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q5f01\ESB\PEJ\CA-1125 INTERMEDIARY RECORDS\Jamie Anthony\15. Direct Funding Demonstration\2026\"/>
    </mc:Choice>
  </mc:AlternateContent>
  <xr:revisionPtr revIDLastSave="0" documentId="13_ncr:1_{F1BE755A-214D-471B-A4AF-6B5A643D3146}" xr6:coauthVersionLast="47" xr6:coauthVersionMax="47" xr10:uidLastSave="{00000000-0000-0000-0000-000000000000}"/>
  <bookViews>
    <workbookView xWindow="-120" yWindow="-120" windowWidth="38640" windowHeight="21120" xr2:uid="{48BBA7E2-61AE-4FE2-BEF8-C65D24512EDF}"/>
  </bookViews>
  <sheets>
    <sheet name="1.README" sheetId="3" r:id="rId1"/>
    <sheet name="2. DFD BC Sheet" sheetId="13" r:id="rId2"/>
    <sheet name="Custom Measure List Oct 26" sheetId="1" r:id="rId3"/>
    <sheet name="UES Measure List Oct 2026" sheetId="5" r:id="rId4"/>
    <sheet name="Reference ML" sheetId="10" r:id="rId5"/>
    <sheet name="Results 2016$" sheetId="11" r:id="rId6"/>
    <sheet name="Inflation Adjustment" sheetId="12" r:id="rId7"/>
    <sheet name="change log" sheetId="14" r:id="rId8"/>
    <sheet name="5 minute Savings Calc" sheetId="4" state="hidden" r:id="rId9"/>
    <sheet name="CBECS data" sheetId="6" state="hidden" r:id="rId10"/>
    <sheet name="CBECS sqft to kWh" sheetId="7" state="hidden" r:id="rId11"/>
    <sheet name="CBECS Savings Example" sheetId="8" state="hidden" r:id="rId12"/>
    <sheet name="Chicken Scratch Example" sheetId="9" state="hidden" r:id="rId13"/>
  </sheets>
  <definedNames>
    <definedName name="_xlnm._FilterDatabase" localSheetId="2" hidden="1">'Custom Measure List Oct 26'!$A$2:$U$880</definedName>
    <definedName name="_xlnm._FilterDatabase" localSheetId="4" hidden="1">'Reference ML'!$A$2:$M$1646</definedName>
    <definedName name="_xlnm._FilterDatabase" localSheetId="3" hidden="1">'UES Measure List Oct 2026'!$A$2:$AT$2210</definedName>
    <definedName name="Baseline_Chars">#REF!</definedName>
    <definedName name="Category">#REF!</definedName>
    <definedName name="Cooling_Zone">#REF!</definedName>
    <definedName name="Cost_Effective">#REF!</definedName>
    <definedName name="Dlvry_Mech">#REF!</definedName>
    <definedName name="Eff_Case_Svngs_Chars">#REF!</definedName>
    <definedName name="End_Use">#REF!</definedName>
    <definedName name="Heating_Zone">#REF!</definedName>
    <definedName name="Inflation_Adjustment">'Inflation Adjustment'!$G$5</definedName>
    <definedName name="Inst_Eff_Lvl_Rtng">#REF!</definedName>
    <definedName name="Inst_Loc">#REF!</definedName>
    <definedName name="Key_Chars">#REF!</definedName>
    <definedName name="List_SavingsShapes">#REF!</definedName>
    <definedName name="Measures_Types">#REF!</definedName>
    <definedName name="_xlnm.Print_Titles" localSheetId="9">'CBECS data'!$2:$7</definedName>
    <definedName name="_xlnm.Print_Titles" localSheetId="10">'CBECS sqft to kWh'!$3:$8</definedName>
    <definedName name="Prm_Bldg_Typ">#REF!</definedName>
    <definedName name="Program">#REF!</definedName>
    <definedName name="PTCS">#REF!</definedName>
    <definedName name="RTF_UES_Meas_Sts">#REF!</definedName>
    <definedName name="Sector">#REF!</definedName>
    <definedName name="State">#REF!</definedName>
    <definedName name="TAP">#REF!</definedName>
    <definedName name="Tech_Review">#REF!</definedName>
    <definedName name="UIR_Unique_No">#REF!</definedName>
    <definedName name="Unit_Typ_Svngs_Pymnt">#REF!</definedName>
    <definedName name="Unit_Types">#REF!</definedName>
    <definedName name="Vintag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8" i="13" l="1"/>
  <c r="U28" i="13"/>
  <c r="T28" i="13"/>
  <c r="O28" i="13"/>
  <c r="P28" i="13" s="1"/>
  <c r="M28" i="13"/>
  <c r="K28" i="13"/>
  <c r="F28" i="13"/>
  <c r="E28" i="13"/>
  <c r="D28" i="13"/>
  <c r="H28" i="13" s="1"/>
  <c r="V29" i="13"/>
  <c r="U29" i="13"/>
  <c r="T29" i="13"/>
  <c r="O29" i="13"/>
  <c r="P29" i="13" s="1"/>
  <c r="M29" i="13"/>
  <c r="K29" i="13"/>
  <c r="N29" i="13" s="1"/>
  <c r="F29" i="13"/>
  <c r="E29" i="13"/>
  <c r="D29" i="13"/>
  <c r="H29" i="13" s="1"/>
  <c r="V30" i="13"/>
  <c r="U30" i="13"/>
  <c r="T30" i="13"/>
  <c r="O30" i="13"/>
  <c r="P30" i="13" s="1"/>
  <c r="M30" i="13"/>
  <c r="F30" i="13"/>
  <c r="K30" i="13" s="1"/>
  <c r="E30" i="13"/>
  <c r="D30" i="13"/>
  <c r="H30" i="13" s="1"/>
  <c r="V31" i="13"/>
  <c r="V32" i="13"/>
  <c r="V33" i="13"/>
  <c r="V34" i="13"/>
  <c r="V35" i="13"/>
  <c r="V36" i="13"/>
  <c r="V37" i="13"/>
  <c r="V38" i="13"/>
  <c r="V39" i="13"/>
  <c r="V40" i="13"/>
  <c r="V41" i="13"/>
  <c r="V42" i="13"/>
  <c r="V43" i="13"/>
  <c r="V44" i="13"/>
  <c r="V45" i="13"/>
  <c r="V46" i="13"/>
  <c r="V47" i="13"/>
  <c r="V48" i="13"/>
  <c r="V49" i="13"/>
  <c r="V50" i="13"/>
  <c r="V51" i="13"/>
  <c r="V52" i="13"/>
  <c r="V53" i="13"/>
  <c r="V54" i="13"/>
  <c r="V55" i="13"/>
  <c r="V56" i="13"/>
  <c r="V57" i="13"/>
  <c r="V58" i="13"/>
  <c r="V59" i="13"/>
  <c r="V60" i="13"/>
  <c r="V61" i="13"/>
  <c r="V62" i="13"/>
  <c r="V63" i="13"/>
  <c r="V64" i="13"/>
  <c r="V65" i="13"/>
  <c r="V66" i="13"/>
  <c r="V67" i="13"/>
  <c r="V68" i="13"/>
  <c r="V69" i="13"/>
  <c r="V70" i="13"/>
  <c r="V71" i="13"/>
  <c r="V72" i="13"/>
  <c r="V73" i="13"/>
  <c r="V74" i="13"/>
  <c r="V75" i="13"/>
  <c r="V76" i="13"/>
  <c r="V77" i="13"/>
  <c r="V78" i="13"/>
  <c r="V79" i="13"/>
  <c r="V80" i="13"/>
  <c r="V81" i="13"/>
  <c r="V82" i="13"/>
  <c r="V83" i="13"/>
  <c r="V84" i="13"/>
  <c r="V85" i="13"/>
  <c r="V86" i="13"/>
  <c r="V87" i="13"/>
  <c r="V88" i="13"/>
  <c r="V89" i="13"/>
  <c r="V90" i="13"/>
  <c r="V91" i="13"/>
  <c r="V92" i="13"/>
  <c r="V93" i="13"/>
  <c r="V94" i="13"/>
  <c r="V95" i="13"/>
  <c r="V96" i="13"/>
  <c r="V97" i="13"/>
  <c r="V98" i="13"/>
  <c r="V99" i="13"/>
  <c r="V100" i="13"/>
  <c r="V101" i="13"/>
  <c r="V102" i="13"/>
  <c r="V103" i="13"/>
  <c r="V104" i="13"/>
  <c r="V105" i="13"/>
  <c r="V106" i="13"/>
  <c r="V107" i="13"/>
  <c r="V108" i="13"/>
  <c r="V109" i="13"/>
  <c r="V110" i="13"/>
  <c r="V111" i="13"/>
  <c r="V112" i="13"/>
  <c r="V113" i="13"/>
  <c r="V114" i="13"/>
  <c r="V115" i="13"/>
  <c r="V116" i="13"/>
  <c r="V117" i="13"/>
  <c r="V118" i="13"/>
  <c r="V119" i="13"/>
  <c r="V120" i="13"/>
  <c r="V121" i="13"/>
  <c r="V122" i="13"/>
  <c r="V123" i="13"/>
  <c r="V124" i="13"/>
  <c r="V125" i="13"/>
  <c r="V126" i="13"/>
  <c r="V127" i="13"/>
  <c r="V128" i="13"/>
  <c r="V129" i="13"/>
  <c r="V130" i="13"/>
  <c r="V131" i="13"/>
  <c r="V132" i="13"/>
  <c r="V133" i="13"/>
  <c r="V134" i="13"/>
  <c r="V135" i="13"/>
  <c r="V136" i="13"/>
  <c r="V137" i="13"/>
  <c r="V138" i="13"/>
  <c r="V139" i="13"/>
  <c r="V140" i="13"/>
  <c r="V141" i="13"/>
  <c r="V142" i="13"/>
  <c r="V143" i="13"/>
  <c r="V144" i="13"/>
  <c r="V145" i="13"/>
  <c r="V146" i="13"/>
  <c r="V147" i="13"/>
  <c r="V148" i="13"/>
  <c r="V149" i="13"/>
  <c r="V150" i="13"/>
  <c r="V151" i="13"/>
  <c r="V152" i="13"/>
  <c r="V153" i="13"/>
  <c r="V154" i="13"/>
  <c r="V155" i="13"/>
  <c r="V156" i="13"/>
  <c r="V157" i="13"/>
  <c r="V158" i="13"/>
  <c r="V159" i="13"/>
  <c r="V160" i="13"/>
  <c r="V161" i="13"/>
  <c r="V162" i="13"/>
  <c r="V163" i="13"/>
  <c r="V164" i="13"/>
  <c r="V165" i="13"/>
  <c r="V166" i="13"/>
  <c r="V167" i="13"/>
  <c r="V168" i="13"/>
  <c r="V169" i="13"/>
  <c r="V170" i="13"/>
  <c r="V171" i="13"/>
  <c r="V172" i="13"/>
  <c r="V173" i="13"/>
  <c r="V174" i="13"/>
  <c r="V175" i="13"/>
  <c r="V176" i="13"/>
  <c r="V177" i="13"/>
  <c r="V178" i="13"/>
  <c r="V179" i="13"/>
  <c r="V180" i="13"/>
  <c r="V181" i="13"/>
  <c r="V182" i="13"/>
  <c r="V183" i="13"/>
  <c r="V184" i="13"/>
  <c r="V185" i="13"/>
  <c r="V186" i="13"/>
  <c r="V187" i="13"/>
  <c r="V188" i="13"/>
  <c r="V189" i="13"/>
  <c r="V190" i="13"/>
  <c r="V191" i="13"/>
  <c r="V192" i="13"/>
  <c r="V193" i="13"/>
  <c r="V194" i="13"/>
  <c r="V195" i="13"/>
  <c r="V196" i="13"/>
  <c r="V197" i="13"/>
  <c r="V198" i="13"/>
  <c r="V199" i="13"/>
  <c r="V200" i="13"/>
  <c r="V201" i="13"/>
  <c r="V202" i="13"/>
  <c r="V203" i="13"/>
  <c r="V204" i="13"/>
  <c r="V205" i="13"/>
  <c r="V206" i="13"/>
  <c r="V207" i="13"/>
  <c r="V208" i="13"/>
  <c r="V209" i="13"/>
  <c r="V210" i="13"/>
  <c r="V211" i="13"/>
  <c r="V212" i="13"/>
  <c r="V213" i="13"/>
  <c r="V214" i="13"/>
  <c r="K215" i="13"/>
  <c r="U31" i="13"/>
  <c r="U32" i="13"/>
  <c r="U33" i="13"/>
  <c r="U34" i="13"/>
  <c r="U35" i="13"/>
  <c r="U36" i="13"/>
  <c r="U37" i="13"/>
  <c r="U38" i="13"/>
  <c r="U39" i="13"/>
  <c r="U40" i="13"/>
  <c r="U41" i="13"/>
  <c r="U42" i="13"/>
  <c r="U43" i="13"/>
  <c r="U44" i="13"/>
  <c r="U45" i="13"/>
  <c r="U46" i="13"/>
  <c r="U47" i="13"/>
  <c r="U48" i="13"/>
  <c r="U49" i="13"/>
  <c r="U50" i="13"/>
  <c r="U51" i="13"/>
  <c r="U52" i="13"/>
  <c r="U53" i="13"/>
  <c r="U54" i="13"/>
  <c r="U55" i="13"/>
  <c r="U56" i="13"/>
  <c r="U57" i="13"/>
  <c r="U58" i="13"/>
  <c r="U59" i="13"/>
  <c r="U60" i="13"/>
  <c r="U61" i="13"/>
  <c r="U62" i="13"/>
  <c r="U63" i="13"/>
  <c r="U64" i="13"/>
  <c r="U65" i="13"/>
  <c r="U66" i="13"/>
  <c r="U67" i="13"/>
  <c r="U68" i="13"/>
  <c r="U69" i="13"/>
  <c r="U70" i="13"/>
  <c r="U71" i="13"/>
  <c r="U72" i="13"/>
  <c r="U73" i="13"/>
  <c r="U74" i="13"/>
  <c r="U75" i="13"/>
  <c r="U76" i="13"/>
  <c r="U77" i="13"/>
  <c r="U78" i="13"/>
  <c r="U79" i="13"/>
  <c r="U80" i="13"/>
  <c r="U81" i="13"/>
  <c r="U82" i="13"/>
  <c r="U83" i="13"/>
  <c r="U84" i="13"/>
  <c r="U85" i="13"/>
  <c r="U86" i="13"/>
  <c r="U87" i="13"/>
  <c r="U88" i="13"/>
  <c r="U89" i="13"/>
  <c r="U90" i="13"/>
  <c r="U91" i="13"/>
  <c r="U92" i="13"/>
  <c r="U93" i="13"/>
  <c r="U94" i="13"/>
  <c r="U95" i="13"/>
  <c r="U96" i="13"/>
  <c r="U97" i="13"/>
  <c r="U98" i="13"/>
  <c r="U99" i="13"/>
  <c r="U100" i="13"/>
  <c r="U101" i="13"/>
  <c r="U102" i="13"/>
  <c r="U103" i="13"/>
  <c r="U104" i="13"/>
  <c r="U105" i="13"/>
  <c r="U106" i="13"/>
  <c r="U107" i="13"/>
  <c r="U108" i="13"/>
  <c r="U109" i="13"/>
  <c r="U110" i="13"/>
  <c r="U111" i="13"/>
  <c r="U112" i="13"/>
  <c r="U113" i="13"/>
  <c r="U114" i="13"/>
  <c r="U115" i="13"/>
  <c r="U116" i="13"/>
  <c r="U117" i="13"/>
  <c r="U118" i="13"/>
  <c r="U119" i="13"/>
  <c r="U120" i="13"/>
  <c r="U121" i="13"/>
  <c r="U122" i="13"/>
  <c r="U123" i="13"/>
  <c r="U124" i="13"/>
  <c r="U125" i="13"/>
  <c r="U126" i="13"/>
  <c r="U127" i="13"/>
  <c r="U128" i="13"/>
  <c r="U129" i="13"/>
  <c r="U130" i="13"/>
  <c r="U131" i="13"/>
  <c r="U132" i="13"/>
  <c r="U133" i="13"/>
  <c r="U134" i="13"/>
  <c r="U135" i="13"/>
  <c r="U136" i="13"/>
  <c r="U137" i="13"/>
  <c r="U138" i="13"/>
  <c r="U139" i="13"/>
  <c r="U140" i="13"/>
  <c r="U141" i="13"/>
  <c r="U142" i="13"/>
  <c r="U143" i="13"/>
  <c r="U144" i="13"/>
  <c r="U145" i="13"/>
  <c r="U146" i="13"/>
  <c r="U147" i="13"/>
  <c r="U148" i="13"/>
  <c r="U149" i="13"/>
  <c r="U150" i="13"/>
  <c r="U151" i="13"/>
  <c r="U152" i="13"/>
  <c r="U153" i="13"/>
  <c r="U154" i="13"/>
  <c r="U155" i="13"/>
  <c r="U156" i="13"/>
  <c r="U157" i="13"/>
  <c r="U158" i="13"/>
  <c r="U159" i="13"/>
  <c r="U160" i="13"/>
  <c r="U161" i="13"/>
  <c r="U162" i="13"/>
  <c r="U163" i="13"/>
  <c r="U164" i="13"/>
  <c r="U165" i="13"/>
  <c r="U166" i="13"/>
  <c r="U167" i="13"/>
  <c r="U168" i="13"/>
  <c r="U169" i="13"/>
  <c r="U170" i="13"/>
  <c r="U171" i="13"/>
  <c r="U172" i="13"/>
  <c r="U173" i="13"/>
  <c r="U174" i="13"/>
  <c r="U175" i="13"/>
  <c r="U176" i="13"/>
  <c r="U177" i="13"/>
  <c r="U178" i="13"/>
  <c r="U179" i="13"/>
  <c r="U180" i="13"/>
  <c r="U181" i="13"/>
  <c r="U182" i="13"/>
  <c r="U183" i="13"/>
  <c r="U184" i="13"/>
  <c r="U185" i="13"/>
  <c r="U186" i="13"/>
  <c r="U187" i="13"/>
  <c r="U188" i="13"/>
  <c r="U189" i="13"/>
  <c r="U190" i="13"/>
  <c r="U191" i="13"/>
  <c r="U192" i="13"/>
  <c r="U193" i="13"/>
  <c r="U194" i="13"/>
  <c r="U195" i="13"/>
  <c r="U196" i="13"/>
  <c r="U197" i="13"/>
  <c r="U198" i="13"/>
  <c r="U199" i="13"/>
  <c r="U200" i="13"/>
  <c r="U201" i="13"/>
  <c r="U202" i="13"/>
  <c r="U203" i="13"/>
  <c r="U204" i="13"/>
  <c r="U205" i="13"/>
  <c r="U206" i="13"/>
  <c r="U207" i="13"/>
  <c r="U208" i="13"/>
  <c r="U209" i="13"/>
  <c r="U210" i="13"/>
  <c r="U211" i="13"/>
  <c r="U212" i="13"/>
  <c r="U213" i="13"/>
  <c r="U214" i="13"/>
  <c r="T31" i="13"/>
  <c r="T32" i="13"/>
  <c r="T33" i="13"/>
  <c r="T34" i="13"/>
  <c r="T35" i="13"/>
  <c r="T36" i="13"/>
  <c r="T37" i="13"/>
  <c r="T38" i="13"/>
  <c r="T39" i="13"/>
  <c r="T40" i="13"/>
  <c r="T41" i="13"/>
  <c r="T42" i="13"/>
  <c r="T43" i="13"/>
  <c r="T44" i="13"/>
  <c r="T45" i="13"/>
  <c r="T46" i="13"/>
  <c r="T47" i="13"/>
  <c r="T48" i="13"/>
  <c r="T49" i="13"/>
  <c r="T50" i="13"/>
  <c r="T51" i="13"/>
  <c r="T52" i="13"/>
  <c r="T53" i="13"/>
  <c r="T54" i="13"/>
  <c r="T55" i="13"/>
  <c r="T56" i="13"/>
  <c r="T57" i="13"/>
  <c r="T58" i="13"/>
  <c r="T59" i="13"/>
  <c r="T60" i="13"/>
  <c r="T61" i="13"/>
  <c r="T62" i="13"/>
  <c r="T63" i="13"/>
  <c r="T64" i="13"/>
  <c r="T65" i="13"/>
  <c r="T66" i="13"/>
  <c r="T67" i="13"/>
  <c r="T68" i="13"/>
  <c r="T69" i="13"/>
  <c r="T70" i="13"/>
  <c r="T71" i="13"/>
  <c r="T72" i="13"/>
  <c r="T73" i="13"/>
  <c r="T74" i="13"/>
  <c r="T75" i="13"/>
  <c r="T76" i="13"/>
  <c r="T77" i="13"/>
  <c r="T78" i="13"/>
  <c r="T79" i="13"/>
  <c r="T80" i="13"/>
  <c r="T81" i="13"/>
  <c r="T82" i="13"/>
  <c r="T83" i="13"/>
  <c r="T84" i="13"/>
  <c r="T85" i="13"/>
  <c r="T86" i="13"/>
  <c r="T87" i="13"/>
  <c r="T88" i="13"/>
  <c r="T89" i="13"/>
  <c r="T90" i="13"/>
  <c r="T91" i="13"/>
  <c r="T92" i="13"/>
  <c r="T93" i="13"/>
  <c r="T94" i="13"/>
  <c r="T95" i="13"/>
  <c r="T96" i="13"/>
  <c r="T97" i="13"/>
  <c r="T98" i="13"/>
  <c r="T99" i="13"/>
  <c r="T100" i="13"/>
  <c r="T101" i="13"/>
  <c r="T102" i="13"/>
  <c r="T103" i="13"/>
  <c r="T104" i="13"/>
  <c r="T105" i="13"/>
  <c r="T106" i="13"/>
  <c r="T107" i="13"/>
  <c r="T108" i="13"/>
  <c r="T109" i="13"/>
  <c r="T110" i="13"/>
  <c r="T111" i="13"/>
  <c r="T112" i="13"/>
  <c r="T113" i="13"/>
  <c r="T114" i="13"/>
  <c r="T115" i="13"/>
  <c r="T116" i="13"/>
  <c r="T117" i="13"/>
  <c r="T118" i="13"/>
  <c r="T119" i="13"/>
  <c r="T120" i="13"/>
  <c r="T121" i="13"/>
  <c r="T122" i="13"/>
  <c r="T123" i="13"/>
  <c r="T124" i="13"/>
  <c r="T125" i="13"/>
  <c r="T126" i="13"/>
  <c r="T127" i="13"/>
  <c r="T128" i="13"/>
  <c r="T129" i="13"/>
  <c r="T130" i="13"/>
  <c r="T131" i="13"/>
  <c r="T132" i="13"/>
  <c r="T133" i="13"/>
  <c r="T134" i="13"/>
  <c r="T135" i="13"/>
  <c r="T136" i="13"/>
  <c r="T137" i="13"/>
  <c r="T138" i="13"/>
  <c r="T139" i="13"/>
  <c r="T140" i="13"/>
  <c r="T141" i="13"/>
  <c r="T142" i="13"/>
  <c r="T143" i="13"/>
  <c r="T144" i="13"/>
  <c r="T145" i="13"/>
  <c r="T146" i="13"/>
  <c r="T147" i="13"/>
  <c r="T148" i="13"/>
  <c r="T149" i="13"/>
  <c r="T150" i="13"/>
  <c r="T151" i="13"/>
  <c r="T152" i="13"/>
  <c r="T153" i="13"/>
  <c r="T154" i="13"/>
  <c r="T155" i="13"/>
  <c r="T156" i="13"/>
  <c r="T157" i="13"/>
  <c r="T158" i="13"/>
  <c r="T159" i="13"/>
  <c r="T160" i="13"/>
  <c r="T161" i="13"/>
  <c r="T162" i="13"/>
  <c r="T163" i="13"/>
  <c r="T164" i="13"/>
  <c r="T165" i="13"/>
  <c r="T166" i="13"/>
  <c r="T167" i="13"/>
  <c r="T168" i="13"/>
  <c r="T169" i="13"/>
  <c r="T170" i="13"/>
  <c r="T171" i="13"/>
  <c r="T172" i="13"/>
  <c r="T173" i="13"/>
  <c r="T174" i="13"/>
  <c r="T175" i="13"/>
  <c r="T176" i="13"/>
  <c r="T177" i="13"/>
  <c r="T178" i="13"/>
  <c r="T179" i="13"/>
  <c r="T180" i="13"/>
  <c r="T181" i="13"/>
  <c r="T182" i="13"/>
  <c r="T183" i="13"/>
  <c r="T184" i="13"/>
  <c r="T185" i="13"/>
  <c r="T186" i="13"/>
  <c r="T187" i="13"/>
  <c r="T188" i="13"/>
  <c r="T189" i="13"/>
  <c r="T190" i="13"/>
  <c r="T191" i="13"/>
  <c r="T192" i="13"/>
  <c r="T193" i="13"/>
  <c r="T194" i="13"/>
  <c r="T195" i="13"/>
  <c r="T196" i="13"/>
  <c r="T197" i="13"/>
  <c r="T198" i="13"/>
  <c r="T199" i="13"/>
  <c r="T200" i="13"/>
  <c r="T201" i="13"/>
  <c r="T202" i="13"/>
  <c r="T203" i="13"/>
  <c r="T204" i="13"/>
  <c r="T205" i="13"/>
  <c r="T206" i="13"/>
  <c r="T207" i="13"/>
  <c r="T208" i="13"/>
  <c r="T209" i="13"/>
  <c r="T210" i="13"/>
  <c r="T211" i="13"/>
  <c r="T212" i="13"/>
  <c r="T213" i="13"/>
  <c r="T214" i="13"/>
  <c r="E214" i="13"/>
  <c r="E213" i="13"/>
  <c r="E212" i="13"/>
  <c r="E211" i="13"/>
  <c r="E210" i="13"/>
  <c r="E209" i="13"/>
  <c r="E208" i="13"/>
  <c r="E207" i="13"/>
  <c r="E206" i="13"/>
  <c r="E205" i="13"/>
  <c r="E204" i="13"/>
  <c r="E203" i="13"/>
  <c r="E202" i="13"/>
  <c r="E201" i="13"/>
  <c r="E200" i="13"/>
  <c r="E199" i="13"/>
  <c r="E198" i="13"/>
  <c r="E197" i="13"/>
  <c r="E196" i="13"/>
  <c r="E195" i="13"/>
  <c r="E194" i="13"/>
  <c r="E193" i="13"/>
  <c r="E192" i="13"/>
  <c r="E191" i="13"/>
  <c r="E190" i="13"/>
  <c r="E189" i="13"/>
  <c r="E188" i="13"/>
  <c r="E187" i="13"/>
  <c r="E186" i="13"/>
  <c r="E185" i="13"/>
  <c r="E184" i="13"/>
  <c r="E183" i="13"/>
  <c r="E182" i="13"/>
  <c r="E181" i="13"/>
  <c r="E180" i="13"/>
  <c r="E179" i="13"/>
  <c r="E178" i="13"/>
  <c r="E177" i="13"/>
  <c r="E176" i="13"/>
  <c r="E175" i="13"/>
  <c r="E174" i="13"/>
  <c r="E173" i="13"/>
  <c r="E172" i="13"/>
  <c r="E171" i="13"/>
  <c r="E170" i="13"/>
  <c r="E169" i="13"/>
  <c r="E168" i="13"/>
  <c r="E167" i="13"/>
  <c r="E166" i="13"/>
  <c r="E165" i="13"/>
  <c r="E164" i="13"/>
  <c r="E163" i="13"/>
  <c r="E162" i="13"/>
  <c r="E161" i="13"/>
  <c r="E160" i="13"/>
  <c r="E159" i="13"/>
  <c r="E158" i="13"/>
  <c r="E157" i="13"/>
  <c r="E156" i="13"/>
  <c r="E155" i="13"/>
  <c r="E154" i="13"/>
  <c r="E153" i="13"/>
  <c r="E152" i="13"/>
  <c r="E151" i="13"/>
  <c r="E150" i="13"/>
  <c r="E149" i="13"/>
  <c r="E148" i="13"/>
  <c r="E147" i="13"/>
  <c r="E146" i="13"/>
  <c r="E145" i="13"/>
  <c r="E144" i="13"/>
  <c r="E143" i="13"/>
  <c r="E142" i="13"/>
  <c r="E141" i="13"/>
  <c r="E140" i="13"/>
  <c r="E139" i="13"/>
  <c r="E138" i="13"/>
  <c r="E137" i="13"/>
  <c r="E136" i="13"/>
  <c r="E135" i="13"/>
  <c r="E134" i="13"/>
  <c r="E133" i="13"/>
  <c r="E132" i="13"/>
  <c r="E131" i="13"/>
  <c r="E130" i="13"/>
  <c r="E129" i="13"/>
  <c r="E128" i="13"/>
  <c r="E127" i="13"/>
  <c r="E126" i="13"/>
  <c r="E125" i="13"/>
  <c r="E124" i="13"/>
  <c r="E123" i="13"/>
  <c r="E122" i="13"/>
  <c r="E121" i="13"/>
  <c r="E120" i="13"/>
  <c r="E119" i="13"/>
  <c r="E118" i="13"/>
  <c r="E117" i="13"/>
  <c r="E116" i="13"/>
  <c r="E115" i="13"/>
  <c r="E114" i="13"/>
  <c r="E113" i="13"/>
  <c r="E112" i="13"/>
  <c r="E111" i="13"/>
  <c r="E110" i="13"/>
  <c r="E109" i="13"/>
  <c r="E108" i="13"/>
  <c r="E107" i="13"/>
  <c r="E106" i="13"/>
  <c r="E105" i="13"/>
  <c r="E104" i="13"/>
  <c r="E103" i="13"/>
  <c r="E102" i="13"/>
  <c r="E101" i="13"/>
  <c r="E100" i="13"/>
  <c r="E99" i="13"/>
  <c r="E98" i="13"/>
  <c r="E97" i="13"/>
  <c r="E96" i="13"/>
  <c r="E95" i="13"/>
  <c r="E94" i="13"/>
  <c r="E93" i="13"/>
  <c r="E92" i="13"/>
  <c r="E91" i="13"/>
  <c r="E90" i="13"/>
  <c r="E89" i="13"/>
  <c r="E88" i="13"/>
  <c r="E87" i="13"/>
  <c r="E86" i="13"/>
  <c r="E85" i="13"/>
  <c r="E84" i="13"/>
  <c r="E83" i="13"/>
  <c r="E82" i="13"/>
  <c r="E81" i="13"/>
  <c r="E80" i="13"/>
  <c r="E79" i="13"/>
  <c r="E78" i="13"/>
  <c r="E77" i="13"/>
  <c r="E76" i="13"/>
  <c r="E75" i="13"/>
  <c r="E74" i="13"/>
  <c r="E73" i="13"/>
  <c r="E72" i="13"/>
  <c r="E71" i="13"/>
  <c r="E70" i="13"/>
  <c r="E69" i="13"/>
  <c r="E68" i="13"/>
  <c r="E67" i="13"/>
  <c r="E66" i="13"/>
  <c r="E65" i="13"/>
  <c r="E64" i="13"/>
  <c r="E63" i="13"/>
  <c r="E62" i="13"/>
  <c r="E61" i="13"/>
  <c r="E60" i="13"/>
  <c r="E59" i="13"/>
  <c r="E58" i="13"/>
  <c r="E57" i="13"/>
  <c r="E56" i="13"/>
  <c r="E55" i="13"/>
  <c r="E54" i="13"/>
  <c r="E53" i="13"/>
  <c r="E52" i="13"/>
  <c r="E51" i="13"/>
  <c r="E50" i="13"/>
  <c r="E49" i="13"/>
  <c r="E48" i="13"/>
  <c r="E47" i="13"/>
  <c r="E46" i="13"/>
  <c r="E45" i="13"/>
  <c r="E44" i="13"/>
  <c r="E43" i="13"/>
  <c r="E42" i="13"/>
  <c r="E41" i="13"/>
  <c r="E40" i="13"/>
  <c r="E39" i="13"/>
  <c r="E38" i="13"/>
  <c r="E37" i="13"/>
  <c r="E36" i="13"/>
  <c r="E35" i="13"/>
  <c r="E34" i="13"/>
  <c r="E33" i="13"/>
  <c r="E32" i="13"/>
  <c r="E31" i="13"/>
  <c r="O31" i="13"/>
  <c r="Q31" i="13" s="1"/>
  <c r="M31" i="13"/>
  <c r="F31" i="13"/>
  <c r="K31" i="13" s="1"/>
  <c r="D31" i="13"/>
  <c r="G31" i="13" s="1"/>
  <c r="O34" i="13"/>
  <c r="Q34" i="13" s="1"/>
  <c r="M34" i="13"/>
  <c r="F34" i="13"/>
  <c r="K34" i="13" s="1"/>
  <c r="D34" i="13"/>
  <c r="H34" i="13" s="1"/>
  <c r="O33" i="13"/>
  <c r="Q33" i="13" s="1"/>
  <c r="M33" i="13"/>
  <c r="F33" i="13"/>
  <c r="K33" i="13" s="1"/>
  <c r="D33" i="13"/>
  <c r="H33" i="13" s="1"/>
  <c r="O32" i="13"/>
  <c r="Q32" i="13" s="1"/>
  <c r="M32" i="13"/>
  <c r="F32" i="13"/>
  <c r="K32" i="13" s="1"/>
  <c r="D32" i="13"/>
  <c r="H32" i="13" s="1"/>
  <c r="D35" i="13"/>
  <c r="G35" i="13" s="1"/>
  <c r="F35" i="13"/>
  <c r="K35" i="13" s="1"/>
  <c r="M35" i="13"/>
  <c r="O35" i="13"/>
  <c r="Q35" i="13" s="1"/>
  <c r="D36" i="13"/>
  <c r="G36" i="13" s="1"/>
  <c r="F36" i="13"/>
  <c r="K36" i="13" s="1"/>
  <c r="M36" i="13"/>
  <c r="O36" i="13"/>
  <c r="D37" i="13"/>
  <c r="G37" i="13" s="1"/>
  <c r="F37" i="13"/>
  <c r="K37" i="13" s="1"/>
  <c r="M37" i="13"/>
  <c r="O37" i="13"/>
  <c r="D38" i="13"/>
  <c r="F38" i="13"/>
  <c r="K38" i="13" s="1"/>
  <c r="M38" i="13"/>
  <c r="O38" i="13"/>
  <c r="Q38" i="13" s="1"/>
  <c r="D39" i="13"/>
  <c r="F39" i="13"/>
  <c r="K39" i="13" s="1"/>
  <c r="M39" i="13"/>
  <c r="O39" i="13"/>
  <c r="P39" i="13" s="1"/>
  <c r="D40" i="13"/>
  <c r="F40" i="13"/>
  <c r="K40" i="13" s="1"/>
  <c r="M40" i="13"/>
  <c r="O40" i="13"/>
  <c r="P40" i="13" s="1"/>
  <c r="D41" i="13"/>
  <c r="G41" i="13" s="1"/>
  <c r="F41" i="13"/>
  <c r="K41" i="13" s="1"/>
  <c r="M41" i="13"/>
  <c r="O41" i="13"/>
  <c r="D42" i="13"/>
  <c r="G42" i="13" s="1"/>
  <c r="F42" i="13"/>
  <c r="K42" i="13" s="1"/>
  <c r="M42" i="13"/>
  <c r="O42" i="13"/>
  <c r="Q42" i="13" s="1"/>
  <c r="D43" i="13"/>
  <c r="G43" i="13" s="1"/>
  <c r="F43" i="13"/>
  <c r="K43" i="13" s="1"/>
  <c r="M43" i="13"/>
  <c r="O43" i="13"/>
  <c r="P43" i="13" s="1"/>
  <c r="D44" i="13"/>
  <c r="F44" i="13"/>
  <c r="K44" i="13" s="1"/>
  <c r="M44" i="13"/>
  <c r="O44" i="13"/>
  <c r="P44" i="13" s="1"/>
  <c r="D45" i="13"/>
  <c r="G45" i="13" s="1"/>
  <c r="F45" i="13"/>
  <c r="K45" i="13" s="1"/>
  <c r="M45" i="13"/>
  <c r="O45" i="13"/>
  <c r="D46" i="13"/>
  <c r="F46" i="13"/>
  <c r="K46" i="13" s="1"/>
  <c r="M46" i="13"/>
  <c r="O46" i="13"/>
  <c r="Q46" i="13" s="1"/>
  <c r="D47" i="13"/>
  <c r="F47" i="13"/>
  <c r="K47" i="13" s="1"/>
  <c r="M47" i="13"/>
  <c r="O47" i="13"/>
  <c r="P47" i="13" s="1"/>
  <c r="D48" i="13"/>
  <c r="F48" i="13"/>
  <c r="K48" i="13" s="1"/>
  <c r="M48" i="13"/>
  <c r="O48" i="13"/>
  <c r="P48" i="13" s="1"/>
  <c r="D49" i="13"/>
  <c r="G49" i="13" s="1"/>
  <c r="F49" i="13"/>
  <c r="K49" i="13" s="1"/>
  <c r="M49" i="13"/>
  <c r="O49" i="13"/>
  <c r="P49" i="13" s="1"/>
  <c r="D50" i="13"/>
  <c r="G50" i="13" s="1"/>
  <c r="F50" i="13"/>
  <c r="K50" i="13" s="1"/>
  <c r="M50" i="13"/>
  <c r="O50" i="13"/>
  <c r="Q50" i="13" s="1"/>
  <c r="D51" i="13"/>
  <c r="G51" i="13" s="1"/>
  <c r="F51" i="13"/>
  <c r="K51" i="13" s="1"/>
  <c r="M51" i="13"/>
  <c r="O51" i="13"/>
  <c r="P51" i="13" s="1"/>
  <c r="D52" i="13"/>
  <c r="F52" i="13"/>
  <c r="K52" i="13" s="1"/>
  <c r="M52" i="13"/>
  <c r="O52" i="13"/>
  <c r="Q52" i="13" s="1"/>
  <c r="D53" i="13"/>
  <c r="G53" i="13" s="1"/>
  <c r="F53" i="13"/>
  <c r="K53" i="13" s="1"/>
  <c r="M53" i="13"/>
  <c r="O53" i="13"/>
  <c r="D54" i="13"/>
  <c r="F54" i="13"/>
  <c r="K54" i="13" s="1"/>
  <c r="M54" i="13"/>
  <c r="O54" i="13"/>
  <c r="P54" i="13" s="1"/>
  <c r="D55" i="13"/>
  <c r="F55" i="13"/>
  <c r="K55" i="13" s="1"/>
  <c r="M55" i="13"/>
  <c r="O55" i="13"/>
  <c r="D56" i="13"/>
  <c r="F56" i="13"/>
  <c r="K56" i="13" s="1"/>
  <c r="M56" i="13"/>
  <c r="O56" i="13"/>
  <c r="P56" i="13" s="1"/>
  <c r="D57" i="13"/>
  <c r="G57" i="13" s="1"/>
  <c r="F57" i="13"/>
  <c r="K57" i="13" s="1"/>
  <c r="M57" i="13"/>
  <c r="O57" i="13"/>
  <c r="D58" i="13"/>
  <c r="G58" i="13" s="1"/>
  <c r="F58" i="13"/>
  <c r="K58" i="13" s="1"/>
  <c r="M58" i="13"/>
  <c r="O58" i="13"/>
  <c r="P58" i="13" s="1"/>
  <c r="D59" i="13"/>
  <c r="G59" i="13" s="1"/>
  <c r="F59" i="13"/>
  <c r="K59" i="13" s="1"/>
  <c r="M59" i="13"/>
  <c r="O59" i="13"/>
  <c r="Q59" i="13" s="1"/>
  <c r="D60" i="13"/>
  <c r="F60" i="13"/>
  <c r="K60" i="13" s="1"/>
  <c r="M60" i="13"/>
  <c r="O60" i="13"/>
  <c r="Q60" i="13" s="1"/>
  <c r="D61" i="13"/>
  <c r="G61" i="13" s="1"/>
  <c r="F61" i="13"/>
  <c r="K61" i="13" s="1"/>
  <c r="M61" i="13"/>
  <c r="O61" i="13"/>
  <c r="P61" i="13" s="1"/>
  <c r="D62" i="13"/>
  <c r="F62" i="13"/>
  <c r="K62" i="13" s="1"/>
  <c r="M62" i="13"/>
  <c r="O62" i="13"/>
  <c r="D63" i="13"/>
  <c r="F63" i="13"/>
  <c r="K63" i="13" s="1"/>
  <c r="M63" i="13"/>
  <c r="O63" i="13"/>
  <c r="P63" i="13" s="1"/>
  <c r="D64" i="13"/>
  <c r="F64" i="13"/>
  <c r="K64" i="13" s="1"/>
  <c r="M64" i="13"/>
  <c r="O64" i="13"/>
  <c r="P64" i="13" s="1"/>
  <c r="D65" i="13"/>
  <c r="G65" i="13" s="1"/>
  <c r="F65" i="13"/>
  <c r="K65" i="13" s="1"/>
  <c r="M65" i="13"/>
  <c r="O65" i="13"/>
  <c r="P65" i="13" s="1"/>
  <c r="D66" i="13"/>
  <c r="F66" i="13"/>
  <c r="K66" i="13" s="1"/>
  <c r="M66" i="13"/>
  <c r="O66" i="13"/>
  <c r="Q66" i="13" s="1"/>
  <c r="D67" i="13"/>
  <c r="G67" i="13" s="1"/>
  <c r="F67" i="13"/>
  <c r="K67" i="13" s="1"/>
  <c r="M67" i="13"/>
  <c r="O67" i="13"/>
  <c r="D68" i="13"/>
  <c r="G68" i="13" s="1"/>
  <c r="F68" i="13"/>
  <c r="K68" i="13" s="1"/>
  <c r="M68" i="13"/>
  <c r="O68" i="13"/>
  <c r="P68" i="13" s="1"/>
  <c r="D69" i="13"/>
  <c r="G69" i="13" s="1"/>
  <c r="F69" i="13"/>
  <c r="K69" i="13" s="1"/>
  <c r="M69" i="13"/>
  <c r="O69" i="13"/>
  <c r="D70" i="13"/>
  <c r="F70" i="13"/>
  <c r="K70" i="13" s="1"/>
  <c r="M70" i="13"/>
  <c r="O70" i="13"/>
  <c r="Q70" i="13" s="1"/>
  <c r="D71" i="13"/>
  <c r="F71" i="13"/>
  <c r="K71" i="13" s="1"/>
  <c r="M71" i="13"/>
  <c r="O71" i="13"/>
  <c r="Q71" i="13" s="1"/>
  <c r="D72" i="13"/>
  <c r="F72" i="13"/>
  <c r="K72" i="13" s="1"/>
  <c r="M72" i="13"/>
  <c r="O72" i="13"/>
  <c r="D73" i="13"/>
  <c r="G73" i="13" s="1"/>
  <c r="F73" i="13"/>
  <c r="K73" i="13" s="1"/>
  <c r="M73" i="13"/>
  <c r="O73" i="13"/>
  <c r="Q73" i="13" s="1"/>
  <c r="D74" i="13"/>
  <c r="F74" i="13"/>
  <c r="K74" i="13" s="1"/>
  <c r="M74" i="13"/>
  <c r="O74" i="13"/>
  <c r="Q74" i="13" s="1"/>
  <c r="D75" i="13"/>
  <c r="G75" i="13" s="1"/>
  <c r="F75" i="13"/>
  <c r="K75" i="13" s="1"/>
  <c r="M75" i="13"/>
  <c r="O75" i="13"/>
  <c r="P75" i="13" s="1"/>
  <c r="D76" i="13"/>
  <c r="G76" i="13" s="1"/>
  <c r="F76" i="13"/>
  <c r="K76" i="13" s="1"/>
  <c r="M76" i="13"/>
  <c r="O76" i="13"/>
  <c r="P76" i="13" s="1"/>
  <c r="D77" i="13"/>
  <c r="H77" i="13" s="1"/>
  <c r="F77" i="13"/>
  <c r="K77" i="13" s="1"/>
  <c r="M77" i="13"/>
  <c r="O77" i="13"/>
  <c r="Q77" i="13" s="1"/>
  <c r="D78" i="13"/>
  <c r="F78" i="13"/>
  <c r="K78" i="13" s="1"/>
  <c r="M78" i="13"/>
  <c r="O78" i="13"/>
  <c r="P78" i="13" s="1"/>
  <c r="D79" i="13"/>
  <c r="F79" i="13"/>
  <c r="K79" i="13" s="1"/>
  <c r="M79" i="13"/>
  <c r="O79" i="13"/>
  <c r="D80" i="13"/>
  <c r="F80" i="13"/>
  <c r="K80" i="13" s="1"/>
  <c r="M80" i="13"/>
  <c r="O80" i="13"/>
  <c r="Q80" i="13" s="1"/>
  <c r="D81" i="13"/>
  <c r="G81" i="13" s="1"/>
  <c r="F81" i="13"/>
  <c r="K81" i="13" s="1"/>
  <c r="M81" i="13"/>
  <c r="O81" i="13"/>
  <c r="D82" i="13"/>
  <c r="F82" i="13"/>
  <c r="K82" i="13" s="1"/>
  <c r="M82" i="13"/>
  <c r="O82" i="13"/>
  <c r="P82" i="13" s="1"/>
  <c r="D83" i="13"/>
  <c r="G83" i="13" s="1"/>
  <c r="F83" i="13"/>
  <c r="K83" i="13" s="1"/>
  <c r="M83" i="13"/>
  <c r="O83" i="13"/>
  <c r="D84" i="13"/>
  <c r="G84" i="13" s="1"/>
  <c r="F84" i="13"/>
  <c r="K84" i="13" s="1"/>
  <c r="M84" i="13"/>
  <c r="O84" i="13"/>
  <c r="Q84" i="13" s="1"/>
  <c r="D85" i="13"/>
  <c r="G85" i="13" s="1"/>
  <c r="F85" i="13"/>
  <c r="K85" i="13" s="1"/>
  <c r="M85" i="13"/>
  <c r="O85" i="13"/>
  <c r="D86" i="13"/>
  <c r="F86" i="13"/>
  <c r="K86" i="13" s="1"/>
  <c r="M86" i="13"/>
  <c r="O86" i="13"/>
  <c r="P86" i="13" s="1"/>
  <c r="D87" i="13"/>
  <c r="F87" i="13"/>
  <c r="K87" i="13" s="1"/>
  <c r="M87" i="13"/>
  <c r="O87" i="13"/>
  <c r="D88" i="13"/>
  <c r="F88" i="13"/>
  <c r="K88" i="13" s="1"/>
  <c r="M88" i="13"/>
  <c r="O88" i="13"/>
  <c r="Q88" i="13" s="1"/>
  <c r="D89" i="13"/>
  <c r="G89" i="13" s="1"/>
  <c r="F89" i="13"/>
  <c r="K89" i="13" s="1"/>
  <c r="M89" i="13"/>
  <c r="O89" i="13"/>
  <c r="P89" i="13" s="1"/>
  <c r="D90" i="13"/>
  <c r="F90" i="13"/>
  <c r="K90" i="13" s="1"/>
  <c r="M90" i="13"/>
  <c r="O90" i="13"/>
  <c r="P90" i="13" s="1"/>
  <c r="D91" i="13"/>
  <c r="G91" i="13" s="1"/>
  <c r="F91" i="13"/>
  <c r="K91" i="13" s="1"/>
  <c r="M91" i="13"/>
  <c r="O91" i="13"/>
  <c r="Q91" i="13" s="1"/>
  <c r="D92" i="13"/>
  <c r="G92" i="13" s="1"/>
  <c r="F92" i="13"/>
  <c r="K92" i="13" s="1"/>
  <c r="M92" i="13"/>
  <c r="O92" i="13"/>
  <c r="D93" i="13"/>
  <c r="G93" i="13" s="1"/>
  <c r="F93" i="13"/>
  <c r="K93" i="13" s="1"/>
  <c r="M93" i="13"/>
  <c r="O93" i="13"/>
  <c r="D94" i="13"/>
  <c r="F94" i="13"/>
  <c r="K94" i="13" s="1"/>
  <c r="M94" i="13"/>
  <c r="O94" i="13"/>
  <c r="Q94" i="13" s="1"/>
  <c r="D95" i="13"/>
  <c r="F95" i="13"/>
  <c r="K95" i="13" s="1"/>
  <c r="M95" i="13"/>
  <c r="O95" i="13"/>
  <c r="P95" i="13" s="1"/>
  <c r="D96" i="13"/>
  <c r="F96" i="13"/>
  <c r="K96" i="13" s="1"/>
  <c r="M96" i="13"/>
  <c r="O96" i="13"/>
  <c r="P96" i="13" s="1"/>
  <c r="D97" i="13"/>
  <c r="G97" i="13" s="1"/>
  <c r="F97" i="13"/>
  <c r="K97" i="13" s="1"/>
  <c r="M97" i="13"/>
  <c r="O97" i="13"/>
  <c r="D98" i="13"/>
  <c r="F98" i="13"/>
  <c r="K98" i="13" s="1"/>
  <c r="M98" i="13"/>
  <c r="O98" i="13"/>
  <c r="P98" i="13" s="1"/>
  <c r="D99" i="13"/>
  <c r="G99" i="13" s="1"/>
  <c r="F99" i="13"/>
  <c r="K99" i="13" s="1"/>
  <c r="M99" i="13"/>
  <c r="O99" i="13"/>
  <c r="Q99" i="13" s="1"/>
  <c r="D100" i="13"/>
  <c r="G100" i="13" s="1"/>
  <c r="F100" i="13"/>
  <c r="K100" i="13" s="1"/>
  <c r="M100" i="13"/>
  <c r="O100" i="13"/>
  <c r="P100" i="13" s="1"/>
  <c r="D101" i="13"/>
  <c r="G101" i="13" s="1"/>
  <c r="F101" i="13"/>
  <c r="K101" i="13" s="1"/>
  <c r="M101" i="13"/>
  <c r="O101" i="13"/>
  <c r="Q101" i="13" s="1"/>
  <c r="D102" i="13"/>
  <c r="F102" i="13"/>
  <c r="K102" i="13" s="1"/>
  <c r="M102" i="13"/>
  <c r="O102" i="13"/>
  <c r="Q102" i="13" s="1"/>
  <c r="D103" i="13"/>
  <c r="F103" i="13"/>
  <c r="K103" i="13" s="1"/>
  <c r="M103" i="13"/>
  <c r="O103" i="13"/>
  <c r="P103" i="13" s="1"/>
  <c r="D104" i="13"/>
  <c r="F104" i="13"/>
  <c r="K104" i="13" s="1"/>
  <c r="M104" i="13"/>
  <c r="O104" i="13"/>
  <c r="P104" i="13" s="1"/>
  <c r="D105" i="13"/>
  <c r="G105" i="13" s="1"/>
  <c r="F105" i="13"/>
  <c r="K105" i="13" s="1"/>
  <c r="M105" i="13"/>
  <c r="O105" i="13"/>
  <c r="D106" i="13"/>
  <c r="F106" i="13"/>
  <c r="K106" i="13" s="1"/>
  <c r="M106" i="13"/>
  <c r="O106" i="13"/>
  <c r="P106" i="13" s="1"/>
  <c r="D107" i="13"/>
  <c r="G107" i="13" s="1"/>
  <c r="F107" i="13"/>
  <c r="K107" i="13" s="1"/>
  <c r="M107" i="13"/>
  <c r="O107" i="13"/>
  <c r="Q107" i="13" s="1"/>
  <c r="D108" i="13"/>
  <c r="G108" i="13" s="1"/>
  <c r="F108" i="13"/>
  <c r="K108" i="13" s="1"/>
  <c r="M108" i="13"/>
  <c r="O108" i="13"/>
  <c r="Q108" i="13" s="1"/>
  <c r="D109" i="13"/>
  <c r="G109" i="13" s="1"/>
  <c r="F109" i="13"/>
  <c r="K109" i="13" s="1"/>
  <c r="M109" i="13"/>
  <c r="O109" i="13"/>
  <c r="D110" i="13"/>
  <c r="F110" i="13"/>
  <c r="K110" i="13" s="1"/>
  <c r="M110" i="13"/>
  <c r="O110" i="13"/>
  <c r="P110" i="13" s="1"/>
  <c r="D111" i="13"/>
  <c r="F111" i="13"/>
  <c r="K111" i="13" s="1"/>
  <c r="M111" i="13"/>
  <c r="O111" i="13"/>
  <c r="D112" i="13"/>
  <c r="F112" i="13"/>
  <c r="K112" i="13" s="1"/>
  <c r="M112" i="13"/>
  <c r="O112" i="13"/>
  <c r="Q112" i="13" s="1"/>
  <c r="D113" i="13"/>
  <c r="G113" i="13" s="1"/>
  <c r="F113" i="13"/>
  <c r="K113" i="13" s="1"/>
  <c r="M113" i="13"/>
  <c r="O113" i="13"/>
  <c r="P113" i="13" s="1"/>
  <c r="D114" i="13"/>
  <c r="F114" i="13"/>
  <c r="K114" i="13" s="1"/>
  <c r="M114" i="13"/>
  <c r="O114" i="13"/>
  <c r="Q114" i="13" s="1"/>
  <c r="D115" i="13"/>
  <c r="G115" i="13" s="1"/>
  <c r="F115" i="13"/>
  <c r="K115" i="13" s="1"/>
  <c r="M115" i="13"/>
  <c r="O115" i="13"/>
  <c r="P115" i="13" s="1"/>
  <c r="D116" i="13"/>
  <c r="G116" i="13" s="1"/>
  <c r="F116" i="13"/>
  <c r="K116" i="13" s="1"/>
  <c r="M116" i="13"/>
  <c r="O116" i="13"/>
  <c r="Q116" i="13" s="1"/>
  <c r="D117" i="13"/>
  <c r="G117" i="13" s="1"/>
  <c r="F117" i="13"/>
  <c r="K117" i="13" s="1"/>
  <c r="M117" i="13"/>
  <c r="O117" i="13"/>
  <c r="D118" i="13"/>
  <c r="F118" i="13"/>
  <c r="K118" i="13" s="1"/>
  <c r="M118" i="13"/>
  <c r="O118" i="13"/>
  <c r="D119" i="13"/>
  <c r="F119" i="13"/>
  <c r="K119" i="13" s="1"/>
  <c r="M119" i="13"/>
  <c r="O119" i="13"/>
  <c r="Q119" i="13" s="1"/>
  <c r="D120" i="13"/>
  <c r="F120" i="13"/>
  <c r="K120" i="13" s="1"/>
  <c r="M120" i="13"/>
  <c r="O120" i="13"/>
  <c r="P120" i="13" s="1"/>
  <c r="D121" i="13"/>
  <c r="G121" i="13" s="1"/>
  <c r="F121" i="13"/>
  <c r="K121" i="13" s="1"/>
  <c r="M121" i="13"/>
  <c r="O121" i="13"/>
  <c r="P121" i="13" s="1"/>
  <c r="D122" i="13"/>
  <c r="G122" i="13" s="1"/>
  <c r="F122" i="13"/>
  <c r="K122" i="13" s="1"/>
  <c r="M122" i="13"/>
  <c r="O122" i="13"/>
  <c r="D123" i="13"/>
  <c r="G123" i="13" s="1"/>
  <c r="F123" i="13"/>
  <c r="K123" i="13" s="1"/>
  <c r="M123" i="13"/>
  <c r="O123" i="13"/>
  <c r="P123" i="13" s="1"/>
  <c r="D124" i="13"/>
  <c r="F124" i="13"/>
  <c r="K124" i="13" s="1"/>
  <c r="M124" i="13"/>
  <c r="O124" i="13"/>
  <c r="P124" i="13" s="1"/>
  <c r="D125" i="13"/>
  <c r="G125" i="13" s="1"/>
  <c r="F125" i="13"/>
  <c r="K125" i="13" s="1"/>
  <c r="M125" i="13"/>
  <c r="O125" i="13"/>
  <c r="D126" i="13"/>
  <c r="F126" i="13"/>
  <c r="K126" i="13" s="1"/>
  <c r="M126" i="13"/>
  <c r="O126" i="13"/>
  <c r="Q126" i="13" s="1"/>
  <c r="D127" i="13"/>
  <c r="F127" i="13"/>
  <c r="K127" i="13" s="1"/>
  <c r="M127" i="13"/>
  <c r="O127" i="13"/>
  <c r="P127" i="13" s="1"/>
  <c r="D128" i="13"/>
  <c r="F128" i="13"/>
  <c r="K128" i="13" s="1"/>
  <c r="M128" i="13"/>
  <c r="O128" i="13"/>
  <c r="D129" i="13"/>
  <c r="G129" i="13" s="1"/>
  <c r="F129" i="13"/>
  <c r="K129" i="13" s="1"/>
  <c r="M129" i="13"/>
  <c r="O129" i="13"/>
  <c r="P129" i="13" s="1"/>
  <c r="D130" i="13"/>
  <c r="F130" i="13"/>
  <c r="K130" i="13" s="1"/>
  <c r="M130" i="13"/>
  <c r="O130" i="13"/>
  <c r="Q130" i="13" s="1"/>
  <c r="D131" i="13"/>
  <c r="G131" i="13" s="1"/>
  <c r="F131" i="13"/>
  <c r="K131" i="13" s="1"/>
  <c r="M131" i="13"/>
  <c r="O131" i="13"/>
  <c r="P131" i="13" s="1"/>
  <c r="D132" i="13"/>
  <c r="F132" i="13"/>
  <c r="K132" i="13" s="1"/>
  <c r="M132" i="13"/>
  <c r="O132" i="13"/>
  <c r="D133" i="13"/>
  <c r="G133" i="13" s="1"/>
  <c r="F133" i="13"/>
  <c r="K133" i="13" s="1"/>
  <c r="M133" i="13"/>
  <c r="O133" i="13"/>
  <c r="P133" i="13" s="1"/>
  <c r="D134" i="13"/>
  <c r="F134" i="13"/>
  <c r="K134" i="13" s="1"/>
  <c r="M134" i="13"/>
  <c r="O134" i="13"/>
  <c r="P134" i="13" s="1"/>
  <c r="D135" i="13"/>
  <c r="F135" i="13"/>
  <c r="K135" i="13" s="1"/>
  <c r="M135" i="13"/>
  <c r="O135" i="13"/>
  <c r="P135" i="13" s="1"/>
  <c r="D136" i="13"/>
  <c r="F136" i="13"/>
  <c r="K136" i="13" s="1"/>
  <c r="M136" i="13"/>
  <c r="O136" i="13"/>
  <c r="Q136" i="13" s="1"/>
  <c r="D137" i="13"/>
  <c r="G137" i="13" s="1"/>
  <c r="F137" i="13"/>
  <c r="K137" i="13" s="1"/>
  <c r="M137" i="13"/>
  <c r="O137" i="13"/>
  <c r="D138" i="13"/>
  <c r="F138" i="13"/>
  <c r="K138" i="13" s="1"/>
  <c r="M138" i="13"/>
  <c r="O138" i="13"/>
  <c r="P138" i="13" s="1"/>
  <c r="D139" i="13"/>
  <c r="G139" i="13" s="1"/>
  <c r="F139" i="13"/>
  <c r="K139" i="13" s="1"/>
  <c r="M139" i="13"/>
  <c r="O139" i="13"/>
  <c r="Q139" i="13" s="1"/>
  <c r="D140" i="13"/>
  <c r="F140" i="13"/>
  <c r="K140" i="13" s="1"/>
  <c r="M140" i="13"/>
  <c r="O140" i="13"/>
  <c r="D141" i="13"/>
  <c r="G141" i="13" s="1"/>
  <c r="F141" i="13"/>
  <c r="K141" i="13" s="1"/>
  <c r="M141" i="13"/>
  <c r="O141" i="13"/>
  <c r="D142" i="13"/>
  <c r="F142" i="13"/>
  <c r="K142" i="13" s="1"/>
  <c r="M142" i="13"/>
  <c r="O142" i="13"/>
  <c r="Q142" i="13" s="1"/>
  <c r="D143" i="13"/>
  <c r="F143" i="13"/>
  <c r="K143" i="13" s="1"/>
  <c r="M143" i="13"/>
  <c r="O143" i="13"/>
  <c r="Q143" i="13" s="1"/>
  <c r="D144" i="13"/>
  <c r="F144" i="13"/>
  <c r="K144" i="13" s="1"/>
  <c r="M144" i="13"/>
  <c r="O144" i="13"/>
  <c r="Q144" i="13" s="1"/>
  <c r="D145" i="13"/>
  <c r="G145" i="13" s="1"/>
  <c r="F145" i="13"/>
  <c r="K145" i="13" s="1"/>
  <c r="M145" i="13"/>
  <c r="O145" i="13"/>
  <c r="Q145" i="13" s="1"/>
  <c r="D146" i="13"/>
  <c r="F146" i="13"/>
  <c r="K146" i="13" s="1"/>
  <c r="M146" i="13"/>
  <c r="O146" i="13"/>
  <c r="Q146" i="13" s="1"/>
  <c r="D147" i="13"/>
  <c r="G147" i="13" s="1"/>
  <c r="F147" i="13"/>
  <c r="K147" i="13" s="1"/>
  <c r="M147" i="13"/>
  <c r="O147" i="13"/>
  <c r="D148" i="13"/>
  <c r="F148" i="13"/>
  <c r="K148" i="13" s="1"/>
  <c r="M148" i="13"/>
  <c r="O148" i="13"/>
  <c r="P148" i="13" s="1"/>
  <c r="D149" i="13"/>
  <c r="G149" i="13" s="1"/>
  <c r="F149" i="13"/>
  <c r="K149" i="13" s="1"/>
  <c r="M149" i="13"/>
  <c r="O149" i="13"/>
  <c r="Q149" i="13" s="1"/>
  <c r="D150" i="13"/>
  <c r="F150" i="13"/>
  <c r="K150" i="13" s="1"/>
  <c r="M150" i="13"/>
  <c r="O150" i="13"/>
  <c r="Q150" i="13" s="1"/>
  <c r="D151" i="13"/>
  <c r="F151" i="13"/>
  <c r="K151" i="13" s="1"/>
  <c r="M151" i="13"/>
  <c r="O151" i="13"/>
  <c r="Q151" i="13" s="1"/>
  <c r="D152" i="13"/>
  <c r="F152" i="13"/>
  <c r="K152" i="13" s="1"/>
  <c r="M152" i="13"/>
  <c r="O152" i="13"/>
  <c r="P152" i="13" s="1"/>
  <c r="D153" i="13"/>
  <c r="G153" i="13" s="1"/>
  <c r="F153" i="13"/>
  <c r="K153" i="13" s="1"/>
  <c r="M153" i="13"/>
  <c r="O153" i="13"/>
  <c r="D154" i="13"/>
  <c r="F154" i="13"/>
  <c r="K154" i="13" s="1"/>
  <c r="M154" i="13"/>
  <c r="O154" i="13"/>
  <c r="P154" i="13" s="1"/>
  <c r="D155" i="13"/>
  <c r="G155" i="13" s="1"/>
  <c r="F155" i="13"/>
  <c r="K155" i="13" s="1"/>
  <c r="M155" i="13"/>
  <c r="O155" i="13"/>
  <c r="Q155" i="13" s="1"/>
  <c r="D156" i="13"/>
  <c r="F156" i="13"/>
  <c r="K156" i="13" s="1"/>
  <c r="M156" i="13"/>
  <c r="O156" i="13"/>
  <c r="Q156" i="13" s="1"/>
  <c r="D157" i="13"/>
  <c r="G157" i="13" s="1"/>
  <c r="F157" i="13"/>
  <c r="K157" i="13" s="1"/>
  <c r="M157" i="13"/>
  <c r="O157" i="13"/>
  <c r="Q157" i="13" s="1"/>
  <c r="D158" i="13"/>
  <c r="F158" i="13"/>
  <c r="K158" i="13" s="1"/>
  <c r="M158" i="13"/>
  <c r="O158" i="13"/>
  <c r="D159" i="13"/>
  <c r="F159" i="13"/>
  <c r="K159" i="13" s="1"/>
  <c r="M159" i="13"/>
  <c r="O159" i="13"/>
  <c r="Q159" i="13" s="1"/>
  <c r="D160" i="13"/>
  <c r="F160" i="13"/>
  <c r="K160" i="13" s="1"/>
  <c r="M160" i="13"/>
  <c r="O160" i="13"/>
  <c r="Q160" i="13" s="1"/>
  <c r="D161" i="13"/>
  <c r="G161" i="13" s="1"/>
  <c r="F161" i="13"/>
  <c r="K161" i="13" s="1"/>
  <c r="M161" i="13"/>
  <c r="O161" i="13"/>
  <c r="P161" i="13" s="1"/>
  <c r="D162" i="13"/>
  <c r="F162" i="13"/>
  <c r="K162" i="13" s="1"/>
  <c r="M162" i="13"/>
  <c r="O162" i="13"/>
  <c r="P162" i="13" s="1"/>
  <c r="D163" i="13"/>
  <c r="G163" i="13" s="1"/>
  <c r="F163" i="13"/>
  <c r="K163" i="13" s="1"/>
  <c r="M163" i="13"/>
  <c r="O163" i="13"/>
  <c r="Q163" i="13" s="1"/>
  <c r="D164" i="13"/>
  <c r="F164" i="13"/>
  <c r="K164" i="13" s="1"/>
  <c r="M164" i="13"/>
  <c r="O164" i="13"/>
  <c r="D165" i="13"/>
  <c r="G165" i="13" s="1"/>
  <c r="F165" i="13"/>
  <c r="K165" i="13" s="1"/>
  <c r="M165" i="13"/>
  <c r="O165" i="13"/>
  <c r="D166" i="13"/>
  <c r="F166" i="13"/>
  <c r="K166" i="13" s="1"/>
  <c r="M166" i="13"/>
  <c r="O166" i="13"/>
  <c r="P166" i="13" s="1"/>
  <c r="D167" i="13"/>
  <c r="F167" i="13"/>
  <c r="K167" i="13" s="1"/>
  <c r="M167" i="13"/>
  <c r="O167" i="13"/>
  <c r="Q167" i="13" s="1"/>
  <c r="D168" i="13"/>
  <c r="F168" i="13"/>
  <c r="K168" i="13" s="1"/>
  <c r="M168" i="13"/>
  <c r="O168" i="13"/>
  <c r="P168" i="13" s="1"/>
  <c r="D169" i="13"/>
  <c r="G169" i="13" s="1"/>
  <c r="F169" i="13"/>
  <c r="K169" i="13" s="1"/>
  <c r="M169" i="13"/>
  <c r="O169" i="13"/>
  <c r="Q169" i="13" s="1"/>
  <c r="D170" i="13"/>
  <c r="F170" i="13"/>
  <c r="K170" i="13" s="1"/>
  <c r="M170" i="13"/>
  <c r="O170" i="13"/>
  <c r="Q170" i="13" s="1"/>
  <c r="D171" i="13"/>
  <c r="G171" i="13" s="1"/>
  <c r="F171" i="13"/>
  <c r="K171" i="13" s="1"/>
  <c r="M171" i="13"/>
  <c r="O171" i="13"/>
  <c r="Q171" i="13" s="1"/>
  <c r="D172" i="13"/>
  <c r="F172" i="13"/>
  <c r="K172" i="13" s="1"/>
  <c r="M172" i="13"/>
  <c r="O172" i="13"/>
  <c r="D173" i="13"/>
  <c r="G173" i="13" s="1"/>
  <c r="F173" i="13"/>
  <c r="K173" i="13" s="1"/>
  <c r="M173" i="13"/>
  <c r="O173" i="13"/>
  <c r="Q173" i="13" s="1"/>
  <c r="D174" i="13"/>
  <c r="F174" i="13"/>
  <c r="K174" i="13" s="1"/>
  <c r="M174" i="13"/>
  <c r="O174" i="13"/>
  <c r="D175" i="13"/>
  <c r="F175" i="13"/>
  <c r="K175" i="13" s="1"/>
  <c r="M175" i="13"/>
  <c r="O175" i="13"/>
  <c r="Q175" i="13" s="1"/>
  <c r="D176" i="13"/>
  <c r="F176" i="13"/>
  <c r="K176" i="13" s="1"/>
  <c r="M176" i="13"/>
  <c r="O176" i="13"/>
  <c r="P176" i="13" s="1"/>
  <c r="D177" i="13"/>
  <c r="G177" i="13" s="1"/>
  <c r="F177" i="13"/>
  <c r="K177" i="13" s="1"/>
  <c r="M177" i="13"/>
  <c r="O177" i="13"/>
  <c r="Q177" i="13" s="1"/>
  <c r="D178" i="13"/>
  <c r="F178" i="13"/>
  <c r="K178" i="13" s="1"/>
  <c r="M178" i="13"/>
  <c r="O178" i="13"/>
  <c r="P178" i="13" s="1"/>
  <c r="D179" i="13"/>
  <c r="G179" i="13" s="1"/>
  <c r="F179" i="13"/>
  <c r="K179" i="13" s="1"/>
  <c r="M179" i="13"/>
  <c r="O179" i="13"/>
  <c r="Q179" i="13" s="1"/>
  <c r="D180" i="13"/>
  <c r="F180" i="13"/>
  <c r="K180" i="13" s="1"/>
  <c r="M180" i="13"/>
  <c r="O180" i="13"/>
  <c r="P180" i="13" s="1"/>
  <c r="D181" i="13"/>
  <c r="G181" i="13" s="1"/>
  <c r="F181" i="13"/>
  <c r="K181" i="13" s="1"/>
  <c r="M181" i="13"/>
  <c r="O181" i="13"/>
  <c r="D182" i="13"/>
  <c r="F182" i="13"/>
  <c r="K182" i="13" s="1"/>
  <c r="M182" i="13"/>
  <c r="O182" i="13"/>
  <c r="Q182" i="13" s="1"/>
  <c r="D183" i="13"/>
  <c r="F183" i="13"/>
  <c r="K183" i="13" s="1"/>
  <c r="M183" i="13"/>
  <c r="O183" i="13"/>
  <c r="D184" i="13"/>
  <c r="F184" i="13"/>
  <c r="K184" i="13" s="1"/>
  <c r="M184" i="13"/>
  <c r="O184" i="13"/>
  <c r="Q184" i="13" s="1"/>
  <c r="D185" i="13"/>
  <c r="G185" i="13" s="1"/>
  <c r="F185" i="13"/>
  <c r="K185" i="13" s="1"/>
  <c r="M185" i="13"/>
  <c r="O185" i="13"/>
  <c r="Q185" i="13" s="1"/>
  <c r="D186" i="13"/>
  <c r="F186" i="13"/>
  <c r="K186" i="13" s="1"/>
  <c r="M186" i="13"/>
  <c r="O186" i="13"/>
  <c r="P186" i="13" s="1"/>
  <c r="D187" i="13"/>
  <c r="G187" i="13" s="1"/>
  <c r="F187" i="13"/>
  <c r="K187" i="13" s="1"/>
  <c r="M187" i="13"/>
  <c r="O187" i="13"/>
  <c r="Q187" i="13" s="1"/>
  <c r="D188" i="13"/>
  <c r="F188" i="13"/>
  <c r="K188" i="13" s="1"/>
  <c r="M188" i="13"/>
  <c r="O188" i="13"/>
  <c r="Q188" i="13" s="1"/>
  <c r="D189" i="13"/>
  <c r="G189" i="13" s="1"/>
  <c r="F189" i="13"/>
  <c r="K189" i="13" s="1"/>
  <c r="M189" i="13"/>
  <c r="O189" i="13"/>
  <c r="P189" i="13" s="1"/>
  <c r="D190" i="13"/>
  <c r="F190" i="13"/>
  <c r="K190" i="13" s="1"/>
  <c r="M190" i="13"/>
  <c r="O190" i="13"/>
  <c r="P190" i="13" s="1"/>
  <c r="D191" i="13"/>
  <c r="F191" i="13"/>
  <c r="K191" i="13" s="1"/>
  <c r="M191" i="13"/>
  <c r="O191" i="13"/>
  <c r="Q191" i="13" s="1"/>
  <c r="D192" i="13"/>
  <c r="F192" i="13"/>
  <c r="K192" i="13" s="1"/>
  <c r="M192" i="13"/>
  <c r="O192" i="13"/>
  <c r="D193" i="13"/>
  <c r="G193" i="13" s="1"/>
  <c r="F193" i="13"/>
  <c r="K193" i="13" s="1"/>
  <c r="M193" i="13"/>
  <c r="O193" i="13"/>
  <c r="D194" i="13"/>
  <c r="F194" i="13"/>
  <c r="K194" i="13" s="1"/>
  <c r="M194" i="13"/>
  <c r="O194" i="13"/>
  <c r="P194" i="13" s="1"/>
  <c r="D195" i="13"/>
  <c r="G195" i="13" s="1"/>
  <c r="F195" i="13"/>
  <c r="K195" i="13" s="1"/>
  <c r="M195" i="13"/>
  <c r="O195" i="13"/>
  <c r="Q195" i="13" s="1"/>
  <c r="D196" i="13"/>
  <c r="F196" i="13"/>
  <c r="K196" i="13" s="1"/>
  <c r="M196" i="13"/>
  <c r="O196" i="13"/>
  <c r="P196" i="13" s="1"/>
  <c r="D197" i="13"/>
  <c r="G197" i="13" s="1"/>
  <c r="F197" i="13"/>
  <c r="K197" i="13" s="1"/>
  <c r="M197" i="13"/>
  <c r="O197" i="13"/>
  <c r="Q197" i="13" s="1"/>
  <c r="D198" i="13"/>
  <c r="F198" i="13"/>
  <c r="K198" i="13" s="1"/>
  <c r="M198" i="13"/>
  <c r="O198" i="13"/>
  <c r="P198" i="13" s="1"/>
  <c r="D199" i="13"/>
  <c r="F199" i="13"/>
  <c r="K199" i="13" s="1"/>
  <c r="M199" i="13"/>
  <c r="O199" i="13"/>
  <c r="Q199" i="13" s="1"/>
  <c r="D200" i="13"/>
  <c r="F200" i="13"/>
  <c r="K200" i="13" s="1"/>
  <c r="M200" i="13"/>
  <c r="O200" i="13"/>
  <c r="Q200" i="13" s="1"/>
  <c r="D201" i="13"/>
  <c r="G201" i="13" s="1"/>
  <c r="F201" i="13"/>
  <c r="K201" i="13" s="1"/>
  <c r="M201" i="13"/>
  <c r="O201" i="13"/>
  <c r="Q201" i="13" s="1"/>
  <c r="D202" i="13"/>
  <c r="F202" i="13"/>
  <c r="K202" i="13" s="1"/>
  <c r="M202" i="13"/>
  <c r="O202" i="13"/>
  <c r="D203" i="13"/>
  <c r="G203" i="13" s="1"/>
  <c r="F203" i="13"/>
  <c r="K203" i="13" s="1"/>
  <c r="M203" i="13"/>
  <c r="O203" i="13"/>
  <c r="P203" i="13" s="1"/>
  <c r="D204" i="13"/>
  <c r="F204" i="13"/>
  <c r="K204" i="13" s="1"/>
  <c r="M204" i="13"/>
  <c r="O204" i="13"/>
  <c r="P204" i="13" s="1"/>
  <c r="D205" i="13"/>
  <c r="G205" i="13" s="1"/>
  <c r="F205" i="13"/>
  <c r="K205" i="13" s="1"/>
  <c r="M205" i="13"/>
  <c r="O205" i="13"/>
  <c r="Q205" i="13" s="1"/>
  <c r="D206" i="13"/>
  <c r="F206" i="13"/>
  <c r="K206" i="13" s="1"/>
  <c r="M206" i="13"/>
  <c r="O206" i="13"/>
  <c r="P206" i="13" s="1"/>
  <c r="D207" i="13"/>
  <c r="F207" i="13"/>
  <c r="K207" i="13" s="1"/>
  <c r="M207" i="13"/>
  <c r="O207" i="13"/>
  <c r="D208" i="13"/>
  <c r="F208" i="13"/>
  <c r="K208" i="13" s="1"/>
  <c r="M208" i="13"/>
  <c r="O208" i="13"/>
  <c r="P208" i="13" s="1"/>
  <c r="D209" i="13"/>
  <c r="G209" i="13" s="1"/>
  <c r="F209" i="13"/>
  <c r="K209" i="13" s="1"/>
  <c r="M209" i="13"/>
  <c r="O209" i="13"/>
  <c r="Q209" i="13" s="1"/>
  <c r="D210" i="13"/>
  <c r="F210" i="13"/>
  <c r="K210" i="13" s="1"/>
  <c r="M210" i="13"/>
  <c r="O210" i="13"/>
  <c r="Q210" i="13" s="1"/>
  <c r="D211" i="13"/>
  <c r="G211" i="13" s="1"/>
  <c r="F211" i="13"/>
  <c r="K211" i="13" s="1"/>
  <c r="M211" i="13"/>
  <c r="O211" i="13"/>
  <c r="Q211" i="13" s="1"/>
  <c r="D212" i="13"/>
  <c r="F212" i="13"/>
  <c r="K212" i="13" s="1"/>
  <c r="M212" i="13"/>
  <c r="O212" i="13"/>
  <c r="Q212" i="13" s="1"/>
  <c r="D213" i="13"/>
  <c r="G213" i="13" s="1"/>
  <c r="F213" i="13"/>
  <c r="K213" i="13" s="1"/>
  <c r="M213" i="13"/>
  <c r="O213" i="13"/>
  <c r="Q213" i="13" s="1"/>
  <c r="D214" i="13"/>
  <c r="F214" i="13"/>
  <c r="K214" i="13" s="1"/>
  <c r="M214" i="13"/>
  <c r="O214" i="13"/>
  <c r="Q214" i="13" s="1"/>
  <c r="G28" i="13" l="1"/>
  <c r="L28" i="13" s="1"/>
  <c r="L29" i="13"/>
  <c r="N28" i="13"/>
  <c r="G29" i="13"/>
  <c r="Q28" i="13"/>
  <c r="Q29" i="13"/>
  <c r="R29" i="13" s="1"/>
  <c r="S29" i="13" s="1"/>
  <c r="N30" i="13"/>
  <c r="G30" i="13"/>
  <c r="L30" i="13"/>
  <c r="Q30" i="13"/>
  <c r="L31" i="13"/>
  <c r="N34" i="13"/>
  <c r="N31" i="13"/>
  <c r="G212" i="13"/>
  <c r="L212" i="13" s="1"/>
  <c r="G206" i="13"/>
  <c r="L206" i="13" s="1"/>
  <c r="G202" i="13"/>
  <c r="L202" i="13" s="1"/>
  <c r="G196" i="13"/>
  <c r="L196" i="13" s="1"/>
  <c r="G190" i="13"/>
  <c r="L190" i="13" s="1"/>
  <c r="G184" i="13"/>
  <c r="L184" i="13" s="1"/>
  <c r="G178" i="13"/>
  <c r="L178" i="13" s="1"/>
  <c r="G172" i="13"/>
  <c r="L172" i="13" s="1"/>
  <c r="G162" i="13"/>
  <c r="L162" i="13" s="1"/>
  <c r="G156" i="13"/>
  <c r="L156" i="13" s="1"/>
  <c r="G150" i="13"/>
  <c r="L150" i="13" s="1"/>
  <c r="G146" i="13"/>
  <c r="L146" i="13" s="1"/>
  <c r="G138" i="13"/>
  <c r="L138" i="13" s="1"/>
  <c r="G210" i="13"/>
  <c r="L210" i="13" s="1"/>
  <c r="G204" i="13"/>
  <c r="L204" i="13" s="1"/>
  <c r="G198" i="13"/>
  <c r="L198" i="13" s="1"/>
  <c r="G192" i="13"/>
  <c r="L192" i="13" s="1"/>
  <c r="G186" i="13"/>
  <c r="L186" i="13" s="1"/>
  <c r="G180" i="13"/>
  <c r="L180" i="13" s="1"/>
  <c r="G176" i="13"/>
  <c r="L176" i="13" s="1"/>
  <c r="G170" i="13"/>
  <c r="L170" i="13" s="1"/>
  <c r="G166" i="13"/>
  <c r="L166" i="13" s="1"/>
  <c r="G160" i="13"/>
  <c r="L160" i="13" s="1"/>
  <c r="G154" i="13"/>
  <c r="L154" i="13" s="1"/>
  <c r="G148" i="13"/>
  <c r="L148" i="13" s="1"/>
  <c r="G142" i="13"/>
  <c r="L142" i="13" s="1"/>
  <c r="G130" i="13"/>
  <c r="L130" i="13" s="1"/>
  <c r="G214" i="13"/>
  <c r="L214" i="13" s="1"/>
  <c r="G208" i="13"/>
  <c r="L208" i="13" s="1"/>
  <c r="G200" i="13"/>
  <c r="L200" i="13" s="1"/>
  <c r="G194" i="13"/>
  <c r="L194" i="13" s="1"/>
  <c r="G188" i="13"/>
  <c r="L188" i="13" s="1"/>
  <c r="G182" i="13"/>
  <c r="L182" i="13" s="1"/>
  <c r="G174" i="13"/>
  <c r="L174" i="13" s="1"/>
  <c r="G168" i="13"/>
  <c r="L168" i="13" s="1"/>
  <c r="G164" i="13"/>
  <c r="L164" i="13" s="1"/>
  <c r="G158" i="13"/>
  <c r="L158" i="13" s="1"/>
  <c r="G152" i="13"/>
  <c r="L152" i="13" s="1"/>
  <c r="G144" i="13"/>
  <c r="L144" i="13" s="1"/>
  <c r="G140" i="13"/>
  <c r="L140" i="13" s="1"/>
  <c r="G124" i="13"/>
  <c r="L124" i="13" s="1"/>
  <c r="G52" i="13"/>
  <c r="L52" i="13" s="1"/>
  <c r="H31" i="13"/>
  <c r="G114" i="13"/>
  <c r="L114" i="13" s="1"/>
  <c r="G106" i="13"/>
  <c r="L106" i="13" s="1"/>
  <c r="G98" i="13"/>
  <c r="L98" i="13" s="1"/>
  <c r="G90" i="13"/>
  <c r="L90" i="13" s="1"/>
  <c r="G82" i="13"/>
  <c r="L82" i="13" s="1"/>
  <c r="G74" i="13"/>
  <c r="L74" i="13" s="1"/>
  <c r="G66" i="13"/>
  <c r="L66" i="13" s="1"/>
  <c r="G34" i="13"/>
  <c r="L34" i="13" s="1"/>
  <c r="L100" i="13"/>
  <c r="L92" i="13"/>
  <c r="L84" i="13"/>
  <c r="L68" i="13"/>
  <c r="L36" i="13"/>
  <c r="G60" i="13"/>
  <c r="L60" i="13" s="1"/>
  <c r="N33" i="13"/>
  <c r="G33" i="13"/>
  <c r="L33" i="13" s="1"/>
  <c r="L122" i="13"/>
  <c r="L116" i="13"/>
  <c r="L108" i="13"/>
  <c r="L76" i="13"/>
  <c r="L58" i="13"/>
  <c r="L50" i="13"/>
  <c r="L42" i="13"/>
  <c r="G132" i="13"/>
  <c r="L132" i="13" s="1"/>
  <c r="G44" i="13"/>
  <c r="L44" i="13" s="1"/>
  <c r="L209" i="13"/>
  <c r="L201" i="13"/>
  <c r="L193" i="13"/>
  <c r="L185" i="13"/>
  <c r="L177" i="13"/>
  <c r="L169" i="13"/>
  <c r="L161" i="13"/>
  <c r="L153" i="13"/>
  <c r="L145" i="13"/>
  <c r="L137" i="13"/>
  <c r="L129" i="13"/>
  <c r="L121" i="13"/>
  <c r="L113" i="13"/>
  <c r="L105" i="13"/>
  <c r="L97" i="13"/>
  <c r="L89" i="13"/>
  <c r="L81" i="13"/>
  <c r="L73" i="13"/>
  <c r="L65" i="13"/>
  <c r="L57" i="13"/>
  <c r="L49" i="13"/>
  <c r="L41" i="13"/>
  <c r="G136" i="13"/>
  <c r="L136" i="13" s="1"/>
  <c r="G128" i="13"/>
  <c r="L128" i="13" s="1"/>
  <c r="G120" i="13"/>
  <c r="L120" i="13" s="1"/>
  <c r="G112" i="13"/>
  <c r="L112" i="13" s="1"/>
  <c r="G104" i="13"/>
  <c r="L104" i="13" s="1"/>
  <c r="G96" i="13"/>
  <c r="L96" i="13" s="1"/>
  <c r="G88" i="13"/>
  <c r="L88" i="13" s="1"/>
  <c r="G80" i="13"/>
  <c r="L80" i="13" s="1"/>
  <c r="G72" i="13"/>
  <c r="L72" i="13" s="1"/>
  <c r="G64" i="13"/>
  <c r="L64" i="13" s="1"/>
  <c r="G56" i="13"/>
  <c r="L56" i="13" s="1"/>
  <c r="G48" i="13"/>
  <c r="L48" i="13" s="1"/>
  <c r="G40" i="13"/>
  <c r="L40" i="13" s="1"/>
  <c r="G32" i="13"/>
  <c r="L32" i="13" s="1"/>
  <c r="G207" i="13"/>
  <c r="L207" i="13" s="1"/>
  <c r="G199" i="13"/>
  <c r="L199" i="13" s="1"/>
  <c r="G191" i="13"/>
  <c r="L191" i="13" s="1"/>
  <c r="G183" i="13"/>
  <c r="L183" i="13" s="1"/>
  <c r="G175" i="13"/>
  <c r="L175" i="13" s="1"/>
  <c r="G167" i="13"/>
  <c r="L167" i="13" s="1"/>
  <c r="G159" i="13"/>
  <c r="L159" i="13" s="1"/>
  <c r="G151" i="13"/>
  <c r="L151" i="13" s="1"/>
  <c r="G143" i="13"/>
  <c r="L143" i="13" s="1"/>
  <c r="G135" i="13"/>
  <c r="L135" i="13" s="1"/>
  <c r="G127" i="13"/>
  <c r="L127" i="13" s="1"/>
  <c r="G119" i="13"/>
  <c r="L119" i="13" s="1"/>
  <c r="G111" i="13"/>
  <c r="L111" i="13" s="1"/>
  <c r="G103" i="13"/>
  <c r="L103" i="13" s="1"/>
  <c r="G95" i="13"/>
  <c r="L95" i="13" s="1"/>
  <c r="G87" i="13"/>
  <c r="L87" i="13" s="1"/>
  <c r="G79" i="13"/>
  <c r="L79" i="13" s="1"/>
  <c r="G71" i="13"/>
  <c r="L71" i="13" s="1"/>
  <c r="G63" i="13"/>
  <c r="L63" i="13" s="1"/>
  <c r="G55" i="13"/>
  <c r="L55" i="13" s="1"/>
  <c r="G47" i="13"/>
  <c r="L47" i="13" s="1"/>
  <c r="G39" i="13"/>
  <c r="L39" i="13" s="1"/>
  <c r="G134" i="13"/>
  <c r="L134" i="13" s="1"/>
  <c r="G126" i="13"/>
  <c r="L126" i="13" s="1"/>
  <c r="G118" i="13"/>
  <c r="L118" i="13" s="1"/>
  <c r="G110" i="13"/>
  <c r="L110" i="13" s="1"/>
  <c r="G102" i="13"/>
  <c r="L102" i="13" s="1"/>
  <c r="G94" i="13"/>
  <c r="L94" i="13" s="1"/>
  <c r="G86" i="13"/>
  <c r="L86" i="13" s="1"/>
  <c r="G78" i="13"/>
  <c r="L78" i="13" s="1"/>
  <c r="G70" i="13"/>
  <c r="L70" i="13" s="1"/>
  <c r="G62" i="13"/>
  <c r="L62" i="13" s="1"/>
  <c r="G54" i="13"/>
  <c r="L54" i="13" s="1"/>
  <c r="G46" i="13"/>
  <c r="L46" i="13" s="1"/>
  <c r="G38" i="13"/>
  <c r="L38" i="13" s="1"/>
  <c r="G77" i="13"/>
  <c r="L77" i="13" s="1"/>
  <c r="L213" i="13"/>
  <c r="L205" i="13"/>
  <c r="L197" i="13"/>
  <c r="L189" i="13"/>
  <c r="L181" i="13"/>
  <c r="L173" i="13"/>
  <c r="L149" i="13"/>
  <c r="L125" i="13"/>
  <c r="L109" i="13"/>
  <c r="L53" i="13"/>
  <c r="L157" i="13"/>
  <c r="L133" i="13"/>
  <c r="L101" i="13"/>
  <c r="L85" i="13"/>
  <c r="L61" i="13"/>
  <c r="L165" i="13"/>
  <c r="L141" i="13"/>
  <c r="L117" i="13"/>
  <c r="L93" i="13"/>
  <c r="L69" i="13"/>
  <c r="L163" i="13"/>
  <c r="L211" i="13"/>
  <c r="L203" i="13"/>
  <c r="L195" i="13"/>
  <c r="L187" i="13"/>
  <c r="L179" i="13"/>
  <c r="L171" i="13"/>
  <c r="L139" i="13"/>
  <c r="L131" i="13"/>
  <c r="L123" i="13"/>
  <c r="L115" i="13"/>
  <c r="L107" i="13"/>
  <c r="L99" i="13"/>
  <c r="L91" i="13"/>
  <c r="L83" i="13"/>
  <c r="L35" i="13"/>
  <c r="L155" i="13"/>
  <c r="L147" i="13"/>
  <c r="L75" i="13"/>
  <c r="L67" i="13"/>
  <c r="L59" i="13"/>
  <c r="L51" i="13"/>
  <c r="L43" i="13"/>
  <c r="L45" i="13"/>
  <c r="L37" i="13"/>
  <c r="P31" i="13"/>
  <c r="H193" i="13"/>
  <c r="H129" i="13"/>
  <c r="H65" i="13"/>
  <c r="H209" i="13"/>
  <c r="H145" i="13"/>
  <c r="H81" i="13"/>
  <c r="H185" i="13"/>
  <c r="H121" i="13"/>
  <c r="H57" i="13"/>
  <c r="H177" i="13"/>
  <c r="H113" i="13"/>
  <c r="H49" i="13"/>
  <c r="N32" i="13"/>
  <c r="H201" i="13"/>
  <c r="H169" i="13"/>
  <c r="H105" i="13"/>
  <c r="H41" i="13"/>
  <c r="H137" i="13"/>
  <c r="H73" i="13"/>
  <c r="H161" i="13"/>
  <c r="H97" i="13"/>
  <c r="H153" i="13"/>
  <c r="H89" i="13"/>
  <c r="P33" i="13"/>
  <c r="P32" i="13"/>
  <c r="P34" i="13"/>
  <c r="R34" i="13" s="1"/>
  <c r="S34" i="13" s="1"/>
  <c r="H208" i="13"/>
  <c r="H200" i="13"/>
  <c r="H192" i="13"/>
  <c r="H184" i="13"/>
  <c r="H176" i="13"/>
  <c r="H168" i="13"/>
  <c r="H160" i="13"/>
  <c r="H152" i="13"/>
  <c r="H144" i="13"/>
  <c r="H136" i="13"/>
  <c r="H128" i="13"/>
  <c r="H120" i="13"/>
  <c r="H112" i="13"/>
  <c r="H104" i="13"/>
  <c r="H96" i="13"/>
  <c r="H88" i="13"/>
  <c r="H80" i="13"/>
  <c r="H72" i="13"/>
  <c r="H64" i="13"/>
  <c r="H56" i="13"/>
  <c r="H48" i="13"/>
  <c r="H40" i="13"/>
  <c r="H207" i="13"/>
  <c r="H199" i="13"/>
  <c r="H191" i="13"/>
  <c r="H183" i="13"/>
  <c r="H175" i="13"/>
  <c r="H167" i="13"/>
  <c r="H159" i="13"/>
  <c r="H151" i="13"/>
  <c r="H143" i="13"/>
  <c r="H135" i="13"/>
  <c r="H127" i="13"/>
  <c r="H119" i="13"/>
  <c r="H111" i="13"/>
  <c r="H103" i="13"/>
  <c r="H95" i="13"/>
  <c r="H87" i="13"/>
  <c r="H79" i="13"/>
  <c r="H71" i="13"/>
  <c r="H63" i="13"/>
  <c r="H55" i="13"/>
  <c r="H47" i="13"/>
  <c r="H39" i="13"/>
  <c r="H214" i="13"/>
  <c r="H206" i="13"/>
  <c r="H198" i="13"/>
  <c r="H190" i="13"/>
  <c r="H182" i="13"/>
  <c r="H174" i="13"/>
  <c r="H166" i="13"/>
  <c r="H158" i="13"/>
  <c r="H150" i="13"/>
  <c r="H142" i="13"/>
  <c r="H134" i="13"/>
  <c r="H126" i="13"/>
  <c r="H118" i="13"/>
  <c r="H110" i="13"/>
  <c r="H102" i="13"/>
  <c r="H94" i="13"/>
  <c r="H86" i="13"/>
  <c r="H78" i="13"/>
  <c r="H70" i="13"/>
  <c r="H62" i="13"/>
  <c r="H54" i="13"/>
  <c r="H46" i="13"/>
  <c r="H38" i="13"/>
  <c r="H213" i="13"/>
  <c r="H205" i="13"/>
  <c r="H197" i="13"/>
  <c r="H189" i="13"/>
  <c r="H181" i="13"/>
  <c r="H173" i="13"/>
  <c r="H165" i="13"/>
  <c r="H157" i="13"/>
  <c r="H149" i="13"/>
  <c r="H141" i="13"/>
  <c r="H133" i="13"/>
  <c r="H125" i="13"/>
  <c r="H117" i="13"/>
  <c r="H109" i="13"/>
  <c r="H101" i="13"/>
  <c r="H93" i="13"/>
  <c r="H85" i="13"/>
  <c r="H69" i="13"/>
  <c r="H61" i="13"/>
  <c r="H53" i="13"/>
  <c r="H45" i="13"/>
  <c r="H37" i="13"/>
  <c r="H212" i="13"/>
  <c r="H204" i="13"/>
  <c r="H196" i="13"/>
  <c r="H188" i="13"/>
  <c r="H180" i="13"/>
  <c r="H172" i="13"/>
  <c r="H164" i="13"/>
  <c r="H156" i="13"/>
  <c r="H148" i="13"/>
  <c r="H140" i="13"/>
  <c r="H132" i="13"/>
  <c r="H124" i="13"/>
  <c r="H116" i="13"/>
  <c r="H108" i="13"/>
  <c r="H100" i="13"/>
  <c r="H92" i="13"/>
  <c r="H84" i="13"/>
  <c r="H76" i="13"/>
  <c r="H68" i="13"/>
  <c r="H60" i="13"/>
  <c r="H52" i="13"/>
  <c r="H44" i="13"/>
  <c r="H36" i="13"/>
  <c r="H211" i="13"/>
  <c r="H203" i="13"/>
  <c r="H195" i="13"/>
  <c r="H187" i="13"/>
  <c r="H179" i="13"/>
  <c r="H171" i="13"/>
  <c r="H163" i="13"/>
  <c r="H155" i="13"/>
  <c r="H147" i="13"/>
  <c r="H139" i="13"/>
  <c r="H131" i="13"/>
  <c r="H123" i="13"/>
  <c r="H115" i="13"/>
  <c r="H107" i="13"/>
  <c r="H99" i="13"/>
  <c r="H91" i="13"/>
  <c r="H83" i="13"/>
  <c r="H75" i="13"/>
  <c r="H67" i="13"/>
  <c r="H59" i="13"/>
  <c r="H51" i="13"/>
  <c r="H43" i="13"/>
  <c r="H35" i="13"/>
  <c r="H210" i="13"/>
  <c r="H202" i="13"/>
  <c r="H194" i="13"/>
  <c r="H186" i="13"/>
  <c r="H178" i="13"/>
  <c r="H170" i="13"/>
  <c r="H162" i="13"/>
  <c r="H154" i="13"/>
  <c r="H146" i="13"/>
  <c r="H138" i="13"/>
  <c r="H130" i="13"/>
  <c r="H122" i="13"/>
  <c r="H114" i="13"/>
  <c r="H106" i="13"/>
  <c r="H98" i="13"/>
  <c r="H90" i="13"/>
  <c r="H82" i="13"/>
  <c r="H74" i="13"/>
  <c r="H66" i="13"/>
  <c r="H58" i="13"/>
  <c r="H50" i="13"/>
  <c r="H42" i="13"/>
  <c r="Q135" i="13"/>
  <c r="P136" i="13"/>
  <c r="N120" i="13"/>
  <c r="P167" i="13"/>
  <c r="N138" i="13"/>
  <c r="P142" i="13"/>
  <c r="Q123" i="13"/>
  <c r="N206" i="13"/>
  <c r="P182" i="13"/>
  <c r="P88" i="13"/>
  <c r="P139" i="13"/>
  <c r="P99" i="13"/>
  <c r="P169" i="13"/>
  <c r="P101" i="13"/>
  <c r="Q82" i="13"/>
  <c r="P77" i="13"/>
  <c r="Q121" i="13"/>
  <c r="Q154" i="13"/>
  <c r="Q103" i="13"/>
  <c r="P94" i="13"/>
  <c r="Q206" i="13"/>
  <c r="P157" i="13"/>
  <c r="Q131" i="13"/>
  <c r="P112" i="13"/>
  <c r="N140" i="13"/>
  <c r="N182" i="13"/>
  <c r="N141" i="13"/>
  <c r="P210" i="13"/>
  <c r="P150" i="13"/>
  <c r="N123" i="13"/>
  <c r="P119" i="13"/>
  <c r="P91" i="13"/>
  <c r="N57" i="13"/>
  <c r="P70" i="13"/>
  <c r="N50" i="13"/>
  <c r="N42" i="13"/>
  <c r="P170" i="13"/>
  <c r="P156" i="13"/>
  <c r="P149" i="13"/>
  <c r="Q63" i="13"/>
  <c r="P188" i="13"/>
  <c r="P177" i="13"/>
  <c r="N65" i="13"/>
  <c r="N190" i="13"/>
  <c r="N111" i="13"/>
  <c r="N131" i="13"/>
  <c r="N212" i="13"/>
  <c r="N162" i="13"/>
  <c r="N148" i="13"/>
  <c r="N185" i="13"/>
  <c r="N183" i="13"/>
  <c r="Q95" i="13"/>
  <c r="N211" i="13"/>
  <c r="P175" i="13"/>
  <c r="N165" i="13"/>
  <c r="N117" i="13"/>
  <c r="N40" i="13"/>
  <c r="N36" i="13"/>
  <c r="Q54" i="13"/>
  <c r="P46" i="13"/>
  <c r="N209" i="13"/>
  <c r="N145" i="13"/>
  <c r="N157" i="13"/>
  <c r="N129" i="13"/>
  <c r="Q56" i="13"/>
  <c r="N210" i="13"/>
  <c r="N109" i="13"/>
  <c r="N189" i="13"/>
  <c r="N153" i="13"/>
  <c r="N112" i="13"/>
  <c r="N208" i="13"/>
  <c r="N166" i="13"/>
  <c r="N146" i="13"/>
  <c r="N193" i="13"/>
  <c r="N184" i="13"/>
  <c r="N171" i="13"/>
  <c r="N125" i="13"/>
  <c r="N115" i="13"/>
  <c r="N102" i="13"/>
  <c r="N84" i="13"/>
  <c r="N79" i="13"/>
  <c r="N187" i="13"/>
  <c r="N161" i="13"/>
  <c r="N118" i="13"/>
  <c r="N202" i="13"/>
  <c r="N149" i="13"/>
  <c r="Q134" i="13"/>
  <c r="N116" i="13"/>
  <c r="Q106" i="13"/>
  <c r="N103" i="13"/>
  <c r="P212" i="13"/>
  <c r="N198" i="13"/>
  <c r="N196" i="13"/>
  <c r="P173" i="13"/>
  <c r="N154" i="13"/>
  <c r="Q78" i="13"/>
  <c r="N70" i="13"/>
  <c r="Q120" i="13"/>
  <c r="Q115" i="13"/>
  <c r="N71" i="13"/>
  <c r="N68" i="13"/>
  <c r="N56" i="13"/>
  <c r="N49" i="13"/>
  <c r="P213" i="13"/>
  <c r="P179" i="13"/>
  <c r="P171" i="13"/>
  <c r="P163" i="13"/>
  <c r="N155" i="13"/>
  <c r="P146" i="13"/>
  <c r="N127" i="13"/>
  <c r="P107" i="13"/>
  <c r="N106" i="13"/>
  <c r="N73" i="13"/>
  <c r="N45" i="13"/>
  <c r="N43" i="13"/>
  <c r="Q39" i="13"/>
  <c r="Q133" i="13"/>
  <c r="N113" i="13"/>
  <c r="Q87" i="13"/>
  <c r="P87" i="13"/>
  <c r="P37" i="13"/>
  <c r="Q37" i="13"/>
  <c r="Q192" i="13"/>
  <c r="P192" i="13"/>
  <c r="Q207" i="13"/>
  <c r="P207" i="13"/>
  <c r="Q174" i="13"/>
  <c r="P174" i="13"/>
  <c r="N63" i="13"/>
  <c r="N177" i="13"/>
  <c r="P214" i="13"/>
  <c r="N205" i="13"/>
  <c r="P185" i="13"/>
  <c r="N180" i="13"/>
  <c r="N178" i="13"/>
  <c r="P159" i="13"/>
  <c r="Q141" i="13"/>
  <c r="P141" i="13"/>
  <c r="P108" i="13"/>
  <c r="P102" i="13"/>
  <c r="N98" i="13"/>
  <c r="Q96" i="13"/>
  <c r="N89" i="13"/>
  <c r="Q68" i="13"/>
  <c r="N54" i="13"/>
  <c r="N194" i="13"/>
  <c r="N95" i="13"/>
  <c r="Q53" i="13"/>
  <c r="P53" i="13"/>
  <c r="P209" i="13"/>
  <c r="N201" i="13"/>
  <c r="P195" i="13"/>
  <c r="N169" i="13"/>
  <c r="P151" i="13"/>
  <c r="N147" i="13"/>
  <c r="P126" i="13"/>
  <c r="N122" i="13"/>
  <c r="N108" i="13"/>
  <c r="N96" i="13"/>
  <c r="N83" i="13"/>
  <c r="Q81" i="13"/>
  <c r="P81" i="13"/>
  <c r="N75" i="13"/>
  <c r="P66" i="13"/>
  <c r="N62" i="13"/>
  <c r="P202" i="13"/>
  <c r="Q202" i="13"/>
  <c r="P59" i="13"/>
  <c r="P105" i="13"/>
  <c r="Q105" i="13"/>
  <c r="N60" i="13"/>
  <c r="Q162" i="13"/>
  <c r="Q161" i="13"/>
  <c r="P200" i="13"/>
  <c r="N197" i="13"/>
  <c r="P143" i="13"/>
  <c r="P132" i="13"/>
  <c r="Q132" i="13"/>
  <c r="Q127" i="13"/>
  <c r="P72" i="13"/>
  <c r="Q72" i="13"/>
  <c r="N47" i="13"/>
  <c r="P36" i="13"/>
  <c r="Q36" i="13"/>
  <c r="N181" i="13"/>
  <c r="N58" i="13"/>
  <c r="P50" i="13"/>
  <c r="Q44" i="13"/>
  <c r="N81" i="13"/>
  <c r="P60" i="13"/>
  <c r="Q48" i="13"/>
  <c r="P42" i="13"/>
  <c r="N44" i="13"/>
  <c r="N191" i="13"/>
  <c r="N186" i="13"/>
  <c r="N179" i="13"/>
  <c r="N172" i="13"/>
  <c r="N163" i="13"/>
  <c r="N152" i="13"/>
  <c r="N107" i="13"/>
  <c r="N173" i="13"/>
  <c r="N150" i="13"/>
  <c r="N128" i="13"/>
  <c r="N121" i="13"/>
  <c r="Q64" i="13"/>
  <c r="N142" i="13"/>
  <c r="P92" i="13"/>
  <c r="Q92" i="13"/>
  <c r="Q186" i="13"/>
  <c r="Q178" i="13"/>
  <c r="Q153" i="13"/>
  <c r="P153" i="13"/>
  <c r="Q118" i="13"/>
  <c r="P118" i="13"/>
  <c r="Q203" i="13"/>
  <c r="P199" i="13"/>
  <c r="P187" i="13"/>
  <c r="Q181" i="13"/>
  <c r="P181" i="13"/>
  <c r="N176" i="13"/>
  <c r="N168" i="13"/>
  <c r="P155" i="13"/>
  <c r="N136" i="13"/>
  <c r="N134" i="13"/>
  <c r="Q122" i="13"/>
  <c r="P122" i="13"/>
  <c r="P114" i="13"/>
  <c r="Q100" i="13"/>
  <c r="P85" i="13"/>
  <c r="Q85" i="13"/>
  <c r="Q76" i="13"/>
  <c r="Q45" i="13"/>
  <c r="P45" i="13"/>
  <c r="N199" i="13"/>
  <c r="Q183" i="13"/>
  <c r="P183" i="13"/>
  <c r="P158" i="13"/>
  <c r="Q158" i="13"/>
  <c r="P109" i="13"/>
  <c r="Q109" i="13"/>
  <c r="P67" i="13"/>
  <c r="Q67" i="13"/>
  <c r="N104" i="13"/>
  <c r="N207" i="13"/>
  <c r="N203" i="13"/>
  <c r="Q193" i="13"/>
  <c r="P193" i="13"/>
  <c r="Q190" i="13"/>
  <c r="Q189" i="13"/>
  <c r="N158" i="13"/>
  <c r="P147" i="13"/>
  <c r="Q147" i="13"/>
  <c r="Q129" i="13"/>
  <c r="N126" i="13"/>
  <c r="N67" i="13"/>
  <c r="N213" i="13"/>
  <c r="P211" i="13"/>
  <c r="P205" i="13"/>
  <c r="P201" i="13"/>
  <c r="P197" i="13"/>
  <c r="Q194" i="13"/>
  <c r="N192" i="13"/>
  <c r="P184" i="13"/>
  <c r="N174" i="13"/>
  <c r="Q164" i="13"/>
  <c r="P164" i="13"/>
  <c r="P144" i="13"/>
  <c r="Q124" i="13"/>
  <c r="Q90" i="13"/>
  <c r="N85" i="13"/>
  <c r="P71" i="13"/>
  <c r="N64" i="13"/>
  <c r="N61" i="13"/>
  <c r="N195" i="13"/>
  <c r="P62" i="13"/>
  <c r="Q62" i="13"/>
  <c r="Q165" i="13"/>
  <c r="P165" i="13"/>
  <c r="P140" i="13"/>
  <c r="Q140" i="13"/>
  <c r="Q113" i="13"/>
  <c r="Q98" i="13"/>
  <c r="N214" i="13"/>
  <c r="N204" i="13"/>
  <c r="Q198" i="13"/>
  <c r="P191" i="13"/>
  <c r="N188" i="13"/>
  <c r="Q172" i="13"/>
  <c r="P172" i="13"/>
  <c r="N164" i="13"/>
  <c r="P160" i="13"/>
  <c r="N159" i="13"/>
  <c r="P145" i="13"/>
  <c r="N139" i="13"/>
  <c r="P130" i="13"/>
  <c r="N110" i="13"/>
  <c r="P84" i="13"/>
  <c r="P80" i="13"/>
  <c r="P74" i="13"/>
  <c r="P57" i="13"/>
  <c r="Q57" i="13"/>
  <c r="Q43" i="13"/>
  <c r="Q40" i="13"/>
  <c r="Q49" i="13"/>
  <c r="N39" i="13"/>
  <c r="N35" i="13"/>
  <c r="N143" i="13"/>
  <c r="N137" i="13"/>
  <c r="N130" i="13"/>
  <c r="N119" i="13"/>
  <c r="N105" i="13"/>
  <c r="N99" i="13"/>
  <c r="N76" i="13"/>
  <c r="P73" i="13"/>
  <c r="N72" i="13"/>
  <c r="Q61" i="13"/>
  <c r="N170" i="13"/>
  <c r="N160" i="13"/>
  <c r="N156" i="13"/>
  <c r="N144" i="13"/>
  <c r="N124" i="13"/>
  <c r="N175" i="13"/>
  <c r="N167" i="13"/>
  <c r="N151" i="13"/>
  <c r="N132" i="13"/>
  <c r="N87" i="13"/>
  <c r="N82" i="13"/>
  <c r="N77" i="13"/>
  <c r="N66" i="13"/>
  <c r="N59" i="13"/>
  <c r="N53" i="13"/>
  <c r="N48" i="13"/>
  <c r="Q58" i="13"/>
  <c r="P52" i="13"/>
  <c r="P35" i="13"/>
  <c r="N200" i="13"/>
  <c r="P128" i="13"/>
  <c r="Q128" i="13"/>
  <c r="Q75" i="13"/>
  <c r="N74" i="13"/>
  <c r="N41" i="13"/>
  <c r="N92" i="13"/>
  <c r="P117" i="13"/>
  <c r="Q117" i="13"/>
  <c r="P93" i="13"/>
  <c r="Q93" i="13"/>
  <c r="N52" i="13"/>
  <c r="P79" i="13"/>
  <c r="Q79" i="13"/>
  <c r="N90" i="13"/>
  <c r="P137" i="13"/>
  <c r="Q137" i="13"/>
  <c r="Q166" i="13"/>
  <c r="N133" i="13"/>
  <c r="Q86" i="13"/>
  <c r="Q138" i="13"/>
  <c r="P111" i="13"/>
  <c r="Q111" i="13"/>
  <c r="N78" i="13"/>
  <c r="P41" i="13"/>
  <c r="Q41" i="13"/>
  <c r="N97" i="13"/>
  <c r="N93" i="13"/>
  <c r="N114" i="13"/>
  <c r="N100" i="13"/>
  <c r="Q89" i="13"/>
  <c r="N88" i="13"/>
  <c r="N86" i="13"/>
  <c r="P55" i="13"/>
  <c r="Q55" i="13"/>
  <c r="Q51" i="13"/>
  <c r="N37" i="13"/>
  <c r="N55" i="13"/>
  <c r="Q204" i="13"/>
  <c r="Q196" i="13"/>
  <c r="Q176" i="13"/>
  <c r="Q168" i="13"/>
  <c r="Q148" i="13"/>
  <c r="Q104" i="13"/>
  <c r="Q208" i="13"/>
  <c r="Q180" i="13"/>
  <c r="Q152" i="13"/>
  <c r="P116" i="13"/>
  <c r="Q110" i="13"/>
  <c r="N91" i="13"/>
  <c r="N80" i="13"/>
  <c r="P69" i="13"/>
  <c r="Q69" i="13"/>
  <c r="Q65" i="13"/>
  <c r="N51" i="13"/>
  <c r="Q47" i="13"/>
  <c r="N46" i="13"/>
  <c r="P38" i="13"/>
  <c r="N135" i="13"/>
  <c r="N101" i="13"/>
  <c r="N94" i="13"/>
  <c r="P83" i="13"/>
  <c r="Q83" i="13"/>
  <c r="N69" i="13"/>
  <c r="P125" i="13"/>
  <c r="Q125" i="13"/>
  <c r="P97" i="13"/>
  <c r="Q97" i="13"/>
  <c r="N38" i="13"/>
  <c r="R28" i="13" l="1"/>
  <c r="S28" i="13" s="1"/>
  <c r="R30" i="13"/>
  <c r="S30" i="13" s="1"/>
  <c r="R31" i="13"/>
  <c r="S31" i="13" s="1"/>
  <c r="R33" i="13"/>
  <c r="S33" i="13" s="1"/>
  <c r="R47" i="13"/>
  <c r="S47" i="13" s="1"/>
  <c r="R103" i="13"/>
  <c r="S103" i="13" s="1"/>
  <c r="R54" i="13"/>
  <c r="S54" i="13" s="1"/>
  <c r="R108" i="13"/>
  <c r="S108" i="13" s="1"/>
  <c r="R135" i="13"/>
  <c r="S135" i="13" s="1"/>
  <c r="R182" i="13"/>
  <c r="S182" i="13" s="1"/>
  <c r="R157" i="13"/>
  <c r="S157" i="13" s="1"/>
  <c r="R138" i="13"/>
  <c r="S138" i="13" s="1"/>
  <c r="R136" i="13"/>
  <c r="S136" i="13" s="1"/>
  <c r="R154" i="13"/>
  <c r="S154" i="13" s="1"/>
  <c r="R32" i="13"/>
  <c r="S32" i="13" s="1"/>
  <c r="R167" i="13"/>
  <c r="S167" i="13" s="1"/>
  <c r="R143" i="13"/>
  <c r="S143" i="13" s="1"/>
  <c r="R149" i="13"/>
  <c r="S149" i="13" s="1"/>
  <c r="R123" i="13"/>
  <c r="S123" i="13" s="1"/>
  <c r="R120" i="13"/>
  <c r="S120" i="13" s="1"/>
  <c r="R206" i="13"/>
  <c r="S206" i="13" s="1"/>
  <c r="R142" i="13"/>
  <c r="S142" i="13" s="1"/>
  <c r="R88" i="13"/>
  <c r="S88" i="13" s="1"/>
  <c r="R77" i="13"/>
  <c r="S77" i="13" s="1"/>
  <c r="R148" i="13"/>
  <c r="S148" i="13" s="1"/>
  <c r="R139" i="13"/>
  <c r="S139" i="13" s="1"/>
  <c r="R184" i="13"/>
  <c r="S184" i="13" s="1"/>
  <c r="R200" i="13"/>
  <c r="S200" i="13" s="1"/>
  <c r="R131" i="13"/>
  <c r="S131" i="13" s="1"/>
  <c r="R156" i="13"/>
  <c r="S156" i="13" s="1"/>
  <c r="R169" i="13"/>
  <c r="S169" i="13" s="1"/>
  <c r="R112" i="13"/>
  <c r="S112" i="13" s="1"/>
  <c r="R195" i="13"/>
  <c r="S195" i="13" s="1"/>
  <c r="R121" i="13"/>
  <c r="S121" i="13" s="1"/>
  <c r="R60" i="13"/>
  <c r="S60" i="13" s="1"/>
  <c r="R70" i="13"/>
  <c r="S70" i="13" s="1"/>
  <c r="R196" i="13"/>
  <c r="S196" i="13" s="1"/>
  <c r="R78" i="13"/>
  <c r="S78" i="13" s="1"/>
  <c r="R170" i="13"/>
  <c r="S170" i="13" s="1"/>
  <c r="R99" i="13"/>
  <c r="S99" i="13" s="1"/>
  <c r="R50" i="13"/>
  <c r="S50" i="13" s="1"/>
  <c r="R91" i="13"/>
  <c r="S91" i="13" s="1"/>
  <c r="R43" i="13"/>
  <c r="S43" i="13" s="1"/>
  <c r="R82" i="13"/>
  <c r="S82" i="13" s="1"/>
  <c r="R179" i="13"/>
  <c r="S179" i="13" s="1"/>
  <c r="R141" i="13"/>
  <c r="S141" i="13" s="1"/>
  <c r="R187" i="13"/>
  <c r="S187" i="13" s="1"/>
  <c r="R101" i="13"/>
  <c r="S101" i="13" s="1"/>
  <c r="R146" i="13"/>
  <c r="S146" i="13" s="1"/>
  <c r="R173" i="13"/>
  <c r="S173" i="13" s="1"/>
  <c r="R106" i="13"/>
  <c r="S106" i="13" s="1"/>
  <c r="R171" i="13"/>
  <c r="S171" i="13" s="1"/>
  <c r="R119" i="13"/>
  <c r="S119" i="13" s="1"/>
  <c r="R209" i="13"/>
  <c r="S209" i="13" s="1"/>
  <c r="R95" i="13"/>
  <c r="S95" i="13" s="1"/>
  <c r="R94" i="13"/>
  <c r="S94" i="13" s="1"/>
  <c r="R49" i="13"/>
  <c r="S49" i="13" s="1"/>
  <c r="R185" i="13"/>
  <c r="S185" i="13" s="1"/>
  <c r="R38" i="13"/>
  <c r="S38" i="13" s="1"/>
  <c r="R46" i="13"/>
  <c r="S46" i="13" s="1"/>
  <c r="R190" i="13"/>
  <c r="S190" i="13" s="1"/>
  <c r="R42" i="13"/>
  <c r="S42" i="13" s="1"/>
  <c r="R150" i="13"/>
  <c r="S150" i="13" s="1"/>
  <c r="R210" i="13"/>
  <c r="S210" i="13" s="1"/>
  <c r="R166" i="13"/>
  <c r="S166" i="13" s="1"/>
  <c r="R39" i="13"/>
  <c r="S39" i="13" s="1"/>
  <c r="R129" i="13"/>
  <c r="S129" i="13" s="1"/>
  <c r="R65" i="13"/>
  <c r="S65" i="13" s="1"/>
  <c r="R98" i="13"/>
  <c r="S98" i="13" s="1"/>
  <c r="R56" i="13"/>
  <c r="S56" i="13" s="1"/>
  <c r="R205" i="13"/>
  <c r="S205" i="13" s="1"/>
  <c r="R107" i="13"/>
  <c r="S107" i="13" s="1"/>
  <c r="R40" i="13"/>
  <c r="S40" i="13" s="1"/>
  <c r="R188" i="13"/>
  <c r="S188" i="13" s="1"/>
  <c r="R152" i="13"/>
  <c r="S152" i="13" s="1"/>
  <c r="R117" i="13"/>
  <c r="S117" i="13" s="1"/>
  <c r="R211" i="13"/>
  <c r="S211" i="13" s="1"/>
  <c r="R145" i="13"/>
  <c r="S145" i="13" s="1"/>
  <c r="R63" i="13"/>
  <c r="S63" i="13" s="1"/>
  <c r="R163" i="13"/>
  <c r="S163" i="13" s="1"/>
  <c r="R202" i="13"/>
  <c r="S202" i="13" s="1"/>
  <c r="R61" i="13"/>
  <c r="S61" i="13" s="1"/>
  <c r="R177" i="13"/>
  <c r="S177" i="13" s="1"/>
  <c r="R208" i="13"/>
  <c r="S208" i="13" s="1"/>
  <c r="R81" i="13"/>
  <c r="S81" i="13" s="1"/>
  <c r="R212" i="13"/>
  <c r="S212" i="13" s="1"/>
  <c r="R87" i="13"/>
  <c r="S87" i="13" s="1"/>
  <c r="R84" i="13"/>
  <c r="S84" i="13" s="1"/>
  <c r="R214" i="13"/>
  <c r="S214" i="13" s="1"/>
  <c r="R147" i="13"/>
  <c r="S147" i="13" s="1"/>
  <c r="R181" i="13"/>
  <c r="S181" i="13" s="1"/>
  <c r="R153" i="13"/>
  <c r="S153" i="13" s="1"/>
  <c r="R127" i="13"/>
  <c r="S127" i="13" s="1"/>
  <c r="R102" i="13"/>
  <c r="S102" i="13" s="1"/>
  <c r="R76" i="13"/>
  <c r="S76" i="13" s="1"/>
  <c r="R75" i="13"/>
  <c r="S75" i="13" s="1"/>
  <c r="R66" i="13"/>
  <c r="S66" i="13" s="1"/>
  <c r="R175" i="13"/>
  <c r="S175" i="13" s="1"/>
  <c r="R191" i="13"/>
  <c r="S191" i="13" s="1"/>
  <c r="R162" i="13"/>
  <c r="S162" i="13" s="1"/>
  <c r="R68" i="13"/>
  <c r="S68" i="13" s="1"/>
  <c r="R113" i="13"/>
  <c r="S113" i="13" s="1"/>
  <c r="R201" i="13"/>
  <c r="S201" i="13" s="1"/>
  <c r="R116" i="13"/>
  <c r="S116" i="13" s="1"/>
  <c r="R159" i="13"/>
  <c r="S159" i="13" s="1"/>
  <c r="R198" i="13"/>
  <c r="S198" i="13" s="1"/>
  <c r="R71" i="13"/>
  <c r="S71" i="13" s="1"/>
  <c r="R174" i="13"/>
  <c r="S174" i="13" s="1"/>
  <c r="R45" i="13"/>
  <c r="S45" i="13" s="1"/>
  <c r="R62" i="13"/>
  <c r="S62" i="13" s="1"/>
  <c r="R151" i="13"/>
  <c r="S151" i="13" s="1"/>
  <c r="R176" i="13"/>
  <c r="S176" i="13" s="1"/>
  <c r="R128" i="13"/>
  <c r="S128" i="13" s="1"/>
  <c r="R134" i="13"/>
  <c r="S134" i="13" s="1"/>
  <c r="R48" i="13"/>
  <c r="S48" i="13" s="1"/>
  <c r="R73" i="13"/>
  <c r="S73" i="13" s="1"/>
  <c r="R213" i="13"/>
  <c r="S213" i="13" s="1"/>
  <c r="R189" i="13"/>
  <c r="S189" i="13" s="1"/>
  <c r="R199" i="13"/>
  <c r="S199" i="13" s="1"/>
  <c r="R58" i="13"/>
  <c r="S58" i="13" s="1"/>
  <c r="R180" i="13"/>
  <c r="S180" i="13" s="1"/>
  <c r="R104" i="13"/>
  <c r="S104" i="13" s="1"/>
  <c r="R133" i="13"/>
  <c r="S133" i="13" s="1"/>
  <c r="R59" i="13"/>
  <c r="S59" i="13" s="1"/>
  <c r="R96" i="13"/>
  <c r="S96" i="13" s="1"/>
  <c r="R118" i="13"/>
  <c r="S118" i="13" s="1"/>
  <c r="R126" i="13"/>
  <c r="S126" i="13" s="1"/>
  <c r="R193" i="13"/>
  <c r="S193" i="13" s="1"/>
  <c r="R36" i="13"/>
  <c r="S36" i="13" s="1"/>
  <c r="R161" i="13"/>
  <c r="S161" i="13" s="1"/>
  <c r="R140" i="13"/>
  <c r="S140" i="13" s="1"/>
  <c r="R115" i="13"/>
  <c r="S115" i="13" s="1"/>
  <c r="R74" i="13"/>
  <c r="S74" i="13" s="1"/>
  <c r="R83" i="13"/>
  <c r="S83" i="13" s="1"/>
  <c r="R110" i="13"/>
  <c r="S110" i="13" s="1"/>
  <c r="R44" i="13"/>
  <c r="S44" i="13" s="1"/>
  <c r="R37" i="13"/>
  <c r="S37" i="13" s="1"/>
  <c r="R89" i="13"/>
  <c r="S89" i="13" s="1"/>
  <c r="R105" i="13"/>
  <c r="S105" i="13" s="1"/>
  <c r="R197" i="13"/>
  <c r="S197" i="13" s="1"/>
  <c r="R155" i="13"/>
  <c r="S155" i="13" s="1"/>
  <c r="R111" i="13"/>
  <c r="S111" i="13" s="1"/>
  <c r="R53" i="13"/>
  <c r="S53" i="13" s="1"/>
  <c r="R132" i="13"/>
  <c r="S132" i="13" s="1"/>
  <c r="R72" i="13"/>
  <c r="S72" i="13" s="1"/>
  <c r="R192" i="13"/>
  <c r="S192" i="13" s="1"/>
  <c r="R57" i="13"/>
  <c r="S57" i="13" s="1"/>
  <c r="R125" i="13"/>
  <c r="S125" i="13" s="1"/>
  <c r="R160" i="13"/>
  <c r="S160" i="13" s="1"/>
  <c r="R203" i="13"/>
  <c r="S203" i="13" s="1"/>
  <c r="R178" i="13"/>
  <c r="S178" i="13" s="1"/>
  <c r="R122" i="13"/>
  <c r="S122" i="13" s="1"/>
  <c r="R80" i="13"/>
  <c r="S80" i="13" s="1"/>
  <c r="R204" i="13"/>
  <c r="S204" i="13" s="1"/>
  <c r="R114" i="13"/>
  <c r="S114" i="13" s="1"/>
  <c r="R92" i="13"/>
  <c r="S92" i="13" s="1"/>
  <c r="R172" i="13"/>
  <c r="S172" i="13" s="1"/>
  <c r="R165" i="13"/>
  <c r="S165" i="13" s="1"/>
  <c r="R207" i="13"/>
  <c r="S207" i="13" s="1"/>
  <c r="R194" i="13"/>
  <c r="S194" i="13" s="1"/>
  <c r="R35" i="13"/>
  <c r="S35" i="13" s="1"/>
  <c r="R64" i="13"/>
  <c r="S64" i="13" s="1"/>
  <c r="R186" i="13"/>
  <c r="S186" i="13" s="1"/>
  <c r="R79" i="13"/>
  <c r="S79" i="13" s="1"/>
  <c r="R130" i="13"/>
  <c r="S130" i="13" s="1"/>
  <c r="R109" i="13"/>
  <c r="S109" i="13" s="1"/>
  <c r="R93" i="13"/>
  <c r="S93" i="13" s="1"/>
  <c r="R52" i="13"/>
  <c r="S52" i="13" s="1"/>
  <c r="R124" i="13"/>
  <c r="S124" i="13" s="1"/>
  <c r="R137" i="13"/>
  <c r="S137" i="13" s="1"/>
  <c r="R144" i="13"/>
  <c r="S144" i="13" s="1"/>
  <c r="R168" i="13"/>
  <c r="S168" i="13" s="1"/>
  <c r="R97" i="13"/>
  <c r="S97" i="13" s="1"/>
  <c r="R164" i="13"/>
  <c r="S164" i="13" s="1"/>
  <c r="R85" i="13"/>
  <c r="S85" i="13" s="1"/>
  <c r="R158" i="13"/>
  <c r="S158" i="13" s="1"/>
  <c r="R100" i="13"/>
  <c r="S100" i="13" s="1"/>
  <c r="R90" i="13"/>
  <c r="S90" i="13" s="1"/>
  <c r="R67" i="13"/>
  <c r="S67" i="13" s="1"/>
  <c r="R183" i="13"/>
  <c r="S183" i="13" s="1"/>
  <c r="R69" i="13"/>
  <c r="S69" i="13" s="1"/>
  <c r="R86" i="13"/>
  <c r="S86" i="13" s="1"/>
  <c r="R55" i="13"/>
  <c r="S55" i="13" s="1"/>
  <c r="R41" i="13"/>
  <c r="S41" i="13" s="1"/>
  <c r="R51" i="13"/>
  <c r="S51" i="13" s="1"/>
  <c r="V26" i="13" l="1"/>
  <c r="C24" i="13" s="1"/>
  <c r="C22" i="13"/>
  <c r="H4" i="10"/>
  <c r="H5" i="10"/>
  <c r="H6" i="10"/>
  <c r="H7" i="10"/>
  <c r="H8" i="10"/>
  <c r="H9" i="10"/>
  <c r="H10" i="10"/>
  <c r="H11" i="10"/>
  <c r="H12" i="10"/>
  <c r="H13" i="10"/>
  <c r="H14" i="10"/>
  <c r="H15" i="10"/>
  <c r="H16" i="10"/>
  <c r="H17" i="10"/>
  <c r="H18" i="10"/>
  <c r="H19" i="10"/>
  <c r="H20" i="10"/>
  <c r="H21" i="10"/>
  <c r="H22" i="10"/>
  <c r="H23" i="10"/>
  <c r="H24" i="10"/>
  <c r="H25" i="10"/>
  <c r="H26" i="10"/>
  <c r="H27" i="10"/>
  <c r="H28" i="10"/>
  <c r="H29" i="10"/>
  <c r="H30" i="10"/>
  <c r="H31" i="10"/>
  <c r="H32" i="10"/>
  <c r="H33" i="10"/>
  <c r="H34" i="10"/>
  <c r="H35" i="10"/>
  <c r="H36" i="10"/>
  <c r="H37" i="10"/>
  <c r="H38" i="10"/>
  <c r="H39" i="10"/>
  <c r="H40" i="10"/>
  <c r="H41" i="10"/>
  <c r="H42" i="10"/>
  <c r="H43" i="10"/>
  <c r="H44" i="10"/>
  <c r="H45" i="10"/>
  <c r="H46" i="10"/>
  <c r="H47" i="10"/>
  <c r="H48" i="10"/>
  <c r="H49" i="10"/>
  <c r="H50" i="10"/>
  <c r="H51" i="10"/>
  <c r="H52" i="10"/>
  <c r="H53" i="10"/>
  <c r="H54" i="10"/>
  <c r="H55" i="10"/>
  <c r="H56" i="10"/>
  <c r="H57" i="10"/>
  <c r="H58" i="10"/>
  <c r="H59" i="10"/>
  <c r="H60" i="10"/>
  <c r="H61" i="10"/>
  <c r="H62" i="10"/>
  <c r="H63" i="10"/>
  <c r="H64" i="10"/>
  <c r="H65" i="10"/>
  <c r="H66" i="10"/>
  <c r="H67" i="10"/>
  <c r="H68" i="10"/>
  <c r="H69" i="10"/>
  <c r="H70" i="10"/>
  <c r="H71" i="10"/>
  <c r="H72" i="10"/>
  <c r="H73" i="10"/>
  <c r="H74" i="10"/>
  <c r="H75" i="10"/>
  <c r="H76" i="10"/>
  <c r="H77" i="10"/>
  <c r="H78" i="10"/>
  <c r="H79" i="10"/>
  <c r="H80" i="10"/>
  <c r="H81" i="10"/>
  <c r="H82" i="10"/>
  <c r="H83" i="10"/>
  <c r="H84" i="10"/>
  <c r="H85" i="10"/>
  <c r="H86" i="10"/>
  <c r="H87" i="10"/>
  <c r="H88" i="10"/>
  <c r="H89" i="10"/>
  <c r="H90" i="10"/>
  <c r="H91" i="10"/>
  <c r="H92" i="10"/>
  <c r="H93" i="10"/>
  <c r="H94" i="10"/>
  <c r="H95" i="10"/>
  <c r="H96" i="10"/>
  <c r="H97" i="10"/>
  <c r="H98" i="10"/>
  <c r="H99" i="10"/>
  <c r="H100" i="10"/>
  <c r="H101" i="10"/>
  <c r="H102" i="10"/>
  <c r="H103" i="10"/>
  <c r="H104" i="10"/>
  <c r="H105" i="10"/>
  <c r="H106" i="10"/>
  <c r="H107" i="10"/>
  <c r="H108" i="10"/>
  <c r="H109" i="10"/>
  <c r="H110" i="10"/>
  <c r="H111" i="10"/>
  <c r="H112" i="10"/>
  <c r="H113" i="10"/>
  <c r="H114" i="10"/>
  <c r="H115" i="10"/>
  <c r="H116" i="10"/>
  <c r="H117" i="10"/>
  <c r="H118" i="10"/>
  <c r="H119" i="10"/>
  <c r="H120" i="10"/>
  <c r="H121" i="10"/>
  <c r="H122" i="10"/>
  <c r="H123" i="10"/>
  <c r="H124" i="10"/>
  <c r="H125" i="10"/>
  <c r="H126" i="10"/>
  <c r="H127" i="10"/>
  <c r="H128" i="10"/>
  <c r="H129" i="10"/>
  <c r="H130" i="10"/>
  <c r="H131" i="10"/>
  <c r="H132" i="10"/>
  <c r="H133" i="10"/>
  <c r="H134" i="10"/>
  <c r="H135" i="10"/>
  <c r="H136" i="10"/>
  <c r="H137" i="10"/>
  <c r="H138" i="10"/>
  <c r="H139" i="10"/>
  <c r="H140" i="10"/>
  <c r="H141" i="10"/>
  <c r="H142" i="10"/>
  <c r="H143" i="10"/>
  <c r="H144" i="10"/>
  <c r="H145" i="10"/>
  <c r="H146" i="10"/>
  <c r="H147" i="10"/>
  <c r="H148" i="10"/>
  <c r="H149" i="10"/>
  <c r="H150" i="10"/>
  <c r="H151" i="10"/>
  <c r="H152" i="10"/>
  <c r="H153" i="10"/>
  <c r="H154" i="10"/>
  <c r="H155" i="10"/>
  <c r="H156" i="10"/>
  <c r="H157" i="10"/>
  <c r="H158" i="10"/>
  <c r="H159" i="10"/>
  <c r="H160" i="10"/>
  <c r="H161" i="10"/>
  <c r="H162" i="10"/>
  <c r="H163" i="10"/>
  <c r="H164" i="10"/>
  <c r="H165" i="10"/>
  <c r="H166" i="10"/>
  <c r="H167" i="10"/>
  <c r="H168" i="10"/>
  <c r="H169" i="10"/>
  <c r="H170" i="10"/>
  <c r="H171" i="10"/>
  <c r="H172" i="10"/>
  <c r="H173" i="10"/>
  <c r="H174" i="10"/>
  <c r="H175" i="10"/>
  <c r="H176" i="10"/>
  <c r="H177" i="10"/>
  <c r="H178" i="10"/>
  <c r="H179" i="10"/>
  <c r="H180" i="10"/>
  <c r="H181" i="10"/>
  <c r="H182" i="10"/>
  <c r="H183" i="10"/>
  <c r="H184" i="10"/>
  <c r="H185" i="10"/>
  <c r="H186" i="10"/>
  <c r="H187" i="10"/>
  <c r="H188" i="10"/>
  <c r="H189" i="10"/>
  <c r="H190" i="10"/>
  <c r="H191" i="10"/>
  <c r="H192" i="10"/>
  <c r="H193" i="10"/>
  <c r="H194" i="10"/>
  <c r="H195" i="10"/>
  <c r="H196" i="10"/>
  <c r="H197" i="10"/>
  <c r="H198" i="10"/>
  <c r="H199" i="10"/>
  <c r="H200" i="10"/>
  <c r="H201" i="10"/>
  <c r="H202" i="10"/>
  <c r="H203" i="10"/>
  <c r="H204" i="10"/>
  <c r="H205" i="10"/>
  <c r="H206" i="10"/>
  <c r="H207" i="10"/>
  <c r="H208" i="10"/>
  <c r="H209" i="10"/>
  <c r="H210" i="10"/>
  <c r="H211" i="10"/>
  <c r="H212" i="10"/>
  <c r="H213" i="10"/>
  <c r="H214" i="10"/>
  <c r="H215" i="10"/>
  <c r="H216" i="10"/>
  <c r="H217" i="10"/>
  <c r="H218" i="10"/>
  <c r="H219" i="10"/>
  <c r="H220" i="10"/>
  <c r="H221" i="10"/>
  <c r="H222" i="10"/>
  <c r="H223" i="10"/>
  <c r="H224" i="10"/>
  <c r="H225" i="10"/>
  <c r="H226" i="10"/>
  <c r="H227" i="10"/>
  <c r="H228" i="10"/>
  <c r="H229" i="10"/>
  <c r="H230" i="10"/>
  <c r="H231" i="10"/>
  <c r="H232" i="10"/>
  <c r="H233" i="10"/>
  <c r="H234" i="10"/>
  <c r="H235" i="10"/>
  <c r="H236" i="10"/>
  <c r="H237" i="10"/>
  <c r="H238" i="10"/>
  <c r="H239" i="10"/>
  <c r="H240" i="10"/>
  <c r="H241" i="10"/>
  <c r="H242" i="10"/>
  <c r="H243" i="10"/>
  <c r="H244" i="10"/>
  <c r="H245" i="10"/>
  <c r="H246" i="10"/>
  <c r="H247" i="10"/>
  <c r="H248" i="10"/>
  <c r="H249" i="10"/>
  <c r="H250" i="10"/>
  <c r="H251" i="10"/>
  <c r="H252" i="10"/>
  <c r="H253" i="10"/>
  <c r="H254" i="10"/>
  <c r="H255" i="10"/>
  <c r="H256" i="10"/>
  <c r="H257" i="10"/>
  <c r="H258" i="10"/>
  <c r="H259" i="10"/>
  <c r="H260" i="10"/>
  <c r="H261" i="10"/>
  <c r="H262" i="10"/>
  <c r="H263" i="10"/>
  <c r="H264" i="10"/>
  <c r="H265" i="10"/>
  <c r="H266" i="10"/>
  <c r="H267" i="10"/>
  <c r="H268" i="10"/>
  <c r="H269" i="10"/>
  <c r="H270" i="10"/>
  <c r="H271" i="10"/>
  <c r="H272" i="10"/>
  <c r="H273" i="10"/>
  <c r="H274" i="10"/>
  <c r="H275" i="10"/>
  <c r="H276" i="10"/>
  <c r="H277" i="10"/>
  <c r="H278" i="10"/>
  <c r="H279" i="10"/>
  <c r="H280" i="10"/>
  <c r="H281" i="10"/>
  <c r="H282" i="10"/>
  <c r="H283" i="10"/>
  <c r="H284" i="10"/>
  <c r="H285" i="10"/>
  <c r="H286" i="10"/>
  <c r="H287" i="10"/>
  <c r="H288" i="10"/>
  <c r="H289" i="10"/>
  <c r="H290" i="10"/>
  <c r="H291" i="10"/>
  <c r="H292" i="10"/>
  <c r="H293" i="10"/>
  <c r="H294" i="10"/>
  <c r="H295" i="10"/>
  <c r="H296" i="10"/>
  <c r="H297" i="10"/>
  <c r="H298" i="10"/>
  <c r="H299" i="10"/>
  <c r="H300" i="10"/>
  <c r="H301" i="10"/>
  <c r="H302" i="10"/>
  <c r="H303" i="10"/>
  <c r="H304" i="10"/>
  <c r="H305" i="10"/>
  <c r="H306" i="10"/>
  <c r="H307" i="10"/>
  <c r="H308" i="10"/>
  <c r="H309" i="10"/>
  <c r="H310" i="10"/>
  <c r="H311" i="10"/>
  <c r="H312" i="10"/>
  <c r="H313" i="10"/>
  <c r="H314" i="10"/>
  <c r="H315" i="10"/>
  <c r="H316" i="10"/>
  <c r="H317" i="10"/>
  <c r="H318" i="10"/>
  <c r="H319" i="10"/>
  <c r="H320" i="10"/>
  <c r="H321" i="10"/>
  <c r="H322" i="10"/>
  <c r="H323" i="10"/>
  <c r="H324" i="10"/>
  <c r="H325" i="10"/>
  <c r="H326" i="10"/>
  <c r="H327" i="10"/>
  <c r="H328" i="10"/>
  <c r="H329" i="10"/>
  <c r="H330" i="10"/>
  <c r="H331" i="10"/>
  <c r="H332" i="10"/>
  <c r="H333" i="10"/>
  <c r="H334" i="10"/>
  <c r="H335" i="10"/>
  <c r="H336" i="10"/>
  <c r="H337" i="10"/>
  <c r="H338" i="10"/>
  <c r="H339" i="10"/>
  <c r="H340" i="10"/>
  <c r="H341" i="10"/>
  <c r="H342" i="10"/>
  <c r="H343" i="10"/>
  <c r="H344" i="10"/>
  <c r="H345" i="10"/>
  <c r="H346" i="10"/>
  <c r="H347" i="10"/>
  <c r="H348" i="10"/>
  <c r="H349" i="10"/>
  <c r="H350" i="10"/>
  <c r="H351" i="10"/>
  <c r="H352" i="10"/>
  <c r="H353" i="10"/>
  <c r="H354" i="10"/>
  <c r="H355" i="10"/>
  <c r="H356" i="10"/>
  <c r="H357" i="10"/>
  <c r="H358" i="10"/>
  <c r="H359" i="10"/>
  <c r="H360" i="10"/>
  <c r="H361" i="10"/>
  <c r="H362" i="10"/>
  <c r="H363" i="10"/>
  <c r="H364" i="10"/>
  <c r="H365" i="10"/>
  <c r="H366" i="10"/>
  <c r="H367" i="10"/>
  <c r="H368" i="10"/>
  <c r="H369" i="10"/>
  <c r="H370" i="10"/>
  <c r="H371" i="10"/>
  <c r="H372" i="10"/>
  <c r="H373" i="10"/>
  <c r="H374" i="10"/>
  <c r="H375" i="10"/>
  <c r="H376" i="10"/>
  <c r="H377" i="10"/>
  <c r="H378" i="10"/>
  <c r="H379" i="10"/>
  <c r="H380" i="10"/>
  <c r="H381" i="10"/>
  <c r="H382" i="10"/>
  <c r="H383" i="10"/>
  <c r="H384" i="10"/>
  <c r="H385" i="10"/>
  <c r="H386" i="10"/>
  <c r="H387" i="10"/>
  <c r="H388" i="10"/>
  <c r="H389" i="10"/>
  <c r="H390" i="10"/>
  <c r="H391" i="10"/>
  <c r="H392" i="10"/>
  <c r="H393" i="10"/>
  <c r="H394" i="10"/>
  <c r="H395" i="10"/>
  <c r="H396" i="10"/>
  <c r="H397" i="10"/>
  <c r="H398" i="10"/>
  <c r="H399" i="10"/>
  <c r="H400" i="10"/>
  <c r="H401" i="10"/>
  <c r="H402" i="10"/>
  <c r="H403" i="10"/>
  <c r="H404" i="10"/>
  <c r="H405" i="10"/>
  <c r="H406" i="10"/>
  <c r="H407" i="10"/>
  <c r="H408" i="10"/>
  <c r="H409" i="10"/>
  <c r="H410" i="10"/>
  <c r="H411" i="10"/>
  <c r="H412" i="10"/>
  <c r="H413" i="10"/>
  <c r="H414" i="10"/>
  <c r="H415" i="10"/>
  <c r="H416" i="10"/>
  <c r="H417" i="10"/>
  <c r="H418" i="10"/>
  <c r="H419" i="10"/>
  <c r="H420" i="10"/>
  <c r="H421" i="10"/>
  <c r="H422" i="10"/>
  <c r="H423" i="10"/>
  <c r="H424" i="10"/>
  <c r="H425" i="10"/>
  <c r="H426" i="10"/>
  <c r="H427" i="10"/>
  <c r="H428" i="10"/>
  <c r="H429" i="10"/>
  <c r="H430" i="10"/>
  <c r="H431" i="10"/>
  <c r="H432" i="10"/>
  <c r="H433" i="10"/>
  <c r="H434" i="10"/>
  <c r="H435" i="10"/>
  <c r="H436" i="10"/>
  <c r="H437" i="10"/>
  <c r="H438" i="10"/>
  <c r="H439" i="10"/>
  <c r="H440" i="10"/>
  <c r="H441" i="10"/>
  <c r="H442" i="10"/>
  <c r="H443" i="10"/>
  <c r="H444" i="10"/>
  <c r="H445" i="10"/>
  <c r="H446" i="10"/>
  <c r="H447" i="10"/>
  <c r="H448" i="10"/>
  <c r="H449" i="10"/>
  <c r="H450" i="10"/>
  <c r="H451" i="10"/>
  <c r="H452" i="10"/>
  <c r="H453" i="10"/>
  <c r="H454" i="10"/>
  <c r="H455" i="10"/>
  <c r="H456" i="10"/>
  <c r="H457" i="10"/>
  <c r="H458" i="10"/>
  <c r="H459" i="10"/>
  <c r="H460" i="10"/>
  <c r="H461" i="10"/>
  <c r="H462" i="10"/>
  <c r="H463" i="10"/>
  <c r="H464" i="10"/>
  <c r="H465" i="10"/>
  <c r="H466" i="10"/>
  <c r="H467" i="10"/>
  <c r="H468" i="10"/>
  <c r="H469" i="10"/>
  <c r="H470" i="10"/>
  <c r="H471" i="10"/>
  <c r="H472" i="10"/>
  <c r="H473" i="10"/>
  <c r="H474" i="10"/>
  <c r="H475" i="10"/>
  <c r="H476" i="10"/>
  <c r="H477" i="10"/>
  <c r="H478" i="10"/>
  <c r="H479" i="10"/>
  <c r="H480" i="10"/>
  <c r="H481" i="10"/>
  <c r="H482" i="10"/>
  <c r="H483" i="10"/>
  <c r="H484" i="10"/>
  <c r="H485" i="10"/>
  <c r="H486" i="10"/>
  <c r="H487" i="10"/>
  <c r="H488" i="10"/>
  <c r="H489" i="10"/>
  <c r="H490" i="10"/>
  <c r="H491" i="10"/>
  <c r="H492" i="10"/>
  <c r="H493" i="10"/>
  <c r="H494" i="10"/>
  <c r="H495" i="10"/>
  <c r="H496" i="10"/>
  <c r="H497" i="10"/>
  <c r="H498" i="10"/>
  <c r="H499" i="10"/>
  <c r="H500" i="10"/>
  <c r="H501" i="10"/>
  <c r="H502" i="10"/>
  <c r="H503" i="10"/>
  <c r="H504" i="10"/>
  <c r="H505" i="10"/>
  <c r="H506" i="10"/>
  <c r="H507" i="10"/>
  <c r="H508" i="10"/>
  <c r="H509" i="10"/>
  <c r="H510" i="10"/>
  <c r="H511" i="10"/>
  <c r="H512" i="10"/>
  <c r="H513" i="10"/>
  <c r="H514" i="10"/>
  <c r="H515" i="10"/>
  <c r="H516" i="10"/>
  <c r="H517" i="10"/>
  <c r="H518" i="10"/>
  <c r="H519" i="10"/>
  <c r="H520" i="10"/>
  <c r="H521" i="10"/>
  <c r="H522" i="10"/>
  <c r="H523" i="10"/>
  <c r="H524" i="10"/>
  <c r="H525" i="10"/>
  <c r="H526" i="10"/>
  <c r="H527" i="10"/>
  <c r="H528" i="10"/>
  <c r="H529" i="10"/>
  <c r="H530" i="10"/>
  <c r="H531" i="10"/>
  <c r="H532" i="10"/>
  <c r="H533" i="10"/>
  <c r="H534" i="10"/>
  <c r="H535" i="10"/>
  <c r="H536" i="10"/>
  <c r="H537" i="10"/>
  <c r="H538" i="10"/>
  <c r="H539" i="10"/>
  <c r="H540" i="10"/>
  <c r="H541" i="10"/>
  <c r="H542" i="10"/>
  <c r="H543" i="10"/>
  <c r="H544" i="10"/>
  <c r="H545" i="10"/>
  <c r="H546" i="10"/>
  <c r="H547" i="10"/>
  <c r="H548" i="10"/>
  <c r="H549" i="10"/>
  <c r="H550" i="10"/>
  <c r="H551" i="10"/>
  <c r="H552" i="10"/>
  <c r="H553" i="10"/>
  <c r="H554" i="10"/>
  <c r="H555" i="10"/>
  <c r="H556" i="10"/>
  <c r="H557" i="10"/>
  <c r="H558" i="10"/>
  <c r="H559" i="10"/>
  <c r="H560" i="10"/>
  <c r="H561" i="10"/>
  <c r="H562" i="10"/>
  <c r="H563" i="10"/>
  <c r="H564" i="10"/>
  <c r="H565" i="10"/>
  <c r="H566" i="10"/>
  <c r="H567" i="10"/>
  <c r="H568" i="10"/>
  <c r="H569" i="10"/>
  <c r="H570" i="10"/>
  <c r="H571" i="10"/>
  <c r="H572" i="10"/>
  <c r="H573" i="10"/>
  <c r="H574" i="10"/>
  <c r="H575" i="10"/>
  <c r="H576" i="10"/>
  <c r="H577" i="10"/>
  <c r="H578" i="10"/>
  <c r="H579" i="10"/>
  <c r="H580" i="10"/>
  <c r="H581" i="10"/>
  <c r="H582" i="10"/>
  <c r="H583" i="10"/>
  <c r="H584" i="10"/>
  <c r="H585" i="10"/>
  <c r="H586" i="10"/>
  <c r="H587" i="10"/>
  <c r="H588" i="10"/>
  <c r="H589" i="10"/>
  <c r="H590" i="10"/>
  <c r="H591" i="10"/>
  <c r="H592" i="10"/>
  <c r="H593" i="10"/>
  <c r="H594" i="10"/>
  <c r="H595" i="10"/>
  <c r="H596" i="10"/>
  <c r="H597" i="10"/>
  <c r="H598" i="10"/>
  <c r="H599" i="10"/>
  <c r="H600" i="10"/>
  <c r="H601" i="10"/>
  <c r="H602" i="10"/>
  <c r="H603" i="10"/>
  <c r="H604" i="10"/>
  <c r="H605" i="10"/>
  <c r="H606" i="10"/>
  <c r="H607" i="10"/>
  <c r="H608" i="10"/>
  <c r="H609" i="10"/>
  <c r="H610" i="10"/>
  <c r="H611" i="10"/>
  <c r="H612" i="10"/>
  <c r="H613" i="10"/>
  <c r="H614" i="10"/>
  <c r="H615" i="10"/>
  <c r="H616" i="10"/>
  <c r="H617" i="10"/>
  <c r="H618" i="10"/>
  <c r="H619" i="10"/>
  <c r="H620" i="10"/>
  <c r="H621" i="10"/>
  <c r="H622" i="10"/>
  <c r="H623" i="10"/>
  <c r="H624" i="10"/>
  <c r="H625" i="10"/>
  <c r="H626" i="10"/>
  <c r="H627" i="10"/>
  <c r="H628" i="10"/>
  <c r="H629" i="10"/>
  <c r="H630" i="10"/>
  <c r="H631" i="10"/>
  <c r="H632" i="10"/>
  <c r="H633" i="10"/>
  <c r="H634" i="10"/>
  <c r="H635" i="10"/>
  <c r="H636" i="10"/>
  <c r="H637" i="10"/>
  <c r="H638" i="10"/>
  <c r="H639" i="10"/>
  <c r="H640" i="10"/>
  <c r="H641" i="10"/>
  <c r="H642" i="10"/>
  <c r="H643" i="10"/>
  <c r="H644" i="10"/>
  <c r="H645" i="10"/>
  <c r="H646" i="10"/>
  <c r="H647" i="10"/>
  <c r="H648" i="10"/>
  <c r="H649" i="10"/>
  <c r="H650" i="10"/>
  <c r="H651" i="10"/>
  <c r="H652" i="10"/>
  <c r="H653" i="10"/>
  <c r="H654" i="10"/>
  <c r="H655" i="10"/>
  <c r="H656" i="10"/>
  <c r="H657" i="10"/>
  <c r="H658" i="10"/>
  <c r="H659" i="10"/>
  <c r="H660" i="10"/>
  <c r="H661" i="10"/>
  <c r="H662" i="10"/>
  <c r="H663" i="10"/>
  <c r="H664" i="10"/>
  <c r="H665" i="10"/>
  <c r="H666" i="10"/>
  <c r="H667" i="10"/>
  <c r="H668" i="10"/>
  <c r="H669" i="10"/>
  <c r="H670" i="10"/>
  <c r="H671" i="10"/>
  <c r="H672" i="10"/>
  <c r="H673" i="10"/>
  <c r="H674" i="10"/>
  <c r="H675" i="10"/>
  <c r="H676" i="10"/>
  <c r="H677" i="10"/>
  <c r="H678" i="10"/>
  <c r="H679" i="10"/>
  <c r="H680" i="10"/>
  <c r="H681" i="10"/>
  <c r="H682" i="10"/>
  <c r="H683" i="10"/>
  <c r="H684" i="10"/>
  <c r="H685" i="10"/>
  <c r="H686" i="10"/>
  <c r="H687" i="10"/>
  <c r="H688" i="10"/>
  <c r="H689" i="10"/>
  <c r="H690" i="10"/>
  <c r="H691" i="10"/>
  <c r="H692" i="10"/>
  <c r="H693" i="10"/>
  <c r="H694" i="10"/>
  <c r="H695" i="10"/>
  <c r="H696" i="10"/>
  <c r="H697" i="10"/>
  <c r="H698" i="10"/>
  <c r="H699" i="10"/>
  <c r="H700" i="10"/>
  <c r="H701" i="10"/>
  <c r="H702" i="10"/>
  <c r="H703" i="10"/>
  <c r="H704" i="10"/>
  <c r="H705" i="10"/>
  <c r="H706" i="10"/>
  <c r="H707" i="10"/>
  <c r="H708" i="10"/>
  <c r="H709" i="10"/>
  <c r="H710" i="10"/>
  <c r="H711" i="10"/>
  <c r="H712" i="10"/>
  <c r="H713" i="10"/>
  <c r="H714" i="10"/>
  <c r="H715" i="10"/>
  <c r="H716" i="10"/>
  <c r="H717" i="10"/>
  <c r="H718" i="10"/>
  <c r="H719" i="10"/>
  <c r="H720" i="10"/>
  <c r="H721" i="10"/>
  <c r="H722" i="10"/>
  <c r="H723" i="10"/>
  <c r="H724" i="10"/>
  <c r="H725" i="10"/>
  <c r="H726" i="10"/>
  <c r="H727" i="10"/>
  <c r="H728" i="10"/>
  <c r="H729" i="10"/>
  <c r="H730" i="10"/>
  <c r="H731" i="10"/>
  <c r="H732" i="10"/>
  <c r="H733" i="10"/>
  <c r="H734" i="10"/>
  <c r="H735" i="10"/>
  <c r="H736" i="10"/>
  <c r="H737" i="10"/>
  <c r="H738" i="10"/>
  <c r="H739" i="10"/>
  <c r="H740" i="10"/>
  <c r="H741" i="10"/>
  <c r="H742" i="10"/>
  <c r="H743" i="10"/>
  <c r="H744" i="10"/>
  <c r="H745" i="10"/>
  <c r="H746" i="10"/>
  <c r="H747" i="10"/>
  <c r="H748" i="10"/>
  <c r="H749" i="10"/>
  <c r="H750" i="10"/>
  <c r="H751" i="10"/>
  <c r="H752" i="10"/>
  <c r="H753" i="10"/>
  <c r="H754" i="10"/>
  <c r="H755" i="10"/>
  <c r="H756" i="10"/>
  <c r="H757" i="10"/>
  <c r="H758" i="10"/>
  <c r="H759" i="10"/>
  <c r="H760" i="10"/>
  <c r="H761" i="10"/>
  <c r="H762" i="10"/>
  <c r="H763" i="10"/>
  <c r="H764" i="10"/>
  <c r="H765" i="10"/>
  <c r="H766" i="10"/>
  <c r="H767" i="10"/>
  <c r="H768" i="10"/>
  <c r="H769" i="10"/>
  <c r="H770" i="10"/>
  <c r="H771" i="10"/>
  <c r="H772" i="10"/>
  <c r="H773" i="10"/>
  <c r="H774" i="10"/>
  <c r="H775" i="10"/>
  <c r="H776" i="10"/>
  <c r="H777" i="10"/>
  <c r="H778" i="10"/>
  <c r="H779" i="10"/>
  <c r="H780" i="10"/>
  <c r="H781" i="10"/>
  <c r="H782" i="10"/>
  <c r="H783" i="10"/>
  <c r="H784" i="10"/>
  <c r="H785" i="10"/>
  <c r="H786" i="10"/>
  <c r="H787" i="10"/>
  <c r="H788" i="10"/>
  <c r="H789" i="10"/>
  <c r="H790" i="10"/>
  <c r="H791" i="10"/>
  <c r="H792" i="10"/>
  <c r="H793" i="10"/>
  <c r="H794" i="10"/>
  <c r="H795" i="10"/>
  <c r="H796" i="10"/>
  <c r="H797" i="10"/>
  <c r="H798" i="10"/>
  <c r="H799" i="10"/>
  <c r="H800" i="10"/>
  <c r="H801" i="10"/>
  <c r="H802" i="10"/>
  <c r="H803" i="10"/>
  <c r="H804" i="10"/>
  <c r="H805" i="10"/>
  <c r="H806" i="10"/>
  <c r="H807" i="10"/>
  <c r="H808" i="10"/>
  <c r="H809" i="10"/>
  <c r="H810" i="10"/>
  <c r="H811" i="10"/>
  <c r="H812" i="10"/>
  <c r="H813" i="10"/>
  <c r="H814" i="10"/>
  <c r="H815" i="10"/>
  <c r="H816" i="10"/>
  <c r="H817" i="10"/>
  <c r="H818" i="10"/>
  <c r="H819" i="10"/>
  <c r="H820" i="10"/>
  <c r="H821" i="10"/>
  <c r="H822" i="10"/>
  <c r="H823" i="10"/>
  <c r="H824" i="10"/>
  <c r="H825" i="10"/>
  <c r="H826" i="10"/>
  <c r="H827" i="10"/>
  <c r="H828" i="10"/>
  <c r="H829" i="10"/>
  <c r="H830" i="10"/>
  <c r="H831" i="10"/>
  <c r="H832" i="10"/>
  <c r="H833" i="10"/>
  <c r="H834" i="10"/>
  <c r="H835" i="10"/>
  <c r="H836" i="10"/>
  <c r="H837" i="10"/>
  <c r="H838" i="10"/>
  <c r="H839" i="10"/>
  <c r="H840" i="10"/>
  <c r="H841" i="10"/>
  <c r="H842" i="10"/>
  <c r="H843" i="10"/>
  <c r="H844" i="10"/>
  <c r="H845" i="10"/>
  <c r="H846" i="10"/>
  <c r="H847" i="10"/>
  <c r="H848" i="10"/>
  <c r="H849" i="10"/>
  <c r="H850" i="10"/>
  <c r="H851" i="10"/>
  <c r="H852" i="10"/>
  <c r="H853" i="10"/>
  <c r="H854" i="10"/>
  <c r="H855" i="10"/>
  <c r="H856" i="10"/>
  <c r="H857" i="10"/>
  <c r="H858" i="10"/>
  <c r="H859" i="10"/>
  <c r="H860" i="10"/>
  <c r="H861" i="10"/>
  <c r="H862" i="10"/>
  <c r="H863" i="10"/>
  <c r="H864" i="10"/>
  <c r="H865" i="10"/>
  <c r="H866" i="10"/>
  <c r="H867" i="10"/>
  <c r="H868" i="10"/>
  <c r="H869" i="10"/>
  <c r="H870" i="10"/>
  <c r="H871" i="10"/>
  <c r="H872" i="10"/>
  <c r="H873" i="10"/>
  <c r="H874" i="10"/>
  <c r="H875" i="10"/>
  <c r="H876" i="10"/>
  <c r="H877" i="10"/>
  <c r="H878" i="10"/>
  <c r="H879" i="10"/>
  <c r="H880" i="10"/>
  <c r="H881" i="10"/>
  <c r="H882" i="10"/>
  <c r="H883" i="10"/>
  <c r="H884" i="10"/>
  <c r="H885" i="10"/>
  <c r="H886" i="10"/>
  <c r="H887" i="10"/>
  <c r="H888" i="10"/>
  <c r="H889" i="10"/>
  <c r="H890" i="10"/>
  <c r="H891" i="10"/>
  <c r="H892" i="10"/>
  <c r="H893" i="10"/>
  <c r="H894" i="10"/>
  <c r="H895" i="10"/>
  <c r="H896" i="10"/>
  <c r="H897" i="10"/>
  <c r="H898" i="10"/>
  <c r="H899" i="10"/>
  <c r="H900" i="10"/>
  <c r="H901" i="10"/>
  <c r="H902" i="10"/>
  <c r="H903" i="10"/>
  <c r="H904" i="10"/>
  <c r="H905" i="10"/>
  <c r="H906" i="10"/>
  <c r="H907" i="10"/>
  <c r="H908" i="10"/>
  <c r="H909" i="10"/>
  <c r="H910" i="10"/>
  <c r="H911" i="10"/>
  <c r="H912" i="10"/>
  <c r="H913" i="10"/>
  <c r="H914" i="10"/>
  <c r="H915" i="10"/>
  <c r="H916" i="10"/>
  <c r="H917" i="10"/>
  <c r="H918" i="10"/>
  <c r="H919" i="10"/>
  <c r="H920" i="10"/>
  <c r="H921" i="10"/>
  <c r="H922" i="10"/>
  <c r="H923" i="10"/>
  <c r="H924" i="10"/>
  <c r="H925" i="10"/>
  <c r="H926" i="10"/>
  <c r="H927" i="10"/>
  <c r="H928" i="10"/>
  <c r="H929" i="10"/>
  <c r="H930" i="10"/>
  <c r="H931" i="10"/>
  <c r="H932" i="10"/>
  <c r="H933" i="10"/>
  <c r="H934" i="10"/>
  <c r="H935" i="10"/>
  <c r="H936" i="10"/>
  <c r="H937" i="10"/>
  <c r="H938" i="10"/>
  <c r="H939" i="10"/>
  <c r="H940" i="10"/>
  <c r="H941" i="10"/>
  <c r="H942" i="10"/>
  <c r="H943" i="10"/>
  <c r="H944" i="10"/>
  <c r="H945" i="10"/>
  <c r="H946" i="10"/>
  <c r="H947" i="10"/>
  <c r="H948" i="10"/>
  <c r="H949" i="10"/>
  <c r="H950" i="10"/>
  <c r="H951" i="10"/>
  <c r="H952" i="10"/>
  <c r="H953" i="10"/>
  <c r="H954" i="10"/>
  <c r="H955" i="10"/>
  <c r="H956" i="10"/>
  <c r="H957" i="10"/>
  <c r="H958" i="10"/>
  <c r="H959" i="10"/>
  <c r="H960" i="10"/>
  <c r="H961" i="10"/>
  <c r="H962" i="10"/>
  <c r="H963" i="10"/>
  <c r="H964" i="10"/>
  <c r="H965" i="10"/>
  <c r="H966" i="10"/>
  <c r="H967" i="10"/>
  <c r="H968" i="10"/>
  <c r="H969" i="10"/>
  <c r="H970" i="10"/>
  <c r="H971" i="10"/>
  <c r="H972" i="10"/>
  <c r="H973" i="10"/>
  <c r="H974" i="10"/>
  <c r="H975" i="10"/>
  <c r="H976" i="10"/>
  <c r="H977" i="10"/>
  <c r="H978" i="10"/>
  <c r="H979" i="10"/>
  <c r="H980" i="10"/>
  <c r="H981" i="10"/>
  <c r="H982" i="10"/>
  <c r="H983" i="10"/>
  <c r="H984" i="10"/>
  <c r="H985" i="10"/>
  <c r="H986" i="10"/>
  <c r="H987" i="10"/>
  <c r="H988" i="10"/>
  <c r="H989" i="10"/>
  <c r="H990" i="10"/>
  <c r="H991" i="10"/>
  <c r="H992" i="10"/>
  <c r="H993" i="10"/>
  <c r="H994" i="10"/>
  <c r="H995" i="10"/>
  <c r="H996" i="10"/>
  <c r="H997" i="10"/>
  <c r="H998" i="10"/>
  <c r="H999" i="10"/>
  <c r="H1000" i="10"/>
  <c r="H1001" i="10"/>
  <c r="H1002" i="10"/>
  <c r="H1003" i="10"/>
  <c r="H1004" i="10"/>
  <c r="H1005" i="10"/>
  <c r="H1006" i="10"/>
  <c r="H1007" i="10"/>
  <c r="H1008" i="10"/>
  <c r="H1009" i="10"/>
  <c r="H1010" i="10"/>
  <c r="H1011" i="10"/>
  <c r="H1012" i="10"/>
  <c r="H1013" i="10"/>
  <c r="H1014" i="10"/>
  <c r="H1015" i="10"/>
  <c r="H1016" i="10"/>
  <c r="H1017" i="10"/>
  <c r="H1018" i="10"/>
  <c r="H1019" i="10"/>
  <c r="H1020" i="10"/>
  <c r="H1021" i="10"/>
  <c r="H1022" i="10"/>
  <c r="H1023" i="10"/>
  <c r="H1024" i="10"/>
  <c r="H1025" i="10"/>
  <c r="H1026" i="10"/>
  <c r="H1027" i="10"/>
  <c r="H1028" i="10"/>
  <c r="H1029" i="10"/>
  <c r="H1030" i="10"/>
  <c r="H1031" i="10"/>
  <c r="H1032" i="10"/>
  <c r="H1033" i="10"/>
  <c r="H1034" i="10"/>
  <c r="H1035" i="10"/>
  <c r="H1036" i="10"/>
  <c r="H1037" i="10"/>
  <c r="H1038" i="10"/>
  <c r="H1039" i="10"/>
  <c r="H1040" i="10"/>
  <c r="H1041" i="10"/>
  <c r="H1042" i="10"/>
  <c r="H1043" i="10"/>
  <c r="H1044" i="10"/>
  <c r="H1045" i="10"/>
  <c r="H1046" i="10"/>
  <c r="H1047" i="10"/>
  <c r="H1048" i="10"/>
  <c r="H1049" i="10"/>
  <c r="H1050" i="10"/>
  <c r="H1051" i="10"/>
  <c r="H1052" i="10"/>
  <c r="H1053" i="10"/>
  <c r="H1054" i="10"/>
  <c r="H1055" i="10"/>
  <c r="H1056" i="10"/>
  <c r="H1057" i="10"/>
  <c r="H1058" i="10"/>
  <c r="H1059" i="10"/>
  <c r="H1060" i="10"/>
  <c r="H1061" i="10"/>
  <c r="H1062" i="10"/>
  <c r="H1063" i="10"/>
  <c r="H1064" i="10"/>
  <c r="H1065" i="10"/>
  <c r="H1066" i="10"/>
  <c r="H1067" i="10"/>
  <c r="H1068" i="10"/>
  <c r="H1069" i="10"/>
  <c r="H1070" i="10"/>
  <c r="H1071" i="10"/>
  <c r="H1072" i="10"/>
  <c r="H1073" i="10"/>
  <c r="H1074" i="10"/>
  <c r="H1075" i="10"/>
  <c r="H1076" i="10"/>
  <c r="H1077" i="10"/>
  <c r="H1078" i="10"/>
  <c r="H1079" i="10"/>
  <c r="H1080" i="10"/>
  <c r="H1081" i="10"/>
  <c r="H1082" i="10"/>
  <c r="H1083" i="10"/>
  <c r="H1084" i="10"/>
  <c r="H1085" i="10"/>
  <c r="H1086" i="10"/>
  <c r="H1087" i="10"/>
  <c r="H1088" i="10"/>
  <c r="H1089" i="10"/>
  <c r="H1090" i="10"/>
  <c r="H1091" i="10"/>
  <c r="H1092" i="10"/>
  <c r="H1093" i="10"/>
  <c r="H1094" i="10"/>
  <c r="H1095" i="10"/>
  <c r="H1096" i="10"/>
  <c r="H1097" i="10"/>
  <c r="H1098" i="10"/>
  <c r="H1099" i="10"/>
  <c r="H1100" i="10"/>
  <c r="H1101" i="10"/>
  <c r="H1102" i="10"/>
  <c r="H1103" i="10"/>
  <c r="H1104" i="10"/>
  <c r="H1105" i="10"/>
  <c r="H1106" i="10"/>
  <c r="H1107" i="10"/>
  <c r="H1108" i="10"/>
  <c r="H1109" i="10"/>
  <c r="H1110" i="10"/>
  <c r="H1111" i="10"/>
  <c r="H1112" i="10"/>
  <c r="H1113" i="10"/>
  <c r="H1114" i="10"/>
  <c r="H1115" i="10"/>
  <c r="H1116" i="10"/>
  <c r="H1117" i="10"/>
  <c r="H1118" i="10"/>
  <c r="H1119" i="10"/>
  <c r="H1120" i="10"/>
  <c r="H1121" i="10"/>
  <c r="H1122" i="10"/>
  <c r="H1123" i="10"/>
  <c r="H1124" i="10"/>
  <c r="H1125" i="10"/>
  <c r="H1126" i="10"/>
  <c r="H1127" i="10"/>
  <c r="H1128" i="10"/>
  <c r="H1129" i="10"/>
  <c r="H1130" i="10"/>
  <c r="H1131" i="10"/>
  <c r="H1132" i="10"/>
  <c r="H1133" i="10"/>
  <c r="H1134" i="10"/>
  <c r="H1135" i="10"/>
  <c r="H1136" i="10"/>
  <c r="H1137" i="10"/>
  <c r="H1138" i="10"/>
  <c r="H1139" i="10"/>
  <c r="H1140" i="10"/>
  <c r="H1141" i="10"/>
  <c r="H1142" i="10"/>
  <c r="H1143" i="10"/>
  <c r="H1144" i="10"/>
  <c r="H1145" i="10"/>
  <c r="H1146" i="10"/>
  <c r="H1147" i="10"/>
  <c r="H1148" i="10"/>
  <c r="H1149" i="10"/>
  <c r="H1150" i="10"/>
  <c r="H1151" i="10"/>
  <c r="H1152" i="10"/>
  <c r="H1153" i="10"/>
  <c r="H1154" i="10"/>
  <c r="H1155" i="10"/>
  <c r="H1156" i="10"/>
  <c r="H1157" i="10"/>
  <c r="H1158" i="10"/>
  <c r="H1159" i="10"/>
  <c r="H1160" i="10"/>
  <c r="H1161" i="10"/>
  <c r="H1162" i="10"/>
  <c r="H1163" i="10"/>
  <c r="H1164" i="10"/>
  <c r="H1165" i="10"/>
  <c r="H1166" i="10"/>
  <c r="H1167" i="10"/>
  <c r="H1168" i="10"/>
  <c r="H1169" i="10"/>
  <c r="H1170" i="10"/>
  <c r="H1171" i="10"/>
  <c r="H1172" i="10"/>
  <c r="H1173" i="10"/>
  <c r="H1174" i="10"/>
  <c r="H1175" i="10"/>
  <c r="H1176" i="10"/>
  <c r="H1177" i="10"/>
  <c r="H1178" i="10"/>
  <c r="H1179" i="10"/>
  <c r="H1180" i="10"/>
  <c r="H1181" i="10"/>
  <c r="H1182" i="10"/>
  <c r="H1183" i="10"/>
  <c r="H1184" i="10"/>
  <c r="H1185" i="10"/>
  <c r="H1186" i="10"/>
  <c r="H1187" i="10"/>
  <c r="H1188" i="10"/>
  <c r="H1189" i="10"/>
  <c r="H1190" i="10"/>
  <c r="H1191" i="10"/>
  <c r="H1192" i="10"/>
  <c r="H1193" i="10"/>
  <c r="H1194" i="10"/>
  <c r="H1195" i="10"/>
  <c r="H1196" i="10"/>
  <c r="H1197" i="10"/>
  <c r="H1198" i="10"/>
  <c r="H1199" i="10"/>
  <c r="H1200" i="10"/>
  <c r="H1201" i="10"/>
  <c r="H1202" i="10"/>
  <c r="H1203" i="10"/>
  <c r="H1204" i="10"/>
  <c r="H1205" i="10"/>
  <c r="H1206" i="10"/>
  <c r="H1207" i="10"/>
  <c r="H1208" i="10"/>
  <c r="H1209" i="10"/>
  <c r="H1210" i="10"/>
  <c r="H1211" i="10"/>
  <c r="H1212" i="10"/>
  <c r="H1213" i="10"/>
  <c r="H1214" i="10"/>
  <c r="H1215" i="10"/>
  <c r="H1216" i="10"/>
  <c r="H1217" i="10"/>
  <c r="H1218" i="10"/>
  <c r="H1219" i="10"/>
  <c r="H1220" i="10"/>
  <c r="H1221" i="10"/>
  <c r="H1222" i="10"/>
  <c r="H1223" i="10"/>
  <c r="H1224" i="10"/>
  <c r="H1225" i="10"/>
  <c r="H1226" i="10"/>
  <c r="H1227" i="10"/>
  <c r="H1228" i="10"/>
  <c r="H1229" i="10"/>
  <c r="H1230" i="10"/>
  <c r="H1231" i="10"/>
  <c r="H1232" i="10"/>
  <c r="H1233" i="10"/>
  <c r="H1234" i="10"/>
  <c r="H1235" i="10"/>
  <c r="H1236" i="10"/>
  <c r="H1237" i="10"/>
  <c r="H1238" i="10"/>
  <c r="H1239" i="10"/>
  <c r="H1240" i="10"/>
  <c r="H1241" i="10"/>
  <c r="H1242" i="10"/>
  <c r="H1243" i="10"/>
  <c r="H1244" i="10"/>
  <c r="H1245" i="10"/>
  <c r="H1246" i="10"/>
  <c r="H1247" i="10"/>
  <c r="H1248" i="10"/>
  <c r="H1249" i="10"/>
  <c r="H1250" i="10"/>
  <c r="H1251" i="10"/>
  <c r="H1252" i="10"/>
  <c r="H1253" i="10"/>
  <c r="H1254" i="10"/>
  <c r="H1255" i="10"/>
  <c r="H1256" i="10"/>
  <c r="H1257" i="10"/>
  <c r="H1258" i="10"/>
  <c r="H1259" i="10"/>
  <c r="H1260" i="10"/>
  <c r="H1261" i="10"/>
  <c r="H1262" i="10"/>
  <c r="H1263" i="10"/>
  <c r="H1264" i="10"/>
  <c r="H1265" i="10"/>
  <c r="H1266" i="10"/>
  <c r="H1267" i="10"/>
  <c r="H1268" i="10"/>
  <c r="H1269" i="10"/>
  <c r="H1270" i="10"/>
  <c r="H1271" i="10"/>
  <c r="H1272" i="10"/>
  <c r="H1273" i="10"/>
  <c r="H1274" i="10"/>
  <c r="H1275" i="10"/>
  <c r="H1276" i="10"/>
  <c r="H1277" i="10"/>
  <c r="H1278" i="10"/>
  <c r="H1279" i="10"/>
  <c r="H1280" i="10"/>
  <c r="H1281" i="10"/>
  <c r="H1282" i="10"/>
  <c r="H1283" i="10"/>
  <c r="H1284" i="10"/>
  <c r="H1285" i="10"/>
  <c r="H1286" i="10"/>
  <c r="H1287" i="10"/>
  <c r="H1288" i="10"/>
  <c r="H1289" i="10"/>
  <c r="H1290" i="10"/>
  <c r="H1291" i="10"/>
  <c r="H1292" i="10"/>
  <c r="H1293" i="10"/>
  <c r="H1294" i="10"/>
  <c r="H1295" i="10"/>
  <c r="H1296" i="10"/>
  <c r="H1297" i="10"/>
  <c r="H1298" i="10"/>
  <c r="H1299" i="10"/>
  <c r="H1300" i="10"/>
  <c r="H1301" i="10"/>
  <c r="H1302" i="10"/>
  <c r="H1303" i="10"/>
  <c r="H1304" i="10"/>
  <c r="H1305" i="10"/>
  <c r="H1306" i="10"/>
  <c r="H1307" i="10"/>
  <c r="H1308" i="10"/>
  <c r="H1309" i="10"/>
  <c r="H1310" i="10"/>
  <c r="H1311" i="10"/>
  <c r="H1312" i="10"/>
  <c r="H1313" i="10"/>
  <c r="H1314" i="10"/>
  <c r="H1315" i="10"/>
  <c r="H1316" i="10"/>
  <c r="H1317" i="10"/>
  <c r="H1318" i="10"/>
  <c r="H1319" i="10"/>
  <c r="H1320" i="10"/>
  <c r="H1321" i="10"/>
  <c r="H1322" i="10"/>
  <c r="H1323" i="10"/>
  <c r="H1324" i="10"/>
  <c r="H1325" i="10"/>
  <c r="H1326" i="10"/>
  <c r="H1327" i="10"/>
  <c r="H1328" i="10"/>
  <c r="H1329" i="10"/>
  <c r="H1330" i="10"/>
  <c r="H1331" i="10"/>
  <c r="H1332" i="10"/>
  <c r="H1333" i="10"/>
  <c r="H1334" i="10"/>
  <c r="H1335" i="10"/>
  <c r="H1336" i="10"/>
  <c r="H1337" i="10"/>
  <c r="H1338" i="10"/>
  <c r="H1339" i="10"/>
  <c r="H1340" i="10"/>
  <c r="H1341" i="10"/>
  <c r="H1342" i="10"/>
  <c r="H1343" i="10"/>
  <c r="H1344" i="10"/>
  <c r="H1345" i="10"/>
  <c r="H1346" i="10"/>
  <c r="H1347" i="10"/>
  <c r="H1348" i="10"/>
  <c r="H1349" i="10"/>
  <c r="H1350" i="10"/>
  <c r="H1351" i="10"/>
  <c r="H1352" i="10"/>
  <c r="H1353" i="10"/>
  <c r="H1354" i="10"/>
  <c r="H1355" i="10"/>
  <c r="H1356" i="10"/>
  <c r="H1357" i="10"/>
  <c r="H1358" i="10"/>
  <c r="H1359" i="10"/>
  <c r="H1360" i="10"/>
  <c r="H1361" i="10"/>
  <c r="H1362" i="10"/>
  <c r="H1363" i="10"/>
  <c r="H1364" i="10"/>
  <c r="H1365" i="10"/>
  <c r="H1366" i="10"/>
  <c r="H1367" i="10"/>
  <c r="H1368" i="10"/>
  <c r="H1369" i="10"/>
  <c r="H1370" i="10"/>
  <c r="H1371" i="10"/>
  <c r="H1372" i="10"/>
  <c r="H1373" i="10"/>
  <c r="H1374" i="10"/>
  <c r="H1375" i="10"/>
  <c r="H1376" i="10"/>
  <c r="H1377" i="10"/>
  <c r="H1378" i="10"/>
  <c r="H1379" i="10"/>
  <c r="H1380" i="10"/>
  <c r="H1381" i="10"/>
  <c r="H1382" i="10"/>
  <c r="H1383" i="10"/>
  <c r="H1384" i="10"/>
  <c r="H1385" i="10"/>
  <c r="H1386" i="10"/>
  <c r="H1387" i="10"/>
  <c r="H1388" i="10"/>
  <c r="H1389" i="10"/>
  <c r="H1390" i="10"/>
  <c r="H1391" i="10"/>
  <c r="H1392" i="10"/>
  <c r="H1393" i="10"/>
  <c r="H1394" i="10"/>
  <c r="H1395" i="10"/>
  <c r="H1396" i="10"/>
  <c r="H1397" i="10"/>
  <c r="H1398" i="10"/>
  <c r="H1399" i="10"/>
  <c r="H1400" i="10"/>
  <c r="H1401" i="10"/>
  <c r="H1402" i="10"/>
  <c r="H1403" i="10"/>
  <c r="H1404" i="10"/>
  <c r="H1405" i="10"/>
  <c r="H1406" i="10"/>
  <c r="H1407" i="10"/>
  <c r="H1408" i="10"/>
  <c r="H1409" i="10"/>
  <c r="H1410" i="10"/>
  <c r="H1411" i="10"/>
  <c r="H1412" i="10"/>
  <c r="H1413" i="10"/>
  <c r="H1414" i="10"/>
  <c r="H1415" i="10"/>
  <c r="H1416" i="10"/>
  <c r="H1417" i="10"/>
  <c r="H1418" i="10"/>
  <c r="H1419" i="10"/>
  <c r="H1420" i="10"/>
  <c r="H1421" i="10"/>
  <c r="H1422" i="10"/>
  <c r="H1423" i="10"/>
  <c r="H1424" i="10"/>
  <c r="H1425" i="10"/>
  <c r="H1426" i="10"/>
  <c r="H1427" i="10"/>
  <c r="H1428" i="10"/>
  <c r="H1429" i="10"/>
  <c r="H1430" i="10"/>
  <c r="H1431" i="10"/>
  <c r="H1432" i="10"/>
  <c r="H1433" i="10"/>
  <c r="H1434" i="10"/>
  <c r="H1435" i="10"/>
  <c r="H1436" i="10"/>
  <c r="H1437" i="10"/>
  <c r="H1438" i="10"/>
  <c r="H1439" i="10"/>
  <c r="H1440" i="10"/>
  <c r="H1441" i="10"/>
  <c r="H1442" i="10"/>
  <c r="H1443" i="10"/>
  <c r="H1444" i="10"/>
  <c r="H1445" i="10"/>
  <c r="H1446" i="10"/>
  <c r="H1447" i="10"/>
  <c r="H1448" i="10"/>
  <c r="H1449" i="10"/>
  <c r="H1450" i="10"/>
  <c r="H1451" i="10"/>
  <c r="H1452" i="10"/>
  <c r="H1453" i="10"/>
  <c r="H1454" i="10"/>
  <c r="H1455" i="10"/>
  <c r="H1456" i="10"/>
  <c r="H1457" i="10"/>
  <c r="H1458" i="10"/>
  <c r="H1459" i="10"/>
  <c r="H1460" i="10"/>
  <c r="H1461" i="10"/>
  <c r="H1462" i="10"/>
  <c r="H1463" i="10"/>
  <c r="H1464" i="10"/>
  <c r="H1465" i="10"/>
  <c r="H1466" i="10"/>
  <c r="H1467" i="10"/>
  <c r="H1468" i="10"/>
  <c r="H1469" i="10"/>
  <c r="H1470" i="10"/>
  <c r="H1471" i="10"/>
  <c r="H1472" i="10"/>
  <c r="H1473" i="10"/>
  <c r="H1474" i="10"/>
  <c r="H1475" i="10"/>
  <c r="H1476" i="10"/>
  <c r="H1477" i="10"/>
  <c r="H1478" i="10"/>
  <c r="H1479" i="10"/>
  <c r="H1480" i="10"/>
  <c r="H1481" i="10"/>
  <c r="H1482" i="10"/>
  <c r="H1483" i="10"/>
  <c r="H1484" i="10"/>
  <c r="H1485" i="10"/>
  <c r="H1486" i="10"/>
  <c r="H1487" i="10"/>
  <c r="H1488" i="10"/>
  <c r="H1489" i="10"/>
  <c r="H1490" i="10"/>
  <c r="H1491" i="10"/>
  <c r="H1492" i="10"/>
  <c r="H1493" i="10"/>
  <c r="H1494" i="10"/>
  <c r="H1495" i="10"/>
  <c r="H1496" i="10"/>
  <c r="H1497" i="10"/>
  <c r="H1498" i="10"/>
  <c r="H1499" i="10"/>
  <c r="H1500" i="10"/>
  <c r="H1501" i="10"/>
  <c r="H1502" i="10"/>
  <c r="H1503" i="10"/>
  <c r="H1504" i="10"/>
  <c r="H1505" i="10"/>
  <c r="H1506" i="10"/>
  <c r="H1507" i="10"/>
  <c r="H1508" i="10"/>
  <c r="H1509" i="10"/>
  <c r="H1510" i="10"/>
  <c r="H1511" i="10"/>
  <c r="H1512" i="10"/>
  <c r="H1513" i="10"/>
  <c r="H1514" i="10"/>
  <c r="H1515" i="10"/>
  <c r="H1516" i="10"/>
  <c r="H1517" i="10"/>
  <c r="H1518" i="10"/>
  <c r="H1519" i="10"/>
  <c r="H1520" i="10"/>
  <c r="H1521" i="10"/>
  <c r="H1522" i="10"/>
  <c r="H1523" i="10"/>
  <c r="H1524" i="10"/>
  <c r="H1525" i="10"/>
  <c r="H1526" i="10"/>
  <c r="H1527" i="10"/>
  <c r="H1528" i="10"/>
  <c r="H1529" i="10"/>
  <c r="H1530" i="10"/>
  <c r="H1531" i="10"/>
  <c r="H1532" i="10"/>
  <c r="H1533" i="10"/>
  <c r="H1534" i="10"/>
  <c r="H1535" i="10"/>
  <c r="H1536" i="10"/>
  <c r="H1537" i="10"/>
  <c r="H1538" i="10"/>
  <c r="H1539" i="10"/>
  <c r="H1540" i="10"/>
  <c r="H1541" i="10"/>
  <c r="H1542" i="10"/>
  <c r="H1543" i="10"/>
  <c r="H1544" i="10"/>
  <c r="H1545" i="10"/>
  <c r="H1546" i="10"/>
  <c r="H1547" i="10"/>
  <c r="H1548" i="10"/>
  <c r="H1549" i="10"/>
  <c r="H1550" i="10"/>
  <c r="H1551" i="10"/>
  <c r="H1552" i="10"/>
  <c r="H1553" i="10"/>
  <c r="H1554" i="10"/>
  <c r="H1555" i="10"/>
  <c r="H1556" i="10"/>
  <c r="H1557" i="10"/>
  <c r="H1558" i="10"/>
  <c r="H1559" i="10"/>
  <c r="H1560" i="10"/>
  <c r="H1561" i="10"/>
  <c r="H1562" i="10"/>
  <c r="H1563" i="10"/>
  <c r="H1564" i="10"/>
  <c r="H1565" i="10"/>
  <c r="H1566" i="10"/>
  <c r="H1567" i="10"/>
  <c r="H1568" i="10"/>
  <c r="H1569" i="10"/>
  <c r="H1570" i="10"/>
  <c r="H1571" i="10"/>
  <c r="H1572" i="10"/>
  <c r="H1573" i="10"/>
  <c r="H1574" i="10"/>
  <c r="H1575" i="10"/>
  <c r="H1576" i="10"/>
  <c r="H1577" i="10"/>
  <c r="H1578" i="10"/>
  <c r="H1579" i="10"/>
  <c r="H1580" i="10"/>
  <c r="H1581" i="10"/>
  <c r="H1582" i="10"/>
  <c r="H1583" i="10"/>
  <c r="H1584" i="10"/>
  <c r="H1585" i="10"/>
  <c r="H1586" i="10"/>
  <c r="H1587" i="10"/>
  <c r="H1588" i="10"/>
  <c r="H1589" i="10"/>
  <c r="H1590" i="10"/>
  <c r="H1591" i="10"/>
  <c r="H1592" i="10"/>
  <c r="H1593" i="10"/>
  <c r="H1594" i="10"/>
  <c r="H1595" i="10"/>
  <c r="H1596" i="10"/>
  <c r="H1597" i="10"/>
  <c r="H1598" i="10"/>
  <c r="H1599" i="10"/>
  <c r="H1600" i="10"/>
  <c r="H1601" i="10"/>
  <c r="H1602" i="10"/>
  <c r="H1603" i="10"/>
  <c r="H1604" i="10"/>
  <c r="H1605" i="10"/>
  <c r="H1606" i="10"/>
  <c r="H1607" i="10"/>
  <c r="H1608" i="10"/>
  <c r="H1609" i="10"/>
  <c r="H1610" i="10"/>
  <c r="H1611" i="10"/>
  <c r="H1612" i="10"/>
  <c r="H1613" i="10"/>
  <c r="H1614" i="10"/>
  <c r="H1615" i="10"/>
  <c r="H1616" i="10"/>
  <c r="H1617" i="10"/>
  <c r="H1618" i="10"/>
  <c r="H1619" i="10"/>
  <c r="H1620" i="10"/>
  <c r="H1621" i="10"/>
  <c r="H1622" i="10"/>
  <c r="H1623" i="10"/>
  <c r="H1624" i="10"/>
  <c r="H1625" i="10"/>
  <c r="H1626" i="10"/>
  <c r="H1627" i="10"/>
  <c r="H1628" i="10"/>
  <c r="H1629" i="10"/>
  <c r="H1630" i="10"/>
  <c r="H1631" i="10"/>
  <c r="H1632" i="10"/>
  <c r="H1633" i="10"/>
  <c r="H1634" i="10"/>
  <c r="H1635" i="10"/>
  <c r="H1636" i="10"/>
  <c r="H1637" i="10"/>
  <c r="H1638" i="10"/>
  <c r="H1639" i="10"/>
  <c r="H1640" i="10"/>
  <c r="H1641" i="10"/>
  <c r="H1642" i="10"/>
  <c r="H1643" i="10"/>
  <c r="H1644" i="10"/>
  <c r="H1645" i="10"/>
  <c r="H1646" i="10"/>
  <c r="H3" i="10"/>
  <c r="I3" i="10"/>
  <c r="C23" i="13" l="1"/>
  <c r="G5" i="12"/>
  <c r="B4" i="10" l="1"/>
  <c r="C4" i="10"/>
  <c r="D4" i="10"/>
  <c r="E4" i="10"/>
  <c r="F4" i="10"/>
  <c r="G4" i="10"/>
  <c r="I4" i="10"/>
  <c r="J4" i="10"/>
  <c r="K4" i="10"/>
  <c r="M4" i="10" s="1"/>
  <c r="B5" i="10"/>
  <c r="C5" i="10"/>
  <c r="D5" i="10"/>
  <c r="E5" i="10"/>
  <c r="F5" i="10"/>
  <c r="G5" i="10"/>
  <c r="I5" i="10"/>
  <c r="J5" i="10"/>
  <c r="K5" i="10"/>
  <c r="M5" i="10" s="1"/>
  <c r="B6" i="10"/>
  <c r="C6" i="10"/>
  <c r="D6" i="10"/>
  <c r="E6" i="10"/>
  <c r="F6" i="10"/>
  <c r="G6" i="10"/>
  <c r="I6" i="10"/>
  <c r="J6" i="10"/>
  <c r="K6" i="10"/>
  <c r="M6" i="10" s="1"/>
  <c r="B7" i="10"/>
  <c r="C7" i="10"/>
  <c r="D7" i="10"/>
  <c r="E7" i="10"/>
  <c r="F7" i="10"/>
  <c r="G7" i="10"/>
  <c r="I7" i="10"/>
  <c r="J7" i="10"/>
  <c r="K7" i="10"/>
  <c r="M7" i="10" s="1"/>
  <c r="B8" i="10"/>
  <c r="C8" i="10"/>
  <c r="D8" i="10"/>
  <c r="E8" i="10"/>
  <c r="F8" i="10"/>
  <c r="G8" i="10"/>
  <c r="I8" i="10"/>
  <c r="J8" i="10"/>
  <c r="K8" i="10"/>
  <c r="M8" i="10" s="1"/>
  <c r="B9" i="10"/>
  <c r="C9" i="10"/>
  <c r="D9" i="10"/>
  <c r="E9" i="10"/>
  <c r="F9" i="10"/>
  <c r="G9" i="10"/>
  <c r="I9" i="10"/>
  <c r="J9" i="10"/>
  <c r="K9" i="10"/>
  <c r="M9" i="10" s="1"/>
  <c r="B10" i="10"/>
  <c r="C10" i="10"/>
  <c r="D10" i="10"/>
  <c r="E10" i="10"/>
  <c r="F10" i="10"/>
  <c r="G10" i="10"/>
  <c r="I10" i="10"/>
  <c r="J10" i="10"/>
  <c r="K10" i="10"/>
  <c r="M10" i="10" s="1"/>
  <c r="B11" i="10"/>
  <c r="C11" i="10"/>
  <c r="D11" i="10"/>
  <c r="E11" i="10"/>
  <c r="F11" i="10"/>
  <c r="G11" i="10"/>
  <c r="I11" i="10"/>
  <c r="J11" i="10"/>
  <c r="K11" i="10"/>
  <c r="M11" i="10" s="1"/>
  <c r="B12" i="10"/>
  <c r="C12" i="10"/>
  <c r="D12" i="10"/>
  <c r="E12" i="10"/>
  <c r="F12" i="10"/>
  <c r="G12" i="10"/>
  <c r="I12" i="10"/>
  <c r="J12" i="10"/>
  <c r="K12" i="10"/>
  <c r="M12" i="10" s="1"/>
  <c r="B13" i="10"/>
  <c r="C13" i="10"/>
  <c r="D13" i="10"/>
  <c r="E13" i="10"/>
  <c r="F13" i="10"/>
  <c r="G13" i="10"/>
  <c r="I13" i="10"/>
  <c r="J13" i="10"/>
  <c r="K13" i="10"/>
  <c r="M13" i="10" s="1"/>
  <c r="B14" i="10"/>
  <c r="C14" i="10"/>
  <c r="D14" i="10"/>
  <c r="E14" i="10"/>
  <c r="F14" i="10"/>
  <c r="G14" i="10"/>
  <c r="I14" i="10"/>
  <c r="J14" i="10"/>
  <c r="K14" i="10"/>
  <c r="M14" i="10" s="1"/>
  <c r="B15" i="10"/>
  <c r="C15" i="10"/>
  <c r="D15" i="10"/>
  <c r="E15" i="10"/>
  <c r="F15" i="10"/>
  <c r="G15" i="10"/>
  <c r="I15" i="10"/>
  <c r="J15" i="10"/>
  <c r="K15" i="10"/>
  <c r="M15" i="10" s="1"/>
  <c r="B16" i="10"/>
  <c r="C16" i="10"/>
  <c r="D16" i="10"/>
  <c r="E16" i="10"/>
  <c r="F16" i="10"/>
  <c r="G16" i="10"/>
  <c r="I16" i="10"/>
  <c r="J16" i="10"/>
  <c r="K16" i="10"/>
  <c r="M16" i="10" s="1"/>
  <c r="B17" i="10"/>
  <c r="C17" i="10"/>
  <c r="D17" i="10"/>
  <c r="E17" i="10"/>
  <c r="F17" i="10"/>
  <c r="G17" i="10"/>
  <c r="I17" i="10"/>
  <c r="J17" i="10"/>
  <c r="K17" i="10"/>
  <c r="M17" i="10" s="1"/>
  <c r="B18" i="10"/>
  <c r="C18" i="10"/>
  <c r="D18" i="10"/>
  <c r="E18" i="10"/>
  <c r="F18" i="10"/>
  <c r="G18" i="10"/>
  <c r="I18" i="10"/>
  <c r="J18" i="10"/>
  <c r="K18" i="10"/>
  <c r="M18" i="10" s="1"/>
  <c r="B19" i="10"/>
  <c r="C19" i="10"/>
  <c r="D19" i="10"/>
  <c r="E19" i="10"/>
  <c r="F19" i="10"/>
  <c r="G19" i="10"/>
  <c r="I19" i="10"/>
  <c r="J19" i="10"/>
  <c r="K19" i="10"/>
  <c r="B20" i="10"/>
  <c r="C20" i="10"/>
  <c r="D20" i="10"/>
  <c r="E20" i="10"/>
  <c r="F20" i="10"/>
  <c r="G20" i="10"/>
  <c r="I20" i="10"/>
  <c r="J20" i="10"/>
  <c r="K20" i="10"/>
  <c r="B21" i="10"/>
  <c r="C21" i="10"/>
  <c r="D21" i="10"/>
  <c r="E21" i="10"/>
  <c r="F21" i="10"/>
  <c r="G21" i="10"/>
  <c r="I21" i="10"/>
  <c r="J21" i="10"/>
  <c r="K21" i="10"/>
  <c r="B22" i="10"/>
  <c r="C22" i="10"/>
  <c r="D22" i="10"/>
  <c r="E22" i="10"/>
  <c r="F22" i="10"/>
  <c r="G22" i="10"/>
  <c r="I22" i="10"/>
  <c r="J22" i="10"/>
  <c r="K22" i="10"/>
  <c r="B23" i="10"/>
  <c r="C23" i="10"/>
  <c r="D23" i="10"/>
  <c r="E23" i="10"/>
  <c r="F23" i="10"/>
  <c r="G23" i="10"/>
  <c r="I23" i="10"/>
  <c r="J23" i="10"/>
  <c r="K23" i="10"/>
  <c r="B24" i="10"/>
  <c r="C24" i="10"/>
  <c r="D24" i="10"/>
  <c r="E24" i="10"/>
  <c r="F24" i="10"/>
  <c r="G24" i="10"/>
  <c r="I24" i="10"/>
  <c r="J24" i="10"/>
  <c r="K24" i="10"/>
  <c r="B25" i="10"/>
  <c r="C25" i="10"/>
  <c r="D25" i="10"/>
  <c r="E25" i="10"/>
  <c r="F25" i="10"/>
  <c r="G25" i="10"/>
  <c r="I25" i="10"/>
  <c r="J25" i="10"/>
  <c r="K25" i="10"/>
  <c r="M25" i="10" s="1"/>
  <c r="B26" i="10"/>
  <c r="C26" i="10"/>
  <c r="D26" i="10"/>
  <c r="E26" i="10"/>
  <c r="F26" i="10"/>
  <c r="G26" i="10"/>
  <c r="I26" i="10"/>
  <c r="J26" i="10"/>
  <c r="K26" i="10"/>
  <c r="M26" i="10" s="1"/>
  <c r="B27" i="10"/>
  <c r="C27" i="10"/>
  <c r="D27" i="10"/>
  <c r="E27" i="10"/>
  <c r="F27" i="10"/>
  <c r="G27" i="10"/>
  <c r="I27" i="10"/>
  <c r="J27" i="10"/>
  <c r="K27" i="10"/>
  <c r="M27" i="10" s="1"/>
  <c r="B28" i="10"/>
  <c r="C28" i="10"/>
  <c r="D28" i="10"/>
  <c r="E28" i="10"/>
  <c r="F28" i="10"/>
  <c r="G28" i="10"/>
  <c r="I28" i="10"/>
  <c r="J28" i="10"/>
  <c r="K28" i="10"/>
  <c r="M28" i="10" s="1"/>
  <c r="B29" i="10"/>
  <c r="C29" i="10"/>
  <c r="D29" i="10"/>
  <c r="E29" i="10"/>
  <c r="F29" i="10"/>
  <c r="G29" i="10"/>
  <c r="I29" i="10"/>
  <c r="J29" i="10"/>
  <c r="K29" i="10"/>
  <c r="M29" i="10" s="1"/>
  <c r="B30" i="10"/>
  <c r="C30" i="10"/>
  <c r="D30" i="10"/>
  <c r="E30" i="10"/>
  <c r="F30" i="10"/>
  <c r="G30" i="10"/>
  <c r="I30" i="10"/>
  <c r="J30" i="10"/>
  <c r="K30" i="10"/>
  <c r="M30" i="10" s="1"/>
  <c r="B31" i="10"/>
  <c r="C31" i="10"/>
  <c r="D31" i="10"/>
  <c r="E31" i="10"/>
  <c r="F31" i="10"/>
  <c r="G31" i="10"/>
  <c r="I31" i="10"/>
  <c r="J31" i="10"/>
  <c r="K31" i="10"/>
  <c r="M31" i="10" s="1"/>
  <c r="B32" i="10"/>
  <c r="C32" i="10"/>
  <c r="D32" i="10"/>
  <c r="E32" i="10"/>
  <c r="F32" i="10"/>
  <c r="G32" i="10"/>
  <c r="I32" i="10"/>
  <c r="J32" i="10"/>
  <c r="K32" i="10"/>
  <c r="M32" i="10" s="1"/>
  <c r="B33" i="10"/>
  <c r="C33" i="10"/>
  <c r="D33" i="10"/>
  <c r="E33" i="10"/>
  <c r="F33" i="10"/>
  <c r="G33" i="10"/>
  <c r="I33" i="10"/>
  <c r="J33" i="10"/>
  <c r="K33" i="10"/>
  <c r="M33" i="10" s="1"/>
  <c r="B34" i="10"/>
  <c r="C34" i="10"/>
  <c r="D34" i="10"/>
  <c r="E34" i="10"/>
  <c r="F34" i="10"/>
  <c r="G34" i="10"/>
  <c r="I34" i="10"/>
  <c r="J34" i="10"/>
  <c r="K34" i="10"/>
  <c r="M34" i="10" s="1"/>
  <c r="B35" i="10"/>
  <c r="C35" i="10"/>
  <c r="D35" i="10"/>
  <c r="E35" i="10"/>
  <c r="F35" i="10"/>
  <c r="G35" i="10"/>
  <c r="I35" i="10"/>
  <c r="J35" i="10"/>
  <c r="K35" i="10"/>
  <c r="M35" i="10" s="1"/>
  <c r="B36" i="10"/>
  <c r="C36" i="10"/>
  <c r="D36" i="10"/>
  <c r="E36" i="10"/>
  <c r="F36" i="10"/>
  <c r="G36" i="10"/>
  <c r="I36" i="10"/>
  <c r="J36" i="10"/>
  <c r="K36" i="10"/>
  <c r="M36" i="10" s="1"/>
  <c r="B37" i="10"/>
  <c r="C37" i="10"/>
  <c r="D37" i="10"/>
  <c r="E37" i="10"/>
  <c r="F37" i="10"/>
  <c r="G37" i="10"/>
  <c r="I37" i="10"/>
  <c r="J37" i="10"/>
  <c r="K37" i="10"/>
  <c r="M37" i="10" s="1"/>
  <c r="B38" i="10"/>
  <c r="C38" i="10"/>
  <c r="D38" i="10"/>
  <c r="E38" i="10"/>
  <c r="F38" i="10"/>
  <c r="G38" i="10"/>
  <c r="I38" i="10"/>
  <c r="J38" i="10"/>
  <c r="K38" i="10"/>
  <c r="M38" i="10" s="1"/>
  <c r="B39" i="10"/>
  <c r="C39" i="10"/>
  <c r="D39" i="10"/>
  <c r="E39" i="10"/>
  <c r="F39" i="10"/>
  <c r="G39" i="10"/>
  <c r="I39" i="10"/>
  <c r="J39" i="10"/>
  <c r="K39" i="10"/>
  <c r="B40" i="10"/>
  <c r="C40" i="10"/>
  <c r="D40" i="10"/>
  <c r="E40" i="10"/>
  <c r="F40" i="10"/>
  <c r="G40" i="10"/>
  <c r="I40" i="10"/>
  <c r="J40" i="10"/>
  <c r="K40" i="10"/>
  <c r="M40" i="10" s="1"/>
  <c r="B41" i="10"/>
  <c r="C41" i="10"/>
  <c r="D41" i="10"/>
  <c r="E41" i="10"/>
  <c r="F41" i="10"/>
  <c r="G41" i="10"/>
  <c r="I41" i="10"/>
  <c r="J41" i="10"/>
  <c r="K41" i="10"/>
  <c r="M41" i="10" s="1"/>
  <c r="B42" i="10"/>
  <c r="C42" i="10"/>
  <c r="D42" i="10"/>
  <c r="E42" i="10"/>
  <c r="F42" i="10"/>
  <c r="G42" i="10"/>
  <c r="I42" i="10"/>
  <c r="J42" i="10"/>
  <c r="K42" i="10"/>
  <c r="M42" i="10" s="1"/>
  <c r="B43" i="10"/>
  <c r="C43" i="10"/>
  <c r="D43" i="10"/>
  <c r="E43" i="10"/>
  <c r="F43" i="10"/>
  <c r="G43" i="10"/>
  <c r="I43" i="10"/>
  <c r="J43" i="10"/>
  <c r="K43" i="10"/>
  <c r="M43" i="10" s="1"/>
  <c r="B44" i="10"/>
  <c r="C44" i="10"/>
  <c r="D44" i="10"/>
  <c r="E44" i="10"/>
  <c r="F44" i="10"/>
  <c r="G44" i="10"/>
  <c r="I44" i="10"/>
  <c r="J44" i="10"/>
  <c r="K44" i="10"/>
  <c r="M44" i="10" s="1"/>
  <c r="B45" i="10"/>
  <c r="C45" i="10"/>
  <c r="D45" i="10"/>
  <c r="E45" i="10"/>
  <c r="F45" i="10"/>
  <c r="G45" i="10"/>
  <c r="I45" i="10"/>
  <c r="J45" i="10"/>
  <c r="K45" i="10"/>
  <c r="M45" i="10" s="1"/>
  <c r="B46" i="10"/>
  <c r="C46" i="10"/>
  <c r="D46" i="10"/>
  <c r="E46" i="10"/>
  <c r="F46" i="10"/>
  <c r="G46" i="10"/>
  <c r="I46" i="10"/>
  <c r="J46" i="10"/>
  <c r="K46" i="10"/>
  <c r="M46" i="10" s="1"/>
  <c r="B47" i="10"/>
  <c r="C47" i="10"/>
  <c r="D47" i="10"/>
  <c r="E47" i="10"/>
  <c r="F47" i="10"/>
  <c r="G47" i="10"/>
  <c r="I47" i="10"/>
  <c r="J47" i="10"/>
  <c r="K47" i="10"/>
  <c r="M47" i="10" s="1"/>
  <c r="B48" i="10"/>
  <c r="C48" i="10"/>
  <c r="D48" i="10"/>
  <c r="E48" i="10"/>
  <c r="F48" i="10"/>
  <c r="G48" i="10"/>
  <c r="I48" i="10"/>
  <c r="J48" i="10"/>
  <c r="K48" i="10"/>
  <c r="M48" i="10" s="1"/>
  <c r="B49" i="10"/>
  <c r="C49" i="10"/>
  <c r="D49" i="10"/>
  <c r="E49" i="10"/>
  <c r="F49" i="10"/>
  <c r="G49" i="10"/>
  <c r="I49" i="10"/>
  <c r="J49" i="10"/>
  <c r="K49" i="10"/>
  <c r="M49" i="10" s="1"/>
  <c r="B50" i="10"/>
  <c r="C50" i="10"/>
  <c r="D50" i="10"/>
  <c r="E50" i="10"/>
  <c r="F50" i="10"/>
  <c r="G50" i="10"/>
  <c r="I50" i="10"/>
  <c r="J50" i="10"/>
  <c r="K50" i="10"/>
  <c r="M50" i="10" s="1"/>
  <c r="B51" i="10"/>
  <c r="C51" i="10"/>
  <c r="D51" i="10"/>
  <c r="E51" i="10"/>
  <c r="F51" i="10"/>
  <c r="G51" i="10"/>
  <c r="I51" i="10"/>
  <c r="J51" i="10"/>
  <c r="K51" i="10"/>
  <c r="M51" i="10" s="1"/>
  <c r="B52" i="10"/>
  <c r="C52" i="10"/>
  <c r="D52" i="10"/>
  <c r="E52" i="10"/>
  <c r="F52" i="10"/>
  <c r="G52" i="10"/>
  <c r="I52" i="10"/>
  <c r="J52" i="10"/>
  <c r="K52" i="10"/>
  <c r="M52" i="10" s="1"/>
  <c r="B53" i="10"/>
  <c r="C53" i="10"/>
  <c r="D53" i="10"/>
  <c r="E53" i="10"/>
  <c r="F53" i="10"/>
  <c r="G53" i="10"/>
  <c r="I53" i="10"/>
  <c r="J53" i="10"/>
  <c r="K53" i="10"/>
  <c r="M53" i="10" s="1"/>
  <c r="B54" i="10"/>
  <c r="C54" i="10"/>
  <c r="D54" i="10"/>
  <c r="E54" i="10"/>
  <c r="F54" i="10"/>
  <c r="G54" i="10"/>
  <c r="I54" i="10"/>
  <c r="J54" i="10"/>
  <c r="K54" i="10"/>
  <c r="M54" i="10" s="1"/>
  <c r="B55" i="10"/>
  <c r="C55" i="10"/>
  <c r="D55" i="10"/>
  <c r="E55" i="10"/>
  <c r="F55" i="10"/>
  <c r="G55" i="10"/>
  <c r="I55" i="10"/>
  <c r="J55" i="10"/>
  <c r="K55" i="10"/>
  <c r="M55" i="10" s="1"/>
  <c r="B56" i="10"/>
  <c r="C56" i="10"/>
  <c r="D56" i="10"/>
  <c r="E56" i="10"/>
  <c r="F56" i="10"/>
  <c r="G56" i="10"/>
  <c r="I56" i="10"/>
  <c r="J56" i="10"/>
  <c r="K56" i="10"/>
  <c r="M56" i="10" s="1"/>
  <c r="B57" i="10"/>
  <c r="C57" i="10"/>
  <c r="D57" i="10"/>
  <c r="E57" i="10"/>
  <c r="F57" i="10"/>
  <c r="G57" i="10"/>
  <c r="I57" i="10"/>
  <c r="J57" i="10"/>
  <c r="K57" i="10"/>
  <c r="M57" i="10" s="1"/>
  <c r="B58" i="10"/>
  <c r="C58" i="10"/>
  <c r="D58" i="10"/>
  <c r="E58" i="10"/>
  <c r="F58" i="10"/>
  <c r="G58" i="10"/>
  <c r="I58" i="10"/>
  <c r="J58" i="10"/>
  <c r="K58" i="10"/>
  <c r="M58" i="10" s="1"/>
  <c r="B59" i="10"/>
  <c r="C59" i="10"/>
  <c r="D59" i="10"/>
  <c r="E59" i="10"/>
  <c r="F59" i="10"/>
  <c r="G59" i="10"/>
  <c r="I59" i="10"/>
  <c r="J59" i="10"/>
  <c r="K59" i="10"/>
  <c r="M59" i="10" s="1"/>
  <c r="B60" i="10"/>
  <c r="C60" i="10"/>
  <c r="D60" i="10"/>
  <c r="E60" i="10"/>
  <c r="F60" i="10"/>
  <c r="G60" i="10"/>
  <c r="I60" i="10"/>
  <c r="J60" i="10"/>
  <c r="K60" i="10"/>
  <c r="M60" i="10" s="1"/>
  <c r="B61" i="10"/>
  <c r="C61" i="10"/>
  <c r="D61" i="10"/>
  <c r="E61" i="10"/>
  <c r="F61" i="10"/>
  <c r="G61" i="10"/>
  <c r="I61" i="10"/>
  <c r="J61" i="10"/>
  <c r="K61" i="10"/>
  <c r="M61" i="10" s="1"/>
  <c r="B62" i="10"/>
  <c r="C62" i="10"/>
  <c r="D62" i="10"/>
  <c r="E62" i="10"/>
  <c r="F62" i="10"/>
  <c r="G62" i="10"/>
  <c r="I62" i="10"/>
  <c r="J62" i="10"/>
  <c r="K62" i="10"/>
  <c r="M62" i="10" s="1"/>
  <c r="B63" i="10"/>
  <c r="C63" i="10"/>
  <c r="D63" i="10"/>
  <c r="E63" i="10"/>
  <c r="F63" i="10"/>
  <c r="G63" i="10"/>
  <c r="I63" i="10"/>
  <c r="J63" i="10"/>
  <c r="K63" i="10"/>
  <c r="M63" i="10" s="1"/>
  <c r="B64" i="10"/>
  <c r="C64" i="10"/>
  <c r="D64" i="10"/>
  <c r="E64" i="10"/>
  <c r="F64" i="10"/>
  <c r="G64" i="10"/>
  <c r="I64" i="10"/>
  <c r="J64" i="10"/>
  <c r="K64" i="10"/>
  <c r="M64" i="10" s="1"/>
  <c r="B65" i="10"/>
  <c r="C65" i="10"/>
  <c r="D65" i="10"/>
  <c r="E65" i="10"/>
  <c r="F65" i="10"/>
  <c r="G65" i="10"/>
  <c r="I65" i="10"/>
  <c r="J65" i="10"/>
  <c r="K65" i="10"/>
  <c r="M65" i="10" s="1"/>
  <c r="B66" i="10"/>
  <c r="C66" i="10"/>
  <c r="D66" i="10"/>
  <c r="E66" i="10"/>
  <c r="F66" i="10"/>
  <c r="G66" i="10"/>
  <c r="I66" i="10"/>
  <c r="J66" i="10"/>
  <c r="K66" i="10"/>
  <c r="M66" i="10" s="1"/>
  <c r="B67" i="10"/>
  <c r="C67" i="10"/>
  <c r="D67" i="10"/>
  <c r="E67" i="10"/>
  <c r="F67" i="10"/>
  <c r="G67" i="10"/>
  <c r="I67" i="10"/>
  <c r="J67" i="10"/>
  <c r="K67" i="10"/>
  <c r="M67" i="10" s="1"/>
  <c r="B68" i="10"/>
  <c r="C68" i="10"/>
  <c r="D68" i="10"/>
  <c r="E68" i="10"/>
  <c r="F68" i="10"/>
  <c r="G68" i="10"/>
  <c r="I68" i="10"/>
  <c r="J68" i="10"/>
  <c r="K68" i="10"/>
  <c r="M68" i="10" s="1"/>
  <c r="B69" i="10"/>
  <c r="C69" i="10"/>
  <c r="D69" i="10"/>
  <c r="E69" i="10"/>
  <c r="F69" i="10"/>
  <c r="G69" i="10"/>
  <c r="I69" i="10"/>
  <c r="J69" i="10"/>
  <c r="K69" i="10"/>
  <c r="M69" i="10" s="1"/>
  <c r="B70" i="10"/>
  <c r="C70" i="10"/>
  <c r="D70" i="10"/>
  <c r="E70" i="10"/>
  <c r="F70" i="10"/>
  <c r="G70" i="10"/>
  <c r="I70" i="10"/>
  <c r="J70" i="10"/>
  <c r="K70" i="10"/>
  <c r="M70" i="10" s="1"/>
  <c r="B71" i="10"/>
  <c r="C71" i="10"/>
  <c r="D71" i="10"/>
  <c r="E71" i="10"/>
  <c r="F71" i="10"/>
  <c r="G71" i="10"/>
  <c r="I71" i="10"/>
  <c r="J71" i="10"/>
  <c r="K71" i="10"/>
  <c r="M71" i="10" s="1"/>
  <c r="B72" i="10"/>
  <c r="C72" i="10"/>
  <c r="D72" i="10"/>
  <c r="E72" i="10"/>
  <c r="F72" i="10"/>
  <c r="G72" i="10"/>
  <c r="I72" i="10"/>
  <c r="J72" i="10"/>
  <c r="K72" i="10"/>
  <c r="M72" i="10" s="1"/>
  <c r="B73" i="10"/>
  <c r="C73" i="10"/>
  <c r="D73" i="10"/>
  <c r="E73" i="10"/>
  <c r="F73" i="10"/>
  <c r="G73" i="10"/>
  <c r="I73" i="10"/>
  <c r="J73" i="10"/>
  <c r="K73" i="10"/>
  <c r="M73" i="10" s="1"/>
  <c r="B74" i="10"/>
  <c r="C74" i="10"/>
  <c r="D74" i="10"/>
  <c r="E74" i="10"/>
  <c r="F74" i="10"/>
  <c r="G74" i="10"/>
  <c r="I74" i="10"/>
  <c r="J74" i="10"/>
  <c r="K74" i="10"/>
  <c r="M74" i="10" s="1"/>
  <c r="B75" i="10"/>
  <c r="C75" i="10"/>
  <c r="D75" i="10"/>
  <c r="E75" i="10"/>
  <c r="F75" i="10"/>
  <c r="G75" i="10"/>
  <c r="I75" i="10"/>
  <c r="J75" i="10"/>
  <c r="K75" i="10"/>
  <c r="M75" i="10" s="1"/>
  <c r="B76" i="10"/>
  <c r="C76" i="10"/>
  <c r="D76" i="10"/>
  <c r="E76" i="10"/>
  <c r="F76" i="10"/>
  <c r="G76" i="10"/>
  <c r="I76" i="10"/>
  <c r="J76" i="10"/>
  <c r="K76" i="10"/>
  <c r="M76" i="10" s="1"/>
  <c r="B77" i="10"/>
  <c r="C77" i="10"/>
  <c r="D77" i="10"/>
  <c r="E77" i="10"/>
  <c r="F77" i="10"/>
  <c r="G77" i="10"/>
  <c r="I77" i="10"/>
  <c r="J77" i="10"/>
  <c r="K77" i="10"/>
  <c r="M77" i="10" s="1"/>
  <c r="B78" i="10"/>
  <c r="C78" i="10"/>
  <c r="D78" i="10"/>
  <c r="E78" i="10"/>
  <c r="F78" i="10"/>
  <c r="G78" i="10"/>
  <c r="I78" i="10"/>
  <c r="J78" i="10"/>
  <c r="K78" i="10"/>
  <c r="M78" i="10" s="1"/>
  <c r="B79" i="10"/>
  <c r="C79" i="10"/>
  <c r="D79" i="10"/>
  <c r="E79" i="10"/>
  <c r="F79" i="10"/>
  <c r="G79" i="10"/>
  <c r="I79" i="10"/>
  <c r="J79" i="10"/>
  <c r="K79" i="10"/>
  <c r="M79" i="10" s="1"/>
  <c r="B80" i="10"/>
  <c r="C80" i="10"/>
  <c r="D80" i="10"/>
  <c r="E80" i="10"/>
  <c r="F80" i="10"/>
  <c r="G80" i="10"/>
  <c r="I80" i="10"/>
  <c r="J80" i="10"/>
  <c r="K80" i="10"/>
  <c r="M80" i="10" s="1"/>
  <c r="B81" i="10"/>
  <c r="C81" i="10"/>
  <c r="D81" i="10"/>
  <c r="E81" i="10"/>
  <c r="F81" i="10"/>
  <c r="G81" i="10"/>
  <c r="I81" i="10"/>
  <c r="J81" i="10"/>
  <c r="K81" i="10"/>
  <c r="M81" i="10" s="1"/>
  <c r="B82" i="10"/>
  <c r="C82" i="10"/>
  <c r="D82" i="10"/>
  <c r="E82" i="10"/>
  <c r="F82" i="10"/>
  <c r="G82" i="10"/>
  <c r="I82" i="10"/>
  <c r="J82" i="10"/>
  <c r="K82" i="10"/>
  <c r="M82" i="10" s="1"/>
  <c r="B83" i="10"/>
  <c r="C83" i="10"/>
  <c r="D83" i="10"/>
  <c r="E83" i="10"/>
  <c r="F83" i="10"/>
  <c r="G83" i="10"/>
  <c r="I83" i="10"/>
  <c r="J83" i="10"/>
  <c r="K83" i="10"/>
  <c r="M83" i="10" s="1"/>
  <c r="B84" i="10"/>
  <c r="C84" i="10"/>
  <c r="D84" i="10"/>
  <c r="E84" i="10"/>
  <c r="F84" i="10"/>
  <c r="G84" i="10"/>
  <c r="I84" i="10"/>
  <c r="J84" i="10"/>
  <c r="K84" i="10"/>
  <c r="M84" i="10" s="1"/>
  <c r="B85" i="10"/>
  <c r="C85" i="10"/>
  <c r="D85" i="10"/>
  <c r="E85" i="10"/>
  <c r="F85" i="10"/>
  <c r="G85" i="10"/>
  <c r="I85" i="10"/>
  <c r="J85" i="10"/>
  <c r="K85" i="10"/>
  <c r="M85" i="10" s="1"/>
  <c r="B86" i="10"/>
  <c r="C86" i="10"/>
  <c r="D86" i="10"/>
  <c r="E86" i="10"/>
  <c r="F86" i="10"/>
  <c r="G86" i="10"/>
  <c r="I86" i="10"/>
  <c r="J86" i="10"/>
  <c r="K86" i="10"/>
  <c r="M86" i="10" s="1"/>
  <c r="B87" i="10"/>
  <c r="C87" i="10"/>
  <c r="D87" i="10"/>
  <c r="E87" i="10"/>
  <c r="F87" i="10"/>
  <c r="G87" i="10"/>
  <c r="I87" i="10"/>
  <c r="J87" i="10"/>
  <c r="K87" i="10"/>
  <c r="M87" i="10" s="1"/>
  <c r="B88" i="10"/>
  <c r="C88" i="10"/>
  <c r="D88" i="10"/>
  <c r="E88" i="10"/>
  <c r="F88" i="10"/>
  <c r="G88" i="10"/>
  <c r="I88" i="10"/>
  <c r="J88" i="10"/>
  <c r="K88" i="10"/>
  <c r="M88" i="10" s="1"/>
  <c r="B89" i="10"/>
  <c r="C89" i="10"/>
  <c r="D89" i="10"/>
  <c r="E89" i="10"/>
  <c r="F89" i="10"/>
  <c r="G89" i="10"/>
  <c r="I89" i="10"/>
  <c r="J89" i="10"/>
  <c r="K89" i="10"/>
  <c r="M89" i="10" s="1"/>
  <c r="B90" i="10"/>
  <c r="C90" i="10"/>
  <c r="D90" i="10"/>
  <c r="E90" i="10"/>
  <c r="F90" i="10"/>
  <c r="G90" i="10"/>
  <c r="I90" i="10"/>
  <c r="J90" i="10"/>
  <c r="K90" i="10"/>
  <c r="M90" i="10" s="1"/>
  <c r="B91" i="10"/>
  <c r="C91" i="10"/>
  <c r="D91" i="10"/>
  <c r="E91" i="10"/>
  <c r="F91" i="10"/>
  <c r="G91" i="10"/>
  <c r="I91" i="10"/>
  <c r="J91" i="10"/>
  <c r="K91" i="10"/>
  <c r="M91" i="10" s="1"/>
  <c r="B92" i="10"/>
  <c r="C92" i="10"/>
  <c r="D92" i="10"/>
  <c r="E92" i="10"/>
  <c r="F92" i="10"/>
  <c r="G92" i="10"/>
  <c r="I92" i="10"/>
  <c r="J92" i="10"/>
  <c r="K92" i="10"/>
  <c r="M92" i="10" s="1"/>
  <c r="B93" i="10"/>
  <c r="C93" i="10"/>
  <c r="D93" i="10"/>
  <c r="E93" i="10"/>
  <c r="F93" i="10"/>
  <c r="G93" i="10"/>
  <c r="I93" i="10"/>
  <c r="J93" i="10"/>
  <c r="K93" i="10"/>
  <c r="M93" i="10" s="1"/>
  <c r="B94" i="10"/>
  <c r="C94" i="10"/>
  <c r="D94" i="10"/>
  <c r="E94" i="10"/>
  <c r="F94" i="10"/>
  <c r="G94" i="10"/>
  <c r="I94" i="10"/>
  <c r="J94" i="10"/>
  <c r="K94" i="10"/>
  <c r="M94" i="10" s="1"/>
  <c r="B95" i="10"/>
  <c r="C95" i="10"/>
  <c r="D95" i="10"/>
  <c r="E95" i="10"/>
  <c r="F95" i="10"/>
  <c r="G95" i="10"/>
  <c r="I95" i="10"/>
  <c r="J95" i="10"/>
  <c r="K95" i="10"/>
  <c r="M95" i="10" s="1"/>
  <c r="B96" i="10"/>
  <c r="C96" i="10"/>
  <c r="D96" i="10"/>
  <c r="E96" i="10"/>
  <c r="F96" i="10"/>
  <c r="G96" i="10"/>
  <c r="I96" i="10"/>
  <c r="J96" i="10"/>
  <c r="K96" i="10"/>
  <c r="M96" i="10" s="1"/>
  <c r="B97" i="10"/>
  <c r="C97" i="10"/>
  <c r="D97" i="10"/>
  <c r="E97" i="10"/>
  <c r="F97" i="10"/>
  <c r="G97" i="10"/>
  <c r="I97" i="10"/>
  <c r="J97" i="10"/>
  <c r="K97" i="10"/>
  <c r="M97" i="10" s="1"/>
  <c r="B98" i="10"/>
  <c r="C98" i="10"/>
  <c r="D98" i="10"/>
  <c r="E98" i="10"/>
  <c r="F98" i="10"/>
  <c r="G98" i="10"/>
  <c r="I98" i="10"/>
  <c r="J98" i="10"/>
  <c r="K98" i="10"/>
  <c r="M98" i="10" s="1"/>
  <c r="B99" i="10"/>
  <c r="C99" i="10"/>
  <c r="D99" i="10"/>
  <c r="E99" i="10"/>
  <c r="F99" i="10"/>
  <c r="G99" i="10"/>
  <c r="I99" i="10"/>
  <c r="J99" i="10"/>
  <c r="K99" i="10"/>
  <c r="M99" i="10" s="1"/>
  <c r="B100" i="10"/>
  <c r="C100" i="10"/>
  <c r="D100" i="10"/>
  <c r="E100" i="10"/>
  <c r="F100" i="10"/>
  <c r="G100" i="10"/>
  <c r="I100" i="10"/>
  <c r="J100" i="10"/>
  <c r="K100" i="10"/>
  <c r="M100" i="10" s="1"/>
  <c r="B101" i="10"/>
  <c r="C101" i="10"/>
  <c r="D101" i="10"/>
  <c r="E101" i="10"/>
  <c r="F101" i="10"/>
  <c r="G101" i="10"/>
  <c r="I101" i="10"/>
  <c r="J101" i="10"/>
  <c r="K101" i="10"/>
  <c r="M101" i="10" s="1"/>
  <c r="B102" i="10"/>
  <c r="C102" i="10"/>
  <c r="D102" i="10"/>
  <c r="E102" i="10"/>
  <c r="F102" i="10"/>
  <c r="G102" i="10"/>
  <c r="I102" i="10"/>
  <c r="J102" i="10"/>
  <c r="K102" i="10"/>
  <c r="M102" i="10" s="1"/>
  <c r="B103" i="10"/>
  <c r="C103" i="10"/>
  <c r="D103" i="10"/>
  <c r="E103" i="10"/>
  <c r="F103" i="10"/>
  <c r="G103" i="10"/>
  <c r="I103" i="10"/>
  <c r="J103" i="10"/>
  <c r="K103" i="10"/>
  <c r="M103" i="10" s="1"/>
  <c r="B104" i="10"/>
  <c r="C104" i="10"/>
  <c r="D104" i="10"/>
  <c r="E104" i="10"/>
  <c r="F104" i="10"/>
  <c r="G104" i="10"/>
  <c r="I104" i="10"/>
  <c r="J104" i="10"/>
  <c r="K104" i="10"/>
  <c r="M104" i="10" s="1"/>
  <c r="B105" i="10"/>
  <c r="C105" i="10"/>
  <c r="D105" i="10"/>
  <c r="E105" i="10"/>
  <c r="F105" i="10"/>
  <c r="G105" i="10"/>
  <c r="I105" i="10"/>
  <c r="J105" i="10"/>
  <c r="K105" i="10"/>
  <c r="M105" i="10" s="1"/>
  <c r="B106" i="10"/>
  <c r="C106" i="10"/>
  <c r="D106" i="10"/>
  <c r="E106" i="10"/>
  <c r="F106" i="10"/>
  <c r="G106" i="10"/>
  <c r="I106" i="10"/>
  <c r="J106" i="10"/>
  <c r="K106" i="10"/>
  <c r="M106" i="10" s="1"/>
  <c r="B107" i="10"/>
  <c r="C107" i="10"/>
  <c r="D107" i="10"/>
  <c r="E107" i="10"/>
  <c r="F107" i="10"/>
  <c r="G107" i="10"/>
  <c r="I107" i="10"/>
  <c r="J107" i="10"/>
  <c r="K107" i="10"/>
  <c r="M107" i="10" s="1"/>
  <c r="B108" i="10"/>
  <c r="C108" i="10"/>
  <c r="D108" i="10"/>
  <c r="E108" i="10"/>
  <c r="F108" i="10"/>
  <c r="G108" i="10"/>
  <c r="I108" i="10"/>
  <c r="J108" i="10"/>
  <c r="K108" i="10"/>
  <c r="M108" i="10" s="1"/>
  <c r="B109" i="10"/>
  <c r="C109" i="10"/>
  <c r="D109" i="10"/>
  <c r="E109" i="10"/>
  <c r="F109" i="10"/>
  <c r="G109" i="10"/>
  <c r="I109" i="10"/>
  <c r="J109" i="10"/>
  <c r="K109" i="10"/>
  <c r="M109" i="10" s="1"/>
  <c r="B110" i="10"/>
  <c r="C110" i="10"/>
  <c r="D110" i="10"/>
  <c r="E110" i="10"/>
  <c r="F110" i="10"/>
  <c r="G110" i="10"/>
  <c r="I110" i="10"/>
  <c r="J110" i="10"/>
  <c r="K110" i="10"/>
  <c r="M110" i="10" s="1"/>
  <c r="B111" i="10"/>
  <c r="C111" i="10"/>
  <c r="D111" i="10"/>
  <c r="E111" i="10"/>
  <c r="F111" i="10"/>
  <c r="G111" i="10"/>
  <c r="I111" i="10"/>
  <c r="J111" i="10"/>
  <c r="K111" i="10"/>
  <c r="M111" i="10" s="1"/>
  <c r="B112" i="10"/>
  <c r="C112" i="10"/>
  <c r="D112" i="10"/>
  <c r="E112" i="10"/>
  <c r="F112" i="10"/>
  <c r="G112" i="10"/>
  <c r="I112" i="10"/>
  <c r="J112" i="10"/>
  <c r="K112" i="10"/>
  <c r="M112" i="10" s="1"/>
  <c r="B113" i="10"/>
  <c r="C113" i="10"/>
  <c r="D113" i="10"/>
  <c r="E113" i="10"/>
  <c r="F113" i="10"/>
  <c r="G113" i="10"/>
  <c r="I113" i="10"/>
  <c r="J113" i="10"/>
  <c r="K113" i="10"/>
  <c r="M113" i="10" s="1"/>
  <c r="B114" i="10"/>
  <c r="C114" i="10"/>
  <c r="D114" i="10"/>
  <c r="E114" i="10"/>
  <c r="F114" i="10"/>
  <c r="G114" i="10"/>
  <c r="I114" i="10"/>
  <c r="J114" i="10"/>
  <c r="K114" i="10"/>
  <c r="M114" i="10" s="1"/>
  <c r="B115" i="10"/>
  <c r="C115" i="10"/>
  <c r="D115" i="10"/>
  <c r="E115" i="10"/>
  <c r="F115" i="10"/>
  <c r="G115" i="10"/>
  <c r="I115" i="10"/>
  <c r="J115" i="10"/>
  <c r="K115" i="10"/>
  <c r="M115" i="10" s="1"/>
  <c r="B116" i="10"/>
  <c r="C116" i="10"/>
  <c r="D116" i="10"/>
  <c r="E116" i="10"/>
  <c r="F116" i="10"/>
  <c r="G116" i="10"/>
  <c r="I116" i="10"/>
  <c r="J116" i="10"/>
  <c r="K116" i="10"/>
  <c r="M116" i="10" s="1"/>
  <c r="B117" i="10"/>
  <c r="C117" i="10"/>
  <c r="D117" i="10"/>
  <c r="E117" i="10"/>
  <c r="F117" i="10"/>
  <c r="G117" i="10"/>
  <c r="I117" i="10"/>
  <c r="J117" i="10"/>
  <c r="K117" i="10"/>
  <c r="M117" i="10" s="1"/>
  <c r="B118" i="10"/>
  <c r="C118" i="10"/>
  <c r="D118" i="10"/>
  <c r="E118" i="10"/>
  <c r="F118" i="10"/>
  <c r="G118" i="10"/>
  <c r="I118" i="10"/>
  <c r="J118" i="10"/>
  <c r="K118" i="10"/>
  <c r="M118" i="10" s="1"/>
  <c r="B119" i="10"/>
  <c r="C119" i="10"/>
  <c r="D119" i="10"/>
  <c r="E119" i="10"/>
  <c r="F119" i="10"/>
  <c r="G119" i="10"/>
  <c r="I119" i="10"/>
  <c r="J119" i="10"/>
  <c r="K119" i="10"/>
  <c r="M119" i="10" s="1"/>
  <c r="B120" i="10"/>
  <c r="C120" i="10"/>
  <c r="D120" i="10"/>
  <c r="E120" i="10"/>
  <c r="F120" i="10"/>
  <c r="G120" i="10"/>
  <c r="I120" i="10"/>
  <c r="J120" i="10"/>
  <c r="K120" i="10"/>
  <c r="M120" i="10" s="1"/>
  <c r="B121" i="10"/>
  <c r="C121" i="10"/>
  <c r="D121" i="10"/>
  <c r="E121" i="10"/>
  <c r="F121" i="10"/>
  <c r="G121" i="10"/>
  <c r="I121" i="10"/>
  <c r="J121" i="10"/>
  <c r="K121" i="10"/>
  <c r="M121" i="10" s="1"/>
  <c r="B122" i="10"/>
  <c r="C122" i="10"/>
  <c r="D122" i="10"/>
  <c r="E122" i="10"/>
  <c r="F122" i="10"/>
  <c r="G122" i="10"/>
  <c r="I122" i="10"/>
  <c r="J122" i="10"/>
  <c r="K122" i="10"/>
  <c r="M122" i="10" s="1"/>
  <c r="B123" i="10"/>
  <c r="C123" i="10"/>
  <c r="D123" i="10"/>
  <c r="E123" i="10"/>
  <c r="F123" i="10"/>
  <c r="G123" i="10"/>
  <c r="I123" i="10"/>
  <c r="J123" i="10"/>
  <c r="K123" i="10"/>
  <c r="M123" i="10" s="1"/>
  <c r="B124" i="10"/>
  <c r="C124" i="10"/>
  <c r="D124" i="10"/>
  <c r="E124" i="10"/>
  <c r="F124" i="10"/>
  <c r="G124" i="10"/>
  <c r="I124" i="10"/>
  <c r="J124" i="10"/>
  <c r="K124" i="10"/>
  <c r="M124" i="10" s="1"/>
  <c r="B125" i="10"/>
  <c r="C125" i="10"/>
  <c r="D125" i="10"/>
  <c r="E125" i="10"/>
  <c r="F125" i="10"/>
  <c r="G125" i="10"/>
  <c r="I125" i="10"/>
  <c r="J125" i="10"/>
  <c r="K125" i="10"/>
  <c r="M125" i="10" s="1"/>
  <c r="B126" i="10"/>
  <c r="C126" i="10"/>
  <c r="D126" i="10"/>
  <c r="E126" i="10"/>
  <c r="F126" i="10"/>
  <c r="G126" i="10"/>
  <c r="I126" i="10"/>
  <c r="J126" i="10"/>
  <c r="K126" i="10"/>
  <c r="M126" i="10" s="1"/>
  <c r="B127" i="10"/>
  <c r="C127" i="10"/>
  <c r="D127" i="10"/>
  <c r="E127" i="10"/>
  <c r="F127" i="10"/>
  <c r="G127" i="10"/>
  <c r="I127" i="10"/>
  <c r="J127" i="10"/>
  <c r="K127" i="10"/>
  <c r="M127" i="10" s="1"/>
  <c r="B128" i="10"/>
  <c r="C128" i="10"/>
  <c r="D128" i="10"/>
  <c r="E128" i="10"/>
  <c r="F128" i="10"/>
  <c r="G128" i="10"/>
  <c r="I128" i="10"/>
  <c r="J128" i="10"/>
  <c r="K128" i="10"/>
  <c r="M128" i="10" s="1"/>
  <c r="B129" i="10"/>
  <c r="C129" i="10"/>
  <c r="D129" i="10"/>
  <c r="E129" i="10"/>
  <c r="F129" i="10"/>
  <c r="G129" i="10"/>
  <c r="I129" i="10"/>
  <c r="J129" i="10"/>
  <c r="K129" i="10"/>
  <c r="M129" i="10" s="1"/>
  <c r="B130" i="10"/>
  <c r="C130" i="10"/>
  <c r="D130" i="10"/>
  <c r="E130" i="10"/>
  <c r="F130" i="10"/>
  <c r="G130" i="10"/>
  <c r="I130" i="10"/>
  <c r="J130" i="10"/>
  <c r="K130" i="10"/>
  <c r="M130" i="10" s="1"/>
  <c r="B131" i="10"/>
  <c r="C131" i="10"/>
  <c r="D131" i="10"/>
  <c r="E131" i="10"/>
  <c r="F131" i="10"/>
  <c r="G131" i="10"/>
  <c r="I131" i="10"/>
  <c r="J131" i="10"/>
  <c r="K131" i="10"/>
  <c r="M131" i="10" s="1"/>
  <c r="B132" i="10"/>
  <c r="C132" i="10"/>
  <c r="D132" i="10"/>
  <c r="E132" i="10"/>
  <c r="F132" i="10"/>
  <c r="G132" i="10"/>
  <c r="I132" i="10"/>
  <c r="J132" i="10"/>
  <c r="K132" i="10"/>
  <c r="M132" i="10" s="1"/>
  <c r="B133" i="10"/>
  <c r="C133" i="10"/>
  <c r="D133" i="10"/>
  <c r="E133" i="10"/>
  <c r="F133" i="10"/>
  <c r="G133" i="10"/>
  <c r="I133" i="10"/>
  <c r="J133" i="10"/>
  <c r="K133" i="10"/>
  <c r="M133" i="10" s="1"/>
  <c r="B134" i="10"/>
  <c r="C134" i="10"/>
  <c r="D134" i="10"/>
  <c r="E134" i="10"/>
  <c r="F134" i="10"/>
  <c r="G134" i="10"/>
  <c r="I134" i="10"/>
  <c r="J134" i="10"/>
  <c r="K134" i="10"/>
  <c r="M134" i="10" s="1"/>
  <c r="B135" i="10"/>
  <c r="C135" i="10"/>
  <c r="D135" i="10"/>
  <c r="E135" i="10"/>
  <c r="F135" i="10"/>
  <c r="G135" i="10"/>
  <c r="I135" i="10"/>
  <c r="J135" i="10"/>
  <c r="K135" i="10"/>
  <c r="M135" i="10" s="1"/>
  <c r="B136" i="10"/>
  <c r="C136" i="10"/>
  <c r="D136" i="10"/>
  <c r="E136" i="10"/>
  <c r="F136" i="10"/>
  <c r="G136" i="10"/>
  <c r="I136" i="10"/>
  <c r="J136" i="10"/>
  <c r="K136" i="10"/>
  <c r="M136" i="10" s="1"/>
  <c r="B137" i="10"/>
  <c r="C137" i="10"/>
  <c r="D137" i="10"/>
  <c r="E137" i="10"/>
  <c r="F137" i="10"/>
  <c r="G137" i="10"/>
  <c r="I137" i="10"/>
  <c r="J137" i="10"/>
  <c r="K137" i="10"/>
  <c r="M137" i="10" s="1"/>
  <c r="B138" i="10"/>
  <c r="C138" i="10"/>
  <c r="D138" i="10"/>
  <c r="E138" i="10"/>
  <c r="F138" i="10"/>
  <c r="G138" i="10"/>
  <c r="I138" i="10"/>
  <c r="J138" i="10"/>
  <c r="K138" i="10"/>
  <c r="M138" i="10" s="1"/>
  <c r="B139" i="10"/>
  <c r="C139" i="10"/>
  <c r="D139" i="10"/>
  <c r="E139" i="10"/>
  <c r="F139" i="10"/>
  <c r="G139" i="10"/>
  <c r="I139" i="10"/>
  <c r="J139" i="10"/>
  <c r="K139" i="10"/>
  <c r="M139" i="10" s="1"/>
  <c r="B140" i="10"/>
  <c r="C140" i="10"/>
  <c r="D140" i="10"/>
  <c r="E140" i="10"/>
  <c r="F140" i="10"/>
  <c r="G140" i="10"/>
  <c r="I140" i="10"/>
  <c r="J140" i="10"/>
  <c r="K140" i="10"/>
  <c r="M140" i="10" s="1"/>
  <c r="B141" i="10"/>
  <c r="C141" i="10"/>
  <c r="D141" i="10"/>
  <c r="E141" i="10"/>
  <c r="F141" i="10"/>
  <c r="G141" i="10"/>
  <c r="I141" i="10"/>
  <c r="J141" i="10"/>
  <c r="K141" i="10"/>
  <c r="M141" i="10" s="1"/>
  <c r="B142" i="10"/>
  <c r="C142" i="10"/>
  <c r="D142" i="10"/>
  <c r="E142" i="10"/>
  <c r="F142" i="10"/>
  <c r="G142" i="10"/>
  <c r="I142" i="10"/>
  <c r="J142" i="10"/>
  <c r="K142" i="10"/>
  <c r="M142" i="10" s="1"/>
  <c r="B143" i="10"/>
  <c r="C143" i="10"/>
  <c r="D143" i="10"/>
  <c r="E143" i="10"/>
  <c r="F143" i="10"/>
  <c r="G143" i="10"/>
  <c r="I143" i="10"/>
  <c r="J143" i="10"/>
  <c r="K143" i="10"/>
  <c r="M143" i="10" s="1"/>
  <c r="B144" i="10"/>
  <c r="C144" i="10"/>
  <c r="D144" i="10"/>
  <c r="E144" i="10"/>
  <c r="F144" i="10"/>
  <c r="G144" i="10"/>
  <c r="I144" i="10"/>
  <c r="J144" i="10"/>
  <c r="K144" i="10"/>
  <c r="M144" i="10" s="1"/>
  <c r="B145" i="10"/>
  <c r="C145" i="10"/>
  <c r="D145" i="10"/>
  <c r="E145" i="10"/>
  <c r="F145" i="10"/>
  <c r="G145" i="10"/>
  <c r="I145" i="10"/>
  <c r="J145" i="10"/>
  <c r="K145" i="10"/>
  <c r="M145" i="10" s="1"/>
  <c r="B146" i="10"/>
  <c r="C146" i="10"/>
  <c r="D146" i="10"/>
  <c r="E146" i="10"/>
  <c r="F146" i="10"/>
  <c r="G146" i="10"/>
  <c r="I146" i="10"/>
  <c r="J146" i="10"/>
  <c r="K146" i="10"/>
  <c r="M146" i="10" s="1"/>
  <c r="B147" i="10"/>
  <c r="C147" i="10"/>
  <c r="D147" i="10"/>
  <c r="E147" i="10"/>
  <c r="F147" i="10"/>
  <c r="G147" i="10"/>
  <c r="I147" i="10"/>
  <c r="J147" i="10"/>
  <c r="K147" i="10"/>
  <c r="M147" i="10" s="1"/>
  <c r="B148" i="10"/>
  <c r="C148" i="10"/>
  <c r="D148" i="10"/>
  <c r="E148" i="10"/>
  <c r="F148" i="10"/>
  <c r="G148" i="10"/>
  <c r="I148" i="10"/>
  <c r="J148" i="10"/>
  <c r="K148" i="10"/>
  <c r="M148" i="10" s="1"/>
  <c r="B149" i="10"/>
  <c r="C149" i="10"/>
  <c r="D149" i="10"/>
  <c r="E149" i="10"/>
  <c r="F149" i="10"/>
  <c r="G149" i="10"/>
  <c r="I149" i="10"/>
  <c r="J149" i="10"/>
  <c r="K149" i="10"/>
  <c r="M149" i="10" s="1"/>
  <c r="B150" i="10"/>
  <c r="C150" i="10"/>
  <c r="D150" i="10"/>
  <c r="E150" i="10"/>
  <c r="F150" i="10"/>
  <c r="G150" i="10"/>
  <c r="I150" i="10"/>
  <c r="J150" i="10"/>
  <c r="K150" i="10"/>
  <c r="M150" i="10" s="1"/>
  <c r="B151" i="10"/>
  <c r="C151" i="10"/>
  <c r="D151" i="10"/>
  <c r="E151" i="10"/>
  <c r="F151" i="10"/>
  <c r="G151" i="10"/>
  <c r="I151" i="10"/>
  <c r="J151" i="10"/>
  <c r="K151" i="10"/>
  <c r="M151" i="10" s="1"/>
  <c r="B152" i="10"/>
  <c r="C152" i="10"/>
  <c r="D152" i="10"/>
  <c r="E152" i="10"/>
  <c r="F152" i="10"/>
  <c r="G152" i="10"/>
  <c r="I152" i="10"/>
  <c r="J152" i="10"/>
  <c r="K152" i="10"/>
  <c r="M152" i="10" s="1"/>
  <c r="B153" i="10"/>
  <c r="C153" i="10"/>
  <c r="D153" i="10"/>
  <c r="E153" i="10"/>
  <c r="F153" i="10"/>
  <c r="G153" i="10"/>
  <c r="I153" i="10"/>
  <c r="J153" i="10"/>
  <c r="K153" i="10"/>
  <c r="M153" i="10" s="1"/>
  <c r="B154" i="10"/>
  <c r="C154" i="10"/>
  <c r="D154" i="10"/>
  <c r="E154" i="10"/>
  <c r="F154" i="10"/>
  <c r="G154" i="10"/>
  <c r="I154" i="10"/>
  <c r="J154" i="10"/>
  <c r="K154" i="10"/>
  <c r="M154" i="10" s="1"/>
  <c r="B155" i="10"/>
  <c r="C155" i="10"/>
  <c r="D155" i="10"/>
  <c r="E155" i="10"/>
  <c r="F155" i="10"/>
  <c r="G155" i="10"/>
  <c r="I155" i="10"/>
  <c r="J155" i="10"/>
  <c r="K155" i="10"/>
  <c r="M155" i="10" s="1"/>
  <c r="B156" i="10"/>
  <c r="C156" i="10"/>
  <c r="D156" i="10"/>
  <c r="E156" i="10"/>
  <c r="F156" i="10"/>
  <c r="G156" i="10"/>
  <c r="I156" i="10"/>
  <c r="J156" i="10"/>
  <c r="K156" i="10"/>
  <c r="M156" i="10" s="1"/>
  <c r="B157" i="10"/>
  <c r="C157" i="10"/>
  <c r="D157" i="10"/>
  <c r="E157" i="10"/>
  <c r="F157" i="10"/>
  <c r="G157" i="10"/>
  <c r="I157" i="10"/>
  <c r="J157" i="10"/>
  <c r="K157" i="10"/>
  <c r="M157" i="10" s="1"/>
  <c r="B158" i="10"/>
  <c r="C158" i="10"/>
  <c r="D158" i="10"/>
  <c r="E158" i="10"/>
  <c r="F158" i="10"/>
  <c r="G158" i="10"/>
  <c r="I158" i="10"/>
  <c r="J158" i="10"/>
  <c r="K158" i="10"/>
  <c r="M158" i="10" s="1"/>
  <c r="B159" i="10"/>
  <c r="C159" i="10"/>
  <c r="D159" i="10"/>
  <c r="E159" i="10"/>
  <c r="F159" i="10"/>
  <c r="G159" i="10"/>
  <c r="I159" i="10"/>
  <c r="J159" i="10"/>
  <c r="K159" i="10"/>
  <c r="M159" i="10" s="1"/>
  <c r="B160" i="10"/>
  <c r="C160" i="10"/>
  <c r="D160" i="10"/>
  <c r="E160" i="10"/>
  <c r="F160" i="10"/>
  <c r="G160" i="10"/>
  <c r="I160" i="10"/>
  <c r="J160" i="10"/>
  <c r="K160" i="10"/>
  <c r="M160" i="10" s="1"/>
  <c r="B161" i="10"/>
  <c r="C161" i="10"/>
  <c r="D161" i="10"/>
  <c r="E161" i="10"/>
  <c r="F161" i="10"/>
  <c r="G161" i="10"/>
  <c r="I161" i="10"/>
  <c r="J161" i="10"/>
  <c r="K161" i="10"/>
  <c r="M161" i="10" s="1"/>
  <c r="B162" i="10"/>
  <c r="C162" i="10"/>
  <c r="D162" i="10"/>
  <c r="E162" i="10"/>
  <c r="F162" i="10"/>
  <c r="G162" i="10"/>
  <c r="I162" i="10"/>
  <c r="J162" i="10"/>
  <c r="K162" i="10"/>
  <c r="M162" i="10" s="1"/>
  <c r="B163" i="10"/>
  <c r="C163" i="10"/>
  <c r="D163" i="10"/>
  <c r="E163" i="10"/>
  <c r="F163" i="10"/>
  <c r="G163" i="10"/>
  <c r="I163" i="10"/>
  <c r="J163" i="10"/>
  <c r="K163" i="10"/>
  <c r="M163" i="10" s="1"/>
  <c r="B164" i="10"/>
  <c r="C164" i="10"/>
  <c r="D164" i="10"/>
  <c r="E164" i="10"/>
  <c r="F164" i="10"/>
  <c r="G164" i="10"/>
  <c r="I164" i="10"/>
  <c r="J164" i="10"/>
  <c r="K164" i="10"/>
  <c r="M164" i="10" s="1"/>
  <c r="B165" i="10"/>
  <c r="C165" i="10"/>
  <c r="D165" i="10"/>
  <c r="E165" i="10"/>
  <c r="F165" i="10"/>
  <c r="G165" i="10"/>
  <c r="I165" i="10"/>
  <c r="J165" i="10"/>
  <c r="K165" i="10"/>
  <c r="M165" i="10" s="1"/>
  <c r="B166" i="10"/>
  <c r="C166" i="10"/>
  <c r="D166" i="10"/>
  <c r="E166" i="10"/>
  <c r="F166" i="10"/>
  <c r="G166" i="10"/>
  <c r="I166" i="10"/>
  <c r="J166" i="10"/>
  <c r="K166" i="10"/>
  <c r="M166" i="10" s="1"/>
  <c r="B167" i="10"/>
  <c r="C167" i="10"/>
  <c r="D167" i="10"/>
  <c r="E167" i="10"/>
  <c r="F167" i="10"/>
  <c r="G167" i="10"/>
  <c r="I167" i="10"/>
  <c r="J167" i="10"/>
  <c r="K167" i="10"/>
  <c r="M167" i="10" s="1"/>
  <c r="B168" i="10"/>
  <c r="C168" i="10"/>
  <c r="D168" i="10"/>
  <c r="E168" i="10"/>
  <c r="F168" i="10"/>
  <c r="G168" i="10"/>
  <c r="I168" i="10"/>
  <c r="J168" i="10"/>
  <c r="K168" i="10"/>
  <c r="M168" i="10" s="1"/>
  <c r="B169" i="10"/>
  <c r="C169" i="10"/>
  <c r="D169" i="10"/>
  <c r="E169" i="10"/>
  <c r="F169" i="10"/>
  <c r="G169" i="10"/>
  <c r="I169" i="10"/>
  <c r="J169" i="10"/>
  <c r="K169" i="10"/>
  <c r="M169" i="10" s="1"/>
  <c r="B170" i="10"/>
  <c r="C170" i="10"/>
  <c r="D170" i="10"/>
  <c r="E170" i="10"/>
  <c r="F170" i="10"/>
  <c r="G170" i="10"/>
  <c r="I170" i="10"/>
  <c r="J170" i="10"/>
  <c r="K170" i="10"/>
  <c r="M170" i="10" s="1"/>
  <c r="B171" i="10"/>
  <c r="C171" i="10"/>
  <c r="D171" i="10"/>
  <c r="E171" i="10"/>
  <c r="F171" i="10"/>
  <c r="G171" i="10"/>
  <c r="I171" i="10"/>
  <c r="J171" i="10"/>
  <c r="K171" i="10"/>
  <c r="M171" i="10" s="1"/>
  <c r="B172" i="10"/>
  <c r="C172" i="10"/>
  <c r="D172" i="10"/>
  <c r="E172" i="10"/>
  <c r="F172" i="10"/>
  <c r="G172" i="10"/>
  <c r="I172" i="10"/>
  <c r="J172" i="10"/>
  <c r="K172" i="10"/>
  <c r="M172" i="10" s="1"/>
  <c r="B173" i="10"/>
  <c r="C173" i="10"/>
  <c r="D173" i="10"/>
  <c r="E173" i="10"/>
  <c r="F173" i="10"/>
  <c r="G173" i="10"/>
  <c r="I173" i="10"/>
  <c r="J173" i="10"/>
  <c r="K173" i="10"/>
  <c r="M173" i="10" s="1"/>
  <c r="B174" i="10"/>
  <c r="C174" i="10"/>
  <c r="D174" i="10"/>
  <c r="E174" i="10"/>
  <c r="F174" i="10"/>
  <c r="G174" i="10"/>
  <c r="I174" i="10"/>
  <c r="J174" i="10"/>
  <c r="K174" i="10"/>
  <c r="M174" i="10" s="1"/>
  <c r="B175" i="10"/>
  <c r="C175" i="10"/>
  <c r="D175" i="10"/>
  <c r="E175" i="10"/>
  <c r="F175" i="10"/>
  <c r="G175" i="10"/>
  <c r="I175" i="10"/>
  <c r="J175" i="10"/>
  <c r="K175" i="10"/>
  <c r="M175" i="10" s="1"/>
  <c r="B176" i="10"/>
  <c r="C176" i="10"/>
  <c r="D176" i="10"/>
  <c r="E176" i="10"/>
  <c r="F176" i="10"/>
  <c r="G176" i="10"/>
  <c r="I176" i="10"/>
  <c r="J176" i="10"/>
  <c r="K176" i="10"/>
  <c r="M176" i="10" s="1"/>
  <c r="B177" i="10"/>
  <c r="C177" i="10"/>
  <c r="D177" i="10"/>
  <c r="E177" i="10"/>
  <c r="F177" i="10"/>
  <c r="G177" i="10"/>
  <c r="I177" i="10"/>
  <c r="J177" i="10"/>
  <c r="K177" i="10"/>
  <c r="M177" i="10" s="1"/>
  <c r="B178" i="10"/>
  <c r="C178" i="10"/>
  <c r="D178" i="10"/>
  <c r="E178" i="10"/>
  <c r="F178" i="10"/>
  <c r="G178" i="10"/>
  <c r="I178" i="10"/>
  <c r="J178" i="10"/>
  <c r="K178" i="10"/>
  <c r="M178" i="10" s="1"/>
  <c r="B179" i="10"/>
  <c r="C179" i="10"/>
  <c r="D179" i="10"/>
  <c r="E179" i="10"/>
  <c r="F179" i="10"/>
  <c r="G179" i="10"/>
  <c r="I179" i="10"/>
  <c r="J179" i="10"/>
  <c r="K179" i="10"/>
  <c r="M179" i="10" s="1"/>
  <c r="B180" i="10"/>
  <c r="C180" i="10"/>
  <c r="D180" i="10"/>
  <c r="E180" i="10"/>
  <c r="F180" i="10"/>
  <c r="G180" i="10"/>
  <c r="I180" i="10"/>
  <c r="J180" i="10"/>
  <c r="K180" i="10"/>
  <c r="M180" i="10" s="1"/>
  <c r="B181" i="10"/>
  <c r="C181" i="10"/>
  <c r="D181" i="10"/>
  <c r="E181" i="10"/>
  <c r="F181" i="10"/>
  <c r="G181" i="10"/>
  <c r="I181" i="10"/>
  <c r="J181" i="10"/>
  <c r="K181" i="10"/>
  <c r="M181" i="10" s="1"/>
  <c r="B182" i="10"/>
  <c r="C182" i="10"/>
  <c r="D182" i="10"/>
  <c r="E182" i="10"/>
  <c r="F182" i="10"/>
  <c r="G182" i="10"/>
  <c r="I182" i="10"/>
  <c r="J182" i="10"/>
  <c r="K182" i="10"/>
  <c r="M182" i="10" s="1"/>
  <c r="B183" i="10"/>
  <c r="C183" i="10"/>
  <c r="D183" i="10"/>
  <c r="E183" i="10"/>
  <c r="F183" i="10"/>
  <c r="G183" i="10"/>
  <c r="I183" i="10"/>
  <c r="J183" i="10"/>
  <c r="K183" i="10"/>
  <c r="M183" i="10" s="1"/>
  <c r="B184" i="10"/>
  <c r="C184" i="10"/>
  <c r="D184" i="10"/>
  <c r="E184" i="10"/>
  <c r="F184" i="10"/>
  <c r="G184" i="10"/>
  <c r="I184" i="10"/>
  <c r="J184" i="10"/>
  <c r="K184" i="10"/>
  <c r="M184" i="10" s="1"/>
  <c r="B185" i="10"/>
  <c r="C185" i="10"/>
  <c r="D185" i="10"/>
  <c r="E185" i="10"/>
  <c r="F185" i="10"/>
  <c r="G185" i="10"/>
  <c r="I185" i="10"/>
  <c r="J185" i="10"/>
  <c r="K185" i="10"/>
  <c r="M185" i="10" s="1"/>
  <c r="B186" i="10"/>
  <c r="C186" i="10"/>
  <c r="D186" i="10"/>
  <c r="E186" i="10"/>
  <c r="F186" i="10"/>
  <c r="G186" i="10"/>
  <c r="I186" i="10"/>
  <c r="J186" i="10"/>
  <c r="K186" i="10"/>
  <c r="M186" i="10" s="1"/>
  <c r="B187" i="10"/>
  <c r="C187" i="10"/>
  <c r="D187" i="10"/>
  <c r="E187" i="10"/>
  <c r="F187" i="10"/>
  <c r="G187" i="10"/>
  <c r="I187" i="10"/>
  <c r="J187" i="10"/>
  <c r="K187" i="10"/>
  <c r="M187" i="10" s="1"/>
  <c r="B188" i="10"/>
  <c r="C188" i="10"/>
  <c r="D188" i="10"/>
  <c r="E188" i="10"/>
  <c r="F188" i="10"/>
  <c r="G188" i="10"/>
  <c r="I188" i="10"/>
  <c r="J188" i="10"/>
  <c r="K188" i="10"/>
  <c r="M188" i="10" s="1"/>
  <c r="B189" i="10"/>
  <c r="C189" i="10"/>
  <c r="D189" i="10"/>
  <c r="E189" i="10"/>
  <c r="F189" i="10"/>
  <c r="G189" i="10"/>
  <c r="I189" i="10"/>
  <c r="J189" i="10"/>
  <c r="K189" i="10"/>
  <c r="M189" i="10" s="1"/>
  <c r="B190" i="10"/>
  <c r="C190" i="10"/>
  <c r="D190" i="10"/>
  <c r="E190" i="10"/>
  <c r="F190" i="10"/>
  <c r="G190" i="10"/>
  <c r="I190" i="10"/>
  <c r="J190" i="10"/>
  <c r="K190" i="10"/>
  <c r="M190" i="10" s="1"/>
  <c r="B191" i="10"/>
  <c r="C191" i="10"/>
  <c r="D191" i="10"/>
  <c r="E191" i="10"/>
  <c r="F191" i="10"/>
  <c r="G191" i="10"/>
  <c r="I191" i="10"/>
  <c r="J191" i="10"/>
  <c r="K191" i="10"/>
  <c r="M191" i="10" s="1"/>
  <c r="B192" i="10"/>
  <c r="C192" i="10"/>
  <c r="D192" i="10"/>
  <c r="E192" i="10"/>
  <c r="F192" i="10"/>
  <c r="G192" i="10"/>
  <c r="I192" i="10"/>
  <c r="J192" i="10"/>
  <c r="K192" i="10"/>
  <c r="M192" i="10" s="1"/>
  <c r="B193" i="10"/>
  <c r="C193" i="10"/>
  <c r="D193" i="10"/>
  <c r="E193" i="10"/>
  <c r="F193" i="10"/>
  <c r="G193" i="10"/>
  <c r="I193" i="10"/>
  <c r="J193" i="10"/>
  <c r="K193" i="10"/>
  <c r="M193" i="10" s="1"/>
  <c r="B194" i="10"/>
  <c r="C194" i="10"/>
  <c r="D194" i="10"/>
  <c r="E194" i="10"/>
  <c r="F194" i="10"/>
  <c r="G194" i="10"/>
  <c r="I194" i="10"/>
  <c r="J194" i="10"/>
  <c r="K194" i="10"/>
  <c r="M194" i="10" s="1"/>
  <c r="B195" i="10"/>
  <c r="C195" i="10"/>
  <c r="D195" i="10"/>
  <c r="E195" i="10"/>
  <c r="F195" i="10"/>
  <c r="G195" i="10"/>
  <c r="I195" i="10"/>
  <c r="J195" i="10"/>
  <c r="K195" i="10"/>
  <c r="M195" i="10" s="1"/>
  <c r="B196" i="10"/>
  <c r="C196" i="10"/>
  <c r="D196" i="10"/>
  <c r="E196" i="10"/>
  <c r="F196" i="10"/>
  <c r="G196" i="10"/>
  <c r="I196" i="10"/>
  <c r="J196" i="10"/>
  <c r="K196" i="10"/>
  <c r="M196" i="10" s="1"/>
  <c r="B197" i="10"/>
  <c r="C197" i="10"/>
  <c r="D197" i="10"/>
  <c r="E197" i="10"/>
  <c r="F197" i="10"/>
  <c r="G197" i="10"/>
  <c r="I197" i="10"/>
  <c r="J197" i="10"/>
  <c r="K197" i="10"/>
  <c r="M197" i="10" s="1"/>
  <c r="B198" i="10"/>
  <c r="C198" i="10"/>
  <c r="D198" i="10"/>
  <c r="E198" i="10"/>
  <c r="F198" i="10"/>
  <c r="G198" i="10"/>
  <c r="I198" i="10"/>
  <c r="J198" i="10"/>
  <c r="K198" i="10"/>
  <c r="M198" i="10" s="1"/>
  <c r="B199" i="10"/>
  <c r="C199" i="10"/>
  <c r="D199" i="10"/>
  <c r="E199" i="10"/>
  <c r="F199" i="10"/>
  <c r="G199" i="10"/>
  <c r="I199" i="10"/>
  <c r="J199" i="10"/>
  <c r="K199" i="10"/>
  <c r="M199" i="10" s="1"/>
  <c r="B200" i="10"/>
  <c r="C200" i="10"/>
  <c r="D200" i="10"/>
  <c r="E200" i="10"/>
  <c r="F200" i="10"/>
  <c r="G200" i="10"/>
  <c r="I200" i="10"/>
  <c r="J200" i="10"/>
  <c r="K200" i="10"/>
  <c r="M200" i="10" s="1"/>
  <c r="B201" i="10"/>
  <c r="C201" i="10"/>
  <c r="D201" i="10"/>
  <c r="E201" i="10"/>
  <c r="F201" i="10"/>
  <c r="G201" i="10"/>
  <c r="I201" i="10"/>
  <c r="J201" i="10"/>
  <c r="K201" i="10"/>
  <c r="M201" i="10" s="1"/>
  <c r="B202" i="10"/>
  <c r="C202" i="10"/>
  <c r="D202" i="10"/>
  <c r="E202" i="10"/>
  <c r="F202" i="10"/>
  <c r="G202" i="10"/>
  <c r="I202" i="10"/>
  <c r="J202" i="10"/>
  <c r="K202" i="10"/>
  <c r="M202" i="10" s="1"/>
  <c r="B203" i="10"/>
  <c r="C203" i="10"/>
  <c r="D203" i="10"/>
  <c r="E203" i="10"/>
  <c r="F203" i="10"/>
  <c r="G203" i="10"/>
  <c r="I203" i="10"/>
  <c r="J203" i="10"/>
  <c r="K203" i="10"/>
  <c r="M203" i="10" s="1"/>
  <c r="B204" i="10"/>
  <c r="C204" i="10"/>
  <c r="D204" i="10"/>
  <c r="E204" i="10"/>
  <c r="F204" i="10"/>
  <c r="G204" i="10"/>
  <c r="I204" i="10"/>
  <c r="J204" i="10"/>
  <c r="K204" i="10"/>
  <c r="M204" i="10" s="1"/>
  <c r="B205" i="10"/>
  <c r="C205" i="10"/>
  <c r="D205" i="10"/>
  <c r="E205" i="10"/>
  <c r="F205" i="10"/>
  <c r="G205" i="10"/>
  <c r="I205" i="10"/>
  <c r="J205" i="10"/>
  <c r="K205" i="10"/>
  <c r="M205" i="10" s="1"/>
  <c r="B206" i="10"/>
  <c r="C206" i="10"/>
  <c r="D206" i="10"/>
  <c r="E206" i="10"/>
  <c r="F206" i="10"/>
  <c r="G206" i="10"/>
  <c r="I206" i="10"/>
  <c r="J206" i="10"/>
  <c r="K206" i="10"/>
  <c r="M206" i="10" s="1"/>
  <c r="B207" i="10"/>
  <c r="C207" i="10"/>
  <c r="D207" i="10"/>
  <c r="E207" i="10"/>
  <c r="F207" i="10"/>
  <c r="G207" i="10"/>
  <c r="I207" i="10"/>
  <c r="J207" i="10"/>
  <c r="K207" i="10"/>
  <c r="M207" i="10" s="1"/>
  <c r="B208" i="10"/>
  <c r="C208" i="10"/>
  <c r="D208" i="10"/>
  <c r="E208" i="10"/>
  <c r="F208" i="10"/>
  <c r="G208" i="10"/>
  <c r="I208" i="10"/>
  <c r="J208" i="10"/>
  <c r="K208" i="10"/>
  <c r="M208" i="10" s="1"/>
  <c r="B209" i="10"/>
  <c r="C209" i="10"/>
  <c r="D209" i="10"/>
  <c r="E209" i="10"/>
  <c r="F209" i="10"/>
  <c r="G209" i="10"/>
  <c r="I209" i="10"/>
  <c r="J209" i="10"/>
  <c r="K209" i="10"/>
  <c r="M209" i="10" s="1"/>
  <c r="B210" i="10"/>
  <c r="C210" i="10"/>
  <c r="D210" i="10"/>
  <c r="E210" i="10"/>
  <c r="F210" i="10"/>
  <c r="G210" i="10"/>
  <c r="I210" i="10"/>
  <c r="J210" i="10"/>
  <c r="K210" i="10"/>
  <c r="M210" i="10" s="1"/>
  <c r="B211" i="10"/>
  <c r="C211" i="10"/>
  <c r="D211" i="10"/>
  <c r="E211" i="10"/>
  <c r="F211" i="10"/>
  <c r="G211" i="10"/>
  <c r="I211" i="10"/>
  <c r="J211" i="10"/>
  <c r="K211" i="10"/>
  <c r="M211" i="10" s="1"/>
  <c r="B212" i="10"/>
  <c r="C212" i="10"/>
  <c r="D212" i="10"/>
  <c r="E212" i="10"/>
  <c r="F212" i="10"/>
  <c r="G212" i="10"/>
  <c r="I212" i="10"/>
  <c r="J212" i="10"/>
  <c r="K212" i="10"/>
  <c r="M212" i="10" s="1"/>
  <c r="B213" i="10"/>
  <c r="C213" i="10"/>
  <c r="D213" i="10"/>
  <c r="E213" i="10"/>
  <c r="F213" i="10"/>
  <c r="G213" i="10"/>
  <c r="I213" i="10"/>
  <c r="J213" i="10"/>
  <c r="K213" i="10"/>
  <c r="M213" i="10" s="1"/>
  <c r="B214" i="10"/>
  <c r="C214" i="10"/>
  <c r="D214" i="10"/>
  <c r="E214" i="10"/>
  <c r="F214" i="10"/>
  <c r="G214" i="10"/>
  <c r="I214" i="10"/>
  <c r="J214" i="10"/>
  <c r="K214" i="10"/>
  <c r="M214" i="10" s="1"/>
  <c r="B215" i="10"/>
  <c r="C215" i="10"/>
  <c r="D215" i="10"/>
  <c r="E215" i="10"/>
  <c r="F215" i="10"/>
  <c r="G215" i="10"/>
  <c r="I215" i="10"/>
  <c r="J215" i="10"/>
  <c r="K215" i="10"/>
  <c r="M215" i="10" s="1"/>
  <c r="B216" i="10"/>
  <c r="C216" i="10"/>
  <c r="D216" i="10"/>
  <c r="E216" i="10"/>
  <c r="F216" i="10"/>
  <c r="G216" i="10"/>
  <c r="I216" i="10"/>
  <c r="J216" i="10"/>
  <c r="K216" i="10"/>
  <c r="M216" i="10" s="1"/>
  <c r="B217" i="10"/>
  <c r="C217" i="10"/>
  <c r="D217" i="10"/>
  <c r="E217" i="10"/>
  <c r="F217" i="10"/>
  <c r="G217" i="10"/>
  <c r="I217" i="10"/>
  <c r="J217" i="10"/>
  <c r="K217" i="10"/>
  <c r="M217" i="10" s="1"/>
  <c r="B218" i="10"/>
  <c r="C218" i="10"/>
  <c r="D218" i="10"/>
  <c r="E218" i="10"/>
  <c r="F218" i="10"/>
  <c r="G218" i="10"/>
  <c r="I218" i="10"/>
  <c r="J218" i="10"/>
  <c r="K218" i="10"/>
  <c r="M218" i="10" s="1"/>
  <c r="B219" i="10"/>
  <c r="C219" i="10"/>
  <c r="D219" i="10"/>
  <c r="E219" i="10"/>
  <c r="F219" i="10"/>
  <c r="G219" i="10"/>
  <c r="I219" i="10"/>
  <c r="J219" i="10"/>
  <c r="K219" i="10"/>
  <c r="M219" i="10" s="1"/>
  <c r="B220" i="10"/>
  <c r="C220" i="10"/>
  <c r="D220" i="10"/>
  <c r="E220" i="10"/>
  <c r="F220" i="10"/>
  <c r="G220" i="10"/>
  <c r="I220" i="10"/>
  <c r="J220" i="10"/>
  <c r="K220" i="10"/>
  <c r="M220" i="10" s="1"/>
  <c r="B221" i="10"/>
  <c r="C221" i="10"/>
  <c r="D221" i="10"/>
  <c r="E221" i="10"/>
  <c r="F221" i="10"/>
  <c r="G221" i="10"/>
  <c r="I221" i="10"/>
  <c r="J221" i="10"/>
  <c r="K221" i="10"/>
  <c r="M221" i="10" s="1"/>
  <c r="B222" i="10"/>
  <c r="C222" i="10"/>
  <c r="D222" i="10"/>
  <c r="E222" i="10"/>
  <c r="F222" i="10"/>
  <c r="G222" i="10"/>
  <c r="I222" i="10"/>
  <c r="J222" i="10"/>
  <c r="K222" i="10"/>
  <c r="M222" i="10" s="1"/>
  <c r="B223" i="10"/>
  <c r="C223" i="10"/>
  <c r="D223" i="10"/>
  <c r="E223" i="10"/>
  <c r="F223" i="10"/>
  <c r="G223" i="10"/>
  <c r="I223" i="10"/>
  <c r="J223" i="10"/>
  <c r="K223" i="10"/>
  <c r="M223" i="10" s="1"/>
  <c r="B224" i="10"/>
  <c r="C224" i="10"/>
  <c r="D224" i="10"/>
  <c r="E224" i="10"/>
  <c r="F224" i="10"/>
  <c r="G224" i="10"/>
  <c r="I224" i="10"/>
  <c r="J224" i="10"/>
  <c r="K224" i="10"/>
  <c r="M224" i="10" s="1"/>
  <c r="B225" i="10"/>
  <c r="C225" i="10"/>
  <c r="D225" i="10"/>
  <c r="E225" i="10"/>
  <c r="F225" i="10"/>
  <c r="G225" i="10"/>
  <c r="I225" i="10"/>
  <c r="J225" i="10"/>
  <c r="K225" i="10"/>
  <c r="M225" i="10" s="1"/>
  <c r="B226" i="10"/>
  <c r="C226" i="10"/>
  <c r="D226" i="10"/>
  <c r="E226" i="10"/>
  <c r="F226" i="10"/>
  <c r="G226" i="10"/>
  <c r="I226" i="10"/>
  <c r="J226" i="10"/>
  <c r="K226" i="10"/>
  <c r="M226" i="10" s="1"/>
  <c r="B227" i="10"/>
  <c r="C227" i="10"/>
  <c r="D227" i="10"/>
  <c r="E227" i="10"/>
  <c r="F227" i="10"/>
  <c r="G227" i="10"/>
  <c r="I227" i="10"/>
  <c r="J227" i="10"/>
  <c r="K227" i="10"/>
  <c r="M227" i="10" s="1"/>
  <c r="B228" i="10"/>
  <c r="C228" i="10"/>
  <c r="D228" i="10"/>
  <c r="E228" i="10"/>
  <c r="F228" i="10"/>
  <c r="G228" i="10"/>
  <c r="I228" i="10"/>
  <c r="J228" i="10"/>
  <c r="K228" i="10"/>
  <c r="M228" i="10" s="1"/>
  <c r="B229" i="10"/>
  <c r="C229" i="10"/>
  <c r="D229" i="10"/>
  <c r="E229" i="10"/>
  <c r="F229" i="10"/>
  <c r="G229" i="10"/>
  <c r="I229" i="10"/>
  <c r="J229" i="10"/>
  <c r="K229" i="10"/>
  <c r="M229" i="10" s="1"/>
  <c r="B230" i="10"/>
  <c r="C230" i="10"/>
  <c r="D230" i="10"/>
  <c r="E230" i="10"/>
  <c r="F230" i="10"/>
  <c r="G230" i="10"/>
  <c r="I230" i="10"/>
  <c r="J230" i="10"/>
  <c r="K230" i="10"/>
  <c r="M230" i="10" s="1"/>
  <c r="B231" i="10"/>
  <c r="C231" i="10"/>
  <c r="D231" i="10"/>
  <c r="E231" i="10"/>
  <c r="F231" i="10"/>
  <c r="G231" i="10"/>
  <c r="I231" i="10"/>
  <c r="J231" i="10"/>
  <c r="K231" i="10"/>
  <c r="M231" i="10" s="1"/>
  <c r="B232" i="10"/>
  <c r="C232" i="10"/>
  <c r="D232" i="10"/>
  <c r="E232" i="10"/>
  <c r="F232" i="10"/>
  <c r="G232" i="10"/>
  <c r="I232" i="10"/>
  <c r="J232" i="10"/>
  <c r="K232" i="10"/>
  <c r="M232" i="10" s="1"/>
  <c r="B233" i="10"/>
  <c r="C233" i="10"/>
  <c r="D233" i="10"/>
  <c r="E233" i="10"/>
  <c r="F233" i="10"/>
  <c r="G233" i="10"/>
  <c r="I233" i="10"/>
  <c r="J233" i="10"/>
  <c r="K233" i="10"/>
  <c r="M233" i="10" s="1"/>
  <c r="B234" i="10"/>
  <c r="C234" i="10"/>
  <c r="D234" i="10"/>
  <c r="E234" i="10"/>
  <c r="F234" i="10"/>
  <c r="G234" i="10"/>
  <c r="I234" i="10"/>
  <c r="J234" i="10"/>
  <c r="K234" i="10"/>
  <c r="M234" i="10" s="1"/>
  <c r="B235" i="10"/>
  <c r="C235" i="10"/>
  <c r="D235" i="10"/>
  <c r="E235" i="10"/>
  <c r="F235" i="10"/>
  <c r="G235" i="10"/>
  <c r="I235" i="10"/>
  <c r="J235" i="10"/>
  <c r="K235" i="10"/>
  <c r="M235" i="10" s="1"/>
  <c r="B236" i="10"/>
  <c r="C236" i="10"/>
  <c r="D236" i="10"/>
  <c r="E236" i="10"/>
  <c r="F236" i="10"/>
  <c r="G236" i="10"/>
  <c r="I236" i="10"/>
  <c r="J236" i="10"/>
  <c r="K236" i="10"/>
  <c r="M236" i="10" s="1"/>
  <c r="B237" i="10"/>
  <c r="C237" i="10"/>
  <c r="D237" i="10"/>
  <c r="E237" i="10"/>
  <c r="F237" i="10"/>
  <c r="G237" i="10"/>
  <c r="I237" i="10"/>
  <c r="J237" i="10"/>
  <c r="K237" i="10"/>
  <c r="M237" i="10" s="1"/>
  <c r="B238" i="10"/>
  <c r="C238" i="10"/>
  <c r="D238" i="10"/>
  <c r="E238" i="10"/>
  <c r="F238" i="10"/>
  <c r="G238" i="10"/>
  <c r="I238" i="10"/>
  <c r="J238" i="10"/>
  <c r="K238" i="10"/>
  <c r="M238" i="10" s="1"/>
  <c r="B239" i="10"/>
  <c r="C239" i="10"/>
  <c r="D239" i="10"/>
  <c r="E239" i="10"/>
  <c r="F239" i="10"/>
  <c r="G239" i="10"/>
  <c r="I239" i="10"/>
  <c r="J239" i="10"/>
  <c r="K239" i="10"/>
  <c r="M239" i="10" s="1"/>
  <c r="B240" i="10"/>
  <c r="C240" i="10"/>
  <c r="D240" i="10"/>
  <c r="E240" i="10"/>
  <c r="F240" i="10"/>
  <c r="G240" i="10"/>
  <c r="I240" i="10"/>
  <c r="J240" i="10"/>
  <c r="K240" i="10"/>
  <c r="M240" i="10" s="1"/>
  <c r="B241" i="10"/>
  <c r="C241" i="10"/>
  <c r="D241" i="10"/>
  <c r="E241" i="10"/>
  <c r="F241" i="10"/>
  <c r="G241" i="10"/>
  <c r="I241" i="10"/>
  <c r="J241" i="10"/>
  <c r="K241" i="10"/>
  <c r="M241" i="10" s="1"/>
  <c r="B242" i="10"/>
  <c r="C242" i="10"/>
  <c r="D242" i="10"/>
  <c r="E242" i="10"/>
  <c r="F242" i="10"/>
  <c r="G242" i="10"/>
  <c r="I242" i="10"/>
  <c r="J242" i="10"/>
  <c r="K242" i="10"/>
  <c r="M242" i="10" s="1"/>
  <c r="B243" i="10"/>
  <c r="C243" i="10"/>
  <c r="D243" i="10"/>
  <c r="E243" i="10"/>
  <c r="F243" i="10"/>
  <c r="G243" i="10"/>
  <c r="I243" i="10"/>
  <c r="J243" i="10"/>
  <c r="K243" i="10"/>
  <c r="M243" i="10" s="1"/>
  <c r="B244" i="10"/>
  <c r="C244" i="10"/>
  <c r="D244" i="10"/>
  <c r="E244" i="10"/>
  <c r="F244" i="10"/>
  <c r="G244" i="10"/>
  <c r="I244" i="10"/>
  <c r="J244" i="10"/>
  <c r="K244" i="10"/>
  <c r="M244" i="10" s="1"/>
  <c r="B245" i="10"/>
  <c r="C245" i="10"/>
  <c r="D245" i="10"/>
  <c r="E245" i="10"/>
  <c r="F245" i="10"/>
  <c r="G245" i="10"/>
  <c r="I245" i="10"/>
  <c r="J245" i="10"/>
  <c r="K245" i="10"/>
  <c r="M245" i="10" s="1"/>
  <c r="B246" i="10"/>
  <c r="C246" i="10"/>
  <c r="D246" i="10"/>
  <c r="E246" i="10"/>
  <c r="F246" i="10"/>
  <c r="G246" i="10"/>
  <c r="I246" i="10"/>
  <c r="J246" i="10"/>
  <c r="K246" i="10"/>
  <c r="M246" i="10" s="1"/>
  <c r="B247" i="10"/>
  <c r="C247" i="10"/>
  <c r="D247" i="10"/>
  <c r="E247" i="10"/>
  <c r="F247" i="10"/>
  <c r="G247" i="10"/>
  <c r="I247" i="10"/>
  <c r="J247" i="10"/>
  <c r="K247" i="10"/>
  <c r="M247" i="10" s="1"/>
  <c r="B248" i="10"/>
  <c r="C248" i="10"/>
  <c r="D248" i="10"/>
  <c r="E248" i="10"/>
  <c r="F248" i="10"/>
  <c r="G248" i="10"/>
  <c r="I248" i="10"/>
  <c r="J248" i="10"/>
  <c r="K248" i="10"/>
  <c r="M248" i="10" s="1"/>
  <c r="B249" i="10"/>
  <c r="C249" i="10"/>
  <c r="D249" i="10"/>
  <c r="E249" i="10"/>
  <c r="F249" i="10"/>
  <c r="G249" i="10"/>
  <c r="I249" i="10"/>
  <c r="J249" i="10"/>
  <c r="K249" i="10"/>
  <c r="M249" i="10" s="1"/>
  <c r="B250" i="10"/>
  <c r="C250" i="10"/>
  <c r="D250" i="10"/>
  <c r="E250" i="10"/>
  <c r="F250" i="10"/>
  <c r="G250" i="10"/>
  <c r="I250" i="10"/>
  <c r="J250" i="10"/>
  <c r="K250" i="10"/>
  <c r="B251" i="10"/>
  <c r="C251" i="10"/>
  <c r="D251" i="10"/>
  <c r="E251" i="10"/>
  <c r="F251" i="10"/>
  <c r="G251" i="10"/>
  <c r="I251" i="10"/>
  <c r="J251" i="10"/>
  <c r="K251" i="10"/>
  <c r="B252" i="10"/>
  <c r="C252" i="10"/>
  <c r="D252" i="10"/>
  <c r="E252" i="10"/>
  <c r="F252" i="10"/>
  <c r="G252" i="10"/>
  <c r="I252" i="10"/>
  <c r="J252" i="10"/>
  <c r="K252" i="10"/>
  <c r="M252" i="10" s="1"/>
  <c r="B253" i="10"/>
  <c r="C253" i="10"/>
  <c r="D253" i="10"/>
  <c r="E253" i="10"/>
  <c r="F253" i="10"/>
  <c r="G253" i="10"/>
  <c r="I253" i="10"/>
  <c r="J253" i="10"/>
  <c r="K253" i="10"/>
  <c r="M253" i="10" s="1"/>
  <c r="B254" i="10"/>
  <c r="C254" i="10"/>
  <c r="D254" i="10"/>
  <c r="E254" i="10"/>
  <c r="F254" i="10"/>
  <c r="G254" i="10"/>
  <c r="I254" i="10"/>
  <c r="J254" i="10"/>
  <c r="M254" i="10"/>
  <c r="B255" i="10"/>
  <c r="C255" i="10"/>
  <c r="D255" i="10"/>
  <c r="E255" i="10"/>
  <c r="F255" i="10"/>
  <c r="G255" i="10"/>
  <c r="I255" i="10"/>
  <c r="J255" i="10"/>
  <c r="M255" i="10"/>
  <c r="B256" i="10"/>
  <c r="C256" i="10"/>
  <c r="D256" i="10"/>
  <c r="E256" i="10"/>
  <c r="F256" i="10"/>
  <c r="G256" i="10"/>
  <c r="I256" i="10"/>
  <c r="J256" i="10"/>
  <c r="K256" i="10"/>
  <c r="M256" i="10" s="1"/>
  <c r="B257" i="10"/>
  <c r="C257" i="10"/>
  <c r="D257" i="10"/>
  <c r="E257" i="10"/>
  <c r="F257" i="10"/>
  <c r="G257" i="10"/>
  <c r="I257" i="10"/>
  <c r="J257" i="10"/>
  <c r="K257" i="10"/>
  <c r="M257" i="10" s="1"/>
  <c r="B258" i="10"/>
  <c r="C258" i="10"/>
  <c r="D258" i="10"/>
  <c r="E258" i="10"/>
  <c r="F258" i="10"/>
  <c r="G258" i="10"/>
  <c r="I258" i="10"/>
  <c r="J258" i="10"/>
  <c r="K258" i="10"/>
  <c r="M258" i="10" s="1"/>
  <c r="B259" i="10"/>
  <c r="C259" i="10"/>
  <c r="D259" i="10"/>
  <c r="E259" i="10"/>
  <c r="F259" i="10"/>
  <c r="G259" i="10"/>
  <c r="I259" i="10"/>
  <c r="J259" i="10"/>
  <c r="K259" i="10"/>
  <c r="M259" i="10" s="1"/>
  <c r="B260" i="10"/>
  <c r="C260" i="10"/>
  <c r="D260" i="10"/>
  <c r="E260" i="10"/>
  <c r="F260" i="10"/>
  <c r="G260" i="10"/>
  <c r="I260" i="10"/>
  <c r="J260" i="10"/>
  <c r="K260" i="10"/>
  <c r="M260" i="10" s="1"/>
  <c r="B261" i="10"/>
  <c r="C261" i="10"/>
  <c r="D261" i="10"/>
  <c r="E261" i="10"/>
  <c r="F261" i="10"/>
  <c r="G261" i="10"/>
  <c r="I261" i="10"/>
  <c r="J261" i="10"/>
  <c r="K261" i="10"/>
  <c r="M261" i="10" s="1"/>
  <c r="B262" i="10"/>
  <c r="C262" i="10"/>
  <c r="D262" i="10"/>
  <c r="E262" i="10"/>
  <c r="F262" i="10"/>
  <c r="G262" i="10"/>
  <c r="I262" i="10"/>
  <c r="J262" i="10"/>
  <c r="K262" i="10"/>
  <c r="M262" i="10" s="1"/>
  <c r="B263" i="10"/>
  <c r="C263" i="10"/>
  <c r="D263" i="10"/>
  <c r="E263" i="10"/>
  <c r="F263" i="10"/>
  <c r="G263" i="10"/>
  <c r="I263" i="10"/>
  <c r="J263" i="10"/>
  <c r="K263" i="10"/>
  <c r="M263" i="10" s="1"/>
  <c r="B264" i="10"/>
  <c r="C264" i="10"/>
  <c r="D264" i="10"/>
  <c r="E264" i="10"/>
  <c r="F264" i="10"/>
  <c r="G264" i="10"/>
  <c r="I264" i="10"/>
  <c r="J264" i="10"/>
  <c r="K264" i="10"/>
  <c r="M264" i="10" s="1"/>
  <c r="B265" i="10"/>
  <c r="C265" i="10"/>
  <c r="D265" i="10"/>
  <c r="E265" i="10"/>
  <c r="F265" i="10"/>
  <c r="G265" i="10"/>
  <c r="I265" i="10"/>
  <c r="J265" i="10"/>
  <c r="K265" i="10"/>
  <c r="M265" i="10" s="1"/>
  <c r="B266" i="10"/>
  <c r="C266" i="10"/>
  <c r="D266" i="10"/>
  <c r="E266" i="10"/>
  <c r="F266" i="10"/>
  <c r="G266" i="10"/>
  <c r="I266" i="10"/>
  <c r="J266" i="10"/>
  <c r="K266" i="10"/>
  <c r="M266" i="10" s="1"/>
  <c r="B267" i="10"/>
  <c r="C267" i="10"/>
  <c r="D267" i="10"/>
  <c r="E267" i="10"/>
  <c r="F267" i="10"/>
  <c r="G267" i="10"/>
  <c r="I267" i="10"/>
  <c r="J267" i="10"/>
  <c r="K267" i="10"/>
  <c r="M267" i="10" s="1"/>
  <c r="B268" i="10"/>
  <c r="C268" i="10"/>
  <c r="D268" i="10"/>
  <c r="E268" i="10"/>
  <c r="F268" i="10"/>
  <c r="G268" i="10"/>
  <c r="I268" i="10"/>
  <c r="J268" i="10"/>
  <c r="K268" i="10"/>
  <c r="M268" i="10" s="1"/>
  <c r="B269" i="10"/>
  <c r="C269" i="10"/>
  <c r="D269" i="10"/>
  <c r="E269" i="10"/>
  <c r="F269" i="10"/>
  <c r="G269" i="10"/>
  <c r="I269" i="10"/>
  <c r="J269" i="10"/>
  <c r="K269" i="10"/>
  <c r="M269" i="10" s="1"/>
  <c r="B270" i="10"/>
  <c r="C270" i="10"/>
  <c r="D270" i="10"/>
  <c r="E270" i="10"/>
  <c r="F270" i="10"/>
  <c r="G270" i="10"/>
  <c r="I270" i="10"/>
  <c r="J270" i="10"/>
  <c r="K270" i="10"/>
  <c r="M270" i="10" s="1"/>
  <c r="B271" i="10"/>
  <c r="C271" i="10"/>
  <c r="D271" i="10"/>
  <c r="E271" i="10"/>
  <c r="F271" i="10"/>
  <c r="G271" i="10"/>
  <c r="I271" i="10"/>
  <c r="J271" i="10"/>
  <c r="K271" i="10"/>
  <c r="M271" i="10" s="1"/>
  <c r="B272" i="10"/>
  <c r="C272" i="10"/>
  <c r="D272" i="10"/>
  <c r="E272" i="10"/>
  <c r="F272" i="10"/>
  <c r="G272" i="10"/>
  <c r="I272" i="10"/>
  <c r="J272" i="10"/>
  <c r="K272" i="10"/>
  <c r="M272" i="10" s="1"/>
  <c r="B273" i="10"/>
  <c r="C273" i="10"/>
  <c r="D273" i="10"/>
  <c r="E273" i="10"/>
  <c r="F273" i="10"/>
  <c r="G273" i="10"/>
  <c r="I273" i="10"/>
  <c r="J273" i="10"/>
  <c r="K273" i="10"/>
  <c r="M273" i="10" s="1"/>
  <c r="B274" i="10"/>
  <c r="C274" i="10"/>
  <c r="D274" i="10"/>
  <c r="E274" i="10"/>
  <c r="F274" i="10"/>
  <c r="G274" i="10"/>
  <c r="I274" i="10"/>
  <c r="J274" i="10"/>
  <c r="K274" i="10"/>
  <c r="M274" i="10" s="1"/>
  <c r="B275" i="10"/>
  <c r="C275" i="10"/>
  <c r="D275" i="10"/>
  <c r="E275" i="10"/>
  <c r="F275" i="10"/>
  <c r="G275" i="10"/>
  <c r="I275" i="10"/>
  <c r="J275" i="10"/>
  <c r="K275" i="10"/>
  <c r="M275" i="10" s="1"/>
  <c r="B276" i="10"/>
  <c r="C276" i="10"/>
  <c r="D276" i="10"/>
  <c r="E276" i="10"/>
  <c r="F276" i="10"/>
  <c r="G276" i="10"/>
  <c r="I276" i="10"/>
  <c r="J276" i="10"/>
  <c r="K276" i="10"/>
  <c r="M276" i="10" s="1"/>
  <c r="B277" i="10"/>
  <c r="C277" i="10"/>
  <c r="D277" i="10"/>
  <c r="E277" i="10"/>
  <c r="F277" i="10"/>
  <c r="G277" i="10"/>
  <c r="I277" i="10"/>
  <c r="J277" i="10"/>
  <c r="K277" i="10"/>
  <c r="M277" i="10" s="1"/>
  <c r="B278" i="10"/>
  <c r="C278" i="10"/>
  <c r="D278" i="10"/>
  <c r="E278" i="10"/>
  <c r="F278" i="10"/>
  <c r="G278" i="10"/>
  <c r="I278" i="10"/>
  <c r="J278" i="10"/>
  <c r="K278" i="10"/>
  <c r="M278" i="10" s="1"/>
  <c r="B279" i="10"/>
  <c r="C279" i="10"/>
  <c r="D279" i="10"/>
  <c r="E279" i="10"/>
  <c r="F279" i="10"/>
  <c r="G279" i="10"/>
  <c r="I279" i="10"/>
  <c r="J279" i="10"/>
  <c r="K279" i="10"/>
  <c r="M279" i="10" s="1"/>
  <c r="B280" i="10"/>
  <c r="C280" i="10"/>
  <c r="D280" i="10"/>
  <c r="E280" i="10"/>
  <c r="F280" i="10"/>
  <c r="G280" i="10"/>
  <c r="I280" i="10"/>
  <c r="J280" i="10"/>
  <c r="K280" i="10"/>
  <c r="M280" i="10" s="1"/>
  <c r="B281" i="10"/>
  <c r="C281" i="10"/>
  <c r="D281" i="10"/>
  <c r="E281" i="10"/>
  <c r="F281" i="10"/>
  <c r="G281" i="10"/>
  <c r="I281" i="10"/>
  <c r="J281" i="10"/>
  <c r="K281" i="10"/>
  <c r="M281" i="10" s="1"/>
  <c r="B282" i="10"/>
  <c r="C282" i="10"/>
  <c r="D282" i="10"/>
  <c r="E282" i="10"/>
  <c r="F282" i="10"/>
  <c r="G282" i="10"/>
  <c r="I282" i="10"/>
  <c r="J282" i="10"/>
  <c r="K282" i="10"/>
  <c r="M282" i="10" s="1"/>
  <c r="B283" i="10"/>
  <c r="C283" i="10"/>
  <c r="D283" i="10"/>
  <c r="E283" i="10"/>
  <c r="F283" i="10"/>
  <c r="G283" i="10"/>
  <c r="I283" i="10"/>
  <c r="J283" i="10"/>
  <c r="K283" i="10"/>
  <c r="M283" i="10" s="1"/>
  <c r="B284" i="10"/>
  <c r="C284" i="10"/>
  <c r="D284" i="10"/>
  <c r="E284" i="10"/>
  <c r="F284" i="10"/>
  <c r="G284" i="10"/>
  <c r="I284" i="10"/>
  <c r="J284" i="10"/>
  <c r="K284" i="10"/>
  <c r="M284" i="10" s="1"/>
  <c r="B285" i="10"/>
  <c r="C285" i="10"/>
  <c r="D285" i="10"/>
  <c r="E285" i="10"/>
  <c r="F285" i="10"/>
  <c r="G285" i="10"/>
  <c r="I285" i="10"/>
  <c r="J285" i="10"/>
  <c r="K285" i="10"/>
  <c r="M285" i="10" s="1"/>
  <c r="B286" i="10"/>
  <c r="C286" i="10"/>
  <c r="D286" i="10"/>
  <c r="E286" i="10"/>
  <c r="F286" i="10"/>
  <c r="G286" i="10"/>
  <c r="I286" i="10"/>
  <c r="J286" i="10"/>
  <c r="K286" i="10"/>
  <c r="M286" i="10" s="1"/>
  <c r="B287" i="10"/>
  <c r="C287" i="10"/>
  <c r="D287" i="10"/>
  <c r="E287" i="10"/>
  <c r="F287" i="10"/>
  <c r="G287" i="10"/>
  <c r="I287" i="10"/>
  <c r="J287" i="10"/>
  <c r="K287" i="10"/>
  <c r="M287" i="10" s="1"/>
  <c r="B288" i="10"/>
  <c r="C288" i="10"/>
  <c r="D288" i="10"/>
  <c r="E288" i="10"/>
  <c r="F288" i="10"/>
  <c r="G288" i="10"/>
  <c r="I288" i="10"/>
  <c r="J288" i="10"/>
  <c r="K288" i="10"/>
  <c r="M288" i="10" s="1"/>
  <c r="B289" i="10"/>
  <c r="C289" i="10"/>
  <c r="D289" i="10"/>
  <c r="E289" i="10"/>
  <c r="F289" i="10"/>
  <c r="G289" i="10"/>
  <c r="I289" i="10"/>
  <c r="J289" i="10"/>
  <c r="K289" i="10"/>
  <c r="M289" i="10" s="1"/>
  <c r="B290" i="10"/>
  <c r="C290" i="10"/>
  <c r="D290" i="10"/>
  <c r="E290" i="10"/>
  <c r="F290" i="10"/>
  <c r="G290" i="10"/>
  <c r="I290" i="10"/>
  <c r="J290" i="10"/>
  <c r="K290" i="10"/>
  <c r="M290" i="10" s="1"/>
  <c r="B291" i="10"/>
  <c r="C291" i="10"/>
  <c r="D291" i="10"/>
  <c r="E291" i="10"/>
  <c r="F291" i="10"/>
  <c r="G291" i="10"/>
  <c r="I291" i="10"/>
  <c r="J291" i="10"/>
  <c r="K291" i="10"/>
  <c r="M291" i="10" s="1"/>
  <c r="B292" i="10"/>
  <c r="C292" i="10"/>
  <c r="D292" i="10"/>
  <c r="E292" i="10"/>
  <c r="F292" i="10"/>
  <c r="G292" i="10"/>
  <c r="I292" i="10"/>
  <c r="J292" i="10"/>
  <c r="K292" i="10"/>
  <c r="M292" i="10" s="1"/>
  <c r="B293" i="10"/>
  <c r="C293" i="10"/>
  <c r="D293" i="10"/>
  <c r="E293" i="10"/>
  <c r="F293" i="10"/>
  <c r="G293" i="10"/>
  <c r="I293" i="10"/>
  <c r="J293" i="10"/>
  <c r="K293" i="10"/>
  <c r="M293" i="10" s="1"/>
  <c r="B294" i="10"/>
  <c r="C294" i="10"/>
  <c r="D294" i="10"/>
  <c r="E294" i="10"/>
  <c r="F294" i="10"/>
  <c r="G294" i="10"/>
  <c r="I294" i="10"/>
  <c r="J294" i="10"/>
  <c r="K294" i="10"/>
  <c r="M294" i="10" s="1"/>
  <c r="B295" i="10"/>
  <c r="C295" i="10"/>
  <c r="D295" i="10"/>
  <c r="E295" i="10"/>
  <c r="F295" i="10"/>
  <c r="G295" i="10"/>
  <c r="I295" i="10"/>
  <c r="J295" i="10"/>
  <c r="K295" i="10"/>
  <c r="M295" i="10" s="1"/>
  <c r="B296" i="10"/>
  <c r="C296" i="10"/>
  <c r="D296" i="10"/>
  <c r="E296" i="10"/>
  <c r="F296" i="10"/>
  <c r="G296" i="10"/>
  <c r="I296" i="10"/>
  <c r="J296" i="10"/>
  <c r="K296" i="10"/>
  <c r="M296" i="10" s="1"/>
  <c r="B297" i="10"/>
  <c r="C297" i="10"/>
  <c r="D297" i="10"/>
  <c r="E297" i="10"/>
  <c r="F297" i="10"/>
  <c r="G297" i="10"/>
  <c r="I297" i="10"/>
  <c r="J297" i="10"/>
  <c r="K297" i="10"/>
  <c r="M297" i="10" s="1"/>
  <c r="B298" i="10"/>
  <c r="C298" i="10"/>
  <c r="D298" i="10"/>
  <c r="E298" i="10"/>
  <c r="F298" i="10"/>
  <c r="G298" i="10"/>
  <c r="I298" i="10"/>
  <c r="J298" i="10"/>
  <c r="K298" i="10"/>
  <c r="M298" i="10" s="1"/>
  <c r="B299" i="10"/>
  <c r="C299" i="10"/>
  <c r="D299" i="10"/>
  <c r="E299" i="10"/>
  <c r="F299" i="10"/>
  <c r="G299" i="10"/>
  <c r="I299" i="10"/>
  <c r="J299" i="10"/>
  <c r="K299" i="10"/>
  <c r="M299" i="10" s="1"/>
  <c r="B300" i="10"/>
  <c r="C300" i="10"/>
  <c r="D300" i="10"/>
  <c r="E300" i="10"/>
  <c r="F300" i="10"/>
  <c r="G300" i="10"/>
  <c r="I300" i="10"/>
  <c r="J300" i="10"/>
  <c r="K300" i="10"/>
  <c r="M300" i="10" s="1"/>
  <c r="B301" i="10"/>
  <c r="C301" i="10"/>
  <c r="D301" i="10"/>
  <c r="E301" i="10"/>
  <c r="F301" i="10"/>
  <c r="G301" i="10"/>
  <c r="I301" i="10"/>
  <c r="J301" i="10"/>
  <c r="K301" i="10"/>
  <c r="M301" i="10" s="1"/>
  <c r="B302" i="10"/>
  <c r="C302" i="10"/>
  <c r="D302" i="10"/>
  <c r="E302" i="10"/>
  <c r="F302" i="10"/>
  <c r="G302" i="10"/>
  <c r="I302" i="10"/>
  <c r="J302" i="10"/>
  <c r="K302" i="10"/>
  <c r="M302" i="10" s="1"/>
  <c r="B303" i="10"/>
  <c r="C303" i="10"/>
  <c r="D303" i="10"/>
  <c r="E303" i="10"/>
  <c r="F303" i="10"/>
  <c r="G303" i="10"/>
  <c r="I303" i="10"/>
  <c r="J303" i="10"/>
  <c r="K303" i="10"/>
  <c r="M303" i="10" s="1"/>
  <c r="B304" i="10"/>
  <c r="C304" i="10"/>
  <c r="D304" i="10"/>
  <c r="E304" i="10"/>
  <c r="F304" i="10"/>
  <c r="G304" i="10"/>
  <c r="I304" i="10"/>
  <c r="J304" i="10"/>
  <c r="K304" i="10"/>
  <c r="M304" i="10" s="1"/>
  <c r="B305" i="10"/>
  <c r="C305" i="10"/>
  <c r="D305" i="10"/>
  <c r="E305" i="10"/>
  <c r="F305" i="10"/>
  <c r="G305" i="10"/>
  <c r="I305" i="10"/>
  <c r="J305" i="10"/>
  <c r="K305" i="10"/>
  <c r="M305" i="10" s="1"/>
  <c r="B306" i="10"/>
  <c r="C306" i="10"/>
  <c r="D306" i="10"/>
  <c r="E306" i="10"/>
  <c r="F306" i="10"/>
  <c r="G306" i="10"/>
  <c r="I306" i="10"/>
  <c r="J306" i="10"/>
  <c r="K306" i="10"/>
  <c r="M306" i="10" s="1"/>
  <c r="B307" i="10"/>
  <c r="C307" i="10"/>
  <c r="D307" i="10"/>
  <c r="E307" i="10"/>
  <c r="F307" i="10"/>
  <c r="G307" i="10"/>
  <c r="I307" i="10"/>
  <c r="J307" i="10"/>
  <c r="K307" i="10"/>
  <c r="M307" i="10" s="1"/>
  <c r="B308" i="10"/>
  <c r="C308" i="10"/>
  <c r="D308" i="10"/>
  <c r="E308" i="10"/>
  <c r="F308" i="10"/>
  <c r="G308" i="10"/>
  <c r="I308" i="10"/>
  <c r="J308" i="10"/>
  <c r="K308" i="10"/>
  <c r="M308" i="10" s="1"/>
  <c r="B309" i="10"/>
  <c r="C309" i="10"/>
  <c r="D309" i="10"/>
  <c r="E309" i="10"/>
  <c r="F309" i="10"/>
  <c r="G309" i="10"/>
  <c r="I309" i="10"/>
  <c r="J309" i="10"/>
  <c r="K309" i="10"/>
  <c r="M309" i="10" s="1"/>
  <c r="B310" i="10"/>
  <c r="C310" i="10"/>
  <c r="D310" i="10"/>
  <c r="E310" i="10"/>
  <c r="F310" i="10"/>
  <c r="G310" i="10"/>
  <c r="I310" i="10"/>
  <c r="J310" i="10"/>
  <c r="K310" i="10"/>
  <c r="M310" i="10" s="1"/>
  <c r="B311" i="10"/>
  <c r="C311" i="10"/>
  <c r="D311" i="10"/>
  <c r="E311" i="10"/>
  <c r="F311" i="10"/>
  <c r="G311" i="10"/>
  <c r="I311" i="10"/>
  <c r="J311" i="10"/>
  <c r="K311" i="10"/>
  <c r="M311" i="10" s="1"/>
  <c r="B312" i="10"/>
  <c r="C312" i="10"/>
  <c r="D312" i="10"/>
  <c r="E312" i="10"/>
  <c r="F312" i="10"/>
  <c r="G312" i="10"/>
  <c r="I312" i="10"/>
  <c r="J312" i="10"/>
  <c r="K312" i="10"/>
  <c r="M312" i="10" s="1"/>
  <c r="B313" i="10"/>
  <c r="C313" i="10"/>
  <c r="D313" i="10"/>
  <c r="E313" i="10"/>
  <c r="F313" i="10"/>
  <c r="G313" i="10"/>
  <c r="I313" i="10"/>
  <c r="J313" i="10"/>
  <c r="K313" i="10"/>
  <c r="M313" i="10" s="1"/>
  <c r="B314" i="10"/>
  <c r="C314" i="10"/>
  <c r="D314" i="10"/>
  <c r="E314" i="10"/>
  <c r="F314" i="10"/>
  <c r="G314" i="10"/>
  <c r="I314" i="10"/>
  <c r="J314" i="10"/>
  <c r="K314" i="10"/>
  <c r="M314" i="10" s="1"/>
  <c r="B315" i="10"/>
  <c r="C315" i="10"/>
  <c r="D315" i="10"/>
  <c r="E315" i="10"/>
  <c r="F315" i="10"/>
  <c r="G315" i="10"/>
  <c r="I315" i="10"/>
  <c r="J315" i="10"/>
  <c r="K315" i="10"/>
  <c r="M315" i="10" s="1"/>
  <c r="B316" i="10"/>
  <c r="C316" i="10"/>
  <c r="D316" i="10"/>
  <c r="E316" i="10"/>
  <c r="F316" i="10"/>
  <c r="G316" i="10"/>
  <c r="I316" i="10"/>
  <c r="J316" i="10"/>
  <c r="K316" i="10"/>
  <c r="M316" i="10" s="1"/>
  <c r="B317" i="10"/>
  <c r="C317" i="10"/>
  <c r="D317" i="10"/>
  <c r="E317" i="10"/>
  <c r="F317" i="10"/>
  <c r="G317" i="10"/>
  <c r="I317" i="10"/>
  <c r="J317" i="10"/>
  <c r="K317" i="10"/>
  <c r="M317" i="10" s="1"/>
  <c r="B318" i="10"/>
  <c r="C318" i="10"/>
  <c r="D318" i="10"/>
  <c r="E318" i="10"/>
  <c r="F318" i="10"/>
  <c r="G318" i="10"/>
  <c r="I318" i="10"/>
  <c r="J318" i="10"/>
  <c r="K318" i="10"/>
  <c r="M318" i="10" s="1"/>
  <c r="B319" i="10"/>
  <c r="C319" i="10"/>
  <c r="D319" i="10"/>
  <c r="E319" i="10"/>
  <c r="F319" i="10"/>
  <c r="G319" i="10"/>
  <c r="I319" i="10"/>
  <c r="J319" i="10"/>
  <c r="K319" i="10"/>
  <c r="M319" i="10" s="1"/>
  <c r="B320" i="10"/>
  <c r="C320" i="10"/>
  <c r="D320" i="10"/>
  <c r="E320" i="10"/>
  <c r="F320" i="10"/>
  <c r="G320" i="10"/>
  <c r="I320" i="10"/>
  <c r="J320" i="10"/>
  <c r="K320" i="10"/>
  <c r="M320" i="10" s="1"/>
  <c r="B321" i="10"/>
  <c r="C321" i="10"/>
  <c r="D321" i="10"/>
  <c r="E321" i="10"/>
  <c r="F321" i="10"/>
  <c r="G321" i="10"/>
  <c r="I321" i="10"/>
  <c r="J321" i="10"/>
  <c r="K321" i="10"/>
  <c r="M321" i="10" s="1"/>
  <c r="B322" i="10"/>
  <c r="C322" i="10"/>
  <c r="D322" i="10"/>
  <c r="E322" i="10"/>
  <c r="F322" i="10"/>
  <c r="G322" i="10"/>
  <c r="I322" i="10"/>
  <c r="J322" i="10"/>
  <c r="K322" i="10"/>
  <c r="M322" i="10" s="1"/>
  <c r="B323" i="10"/>
  <c r="C323" i="10"/>
  <c r="D323" i="10"/>
  <c r="E323" i="10"/>
  <c r="F323" i="10"/>
  <c r="G323" i="10"/>
  <c r="I323" i="10"/>
  <c r="J323" i="10"/>
  <c r="K323" i="10"/>
  <c r="M323" i="10" s="1"/>
  <c r="B324" i="10"/>
  <c r="C324" i="10"/>
  <c r="D324" i="10"/>
  <c r="E324" i="10"/>
  <c r="F324" i="10"/>
  <c r="G324" i="10"/>
  <c r="I324" i="10"/>
  <c r="J324" i="10"/>
  <c r="K324" i="10"/>
  <c r="M324" i="10" s="1"/>
  <c r="B325" i="10"/>
  <c r="C325" i="10"/>
  <c r="D325" i="10"/>
  <c r="E325" i="10"/>
  <c r="F325" i="10"/>
  <c r="G325" i="10"/>
  <c r="I325" i="10"/>
  <c r="J325" i="10"/>
  <c r="K325" i="10"/>
  <c r="M325" i="10" s="1"/>
  <c r="B326" i="10"/>
  <c r="C326" i="10"/>
  <c r="D326" i="10"/>
  <c r="E326" i="10"/>
  <c r="F326" i="10"/>
  <c r="G326" i="10"/>
  <c r="I326" i="10"/>
  <c r="J326" i="10"/>
  <c r="K326" i="10"/>
  <c r="M326" i="10" s="1"/>
  <c r="B327" i="10"/>
  <c r="C327" i="10"/>
  <c r="D327" i="10"/>
  <c r="E327" i="10"/>
  <c r="F327" i="10"/>
  <c r="G327" i="10"/>
  <c r="I327" i="10"/>
  <c r="J327" i="10"/>
  <c r="K327" i="10"/>
  <c r="M327" i="10" s="1"/>
  <c r="B328" i="10"/>
  <c r="C328" i="10"/>
  <c r="D328" i="10"/>
  <c r="E328" i="10"/>
  <c r="F328" i="10"/>
  <c r="G328" i="10"/>
  <c r="I328" i="10"/>
  <c r="J328" i="10"/>
  <c r="K328" i="10"/>
  <c r="M328" i="10" s="1"/>
  <c r="B329" i="10"/>
  <c r="C329" i="10"/>
  <c r="D329" i="10"/>
  <c r="E329" i="10"/>
  <c r="F329" i="10"/>
  <c r="G329" i="10"/>
  <c r="I329" i="10"/>
  <c r="J329" i="10"/>
  <c r="K329" i="10"/>
  <c r="M329" i="10" s="1"/>
  <c r="B330" i="10"/>
  <c r="C330" i="10"/>
  <c r="D330" i="10"/>
  <c r="E330" i="10"/>
  <c r="F330" i="10"/>
  <c r="G330" i="10"/>
  <c r="I330" i="10"/>
  <c r="J330" i="10"/>
  <c r="K330" i="10"/>
  <c r="M330" i="10" s="1"/>
  <c r="B331" i="10"/>
  <c r="C331" i="10"/>
  <c r="D331" i="10"/>
  <c r="E331" i="10"/>
  <c r="F331" i="10"/>
  <c r="G331" i="10"/>
  <c r="I331" i="10"/>
  <c r="J331" i="10"/>
  <c r="K331" i="10"/>
  <c r="M331" i="10" s="1"/>
  <c r="B332" i="10"/>
  <c r="C332" i="10"/>
  <c r="D332" i="10"/>
  <c r="E332" i="10"/>
  <c r="F332" i="10"/>
  <c r="G332" i="10"/>
  <c r="I332" i="10"/>
  <c r="J332" i="10"/>
  <c r="K332" i="10"/>
  <c r="M332" i="10" s="1"/>
  <c r="B333" i="10"/>
  <c r="C333" i="10"/>
  <c r="D333" i="10"/>
  <c r="E333" i="10"/>
  <c r="F333" i="10"/>
  <c r="G333" i="10"/>
  <c r="I333" i="10"/>
  <c r="J333" i="10"/>
  <c r="K333" i="10"/>
  <c r="M333" i="10" s="1"/>
  <c r="B334" i="10"/>
  <c r="C334" i="10"/>
  <c r="D334" i="10"/>
  <c r="E334" i="10"/>
  <c r="F334" i="10"/>
  <c r="G334" i="10"/>
  <c r="I334" i="10"/>
  <c r="J334" i="10"/>
  <c r="K334" i="10"/>
  <c r="M334" i="10" s="1"/>
  <c r="B335" i="10"/>
  <c r="C335" i="10"/>
  <c r="D335" i="10"/>
  <c r="E335" i="10"/>
  <c r="F335" i="10"/>
  <c r="G335" i="10"/>
  <c r="I335" i="10"/>
  <c r="J335" i="10"/>
  <c r="K335" i="10"/>
  <c r="M335" i="10" s="1"/>
  <c r="B336" i="10"/>
  <c r="C336" i="10"/>
  <c r="D336" i="10"/>
  <c r="E336" i="10"/>
  <c r="F336" i="10"/>
  <c r="G336" i="10"/>
  <c r="I336" i="10"/>
  <c r="J336" i="10"/>
  <c r="K336" i="10"/>
  <c r="M336" i="10" s="1"/>
  <c r="B337" i="10"/>
  <c r="C337" i="10"/>
  <c r="D337" i="10"/>
  <c r="E337" i="10"/>
  <c r="F337" i="10"/>
  <c r="G337" i="10"/>
  <c r="I337" i="10"/>
  <c r="J337" i="10"/>
  <c r="K337" i="10"/>
  <c r="M337" i="10" s="1"/>
  <c r="B338" i="10"/>
  <c r="C338" i="10"/>
  <c r="D338" i="10"/>
  <c r="E338" i="10"/>
  <c r="F338" i="10"/>
  <c r="G338" i="10"/>
  <c r="I338" i="10"/>
  <c r="J338" i="10"/>
  <c r="K338" i="10"/>
  <c r="M338" i="10" s="1"/>
  <c r="B339" i="10"/>
  <c r="C339" i="10"/>
  <c r="D339" i="10"/>
  <c r="E339" i="10"/>
  <c r="F339" i="10"/>
  <c r="G339" i="10"/>
  <c r="I339" i="10"/>
  <c r="J339" i="10"/>
  <c r="K339" i="10"/>
  <c r="M339" i="10" s="1"/>
  <c r="B340" i="10"/>
  <c r="C340" i="10"/>
  <c r="D340" i="10"/>
  <c r="E340" i="10"/>
  <c r="F340" i="10"/>
  <c r="G340" i="10"/>
  <c r="I340" i="10"/>
  <c r="J340" i="10"/>
  <c r="K340" i="10"/>
  <c r="M340" i="10" s="1"/>
  <c r="B341" i="10"/>
  <c r="C341" i="10"/>
  <c r="D341" i="10"/>
  <c r="E341" i="10"/>
  <c r="F341" i="10"/>
  <c r="G341" i="10"/>
  <c r="I341" i="10"/>
  <c r="J341" i="10"/>
  <c r="K341" i="10"/>
  <c r="B342" i="10"/>
  <c r="C342" i="10"/>
  <c r="D342" i="10"/>
  <c r="E342" i="10"/>
  <c r="F342" i="10"/>
  <c r="G342" i="10"/>
  <c r="I342" i="10"/>
  <c r="J342" i="10"/>
  <c r="K342" i="10"/>
  <c r="M342" i="10" s="1"/>
  <c r="B343" i="10"/>
  <c r="C343" i="10"/>
  <c r="D343" i="10"/>
  <c r="E343" i="10"/>
  <c r="F343" i="10"/>
  <c r="G343" i="10"/>
  <c r="I343" i="10"/>
  <c r="J343" i="10"/>
  <c r="K343" i="10"/>
  <c r="M343" i="10" s="1"/>
  <c r="B344" i="10"/>
  <c r="C344" i="10"/>
  <c r="D344" i="10"/>
  <c r="E344" i="10"/>
  <c r="F344" i="10"/>
  <c r="G344" i="10"/>
  <c r="I344" i="10"/>
  <c r="J344" i="10"/>
  <c r="K344" i="10"/>
  <c r="M344" i="10" s="1"/>
  <c r="B345" i="10"/>
  <c r="C345" i="10"/>
  <c r="D345" i="10"/>
  <c r="E345" i="10"/>
  <c r="F345" i="10"/>
  <c r="G345" i="10"/>
  <c r="I345" i="10"/>
  <c r="J345" i="10"/>
  <c r="K345" i="10"/>
  <c r="M345" i="10" s="1"/>
  <c r="B346" i="10"/>
  <c r="C346" i="10"/>
  <c r="D346" i="10"/>
  <c r="E346" i="10"/>
  <c r="F346" i="10"/>
  <c r="G346" i="10"/>
  <c r="I346" i="10"/>
  <c r="J346" i="10"/>
  <c r="K346" i="10"/>
  <c r="M346" i="10" s="1"/>
  <c r="B347" i="10"/>
  <c r="C347" i="10"/>
  <c r="D347" i="10"/>
  <c r="E347" i="10"/>
  <c r="F347" i="10"/>
  <c r="G347" i="10"/>
  <c r="I347" i="10"/>
  <c r="J347" i="10"/>
  <c r="K347" i="10"/>
  <c r="M347" i="10" s="1"/>
  <c r="B348" i="10"/>
  <c r="C348" i="10"/>
  <c r="D348" i="10"/>
  <c r="E348" i="10"/>
  <c r="F348" i="10"/>
  <c r="G348" i="10"/>
  <c r="I348" i="10"/>
  <c r="J348" i="10"/>
  <c r="K348" i="10"/>
  <c r="M348" i="10" s="1"/>
  <c r="B349" i="10"/>
  <c r="C349" i="10"/>
  <c r="D349" i="10"/>
  <c r="E349" i="10"/>
  <c r="F349" i="10"/>
  <c r="G349" i="10"/>
  <c r="I349" i="10"/>
  <c r="J349" i="10"/>
  <c r="K349" i="10"/>
  <c r="M349" i="10" s="1"/>
  <c r="B350" i="10"/>
  <c r="C350" i="10"/>
  <c r="D350" i="10"/>
  <c r="E350" i="10"/>
  <c r="F350" i="10"/>
  <c r="G350" i="10"/>
  <c r="I350" i="10"/>
  <c r="J350" i="10"/>
  <c r="K350" i="10"/>
  <c r="M350" i="10" s="1"/>
  <c r="B351" i="10"/>
  <c r="C351" i="10"/>
  <c r="D351" i="10"/>
  <c r="E351" i="10"/>
  <c r="F351" i="10"/>
  <c r="G351" i="10"/>
  <c r="I351" i="10"/>
  <c r="J351" i="10"/>
  <c r="K351" i="10"/>
  <c r="M351" i="10" s="1"/>
  <c r="B352" i="10"/>
  <c r="C352" i="10"/>
  <c r="D352" i="10"/>
  <c r="E352" i="10"/>
  <c r="F352" i="10"/>
  <c r="G352" i="10"/>
  <c r="I352" i="10"/>
  <c r="J352" i="10"/>
  <c r="K352" i="10"/>
  <c r="M352" i="10" s="1"/>
  <c r="B353" i="10"/>
  <c r="C353" i="10"/>
  <c r="D353" i="10"/>
  <c r="E353" i="10"/>
  <c r="F353" i="10"/>
  <c r="G353" i="10"/>
  <c r="I353" i="10"/>
  <c r="J353" i="10"/>
  <c r="K353" i="10"/>
  <c r="M353" i="10" s="1"/>
  <c r="B354" i="10"/>
  <c r="C354" i="10"/>
  <c r="D354" i="10"/>
  <c r="E354" i="10"/>
  <c r="F354" i="10"/>
  <c r="G354" i="10"/>
  <c r="I354" i="10"/>
  <c r="J354" i="10"/>
  <c r="K354" i="10"/>
  <c r="M354" i="10" s="1"/>
  <c r="B355" i="10"/>
  <c r="C355" i="10"/>
  <c r="D355" i="10"/>
  <c r="E355" i="10"/>
  <c r="F355" i="10"/>
  <c r="G355" i="10"/>
  <c r="I355" i="10"/>
  <c r="J355" i="10"/>
  <c r="K355" i="10"/>
  <c r="M355" i="10" s="1"/>
  <c r="B356" i="10"/>
  <c r="C356" i="10"/>
  <c r="D356" i="10"/>
  <c r="E356" i="10"/>
  <c r="F356" i="10"/>
  <c r="G356" i="10"/>
  <c r="I356" i="10"/>
  <c r="J356" i="10"/>
  <c r="K356" i="10"/>
  <c r="M356" i="10" s="1"/>
  <c r="B357" i="10"/>
  <c r="C357" i="10"/>
  <c r="D357" i="10"/>
  <c r="E357" i="10"/>
  <c r="F357" i="10"/>
  <c r="G357" i="10"/>
  <c r="I357" i="10"/>
  <c r="J357" i="10"/>
  <c r="K357" i="10"/>
  <c r="M357" i="10" s="1"/>
  <c r="B358" i="10"/>
  <c r="C358" i="10"/>
  <c r="D358" i="10"/>
  <c r="E358" i="10"/>
  <c r="F358" i="10"/>
  <c r="G358" i="10"/>
  <c r="I358" i="10"/>
  <c r="J358" i="10"/>
  <c r="K358" i="10"/>
  <c r="M358" i="10" s="1"/>
  <c r="B359" i="10"/>
  <c r="C359" i="10"/>
  <c r="D359" i="10"/>
  <c r="E359" i="10"/>
  <c r="F359" i="10"/>
  <c r="G359" i="10"/>
  <c r="I359" i="10"/>
  <c r="J359" i="10"/>
  <c r="K359" i="10"/>
  <c r="M359" i="10" s="1"/>
  <c r="B360" i="10"/>
  <c r="C360" i="10"/>
  <c r="D360" i="10"/>
  <c r="E360" i="10"/>
  <c r="F360" i="10"/>
  <c r="G360" i="10"/>
  <c r="I360" i="10"/>
  <c r="J360" i="10"/>
  <c r="K360" i="10"/>
  <c r="M360" i="10" s="1"/>
  <c r="B361" i="10"/>
  <c r="C361" i="10"/>
  <c r="D361" i="10"/>
  <c r="E361" i="10"/>
  <c r="F361" i="10"/>
  <c r="G361" i="10"/>
  <c r="I361" i="10"/>
  <c r="J361" i="10"/>
  <c r="K361" i="10"/>
  <c r="M361" i="10" s="1"/>
  <c r="B362" i="10"/>
  <c r="C362" i="10"/>
  <c r="D362" i="10"/>
  <c r="E362" i="10"/>
  <c r="F362" i="10"/>
  <c r="G362" i="10"/>
  <c r="I362" i="10"/>
  <c r="J362" i="10"/>
  <c r="K362" i="10"/>
  <c r="M362" i="10" s="1"/>
  <c r="B363" i="10"/>
  <c r="C363" i="10"/>
  <c r="D363" i="10"/>
  <c r="E363" i="10"/>
  <c r="F363" i="10"/>
  <c r="G363" i="10"/>
  <c r="I363" i="10"/>
  <c r="J363" i="10"/>
  <c r="K363" i="10"/>
  <c r="M363" i="10" s="1"/>
  <c r="B364" i="10"/>
  <c r="C364" i="10"/>
  <c r="D364" i="10"/>
  <c r="E364" i="10"/>
  <c r="F364" i="10"/>
  <c r="G364" i="10"/>
  <c r="I364" i="10"/>
  <c r="J364" i="10"/>
  <c r="K364" i="10"/>
  <c r="M364" i="10" s="1"/>
  <c r="B365" i="10"/>
  <c r="C365" i="10"/>
  <c r="D365" i="10"/>
  <c r="E365" i="10"/>
  <c r="F365" i="10"/>
  <c r="G365" i="10"/>
  <c r="I365" i="10"/>
  <c r="J365" i="10"/>
  <c r="K365" i="10"/>
  <c r="M365" i="10" s="1"/>
  <c r="B366" i="10"/>
  <c r="C366" i="10"/>
  <c r="D366" i="10"/>
  <c r="E366" i="10"/>
  <c r="F366" i="10"/>
  <c r="G366" i="10"/>
  <c r="I366" i="10"/>
  <c r="J366" i="10"/>
  <c r="K366" i="10"/>
  <c r="M366" i="10" s="1"/>
  <c r="B367" i="10"/>
  <c r="C367" i="10"/>
  <c r="D367" i="10"/>
  <c r="E367" i="10"/>
  <c r="F367" i="10"/>
  <c r="G367" i="10"/>
  <c r="I367" i="10"/>
  <c r="J367" i="10"/>
  <c r="K367" i="10"/>
  <c r="M367" i="10" s="1"/>
  <c r="B368" i="10"/>
  <c r="C368" i="10"/>
  <c r="D368" i="10"/>
  <c r="E368" i="10"/>
  <c r="F368" i="10"/>
  <c r="G368" i="10"/>
  <c r="I368" i="10"/>
  <c r="J368" i="10"/>
  <c r="K368" i="10"/>
  <c r="M368" i="10" s="1"/>
  <c r="B369" i="10"/>
  <c r="C369" i="10"/>
  <c r="D369" i="10"/>
  <c r="E369" i="10"/>
  <c r="F369" i="10"/>
  <c r="G369" i="10"/>
  <c r="I369" i="10"/>
  <c r="J369" i="10"/>
  <c r="K369" i="10"/>
  <c r="M369" i="10" s="1"/>
  <c r="B370" i="10"/>
  <c r="C370" i="10"/>
  <c r="D370" i="10"/>
  <c r="E370" i="10"/>
  <c r="F370" i="10"/>
  <c r="G370" i="10"/>
  <c r="I370" i="10"/>
  <c r="J370" i="10"/>
  <c r="K370" i="10"/>
  <c r="M370" i="10" s="1"/>
  <c r="B371" i="10"/>
  <c r="C371" i="10"/>
  <c r="D371" i="10"/>
  <c r="E371" i="10"/>
  <c r="F371" i="10"/>
  <c r="G371" i="10"/>
  <c r="I371" i="10"/>
  <c r="J371" i="10"/>
  <c r="K371" i="10"/>
  <c r="M371" i="10" s="1"/>
  <c r="B372" i="10"/>
  <c r="C372" i="10"/>
  <c r="D372" i="10"/>
  <c r="E372" i="10"/>
  <c r="F372" i="10"/>
  <c r="G372" i="10"/>
  <c r="I372" i="10"/>
  <c r="J372" i="10"/>
  <c r="K372" i="10"/>
  <c r="M372" i="10" s="1"/>
  <c r="B373" i="10"/>
  <c r="C373" i="10"/>
  <c r="D373" i="10"/>
  <c r="E373" i="10"/>
  <c r="F373" i="10"/>
  <c r="G373" i="10"/>
  <c r="I373" i="10"/>
  <c r="J373" i="10"/>
  <c r="K373" i="10"/>
  <c r="M373" i="10" s="1"/>
  <c r="B374" i="10"/>
  <c r="C374" i="10"/>
  <c r="D374" i="10"/>
  <c r="E374" i="10"/>
  <c r="F374" i="10"/>
  <c r="G374" i="10"/>
  <c r="I374" i="10"/>
  <c r="J374" i="10"/>
  <c r="K374" i="10"/>
  <c r="M374" i="10" s="1"/>
  <c r="B375" i="10"/>
  <c r="C375" i="10"/>
  <c r="D375" i="10"/>
  <c r="E375" i="10"/>
  <c r="F375" i="10"/>
  <c r="G375" i="10"/>
  <c r="I375" i="10"/>
  <c r="J375" i="10"/>
  <c r="K375" i="10"/>
  <c r="M375" i="10" s="1"/>
  <c r="B376" i="10"/>
  <c r="C376" i="10"/>
  <c r="D376" i="10"/>
  <c r="E376" i="10"/>
  <c r="F376" i="10"/>
  <c r="G376" i="10"/>
  <c r="I376" i="10"/>
  <c r="J376" i="10"/>
  <c r="K376" i="10"/>
  <c r="M376" i="10" s="1"/>
  <c r="B377" i="10"/>
  <c r="C377" i="10"/>
  <c r="D377" i="10"/>
  <c r="E377" i="10"/>
  <c r="F377" i="10"/>
  <c r="G377" i="10"/>
  <c r="I377" i="10"/>
  <c r="J377" i="10"/>
  <c r="K377" i="10"/>
  <c r="M377" i="10" s="1"/>
  <c r="B378" i="10"/>
  <c r="C378" i="10"/>
  <c r="D378" i="10"/>
  <c r="E378" i="10"/>
  <c r="F378" i="10"/>
  <c r="G378" i="10"/>
  <c r="I378" i="10"/>
  <c r="J378" i="10"/>
  <c r="K378" i="10"/>
  <c r="M378" i="10" s="1"/>
  <c r="B379" i="10"/>
  <c r="C379" i="10"/>
  <c r="D379" i="10"/>
  <c r="E379" i="10"/>
  <c r="F379" i="10"/>
  <c r="G379" i="10"/>
  <c r="I379" i="10"/>
  <c r="J379" i="10"/>
  <c r="K379" i="10"/>
  <c r="M379" i="10" s="1"/>
  <c r="B380" i="10"/>
  <c r="C380" i="10"/>
  <c r="D380" i="10"/>
  <c r="E380" i="10"/>
  <c r="F380" i="10"/>
  <c r="G380" i="10"/>
  <c r="I380" i="10"/>
  <c r="J380" i="10"/>
  <c r="K380" i="10"/>
  <c r="M380" i="10" s="1"/>
  <c r="B381" i="10"/>
  <c r="C381" i="10"/>
  <c r="D381" i="10"/>
  <c r="E381" i="10"/>
  <c r="F381" i="10"/>
  <c r="G381" i="10"/>
  <c r="I381" i="10"/>
  <c r="J381" i="10"/>
  <c r="K381" i="10"/>
  <c r="M381" i="10" s="1"/>
  <c r="B382" i="10"/>
  <c r="C382" i="10"/>
  <c r="D382" i="10"/>
  <c r="E382" i="10"/>
  <c r="F382" i="10"/>
  <c r="G382" i="10"/>
  <c r="I382" i="10"/>
  <c r="J382" i="10"/>
  <c r="K382" i="10"/>
  <c r="M382" i="10" s="1"/>
  <c r="B383" i="10"/>
  <c r="C383" i="10"/>
  <c r="D383" i="10"/>
  <c r="E383" i="10"/>
  <c r="F383" i="10"/>
  <c r="G383" i="10"/>
  <c r="I383" i="10"/>
  <c r="J383" i="10"/>
  <c r="K383" i="10"/>
  <c r="M383" i="10" s="1"/>
  <c r="B384" i="10"/>
  <c r="C384" i="10"/>
  <c r="D384" i="10"/>
  <c r="E384" i="10"/>
  <c r="F384" i="10"/>
  <c r="G384" i="10"/>
  <c r="I384" i="10"/>
  <c r="J384" i="10"/>
  <c r="K384" i="10"/>
  <c r="M384" i="10" s="1"/>
  <c r="B385" i="10"/>
  <c r="C385" i="10"/>
  <c r="D385" i="10"/>
  <c r="E385" i="10"/>
  <c r="F385" i="10"/>
  <c r="G385" i="10"/>
  <c r="I385" i="10"/>
  <c r="J385" i="10"/>
  <c r="K385" i="10"/>
  <c r="M385" i="10" s="1"/>
  <c r="B386" i="10"/>
  <c r="C386" i="10"/>
  <c r="D386" i="10"/>
  <c r="E386" i="10"/>
  <c r="F386" i="10"/>
  <c r="G386" i="10"/>
  <c r="I386" i="10"/>
  <c r="J386" i="10"/>
  <c r="K386" i="10"/>
  <c r="M386" i="10" s="1"/>
  <c r="B387" i="10"/>
  <c r="C387" i="10"/>
  <c r="D387" i="10"/>
  <c r="E387" i="10"/>
  <c r="F387" i="10"/>
  <c r="G387" i="10"/>
  <c r="I387" i="10"/>
  <c r="J387" i="10"/>
  <c r="K387" i="10"/>
  <c r="M387" i="10" s="1"/>
  <c r="B388" i="10"/>
  <c r="C388" i="10"/>
  <c r="D388" i="10"/>
  <c r="E388" i="10"/>
  <c r="F388" i="10"/>
  <c r="G388" i="10"/>
  <c r="I388" i="10"/>
  <c r="J388" i="10"/>
  <c r="K388" i="10"/>
  <c r="M388" i="10" s="1"/>
  <c r="B389" i="10"/>
  <c r="C389" i="10"/>
  <c r="D389" i="10"/>
  <c r="E389" i="10"/>
  <c r="F389" i="10"/>
  <c r="G389" i="10"/>
  <c r="I389" i="10"/>
  <c r="J389" i="10"/>
  <c r="K389" i="10"/>
  <c r="M389" i="10" s="1"/>
  <c r="B390" i="10"/>
  <c r="C390" i="10"/>
  <c r="D390" i="10"/>
  <c r="E390" i="10"/>
  <c r="F390" i="10"/>
  <c r="G390" i="10"/>
  <c r="I390" i="10"/>
  <c r="J390" i="10"/>
  <c r="K390" i="10"/>
  <c r="M390" i="10" s="1"/>
  <c r="B391" i="10"/>
  <c r="C391" i="10"/>
  <c r="D391" i="10"/>
  <c r="E391" i="10"/>
  <c r="F391" i="10"/>
  <c r="G391" i="10"/>
  <c r="I391" i="10"/>
  <c r="J391" i="10"/>
  <c r="K391" i="10"/>
  <c r="M391" i="10" s="1"/>
  <c r="B392" i="10"/>
  <c r="C392" i="10"/>
  <c r="D392" i="10"/>
  <c r="E392" i="10"/>
  <c r="F392" i="10"/>
  <c r="G392" i="10"/>
  <c r="I392" i="10"/>
  <c r="J392" i="10"/>
  <c r="K392" i="10"/>
  <c r="M392" i="10" s="1"/>
  <c r="B393" i="10"/>
  <c r="C393" i="10"/>
  <c r="D393" i="10"/>
  <c r="E393" i="10"/>
  <c r="F393" i="10"/>
  <c r="G393" i="10"/>
  <c r="I393" i="10"/>
  <c r="J393" i="10"/>
  <c r="K393" i="10"/>
  <c r="M393" i="10" s="1"/>
  <c r="B394" i="10"/>
  <c r="C394" i="10"/>
  <c r="D394" i="10"/>
  <c r="E394" i="10"/>
  <c r="F394" i="10"/>
  <c r="G394" i="10"/>
  <c r="I394" i="10"/>
  <c r="J394" i="10"/>
  <c r="K394" i="10"/>
  <c r="M394" i="10" s="1"/>
  <c r="B395" i="10"/>
  <c r="C395" i="10"/>
  <c r="D395" i="10"/>
  <c r="E395" i="10"/>
  <c r="F395" i="10"/>
  <c r="G395" i="10"/>
  <c r="I395" i="10"/>
  <c r="J395" i="10"/>
  <c r="K395" i="10"/>
  <c r="M395" i="10" s="1"/>
  <c r="B396" i="10"/>
  <c r="C396" i="10"/>
  <c r="D396" i="10"/>
  <c r="E396" i="10"/>
  <c r="F396" i="10"/>
  <c r="G396" i="10"/>
  <c r="I396" i="10"/>
  <c r="J396" i="10"/>
  <c r="K396" i="10"/>
  <c r="M396" i="10" s="1"/>
  <c r="B397" i="10"/>
  <c r="C397" i="10"/>
  <c r="D397" i="10"/>
  <c r="E397" i="10"/>
  <c r="F397" i="10"/>
  <c r="G397" i="10"/>
  <c r="I397" i="10"/>
  <c r="J397" i="10"/>
  <c r="K397" i="10"/>
  <c r="M397" i="10" s="1"/>
  <c r="B398" i="10"/>
  <c r="C398" i="10"/>
  <c r="D398" i="10"/>
  <c r="E398" i="10"/>
  <c r="F398" i="10"/>
  <c r="G398" i="10"/>
  <c r="I398" i="10"/>
  <c r="J398" i="10"/>
  <c r="K398" i="10"/>
  <c r="M398" i="10" s="1"/>
  <c r="B399" i="10"/>
  <c r="C399" i="10"/>
  <c r="D399" i="10"/>
  <c r="E399" i="10"/>
  <c r="F399" i="10"/>
  <c r="G399" i="10"/>
  <c r="I399" i="10"/>
  <c r="J399" i="10"/>
  <c r="K399" i="10"/>
  <c r="M399" i="10" s="1"/>
  <c r="B400" i="10"/>
  <c r="C400" i="10"/>
  <c r="D400" i="10"/>
  <c r="E400" i="10"/>
  <c r="F400" i="10"/>
  <c r="G400" i="10"/>
  <c r="I400" i="10"/>
  <c r="J400" i="10"/>
  <c r="K400" i="10"/>
  <c r="M400" i="10" s="1"/>
  <c r="B401" i="10"/>
  <c r="C401" i="10"/>
  <c r="D401" i="10"/>
  <c r="E401" i="10"/>
  <c r="F401" i="10"/>
  <c r="G401" i="10"/>
  <c r="I401" i="10"/>
  <c r="J401" i="10"/>
  <c r="K401" i="10"/>
  <c r="M401" i="10" s="1"/>
  <c r="B402" i="10"/>
  <c r="C402" i="10"/>
  <c r="D402" i="10"/>
  <c r="E402" i="10"/>
  <c r="F402" i="10"/>
  <c r="G402" i="10"/>
  <c r="I402" i="10"/>
  <c r="J402" i="10"/>
  <c r="K402" i="10"/>
  <c r="M402" i="10" s="1"/>
  <c r="B403" i="10"/>
  <c r="C403" i="10"/>
  <c r="D403" i="10"/>
  <c r="E403" i="10"/>
  <c r="F403" i="10"/>
  <c r="G403" i="10"/>
  <c r="I403" i="10"/>
  <c r="J403" i="10"/>
  <c r="K403" i="10"/>
  <c r="M403" i="10" s="1"/>
  <c r="B404" i="10"/>
  <c r="C404" i="10"/>
  <c r="D404" i="10"/>
  <c r="E404" i="10"/>
  <c r="F404" i="10"/>
  <c r="G404" i="10"/>
  <c r="I404" i="10"/>
  <c r="J404" i="10"/>
  <c r="K404" i="10"/>
  <c r="M404" i="10" s="1"/>
  <c r="B405" i="10"/>
  <c r="C405" i="10"/>
  <c r="D405" i="10"/>
  <c r="E405" i="10"/>
  <c r="F405" i="10"/>
  <c r="G405" i="10"/>
  <c r="I405" i="10"/>
  <c r="J405" i="10"/>
  <c r="K405" i="10"/>
  <c r="M405" i="10" s="1"/>
  <c r="B406" i="10"/>
  <c r="C406" i="10"/>
  <c r="D406" i="10"/>
  <c r="E406" i="10"/>
  <c r="F406" i="10"/>
  <c r="G406" i="10"/>
  <c r="I406" i="10"/>
  <c r="J406" i="10"/>
  <c r="K406" i="10"/>
  <c r="M406" i="10" s="1"/>
  <c r="B407" i="10"/>
  <c r="C407" i="10"/>
  <c r="D407" i="10"/>
  <c r="E407" i="10"/>
  <c r="F407" i="10"/>
  <c r="G407" i="10"/>
  <c r="I407" i="10"/>
  <c r="J407" i="10"/>
  <c r="K407" i="10"/>
  <c r="M407" i="10" s="1"/>
  <c r="B408" i="10"/>
  <c r="C408" i="10"/>
  <c r="D408" i="10"/>
  <c r="E408" i="10"/>
  <c r="F408" i="10"/>
  <c r="G408" i="10"/>
  <c r="I408" i="10"/>
  <c r="J408" i="10"/>
  <c r="K408" i="10"/>
  <c r="M408" i="10" s="1"/>
  <c r="B409" i="10"/>
  <c r="C409" i="10"/>
  <c r="D409" i="10"/>
  <c r="E409" i="10"/>
  <c r="F409" i="10"/>
  <c r="G409" i="10"/>
  <c r="I409" i="10"/>
  <c r="J409" i="10"/>
  <c r="K409" i="10"/>
  <c r="M409" i="10" s="1"/>
  <c r="B410" i="10"/>
  <c r="C410" i="10"/>
  <c r="D410" i="10"/>
  <c r="E410" i="10"/>
  <c r="F410" i="10"/>
  <c r="G410" i="10"/>
  <c r="I410" i="10"/>
  <c r="J410" i="10"/>
  <c r="K410" i="10"/>
  <c r="M410" i="10" s="1"/>
  <c r="B411" i="10"/>
  <c r="C411" i="10"/>
  <c r="D411" i="10"/>
  <c r="E411" i="10"/>
  <c r="F411" i="10"/>
  <c r="G411" i="10"/>
  <c r="I411" i="10"/>
  <c r="J411" i="10"/>
  <c r="K411" i="10"/>
  <c r="M411" i="10" s="1"/>
  <c r="B412" i="10"/>
  <c r="C412" i="10"/>
  <c r="D412" i="10"/>
  <c r="E412" i="10"/>
  <c r="F412" i="10"/>
  <c r="G412" i="10"/>
  <c r="I412" i="10"/>
  <c r="J412" i="10"/>
  <c r="K412" i="10"/>
  <c r="M412" i="10" s="1"/>
  <c r="B413" i="10"/>
  <c r="C413" i="10"/>
  <c r="D413" i="10"/>
  <c r="E413" i="10"/>
  <c r="F413" i="10"/>
  <c r="G413" i="10"/>
  <c r="I413" i="10"/>
  <c r="J413" i="10"/>
  <c r="K413" i="10"/>
  <c r="M413" i="10" s="1"/>
  <c r="B414" i="10"/>
  <c r="C414" i="10"/>
  <c r="D414" i="10"/>
  <c r="E414" i="10"/>
  <c r="F414" i="10"/>
  <c r="G414" i="10"/>
  <c r="I414" i="10"/>
  <c r="J414" i="10"/>
  <c r="K414" i="10"/>
  <c r="M414" i="10" s="1"/>
  <c r="B415" i="10"/>
  <c r="C415" i="10"/>
  <c r="D415" i="10"/>
  <c r="E415" i="10"/>
  <c r="F415" i="10"/>
  <c r="G415" i="10"/>
  <c r="I415" i="10"/>
  <c r="J415" i="10"/>
  <c r="K415" i="10"/>
  <c r="M415" i="10" s="1"/>
  <c r="B416" i="10"/>
  <c r="C416" i="10"/>
  <c r="D416" i="10"/>
  <c r="E416" i="10"/>
  <c r="F416" i="10"/>
  <c r="G416" i="10"/>
  <c r="I416" i="10"/>
  <c r="J416" i="10"/>
  <c r="K416" i="10"/>
  <c r="M416" i="10" s="1"/>
  <c r="B417" i="10"/>
  <c r="C417" i="10"/>
  <c r="D417" i="10"/>
  <c r="E417" i="10"/>
  <c r="F417" i="10"/>
  <c r="G417" i="10"/>
  <c r="I417" i="10"/>
  <c r="J417" i="10"/>
  <c r="K417" i="10"/>
  <c r="M417" i="10" s="1"/>
  <c r="B418" i="10"/>
  <c r="C418" i="10"/>
  <c r="D418" i="10"/>
  <c r="E418" i="10"/>
  <c r="F418" i="10"/>
  <c r="G418" i="10"/>
  <c r="I418" i="10"/>
  <c r="J418" i="10"/>
  <c r="K418" i="10"/>
  <c r="M418" i="10" s="1"/>
  <c r="B419" i="10"/>
  <c r="C419" i="10"/>
  <c r="D419" i="10"/>
  <c r="E419" i="10"/>
  <c r="F419" i="10"/>
  <c r="G419" i="10"/>
  <c r="I419" i="10"/>
  <c r="J419" i="10"/>
  <c r="K419" i="10"/>
  <c r="M419" i="10" s="1"/>
  <c r="B420" i="10"/>
  <c r="C420" i="10"/>
  <c r="D420" i="10"/>
  <c r="E420" i="10"/>
  <c r="F420" i="10"/>
  <c r="G420" i="10"/>
  <c r="I420" i="10"/>
  <c r="J420" i="10"/>
  <c r="K420" i="10"/>
  <c r="M420" i="10" s="1"/>
  <c r="B421" i="10"/>
  <c r="C421" i="10"/>
  <c r="D421" i="10"/>
  <c r="E421" i="10"/>
  <c r="F421" i="10"/>
  <c r="G421" i="10"/>
  <c r="I421" i="10"/>
  <c r="J421" i="10"/>
  <c r="K421" i="10"/>
  <c r="M421" i="10" s="1"/>
  <c r="B422" i="10"/>
  <c r="C422" i="10"/>
  <c r="D422" i="10"/>
  <c r="E422" i="10"/>
  <c r="F422" i="10"/>
  <c r="G422" i="10"/>
  <c r="I422" i="10"/>
  <c r="J422" i="10"/>
  <c r="K422" i="10"/>
  <c r="M422" i="10" s="1"/>
  <c r="B423" i="10"/>
  <c r="C423" i="10"/>
  <c r="D423" i="10"/>
  <c r="E423" i="10"/>
  <c r="F423" i="10"/>
  <c r="G423" i="10"/>
  <c r="I423" i="10"/>
  <c r="J423" i="10"/>
  <c r="K423" i="10"/>
  <c r="M423" i="10" s="1"/>
  <c r="B424" i="10"/>
  <c r="C424" i="10"/>
  <c r="D424" i="10"/>
  <c r="E424" i="10"/>
  <c r="F424" i="10"/>
  <c r="G424" i="10"/>
  <c r="I424" i="10"/>
  <c r="J424" i="10"/>
  <c r="K424" i="10"/>
  <c r="M424" i="10" s="1"/>
  <c r="B425" i="10"/>
  <c r="C425" i="10"/>
  <c r="D425" i="10"/>
  <c r="E425" i="10"/>
  <c r="F425" i="10"/>
  <c r="G425" i="10"/>
  <c r="I425" i="10"/>
  <c r="J425" i="10"/>
  <c r="K425" i="10"/>
  <c r="M425" i="10" s="1"/>
  <c r="B426" i="10"/>
  <c r="C426" i="10"/>
  <c r="D426" i="10"/>
  <c r="E426" i="10"/>
  <c r="F426" i="10"/>
  <c r="G426" i="10"/>
  <c r="I426" i="10"/>
  <c r="J426" i="10"/>
  <c r="K426" i="10"/>
  <c r="M426" i="10" s="1"/>
  <c r="B427" i="10"/>
  <c r="C427" i="10"/>
  <c r="D427" i="10"/>
  <c r="E427" i="10"/>
  <c r="F427" i="10"/>
  <c r="G427" i="10"/>
  <c r="I427" i="10"/>
  <c r="J427" i="10"/>
  <c r="K427" i="10"/>
  <c r="M427" i="10" s="1"/>
  <c r="B428" i="10"/>
  <c r="C428" i="10"/>
  <c r="D428" i="10"/>
  <c r="E428" i="10"/>
  <c r="F428" i="10"/>
  <c r="G428" i="10"/>
  <c r="I428" i="10"/>
  <c r="J428" i="10"/>
  <c r="K428" i="10"/>
  <c r="M428" i="10" s="1"/>
  <c r="B429" i="10"/>
  <c r="C429" i="10"/>
  <c r="D429" i="10"/>
  <c r="E429" i="10"/>
  <c r="F429" i="10"/>
  <c r="G429" i="10"/>
  <c r="I429" i="10"/>
  <c r="J429" i="10"/>
  <c r="K429" i="10"/>
  <c r="M429" i="10" s="1"/>
  <c r="B430" i="10"/>
  <c r="C430" i="10"/>
  <c r="D430" i="10"/>
  <c r="E430" i="10"/>
  <c r="F430" i="10"/>
  <c r="G430" i="10"/>
  <c r="I430" i="10"/>
  <c r="J430" i="10"/>
  <c r="K430" i="10"/>
  <c r="M430" i="10" s="1"/>
  <c r="B431" i="10"/>
  <c r="C431" i="10"/>
  <c r="D431" i="10"/>
  <c r="E431" i="10"/>
  <c r="F431" i="10"/>
  <c r="G431" i="10"/>
  <c r="I431" i="10"/>
  <c r="J431" i="10"/>
  <c r="K431" i="10"/>
  <c r="M431" i="10" s="1"/>
  <c r="B432" i="10"/>
  <c r="C432" i="10"/>
  <c r="D432" i="10"/>
  <c r="E432" i="10"/>
  <c r="F432" i="10"/>
  <c r="G432" i="10"/>
  <c r="I432" i="10"/>
  <c r="J432" i="10"/>
  <c r="K432" i="10"/>
  <c r="M432" i="10" s="1"/>
  <c r="B433" i="10"/>
  <c r="C433" i="10"/>
  <c r="D433" i="10"/>
  <c r="E433" i="10"/>
  <c r="F433" i="10"/>
  <c r="G433" i="10"/>
  <c r="I433" i="10"/>
  <c r="J433" i="10"/>
  <c r="K433" i="10"/>
  <c r="M433" i="10" s="1"/>
  <c r="B434" i="10"/>
  <c r="C434" i="10"/>
  <c r="D434" i="10"/>
  <c r="E434" i="10"/>
  <c r="F434" i="10"/>
  <c r="G434" i="10"/>
  <c r="I434" i="10"/>
  <c r="J434" i="10"/>
  <c r="K434" i="10"/>
  <c r="M434" i="10" s="1"/>
  <c r="B435" i="10"/>
  <c r="C435" i="10"/>
  <c r="D435" i="10"/>
  <c r="E435" i="10"/>
  <c r="F435" i="10"/>
  <c r="G435" i="10"/>
  <c r="I435" i="10"/>
  <c r="J435" i="10"/>
  <c r="K435" i="10"/>
  <c r="M435" i="10" s="1"/>
  <c r="B436" i="10"/>
  <c r="C436" i="10"/>
  <c r="D436" i="10"/>
  <c r="E436" i="10"/>
  <c r="F436" i="10"/>
  <c r="G436" i="10"/>
  <c r="I436" i="10"/>
  <c r="J436" i="10"/>
  <c r="K436" i="10"/>
  <c r="M436" i="10" s="1"/>
  <c r="B437" i="10"/>
  <c r="C437" i="10"/>
  <c r="D437" i="10"/>
  <c r="E437" i="10"/>
  <c r="F437" i="10"/>
  <c r="G437" i="10"/>
  <c r="I437" i="10"/>
  <c r="J437" i="10"/>
  <c r="K437" i="10"/>
  <c r="M437" i="10" s="1"/>
  <c r="B438" i="10"/>
  <c r="C438" i="10"/>
  <c r="D438" i="10"/>
  <c r="E438" i="10"/>
  <c r="F438" i="10"/>
  <c r="G438" i="10"/>
  <c r="I438" i="10"/>
  <c r="J438" i="10"/>
  <c r="K438" i="10"/>
  <c r="M438" i="10" s="1"/>
  <c r="B439" i="10"/>
  <c r="C439" i="10"/>
  <c r="D439" i="10"/>
  <c r="E439" i="10"/>
  <c r="F439" i="10"/>
  <c r="G439" i="10"/>
  <c r="I439" i="10"/>
  <c r="J439" i="10"/>
  <c r="K439" i="10"/>
  <c r="M439" i="10" s="1"/>
  <c r="B440" i="10"/>
  <c r="C440" i="10"/>
  <c r="D440" i="10"/>
  <c r="E440" i="10"/>
  <c r="F440" i="10"/>
  <c r="G440" i="10"/>
  <c r="I440" i="10"/>
  <c r="J440" i="10"/>
  <c r="K440" i="10"/>
  <c r="M440" i="10" s="1"/>
  <c r="B441" i="10"/>
  <c r="C441" i="10"/>
  <c r="D441" i="10"/>
  <c r="E441" i="10"/>
  <c r="F441" i="10"/>
  <c r="G441" i="10"/>
  <c r="I441" i="10"/>
  <c r="J441" i="10"/>
  <c r="K441" i="10"/>
  <c r="M441" i="10" s="1"/>
  <c r="B442" i="10"/>
  <c r="C442" i="10"/>
  <c r="D442" i="10"/>
  <c r="E442" i="10"/>
  <c r="F442" i="10"/>
  <c r="G442" i="10"/>
  <c r="I442" i="10"/>
  <c r="J442" i="10"/>
  <c r="K442" i="10"/>
  <c r="M442" i="10" s="1"/>
  <c r="B443" i="10"/>
  <c r="C443" i="10"/>
  <c r="D443" i="10"/>
  <c r="E443" i="10"/>
  <c r="F443" i="10"/>
  <c r="G443" i="10"/>
  <c r="I443" i="10"/>
  <c r="J443" i="10"/>
  <c r="K443" i="10"/>
  <c r="M443" i="10" s="1"/>
  <c r="B444" i="10"/>
  <c r="C444" i="10"/>
  <c r="D444" i="10"/>
  <c r="E444" i="10"/>
  <c r="F444" i="10"/>
  <c r="G444" i="10"/>
  <c r="I444" i="10"/>
  <c r="J444" i="10"/>
  <c r="K444" i="10"/>
  <c r="M444" i="10" s="1"/>
  <c r="B445" i="10"/>
  <c r="C445" i="10"/>
  <c r="D445" i="10"/>
  <c r="E445" i="10"/>
  <c r="F445" i="10"/>
  <c r="G445" i="10"/>
  <c r="I445" i="10"/>
  <c r="J445" i="10"/>
  <c r="K445" i="10"/>
  <c r="M445" i="10" s="1"/>
  <c r="B446" i="10"/>
  <c r="C446" i="10"/>
  <c r="D446" i="10"/>
  <c r="E446" i="10"/>
  <c r="F446" i="10"/>
  <c r="G446" i="10"/>
  <c r="I446" i="10"/>
  <c r="J446" i="10"/>
  <c r="K446" i="10"/>
  <c r="M446" i="10" s="1"/>
  <c r="B447" i="10"/>
  <c r="C447" i="10"/>
  <c r="D447" i="10"/>
  <c r="E447" i="10"/>
  <c r="F447" i="10"/>
  <c r="G447" i="10"/>
  <c r="I447" i="10"/>
  <c r="J447" i="10"/>
  <c r="K447" i="10"/>
  <c r="M447" i="10" s="1"/>
  <c r="B448" i="10"/>
  <c r="C448" i="10"/>
  <c r="D448" i="10"/>
  <c r="E448" i="10"/>
  <c r="F448" i="10"/>
  <c r="G448" i="10"/>
  <c r="I448" i="10"/>
  <c r="J448" i="10"/>
  <c r="K448" i="10"/>
  <c r="M448" i="10" s="1"/>
  <c r="B449" i="10"/>
  <c r="C449" i="10"/>
  <c r="D449" i="10"/>
  <c r="E449" i="10"/>
  <c r="F449" i="10"/>
  <c r="G449" i="10"/>
  <c r="I449" i="10"/>
  <c r="J449" i="10"/>
  <c r="K449" i="10"/>
  <c r="M449" i="10" s="1"/>
  <c r="B450" i="10"/>
  <c r="C450" i="10"/>
  <c r="D450" i="10"/>
  <c r="E450" i="10"/>
  <c r="F450" i="10"/>
  <c r="G450" i="10"/>
  <c r="I450" i="10"/>
  <c r="J450" i="10"/>
  <c r="K450" i="10"/>
  <c r="M450" i="10" s="1"/>
  <c r="B451" i="10"/>
  <c r="C451" i="10"/>
  <c r="D451" i="10"/>
  <c r="E451" i="10"/>
  <c r="F451" i="10"/>
  <c r="G451" i="10"/>
  <c r="I451" i="10"/>
  <c r="J451" i="10"/>
  <c r="K451" i="10"/>
  <c r="M451" i="10" s="1"/>
  <c r="B452" i="10"/>
  <c r="C452" i="10"/>
  <c r="D452" i="10"/>
  <c r="E452" i="10"/>
  <c r="F452" i="10"/>
  <c r="G452" i="10"/>
  <c r="I452" i="10"/>
  <c r="J452" i="10"/>
  <c r="K452" i="10"/>
  <c r="M452" i="10" s="1"/>
  <c r="B453" i="10"/>
  <c r="C453" i="10"/>
  <c r="D453" i="10"/>
  <c r="E453" i="10"/>
  <c r="F453" i="10"/>
  <c r="G453" i="10"/>
  <c r="I453" i="10"/>
  <c r="J453" i="10"/>
  <c r="K453" i="10"/>
  <c r="M453" i="10" s="1"/>
  <c r="B454" i="10"/>
  <c r="C454" i="10"/>
  <c r="D454" i="10"/>
  <c r="E454" i="10"/>
  <c r="F454" i="10"/>
  <c r="G454" i="10"/>
  <c r="I454" i="10"/>
  <c r="J454" i="10"/>
  <c r="K454" i="10"/>
  <c r="M454" i="10" s="1"/>
  <c r="B455" i="10"/>
  <c r="C455" i="10"/>
  <c r="D455" i="10"/>
  <c r="E455" i="10"/>
  <c r="F455" i="10"/>
  <c r="G455" i="10"/>
  <c r="I455" i="10"/>
  <c r="J455" i="10"/>
  <c r="K455" i="10"/>
  <c r="M455" i="10" s="1"/>
  <c r="B456" i="10"/>
  <c r="C456" i="10"/>
  <c r="D456" i="10"/>
  <c r="E456" i="10"/>
  <c r="F456" i="10"/>
  <c r="G456" i="10"/>
  <c r="I456" i="10"/>
  <c r="J456" i="10"/>
  <c r="K456" i="10"/>
  <c r="M456" i="10" s="1"/>
  <c r="B457" i="10"/>
  <c r="C457" i="10"/>
  <c r="D457" i="10"/>
  <c r="E457" i="10"/>
  <c r="F457" i="10"/>
  <c r="G457" i="10"/>
  <c r="I457" i="10"/>
  <c r="J457" i="10"/>
  <c r="K457" i="10"/>
  <c r="M457" i="10" s="1"/>
  <c r="B458" i="10"/>
  <c r="C458" i="10"/>
  <c r="D458" i="10"/>
  <c r="E458" i="10"/>
  <c r="F458" i="10"/>
  <c r="G458" i="10"/>
  <c r="I458" i="10"/>
  <c r="J458" i="10"/>
  <c r="K458" i="10"/>
  <c r="M458" i="10" s="1"/>
  <c r="B459" i="10"/>
  <c r="C459" i="10"/>
  <c r="D459" i="10"/>
  <c r="E459" i="10"/>
  <c r="F459" i="10"/>
  <c r="G459" i="10"/>
  <c r="I459" i="10"/>
  <c r="J459" i="10"/>
  <c r="K459" i="10"/>
  <c r="M459" i="10" s="1"/>
  <c r="B460" i="10"/>
  <c r="C460" i="10"/>
  <c r="D460" i="10"/>
  <c r="E460" i="10"/>
  <c r="F460" i="10"/>
  <c r="G460" i="10"/>
  <c r="I460" i="10"/>
  <c r="J460" i="10"/>
  <c r="K460" i="10"/>
  <c r="M460" i="10" s="1"/>
  <c r="B461" i="10"/>
  <c r="C461" i="10"/>
  <c r="D461" i="10"/>
  <c r="E461" i="10"/>
  <c r="F461" i="10"/>
  <c r="G461" i="10"/>
  <c r="I461" i="10"/>
  <c r="J461" i="10"/>
  <c r="K461" i="10"/>
  <c r="M461" i="10" s="1"/>
  <c r="B462" i="10"/>
  <c r="C462" i="10"/>
  <c r="D462" i="10"/>
  <c r="E462" i="10"/>
  <c r="F462" i="10"/>
  <c r="G462" i="10"/>
  <c r="I462" i="10"/>
  <c r="J462" i="10"/>
  <c r="K462" i="10"/>
  <c r="M462" i="10" s="1"/>
  <c r="B463" i="10"/>
  <c r="C463" i="10"/>
  <c r="D463" i="10"/>
  <c r="E463" i="10"/>
  <c r="F463" i="10"/>
  <c r="G463" i="10"/>
  <c r="I463" i="10"/>
  <c r="J463" i="10"/>
  <c r="K463" i="10"/>
  <c r="M463" i="10" s="1"/>
  <c r="B464" i="10"/>
  <c r="C464" i="10"/>
  <c r="D464" i="10"/>
  <c r="E464" i="10"/>
  <c r="F464" i="10"/>
  <c r="G464" i="10"/>
  <c r="I464" i="10"/>
  <c r="J464" i="10"/>
  <c r="K464" i="10"/>
  <c r="M464" i="10" s="1"/>
  <c r="B465" i="10"/>
  <c r="C465" i="10"/>
  <c r="D465" i="10"/>
  <c r="E465" i="10"/>
  <c r="F465" i="10"/>
  <c r="G465" i="10"/>
  <c r="I465" i="10"/>
  <c r="J465" i="10"/>
  <c r="K465" i="10"/>
  <c r="M465" i="10" s="1"/>
  <c r="B466" i="10"/>
  <c r="C466" i="10"/>
  <c r="D466" i="10"/>
  <c r="E466" i="10"/>
  <c r="F466" i="10"/>
  <c r="G466" i="10"/>
  <c r="I466" i="10"/>
  <c r="J466" i="10"/>
  <c r="K466" i="10"/>
  <c r="M466" i="10" s="1"/>
  <c r="B467" i="10"/>
  <c r="C467" i="10"/>
  <c r="D467" i="10"/>
  <c r="E467" i="10"/>
  <c r="F467" i="10"/>
  <c r="G467" i="10"/>
  <c r="I467" i="10"/>
  <c r="J467" i="10"/>
  <c r="K467" i="10"/>
  <c r="M467" i="10" s="1"/>
  <c r="B468" i="10"/>
  <c r="C468" i="10"/>
  <c r="D468" i="10"/>
  <c r="E468" i="10"/>
  <c r="F468" i="10"/>
  <c r="G468" i="10"/>
  <c r="I468" i="10"/>
  <c r="J468" i="10"/>
  <c r="K468" i="10"/>
  <c r="M468" i="10" s="1"/>
  <c r="B469" i="10"/>
  <c r="C469" i="10"/>
  <c r="D469" i="10"/>
  <c r="E469" i="10"/>
  <c r="F469" i="10"/>
  <c r="G469" i="10"/>
  <c r="I469" i="10"/>
  <c r="J469" i="10"/>
  <c r="K469" i="10"/>
  <c r="M469" i="10" s="1"/>
  <c r="B470" i="10"/>
  <c r="C470" i="10"/>
  <c r="D470" i="10"/>
  <c r="E470" i="10"/>
  <c r="F470" i="10"/>
  <c r="G470" i="10"/>
  <c r="I470" i="10"/>
  <c r="J470" i="10"/>
  <c r="K470" i="10"/>
  <c r="M470" i="10" s="1"/>
  <c r="B471" i="10"/>
  <c r="C471" i="10"/>
  <c r="D471" i="10"/>
  <c r="E471" i="10"/>
  <c r="F471" i="10"/>
  <c r="G471" i="10"/>
  <c r="I471" i="10"/>
  <c r="J471" i="10"/>
  <c r="K471" i="10"/>
  <c r="M471" i="10" s="1"/>
  <c r="B472" i="10"/>
  <c r="C472" i="10"/>
  <c r="D472" i="10"/>
  <c r="E472" i="10"/>
  <c r="F472" i="10"/>
  <c r="G472" i="10"/>
  <c r="I472" i="10"/>
  <c r="J472" i="10"/>
  <c r="K472" i="10"/>
  <c r="M472" i="10" s="1"/>
  <c r="B473" i="10"/>
  <c r="C473" i="10"/>
  <c r="D473" i="10"/>
  <c r="E473" i="10"/>
  <c r="F473" i="10"/>
  <c r="G473" i="10"/>
  <c r="I473" i="10"/>
  <c r="J473" i="10"/>
  <c r="K473" i="10"/>
  <c r="M473" i="10" s="1"/>
  <c r="B474" i="10"/>
  <c r="C474" i="10"/>
  <c r="D474" i="10"/>
  <c r="E474" i="10"/>
  <c r="F474" i="10"/>
  <c r="G474" i="10"/>
  <c r="I474" i="10"/>
  <c r="J474" i="10"/>
  <c r="K474" i="10"/>
  <c r="M474" i="10" s="1"/>
  <c r="B475" i="10"/>
  <c r="C475" i="10"/>
  <c r="D475" i="10"/>
  <c r="E475" i="10"/>
  <c r="F475" i="10"/>
  <c r="G475" i="10"/>
  <c r="I475" i="10"/>
  <c r="J475" i="10"/>
  <c r="K475" i="10"/>
  <c r="M475" i="10" s="1"/>
  <c r="B476" i="10"/>
  <c r="C476" i="10"/>
  <c r="D476" i="10"/>
  <c r="E476" i="10"/>
  <c r="F476" i="10"/>
  <c r="G476" i="10"/>
  <c r="I476" i="10"/>
  <c r="J476" i="10"/>
  <c r="K476" i="10"/>
  <c r="M476" i="10" s="1"/>
  <c r="B477" i="10"/>
  <c r="C477" i="10"/>
  <c r="D477" i="10"/>
  <c r="E477" i="10"/>
  <c r="F477" i="10"/>
  <c r="G477" i="10"/>
  <c r="I477" i="10"/>
  <c r="J477" i="10"/>
  <c r="K477" i="10"/>
  <c r="M477" i="10" s="1"/>
  <c r="B478" i="10"/>
  <c r="C478" i="10"/>
  <c r="D478" i="10"/>
  <c r="E478" i="10"/>
  <c r="F478" i="10"/>
  <c r="G478" i="10"/>
  <c r="I478" i="10"/>
  <c r="J478" i="10"/>
  <c r="K478" i="10"/>
  <c r="M478" i="10" s="1"/>
  <c r="B479" i="10"/>
  <c r="C479" i="10"/>
  <c r="D479" i="10"/>
  <c r="E479" i="10"/>
  <c r="F479" i="10"/>
  <c r="G479" i="10"/>
  <c r="I479" i="10"/>
  <c r="J479" i="10"/>
  <c r="K479" i="10"/>
  <c r="M479" i="10" s="1"/>
  <c r="B480" i="10"/>
  <c r="C480" i="10"/>
  <c r="D480" i="10"/>
  <c r="E480" i="10"/>
  <c r="F480" i="10"/>
  <c r="G480" i="10"/>
  <c r="I480" i="10"/>
  <c r="J480" i="10"/>
  <c r="K480" i="10"/>
  <c r="M480" i="10" s="1"/>
  <c r="B481" i="10"/>
  <c r="C481" i="10"/>
  <c r="D481" i="10"/>
  <c r="E481" i="10"/>
  <c r="F481" i="10"/>
  <c r="G481" i="10"/>
  <c r="I481" i="10"/>
  <c r="J481" i="10"/>
  <c r="K481" i="10"/>
  <c r="M481" i="10" s="1"/>
  <c r="B482" i="10"/>
  <c r="C482" i="10"/>
  <c r="D482" i="10"/>
  <c r="E482" i="10"/>
  <c r="F482" i="10"/>
  <c r="G482" i="10"/>
  <c r="I482" i="10"/>
  <c r="J482" i="10"/>
  <c r="K482" i="10"/>
  <c r="M482" i="10" s="1"/>
  <c r="B483" i="10"/>
  <c r="C483" i="10"/>
  <c r="D483" i="10"/>
  <c r="E483" i="10"/>
  <c r="F483" i="10"/>
  <c r="G483" i="10"/>
  <c r="I483" i="10"/>
  <c r="J483" i="10"/>
  <c r="K483" i="10"/>
  <c r="M483" i="10" s="1"/>
  <c r="B484" i="10"/>
  <c r="C484" i="10"/>
  <c r="D484" i="10"/>
  <c r="E484" i="10"/>
  <c r="F484" i="10"/>
  <c r="G484" i="10"/>
  <c r="I484" i="10"/>
  <c r="J484" i="10"/>
  <c r="K484" i="10"/>
  <c r="M484" i="10" s="1"/>
  <c r="B485" i="10"/>
  <c r="C485" i="10"/>
  <c r="D485" i="10"/>
  <c r="E485" i="10"/>
  <c r="F485" i="10"/>
  <c r="G485" i="10"/>
  <c r="I485" i="10"/>
  <c r="J485" i="10"/>
  <c r="K485" i="10"/>
  <c r="M485" i="10" s="1"/>
  <c r="B486" i="10"/>
  <c r="C486" i="10"/>
  <c r="D486" i="10"/>
  <c r="E486" i="10"/>
  <c r="F486" i="10"/>
  <c r="G486" i="10"/>
  <c r="I486" i="10"/>
  <c r="J486" i="10"/>
  <c r="K486" i="10"/>
  <c r="M486" i="10" s="1"/>
  <c r="B487" i="10"/>
  <c r="C487" i="10"/>
  <c r="D487" i="10"/>
  <c r="E487" i="10"/>
  <c r="F487" i="10"/>
  <c r="G487" i="10"/>
  <c r="I487" i="10"/>
  <c r="J487" i="10"/>
  <c r="K487" i="10"/>
  <c r="M487" i="10" s="1"/>
  <c r="B488" i="10"/>
  <c r="C488" i="10"/>
  <c r="D488" i="10"/>
  <c r="E488" i="10"/>
  <c r="F488" i="10"/>
  <c r="G488" i="10"/>
  <c r="I488" i="10"/>
  <c r="J488" i="10"/>
  <c r="K488" i="10"/>
  <c r="M488" i="10" s="1"/>
  <c r="B489" i="10"/>
  <c r="C489" i="10"/>
  <c r="D489" i="10"/>
  <c r="E489" i="10"/>
  <c r="F489" i="10"/>
  <c r="G489" i="10"/>
  <c r="I489" i="10"/>
  <c r="J489" i="10"/>
  <c r="K489" i="10"/>
  <c r="M489" i="10" s="1"/>
  <c r="B490" i="10"/>
  <c r="C490" i="10"/>
  <c r="D490" i="10"/>
  <c r="E490" i="10"/>
  <c r="F490" i="10"/>
  <c r="G490" i="10"/>
  <c r="I490" i="10"/>
  <c r="J490" i="10"/>
  <c r="K490" i="10"/>
  <c r="M490" i="10" s="1"/>
  <c r="B491" i="10"/>
  <c r="C491" i="10"/>
  <c r="D491" i="10"/>
  <c r="E491" i="10"/>
  <c r="F491" i="10"/>
  <c r="G491" i="10"/>
  <c r="I491" i="10"/>
  <c r="J491" i="10"/>
  <c r="K491" i="10"/>
  <c r="M491" i="10" s="1"/>
  <c r="B492" i="10"/>
  <c r="C492" i="10"/>
  <c r="D492" i="10"/>
  <c r="E492" i="10"/>
  <c r="F492" i="10"/>
  <c r="G492" i="10"/>
  <c r="I492" i="10"/>
  <c r="J492" i="10"/>
  <c r="K492" i="10"/>
  <c r="M492" i="10" s="1"/>
  <c r="B493" i="10"/>
  <c r="C493" i="10"/>
  <c r="D493" i="10"/>
  <c r="E493" i="10"/>
  <c r="F493" i="10"/>
  <c r="G493" i="10"/>
  <c r="I493" i="10"/>
  <c r="J493" i="10"/>
  <c r="K493" i="10"/>
  <c r="M493" i="10" s="1"/>
  <c r="B494" i="10"/>
  <c r="C494" i="10"/>
  <c r="D494" i="10"/>
  <c r="E494" i="10"/>
  <c r="F494" i="10"/>
  <c r="G494" i="10"/>
  <c r="I494" i="10"/>
  <c r="J494" i="10"/>
  <c r="K494" i="10"/>
  <c r="M494" i="10" s="1"/>
  <c r="B495" i="10"/>
  <c r="C495" i="10"/>
  <c r="D495" i="10"/>
  <c r="E495" i="10"/>
  <c r="F495" i="10"/>
  <c r="G495" i="10"/>
  <c r="I495" i="10"/>
  <c r="J495" i="10"/>
  <c r="K495" i="10"/>
  <c r="M495" i="10" s="1"/>
  <c r="B496" i="10"/>
  <c r="C496" i="10"/>
  <c r="D496" i="10"/>
  <c r="E496" i="10"/>
  <c r="F496" i="10"/>
  <c r="G496" i="10"/>
  <c r="I496" i="10"/>
  <c r="J496" i="10"/>
  <c r="K496" i="10"/>
  <c r="M496" i="10" s="1"/>
  <c r="B497" i="10"/>
  <c r="C497" i="10"/>
  <c r="D497" i="10"/>
  <c r="E497" i="10"/>
  <c r="F497" i="10"/>
  <c r="G497" i="10"/>
  <c r="I497" i="10"/>
  <c r="J497" i="10"/>
  <c r="K497" i="10"/>
  <c r="M497" i="10" s="1"/>
  <c r="B498" i="10"/>
  <c r="C498" i="10"/>
  <c r="D498" i="10"/>
  <c r="E498" i="10"/>
  <c r="F498" i="10"/>
  <c r="G498" i="10"/>
  <c r="I498" i="10"/>
  <c r="J498" i="10"/>
  <c r="K498" i="10"/>
  <c r="M498" i="10" s="1"/>
  <c r="B499" i="10"/>
  <c r="C499" i="10"/>
  <c r="D499" i="10"/>
  <c r="E499" i="10"/>
  <c r="F499" i="10"/>
  <c r="G499" i="10"/>
  <c r="I499" i="10"/>
  <c r="J499" i="10"/>
  <c r="K499" i="10"/>
  <c r="M499" i="10" s="1"/>
  <c r="B500" i="10"/>
  <c r="C500" i="10"/>
  <c r="D500" i="10"/>
  <c r="E500" i="10"/>
  <c r="F500" i="10"/>
  <c r="G500" i="10"/>
  <c r="I500" i="10"/>
  <c r="J500" i="10"/>
  <c r="K500" i="10"/>
  <c r="M500" i="10" s="1"/>
  <c r="B501" i="10"/>
  <c r="C501" i="10"/>
  <c r="D501" i="10"/>
  <c r="E501" i="10"/>
  <c r="F501" i="10"/>
  <c r="G501" i="10"/>
  <c r="I501" i="10"/>
  <c r="J501" i="10"/>
  <c r="K501" i="10"/>
  <c r="M501" i="10" s="1"/>
  <c r="B502" i="10"/>
  <c r="C502" i="10"/>
  <c r="D502" i="10"/>
  <c r="E502" i="10"/>
  <c r="F502" i="10"/>
  <c r="G502" i="10"/>
  <c r="I502" i="10"/>
  <c r="J502" i="10"/>
  <c r="K502" i="10"/>
  <c r="M502" i="10" s="1"/>
  <c r="B503" i="10"/>
  <c r="C503" i="10"/>
  <c r="D503" i="10"/>
  <c r="E503" i="10"/>
  <c r="F503" i="10"/>
  <c r="G503" i="10"/>
  <c r="I503" i="10"/>
  <c r="J503" i="10"/>
  <c r="K503" i="10"/>
  <c r="M503" i="10" s="1"/>
  <c r="B504" i="10"/>
  <c r="C504" i="10"/>
  <c r="D504" i="10"/>
  <c r="E504" i="10"/>
  <c r="F504" i="10"/>
  <c r="G504" i="10"/>
  <c r="I504" i="10"/>
  <c r="J504" i="10"/>
  <c r="K504" i="10"/>
  <c r="M504" i="10" s="1"/>
  <c r="B505" i="10"/>
  <c r="C505" i="10"/>
  <c r="D505" i="10"/>
  <c r="E505" i="10"/>
  <c r="F505" i="10"/>
  <c r="G505" i="10"/>
  <c r="I505" i="10"/>
  <c r="J505" i="10"/>
  <c r="K505" i="10"/>
  <c r="M505" i="10" s="1"/>
  <c r="B506" i="10"/>
  <c r="C506" i="10"/>
  <c r="D506" i="10"/>
  <c r="E506" i="10"/>
  <c r="F506" i="10"/>
  <c r="G506" i="10"/>
  <c r="I506" i="10"/>
  <c r="J506" i="10"/>
  <c r="K506" i="10"/>
  <c r="M506" i="10" s="1"/>
  <c r="B507" i="10"/>
  <c r="C507" i="10"/>
  <c r="D507" i="10"/>
  <c r="E507" i="10"/>
  <c r="F507" i="10"/>
  <c r="G507" i="10"/>
  <c r="I507" i="10"/>
  <c r="J507" i="10"/>
  <c r="K507" i="10"/>
  <c r="M507" i="10" s="1"/>
  <c r="B508" i="10"/>
  <c r="C508" i="10"/>
  <c r="D508" i="10"/>
  <c r="E508" i="10"/>
  <c r="F508" i="10"/>
  <c r="G508" i="10"/>
  <c r="I508" i="10"/>
  <c r="J508" i="10"/>
  <c r="K508" i="10"/>
  <c r="M508" i="10" s="1"/>
  <c r="B509" i="10"/>
  <c r="C509" i="10"/>
  <c r="D509" i="10"/>
  <c r="E509" i="10"/>
  <c r="F509" i="10"/>
  <c r="G509" i="10"/>
  <c r="I509" i="10"/>
  <c r="J509" i="10"/>
  <c r="K509" i="10"/>
  <c r="M509" i="10" s="1"/>
  <c r="B510" i="10"/>
  <c r="C510" i="10"/>
  <c r="D510" i="10"/>
  <c r="E510" i="10"/>
  <c r="F510" i="10"/>
  <c r="G510" i="10"/>
  <c r="I510" i="10"/>
  <c r="J510" i="10"/>
  <c r="K510" i="10"/>
  <c r="M510" i="10" s="1"/>
  <c r="B511" i="10"/>
  <c r="C511" i="10"/>
  <c r="D511" i="10"/>
  <c r="E511" i="10"/>
  <c r="F511" i="10"/>
  <c r="G511" i="10"/>
  <c r="I511" i="10"/>
  <c r="J511" i="10"/>
  <c r="K511" i="10"/>
  <c r="M511" i="10" s="1"/>
  <c r="B512" i="10"/>
  <c r="C512" i="10"/>
  <c r="D512" i="10"/>
  <c r="E512" i="10"/>
  <c r="F512" i="10"/>
  <c r="G512" i="10"/>
  <c r="I512" i="10"/>
  <c r="J512" i="10"/>
  <c r="K512" i="10"/>
  <c r="M512" i="10" s="1"/>
  <c r="B513" i="10"/>
  <c r="C513" i="10"/>
  <c r="D513" i="10"/>
  <c r="E513" i="10"/>
  <c r="F513" i="10"/>
  <c r="G513" i="10"/>
  <c r="I513" i="10"/>
  <c r="J513" i="10"/>
  <c r="K513" i="10"/>
  <c r="M513" i="10" s="1"/>
  <c r="B514" i="10"/>
  <c r="C514" i="10"/>
  <c r="D514" i="10"/>
  <c r="E514" i="10"/>
  <c r="F514" i="10"/>
  <c r="G514" i="10"/>
  <c r="I514" i="10"/>
  <c r="J514" i="10"/>
  <c r="K514" i="10"/>
  <c r="M514" i="10" s="1"/>
  <c r="B515" i="10"/>
  <c r="C515" i="10"/>
  <c r="D515" i="10"/>
  <c r="E515" i="10"/>
  <c r="F515" i="10"/>
  <c r="G515" i="10"/>
  <c r="I515" i="10"/>
  <c r="J515" i="10"/>
  <c r="K515" i="10"/>
  <c r="M515" i="10" s="1"/>
  <c r="B516" i="10"/>
  <c r="C516" i="10"/>
  <c r="D516" i="10"/>
  <c r="E516" i="10"/>
  <c r="F516" i="10"/>
  <c r="G516" i="10"/>
  <c r="I516" i="10"/>
  <c r="J516" i="10"/>
  <c r="K516" i="10"/>
  <c r="M516" i="10" s="1"/>
  <c r="B517" i="10"/>
  <c r="C517" i="10"/>
  <c r="D517" i="10"/>
  <c r="E517" i="10"/>
  <c r="F517" i="10"/>
  <c r="G517" i="10"/>
  <c r="I517" i="10"/>
  <c r="J517" i="10"/>
  <c r="K517" i="10"/>
  <c r="M517" i="10" s="1"/>
  <c r="B518" i="10"/>
  <c r="C518" i="10"/>
  <c r="D518" i="10"/>
  <c r="E518" i="10"/>
  <c r="F518" i="10"/>
  <c r="G518" i="10"/>
  <c r="I518" i="10"/>
  <c r="J518" i="10"/>
  <c r="K518" i="10"/>
  <c r="M518" i="10" s="1"/>
  <c r="B519" i="10"/>
  <c r="C519" i="10"/>
  <c r="D519" i="10"/>
  <c r="E519" i="10"/>
  <c r="F519" i="10"/>
  <c r="G519" i="10"/>
  <c r="I519" i="10"/>
  <c r="J519" i="10"/>
  <c r="K519" i="10"/>
  <c r="M519" i="10" s="1"/>
  <c r="B520" i="10"/>
  <c r="C520" i="10"/>
  <c r="D520" i="10"/>
  <c r="E520" i="10"/>
  <c r="F520" i="10"/>
  <c r="G520" i="10"/>
  <c r="I520" i="10"/>
  <c r="J520" i="10"/>
  <c r="K520" i="10"/>
  <c r="M520" i="10" s="1"/>
  <c r="B521" i="10"/>
  <c r="C521" i="10"/>
  <c r="D521" i="10"/>
  <c r="E521" i="10"/>
  <c r="F521" i="10"/>
  <c r="G521" i="10"/>
  <c r="I521" i="10"/>
  <c r="J521" i="10"/>
  <c r="K521" i="10"/>
  <c r="M521" i="10" s="1"/>
  <c r="B522" i="10"/>
  <c r="C522" i="10"/>
  <c r="D522" i="10"/>
  <c r="E522" i="10"/>
  <c r="F522" i="10"/>
  <c r="G522" i="10"/>
  <c r="I522" i="10"/>
  <c r="J522" i="10"/>
  <c r="K522" i="10"/>
  <c r="M522" i="10" s="1"/>
  <c r="B523" i="10"/>
  <c r="C523" i="10"/>
  <c r="D523" i="10"/>
  <c r="E523" i="10"/>
  <c r="F523" i="10"/>
  <c r="G523" i="10"/>
  <c r="I523" i="10"/>
  <c r="J523" i="10"/>
  <c r="K523" i="10"/>
  <c r="M523" i="10" s="1"/>
  <c r="B524" i="10"/>
  <c r="C524" i="10"/>
  <c r="D524" i="10"/>
  <c r="E524" i="10"/>
  <c r="F524" i="10"/>
  <c r="G524" i="10"/>
  <c r="I524" i="10"/>
  <c r="J524" i="10"/>
  <c r="K524" i="10"/>
  <c r="M524" i="10" s="1"/>
  <c r="B525" i="10"/>
  <c r="C525" i="10"/>
  <c r="D525" i="10"/>
  <c r="E525" i="10"/>
  <c r="F525" i="10"/>
  <c r="G525" i="10"/>
  <c r="I525" i="10"/>
  <c r="J525" i="10"/>
  <c r="K525" i="10"/>
  <c r="M525" i="10" s="1"/>
  <c r="B526" i="10"/>
  <c r="C526" i="10"/>
  <c r="D526" i="10"/>
  <c r="E526" i="10"/>
  <c r="F526" i="10"/>
  <c r="G526" i="10"/>
  <c r="I526" i="10"/>
  <c r="J526" i="10"/>
  <c r="K526" i="10"/>
  <c r="M526" i="10" s="1"/>
  <c r="B527" i="10"/>
  <c r="C527" i="10"/>
  <c r="D527" i="10"/>
  <c r="E527" i="10"/>
  <c r="F527" i="10"/>
  <c r="G527" i="10"/>
  <c r="I527" i="10"/>
  <c r="J527" i="10"/>
  <c r="K527" i="10"/>
  <c r="M527" i="10" s="1"/>
  <c r="B528" i="10"/>
  <c r="C528" i="10"/>
  <c r="D528" i="10"/>
  <c r="E528" i="10"/>
  <c r="F528" i="10"/>
  <c r="G528" i="10"/>
  <c r="I528" i="10"/>
  <c r="J528" i="10"/>
  <c r="K528" i="10"/>
  <c r="M528" i="10" s="1"/>
  <c r="B529" i="10"/>
  <c r="C529" i="10"/>
  <c r="D529" i="10"/>
  <c r="E529" i="10"/>
  <c r="F529" i="10"/>
  <c r="G529" i="10"/>
  <c r="I529" i="10"/>
  <c r="J529" i="10"/>
  <c r="K529" i="10"/>
  <c r="M529" i="10" s="1"/>
  <c r="B530" i="10"/>
  <c r="C530" i="10"/>
  <c r="D530" i="10"/>
  <c r="E530" i="10"/>
  <c r="F530" i="10"/>
  <c r="G530" i="10"/>
  <c r="I530" i="10"/>
  <c r="J530" i="10"/>
  <c r="K530" i="10"/>
  <c r="M530" i="10" s="1"/>
  <c r="B531" i="10"/>
  <c r="C531" i="10"/>
  <c r="D531" i="10"/>
  <c r="E531" i="10"/>
  <c r="F531" i="10"/>
  <c r="G531" i="10"/>
  <c r="I531" i="10"/>
  <c r="J531" i="10"/>
  <c r="K531" i="10"/>
  <c r="M531" i="10" s="1"/>
  <c r="B532" i="10"/>
  <c r="C532" i="10"/>
  <c r="D532" i="10"/>
  <c r="E532" i="10"/>
  <c r="F532" i="10"/>
  <c r="G532" i="10"/>
  <c r="I532" i="10"/>
  <c r="J532" i="10"/>
  <c r="K532" i="10"/>
  <c r="M532" i="10" s="1"/>
  <c r="B533" i="10"/>
  <c r="C533" i="10"/>
  <c r="D533" i="10"/>
  <c r="E533" i="10"/>
  <c r="F533" i="10"/>
  <c r="G533" i="10"/>
  <c r="I533" i="10"/>
  <c r="J533" i="10"/>
  <c r="K533" i="10"/>
  <c r="M533" i="10" s="1"/>
  <c r="B534" i="10"/>
  <c r="C534" i="10"/>
  <c r="D534" i="10"/>
  <c r="E534" i="10"/>
  <c r="F534" i="10"/>
  <c r="G534" i="10"/>
  <c r="I534" i="10"/>
  <c r="J534" i="10"/>
  <c r="K534" i="10"/>
  <c r="M534" i="10" s="1"/>
  <c r="B535" i="10"/>
  <c r="C535" i="10"/>
  <c r="D535" i="10"/>
  <c r="E535" i="10"/>
  <c r="F535" i="10"/>
  <c r="G535" i="10"/>
  <c r="I535" i="10"/>
  <c r="J535" i="10"/>
  <c r="K535" i="10"/>
  <c r="M535" i="10" s="1"/>
  <c r="B536" i="10"/>
  <c r="C536" i="10"/>
  <c r="D536" i="10"/>
  <c r="E536" i="10"/>
  <c r="F536" i="10"/>
  <c r="G536" i="10"/>
  <c r="I536" i="10"/>
  <c r="J536" i="10"/>
  <c r="K536" i="10"/>
  <c r="M536" i="10" s="1"/>
  <c r="B537" i="10"/>
  <c r="C537" i="10"/>
  <c r="D537" i="10"/>
  <c r="E537" i="10"/>
  <c r="F537" i="10"/>
  <c r="G537" i="10"/>
  <c r="I537" i="10"/>
  <c r="J537" i="10"/>
  <c r="K537" i="10"/>
  <c r="M537" i="10" s="1"/>
  <c r="B538" i="10"/>
  <c r="C538" i="10"/>
  <c r="D538" i="10"/>
  <c r="E538" i="10"/>
  <c r="F538" i="10"/>
  <c r="G538" i="10"/>
  <c r="I538" i="10"/>
  <c r="J538" i="10"/>
  <c r="K538" i="10"/>
  <c r="B539" i="10"/>
  <c r="C539" i="10"/>
  <c r="D539" i="10"/>
  <c r="E539" i="10"/>
  <c r="F539" i="10"/>
  <c r="G539" i="10"/>
  <c r="I539" i="10"/>
  <c r="J539" i="10"/>
  <c r="K539" i="10"/>
  <c r="M539" i="10" s="1"/>
  <c r="B540" i="10"/>
  <c r="C540" i="10"/>
  <c r="D540" i="10"/>
  <c r="E540" i="10"/>
  <c r="F540" i="10"/>
  <c r="G540" i="10"/>
  <c r="I540" i="10"/>
  <c r="J540" i="10"/>
  <c r="K540" i="10"/>
  <c r="M540" i="10" s="1"/>
  <c r="B541" i="10"/>
  <c r="C541" i="10"/>
  <c r="D541" i="10"/>
  <c r="E541" i="10"/>
  <c r="F541" i="10"/>
  <c r="G541" i="10"/>
  <c r="I541" i="10"/>
  <c r="J541" i="10"/>
  <c r="K541" i="10"/>
  <c r="M541" i="10" s="1"/>
  <c r="B542" i="10"/>
  <c r="C542" i="10"/>
  <c r="D542" i="10"/>
  <c r="E542" i="10"/>
  <c r="F542" i="10"/>
  <c r="G542" i="10"/>
  <c r="I542" i="10"/>
  <c r="J542" i="10"/>
  <c r="K542" i="10"/>
  <c r="M542" i="10" s="1"/>
  <c r="B543" i="10"/>
  <c r="C543" i="10"/>
  <c r="D543" i="10"/>
  <c r="E543" i="10"/>
  <c r="F543" i="10"/>
  <c r="G543" i="10"/>
  <c r="I543" i="10"/>
  <c r="J543" i="10"/>
  <c r="K543" i="10"/>
  <c r="M543" i="10" s="1"/>
  <c r="B544" i="10"/>
  <c r="C544" i="10"/>
  <c r="D544" i="10"/>
  <c r="E544" i="10"/>
  <c r="F544" i="10"/>
  <c r="G544" i="10"/>
  <c r="I544" i="10"/>
  <c r="J544" i="10"/>
  <c r="K544" i="10"/>
  <c r="M544" i="10" s="1"/>
  <c r="B545" i="10"/>
  <c r="C545" i="10"/>
  <c r="D545" i="10"/>
  <c r="E545" i="10"/>
  <c r="F545" i="10"/>
  <c r="G545" i="10"/>
  <c r="I545" i="10"/>
  <c r="J545" i="10"/>
  <c r="K545" i="10"/>
  <c r="M545" i="10" s="1"/>
  <c r="B546" i="10"/>
  <c r="C546" i="10"/>
  <c r="D546" i="10"/>
  <c r="E546" i="10"/>
  <c r="F546" i="10"/>
  <c r="G546" i="10"/>
  <c r="I546" i="10"/>
  <c r="J546" i="10"/>
  <c r="K546" i="10"/>
  <c r="M546" i="10" s="1"/>
  <c r="B547" i="10"/>
  <c r="C547" i="10"/>
  <c r="D547" i="10"/>
  <c r="E547" i="10"/>
  <c r="F547" i="10"/>
  <c r="G547" i="10"/>
  <c r="I547" i="10"/>
  <c r="J547" i="10"/>
  <c r="K547" i="10"/>
  <c r="M547" i="10" s="1"/>
  <c r="B548" i="10"/>
  <c r="C548" i="10"/>
  <c r="D548" i="10"/>
  <c r="E548" i="10"/>
  <c r="F548" i="10"/>
  <c r="G548" i="10"/>
  <c r="I548" i="10"/>
  <c r="J548" i="10"/>
  <c r="K548" i="10"/>
  <c r="M548" i="10" s="1"/>
  <c r="B549" i="10"/>
  <c r="C549" i="10"/>
  <c r="D549" i="10"/>
  <c r="E549" i="10"/>
  <c r="F549" i="10"/>
  <c r="G549" i="10"/>
  <c r="I549" i="10"/>
  <c r="J549" i="10"/>
  <c r="K549" i="10"/>
  <c r="M549" i="10" s="1"/>
  <c r="B550" i="10"/>
  <c r="C550" i="10"/>
  <c r="D550" i="10"/>
  <c r="E550" i="10"/>
  <c r="F550" i="10"/>
  <c r="G550" i="10"/>
  <c r="I550" i="10"/>
  <c r="J550" i="10"/>
  <c r="K550" i="10"/>
  <c r="M550" i="10" s="1"/>
  <c r="B551" i="10"/>
  <c r="C551" i="10"/>
  <c r="D551" i="10"/>
  <c r="E551" i="10"/>
  <c r="F551" i="10"/>
  <c r="G551" i="10"/>
  <c r="I551" i="10"/>
  <c r="J551" i="10"/>
  <c r="K551" i="10"/>
  <c r="M551" i="10" s="1"/>
  <c r="B552" i="10"/>
  <c r="C552" i="10"/>
  <c r="D552" i="10"/>
  <c r="E552" i="10"/>
  <c r="F552" i="10"/>
  <c r="G552" i="10"/>
  <c r="I552" i="10"/>
  <c r="J552" i="10"/>
  <c r="K552" i="10"/>
  <c r="M552" i="10" s="1"/>
  <c r="B553" i="10"/>
  <c r="C553" i="10"/>
  <c r="D553" i="10"/>
  <c r="E553" i="10"/>
  <c r="F553" i="10"/>
  <c r="G553" i="10"/>
  <c r="I553" i="10"/>
  <c r="J553" i="10"/>
  <c r="K553" i="10"/>
  <c r="M553" i="10" s="1"/>
  <c r="B554" i="10"/>
  <c r="C554" i="10"/>
  <c r="D554" i="10"/>
  <c r="E554" i="10"/>
  <c r="F554" i="10"/>
  <c r="G554" i="10"/>
  <c r="I554" i="10"/>
  <c r="J554" i="10"/>
  <c r="K554" i="10"/>
  <c r="M554" i="10" s="1"/>
  <c r="B555" i="10"/>
  <c r="C555" i="10"/>
  <c r="D555" i="10"/>
  <c r="E555" i="10"/>
  <c r="F555" i="10"/>
  <c r="G555" i="10"/>
  <c r="I555" i="10"/>
  <c r="J555" i="10"/>
  <c r="K555" i="10"/>
  <c r="M555" i="10" s="1"/>
  <c r="B556" i="10"/>
  <c r="C556" i="10"/>
  <c r="D556" i="10"/>
  <c r="E556" i="10"/>
  <c r="F556" i="10"/>
  <c r="G556" i="10"/>
  <c r="I556" i="10"/>
  <c r="J556" i="10"/>
  <c r="K556" i="10"/>
  <c r="M556" i="10" s="1"/>
  <c r="B557" i="10"/>
  <c r="C557" i="10"/>
  <c r="D557" i="10"/>
  <c r="E557" i="10"/>
  <c r="F557" i="10"/>
  <c r="G557" i="10"/>
  <c r="I557" i="10"/>
  <c r="J557" i="10"/>
  <c r="K557" i="10"/>
  <c r="M557" i="10" s="1"/>
  <c r="B558" i="10"/>
  <c r="C558" i="10"/>
  <c r="D558" i="10"/>
  <c r="E558" i="10"/>
  <c r="F558" i="10"/>
  <c r="G558" i="10"/>
  <c r="I558" i="10"/>
  <c r="J558" i="10"/>
  <c r="K558" i="10"/>
  <c r="M558" i="10" s="1"/>
  <c r="B559" i="10"/>
  <c r="C559" i="10"/>
  <c r="D559" i="10"/>
  <c r="E559" i="10"/>
  <c r="F559" i="10"/>
  <c r="G559" i="10"/>
  <c r="I559" i="10"/>
  <c r="J559" i="10"/>
  <c r="K559" i="10"/>
  <c r="M559" i="10" s="1"/>
  <c r="B560" i="10"/>
  <c r="C560" i="10"/>
  <c r="D560" i="10"/>
  <c r="E560" i="10"/>
  <c r="F560" i="10"/>
  <c r="G560" i="10"/>
  <c r="I560" i="10"/>
  <c r="J560" i="10"/>
  <c r="K560" i="10"/>
  <c r="M560" i="10" s="1"/>
  <c r="B561" i="10"/>
  <c r="C561" i="10"/>
  <c r="D561" i="10"/>
  <c r="E561" i="10"/>
  <c r="F561" i="10"/>
  <c r="G561" i="10"/>
  <c r="I561" i="10"/>
  <c r="J561" i="10"/>
  <c r="K561" i="10"/>
  <c r="M561" i="10" s="1"/>
  <c r="B562" i="10"/>
  <c r="C562" i="10"/>
  <c r="D562" i="10"/>
  <c r="E562" i="10"/>
  <c r="F562" i="10"/>
  <c r="G562" i="10"/>
  <c r="I562" i="10"/>
  <c r="J562" i="10"/>
  <c r="K562" i="10"/>
  <c r="M562" i="10" s="1"/>
  <c r="B563" i="10"/>
  <c r="C563" i="10"/>
  <c r="D563" i="10"/>
  <c r="E563" i="10"/>
  <c r="F563" i="10"/>
  <c r="G563" i="10"/>
  <c r="I563" i="10"/>
  <c r="J563" i="10"/>
  <c r="K563" i="10"/>
  <c r="M563" i="10" s="1"/>
  <c r="B564" i="10"/>
  <c r="C564" i="10"/>
  <c r="D564" i="10"/>
  <c r="E564" i="10"/>
  <c r="F564" i="10"/>
  <c r="G564" i="10"/>
  <c r="I564" i="10"/>
  <c r="J564" i="10"/>
  <c r="K564" i="10"/>
  <c r="M564" i="10" s="1"/>
  <c r="B565" i="10"/>
  <c r="C565" i="10"/>
  <c r="D565" i="10"/>
  <c r="E565" i="10"/>
  <c r="F565" i="10"/>
  <c r="G565" i="10"/>
  <c r="I565" i="10"/>
  <c r="J565" i="10"/>
  <c r="K565" i="10"/>
  <c r="M565" i="10" s="1"/>
  <c r="B566" i="10"/>
  <c r="C566" i="10"/>
  <c r="D566" i="10"/>
  <c r="E566" i="10"/>
  <c r="F566" i="10"/>
  <c r="G566" i="10"/>
  <c r="I566" i="10"/>
  <c r="J566" i="10"/>
  <c r="K566" i="10"/>
  <c r="M566" i="10" s="1"/>
  <c r="B567" i="10"/>
  <c r="C567" i="10"/>
  <c r="D567" i="10"/>
  <c r="E567" i="10"/>
  <c r="F567" i="10"/>
  <c r="G567" i="10"/>
  <c r="I567" i="10"/>
  <c r="J567" i="10"/>
  <c r="K567" i="10"/>
  <c r="M567" i="10" s="1"/>
  <c r="B568" i="10"/>
  <c r="C568" i="10"/>
  <c r="D568" i="10"/>
  <c r="E568" i="10"/>
  <c r="F568" i="10"/>
  <c r="G568" i="10"/>
  <c r="I568" i="10"/>
  <c r="J568" i="10"/>
  <c r="K568" i="10"/>
  <c r="M568" i="10" s="1"/>
  <c r="B569" i="10"/>
  <c r="C569" i="10"/>
  <c r="D569" i="10"/>
  <c r="E569" i="10"/>
  <c r="F569" i="10"/>
  <c r="G569" i="10"/>
  <c r="I569" i="10"/>
  <c r="J569" i="10"/>
  <c r="K569" i="10"/>
  <c r="M569" i="10" s="1"/>
  <c r="B570" i="10"/>
  <c r="C570" i="10"/>
  <c r="D570" i="10"/>
  <c r="E570" i="10"/>
  <c r="F570" i="10"/>
  <c r="G570" i="10"/>
  <c r="I570" i="10"/>
  <c r="J570" i="10"/>
  <c r="K570" i="10"/>
  <c r="M570" i="10" s="1"/>
  <c r="B571" i="10"/>
  <c r="C571" i="10"/>
  <c r="D571" i="10"/>
  <c r="E571" i="10"/>
  <c r="F571" i="10"/>
  <c r="G571" i="10"/>
  <c r="I571" i="10"/>
  <c r="J571" i="10"/>
  <c r="K571" i="10"/>
  <c r="M571" i="10" s="1"/>
  <c r="B572" i="10"/>
  <c r="C572" i="10"/>
  <c r="D572" i="10"/>
  <c r="E572" i="10"/>
  <c r="F572" i="10"/>
  <c r="G572" i="10"/>
  <c r="I572" i="10"/>
  <c r="J572" i="10"/>
  <c r="K572" i="10"/>
  <c r="M572" i="10" s="1"/>
  <c r="B573" i="10"/>
  <c r="C573" i="10"/>
  <c r="D573" i="10"/>
  <c r="E573" i="10"/>
  <c r="F573" i="10"/>
  <c r="G573" i="10"/>
  <c r="I573" i="10"/>
  <c r="J573" i="10"/>
  <c r="K573" i="10"/>
  <c r="M573" i="10" s="1"/>
  <c r="B574" i="10"/>
  <c r="C574" i="10"/>
  <c r="D574" i="10"/>
  <c r="E574" i="10"/>
  <c r="F574" i="10"/>
  <c r="G574" i="10"/>
  <c r="I574" i="10"/>
  <c r="J574" i="10"/>
  <c r="K574" i="10"/>
  <c r="M574" i="10" s="1"/>
  <c r="B575" i="10"/>
  <c r="C575" i="10"/>
  <c r="D575" i="10"/>
  <c r="E575" i="10"/>
  <c r="F575" i="10"/>
  <c r="G575" i="10"/>
  <c r="I575" i="10"/>
  <c r="J575" i="10"/>
  <c r="K575" i="10"/>
  <c r="M575" i="10" s="1"/>
  <c r="B576" i="10"/>
  <c r="C576" i="10"/>
  <c r="D576" i="10"/>
  <c r="E576" i="10"/>
  <c r="F576" i="10"/>
  <c r="G576" i="10"/>
  <c r="I576" i="10"/>
  <c r="J576" i="10"/>
  <c r="K576" i="10"/>
  <c r="M576" i="10" s="1"/>
  <c r="B577" i="10"/>
  <c r="C577" i="10"/>
  <c r="D577" i="10"/>
  <c r="E577" i="10"/>
  <c r="F577" i="10"/>
  <c r="G577" i="10"/>
  <c r="I577" i="10"/>
  <c r="J577" i="10"/>
  <c r="K577" i="10"/>
  <c r="M577" i="10" s="1"/>
  <c r="B578" i="10"/>
  <c r="C578" i="10"/>
  <c r="D578" i="10"/>
  <c r="E578" i="10"/>
  <c r="F578" i="10"/>
  <c r="G578" i="10"/>
  <c r="I578" i="10"/>
  <c r="J578" i="10"/>
  <c r="K578" i="10"/>
  <c r="M578" i="10" s="1"/>
  <c r="B579" i="10"/>
  <c r="C579" i="10"/>
  <c r="D579" i="10"/>
  <c r="E579" i="10"/>
  <c r="F579" i="10"/>
  <c r="G579" i="10"/>
  <c r="I579" i="10"/>
  <c r="J579" i="10"/>
  <c r="K579" i="10"/>
  <c r="M579" i="10" s="1"/>
  <c r="B580" i="10"/>
  <c r="C580" i="10"/>
  <c r="D580" i="10"/>
  <c r="E580" i="10"/>
  <c r="F580" i="10"/>
  <c r="G580" i="10"/>
  <c r="I580" i="10"/>
  <c r="J580" i="10"/>
  <c r="K580" i="10"/>
  <c r="M580" i="10" s="1"/>
  <c r="B581" i="10"/>
  <c r="C581" i="10"/>
  <c r="D581" i="10"/>
  <c r="E581" i="10"/>
  <c r="F581" i="10"/>
  <c r="G581" i="10"/>
  <c r="I581" i="10"/>
  <c r="J581" i="10"/>
  <c r="K581" i="10"/>
  <c r="M581" i="10" s="1"/>
  <c r="B582" i="10"/>
  <c r="C582" i="10"/>
  <c r="D582" i="10"/>
  <c r="E582" i="10"/>
  <c r="F582" i="10"/>
  <c r="G582" i="10"/>
  <c r="I582" i="10"/>
  <c r="J582" i="10"/>
  <c r="K582" i="10"/>
  <c r="M582" i="10" s="1"/>
  <c r="B583" i="10"/>
  <c r="C583" i="10"/>
  <c r="D583" i="10"/>
  <c r="E583" i="10"/>
  <c r="F583" i="10"/>
  <c r="G583" i="10"/>
  <c r="I583" i="10"/>
  <c r="J583" i="10"/>
  <c r="K583" i="10"/>
  <c r="M583" i="10" s="1"/>
  <c r="B584" i="10"/>
  <c r="C584" i="10"/>
  <c r="D584" i="10"/>
  <c r="E584" i="10"/>
  <c r="F584" i="10"/>
  <c r="G584" i="10"/>
  <c r="I584" i="10"/>
  <c r="J584" i="10"/>
  <c r="K584" i="10"/>
  <c r="M584" i="10" s="1"/>
  <c r="B585" i="10"/>
  <c r="C585" i="10"/>
  <c r="D585" i="10"/>
  <c r="E585" i="10"/>
  <c r="F585" i="10"/>
  <c r="G585" i="10"/>
  <c r="I585" i="10"/>
  <c r="J585" i="10"/>
  <c r="K585" i="10"/>
  <c r="M585" i="10" s="1"/>
  <c r="B586" i="10"/>
  <c r="C586" i="10"/>
  <c r="D586" i="10"/>
  <c r="E586" i="10"/>
  <c r="F586" i="10"/>
  <c r="G586" i="10"/>
  <c r="I586" i="10"/>
  <c r="J586" i="10"/>
  <c r="K586" i="10"/>
  <c r="M586" i="10" s="1"/>
  <c r="B587" i="10"/>
  <c r="C587" i="10"/>
  <c r="D587" i="10"/>
  <c r="E587" i="10"/>
  <c r="F587" i="10"/>
  <c r="G587" i="10"/>
  <c r="I587" i="10"/>
  <c r="J587" i="10"/>
  <c r="K587" i="10"/>
  <c r="M587" i="10" s="1"/>
  <c r="B588" i="10"/>
  <c r="C588" i="10"/>
  <c r="D588" i="10"/>
  <c r="E588" i="10"/>
  <c r="F588" i="10"/>
  <c r="G588" i="10"/>
  <c r="I588" i="10"/>
  <c r="J588" i="10"/>
  <c r="K588" i="10"/>
  <c r="M588" i="10" s="1"/>
  <c r="B589" i="10"/>
  <c r="C589" i="10"/>
  <c r="D589" i="10"/>
  <c r="E589" i="10"/>
  <c r="F589" i="10"/>
  <c r="G589" i="10"/>
  <c r="I589" i="10"/>
  <c r="J589" i="10"/>
  <c r="K589" i="10"/>
  <c r="M589" i="10" s="1"/>
  <c r="B590" i="10"/>
  <c r="C590" i="10"/>
  <c r="D590" i="10"/>
  <c r="E590" i="10"/>
  <c r="F590" i="10"/>
  <c r="G590" i="10"/>
  <c r="I590" i="10"/>
  <c r="J590" i="10"/>
  <c r="K590" i="10"/>
  <c r="M590" i="10" s="1"/>
  <c r="B591" i="10"/>
  <c r="C591" i="10"/>
  <c r="D591" i="10"/>
  <c r="E591" i="10"/>
  <c r="F591" i="10"/>
  <c r="G591" i="10"/>
  <c r="I591" i="10"/>
  <c r="J591" i="10"/>
  <c r="K591" i="10"/>
  <c r="M591" i="10" s="1"/>
  <c r="B592" i="10"/>
  <c r="C592" i="10"/>
  <c r="D592" i="10"/>
  <c r="E592" i="10"/>
  <c r="F592" i="10"/>
  <c r="G592" i="10"/>
  <c r="I592" i="10"/>
  <c r="J592" i="10"/>
  <c r="K592" i="10"/>
  <c r="M592" i="10" s="1"/>
  <c r="B593" i="10"/>
  <c r="C593" i="10"/>
  <c r="D593" i="10"/>
  <c r="E593" i="10"/>
  <c r="F593" i="10"/>
  <c r="G593" i="10"/>
  <c r="I593" i="10"/>
  <c r="J593" i="10"/>
  <c r="K593" i="10"/>
  <c r="M593" i="10" s="1"/>
  <c r="B594" i="10"/>
  <c r="C594" i="10"/>
  <c r="D594" i="10"/>
  <c r="E594" i="10"/>
  <c r="F594" i="10"/>
  <c r="G594" i="10"/>
  <c r="I594" i="10"/>
  <c r="J594" i="10"/>
  <c r="K594" i="10"/>
  <c r="M594" i="10" s="1"/>
  <c r="B595" i="10"/>
  <c r="C595" i="10"/>
  <c r="D595" i="10"/>
  <c r="E595" i="10"/>
  <c r="F595" i="10"/>
  <c r="G595" i="10"/>
  <c r="I595" i="10"/>
  <c r="J595" i="10"/>
  <c r="K595" i="10"/>
  <c r="M595" i="10" s="1"/>
  <c r="B596" i="10"/>
  <c r="C596" i="10"/>
  <c r="D596" i="10"/>
  <c r="E596" i="10"/>
  <c r="F596" i="10"/>
  <c r="G596" i="10"/>
  <c r="I596" i="10"/>
  <c r="J596" i="10"/>
  <c r="K596" i="10"/>
  <c r="M596" i="10" s="1"/>
  <c r="B597" i="10"/>
  <c r="C597" i="10"/>
  <c r="D597" i="10"/>
  <c r="E597" i="10"/>
  <c r="F597" i="10"/>
  <c r="G597" i="10"/>
  <c r="I597" i="10"/>
  <c r="J597" i="10"/>
  <c r="K597" i="10"/>
  <c r="M597" i="10" s="1"/>
  <c r="B598" i="10"/>
  <c r="C598" i="10"/>
  <c r="D598" i="10"/>
  <c r="E598" i="10"/>
  <c r="F598" i="10"/>
  <c r="G598" i="10"/>
  <c r="I598" i="10"/>
  <c r="J598" i="10"/>
  <c r="K598" i="10"/>
  <c r="M598" i="10" s="1"/>
  <c r="B599" i="10"/>
  <c r="C599" i="10"/>
  <c r="D599" i="10"/>
  <c r="E599" i="10"/>
  <c r="F599" i="10"/>
  <c r="G599" i="10"/>
  <c r="I599" i="10"/>
  <c r="J599" i="10"/>
  <c r="K599" i="10"/>
  <c r="M599" i="10" s="1"/>
  <c r="B600" i="10"/>
  <c r="C600" i="10"/>
  <c r="D600" i="10"/>
  <c r="E600" i="10"/>
  <c r="F600" i="10"/>
  <c r="G600" i="10"/>
  <c r="I600" i="10"/>
  <c r="J600" i="10"/>
  <c r="K600" i="10"/>
  <c r="M600" i="10" s="1"/>
  <c r="B601" i="10"/>
  <c r="C601" i="10"/>
  <c r="D601" i="10"/>
  <c r="E601" i="10"/>
  <c r="F601" i="10"/>
  <c r="G601" i="10"/>
  <c r="I601" i="10"/>
  <c r="J601" i="10"/>
  <c r="K601" i="10"/>
  <c r="M601" i="10" s="1"/>
  <c r="B602" i="10"/>
  <c r="C602" i="10"/>
  <c r="D602" i="10"/>
  <c r="E602" i="10"/>
  <c r="F602" i="10"/>
  <c r="G602" i="10"/>
  <c r="I602" i="10"/>
  <c r="J602" i="10"/>
  <c r="K602" i="10"/>
  <c r="M602" i="10" s="1"/>
  <c r="B603" i="10"/>
  <c r="C603" i="10"/>
  <c r="D603" i="10"/>
  <c r="E603" i="10"/>
  <c r="F603" i="10"/>
  <c r="G603" i="10"/>
  <c r="I603" i="10"/>
  <c r="J603" i="10"/>
  <c r="K603" i="10"/>
  <c r="M603" i="10" s="1"/>
  <c r="B604" i="10"/>
  <c r="C604" i="10"/>
  <c r="D604" i="10"/>
  <c r="E604" i="10"/>
  <c r="F604" i="10"/>
  <c r="G604" i="10"/>
  <c r="I604" i="10"/>
  <c r="J604" i="10"/>
  <c r="K604" i="10"/>
  <c r="M604" i="10" s="1"/>
  <c r="B605" i="10"/>
  <c r="C605" i="10"/>
  <c r="D605" i="10"/>
  <c r="E605" i="10"/>
  <c r="F605" i="10"/>
  <c r="G605" i="10"/>
  <c r="I605" i="10"/>
  <c r="J605" i="10"/>
  <c r="K605" i="10"/>
  <c r="M605" i="10" s="1"/>
  <c r="B606" i="10"/>
  <c r="C606" i="10"/>
  <c r="D606" i="10"/>
  <c r="E606" i="10"/>
  <c r="F606" i="10"/>
  <c r="G606" i="10"/>
  <c r="I606" i="10"/>
  <c r="J606" i="10"/>
  <c r="K606" i="10"/>
  <c r="M606" i="10" s="1"/>
  <c r="B607" i="10"/>
  <c r="C607" i="10"/>
  <c r="D607" i="10"/>
  <c r="E607" i="10"/>
  <c r="F607" i="10"/>
  <c r="G607" i="10"/>
  <c r="I607" i="10"/>
  <c r="J607" i="10"/>
  <c r="K607" i="10"/>
  <c r="M607" i="10" s="1"/>
  <c r="B608" i="10"/>
  <c r="C608" i="10"/>
  <c r="D608" i="10"/>
  <c r="E608" i="10"/>
  <c r="F608" i="10"/>
  <c r="G608" i="10"/>
  <c r="I608" i="10"/>
  <c r="J608" i="10"/>
  <c r="K608" i="10"/>
  <c r="M608" i="10" s="1"/>
  <c r="B609" i="10"/>
  <c r="C609" i="10"/>
  <c r="D609" i="10"/>
  <c r="E609" i="10"/>
  <c r="F609" i="10"/>
  <c r="G609" i="10"/>
  <c r="I609" i="10"/>
  <c r="J609" i="10"/>
  <c r="K609" i="10"/>
  <c r="M609" i="10" s="1"/>
  <c r="B610" i="10"/>
  <c r="C610" i="10"/>
  <c r="D610" i="10"/>
  <c r="E610" i="10"/>
  <c r="F610" i="10"/>
  <c r="G610" i="10"/>
  <c r="I610" i="10"/>
  <c r="J610" i="10"/>
  <c r="K610" i="10"/>
  <c r="M610" i="10" s="1"/>
  <c r="B611" i="10"/>
  <c r="C611" i="10"/>
  <c r="D611" i="10"/>
  <c r="E611" i="10"/>
  <c r="F611" i="10"/>
  <c r="G611" i="10"/>
  <c r="I611" i="10"/>
  <c r="J611" i="10"/>
  <c r="K611" i="10"/>
  <c r="M611" i="10" s="1"/>
  <c r="B612" i="10"/>
  <c r="C612" i="10"/>
  <c r="D612" i="10"/>
  <c r="E612" i="10"/>
  <c r="F612" i="10"/>
  <c r="G612" i="10"/>
  <c r="I612" i="10"/>
  <c r="J612" i="10"/>
  <c r="K612" i="10"/>
  <c r="M612" i="10" s="1"/>
  <c r="B613" i="10"/>
  <c r="C613" i="10"/>
  <c r="D613" i="10"/>
  <c r="E613" i="10"/>
  <c r="F613" i="10"/>
  <c r="G613" i="10"/>
  <c r="I613" i="10"/>
  <c r="J613" i="10"/>
  <c r="K613" i="10"/>
  <c r="M613" i="10" s="1"/>
  <c r="B614" i="10"/>
  <c r="C614" i="10"/>
  <c r="D614" i="10"/>
  <c r="E614" i="10"/>
  <c r="F614" i="10"/>
  <c r="G614" i="10"/>
  <c r="I614" i="10"/>
  <c r="J614" i="10"/>
  <c r="K614" i="10"/>
  <c r="M614" i="10" s="1"/>
  <c r="B615" i="10"/>
  <c r="C615" i="10"/>
  <c r="D615" i="10"/>
  <c r="E615" i="10"/>
  <c r="F615" i="10"/>
  <c r="G615" i="10"/>
  <c r="I615" i="10"/>
  <c r="J615" i="10"/>
  <c r="K615" i="10"/>
  <c r="M615" i="10" s="1"/>
  <c r="B616" i="10"/>
  <c r="C616" i="10"/>
  <c r="D616" i="10"/>
  <c r="E616" i="10"/>
  <c r="F616" i="10"/>
  <c r="G616" i="10"/>
  <c r="I616" i="10"/>
  <c r="J616" i="10"/>
  <c r="K616" i="10"/>
  <c r="M616" i="10" s="1"/>
  <c r="B617" i="10"/>
  <c r="C617" i="10"/>
  <c r="D617" i="10"/>
  <c r="E617" i="10"/>
  <c r="F617" i="10"/>
  <c r="G617" i="10"/>
  <c r="I617" i="10"/>
  <c r="J617" i="10"/>
  <c r="K617" i="10"/>
  <c r="M617" i="10" s="1"/>
  <c r="B618" i="10"/>
  <c r="C618" i="10"/>
  <c r="D618" i="10"/>
  <c r="E618" i="10"/>
  <c r="F618" i="10"/>
  <c r="G618" i="10"/>
  <c r="I618" i="10"/>
  <c r="J618" i="10"/>
  <c r="K618" i="10"/>
  <c r="M618" i="10" s="1"/>
  <c r="B619" i="10"/>
  <c r="C619" i="10"/>
  <c r="D619" i="10"/>
  <c r="E619" i="10"/>
  <c r="F619" i="10"/>
  <c r="G619" i="10"/>
  <c r="I619" i="10"/>
  <c r="J619" i="10"/>
  <c r="K619" i="10"/>
  <c r="M619" i="10" s="1"/>
  <c r="B620" i="10"/>
  <c r="C620" i="10"/>
  <c r="D620" i="10"/>
  <c r="E620" i="10"/>
  <c r="F620" i="10"/>
  <c r="G620" i="10"/>
  <c r="I620" i="10"/>
  <c r="J620" i="10"/>
  <c r="K620" i="10"/>
  <c r="M620" i="10" s="1"/>
  <c r="B621" i="10"/>
  <c r="C621" i="10"/>
  <c r="D621" i="10"/>
  <c r="E621" i="10"/>
  <c r="F621" i="10"/>
  <c r="G621" i="10"/>
  <c r="I621" i="10"/>
  <c r="J621" i="10"/>
  <c r="K621" i="10"/>
  <c r="M621" i="10" s="1"/>
  <c r="B622" i="10"/>
  <c r="C622" i="10"/>
  <c r="D622" i="10"/>
  <c r="E622" i="10"/>
  <c r="F622" i="10"/>
  <c r="G622" i="10"/>
  <c r="I622" i="10"/>
  <c r="J622" i="10"/>
  <c r="K622" i="10"/>
  <c r="M622" i="10" s="1"/>
  <c r="B623" i="10"/>
  <c r="C623" i="10"/>
  <c r="D623" i="10"/>
  <c r="E623" i="10"/>
  <c r="F623" i="10"/>
  <c r="G623" i="10"/>
  <c r="I623" i="10"/>
  <c r="J623" i="10"/>
  <c r="K623" i="10"/>
  <c r="M623" i="10" s="1"/>
  <c r="B624" i="10"/>
  <c r="C624" i="10"/>
  <c r="D624" i="10"/>
  <c r="E624" i="10"/>
  <c r="F624" i="10"/>
  <c r="G624" i="10"/>
  <c r="I624" i="10"/>
  <c r="J624" i="10"/>
  <c r="K624" i="10"/>
  <c r="M624" i="10" s="1"/>
  <c r="B625" i="10"/>
  <c r="C625" i="10"/>
  <c r="D625" i="10"/>
  <c r="E625" i="10"/>
  <c r="F625" i="10"/>
  <c r="G625" i="10"/>
  <c r="I625" i="10"/>
  <c r="J625" i="10"/>
  <c r="K625" i="10"/>
  <c r="M625" i="10" s="1"/>
  <c r="B626" i="10"/>
  <c r="C626" i="10"/>
  <c r="D626" i="10"/>
  <c r="E626" i="10"/>
  <c r="F626" i="10"/>
  <c r="G626" i="10"/>
  <c r="I626" i="10"/>
  <c r="J626" i="10"/>
  <c r="K626" i="10"/>
  <c r="M626" i="10" s="1"/>
  <c r="B627" i="10"/>
  <c r="C627" i="10"/>
  <c r="D627" i="10"/>
  <c r="E627" i="10"/>
  <c r="F627" i="10"/>
  <c r="G627" i="10"/>
  <c r="I627" i="10"/>
  <c r="J627" i="10"/>
  <c r="K627" i="10"/>
  <c r="M627" i="10" s="1"/>
  <c r="B628" i="10"/>
  <c r="C628" i="10"/>
  <c r="D628" i="10"/>
  <c r="E628" i="10"/>
  <c r="F628" i="10"/>
  <c r="G628" i="10"/>
  <c r="I628" i="10"/>
  <c r="J628" i="10"/>
  <c r="K628" i="10"/>
  <c r="M628" i="10" s="1"/>
  <c r="B629" i="10"/>
  <c r="C629" i="10"/>
  <c r="D629" i="10"/>
  <c r="E629" i="10"/>
  <c r="F629" i="10"/>
  <c r="G629" i="10"/>
  <c r="I629" i="10"/>
  <c r="J629" i="10"/>
  <c r="K629" i="10"/>
  <c r="M629" i="10" s="1"/>
  <c r="B630" i="10"/>
  <c r="C630" i="10"/>
  <c r="D630" i="10"/>
  <c r="E630" i="10"/>
  <c r="F630" i="10"/>
  <c r="G630" i="10"/>
  <c r="I630" i="10"/>
  <c r="J630" i="10"/>
  <c r="K630" i="10"/>
  <c r="M630" i="10" s="1"/>
  <c r="B631" i="10"/>
  <c r="C631" i="10"/>
  <c r="D631" i="10"/>
  <c r="E631" i="10"/>
  <c r="F631" i="10"/>
  <c r="G631" i="10"/>
  <c r="I631" i="10"/>
  <c r="J631" i="10"/>
  <c r="K631" i="10"/>
  <c r="M631" i="10" s="1"/>
  <c r="B632" i="10"/>
  <c r="C632" i="10"/>
  <c r="D632" i="10"/>
  <c r="E632" i="10"/>
  <c r="F632" i="10"/>
  <c r="G632" i="10"/>
  <c r="I632" i="10"/>
  <c r="J632" i="10"/>
  <c r="K632" i="10"/>
  <c r="M632" i="10" s="1"/>
  <c r="B633" i="10"/>
  <c r="C633" i="10"/>
  <c r="D633" i="10"/>
  <c r="E633" i="10"/>
  <c r="F633" i="10"/>
  <c r="G633" i="10"/>
  <c r="I633" i="10"/>
  <c r="J633" i="10"/>
  <c r="K633" i="10"/>
  <c r="M633" i="10" s="1"/>
  <c r="B634" i="10"/>
  <c r="C634" i="10"/>
  <c r="D634" i="10"/>
  <c r="E634" i="10"/>
  <c r="F634" i="10"/>
  <c r="G634" i="10"/>
  <c r="I634" i="10"/>
  <c r="J634" i="10"/>
  <c r="K634" i="10"/>
  <c r="M634" i="10" s="1"/>
  <c r="B635" i="10"/>
  <c r="C635" i="10"/>
  <c r="D635" i="10"/>
  <c r="E635" i="10"/>
  <c r="F635" i="10"/>
  <c r="G635" i="10"/>
  <c r="I635" i="10"/>
  <c r="J635" i="10"/>
  <c r="K635" i="10"/>
  <c r="M635" i="10" s="1"/>
  <c r="B636" i="10"/>
  <c r="C636" i="10"/>
  <c r="D636" i="10"/>
  <c r="E636" i="10"/>
  <c r="F636" i="10"/>
  <c r="G636" i="10"/>
  <c r="I636" i="10"/>
  <c r="J636" i="10"/>
  <c r="K636" i="10"/>
  <c r="M636" i="10" s="1"/>
  <c r="B637" i="10"/>
  <c r="C637" i="10"/>
  <c r="D637" i="10"/>
  <c r="E637" i="10"/>
  <c r="F637" i="10"/>
  <c r="G637" i="10"/>
  <c r="I637" i="10"/>
  <c r="J637" i="10"/>
  <c r="K637" i="10"/>
  <c r="M637" i="10" s="1"/>
  <c r="B638" i="10"/>
  <c r="C638" i="10"/>
  <c r="D638" i="10"/>
  <c r="E638" i="10"/>
  <c r="F638" i="10"/>
  <c r="G638" i="10"/>
  <c r="I638" i="10"/>
  <c r="J638" i="10"/>
  <c r="K638" i="10"/>
  <c r="M638" i="10" s="1"/>
  <c r="B639" i="10"/>
  <c r="C639" i="10"/>
  <c r="D639" i="10"/>
  <c r="E639" i="10"/>
  <c r="F639" i="10"/>
  <c r="G639" i="10"/>
  <c r="I639" i="10"/>
  <c r="J639" i="10"/>
  <c r="K639" i="10"/>
  <c r="M639" i="10" s="1"/>
  <c r="B640" i="10"/>
  <c r="C640" i="10"/>
  <c r="D640" i="10"/>
  <c r="E640" i="10"/>
  <c r="F640" i="10"/>
  <c r="G640" i="10"/>
  <c r="I640" i="10"/>
  <c r="J640" i="10"/>
  <c r="K640" i="10"/>
  <c r="M640" i="10" s="1"/>
  <c r="B641" i="10"/>
  <c r="C641" i="10"/>
  <c r="D641" i="10"/>
  <c r="E641" i="10"/>
  <c r="F641" i="10"/>
  <c r="G641" i="10"/>
  <c r="I641" i="10"/>
  <c r="J641" i="10"/>
  <c r="K641" i="10"/>
  <c r="M641" i="10" s="1"/>
  <c r="B642" i="10"/>
  <c r="C642" i="10"/>
  <c r="D642" i="10"/>
  <c r="E642" i="10"/>
  <c r="F642" i="10"/>
  <c r="G642" i="10"/>
  <c r="I642" i="10"/>
  <c r="J642" i="10"/>
  <c r="K642" i="10"/>
  <c r="M642" i="10" s="1"/>
  <c r="B643" i="10"/>
  <c r="C643" i="10"/>
  <c r="D643" i="10"/>
  <c r="E643" i="10"/>
  <c r="F643" i="10"/>
  <c r="G643" i="10"/>
  <c r="I643" i="10"/>
  <c r="J643" i="10"/>
  <c r="K643" i="10"/>
  <c r="M643" i="10" s="1"/>
  <c r="B644" i="10"/>
  <c r="C644" i="10"/>
  <c r="D644" i="10"/>
  <c r="E644" i="10"/>
  <c r="F644" i="10"/>
  <c r="G644" i="10"/>
  <c r="I644" i="10"/>
  <c r="J644" i="10"/>
  <c r="K644" i="10"/>
  <c r="M644" i="10" s="1"/>
  <c r="B645" i="10"/>
  <c r="C645" i="10"/>
  <c r="D645" i="10"/>
  <c r="E645" i="10"/>
  <c r="F645" i="10"/>
  <c r="G645" i="10"/>
  <c r="I645" i="10"/>
  <c r="J645" i="10"/>
  <c r="K645" i="10"/>
  <c r="M645" i="10" s="1"/>
  <c r="B646" i="10"/>
  <c r="C646" i="10"/>
  <c r="D646" i="10"/>
  <c r="E646" i="10"/>
  <c r="F646" i="10"/>
  <c r="G646" i="10"/>
  <c r="I646" i="10"/>
  <c r="J646" i="10"/>
  <c r="K646" i="10"/>
  <c r="M646" i="10" s="1"/>
  <c r="B647" i="10"/>
  <c r="C647" i="10"/>
  <c r="D647" i="10"/>
  <c r="E647" i="10"/>
  <c r="F647" i="10"/>
  <c r="G647" i="10"/>
  <c r="I647" i="10"/>
  <c r="J647" i="10"/>
  <c r="K647" i="10"/>
  <c r="M647" i="10" s="1"/>
  <c r="B648" i="10"/>
  <c r="C648" i="10"/>
  <c r="D648" i="10"/>
  <c r="E648" i="10"/>
  <c r="F648" i="10"/>
  <c r="G648" i="10"/>
  <c r="I648" i="10"/>
  <c r="J648" i="10"/>
  <c r="K648" i="10"/>
  <c r="M648" i="10" s="1"/>
  <c r="B649" i="10"/>
  <c r="C649" i="10"/>
  <c r="D649" i="10"/>
  <c r="E649" i="10"/>
  <c r="F649" i="10"/>
  <c r="G649" i="10"/>
  <c r="I649" i="10"/>
  <c r="J649" i="10"/>
  <c r="K649" i="10"/>
  <c r="M649" i="10" s="1"/>
  <c r="B650" i="10"/>
  <c r="C650" i="10"/>
  <c r="D650" i="10"/>
  <c r="E650" i="10"/>
  <c r="F650" i="10"/>
  <c r="G650" i="10"/>
  <c r="I650" i="10"/>
  <c r="J650" i="10"/>
  <c r="K650" i="10"/>
  <c r="M650" i="10" s="1"/>
  <c r="B651" i="10"/>
  <c r="C651" i="10"/>
  <c r="D651" i="10"/>
  <c r="E651" i="10"/>
  <c r="F651" i="10"/>
  <c r="G651" i="10"/>
  <c r="I651" i="10"/>
  <c r="J651" i="10"/>
  <c r="K651" i="10"/>
  <c r="M651" i="10" s="1"/>
  <c r="B652" i="10"/>
  <c r="C652" i="10"/>
  <c r="D652" i="10"/>
  <c r="E652" i="10"/>
  <c r="F652" i="10"/>
  <c r="G652" i="10"/>
  <c r="I652" i="10"/>
  <c r="J652" i="10"/>
  <c r="K652" i="10"/>
  <c r="M652" i="10" s="1"/>
  <c r="B653" i="10"/>
  <c r="C653" i="10"/>
  <c r="D653" i="10"/>
  <c r="E653" i="10"/>
  <c r="F653" i="10"/>
  <c r="G653" i="10"/>
  <c r="I653" i="10"/>
  <c r="J653" i="10"/>
  <c r="K653" i="10"/>
  <c r="M653" i="10" s="1"/>
  <c r="B654" i="10"/>
  <c r="C654" i="10"/>
  <c r="D654" i="10"/>
  <c r="E654" i="10"/>
  <c r="F654" i="10"/>
  <c r="G654" i="10"/>
  <c r="I654" i="10"/>
  <c r="J654" i="10"/>
  <c r="K654" i="10"/>
  <c r="M654" i="10" s="1"/>
  <c r="B655" i="10"/>
  <c r="C655" i="10"/>
  <c r="D655" i="10"/>
  <c r="E655" i="10"/>
  <c r="F655" i="10"/>
  <c r="G655" i="10"/>
  <c r="I655" i="10"/>
  <c r="J655" i="10"/>
  <c r="K655" i="10"/>
  <c r="M655" i="10" s="1"/>
  <c r="B656" i="10"/>
  <c r="C656" i="10"/>
  <c r="D656" i="10"/>
  <c r="E656" i="10"/>
  <c r="F656" i="10"/>
  <c r="G656" i="10"/>
  <c r="I656" i="10"/>
  <c r="J656" i="10"/>
  <c r="K656" i="10"/>
  <c r="M656" i="10" s="1"/>
  <c r="B657" i="10"/>
  <c r="C657" i="10"/>
  <c r="D657" i="10"/>
  <c r="E657" i="10"/>
  <c r="F657" i="10"/>
  <c r="G657" i="10"/>
  <c r="I657" i="10"/>
  <c r="J657" i="10"/>
  <c r="K657" i="10"/>
  <c r="M657" i="10" s="1"/>
  <c r="B658" i="10"/>
  <c r="C658" i="10"/>
  <c r="D658" i="10"/>
  <c r="E658" i="10"/>
  <c r="F658" i="10"/>
  <c r="G658" i="10"/>
  <c r="I658" i="10"/>
  <c r="J658" i="10"/>
  <c r="K658" i="10"/>
  <c r="M658" i="10" s="1"/>
  <c r="B659" i="10"/>
  <c r="C659" i="10"/>
  <c r="D659" i="10"/>
  <c r="E659" i="10"/>
  <c r="F659" i="10"/>
  <c r="G659" i="10"/>
  <c r="I659" i="10"/>
  <c r="J659" i="10"/>
  <c r="K659" i="10"/>
  <c r="M659" i="10" s="1"/>
  <c r="B660" i="10"/>
  <c r="C660" i="10"/>
  <c r="D660" i="10"/>
  <c r="E660" i="10"/>
  <c r="F660" i="10"/>
  <c r="G660" i="10"/>
  <c r="I660" i="10"/>
  <c r="J660" i="10"/>
  <c r="K660" i="10"/>
  <c r="M660" i="10" s="1"/>
  <c r="B661" i="10"/>
  <c r="C661" i="10"/>
  <c r="D661" i="10"/>
  <c r="E661" i="10"/>
  <c r="F661" i="10"/>
  <c r="G661" i="10"/>
  <c r="I661" i="10"/>
  <c r="J661" i="10"/>
  <c r="K661" i="10"/>
  <c r="M661" i="10" s="1"/>
  <c r="B662" i="10"/>
  <c r="C662" i="10"/>
  <c r="D662" i="10"/>
  <c r="E662" i="10"/>
  <c r="F662" i="10"/>
  <c r="G662" i="10"/>
  <c r="I662" i="10"/>
  <c r="J662" i="10"/>
  <c r="K662" i="10"/>
  <c r="M662" i="10" s="1"/>
  <c r="B663" i="10"/>
  <c r="C663" i="10"/>
  <c r="D663" i="10"/>
  <c r="E663" i="10"/>
  <c r="F663" i="10"/>
  <c r="G663" i="10"/>
  <c r="I663" i="10"/>
  <c r="J663" i="10"/>
  <c r="K663" i="10"/>
  <c r="M663" i="10" s="1"/>
  <c r="B664" i="10"/>
  <c r="C664" i="10"/>
  <c r="D664" i="10"/>
  <c r="E664" i="10"/>
  <c r="F664" i="10"/>
  <c r="G664" i="10"/>
  <c r="I664" i="10"/>
  <c r="J664" i="10"/>
  <c r="K664" i="10"/>
  <c r="M664" i="10" s="1"/>
  <c r="B665" i="10"/>
  <c r="C665" i="10"/>
  <c r="D665" i="10"/>
  <c r="E665" i="10"/>
  <c r="F665" i="10"/>
  <c r="G665" i="10"/>
  <c r="I665" i="10"/>
  <c r="J665" i="10"/>
  <c r="K665" i="10"/>
  <c r="M665" i="10" s="1"/>
  <c r="B666" i="10"/>
  <c r="C666" i="10"/>
  <c r="D666" i="10"/>
  <c r="E666" i="10"/>
  <c r="F666" i="10"/>
  <c r="G666" i="10"/>
  <c r="I666" i="10"/>
  <c r="J666" i="10"/>
  <c r="K666" i="10"/>
  <c r="M666" i="10" s="1"/>
  <c r="B667" i="10"/>
  <c r="C667" i="10"/>
  <c r="D667" i="10"/>
  <c r="E667" i="10"/>
  <c r="F667" i="10"/>
  <c r="G667" i="10"/>
  <c r="I667" i="10"/>
  <c r="J667" i="10"/>
  <c r="K667" i="10"/>
  <c r="M667" i="10" s="1"/>
  <c r="B668" i="10"/>
  <c r="C668" i="10"/>
  <c r="D668" i="10"/>
  <c r="E668" i="10"/>
  <c r="F668" i="10"/>
  <c r="G668" i="10"/>
  <c r="I668" i="10"/>
  <c r="J668" i="10"/>
  <c r="K668" i="10"/>
  <c r="M668" i="10" s="1"/>
  <c r="B669" i="10"/>
  <c r="C669" i="10"/>
  <c r="D669" i="10"/>
  <c r="E669" i="10"/>
  <c r="F669" i="10"/>
  <c r="G669" i="10"/>
  <c r="I669" i="10"/>
  <c r="J669" i="10"/>
  <c r="K669" i="10"/>
  <c r="M669" i="10" s="1"/>
  <c r="B670" i="10"/>
  <c r="C670" i="10"/>
  <c r="D670" i="10"/>
  <c r="E670" i="10"/>
  <c r="F670" i="10"/>
  <c r="G670" i="10"/>
  <c r="I670" i="10"/>
  <c r="J670" i="10"/>
  <c r="K670" i="10"/>
  <c r="M670" i="10" s="1"/>
  <c r="B671" i="10"/>
  <c r="C671" i="10"/>
  <c r="D671" i="10"/>
  <c r="E671" i="10"/>
  <c r="F671" i="10"/>
  <c r="G671" i="10"/>
  <c r="I671" i="10"/>
  <c r="J671" i="10"/>
  <c r="K671" i="10"/>
  <c r="M671" i="10" s="1"/>
  <c r="B672" i="10"/>
  <c r="C672" i="10"/>
  <c r="D672" i="10"/>
  <c r="E672" i="10"/>
  <c r="F672" i="10"/>
  <c r="G672" i="10"/>
  <c r="I672" i="10"/>
  <c r="J672" i="10"/>
  <c r="K672" i="10"/>
  <c r="M672" i="10" s="1"/>
  <c r="B673" i="10"/>
  <c r="C673" i="10"/>
  <c r="D673" i="10"/>
  <c r="E673" i="10"/>
  <c r="F673" i="10"/>
  <c r="G673" i="10"/>
  <c r="I673" i="10"/>
  <c r="J673" i="10"/>
  <c r="K673" i="10"/>
  <c r="M673" i="10" s="1"/>
  <c r="B674" i="10"/>
  <c r="C674" i="10"/>
  <c r="D674" i="10"/>
  <c r="E674" i="10"/>
  <c r="F674" i="10"/>
  <c r="G674" i="10"/>
  <c r="I674" i="10"/>
  <c r="J674" i="10"/>
  <c r="K674" i="10"/>
  <c r="M674" i="10" s="1"/>
  <c r="B675" i="10"/>
  <c r="C675" i="10"/>
  <c r="D675" i="10"/>
  <c r="E675" i="10"/>
  <c r="F675" i="10"/>
  <c r="G675" i="10"/>
  <c r="I675" i="10"/>
  <c r="J675" i="10"/>
  <c r="K675" i="10"/>
  <c r="M675" i="10" s="1"/>
  <c r="B676" i="10"/>
  <c r="C676" i="10"/>
  <c r="D676" i="10"/>
  <c r="E676" i="10"/>
  <c r="F676" i="10"/>
  <c r="G676" i="10"/>
  <c r="I676" i="10"/>
  <c r="J676" i="10"/>
  <c r="K676" i="10"/>
  <c r="M676" i="10" s="1"/>
  <c r="B677" i="10"/>
  <c r="C677" i="10"/>
  <c r="D677" i="10"/>
  <c r="E677" i="10"/>
  <c r="F677" i="10"/>
  <c r="G677" i="10"/>
  <c r="I677" i="10"/>
  <c r="J677" i="10"/>
  <c r="K677" i="10"/>
  <c r="M677" i="10" s="1"/>
  <c r="B678" i="10"/>
  <c r="C678" i="10"/>
  <c r="D678" i="10"/>
  <c r="E678" i="10"/>
  <c r="F678" i="10"/>
  <c r="G678" i="10"/>
  <c r="I678" i="10"/>
  <c r="J678" i="10"/>
  <c r="K678" i="10"/>
  <c r="M678" i="10" s="1"/>
  <c r="B679" i="10"/>
  <c r="C679" i="10"/>
  <c r="D679" i="10"/>
  <c r="E679" i="10"/>
  <c r="F679" i="10"/>
  <c r="G679" i="10"/>
  <c r="I679" i="10"/>
  <c r="J679" i="10"/>
  <c r="K679" i="10"/>
  <c r="M679" i="10" s="1"/>
  <c r="B680" i="10"/>
  <c r="C680" i="10"/>
  <c r="D680" i="10"/>
  <c r="E680" i="10"/>
  <c r="F680" i="10"/>
  <c r="G680" i="10"/>
  <c r="I680" i="10"/>
  <c r="J680" i="10"/>
  <c r="K680" i="10"/>
  <c r="M680" i="10" s="1"/>
  <c r="B681" i="10"/>
  <c r="C681" i="10"/>
  <c r="D681" i="10"/>
  <c r="E681" i="10"/>
  <c r="F681" i="10"/>
  <c r="G681" i="10"/>
  <c r="I681" i="10"/>
  <c r="J681" i="10"/>
  <c r="K681" i="10"/>
  <c r="M681" i="10" s="1"/>
  <c r="B682" i="10"/>
  <c r="C682" i="10"/>
  <c r="D682" i="10"/>
  <c r="E682" i="10"/>
  <c r="F682" i="10"/>
  <c r="G682" i="10"/>
  <c r="I682" i="10"/>
  <c r="J682" i="10"/>
  <c r="K682" i="10"/>
  <c r="M682" i="10" s="1"/>
  <c r="B683" i="10"/>
  <c r="C683" i="10"/>
  <c r="D683" i="10"/>
  <c r="E683" i="10"/>
  <c r="F683" i="10"/>
  <c r="G683" i="10"/>
  <c r="I683" i="10"/>
  <c r="J683" i="10"/>
  <c r="K683" i="10"/>
  <c r="M683" i="10" s="1"/>
  <c r="B684" i="10"/>
  <c r="C684" i="10"/>
  <c r="D684" i="10"/>
  <c r="E684" i="10"/>
  <c r="F684" i="10"/>
  <c r="G684" i="10"/>
  <c r="I684" i="10"/>
  <c r="J684" i="10"/>
  <c r="K684" i="10"/>
  <c r="M684" i="10" s="1"/>
  <c r="B685" i="10"/>
  <c r="C685" i="10"/>
  <c r="D685" i="10"/>
  <c r="E685" i="10"/>
  <c r="F685" i="10"/>
  <c r="G685" i="10"/>
  <c r="I685" i="10"/>
  <c r="J685" i="10"/>
  <c r="K685" i="10"/>
  <c r="M685" i="10" s="1"/>
  <c r="B686" i="10"/>
  <c r="C686" i="10"/>
  <c r="D686" i="10"/>
  <c r="E686" i="10"/>
  <c r="F686" i="10"/>
  <c r="G686" i="10"/>
  <c r="I686" i="10"/>
  <c r="J686" i="10"/>
  <c r="K686" i="10"/>
  <c r="M686" i="10" s="1"/>
  <c r="B687" i="10"/>
  <c r="C687" i="10"/>
  <c r="D687" i="10"/>
  <c r="E687" i="10"/>
  <c r="F687" i="10"/>
  <c r="G687" i="10"/>
  <c r="I687" i="10"/>
  <c r="J687" i="10"/>
  <c r="K687" i="10"/>
  <c r="M687" i="10" s="1"/>
  <c r="B688" i="10"/>
  <c r="C688" i="10"/>
  <c r="D688" i="10"/>
  <c r="E688" i="10"/>
  <c r="F688" i="10"/>
  <c r="G688" i="10"/>
  <c r="I688" i="10"/>
  <c r="J688" i="10"/>
  <c r="K688" i="10"/>
  <c r="M688" i="10" s="1"/>
  <c r="B689" i="10"/>
  <c r="C689" i="10"/>
  <c r="D689" i="10"/>
  <c r="E689" i="10"/>
  <c r="F689" i="10"/>
  <c r="G689" i="10"/>
  <c r="I689" i="10"/>
  <c r="J689" i="10"/>
  <c r="K689" i="10"/>
  <c r="M689" i="10" s="1"/>
  <c r="B690" i="10"/>
  <c r="C690" i="10"/>
  <c r="D690" i="10"/>
  <c r="E690" i="10"/>
  <c r="F690" i="10"/>
  <c r="G690" i="10"/>
  <c r="I690" i="10"/>
  <c r="J690" i="10"/>
  <c r="K690" i="10"/>
  <c r="M690" i="10" s="1"/>
  <c r="B691" i="10"/>
  <c r="C691" i="10"/>
  <c r="D691" i="10"/>
  <c r="E691" i="10"/>
  <c r="F691" i="10"/>
  <c r="G691" i="10"/>
  <c r="I691" i="10"/>
  <c r="J691" i="10"/>
  <c r="K691" i="10"/>
  <c r="M691" i="10" s="1"/>
  <c r="B692" i="10"/>
  <c r="C692" i="10"/>
  <c r="D692" i="10"/>
  <c r="E692" i="10"/>
  <c r="F692" i="10"/>
  <c r="G692" i="10"/>
  <c r="I692" i="10"/>
  <c r="J692" i="10"/>
  <c r="K692" i="10"/>
  <c r="M692" i="10" s="1"/>
  <c r="B693" i="10"/>
  <c r="C693" i="10"/>
  <c r="D693" i="10"/>
  <c r="E693" i="10"/>
  <c r="F693" i="10"/>
  <c r="G693" i="10"/>
  <c r="I693" i="10"/>
  <c r="J693" i="10"/>
  <c r="K693" i="10"/>
  <c r="M693" i="10" s="1"/>
  <c r="B694" i="10"/>
  <c r="C694" i="10"/>
  <c r="D694" i="10"/>
  <c r="E694" i="10"/>
  <c r="F694" i="10"/>
  <c r="G694" i="10"/>
  <c r="I694" i="10"/>
  <c r="J694" i="10"/>
  <c r="K694" i="10"/>
  <c r="M694" i="10" s="1"/>
  <c r="B695" i="10"/>
  <c r="C695" i="10"/>
  <c r="D695" i="10"/>
  <c r="E695" i="10"/>
  <c r="F695" i="10"/>
  <c r="G695" i="10"/>
  <c r="I695" i="10"/>
  <c r="J695" i="10"/>
  <c r="K695" i="10"/>
  <c r="M695" i="10" s="1"/>
  <c r="B696" i="10"/>
  <c r="C696" i="10"/>
  <c r="D696" i="10"/>
  <c r="E696" i="10"/>
  <c r="F696" i="10"/>
  <c r="G696" i="10"/>
  <c r="I696" i="10"/>
  <c r="J696" i="10"/>
  <c r="K696" i="10"/>
  <c r="M696" i="10" s="1"/>
  <c r="B697" i="10"/>
  <c r="C697" i="10"/>
  <c r="D697" i="10"/>
  <c r="E697" i="10"/>
  <c r="F697" i="10"/>
  <c r="G697" i="10"/>
  <c r="I697" i="10"/>
  <c r="J697" i="10"/>
  <c r="K697" i="10"/>
  <c r="M697" i="10" s="1"/>
  <c r="B698" i="10"/>
  <c r="C698" i="10"/>
  <c r="D698" i="10"/>
  <c r="E698" i="10"/>
  <c r="F698" i="10"/>
  <c r="G698" i="10"/>
  <c r="I698" i="10"/>
  <c r="J698" i="10"/>
  <c r="K698" i="10"/>
  <c r="M698" i="10" s="1"/>
  <c r="B699" i="10"/>
  <c r="C699" i="10"/>
  <c r="D699" i="10"/>
  <c r="E699" i="10"/>
  <c r="F699" i="10"/>
  <c r="G699" i="10"/>
  <c r="I699" i="10"/>
  <c r="J699" i="10"/>
  <c r="K699" i="10"/>
  <c r="M699" i="10" s="1"/>
  <c r="B700" i="10"/>
  <c r="C700" i="10"/>
  <c r="D700" i="10"/>
  <c r="E700" i="10"/>
  <c r="F700" i="10"/>
  <c r="G700" i="10"/>
  <c r="I700" i="10"/>
  <c r="J700" i="10"/>
  <c r="K700" i="10"/>
  <c r="M700" i="10" s="1"/>
  <c r="B701" i="10"/>
  <c r="C701" i="10"/>
  <c r="D701" i="10"/>
  <c r="E701" i="10"/>
  <c r="F701" i="10"/>
  <c r="G701" i="10"/>
  <c r="I701" i="10"/>
  <c r="J701" i="10"/>
  <c r="K701" i="10"/>
  <c r="M701" i="10" s="1"/>
  <c r="B702" i="10"/>
  <c r="C702" i="10"/>
  <c r="D702" i="10"/>
  <c r="E702" i="10"/>
  <c r="F702" i="10"/>
  <c r="G702" i="10"/>
  <c r="I702" i="10"/>
  <c r="J702" i="10"/>
  <c r="K702" i="10"/>
  <c r="M702" i="10" s="1"/>
  <c r="B703" i="10"/>
  <c r="C703" i="10"/>
  <c r="D703" i="10"/>
  <c r="E703" i="10"/>
  <c r="F703" i="10"/>
  <c r="G703" i="10"/>
  <c r="I703" i="10"/>
  <c r="J703" i="10"/>
  <c r="K703" i="10"/>
  <c r="M703" i="10" s="1"/>
  <c r="B704" i="10"/>
  <c r="C704" i="10"/>
  <c r="D704" i="10"/>
  <c r="E704" i="10"/>
  <c r="F704" i="10"/>
  <c r="G704" i="10"/>
  <c r="I704" i="10"/>
  <c r="J704" i="10"/>
  <c r="K704" i="10"/>
  <c r="M704" i="10" s="1"/>
  <c r="B705" i="10"/>
  <c r="C705" i="10"/>
  <c r="D705" i="10"/>
  <c r="E705" i="10"/>
  <c r="F705" i="10"/>
  <c r="G705" i="10"/>
  <c r="I705" i="10"/>
  <c r="J705" i="10"/>
  <c r="K705" i="10"/>
  <c r="M705" i="10" s="1"/>
  <c r="B706" i="10"/>
  <c r="C706" i="10"/>
  <c r="D706" i="10"/>
  <c r="E706" i="10"/>
  <c r="F706" i="10"/>
  <c r="G706" i="10"/>
  <c r="I706" i="10"/>
  <c r="J706" i="10"/>
  <c r="K706" i="10"/>
  <c r="M706" i="10" s="1"/>
  <c r="B707" i="10"/>
  <c r="C707" i="10"/>
  <c r="D707" i="10"/>
  <c r="E707" i="10"/>
  <c r="F707" i="10"/>
  <c r="G707" i="10"/>
  <c r="I707" i="10"/>
  <c r="J707" i="10"/>
  <c r="K707" i="10"/>
  <c r="M707" i="10" s="1"/>
  <c r="B708" i="10"/>
  <c r="C708" i="10"/>
  <c r="D708" i="10"/>
  <c r="E708" i="10"/>
  <c r="F708" i="10"/>
  <c r="G708" i="10"/>
  <c r="I708" i="10"/>
  <c r="J708" i="10"/>
  <c r="K708" i="10"/>
  <c r="M708" i="10" s="1"/>
  <c r="B709" i="10"/>
  <c r="C709" i="10"/>
  <c r="D709" i="10"/>
  <c r="E709" i="10"/>
  <c r="F709" i="10"/>
  <c r="G709" i="10"/>
  <c r="I709" i="10"/>
  <c r="J709" i="10"/>
  <c r="K709" i="10"/>
  <c r="M709" i="10" s="1"/>
  <c r="B710" i="10"/>
  <c r="C710" i="10"/>
  <c r="D710" i="10"/>
  <c r="E710" i="10"/>
  <c r="F710" i="10"/>
  <c r="G710" i="10"/>
  <c r="I710" i="10"/>
  <c r="J710" i="10"/>
  <c r="K710" i="10"/>
  <c r="M710" i="10" s="1"/>
  <c r="B711" i="10"/>
  <c r="C711" i="10"/>
  <c r="D711" i="10"/>
  <c r="E711" i="10"/>
  <c r="F711" i="10"/>
  <c r="G711" i="10"/>
  <c r="I711" i="10"/>
  <c r="J711" i="10"/>
  <c r="K711" i="10"/>
  <c r="M711" i="10" s="1"/>
  <c r="B712" i="10"/>
  <c r="C712" i="10"/>
  <c r="D712" i="10"/>
  <c r="E712" i="10"/>
  <c r="F712" i="10"/>
  <c r="G712" i="10"/>
  <c r="I712" i="10"/>
  <c r="J712" i="10"/>
  <c r="K712" i="10"/>
  <c r="M712" i="10" s="1"/>
  <c r="B713" i="10"/>
  <c r="C713" i="10"/>
  <c r="D713" i="10"/>
  <c r="E713" i="10"/>
  <c r="F713" i="10"/>
  <c r="G713" i="10"/>
  <c r="I713" i="10"/>
  <c r="J713" i="10"/>
  <c r="K713" i="10"/>
  <c r="M713" i="10" s="1"/>
  <c r="B714" i="10"/>
  <c r="C714" i="10"/>
  <c r="D714" i="10"/>
  <c r="E714" i="10"/>
  <c r="F714" i="10"/>
  <c r="G714" i="10"/>
  <c r="I714" i="10"/>
  <c r="J714" i="10"/>
  <c r="K714" i="10"/>
  <c r="M714" i="10" s="1"/>
  <c r="B715" i="10"/>
  <c r="C715" i="10"/>
  <c r="D715" i="10"/>
  <c r="E715" i="10"/>
  <c r="F715" i="10"/>
  <c r="G715" i="10"/>
  <c r="I715" i="10"/>
  <c r="J715" i="10"/>
  <c r="K715" i="10"/>
  <c r="M715" i="10" s="1"/>
  <c r="B716" i="10"/>
  <c r="C716" i="10"/>
  <c r="D716" i="10"/>
  <c r="E716" i="10"/>
  <c r="F716" i="10"/>
  <c r="G716" i="10"/>
  <c r="I716" i="10"/>
  <c r="J716" i="10"/>
  <c r="K716" i="10"/>
  <c r="M716" i="10" s="1"/>
  <c r="B717" i="10"/>
  <c r="C717" i="10"/>
  <c r="D717" i="10"/>
  <c r="E717" i="10"/>
  <c r="F717" i="10"/>
  <c r="G717" i="10"/>
  <c r="I717" i="10"/>
  <c r="J717" i="10"/>
  <c r="K717" i="10"/>
  <c r="M717" i="10" s="1"/>
  <c r="B718" i="10"/>
  <c r="C718" i="10"/>
  <c r="D718" i="10"/>
  <c r="E718" i="10"/>
  <c r="F718" i="10"/>
  <c r="G718" i="10"/>
  <c r="I718" i="10"/>
  <c r="J718" i="10"/>
  <c r="K718" i="10"/>
  <c r="M718" i="10" s="1"/>
  <c r="B719" i="10"/>
  <c r="C719" i="10"/>
  <c r="D719" i="10"/>
  <c r="E719" i="10"/>
  <c r="F719" i="10"/>
  <c r="G719" i="10"/>
  <c r="I719" i="10"/>
  <c r="J719" i="10"/>
  <c r="K719" i="10"/>
  <c r="M719" i="10" s="1"/>
  <c r="B720" i="10"/>
  <c r="C720" i="10"/>
  <c r="D720" i="10"/>
  <c r="E720" i="10"/>
  <c r="F720" i="10"/>
  <c r="G720" i="10"/>
  <c r="I720" i="10"/>
  <c r="J720" i="10"/>
  <c r="K720" i="10"/>
  <c r="M720" i="10" s="1"/>
  <c r="B721" i="10"/>
  <c r="C721" i="10"/>
  <c r="D721" i="10"/>
  <c r="E721" i="10"/>
  <c r="F721" i="10"/>
  <c r="G721" i="10"/>
  <c r="I721" i="10"/>
  <c r="J721" i="10"/>
  <c r="K721" i="10"/>
  <c r="M721" i="10" s="1"/>
  <c r="B722" i="10"/>
  <c r="C722" i="10"/>
  <c r="D722" i="10"/>
  <c r="E722" i="10"/>
  <c r="F722" i="10"/>
  <c r="G722" i="10"/>
  <c r="I722" i="10"/>
  <c r="J722" i="10"/>
  <c r="K722" i="10"/>
  <c r="M722" i="10" s="1"/>
  <c r="B723" i="10"/>
  <c r="C723" i="10"/>
  <c r="D723" i="10"/>
  <c r="E723" i="10"/>
  <c r="F723" i="10"/>
  <c r="G723" i="10"/>
  <c r="I723" i="10"/>
  <c r="J723" i="10"/>
  <c r="K723" i="10"/>
  <c r="M723" i="10" s="1"/>
  <c r="B724" i="10"/>
  <c r="C724" i="10"/>
  <c r="D724" i="10"/>
  <c r="E724" i="10"/>
  <c r="F724" i="10"/>
  <c r="G724" i="10"/>
  <c r="I724" i="10"/>
  <c r="J724" i="10"/>
  <c r="K724" i="10"/>
  <c r="M724" i="10" s="1"/>
  <c r="B725" i="10"/>
  <c r="C725" i="10"/>
  <c r="D725" i="10"/>
  <c r="E725" i="10"/>
  <c r="F725" i="10"/>
  <c r="G725" i="10"/>
  <c r="I725" i="10"/>
  <c r="J725" i="10"/>
  <c r="K725" i="10"/>
  <c r="M725" i="10" s="1"/>
  <c r="B726" i="10"/>
  <c r="C726" i="10"/>
  <c r="D726" i="10"/>
  <c r="E726" i="10"/>
  <c r="F726" i="10"/>
  <c r="G726" i="10"/>
  <c r="I726" i="10"/>
  <c r="J726" i="10"/>
  <c r="K726" i="10"/>
  <c r="M726" i="10" s="1"/>
  <c r="B727" i="10"/>
  <c r="C727" i="10"/>
  <c r="D727" i="10"/>
  <c r="E727" i="10"/>
  <c r="F727" i="10"/>
  <c r="G727" i="10"/>
  <c r="I727" i="10"/>
  <c r="J727" i="10"/>
  <c r="K727" i="10"/>
  <c r="M727" i="10" s="1"/>
  <c r="B728" i="10"/>
  <c r="C728" i="10"/>
  <c r="D728" i="10"/>
  <c r="E728" i="10"/>
  <c r="F728" i="10"/>
  <c r="G728" i="10"/>
  <c r="I728" i="10"/>
  <c r="J728" i="10"/>
  <c r="K728" i="10"/>
  <c r="M728" i="10" s="1"/>
  <c r="B729" i="10"/>
  <c r="C729" i="10"/>
  <c r="D729" i="10"/>
  <c r="E729" i="10"/>
  <c r="F729" i="10"/>
  <c r="G729" i="10"/>
  <c r="I729" i="10"/>
  <c r="J729" i="10"/>
  <c r="K729" i="10"/>
  <c r="M729" i="10" s="1"/>
  <c r="B730" i="10"/>
  <c r="C730" i="10"/>
  <c r="D730" i="10"/>
  <c r="E730" i="10"/>
  <c r="F730" i="10"/>
  <c r="G730" i="10"/>
  <c r="I730" i="10"/>
  <c r="J730" i="10"/>
  <c r="K730" i="10"/>
  <c r="M730" i="10" s="1"/>
  <c r="B731" i="10"/>
  <c r="C731" i="10"/>
  <c r="D731" i="10"/>
  <c r="E731" i="10"/>
  <c r="F731" i="10"/>
  <c r="G731" i="10"/>
  <c r="I731" i="10"/>
  <c r="J731" i="10"/>
  <c r="K731" i="10"/>
  <c r="M731" i="10" s="1"/>
  <c r="B732" i="10"/>
  <c r="C732" i="10"/>
  <c r="D732" i="10"/>
  <c r="E732" i="10"/>
  <c r="F732" i="10"/>
  <c r="G732" i="10"/>
  <c r="I732" i="10"/>
  <c r="J732" i="10"/>
  <c r="K732" i="10"/>
  <c r="M732" i="10" s="1"/>
  <c r="B733" i="10"/>
  <c r="C733" i="10"/>
  <c r="D733" i="10"/>
  <c r="E733" i="10"/>
  <c r="F733" i="10"/>
  <c r="G733" i="10"/>
  <c r="I733" i="10"/>
  <c r="J733" i="10"/>
  <c r="K733" i="10"/>
  <c r="M733" i="10" s="1"/>
  <c r="B734" i="10"/>
  <c r="C734" i="10"/>
  <c r="D734" i="10"/>
  <c r="E734" i="10"/>
  <c r="F734" i="10"/>
  <c r="G734" i="10"/>
  <c r="I734" i="10"/>
  <c r="J734" i="10"/>
  <c r="K734" i="10"/>
  <c r="M734" i="10" s="1"/>
  <c r="B735" i="10"/>
  <c r="C735" i="10"/>
  <c r="D735" i="10"/>
  <c r="E735" i="10"/>
  <c r="F735" i="10"/>
  <c r="G735" i="10"/>
  <c r="I735" i="10"/>
  <c r="J735" i="10"/>
  <c r="K735" i="10"/>
  <c r="M735" i="10" s="1"/>
  <c r="B736" i="10"/>
  <c r="C736" i="10"/>
  <c r="D736" i="10"/>
  <c r="E736" i="10"/>
  <c r="F736" i="10"/>
  <c r="G736" i="10"/>
  <c r="I736" i="10"/>
  <c r="J736" i="10"/>
  <c r="K736" i="10"/>
  <c r="M736" i="10" s="1"/>
  <c r="B737" i="10"/>
  <c r="C737" i="10"/>
  <c r="D737" i="10"/>
  <c r="E737" i="10"/>
  <c r="F737" i="10"/>
  <c r="G737" i="10"/>
  <c r="I737" i="10"/>
  <c r="J737" i="10"/>
  <c r="K737" i="10"/>
  <c r="M737" i="10" s="1"/>
  <c r="B738" i="10"/>
  <c r="C738" i="10"/>
  <c r="D738" i="10"/>
  <c r="E738" i="10"/>
  <c r="F738" i="10"/>
  <c r="G738" i="10"/>
  <c r="I738" i="10"/>
  <c r="J738" i="10"/>
  <c r="K738" i="10"/>
  <c r="M738" i="10" s="1"/>
  <c r="B739" i="10"/>
  <c r="C739" i="10"/>
  <c r="D739" i="10"/>
  <c r="E739" i="10"/>
  <c r="F739" i="10"/>
  <c r="G739" i="10"/>
  <c r="I739" i="10"/>
  <c r="J739" i="10"/>
  <c r="K739" i="10"/>
  <c r="M739" i="10" s="1"/>
  <c r="B740" i="10"/>
  <c r="C740" i="10"/>
  <c r="D740" i="10"/>
  <c r="E740" i="10"/>
  <c r="F740" i="10"/>
  <c r="G740" i="10"/>
  <c r="I740" i="10"/>
  <c r="J740" i="10"/>
  <c r="K740" i="10"/>
  <c r="M740" i="10" s="1"/>
  <c r="B741" i="10"/>
  <c r="C741" i="10"/>
  <c r="D741" i="10"/>
  <c r="E741" i="10"/>
  <c r="F741" i="10"/>
  <c r="G741" i="10"/>
  <c r="I741" i="10"/>
  <c r="J741" i="10"/>
  <c r="K741" i="10"/>
  <c r="M741" i="10" s="1"/>
  <c r="B742" i="10"/>
  <c r="C742" i="10"/>
  <c r="D742" i="10"/>
  <c r="E742" i="10"/>
  <c r="F742" i="10"/>
  <c r="G742" i="10"/>
  <c r="I742" i="10"/>
  <c r="J742" i="10"/>
  <c r="K742" i="10"/>
  <c r="M742" i="10" s="1"/>
  <c r="B743" i="10"/>
  <c r="C743" i="10"/>
  <c r="D743" i="10"/>
  <c r="E743" i="10"/>
  <c r="F743" i="10"/>
  <c r="G743" i="10"/>
  <c r="I743" i="10"/>
  <c r="J743" i="10"/>
  <c r="K743" i="10"/>
  <c r="M743" i="10" s="1"/>
  <c r="B744" i="10"/>
  <c r="C744" i="10"/>
  <c r="D744" i="10"/>
  <c r="E744" i="10"/>
  <c r="F744" i="10"/>
  <c r="G744" i="10"/>
  <c r="I744" i="10"/>
  <c r="J744" i="10"/>
  <c r="K744" i="10"/>
  <c r="M744" i="10" s="1"/>
  <c r="B745" i="10"/>
  <c r="C745" i="10"/>
  <c r="D745" i="10"/>
  <c r="E745" i="10"/>
  <c r="F745" i="10"/>
  <c r="G745" i="10"/>
  <c r="I745" i="10"/>
  <c r="J745" i="10"/>
  <c r="K745" i="10"/>
  <c r="M745" i="10" s="1"/>
  <c r="B746" i="10"/>
  <c r="C746" i="10"/>
  <c r="D746" i="10"/>
  <c r="E746" i="10"/>
  <c r="F746" i="10"/>
  <c r="G746" i="10"/>
  <c r="I746" i="10"/>
  <c r="J746" i="10"/>
  <c r="K746" i="10"/>
  <c r="M746" i="10" s="1"/>
  <c r="B747" i="10"/>
  <c r="C747" i="10"/>
  <c r="D747" i="10"/>
  <c r="E747" i="10"/>
  <c r="F747" i="10"/>
  <c r="G747" i="10"/>
  <c r="I747" i="10"/>
  <c r="J747" i="10"/>
  <c r="K747" i="10"/>
  <c r="M747" i="10" s="1"/>
  <c r="B748" i="10"/>
  <c r="C748" i="10"/>
  <c r="D748" i="10"/>
  <c r="E748" i="10"/>
  <c r="F748" i="10"/>
  <c r="G748" i="10"/>
  <c r="I748" i="10"/>
  <c r="J748" i="10"/>
  <c r="K748" i="10"/>
  <c r="M748" i="10" s="1"/>
  <c r="B749" i="10"/>
  <c r="C749" i="10"/>
  <c r="D749" i="10"/>
  <c r="E749" i="10"/>
  <c r="F749" i="10"/>
  <c r="G749" i="10"/>
  <c r="I749" i="10"/>
  <c r="J749" i="10"/>
  <c r="K749" i="10"/>
  <c r="M749" i="10" s="1"/>
  <c r="B750" i="10"/>
  <c r="C750" i="10"/>
  <c r="D750" i="10"/>
  <c r="E750" i="10"/>
  <c r="F750" i="10"/>
  <c r="G750" i="10"/>
  <c r="I750" i="10"/>
  <c r="J750" i="10"/>
  <c r="K750" i="10"/>
  <c r="M750" i="10" s="1"/>
  <c r="B751" i="10"/>
  <c r="C751" i="10"/>
  <c r="D751" i="10"/>
  <c r="E751" i="10"/>
  <c r="F751" i="10"/>
  <c r="G751" i="10"/>
  <c r="I751" i="10"/>
  <c r="J751" i="10"/>
  <c r="K751" i="10"/>
  <c r="M751" i="10" s="1"/>
  <c r="B752" i="10"/>
  <c r="C752" i="10"/>
  <c r="D752" i="10"/>
  <c r="E752" i="10"/>
  <c r="F752" i="10"/>
  <c r="G752" i="10"/>
  <c r="I752" i="10"/>
  <c r="J752" i="10"/>
  <c r="K752" i="10"/>
  <c r="M752" i="10" s="1"/>
  <c r="B753" i="10"/>
  <c r="C753" i="10"/>
  <c r="D753" i="10"/>
  <c r="E753" i="10"/>
  <c r="F753" i="10"/>
  <c r="G753" i="10"/>
  <c r="I753" i="10"/>
  <c r="J753" i="10"/>
  <c r="K753" i="10"/>
  <c r="M753" i="10" s="1"/>
  <c r="B754" i="10"/>
  <c r="C754" i="10"/>
  <c r="D754" i="10"/>
  <c r="E754" i="10"/>
  <c r="F754" i="10"/>
  <c r="G754" i="10"/>
  <c r="I754" i="10"/>
  <c r="J754" i="10"/>
  <c r="K754" i="10"/>
  <c r="M754" i="10" s="1"/>
  <c r="B755" i="10"/>
  <c r="C755" i="10"/>
  <c r="D755" i="10"/>
  <c r="E755" i="10"/>
  <c r="F755" i="10"/>
  <c r="G755" i="10"/>
  <c r="I755" i="10"/>
  <c r="J755" i="10"/>
  <c r="K755" i="10"/>
  <c r="M755" i="10" s="1"/>
  <c r="B756" i="10"/>
  <c r="C756" i="10"/>
  <c r="D756" i="10"/>
  <c r="E756" i="10"/>
  <c r="F756" i="10"/>
  <c r="G756" i="10"/>
  <c r="I756" i="10"/>
  <c r="J756" i="10"/>
  <c r="K756" i="10"/>
  <c r="M756" i="10" s="1"/>
  <c r="B757" i="10"/>
  <c r="C757" i="10"/>
  <c r="D757" i="10"/>
  <c r="E757" i="10"/>
  <c r="F757" i="10"/>
  <c r="G757" i="10"/>
  <c r="I757" i="10"/>
  <c r="J757" i="10"/>
  <c r="K757" i="10"/>
  <c r="M757" i="10" s="1"/>
  <c r="B758" i="10"/>
  <c r="C758" i="10"/>
  <c r="D758" i="10"/>
  <c r="E758" i="10"/>
  <c r="F758" i="10"/>
  <c r="G758" i="10"/>
  <c r="I758" i="10"/>
  <c r="J758" i="10"/>
  <c r="K758" i="10"/>
  <c r="M758" i="10" s="1"/>
  <c r="B759" i="10"/>
  <c r="C759" i="10"/>
  <c r="D759" i="10"/>
  <c r="E759" i="10"/>
  <c r="F759" i="10"/>
  <c r="G759" i="10"/>
  <c r="I759" i="10"/>
  <c r="J759" i="10"/>
  <c r="K759" i="10"/>
  <c r="M759" i="10" s="1"/>
  <c r="B760" i="10"/>
  <c r="C760" i="10"/>
  <c r="D760" i="10"/>
  <c r="E760" i="10"/>
  <c r="F760" i="10"/>
  <c r="G760" i="10"/>
  <c r="I760" i="10"/>
  <c r="J760" i="10"/>
  <c r="K760" i="10"/>
  <c r="M760" i="10" s="1"/>
  <c r="B761" i="10"/>
  <c r="C761" i="10"/>
  <c r="D761" i="10"/>
  <c r="E761" i="10"/>
  <c r="F761" i="10"/>
  <c r="G761" i="10"/>
  <c r="I761" i="10"/>
  <c r="J761" i="10"/>
  <c r="K761" i="10"/>
  <c r="M761" i="10" s="1"/>
  <c r="B762" i="10"/>
  <c r="C762" i="10"/>
  <c r="D762" i="10"/>
  <c r="E762" i="10"/>
  <c r="F762" i="10"/>
  <c r="G762" i="10"/>
  <c r="I762" i="10"/>
  <c r="J762" i="10"/>
  <c r="K762" i="10"/>
  <c r="M762" i="10" s="1"/>
  <c r="B763" i="10"/>
  <c r="C763" i="10"/>
  <c r="D763" i="10"/>
  <c r="E763" i="10"/>
  <c r="F763" i="10"/>
  <c r="G763" i="10"/>
  <c r="I763" i="10"/>
  <c r="J763" i="10"/>
  <c r="K763" i="10"/>
  <c r="M763" i="10" s="1"/>
  <c r="B764" i="10"/>
  <c r="C764" i="10"/>
  <c r="D764" i="10"/>
  <c r="E764" i="10"/>
  <c r="F764" i="10"/>
  <c r="G764" i="10"/>
  <c r="I764" i="10"/>
  <c r="J764" i="10"/>
  <c r="K764" i="10"/>
  <c r="M764" i="10" s="1"/>
  <c r="B765" i="10"/>
  <c r="C765" i="10"/>
  <c r="D765" i="10"/>
  <c r="E765" i="10"/>
  <c r="F765" i="10"/>
  <c r="G765" i="10"/>
  <c r="I765" i="10"/>
  <c r="J765" i="10"/>
  <c r="K765" i="10"/>
  <c r="M765" i="10" s="1"/>
  <c r="B766" i="10"/>
  <c r="C766" i="10"/>
  <c r="D766" i="10"/>
  <c r="E766" i="10"/>
  <c r="F766" i="10"/>
  <c r="G766" i="10"/>
  <c r="I766" i="10"/>
  <c r="J766" i="10"/>
  <c r="K766" i="10"/>
  <c r="M766" i="10" s="1"/>
  <c r="B767" i="10"/>
  <c r="C767" i="10"/>
  <c r="D767" i="10"/>
  <c r="E767" i="10"/>
  <c r="F767" i="10"/>
  <c r="G767" i="10"/>
  <c r="I767" i="10"/>
  <c r="J767" i="10"/>
  <c r="K767" i="10"/>
  <c r="M767" i="10" s="1"/>
  <c r="B768" i="10"/>
  <c r="C768" i="10"/>
  <c r="D768" i="10"/>
  <c r="E768" i="10"/>
  <c r="F768" i="10"/>
  <c r="G768" i="10"/>
  <c r="I768" i="10"/>
  <c r="J768" i="10"/>
  <c r="K768" i="10"/>
  <c r="M768" i="10" s="1"/>
  <c r="B769" i="10"/>
  <c r="C769" i="10"/>
  <c r="D769" i="10"/>
  <c r="E769" i="10"/>
  <c r="F769" i="10"/>
  <c r="G769" i="10"/>
  <c r="I769" i="10"/>
  <c r="J769" i="10"/>
  <c r="K769" i="10"/>
  <c r="M769" i="10" s="1"/>
  <c r="B770" i="10"/>
  <c r="C770" i="10"/>
  <c r="D770" i="10"/>
  <c r="E770" i="10"/>
  <c r="F770" i="10"/>
  <c r="G770" i="10"/>
  <c r="I770" i="10"/>
  <c r="J770" i="10"/>
  <c r="K770" i="10"/>
  <c r="M770" i="10" s="1"/>
  <c r="B771" i="10"/>
  <c r="C771" i="10"/>
  <c r="D771" i="10"/>
  <c r="E771" i="10"/>
  <c r="F771" i="10"/>
  <c r="G771" i="10"/>
  <c r="I771" i="10"/>
  <c r="J771" i="10"/>
  <c r="K771" i="10"/>
  <c r="M771" i="10" s="1"/>
  <c r="B772" i="10"/>
  <c r="C772" i="10"/>
  <c r="D772" i="10"/>
  <c r="E772" i="10"/>
  <c r="F772" i="10"/>
  <c r="G772" i="10"/>
  <c r="I772" i="10"/>
  <c r="J772" i="10"/>
  <c r="K772" i="10"/>
  <c r="M772" i="10" s="1"/>
  <c r="B773" i="10"/>
  <c r="C773" i="10"/>
  <c r="D773" i="10"/>
  <c r="E773" i="10"/>
  <c r="F773" i="10"/>
  <c r="G773" i="10"/>
  <c r="I773" i="10"/>
  <c r="J773" i="10"/>
  <c r="K773" i="10"/>
  <c r="M773" i="10" s="1"/>
  <c r="B774" i="10"/>
  <c r="C774" i="10"/>
  <c r="D774" i="10"/>
  <c r="E774" i="10"/>
  <c r="F774" i="10"/>
  <c r="G774" i="10"/>
  <c r="I774" i="10"/>
  <c r="J774" i="10"/>
  <c r="K774" i="10"/>
  <c r="M774" i="10" s="1"/>
  <c r="B775" i="10"/>
  <c r="C775" i="10"/>
  <c r="D775" i="10"/>
  <c r="E775" i="10"/>
  <c r="F775" i="10"/>
  <c r="G775" i="10"/>
  <c r="I775" i="10"/>
  <c r="J775" i="10"/>
  <c r="K775" i="10"/>
  <c r="M775" i="10" s="1"/>
  <c r="B776" i="10"/>
  <c r="C776" i="10"/>
  <c r="D776" i="10"/>
  <c r="E776" i="10"/>
  <c r="F776" i="10"/>
  <c r="G776" i="10"/>
  <c r="I776" i="10"/>
  <c r="J776" i="10"/>
  <c r="K776" i="10"/>
  <c r="M776" i="10" s="1"/>
  <c r="B777" i="10"/>
  <c r="C777" i="10"/>
  <c r="D777" i="10"/>
  <c r="E777" i="10"/>
  <c r="F777" i="10"/>
  <c r="G777" i="10"/>
  <c r="I777" i="10"/>
  <c r="J777" i="10"/>
  <c r="K777" i="10"/>
  <c r="M777" i="10" s="1"/>
  <c r="B778" i="10"/>
  <c r="C778" i="10"/>
  <c r="D778" i="10"/>
  <c r="E778" i="10"/>
  <c r="F778" i="10"/>
  <c r="G778" i="10"/>
  <c r="I778" i="10"/>
  <c r="J778" i="10"/>
  <c r="K778" i="10"/>
  <c r="M778" i="10" s="1"/>
  <c r="B779" i="10"/>
  <c r="C779" i="10"/>
  <c r="D779" i="10"/>
  <c r="E779" i="10"/>
  <c r="F779" i="10"/>
  <c r="G779" i="10"/>
  <c r="I779" i="10"/>
  <c r="J779" i="10"/>
  <c r="K779" i="10"/>
  <c r="M779" i="10" s="1"/>
  <c r="B780" i="10"/>
  <c r="C780" i="10"/>
  <c r="D780" i="10"/>
  <c r="E780" i="10"/>
  <c r="F780" i="10"/>
  <c r="G780" i="10"/>
  <c r="I780" i="10"/>
  <c r="J780" i="10"/>
  <c r="K780" i="10"/>
  <c r="M780" i="10" s="1"/>
  <c r="B781" i="10"/>
  <c r="C781" i="10"/>
  <c r="D781" i="10"/>
  <c r="E781" i="10"/>
  <c r="F781" i="10"/>
  <c r="G781" i="10"/>
  <c r="I781" i="10"/>
  <c r="J781" i="10"/>
  <c r="K781" i="10"/>
  <c r="M781" i="10" s="1"/>
  <c r="B782" i="10"/>
  <c r="C782" i="10"/>
  <c r="D782" i="10"/>
  <c r="E782" i="10"/>
  <c r="F782" i="10"/>
  <c r="G782" i="10"/>
  <c r="I782" i="10"/>
  <c r="J782" i="10"/>
  <c r="K782" i="10"/>
  <c r="M782" i="10" s="1"/>
  <c r="B783" i="10"/>
  <c r="C783" i="10"/>
  <c r="D783" i="10"/>
  <c r="E783" i="10"/>
  <c r="F783" i="10"/>
  <c r="G783" i="10"/>
  <c r="I783" i="10"/>
  <c r="J783" i="10"/>
  <c r="K783" i="10"/>
  <c r="M783" i="10" s="1"/>
  <c r="B784" i="10"/>
  <c r="C784" i="10"/>
  <c r="D784" i="10"/>
  <c r="E784" i="10"/>
  <c r="F784" i="10"/>
  <c r="G784" i="10"/>
  <c r="I784" i="10"/>
  <c r="J784" i="10"/>
  <c r="K784" i="10"/>
  <c r="M784" i="10" s="1"/>
  <c r="B785" i="10"/>
  <c r="C785" i="10"/>
  <c r="D785" i="10"/>
  <c r="E785" i="10"/>
  <c r="F785" i="10"/>
  <c r="G785" i="10"/>
  <c r="I785" i="10"/>
  <c r="J785" i="10"/>
  <c r="K785" i="10"/>
  <c r="M785" i="10" s="1"/>
  <c r="B786" i="10"/>
  <c r="C786" i="10"/>
  <c r="D786" i="10"/>
  <c r="E786" i="10"/>
  <c r="F786" i="10"/>
  <c r="G786" i="10"/>
  <c r="I786" i="10"/>
  <c r="J786" i="10"/>
  <c r="K786" i="10"/>
  <c r="M786" i="10" s="1"/>
  <c r="B787" i="10"/>
  <c r="C787" i="10"/>
  <c r="D787" i="10"/>
  <c r="E787" i="10"/>
  <c r="F787" i="10"/>
  <c r="G787" i="10"/>
  <c r="I787" i="10"/>
  <c r="J787" i="10"/>
  <c r="K787" i="10"/>
  <c r="M787" i="10" s="1"/>
  <c r="B788" i="10"/>
  <c r="C788" i="10"/>
  <c r="D788" i="10"/>
  <c r="E788" i="10"/>
  <c r="F788" i="10"/>
  <c r="G788" i="10"/>
  <c r="I788" i="10"/>
  <c r="J788" i="10"/>
  <c r="K788" i="10"/>
  <c r="M788" i="10" s="1"/>
  <c r="B789" i="10"/>
  <c r="C789" i="10"/>
  <c r="D789" i="10"/>
  <c r="E789" i="10"/>
  <c r="F789" i="10"/>
  <c r="G789" i="10"/>
  <c r="I789" i="10"/>
  <c r="J789" i="10"/>
  <c r="K789" i="10"/>
  <c r="M789" i="10" s="1"/>
  <c r="B790" i="10"/>
  <c r="C790" i="10"/>
  <c r="D790" i="10"/>
  <c r="E790" i="10"/>
  <c r="F790" i="10"/>
  <c r="G790" i="10"/>
  <c r="I790" i="10"/>
  <c r="J790" i="10"/>
  <c r="K790" i="10"/>
  <c r="M790" i="10" s="1"/>
  <c r="B791" i="10"/>
  <c r="C791" i="10"/>
  <c r="D791" i="10"/>
  <c r="E791" i="10"/>
  <c r="F791" i="10"/>
  <c r="G791" i="10"/>
  <c r="I791" i="10"/>
  <c r="J791" i="10"/>
  <c r="K791" i="10"/>
  <c r="M791" i="10" s="1"/>
  <c r="B792" i="10"/>
  <c r="C792" i="10"/>
  <c r="D792" i="10"/>
  <c r="E792" i="10"/>
  <c r="F792" i="10"/>
  <c r="G792" i="10"/>
  <c r="I792" i="10"/>
  <c r="J792" i="10"/>
  <c r="K792" i="10"/>
  <c r="M792" i="10" s="1"/>
  <c r="B793" i="10"/>
  <c r="C793" i="10"/>
  <c r="D793" i="10"/>
  <c r="E793" i="10"/>
  <c r="F793" i="10"/>
  <c r="G793" i="10"/>
  <c r="I793" i="10"/>
  <c r="J793" i="10"/>
  <c r="K793" i="10"/>
  <c r="M793" i="10" s="1"/>
  <c r="B794" i="10"/>
  <c r="C794" i="10"/>
  <c r="D794" i="10"/>
  <c r="E794" i="10"/>
  <c r="F794" i="10"/>
  <c r="G794" i="10"/>
  <c r="I794" i="10"/>
  <c r="J794" i="10"/>
  <c r="K794" i="10"/>
  <c r="M794" i="10" s="1"/>
  <c r="B795" i="10"/>
  <c r="C795" i="10"/>
  <c r="D795" i="10"/>
  <c r="E795" i="10"/>
  <c r="F795" i="10"/>
  <c r="G795" i="10"/>
  <c r="I795" i="10"/>
  <c r="J795" i="10"/>
  <c r="K795" i="10"/>
  <c r="M795" i="10" s="1"/>
  <c r="B796" i="10"/>
  <c r="C796" i="10"/>
  <c r="D796" i="10"/>
  <c r="E796" i="10"/>
  <c r="F796" i="10"/>
  <c r="G796" i="10"/>
  <c r="I796" i="10"/>
  <c r="J796" i="10"/>
  <c r="K796" i="10"/>
  <c r="M796" i="10" s="1"/>
  <c r="B797" i="10"/>
  <c r="C797" i="10"/>
  <c r="D797" i="10"/>
  <c r="E797" i="10"/>
  <c r="F797" i="10"/>
  <c r="G797" i="10"/>
  <c r="I797" i="10"/>
  <c r="J797" i="10"/>
  <c r="K797" i="10"/>
  <c r="M797" i="10" s="1"/>
  <c r="B798" i="10"/>
  <c r="C798" i="10"/>
  <c r="D798" i="10"/>
  <c r="E798" i="10"/>
  <c r="F798" i="10"/>
  <c r="G798" i="10"/>
  <c r="I798" i="10"/>
  <c r="J798" i="10"/>
  <c r="K798" i="10"/>
  <c r="M798" i="10" s="1"/>
  <c r="B799" i="10"/>
  <c r="C799" i="10"/>
  <c r="D799" i="10"/>
  <c r="E799" i="10"/>
  <c r="F799" i="10"/>
  <c r="G799" i="10"/>
  <c r="I799" i="10"/>
  <c r="J799" i="10"/>
  <c r="K799" i="10"/>
  <c r="M799" i="10" s="1"/>
  <c r="B800" i="10"/>
  <c r="C800" i="10"/>
  <c r="D800" i="10"/>
  <c r="E800" i="10"/>
  <c r="F800" i="10"/>
  <c r="G800" i="10"/>
  <c r="I800" i="10"/>
  <c r="J800" i="10"/>
  <c r="K800" i="10"/>
  <c r="M800" i="10" s="1"/>
  <c r="B801" i="10"/>
  <c r="C801" i="10"/>
  <c r="D801" i="10"/>
  <c r="E801" i="10"/>
  <c r="F801" i="10"/>
  <c r="G801" i="10"/>
  <c r="I801" i="10"/>
  <c r="J801" i="10"/>
  <c r="K801" i="10"/>
  <c r="M801" i="10" s="1"/>
  <c r="B802" i="10"/>
  <c r="C802" i="10"/>
  <c r="D802" i="10"/>
  <c r="E802" i="10"/>
  <c r="F802" i="10"/>
  <c r="G802" i="10"/>
  <c r="I802" i="10"/>
  <c r="J802" i="10"/>
  <c r="K802" i="10"/>
  <c r="M802" i="10" s="1"/>
  <c r="B803" i="10"/>
  <c r="C803" i="10"/>
  <c r="D803" i="10"/>
  <c r="E803" i="10"/>
  <c r="F803" i="10"/>
  <c r="G803" i="10"/>
  <c r="I803" i="10"/>
  <c r="J803" i="10"/>
  <c r="K803" i="10"/>
  <c r="M803" i="10" s="1"/>
  <c r="B804" i="10"/>
  <c r="C804" i="10"/>
  <c r="D804" i="10"/>
  <c r="E804" i="10"/>
  <c r="F804" i="10"/>
  <c r="G804" i="10"/>
  <c r="I804" i="10"/>
  <c r="J804" i="10"/>
  <c r="K804" i="10"/>
  <c r="M804" i="10" s="1"/>
  <c r="B805" i="10"/>
  <c r="C805" i="10"/>
  <c r="D805" i="10"/>
  <c r="E805" i="10"/>
  <c r="F805" i="10"/>
  <c r="G805" i="10"/>
  <c r="I805" i="10"/>
  <c r="J805" i="10"/>
  <c r="K805" i="10"/>
  <c r="M805" i="10" s="1"/>
  <c r="B806" i="10"/>
  <c r="C806" i="10"/>
  <c r="D806" i="10"/>
  <c r="E806" i="10"/>
  <c r="F806" i="10"/>
  <c r="G806" i="10"/>
  <c r="I806" i="10"/>
  <c r="J806" i="10"/>
  <c r="K806" i="10"/>
  <c r="M806" i="10" s="1"/>
  <c r="B807" i="10"/>
  <c r="C807" i="10"/>
  <c r="D807" i="10"/>
  <c r="E807" i="10"/>
  <c r="F807" i="10"/>
  <c r="G807" i="10"/>
  <c r="I807" i="10"/>
  <c r="J807" i="10"/>
  <c r="K807" i="10"/>
  <c r="M807" i="10" s="1"/>
  <c r="B808" i="10"/>
  <c r="C808" i="10"/>
  <c r="D808" i="10"/>
  <c r="E808" i="10"/>
  <c r="F808" i="10"/>
  <c r="G808" i="10"/>
  <c r="I808" i="10"/>
  <c r="J808" i="10"/>
  <c r="K808" i="10"/>
  <c r="M808" i="10" s="1"/>
  <c r="B809" i="10"/>
  <c r="C809" i="10"/>
  <c r="D809" i="10"/>
  <c r="E809" i="10"/>
  <c r="F809" i="10"/>
  <c r="G809" i="10"/>
  <c r="I809" i="10"/>
  <c r="J809" i="10"/>
  <c r="K809" i="10"/>
  <c r="M809" i="10" s="1"/>
  <c r="B810" i="10"/>
  <c r="C810" i="10"/>
  <c r="D810" i="10"/>
  <c r="E810" i="10"/>
  <c r="F810" i="10"/>
  <c r="G810" i="10"/>
  <c r="I810" i="10"/>
  <c r="J810" i="10"/>
  <c r="K810" i="10"/>
  <c r="M810" i="10" s="1"/>
  <c r="B811" i="10"/>
  <c r="C811" i="10"/>
  <c r="D811" i="10"/>
  <c r="E811" i="10"/>
  <c r="F811" i="10"/>
  <c r="G811" i="10"/>
  <c r="I811" i="10"/>
  <c r="J811" i="10"/>
  <c r="K811" i="10"/>
  <c r="M811" i="10" s="1"/>
  <c r="B812" i="10"/>
  <c r="C812" i="10"/>
  <c r="D812" i="10"/>
  <c r="E812" i="10"/>
  <c r="F812" i="10"/>
  <c r="G812" i="10"/>
  <c r="I812" i="10"/>
  <c r="J812" i="10"/>
  <c r="K812" i="10"/>
  <c r="M812" i="10" s="1"/>
  <c r="B813" i="10"/>
  <c r="C813" i="10"/>
  <c r="D813" i="10"/>
  <c r="E813" i="10"/>
  <c r="F813" i="10"/>
  <c r="G813" i="10"/>
  <c r="I813" i="10"/>
  <c r="J813" i="10"/>
  <c r="K813" i="10"/>
  <c r="M813" i="10" s="1"/>
  <c r="B814" i="10"/>
  <c r="C814" i="10"/>
  <c r="D814" i="10"/>
  <c r="E814" i="10"/>
  <c r="F814" i="10"/>
  <c r="G814" i="10"/>
  <c r="I814" i="10"/>
  <c r="J814" i="10"/>
  <c r="K814" i="10"/>
  <c r="M814" i="10" s="1"/>
  <c r="B815" i="10"/>
  <c r="C815" i="10"/>
  <c r="D815" i="10"/>
  <c r="E815" i="10"/>
  <c r="F815" i="10"/>
  <c r="G815" i="10"/>
  <c r="I815" i="10"/>
  <c r="J815" i="10"/>
  <c r="K815" i="10"/>
  <c r="M815" i="10" s="1"/>
  <c r="B816" i="10"/>
  <c r="C816" i="10"/>
  <c r="D816" i="10"/>
  <c r="E816" i="10"/>
  <c r="F816" i="10"/>
  <c r="G816" i="10"/>
  <c r="I816" i="10"/>
  <c r="J816" i="10"/>
  <c r="K816" i="10"/>
  <c r="M816" i="10" s="1"/>
  <c r="B817" i="10"/>
  <c r="C817" i="10"/>
  <c r="D817" i="10"/>
  <c r="E817" i="10"/>
  <c r="F817" i="10"/>
  <c r="G817" i="10"/>
  <c r="I817" i="10"/>
  <c r="J817" i="10"/>
  <c r="K817" i="10"/>
  <c r="M817" i="10" s="1"/>
  <c r="B818" i="10"/>
  <c r="C818" i="10"/>
  <c r="D818" i="10"/>
  <c r="E818" i="10"/>
  <c r="F818" i="10"/>
  <c r="G818" i="10"/>
  <c r="I818" i="10"/>
  <c r="J818" i="10"/>
  <c r="K818" i="10"/>
  <c r="M818" i="10" s="1"/>
  <c r="B819" i="10"/>
  <c r="C819" i="10"/>
  <c r="D819" i="10"/>
  <c r="E819" i="10"/>
  <c r="F819" i="10"/>
  <c r="G819" i="10"/>
  <c r="I819" i="10"/>
  <c r="J819" i="10"/>
  <c r="K819" i="10"/>
  <c r="M819" i="10" s="1"/>
  <c r="B820" i="10"/>
  <c r="C820" i="10"/>
  <c r="D820" i="10"/>
  <c r="E820" i="10"/>
  <c r="F820" i="10"/>
  <c r="G820" i="10"/>
  <c r="I820" i="10"/>
  <c r="J820" i="10"/>
  <c r="K820" i="10"/>
  <c r="M820" i="10" s="1"/>
  <c r="B821" i="10"/>
  <c r="C821" i="10"/>
  <c r="D821" i="10"/>
  <c r="E821" i="10"/>
  <c r="F821" i="10"/>
  <c r="G821" i="10"/>
  <c r="I821" i="10"/>
  <c r="J821" i="10"/>
  <c r="K821" i="10"/>
  <c r="M821" i="10" s="1"/>
  <c r="B822" i="10"/>
  <c r="C822" i="10"/>
  <c r="D822" i="10"/>
  <c r="E822" i="10"/>
  <c r="F822" i="10"/>
  <c r="G822" i="10"/>
  <c r="I822" i="10"/>
  <c r="J822" i="10"/>
  <c r="K822" i="10"/>
  <c r="M822" i="10" s="1"/>
  <c r="B823" i="10"/>
  <c r="C823" i="10"/>
  <c r="D823" i="10"/>
  <c r="E823" i="10"/>
  <c r="F823" i="10"/>
  <c r="G823" i="10"/>
  <c r="I823" i="10"/>
  <c r="J823" i="10"/>
  <c r="K823" i="10"/>
  <c r="M823" i="10" s="1"/>
  <c r="B824" i="10"/>
  <c r="C824" i="10"/>
  <c r="D824" i="10"/>
  <c r="E824" i="10"/>
  <c r="F824" i="10"/>
  <c r="G824" i="10"/>
  <c r="I824" i="10"/>
  <c r="J824" i="10"/>
  <c r="K824" i="10"/>
  <c r="M824" i="10" s="1"/>
  <c r="B825" i="10"/>
  <c r="C825" i="10"/>
  <c r="D825" i="10"/>
  <c r="E825" i="10"/>
  <c r="F825" i="10"/>
  <c r="G825" i="10"/>
  <c r="I825" i="10"/>
  <c r="J825" i="10"/>
  <c r="K825" i="10"/>
  <c r="M825" i="10" s="1"/>
  <c r="B826" i="10"/>
  <c r="C826" i="10"/>
  <c r="D826" i="10"/>
  <c r="E826" i="10"/>
  <c r="F826" i="10"/>
  <c r="G826" i="10"/>
  <c r="I826" i="10"/>
  <c r="J826" i="10"/>
  <c r="K826" i="10"/>
  <c r="M826" i="10" s="1"/>
  <c r="B827" i="10"/>
  <c r="C827" i="10"/>
  <c r="D827" i="10"/>
  <c r="E827" i="10"/>
  <c r="F827" i="10"/>
  <c r="G827" i="10"/>
  <c r="I827" i="10"/>
  <c r="J827" i="10"/>
  <c r="K827" i="10"/>
  <c r="M827" i="10" s="1"/>
  <c r="B828" i="10"/>
  <c r="C828" i="10"/>
  <c r="D828" i="10"/>
  <c r="E828" i="10"/>
  <c r="F828" i="10"/>
  <c r="G828" i="10"/>
  <c r="I828" i="10"/>
  <c r="J828" i="10"/>
  <c r="K828" i="10"/>
  <c r="M828" i="10" s="1"/>
  <c r="B829" i="10"/>
  <c r="C829" i="10"/>
  <c r="D829" i="10"/>
  <c r="E829" i="10"/>
  <c r="F829" i="10"/>
  <c r="G829" i="10"/>
  <c r="I829" i="10"/>
  <c r="J829" i="10"/>
  <c r="K829" i="10"/>
  <c r="M829" i="10" s="1"/>
  <c r="B830" i="10"/>
  <c r="C830" i="10"/>
  <c r="D830" i="10"/>
  <c r="E830" i="10"/>
  <c r="F830" i="10"/>
  <c r="G830" i="10"/>
  <c r="I830" i="10"/>
  <c r="J830" i="10"/>
  <c r="K830" i="10"/>
  <c r="M830" i="10" s="1"/>
  <c r="B831" i="10"/>
  <c r="C831" i="10"/>
  <c r="D831" i="10"/>
  <c r="E831" i="10"/>
  <c r="F831" i="10"/>
  <c r="G831" i="10"/>
  <c r="I831" i="10"/>
  <c r="J831" i="10"/>
  <c r="K831" i="10"/>
  <c r="M831" i="10" s="1"/>
  <c r="B832" i="10"/>
  <c r="C832" i="10"/>
  <c r="D832" i="10"/>
  <c r="E832" i="10"/>
  <c r="F832" i="10"/>
  <c r="G832" i="10"/>
  <c r="I832" i="10"/>
  <c r="J832" i="10"/>
  <c r="K832" i="10"/>
  <c r="M832" i="10" s="1"/>
  <c r="B833" i="10"/>
  <c r="C833" i="10"/>
  <c r="D833" i="10"/>
  <c r="E833" i="10"/>
  <c r="F833" i="10"/>
  <c r="G833" i="10"/>
  <c r="I833" i="10"/>
  <c r="J833" i="10"/>
  <c r="K833" i="10"/>
  <c r="M833" i="10" s="1"/>
  <c r="B834" i="10"/>
  <c r="C834" i="10"/>
  <c r="D834" i="10"/>
  <c r="E834" i="10"/>
  <c r="F834" i="10"/>
  <c r="G834" i="10"/>
  <c r="I834" i="10"/>
  <c r="J834" i="10"/>
  <c r="K834" i="10"/>
  <c r="M834" i="10" s="1"/>
  <c r="B835" i="10"/>
  <c r="C835" i="10"/>
  <c r="D835" i="10"/>
  <c r="E835" i="10"/>
  <c r="F835" i="10"/>
  <c r="G835" i="10"/>
  <c r="I835" i="10"/>
  <c r="J835" i="10"/>
  <c r="K835" i="10"/>
  <c r="M835" i="10" s="1"/>
  <c r="B836" i="10"/>
  <c r="C836" i="10"/>
  <c r="D836" i="10"/>
  <c r="E836" i="10"/>
  <c r="F836" i="10"/>
  <c r="G836" i="10"/>
  <c r="I836" i="10"/>
  <c r="J836" i="10"/>
  <c r="K836" i="10"/>
  <c r="M836" i="10" s="1"/>
  <c r="B837" i="10"/>
  <c r="C837" i="10"/>
  <c r="D837" i="10"/>
  <c r="E837" i="10"/>
  <c r="F837" i="10"/>
  <c r="G837" i="10"/>
  <c r="I837" i="10"/>
  <c r="J837" i="10"/>
  <c r="K837" i="10"/>
  <c r="M837" i="10" s="1"/>
  <c r="B838" i="10"/>
  <c r="C838" i="10"/>
  <c r="D838" i="10"/>
  <c r="E838" i="10"/>
  <c r="F838" i="10"/>
  <c r="G838" i="10"/>
  <c r="I838" i="10"/>
  <c r="J838" i="10"/>
  <c r="K838" i="10"/>
  <c r="M838" i="10" s="1"/>
  <c r="B839" i="10"/>
  <c r="C839" i="10"/>
  <c r="D839" i="10"/>
  <c r="E839" i="10"/>
  <c r="F839" i="10"/>
  <c r="G839" i="10"/>
  <c r="I839" i="10"/>
  <c r="J839" i="10"/>
  <c r="K839" i="10"/>
  <c r="M839" i="10" s="1"/>
  <c r="B840" i="10"/>
  <c r="C840" i="10"/>
  <c r="D840" i="10"/>
  <c r="E840" i="10"/>
  <c r="F840" i="10"/>
  <c r="G840" i="10"/>
  <c r="I840" i="10"/>
  <c r="J840" i="10"/>
  <c r="K840" i="10"/>
  <c r="M840" i="10" s="1"/>
  <c r="B841" i="10"/>
  <c r="C841" i="10"/>
  <c r="D841" i="10"/>
  <c r="E841" i="10"/>
  <c r="F841" i="10"/>
  <c r="G841" i="10"/>
  <c r="I841" i="10"/>
  <c r="J841" i="10"/>
  <c r="K841" i="10"/>
  <c r="M841" i="10" s="1"/>
  <c r="B842" i="10"/>
  <c r="C842" i="10"/>
  <c r="D842" i="10"/>
  <c r="E842" i="10"/>
  <c r="F842" i="10"/>
  <c r="G842" i="10"/>
  <c r="I842" i="10"/>
  <c r="J842" i="10"/>
  <c r="K842" i="10"/>
  <c r="M842" i="10" s="1"/>
  <c r="B843" i="10"/>
  <c r="C843" i="10"/>
  <c r="D843" i="10"/>
  <c r="E843" i="10"/>
  <c r="F843" i="10"/>
  <c r="G843" i="10"/>
  <c r="I843" i="10"/>
  <c r="J843" i="10"/>
  <c r="K843" i="10"/>
  <c r="M843" i="10" s="1"/>
  <c r="B844" i="10"/>
  <c r="C844" i="10"/>
  <c r="D844" i="10"/>
  <c r="E844" i="10"/>
  <c r="F844" i="10"/>
  <c r="G844" i="10"/>
  <c r="I844" i="10"/>
  <c r="J844" i="10"/>
  <c r="K844" i="10"/>
  <c r="M844" i="10" s="1"/>
  <c r="B845" i="10"/>
  <c r="C845" i="10"/>
  <c r="D845" i="10"/>
  <c r="E845" i="10"/>
  <c r="F845" i="10"/>
  <c r="G845" i="10"/>
  <c r="I845" i="10"/>
  <c r="J845" i="10"/>
  <c r="K845" i="10"/>
  <c r="M845" i="10" s="1"/>
  <c r="B846" i="10"/>
  <c r="C846" i="10"/>
  <c r="D846" i="10"/>
  <c r="E846" i="10"/>
  <c r="F846" i="10"/>
  <c r="G846" i="10"/>
  <c r="I846" i="10"/>
  <c r="J846" i="10"/>
  <c r="K846" i="10"/>
  <c r="M846" i="10" s="1"/>
  <c r="B847" i="10"/>
  <c r="C847" i="10"/>
  <c r="D847" i="10"/>
  <c r="E847" i="10"/>
  <c r="F847" i="10"/>
  <c r="G847" i="10"/>
  <c r="I847" i="10"/>
  <c r="J847" i="10"/>
  <c r="K847" i="10"/>
  <c r="M847" i="10" s="1"/>
  <c r="B848" i="10"/>
  <c r="C848" i="10"/>
  <c r="D848" i="10"/>
  <c r="E848" i="10"/>
  <c r="F848" i="10"/>
  <c r="G848" i="10"/>
  <c r="I848" i="10"/>
  <c r="J848" i="10"/>
  <c r="K848" i="10"/>
  <c r="M848" i="10" s="1"/>
  <c r="B849" i="10"/>
  <c r="C849" i="10"/>
  <c r="D849" i="10"/>
  <c r="E849" i="10"/>
  <c r="F849" i="10"/>
  <c r="G849" i="10"/>
  <c r="I849" i="10"/>
  <c r="J849" i="10"/>
  <c r="K849" i="10"/>
  <c r="M849" i="10" s="1"/>
  <c r="B850" i="10"/>
  <c r="C850" i="10"/>
  <c r="D850" i="10"/>
  <c r="E850" i="10"/>
  <c r="F850" i="10"/>
  <c r="G850" i="10"/>
  <c r="I850" i="10"/>
  <c r="J850" i="10"/>
  <c r="K850" i="10"/>
  <c r="M850" i="10" s="1"/>
  <c r="B851" i="10"/>
  <c r="C851" i="10"/>
  <c r="D851" i="10"/>
  <c r="E851" i="10"/>
  <c r="F851" i="10"/>
  <c r="G851" i="10"/>
  <c r="I851" i="10"/>
  <c r="J851" i="10"/>
  <c r="K851" i="10"/>
  <c r="M851" i="10" s="1"/>
  <c r="B852" i="10"/>
  <c r="C852" i="10"/>
  <c r="D852" i="10"/>
  <c r="E852" i="10"/>
  <c r="F852" i="10"/>
  <c r="G852" i="10"/>
  <c r="I852" i="10"/>
  <c r="J852" i="10"/>
  <c r="K852" i="10"/>
  <c r="M852" i="10" s="1"/>
  <c r="B853" i="10"/>
  <c r="C853" i="10"/>
  <c r="D853" i="10"/>
  <c r="E853" i="10"/>
  <c r="F853" i="10"/>
  <c r="G853" i="10"/>
  <c r="I853" i="10"/>
  <c r="J853" i="10"/>
  <c r="K853" i="10"/>
  <c r="M853" i="10" s="1"/>
  <c r="B854" i="10"/>
  <c r="C854" i="10"/>
  <c r="D854" i="10"/>
  <c r="E854" i="10"/>
  <c r="F854" i="10"/>
  <c r="G854" i="10"/>
  <c r="I854" i="10"/>
  <c r="J854" i="10"/>
  <c r="K854" i="10"/>
  <c r="M854" i="10" s="1"/>
  <c r="B855" i="10"/>
  <c r="C855" i="10"/>
  <c r="D855" i="10"/>
  <c r="E855" i="10"/>
  <c r="F855" i="10"/>
  <c r="G855" i="10"/>
  <c r="I855" i="10"/>
  <c r="J855" i="10"/>
  <c r="K855" i="10"/>
  <c r="M855" i="10" s="1"/>
  <c r="B856" i="10"/>
  <c r="C856" i="10"/>
  <c r="D856" i="10"/>
  <c r="E856" i="10"/>
  <c r="F856" i="10"/>
  <c r="G856" i="10"/>
  <c r="I856" i="10"/>
  <c r="J856" i="10"/>
  <c r="K856" i="10"/>
  <c r="M856" i="10" s="1"/>
  <c r="B857" i="10"/>
  <c r="C857" i="10"/>
  <c r="D857" i="10"/>
  <c r="E857" i="10"/>
  <c r="F857" i="10"/>
  <c r="G857" i="10"/>
  <c r="I857" i="10"/>
  <c r="J857" i="10"/>
  <c r="K857" i="10"/>
  <c r="M857" i="10" s="1"/>
  <c r="B858" i="10"/>
  <c r="C858" i="10"/>
  <c r="D858" i="10"/>
  <c r="E858" i="10"/>
  <c r="F858" i="10"/>
  <c r="G858" i="10"/>
  <c r="I858" i="10"/>
  <c r="J858" i="10"/>
  <c r="K858" i="10"/>
  <c r="M858" i="10" s="1"/>
  <c r="B859" i="10"/>
  <c r="C859" i="10"/>
  <c r="D859" i="10"/>
  <c r="E859" i="10"/>
  <c r="F859" i="10"/>
  <c r="G859" i="10"/>
  <c r="I859" i="10"/>
  <c r="J859" i="10"/>
  <c r="K859" i="10"/>
  <c r="M859" i="10" s="1"/>
  <c r="B860" i="10"/>
  <c r="C860" i="10"/>
  <c r="D860" i="10"/>
  <c r="E860" i="10"/>
  <c r="F860" i="10"/>
  <c r="G860" i="10"/>
  <c r="I860" i="10"/>
  <c r="J860" i="10"/>
  <c r="K860" i="10"/>
  <c r="M860" i="10" s="1"/>
  <c r="B861" i="10"/>
  <c r="C861" i="10"/>
  <c r="D861" i="10"/>
  <c r="E861" i="10"/>
  <c r="F861" i="10"/>
  <c r="G861" i="10"/>
  <c r="I861" i="10"/>
  <c r="J861" i="10"/>
  <c r="K861" i="10"/>
  <c r="M861" i="10" s="1"/>
  <c r="B862" i="10"/>
  <c r="C862" i="10"/>
  <c r="D862" i="10"/>
  <c r="E862" i="10"/>
  <c r="F862" i="10"/>
  <c r="G862" i="10"/>
  <c r="I862" i="10"/>
  <c r="J862" i="10"/>
  <c r="K862" i="10"/>
  <c r="M862" i="10" s="1"/>
  <c r="B863" i="10"/>
  <c r="C863" i="10"/>
  <c r="D863" i="10"/>
  <c r="E863" i="10"/>
  <c r="F863" i="10"/>
  <c r="G863" i="10"/>
  <c r="I863" i="10"/>
  <c r="J863" i="10"/>
  <c r="K863" i="10"/>
  <c r="M863" i="10" s="1"/>
  <c r="B864" i="10"/>
  <c r="C864" i="10"/>
  <c r="D864" i="10"/>
  <c r="E864" i="10"/>
  <c r="F864" i="10"/>
  <c r="G864" i="10"/>
  <c r="I864" i="10"/>
  <c r="J864" i="10"/>
  <c r="K864" i="10"/>
  <c r="M864" i="10" s="1"/>
  <c r="B865" i="10"/>
  <c r="C865" i="10"/>
  <c r="D865" i="10"/>
  <c r="E865" i="10"/>
  <c r="F865" i="10"/>
  <c r="G865" i="10"/>
  <c r="I865" i="10"/>
  <c r="J865" i="10"/>
  <c r="K865" i="10"/>
  <c r="M865" i="10" s="1"/>
  <c r="B866" i="10"/>
  <c r="C866" i="10"/>
  <c r="D866" i="10"/>
  <c r="E866" i="10"/>
  <c r="F866" i="10"/>
  <c r="G866" i="10"/>
  <c r="I866" i="10"/>
  <c r="J866" i="10"/>
  <c r="K866" i="10"/>
  <c r="M866" i="10" s="1"/>
  <c r="B867" i="10"/>
  <c r="C867" i="10"/>
  <c r="D867" i="10"/>
  <c r="E867" i="10"/>
  <c r="F867" i="10"/>
  <c r="G867" i="10"/>
  <c r="I867" i="10"/>
  <c r="J867" i="10"/>
  <c r="K867" i="10"/>
  <c r="M867" i="10" s="1"/>
  <c r="B868" i="10"/>
  <c r="C868" i="10"/>
  <c r="D868" i="10"/>
  <c r="E868" i="10"/>
  <c r="F868" i="10"/>
  <c r="G868" i="10"/>
  <c r="I868" i="10"/>
  <c r="J868" i="10"/>
  <c r="K868" i="10"/>
  <c r="M868" i="10" s="1"/>
  <c r="B869" i="10"/>
  <c r="C869" i="10"/>
  <c r="D869" i="10"/>
  <c r="E869" i="10"/>
  <c r="F869" i="10"/>
  <c r="G869" i="10"/>
  <c r="I869" i="10"/>
  <c r="J869" i="10"/>
  <c r="K869" i="10"/>
  <c r="M869" i="10" s="1"/>
  <c r="B870" i="10"/>
  <c r="C870" i="10"/>
  <c r="D870" i="10"/>
  <c r="E870" i="10"/>
  <c r="F870" i="10"/>
  <c r="G870" i="10"/>
  <c r="I870" i="10"/>
  <c r="J870" i="10"/>
  <c r="K870" i="10"/>
  <c r="M870" i="10" s="1"/>
  <c r="B871" i="10"/>
  <c r="C871" i="10"/>
  <c r="D871" i="10"/>
  <c r="E871" i="10"/>
  <c r="F871" i="10"/>
  <c r="G871" i="10"/>
  <c r="I871" i="10"/>
  <c r="J871" i="10"/>
  <c r="K871" i="10"/>
  <c r="M871" i="10" s="1"/>
  <c r="B872" i="10"/>
  <c r="C872" i="10"/>
  <c r="D872" i="10"/>
  <c r="E872" i="10"/>
  <c r="F872" i="10"/>
  <c r="G872" i="10"/>
  <c r="I872" i="10"/>
  <c r="J872" i="10"/>
  <c r="K872" i="10"/>
  <c r="M872" i="10" s="1"/>
  <c r="B873" i="10"/>
  <c r="C873" i="10"/>
  <c r="D873" i="10"/>
  <c r="E873" i="10"/>
  <c r="F873" i="10"/>
  <c r="G873" i="10"/>
  <c r="I873" i="10"/>
  <c r="J873" i="10"/>
  <c r="K873" i="10"/>
  <c r="M873" i="10" s="1"/>
  <c r="B874" i="10"/>
  <c r="C874" i="10"/>
  <c r="D874" i="10"/>
  <c r="E874" i="10"/>
  <c r="F874" i="10"/>
  <c r="G874" i="10"/>
  <c r="I874" i="10"/>
  <c r="J874" i="10"/>
  <c r="K874" i="10"/>
  <c r="M874" i="10" s="1"/>
  <c r="B875" i="10"/>
  <c r="C875" i="10"/>
  <c r="D875" i="10"/>
  <c r="E875" i="10"/>
  <c r="F875" i="10"/>
  <c r="G875" i="10"/>
  <c r="I875" i="10"/>
  <c r="J875" i="10"/>
  <c r="K875" i="10"/>
  <c r="M875" i="10" s="1"/>
  <c r="B876" i="10"/>
  <c r="C876" i="10"/>
  <c r="D876" i="10"/>
  <c r="E876" i="10"/>
  <c r="F876" i="10"/>
  <c r="G876" i="10"/>
  <c r="I876" i="10"/>
  <c r="J876" i="10"/>
  <c r="K876" i="10"/>
  <c r="M876" i="10" s="1"/>
  <c r="B877" i="10"/>
  <c r="C877" i="10"/>
  <c r="D877" i="10"/>
  <c r="E877" i="10"/>
  <c r="F877" i="10"/>
  <c r="G877" i="10"/>
  <c r="I877" i="10"/>
  <c r="J877" i="10"/>
  <c r="K877" i="10"/>
  <c r="M877" i="10" s="1"/>
  <c r="B878" i="10"/>
  <c r="C878" i="10"/>
  <c r="D878" i="10"/>
  <c r="E878" i="10"/>
  <c r="F878" i="10"/>
  <c r="G878" i="10"/>
  <c r="I878" i="10"/>
  <c r="J878" i="10"/>
  <c r="K878" i="10"/>
  <c r="M878" i="10" s="1"/>
  <c r="B879" i="10"/>
  <c r="C879" i="10"/>
  <c r="D879" i="10"/>
  <c r="E879" i="10"/>
  <c r="F879" i="10"/>
  <c r="G879" i="10"/>
  <c r="I879" i="10"/>
  <c r="J879" i="10"/>
  <c r="K879" i="10"/>
  <c r="M879" i="10" s="1"/>
  <c r="B880" i="10"/>
  <c r="C880" i="10"/>
  <c r="D880" i="10"/>
  <c r="E880" i="10"/>
  <c r="F880" i="10"/>
  <c r="G880" i="10"/>
  <c r="I880" i="10"/>
  <c r="J880" i="10"/>
  <c r="K880" i="10"/>
  <c r="M880" i="10" s="1"/>
  <c r="B881" i="10"/>
  <c r="C881" i="10"/>
  <c r="D881" i="10"/>
  <c r="E881" i="10"/>
  <c r="F881" i="10"/>
  <c r="G881" i="10"/>
  <c r="I881" i="10"/>
  <c r="J881" i="10"/>
  <c r="K881" i="10"/>
  <c r="M881" i="10" s="1"/>
  <c r="B882" i="10"/>
  <c r="C882" i="10"/>
  <c r="D882" i="10"/>
  <c r="E882" i="10"/>
  <c r="F882" i="10"/>
  <c r="G882" i="10"/>
  <c r="I882" i="10"/>
  <c r="J882" i="10"/>
  <c r="K882" i="10"/>
  <c r="M882" i="10" s="1"/>
  <c r="B883" i="10"/>
  <c r="C883" i="10"/>
  <c r="D883" i="10"/>
  <c r="E883" i="10"/>
  <c r="F883" i="10"/>
  <c r="G883" i="10"/>
  <c r="I883" i="10"/>
  <c r="J883" i="10"/>
  <c r="K883" i="10"/>
  <c r="M883" i="10" s="1"/>
  <c r="B884" i="10"/>
  <c r="C884" i="10"/>
  <c r="D884" i="10"/>
  <c r="E884" i="10"/>
  <c r="F884" i="10"/>
  <c r="G884" i="10"/>
  <c r="I884" i="10"/>
  <c r="J884" i="10"/>
  <c r="K884" i="10"/>
  <c r="M884" i="10" s="1"/>
  <c r="B885" i="10"/>
  <c r="C885" i="10"/>
  <c r="D885" i="10"/>
  <c r="E885" i="10"/>
  <c r="F885" i="10"/>
  <c r="G885" i="10"/>
  <c r="I885" i="10"/>
  <c r="J885" i="10"/>
  <c r="K885" i="10"/>
  <c r="M885" i="10" s="1"/>
  <c r="B886" i="10"/>
  <c r="C886" i="10"/>
  <c r="D886" i="10"/>
  <c r="E886" i="10"/>
  <c r="F886" i="10"/>
  <c r="G886" i="10"/>
  <c r="I886" i="10"/>
  <c r="J886" i="10"/>
  <c r="K886" i="10"/>
  <c r="M886" i="10" s="1"/>
  <c r="B887" i="10"/>
  <c r="C887" i="10"/>
  <c r="D887" i="10"/>
  <c r="E887" i="10"/>
  <c r="F887" i="10"/>
  <c r="G887" i="10"/>
  <c r="I887" i="10"/>
  <c r="J887" i="10"/>
  <c r="K887" i="10"/>
  <c r="M887" i="10" s="1"/>
  <c r="B888" i="10"/>
  <c r="C888" i="10"/>
  <c r="D888" i="10"/>
  <c r="E888" i="10"/>
  <c r="F888" i="10"/>
  <c r="G888" i="10"/>
  <c r="I888" i="10"/>
  <c r="J888" i="10"/>
  <c r="K888" i="10"/>
  <c r="M888" i="10" s="1"/>
  <c r="B889" i="10"/>
  <c r="C889" i="10"/>
  <c r="D889" i="10"/>
  <c r="E889" i="10"/>
  <c r="F889" i="10"/>
  <c r="G889" i="10"/>
  <c r="I889" i="10"/>
  <c r="J889" i="10"/>
  <c r="K889" i="10"/>
  <c r="M889" i="10" s="1"/>
  <c r="B890" i="10"/>
  <c r="C890" i="10"/>
  <c r="D890" i="10"/>
  <c r="E890" i="10"/>
  <c r="F890" i="10"/>
  <c r="G890" i="10"/>
  <c r="I890" i="10"/>
  <c r="J890" i="10"/>
  <c r="K890" i="10"/>
  <c r="M890" i="10" s="1"/>
  <c r="B891" i="10"/>
  <c r="C891" i="10"/>
  <c r="D891" i="10"/>
  <c r="E891" i="10"/>
  <c r="F891" i="10"/>
  <c r="G891" i="10"/>
  <c r="I891" i="10"/>
  <c r="J891" i="10"/>
  <c r="K891" i="10"/>
  <c r="M891" i="10" s="1"/>
  <c r="B892" i="10"/>
  <c r="C892" i="10"/>
  <c r="D892" i="10"/>
  <c r="E892" i="10"/>
  <c r="F892" i="10"/>
  <c r="G892" i="10"/>
  <c r="I892" i="10"/>
  <c r="J892" i="10"/>
  <c r="K892" i="10"/>
  <c r="M892" i="10" s="1"/>
  <c r="B893" i="10"/>
  <c r="C893" i="10"/>
  <c r="D893" i="10"/>
  <c r="E893" i="10"/>
  <c r="F893" i="10"/>
  <c r="G893" i="10"/>
  <c r="I893" i="10"/>
  <c r="J893" i="10"/>
  <c r="K893" i="10"/>
  <c r="M893" i="10" s="1"/>
  <c r="B894" i="10"/>
  <c r="C894" i="10"/>
  <c r="D894" i="10"/>
  <c r="E894" i="10"/>
  <c r="F894" i="10"/>
  <c r="G894" i="10"/>
  <c r="I894" i="10"/>
  <c r="J894" i="10"/>
  <c r="K894" i="10"/>
  <c r="M894" i="10" s="1"/>
  <c r="B895" i="10"/>
  <c r="C895" i="10"/>
  <c r="D895" i="10"/>
  <c r="E895" i="10"/>
  <c r="F895" i="10"/>
  <c r="G895" i="10"/>
  <c r="I895" i="10"/>
  <c r="J895" i="10"/>
  <c r="K895" i="10"/>
  <c r="M895" i="10" s="1"/>
  <c r="B896" i="10"/>
  <c r="C896" i="10"/>
  <c r="D896" i="10"/>
  <c r="E896" i="10"/>
  <c r="F896" i="10"/>
  <c r="G896" i="10"/>
  <c r="I896" i="10"/>
  <c r="J896" i="10"/>
  <c r="K896" i="10"/>
  <c r="M896" i="10" s="1"/>
  <c r="B897" i="10"/>
  <c r="C897" i="10"/>
  <c r="D897" i="10"/>
  <c r="E897" i="10"/>
  <c r="F897" i="10"/>
  <c r="G897" i="10"/>
  <c r="I897" i="10"/>
  <c r="J897" i="10"/>
  <c r="K897" i="10"/>
  <c r="M897" i="10" s="1"/>
  <c r="B898" i="10"/>
  <c r="C898" i="10"/>
  <c r="D898" i="10"/>
  <c r="E898" i="10"/>
  <c r="F898" i="10"/>
  <c r="G898" i="10"/>
  <c r="I898" i="10"/>
  <c r="J898" i="10"/>
  <c r="K898" i="10"/>
  <c r="M898" i="10" s="1"/>
  <c r="B899" i="10"/>
  <c r="C899" i="10"/>
  <c r="D899" i="10"/>
  <c r="E899" i="10"/>
  <c r="F899" i="10"/>
  <c r="G899" i="10"/>
  <c r="I899" i="10"/>
  <c r="J899" i="10"/>
  <c r="K899" i="10"/>
  <c r="M899" i="10" s="1"/>
  <c r="B900" i="10"/>
  <c r="C900" i="10"/>
  <c r="D900" i="10"/>
  <c r="E900" i="10"/>
  <c r="F900" i="10"/>
  <c r="G900" i="10"/>
  <c r="I900" i="10"/>
  <c r="J900" i="10"/>
  <c r="K900" i="10"/>
  <c r="M900" i="10" s="1"/>
  <c r="B901" i="10"/>
  <c r="C901" i="10"/>
  <c r="D901" i="10"/>
  <c r="E901" i="10"/>
  <c r="F901" i="10"/>
  <c r="G901" i="10"/>
  <c r="I901" i="10"/>
  <c r="J901" i="10"/>
  <c r="K901" i="10"/>
  <c r="M901" i="10" s="1"/>
  <c r="B902" i="10"/>
  <c r="C902" i="10"/>
  <c r="D902" i="10"/>
  <c r="E902" i="10"/>
  <c r="F902" i="10"/>
  <c r="G902" i="10"/>
  <c r="I902" i="10"/>
  <c r="J902" i="10"/>
  <c r="K902" i="10"/>
  <c r="M902" i="10" s="1"/>
  <c r="B903" i="10"/>
  <c r="C903" i="10"/>
  <c r="D903" i="10"/>
  <c r="E903" i="10"/>
  <c r="F903" i="10"/>
  <c r="G903" i="10"/>
  <c r="I903" i="10"/>
  <c r="J903" i="10"/>
  <c r="K903" i="10"/>
  <c r="M903" i="10" s="1"/>
  <c r="B904" i="10"/>
  <c r="C904" i="10"/>
  <c r="D904" i="10"/>
  <c r="E904" i="10"/>
  <c r="F904" i="10"/>
  <c r="G904" i="10"/>
  <c r="I904" i="10"/>
  <c r="J904" i="10"/>
  <c r="K904" i="10"/>
  <c r="M904" i="10" s="1"/>
  <c r="B905" i="10"/>
  <c r="C905" i="10"/>
  <c r="D905" i="10"/>
  <c r="E905" i="10"/>
  <c r="F905" i="10"/>
  <c r="G905" i="10"/>
  <c r="I905" i="10"/>
  <c r="J905" i="10"/>
  <c r="K905" i="10"/>
  <c r="M905" i="10" s="1"/>
  <c r="B906" i="10"/>
  <c r="C906" i="10"/>
  <c r="D906" i="10"/>
  <c r="E906" i="10"/>
  <c r="F906" i="10"/>
  <c r="G906" i="10"/>
  <c r="I906" i="10"/>
  <c r="J906" i="10"/>
  <c r="K906" i="10"/>
  <c r="M906" i="10" s="1"/>
  <c r="B907" i="10"/>
  <c r="C907" i="10"/>
  <c r="D907" i="10"/>
  <c r="E907" i="10"/>
  <c r="F907" i="10"/>
  <c r="G907" i="10"/>
  <c r="I907" i="10"/>
  <c r="J907" i="10"/>
  <c r="K907" i="10"/>
  <c r="M907" i="10" s="1"/>
  <c r="B908" i="10"/>
  <c r="C908" i="10"/>
  <c r="D908" i="10"/>
  <c r="E908" i="10"/>
  <c r="F908" i="10"/>
  <c r="G908" i="10"/>
  <c r="I908" i="10"/>
  <c r="J908" i="10"/>
  <c r="K908" i="10"/>
  <c r="M908" i="10" s="1"/>
  <c r="B909" i="10"/>
  <c r="C909" i="10"/>
  <c r="D909" i="10"/>
  <c r="E909" i="10"/>
  <c r="F909" i="10"/>
  <c r="G909" i="10"/>
  <c r="I909" i="10"/>
  <c r="J909" i="10"/>
  <c r="K909" i="10"/>
  <c r="M909" i="10" s="1"/>
  <c r="B910" i="10"/>
  <c r="C910" i="10"/>
  <c r="D910" i="10"/>
  <c r="E910" i="10"/>
  <c r="F910" i="10"/>
  <c r="G910" i="10"/>
  <c r="I910" i="10"/>
  <c r="J910" i="10"/>
  <c r="K910" i="10"/>
  <c r="M910" i="10" s="1"/>
  <c r="B911" i="10"/>
  <c r="C911" i="10"/>
  <c r="D911" i="10"/>
  <c r="E911" i="10"/>
  <c r="F911" i="10"/>
  <c r="G911" i="10"/>
  <c r="I911" i="10"/>
  <c r="J911" i="10"/>
  <c r="K911" i="10"/>
  <c r="M911" i="10" s="1"/>
  <c r="B912" i="10"/>
  <c r="C912" i="10"/>
  <c r="D912" i="10"/>
  <c r="E912" i="10"/>
  <c r="F912" i="10"/>
  <c r="G912" i="10"/>
  <c r="I912" i="10"/>
  <c r="J912" i="10"/>
  <c r="K912" i="10"/>
  <c r="M912" i="10" s="1"/>
  <c r="B913" i="10"/>
  <c r="C913" i="10"/>
  <c r="D913" i="10"/>
  <c r="E913" i="10"/>
  <c r="F913" i="10"/>
  <c r="G913" i="10"/>
  <c r="I913" i="10"/>
  <c r="J913" i="10"/>
  <c r="K913" i="10"/>
  <c r="M913" i="10" s="1"/>
  <c r="B914" i="10"/>
  <c r="C914" i="10"/>
  <c r="D914" i="10"/>
  <c r="E914" i="10"/>
  <c r="F914" i="10"/>
  <c r="G914" i="10"/>
  <c r="I914" i="10"/>
  <c r="J914" i="10"/>
  <c r="K914" i="10"/>
  <c r="M914" i="10" s="1"/>
  <c r="B915" i="10"/>
  <c r="C915" i="10"/>
  <c r="D915" i="10"/>
  <c r="E915" i="10"/>
  <c r="F915" i="10"/>
  <c r="G915" i="10"/>
  <c r="I915" i="10"/>
  <c r="J915" i="10"/>
  <c r="K915" i="10"/>
  <c r="M915" i="10" s="1"/>
  <c r="B916" i="10"/>
  <c r="C916" i="10"/>
  <c r="D916" i="10"/>
  <c r="E916" i="10"/>
  <c r="F916" i="10"/>
  <c r="G916" i="10"/>
  <c r="I916" i="10"/>
  <c r="J916" i="10"/>
  <c r="K916" i="10"/>
  <c r="M916" i="10" s="1"/>
  <c r="B917" i="10"/>
  <c r="C917" i="10"/>
  <c r="D917" i="10"/>
  <c r="E917" i="10"/>
  <c r="F917" i="10"/>
  <c r="G917" i="10"/>
  <c r="I917" i="10"/>
  <c r="J917" i="10"/>
  <c r="K917" i="10"/>
  <c r="M917" i="10" s="1"/>
  <c r="B918" i="10"/>
  <c r="C918" i="10"/>
  <c r="D918" i="10"/>
  <c r="E918" i="10"/>
  <c r="F918" i="10"/>
  <c r="G918" i="10"/>
  <c r="I918" i="10"/>
  <c r="J918" i="10"/>
  <c r="K918" i="10"/>
  <c r="M918" i="10" s="1"/>
  <c r="B919" i="10"/>
  <c r="C919" i="10"/>
  <c r="D919" i="10"/>
  <c r="E919" i="10"/>
  <c r="F919" i="10"/>
  <c r="G919" i="10"/>
  <c r="I919" i="10"/>
  <c r="J919" i="10"/>
  <c r="K919" i="10"/>
  <c r="M919" i="10" s="1"/>
  <c r="B920" i="10"/>
  <c r="C920" i="10"/>
  <c r="D920" i="10"/>
  <c r="E920" i="10"/>
  <c r="F920" i="10"/>
  <c r="G920" i="10"/>
  <c r="I920" i="10"/>
  <c r="J920" i="10"/>
  <c r="K920" i="10"/>
  <c r="M920" i="10" s="1"/>
  <c r="B921" i="10"/>
  <c r="C921" i="10"/>
  <c r="D921" i="10"/>
  <c r="E921" i="10"/>
  <c r="F921" i="10"/>
  <c r="G921" i="10"/>
  <c r="I921" i="10"/>
  <c r="J921" i="10"/>
  <c r="K921" i="10"/>
  <c r="M921" i="10" s="1"/>
  <c r="B922" i="10"/>
  <c r="C922" i="10"/>
  <c r="D922" i="10"/>
  <c r="E922" i="10"/>
  <c r="F922" i="10"/>
  <c r="G922" i="10"/>
  <c r="I922" i="10"/>
  <c r="J922" i="10"/>
  <c r="K922" i="10"/>
  <c r="M922" i="10" s="1"/>
  <c r="B923" i="10"/>
  <c r="C923" i="10"/>
  <c r="D923" i="10"/>
  <c r="E923" i="10"/>
  <c r="F923" i="10"/>
  <c r="G923" i="10"/>
  <c r="I923" i="10"/>
  <c r="J923" i="10"/>
  <c r="K923" i="10"/>
  <c r="M923" i="10" s="1"/>
  <c r="B924" i="10"/>
  <c r="C924" i="10"/>
  <c r="D924" i="10"/>
  <c r="E924" i="10"/>
  <c r="F924" i="10"/>
  <c r="G924" i="10"/>
  <c r="I924" i="10"/>
  <c r="J924" i="10"/>
  <c r="K924" i="10"/>
  <c r="M924" i="10" s="1"/>
  <c r="B925" i="10"/>
  <c r="C925" i="10"/>
  <c r="D925" i="10"/>
  <c r="E925" i="10"/>
  <c r="F925" i="10"/>
  <c r="G925" i="10"/>
  <c r="I925" i="10"/>
  <c r="J925" i="10"/>
  <c r="K925" i="10"/>
  <c r="M925" i="10" s="1"/>
  <c r="B926" i="10"/>
  <c r="C926" i="10"/>
  <c r="D926" i="10"/>
  <c r="E926" i="10"/>
  <c r="F926" i="10"/>
  <c r="G926" i="10"/>
  <c r="I926" i="10"/>
  <c r="J926" i="10"/>
  <c r="K926" i="10"/>
  <c r="M926" i="10" s="1"/>
  <c r="B927" i="10"/>
  <c r="C927" i="10"/>
  <c r="D927" i="10"/>
  <c r="E927" i="10"/>
  <c r="F927" i="10"/>
  <c r="G927" i="10"/>
  <c r="I927" i="10"/>
  <c r="J927" i="10"/>
  <c r="K927" i="10"/>
  <c r="M927" i="10" s="1"/>
  <c r="B928" i="10"/>
  <c r="C928" i="10"/>
  <c r="D928" i="10"/>
  <c r="E928" i="10"/>
  <c r="F928" i="10"/>
  <c r="G928" i="10"/>
  <c r="I928" i="10"/>
  <c r="J928" i="10"/>
  <c r="K928" i="10"/>
  <c r="M928" i="10" s="1"/>
  <c r="B929" i="10"/>
  <c r="C929" i="10"/>
  <c r="D929" i="10"/>
  <c r="E929" i="10"/>
  <c r="F929" i="10"/>
  <c r="G929" i="10"/>
  <c r="I929" i="10"/>
  <c r="J929" i="10"/>
  <c r="K929" i="10"/>
  <c r="M929" i="10" s="1"/>
  <c r="B930" i="10"/>
  <c r="C930" i="10"/>
  <c r="D930" i="10"/>
  <c r="E930" i="10"/>
  <c r="F930" i="10"/>
  <c r="G930" i="10"/>
  <c r="I930" i="10"/>
  <c r="J930" i="10"/>
  <c r="K930" i="10"/>
  <c r="M930" i="10" s="1"/>
  <c r="B931" i="10"/>
  <c r="C931" i="10"/>
  <c r="D931" i="10"/>
  <c r="E931" i="10"/>
  <c r="F931" i="10"/>
  <c r="G931" i="10"/>
  <c r="I931" i="10"/>
  <c r="J931" i="10"/>
  <c r="K931" i="10"/>
  <c r="M931" i="10" s="1"/>
  <c r="B932" i="10"/>
  <c r="C932" i="10"/>
  <c r="D932" i="10"/>
  <c r="E932" i="10"/>
  <c r="F932" i="10"/>
  <c r="G932" i="10"/>
  <c r="I932" i="10"/>
  <c r="J932" i="10"/>
  <c r="K932" i="10"/>
  <c r="M932" i="10" s="1"/>
  <c r="B933" i="10"/>
  <c r="C933" i="10"/>
  <c r="D933" i="10"/>
  <c r="E933" i="10"/>
  <c r="F933" i="10"/>
  <c r="G933" i="10"/>
  <c r="I933" i="10"/>
  <c r="J933" i="10"/>
  <c r="K933" i="10"/>
  <c r="M933" i="10" s="1"/>
  <c r="B934" i="10"/>
  <c r="C934" i="10"/>
  <c r="D934" i="10"/>
  <c r="E934" i="10"/>
  <c r="F934" i="10"/>
  <c r="G934" i="10"/>
  <c r="I934" i="10"/>
  <c r="J934" i="10"/>
  <c r="K934" i="10"/>
  <c r="M934" i="10" s="1"/>
  <c r="B935" i="10"/>
  <c r="C935" i="10"/>
  <c r="D935" i="10"/>
  <c r="E935" i="10"/>
  <c r="F935" i="10"/>
  <c r="G935" i="10"/>
  <c r="I935" i="10"/>
  <c r="J935" i="10"/>
  <c r="K935" i="10"/>
  <c r="M935" i="10" s="1"/>
  <c r="B936" i="10"/>
  <c r="C936" i="10"/>
  <c r="D936" i="10"/>
  <c r="E936" i="10"/>
  <c r="F936" i="10"/>
  <c r="G936" i="10"/>
  <c r="I936" i="10"/>
  <c r="J936" i="10"/>
  <c r="K936" i="10"/>
  <c r="M936" i="10" s="1"/>
  <c r="B937" i="10"/>
  <c r="C937" i="10"/>
  <c r="D937" i="10"/>
  <c r="E937" i="10"/>
  <c r="F937" i="10"/>
  <c r="G937" i="10"/>
  <c r="I937" i="10"/>
  <c r="J937" i="10"/>
  <c r="K937" i="10"/>
  <c r="M937" i="10" s="1"/>
  <c r="B938" i="10"/>
  <c r="C938" i="10"/>
  <c r="D938" i="10"/>
  <c r="E938" i="10"/>
  <c r="F938" i="10"/>
  <c r="G938" i="10"/>
  <c r="I938" i="10"/>
  <c r="J938" i="10"/>
  <c r="K938" i="10"/>
  <c r="M938" i="10" s="1"/>
  <c r="B939" i="10"/>
  <c r="C939" i="10"/>
  <c r="D939" i="10"/>
  <c r="E939" i="10"/>
  <c r="F939" i="10"/>
  <c r="G939" i="10"/>
  <c r="I939" i="10"/>
  <c r="J939" i="10"/>
  <c r="K939" i="10"/>
  <c r="M939" i="10" s="1"/>
  <c r="B940" i="10"/>
  <c r="C940" i="10"/>
  <c r="D940" i="10"/>
  <c r="E940" i="10"/>
  <c r="F940" i="10"/>
  <c r="G940" i="10"/>
  <c r="I940" i="10"/>
  <c r="J940" i="10"/>
  <c r="K940" i="10"/>
  <c r="M940" i="10" s="1"/>
  <c r="B941" i="10"/>
  <c r="C941" i="10"/>
  <c r="D941" i="10"/>
  <c r="E941" i="10"/>
  <c r="F941" i="10"/>
  <c r="G941" i="10"/>
  <c r="I941" i="10"/>
  <c r="J941" i="10"/>
  <c r="K941" i="10"/>
  <c r="M941" i="10" s="1"/>
  <c r="B942" i="10"/>
  <c r="C942" i="10"/>
  <c r="D942" i="10"/>
  <c r="E942" i="10"/>
  <c r="F942" i="10"/>
  <c r="G942" i="10"/>
  <c r="I942" i="10"/>
  <c r="J942" i="10"/>
  <c r="K942" i="10"/>
  <c r="M942" i="10" s="1"/>
  <c r="B943" i="10"/>
  <c r="C943" i="10"/>
  <c r="D943" i="10"/>
  <c r="E943" i="10"/>
  <c r="F943" i="10"/>
  <c r="G943" i="10"/>
  <c r="I943" i="10"/>
  <c r="J943" i="10"/>
  <c r="K943" i="10"/>
  <c r="M943" i="10" s="1"/>
  <c r="B944" i="10"/>
  <c r="C944" i="10"/>
  <c r="D944" i="10"/>
  <c r="E944" i="10"/>
  <c r="F944" i="10"/>
  <c r="G944" i="10"/>
  <c r="I944" i="10"/>
  <c r="J944" i="10"/>
  <c r="K944" i="10"/>
  <c r="M944" i="10" s="1"/>
  <c r="B945" i="10"/>
  <c r="C945" i="10"/>
  <c r="D945" i="10"/>
  <c r="E945" i="10"/>
  <c r="F945" i="10"/>
  <c r="G945" i="10"/>
  <c r="I945" i="10"/>
  <c r="J945" i="10"/>
  <c r="K945" i="10"/>
  <c r="M945" i="10" s="1"/>
  <c r="B946" i="10"/>
  <c r="C946" i="10"/>
  <c r="D946" i="10"/>
  <c r="E946" i="10"/>
  <c r="F946" i="10"/>
  <c r="G946" i="10"/>
  <c r="I946" i="10"/>
  <c r="J946" i="10"/>
  <c r="K946" i="10"/>
  <c r="M946" i="10" s="1"/>
  <c r="B947" i="10"/>
  <c r="C947" i="10"/>
  <c r="D947" i="10"/>
  <c r="E947" i="10"/>
  <c r="F947" i="10"/>
  <c r="G947" i="10"/>
  <c r="I947" i="10"/>
  <c r="J947" i="10"/>
  <c r="K947" i="10"/>
  <c r="M947" i="10" s="1"/>
  <c r="B948" i="10"/>
  <c r="C948" i="10"/>
  <c r="D948" i="10"/>
  <c r="E948" i="10"/>
  <c r="F948" i="10"/>
  <c r="G948" i="10"/>
  <c r="I948" i="10"/>
  <c r="J948" i="10"/>
  <c r="K948" i="10"/>
  <c r="M948" i="10" s="1"/>
  <c r="B949" i="10"/>
  <c r="C949" i="10"/>
  <c r="D949" i="10"/>
  <c r="E949" i="10"/>
  <c r="F949" i="10"/>
  <c r="G949" i="10"/>
  <c r="I949" i="10"/>
  <c r="J949" i="10"/>
  <c r="K949" i="10"/>
  <c r="M949" i="10" s="1"/>
  <c r="B950" i="10"/>
  <c r="C950" i="10"/>
  <c r="D950" i="10"/>
  <c r="E950" i="10"/>
  <c r="F950" i="10"/>
  <c r="G950" i="10"/>
  <c r="I950" i="10"/>
  <c r="J950" i="10"/>
  <c r="K950" i="10"/>
  <c r="M950" i="10" s="1"/>
  <c r="B951" i="10"/>
  <c r="C951" i="10"/>
  <c r="D951" i="10"/>
  <c r="E951" i="10"/>
  <c r="F951" i="10"/>
  <c r="G951" i="10"/>
  <c r="I951" i="10"/>
  <c r="J951" i="10"/>
  <c r="K951" i="10"/>
  <c r="M951" i="10" s="1"/>
  <c r="B952" i="10"/>
  <c r="C952" i="10"/>
  <c r="D952" i="10"/>
  <c r="E952" i="10"/>
  <c r="F952" i="10"/>
  <c r="G952" i="10"/>
  <c r="I952" i="10"/>
  <c r="J952" i="10"/>
  <c r="K952" i="10"/>
  <c r="M952" i="10" s="1"/>
  <c r="B953" i="10"/>
  <c r="C953" i="10"/>
  <c r="D953" i="10"/>
  <c r="E953" i="10"/>
  <c r="F953" i="10"/>
  <c r="G953" i="10"/>
  <c r="I953" i="10"/>
  <c r="J953" i="10"/>
  <c r="K953" i="10"/>
  <c r="M953" i="10" s="1"/>
  <c r="B954" i="10"/>
  <c r="C954" i="10"/>
  <c r="D954" i="10"/>
  <c r="E954" i="10"/>
  <c r="F954" i="10"/>
  <c r="G954" i="10"/>
  <c r="I954" i="10"/>
  <c r="J954" i="10"/>
  <c r="K954" i="10"/>
  <c r="M954" i="10" s="1"/>
  <c r="B955" i="10"/>
  <c r="C955" i="10"/>
  <c r="D955" i="10"/>
  <c r="E955" i="10"/>
  <c r="F955" i="10"/>
  <c r="G955" i="10"/>
  <c r="I955" i="10"/>
  <c r="J955" i="10"/>
  <c r="K955" i="10"/>
  <c r="M955" i="10" s="1"/>
  <c r="B956" i="10"/>
  <c r="C956" i="10"/>
  <c r="D956" i="10"/>
  <c r="E956" i="10"/>
  <c r="F956" i="10"/>
  <c r="G956" i="10"/>
  <c r="I956" i="10"/>
  <c r="J956" i="10"/>
  <c r="K956" i="10"/>
  <c r="M956" i="10" s="1"/>
  <c r="B957" i="10"/>
  <c r="C957" i="10"/>
  <c r="D957" i="10"/>
  <c r="E957" i="10"/>
  <c r="F957" i="10"/>
  <c r="G957" i="10"/>
  <c r="I957" i="10"/>
  <c r="J957" i="10"/>
  <c r="K957" i="10"/>
  <c r="M957" i="10" s="1"/>
  <c r="B958" i="10"/>
  <c r="C958" i="10"/>
  <c r="D958" i="10"/>
  <c r="E958" i="10"/>
  <c r="F958" i="10"/>
  <c r="G958" i="10"/>
  <c r="I958" i="10"/>
  <c r="J958" i="10"/>
  <c r="K958" i="10"/>
  <c r="M958" i="10" s="1"/>
  <c r="B959" i="10"/>
  <c r="C959" i="10"/>
  <c r="D959" i="10"/>
  <c r="E959" i="10"/>
  <c r="F959" i="10"/>
  <c r="G959" i="10"/>
  <c r="I959" i="10"/>
  <c r="J959" i="10"/>
  <c r="K959" i="10"/>
  <c r="M959" i="10" s="1"/>
  <c r="B960" i="10"/>
  <c r="C960" i="10"/>
  <c r="D960" i="10"/>
  <c r="E960" i="10"/>
  <c r="F960" i="10"/>
  <c r="G960" i="10"/>
  <c r="I960" i="10"/>
  <c r="J960" i="10"/>
  <c r="K960" i="10"/>
  <c r="M960" i="10" s="1"/>
  <c r="B961" i="10"/>
  <c r="C961" i="10"/>
  <c r="D961" i="10"/>
  <c r="E961" i="10"/>
  <c r="F961" i="10"/>
  <c r="G961" i="10"/>
  <c r="I961" i="10"/>
  <c r="J961" i="10"/>
  <c r="K961" i="10"/>
  <c r="M961" i="10" s="1"/>
  <c r="B962" i="10"/>
  <c r="C962" i="10"/>
  <c r="D962" i="10"/>
  <c r="E962" i="10"/>
  <c r="F962" i="10"/>
  <c r="G962" i="10"/>
  <c r="I962" i="10"/>
  <c r="J962" i="10"/>
  <c r="K962" i="10"/>
  <c r="M962" i="10" s="1"/>
  <c r="B963" i="10"/>
  <c r="C963" i="10"/>
  <c r="D963" i="10"/>
  <c r="E963" i="10"/>
  <c r="F963" i="10"/>
  <c r="G963" i="10"/>
  <c r="I963" i="10"/>
  <c r="J963" i="10"/>
  <c r="K963" i="10"/>
  <c r="M963" i="10" s="1"/>
  <c r="B964" i="10"/>
  <c r="C964" i="10"/>
  <c r="D964" i="10"/>
  <c r="E964" i="10"/>
  <c r="F964" i="10"/>
  <c r="G964" i="10"/>
  <c r="I964" i="10"/>
  <c r="J964" i="10"/>
  <c r="K964" i="10"/>
  <c r="M964" i="10" s="1"/>
  <c r="B965" i="10"/>
  <c r="C965" i="10"/>
  <c r="D965" i="10"/>
  <c r="E965" i="10"/>
  <c r="F965" i="10"/>
  <c r="G965" i="10"/>
  <c r="I965" i="10"/>
  <c r="J965" i="10"/>
  <c r="K965" i="10"/>
  <c r="M965" i="10" s="1"/>
  <c r="B966" i="10"/>
  <c r="C966" i="10"/>
  <c r="D966" i="10"/>
  <c r="E966" i="10"/>
  <c r="F966" i="10"/>
  <c r="G966" i="10"/>
  <c r="I966" i="10"/>
  <c r="J966" i="10"/>
  <c r="K966" i="10"/>
  <c r="M966" i="10" s="1"/>
  <c r="B967" i="10"/>
  <c r="C967" i="10"/>
  <c r="D967" i="10"/>
  <c r="E967" i="10"/>
  <c r="F967" i="10"/>
  <c r="G967" i="10"/>
  <c r="I967" i="10"/>
  <c r="J967" i="10"/>
  <c r="K967" i="10"/>
  <c r="M967" i="10" s="1"/>
  <c r="B968" i="10"/>
  <c r="C968" i="10"/>
  <c r="D968" i="10"/>
  <c r="E968" i="10"/>
  <c r="F968" i="10"/>
  <c r="G968" i="10"/>
  <c r="I968" i="10"/>
  <c r="J968" i="10"/>
  <c r="K968" i="10"/>
  <c r="M968" i="10" s="1"/>
  <c r="B969" i="10"/>
  <c r="C969" i="10"/>
  <c r="D969" i="10"/>
  <c r="E969" i="10"/>
  <c r="F969" i="10"/>
  <c r="G969" i="10"/>
  <c r="I969" i="10"/>
  <c r="J969" i="10"/>
  <c r="K969" i="10"/>
  <c r="M969" i="10" s="1"/>
  <c r="B970" i="10"/>
  <c r="C970" i="10"/>
  <c r="D970" i="10"/>
  <c r="E970" i="10"/>
  <c r="F970" i="10"/>
  <c r="G970" i="10"/>
  <c r="I970" i="10"/>
  <c r="J970" i="10"/>
  <c r="K970" i="10"/>
  <c r="M970" i="10" s="1"/>
  <c r="B971" i="10"/>
  <c r="C971" i="10"/>
  <c r="D971" i="10"/>
  <c r="E971" i="10"/>
  <c r="F971" i="10"/>
  <c r="G971" i="10"/>
  <c r="I971" i="10"/>
  <c r="J971" i="10"/>
  <c r="K971" i="10"/>
  <c r="M971" i="10" s="1"/>
  <c r="B972" i="10"/>
  <c r="C972" i="10"/>
  <c r="D972" i="10"/>
  <c r="E972" i="10"/>
  <c r="F972" i="10"/>
  <c r="G972" i="10"/>
  <c r="I972" i="10"/>
  <c r="J972" i="10"/>
  <c r="K972" i="10"/>
  <c r="M972" i="10" s="1"/>
  <c r="B973" i="10"/>
  <c r="C973" i="10"/>
  <c r="D973" i="10"/>
  <c r="E973" i="10"/>
  <c r="F973" i="10"/>
  <c r="G973" i="10"/>
  <c r="I973" i="10"/>
  <c r="J973" i="10"/>
  <c r="K973" i="10"/>
  <c r="M973" i="10" s="1"/>
  <c r="B974" i="10"/>
  <c r="C974" i="10"/>
  <c r="D974" i="10"/>
  <c r="E974" i="10"/>
  <c r="F974" i="10"/>
  <c r="G974" i="10"/>
  <c r="I974" i="10"/>
  <c r="J974" i="10"/>
  <c r="K974" i="10"/>
  <c r="M974" i="10" s="1"/>
  <c r="B975" i="10"/>
  <c r="C975" i="10"/>
  <c r="D975" i="10"/>
  <c r="E975" i="10"/>
  <c r="F975" i="10"/>
  <c r="G975" i="10"/>
  <c r="I975" i="10"/>
  <c r="J975" i="10"/>
  <c r="K975" i="10"/>
  <c r="M975" i="10" s="1"/>
  <c r="B976" i="10"/>
  <c r="C976" i="10"/>
  <c r="D976" i="10"/>
  <c r="E976" i="10"/>
  <c r="F976" i="10"/>
  <c r="G976" i="10"/>
  <c r="I976" i="10"/>
  <c r="J976" i="10"/>
  <c r="K976" i="10"/>
  <c r="M976" i="10" s="1"/>
  <c r="B977" i="10"/>
  <c r="C977" i="10"/>
  <c r="D977" i="10"/>
  <c r="E977" i="10"/>
  <c r="F977" i="10"/>
  <c r="G977" i="10"/>
  <c r="I977" i="10"/>
  <c r="J977" i="10"/>
  <c r="K977" i="10"/>
  <c r="M977" i="10" s="1"/>
  <c r="B978" i="10"/>
  <c r="C978" i="10"/>
  <c r="D978" i="10"/>
  <c r="E978" i="10"/>
  <c r="F978" i="10"/>
  <c r="G978" i="10"/>
  <c r="I978" i="10"/>
  <c r="J978" i="10"/>
  <c r="K978" i="10"/>
  <c r="M978" i="10" s="1"/>
  <c r="B979" i="10"/>
  <c r="C979" i="10"/>
  <c r="D979" i="10"/>
  <c r="E979" i="10"/>
  <c r="F979" i="10"/>
  <c r="G979" i="10"/>
  <c r="I979" i="10"/>
  <c r="J979" i="10"/>
  <c r="K979" i="10"/>
  <c r="M979" i="10" s="1"/>
  <c r="B980" i="10"/>
  <c r="C980" i="10"/>
  <c r="D980" i="10"/>
  <c r="E980" i="10"/>
  <c r="F980" i="10"/>
  <c r="G980" i="10"/>
  <c r="I980" i="10"/>
  <c r="J980" i="10"/>
  <c r="K980" i="10"/>
  <c r="M980" i="10" s="1"/>
  <c r="B981" i="10"/>
  <c r="C981" i="10"/>
  <c r="D981" i="10"/>
  <c r="E981" i="10"/>
  <c r="F981" i="10"/>
  <c r="G981" i="10"/>
  <c r="I981" i="10"/>
  <c r="J981" i="10"/>
  <c r="K981" i="10"/>
  <c r="M981" i="10" s="1"/>
  <c r="B982" i="10"/>
  <c r="C982" i="10"/>
  <c r="D982" i="10"/>
  <c r="E982" i="10"/>
  <c r="F982" i="10"/>
  <c r="G982" i="10"/>
  <c r="I982" i="10"/>
  <c r="J982" i="10"/>
  <c r="K982" i="10"/>
  <c r="M982" i="10" s="1"/>
  <c r="B983" i="10"/>
  <c r="C983" i="10"/>
  <c r="D983" i="10"/>
  <c r="E983" i="10"/>
  <c r="F983" i="10"/>
  <c r="G983" i="10"/>
  <c r="I983" i="10"/>
  <c r="J983" i="10"/>
  <c r="K983" i="10"/>
  <c r="M983" i="10" s="1"/>
  <c r="B984" i="10"/>
  <c r="C984" i="10"/>
  <c r="D984" i="10"/>
  <c r="E984" i="10"/>
  <c r="F984" i="10"/>
  <c r="G984" i="10"/>
  <c r="I984" i="10"/>
  <c r="J984" i="10"/>
  <c r="K984" i="10"/>
  <c r="M984" i="10" s="1"/>
  <c r="B985" i="10"/>
  <c r="C985" i="10"/>
  <c r="D985" i="10"/>
  <c r="E985" i="10"/>
  <c r="F985" i="10"/>
  <c r="G985" i="10"/>
  <c r="I985" i="10"/>
  <c r="J985" i="10"/>
  <c r="K985" i="10"/>
  <c r="M985" i="10" s="1"/>
  <c r="B986" i="10"/>
  <c r="C986" i="10"/>
  <c r="D986" i="10"/>
  <c r="E986" i="10"/>
  <c r="F986" i="10"/>
  <c r="G986" i="10"/>
  <c r="I986" i="10"/>
  <c r="J986" i="10"/>
  <c r="K986" i="10"/>
  <c r="M986" i="10" s="1"/>
  <c r="B987" i="10"/>
  <c r="C987" i="10"/>
  <c r="D987" i="10"/>
  <c r="E987" i="10"/>
  <c r="F987" i="10"/>
  <c r="G987" i="10"/>
  <c r="I987" i="10"/>
  <c r="J987" i="10"/>
  <c r="K987" i="10"/>
  <c r="M987" i="10" s="1"/>
  <c r="B988" i="10"/>
  <c r="C988" i="10"/>
  <c r="D988" i="10"/>
  <c r="E988" i="10"/>
  <c r="F988" i="10"/>
  <c r="G988" i="10"/>
  <c r="I988" i="10"/>
  <c r="J988" i="10"/>
  <c r="K988" i="10"/>
  <c r="M988" i="10" s="1"/>
  <c r="B989" i="10"/>
  <c r="C989" i="10"/>
  <c r="D989" i="10"/>
  <c r="E989" i="10"/>
  <c r="F989" i="10"/>
  <c r="G989" i="10"/>
  <c r="I989" i="10"/>
  <c r="J989" i="10"/>
  <c r="K989" i="10"/>
  <c r="M989" i="10" s="1"/>
  <c r="B990" i="10"/>
  <c r="C990" i="10"/>
  <c r="D990" i="10"/>
  <c r="E990" i="10"/>
  <c r="F990" i="10"/>
  <c r="G990" i="10"/>
  <c r="I990" i="10"/>
  <c r="J990" i="10"/>
  <c r="K990" i="10"/>
  <c r="M990" i="10" s="1"/>
  <c r="B991" i="10"/>
  <c r="C991" i="10"/>
  <c r="D991" i="10"/>
  <c r="E991" i="10"/>
  <c r="F991" i="10"/>
  <c r="G991" i="10"/>
  <c r="I991" i="10"/>
  <c r="J991" i="10"/>
  <c r="K991" i="10"/>
  <c r="M991" i="10" s="1"/>
  <c r="B992" i="10"/>
  <c r="C992" i="10"/>
  <c r="D992" i="10"/>
  <c r="E992" i="10"/>
  <c r="F992" i="10"/>
  <c r="G992" i="10"/>
  <c r="I992" i="10"/>
  <c r="J992" i="10"/>
  <c r="K992" i="10"/>
  <c r="M992" i="10" s="1"/>
  <c r="B993" i="10"/>
  <c r="C993" i="10"/>
  <c r="D993" i="10"/>
  <c r="E993" i="10"/>
  <c r="F993" i="10"/>
  <c r="G993" i="10"/>
  <c r="I993" i="10"/>
  <c r="J993" i="10"/>
  <c r="K993" i="10"/>
  <c r="M993" i="10" s="1"/>
  <c r="B994" i="10"/>
  <c r="C994" i="10"/>
  <c r="D994" i="10"/>
  <c r="E994" i="10"/>
  <c r="F994" i="10"/>
  <c r="G994" i="10"/>
  <c r="I994" i="10"/>
  <c r="J994" i="10"/>
  <c r="K994" i="10"/>
  <c r="M994" i="10" s="1"/>
  <c r="B995" i="10"/>
  <c r="C995" i="10"/>
  <c r="D995" i="10"/>
  <c r="E995" i="10"/>
  <c r="F995" i="10"/>
  <c r="G995" i="10"/>
  <c r="I995" i="10"/>
  <c r="J995" i="10"/>
  <c r="K995" i="10"/>
  <c r="M995" i="10" s="1"/>
  <c r="B996" i="10"/>
  <c r="C996" i="10"/>
  <c r="D996" i="10"/>
  <c r="E996" i="10"/>
  <c r="F996" i="10"/>
  <c r="G996" i="10"/>
  <c r="I996" i="10"/>
  <c r="J996" i="10"/>
  <c r="K996" i="10"/>
  <c r="M996" i="10" s="1"/>
  <c r="B997" i="10"/>
  <c r="C997" i="10"/>
  <c r="D997" i="10"/>
  <c r="E997" i="10"/>
  <c r="F997" i="10"/>
  <c r="G997" i="10"/>
  <c r="I997" i="10"/>
  <c r="J997" i="10"/>
  <c r="K997" i="10"/>
  <c r="M997" i="10" s="1"/>
  <c r="B998" i="10"/>
  <c r="C998" i="10"/>
  <c r="D998" i="10"/>
  <c r="E998" i="10"/>
  <c r="F998" i="10"/>
  <c r="G998" i="10"/>
  <c r="I998" i="10"/>
  <c r="J998" i="10"/>
  <c r="K998" i="10"/>
  <c r="M998" i="10" s="1"/>
  <c r="B999" i="10"/>
  <c r="C999" i="10"/>
  <c r="D999" i="10"/>
  <c r="E999" i="10"/>
  <c r="F999" i="10"/>
  <c r="G999" i="10"/>
  <c r="I999" i="10"/>
  <c r="J999" i="10"/>
  <c r="K999" i="10"/>
  <c r="M999" i="10" s="1"/>
  <c r="B1000" i="10"/>
  <c r="C1000" i="10"/>
  <c r="D1000" i="10"/>
  <c r="E1000" i="10"/>
  <c r="F1000" i="10"/>
  <c r="G1000" i="10"/>
  <c r="I1000" i="10"/>
  <c r="J1000" i="10"/>
  <c r="K1000" i="10"/>
  <c r="M1000" i="10" s="1"/>
  <c r="B1001" i="10"/>
  <c r="C1001" i="10"/>
  <c r="D1001" i="10"/>
  <c r="E1001" i="10"/>
  <c r="F1001" i="10"/>
  <c r="G1001" i="10"/>
  <c r="I1001" i="10"/>
  <c r="J1001" i="10"/>
  <c r="K1001" i="10"/>
  <c r="M1001" i="10" s="1"/>
  <c r="B1002" i="10"/>
  <c r="C1002" i="10"/>
  <c r="D1002" i="10"/>
  <c r="E1002" i="10"/>
  <c r="F1002" i="10"/>
  <c r="G1002" i="10"/>
  <c r="I1002" i="10"/>
  <c r="J1002" i="10"/>
  <c r="K1002" i="10"/>
  <c r="M1002" i="10" s="1"/>
  <c r="B1003" i="10"/>
  <c r="C1003" i="10"/>
  <c r="D1003" i="10"/>
  <c r="E1003" i="10"/>
  <c r="F1003" i="10"/>
  <c r="G1003" i="10"/>
  <c r="I1003" i="10"/>
  <c r="J1003" i="10"/>
  <c r="K1003" i="10"/>
  <c r="M1003" i="10" s="1"/>
  <c r="B1004" i="10"/>
  <c r="C1004" i="10"/>
  <c r="D1004" i="10"/>
  <c r="E1004" i="10"/>
  <c r="F1004" i="10"/>
  <c r="G1004" i="10"/>
  <c r="I1004" i="10"/>
  <c r="J1004" i="10"/>
  <c r="K1004" i="10"/>
  <c r="M1004" i="10" s="1"/>
  <c r="B1005" i="10"/>
  <c r="C1005" i="10"/>
  <c r="D1005" i="10"/>
  <c r="E1005" i="10"/>
  <c r="F1005" i="10"/>
  <c r="G1005" i="10"/>
  <c r="I1005" i="10"/>
  <c r="J1005" i="10"/>
  <c r="K1005" i="10"/>
  <c r="M1005" i="10" s="1"/>
  <c r="B1006" i="10"/>
  <c r="C1006" i="10"/>
  <c r="D1006" i="10"/>
  <c r="E1006" i="10"/>
  <c r="F1006" i="10"/>
  <c r="G1006" i="10"/>
  <c r="I1006" i="10"/>
  <c r="J1006" i="10"/>
  <c r="K1006" i="10"/>
  <c r="M1006" i="10" s="1"/>
  <c r="B1007" i="10"/>
  <c r="C1007" i="10"/>
  <c r="D1007" i="10"/>
  <c r="E1007" i="10"/>
  <c r="F1007" i="10"/>
  <c r="G1007" i="10"/>
  <c r="I1007" i="10"/>
  <c r="J1007" i="10"/>
  <c r="K1007" i="10"/>
  <c r="M1007" i="10" s="1"/>
  <c r="B1008" i="10"/>
  <c r="C1008" i="10"/>
  <c r="D1008" i="10"/>
  <c r="E1008" i="10"/>
  <c r="F1008" i="10"/>
  <c r="G1008" i="10"/>
  <c r="I1008" i="10"/>
  <c r="J1008" i="10"/>
  <c r="K1008" i="10"/>
  <c r="M1008" i="10" s="1"/>
  <c r="B1009" i="10"/>
  <c r="C1009" i="10"/>
  <c r="D1009" i="10"/>
  <c r="E1009" i="10"/>
  <c r="F1009" i="10"/>
  <c r="G1009" i="10"/>
  <c r="I1009" i="10"/>
  <c r="J1009" i="10"/>
  <c r="K1009" i="10"/>
  <c r="M1009" i="10" s="1"/>
  <c r="B1010" i="10"/>
  <c r="C1010" i="10"/>
  <c r="D1010" i="10"/>
  <c r="E1010" i="10"/>
  <c r="F1010" i="10"/>
  <c r="G1010" i="10"/>
  <c r="I1010" i="10"/>
  <c r="J1010" i="10"/>
  <c r="K1010" i="10"/>
  <c r="M1010" i="10" s="1"/>
  <c r="B1011" i="10"/>
  <c r="C1011" i="10"/>
  <c r="D1011" i="10"/>
  <c r="E1011" i="10"/>
  <c r="F1011" i="10"/>
  <c r="G1011" i="10"/>
  <c r="I1011" i="10"/>
  <c r="J1011" i="10"/>
  <c r="K1011" i="10"/>
  <c r="M1011" i="10" s="1"/>
  <c r="B1012" i="10"/>
  <c r="C1012" i="10"/>
  <c r="D1012" i="10"/>
  <c r="E1012" i="10"/>
  <c r="F1012" i="10"/>
  <c r="G1012" i="10"/>
  <c r="I1012" i="10"/>
  <c r="J1012" i="10"/>
  <c r="K1012" i="10"/>
  <c r="M1012" i="10" s="1"/>
  <c r="B1013" i="10"/>
  <c r="C1013" i="10"/>
  <c r="D1013" i="10"/>
  <c r="E1013" i="10"/>
  <c r="F1013" i="10"/>
  <c r="G1013" i="10"/>
  <c r="I1013" i="10"/>
  <c r="J1013" i="10"/>
  <c r="K1013" i="10"/>
  <c r="M1013" i="10" s="1"/>
  <c r="B1014" i="10"/>
  <c r="C1014" i="10"/>
  <c r="D1014" i="10"/>
  <c r="E1014" i="10"/>
  <c r="F1014" i="10"/>
  <c r="G1014" i="10"/>
  <c r="I1014" i="10"/>
  <c r="J1014" i="10"/>
  <c r="K1014" i="10"/>
  <c r="M1014" i="10" s="1"/>
  <c r="B1015" i="10"/>
  <c r="C1015" i="10"/>
  <c r="D1015" i="10"/>
  <c r="E1015" i="10"/>
  <c r="F1015" i="10"/>
  <c r="G1015" i="10"/>
  <c r="I1015" i="10"/>
  <c r="J1015" i="10"/>
  <c r="K1015" i="10"/>
  <c r="M1015" i="10" s="1"/>
  <c r="B1016" i="10"/>
  <c r="C1016" i="10"/>
  <c r="D1016" i="10"/>
  <c r="E1016" i="10"/>
  <c r="F1016" i="10"/>
  <c r="G1016" i="10"/>
  <c r="I1016" i="10"/>
  <c r="J1016" i="10"/>
  <c r="K1016" i="10"/>
  <c r="M1016" i="10" s="1"/>
  <c r="B1017" i="10"/>
  <c r="C1017" i="10"/>
  <c r="D1017" i="10"/>
  <c r="E1017" i="10"/>
  <c r="F1017" i="10"/>
  <c r="G1017" i="10"/>
  <c r="I1017" i="10"/>
  <c r="J1017" i="10"/>
  <c r="K1017" i="10"/>
  <c r="M1017" i="10" s="1"/>
  <c r="B1018" i="10"/>
  <c r="C1018" i="10"/>
  <c r="D1018" i="10"/>
  <c r="E1018" i="10"/>
  <c r="F1018" i="10"/>
  <c r="G1018" i="10"/>
  <c r="I1018" i="10"/>
  <c r="J1018" i="10"/>
  <c r="K1018" i="10"/>
  <c r="M1018" i="10" s="1"/>
  <c r="B1019" i="10"/>
  <c r="C1019" i="10"/>
  <c r="D1019" i="10"/>
  <c r="E1019" i="10"/>
  <c r="F1019" i="10"/>
  <c r="G1019" i="10"/>
  <c r="I1019" i="10"/>
  <c r="J1019" i="10"/>
  <c r="K1019" i="10"/>
  <c r="M1019" i="10" s="1"/>
  <c r="B1020" i="10"/>
  <c r="C1020" i="10"/>
  <c r="D1020" i="10"/>
  <c r="E1020" i="10"/>
  <c r="F1020" i="10"/>
  <c r="G1020" i="10"/>
  <c r="I1020" i="10"/>
  <c r="J1020" i="10"/>
  <c r="K1020" i="10"/>
  <c r="M1020" i="10" s="1"/>
  <c r="B1021" i="10"/>
  <c r="C1021" i="10"/>
  <c r="D1021" i="10"/>
  <c r="E1021" i="10"/>
  <c r="F1021" i="10"/>
  <c r="G1021" i="10"/>
  <c r="I1021" i="10"/>
  <c r="J1021" i="10"/>
  <c r="K1021" i="10"/>
  <c r="M1021" i="10" s="1"/>
  <c r="B1022" i="10"/>
  <c r="C1022" i="10"/>
  <c r="D1022" i="10"/>
  <c r="E1022" i="10"/>
  <c r="F1022" i="10"/>
  <c r="G1022" i="10"/>
  <c r="I1022" i="10"/>
  <c r="J1022" i="10"/>
  <c r="K1022" i="10"/>
  <c r="M1022" i="10" s="1"/>
  <c r="B1023" i="10"/>
  <c r="C1023" i="10"/>
  <c r="D1023" i="10"/>
  <c r="E1023" i="10"/>
  <c r="F1023" i="10"/>
  <c r="G1023" i="10"/>
  <c r="I1023" i="10"/>
  <c r="J1023" i="10"/>
  <c r="K1023" i="10"/>
  <c r="M1023" i="10" s="1"/>
  <c r="B1024" i="10"/>
  <c r="C1024" i="10"/>
  <c r="D1024" i="10"/>
  <c r="E1024" i="10"/>
  <c r="F1024" i="10"/>
  <c r="G1024" i="10"/>
  <c r="I1024" i="10"/>
  <c r="J1024" i="10"/>
  <c r="K1024" i="10"/>
  <c r="M1024" i="10" s="1"/>
  <c r="B1025" i="10"/>
  <c r="C1025" i="10"/>
  <c r="D1025" i="10"/>
  <c r="E1025" i="10"/>
  <c r="F1025" i="10"/>
  <c r="G1025" i="10"/>
  <c r="I1025" i="10"/>
  <c r="J1025" i="10"/>
  <c r="K1025" i="10"/>
  <c r="M1025" i="10" s="1"/>
  <c r="B1026" i="10"/>
  <c r="C1026" i="10"/>
  <c r="D1026" i="10"/>
  <c r="E1026" i="10"/>
  <c r="F1026" i="10"/>
  <c r="G1026" i="10"/>
  <c r="I1026" i="10"/>
  <c r="J1026" i="10"/>
  <c r="K1026" i="10"/>
  <c r="M1026" i="10" s="1"/>
  <c r="B1027" i="10"/>
  <c r="C1027" i="10"/>
  <c r="D1027" i="10"/>
  <c r="E1027" i="10"/>
  <c r="F1027" i="10"/>
  <c r="G1027" i="10"/>
  <c r="I1027" i="10"/>
  <c r="J1027" i="10"/>
  <c r="K1027" i="10"/>
  <c r="M1027" i="10" s="1"/>
  <c r="B1028" i="10"/>
  <c r="C1028" i="10"/>
  <c r="D1028" i="10"/>
  <c r="E1028" i="10"/>
  <c r="F1028" i="10"/>
  <c r="G1028" i="10"/>
  <c r="I1028" i="10"/>
  <c r="J1028" i="10"/>
  <c r="K1028" i="10"/>
  <c r="M1028" i="10" s="1"/>
  <c r="B1029" i="10"/>
  <c r="C1029" i="10"/>
  <c r="D1029" i="10"/>
  <c r="E1029" i="10"/>
  <c r="F1029" i="10"/>
  <c r="G1029" i="10"/>
  <c r="I1029" i="10"/>
  <c r="J1029" i="10"/>
  <c r="K1029" i="10"/>
  <c r="M1029" i="10" s="1"/>
  <c r="B1030" i="10"/>
  <c r="C1030" i="10"/>
  <c r="D1030" i="10"/>
  <c r="E1030" i="10"/>
  <c r="F1030" i="10"/>
  <c r="G1030" i="10"/>
  <c r="I1030" i="10"/>
  <c r="J1030" i="10"/>
  <c r="K1030" i="10"/>
  <c r="M1030" i="10" s="1"/>
  <c r="B1031" i="10"/>
  <c r="C1031" i="10"/>
  <c r="D1031" i="10"/>
  <c r="E1031" i="10"/>
  <c r="F1031" i="10"/>
  <c r="G1031" i="10"/>
  <c r="I1031" i="10"/>
  <c r="J1031" i="10"/>
  <c r="K1031" i="10"/>
  <c r="M1031" i="10" s="1"/>
  <c r="B1032" i="10"/>
  <c r="C1032" i="10"/>
  <c r="D1032" i="10"/>
  <c r="E1032" i="10"/>
  <c r="F1032" i="10"/>
  <c r="G1032" i="10"/>
  <c r="I1032" i="10"/>
  <c r="J1032" i="10"/>
  <c r="K1032" i="10"/>
  <c r="M1032" i="10" s="1"/>
  <c r="B1033" i="10"/>
  <c r="C1033" i="10"/>
  <c r="D1033" i="10"/>
  <c r="E1033" i="10"/>
  <c r="F1033" i="10"/>
  <c r="G1033" i="10"/>
  <c r="I1033" i="10"/>
  <c r="J1033" i="10"/>
  <c r="K1033" i="10"/>
  <c r="M1033" i="10" s="1"/>
  <c r="B1034" i="10"/>
  <c r="C1034" i="10"/>
  <c r="D1034" i="10"/>
  <c r="E1034" i="10"/>
  <c r="F1034" i="10"/>
  <c r="G1034" i="10"/>
  <c r="I1034" i="10"/>
  <c r="J1034" i="10"/>
  <c r="K1034" i="10"/>
  <c r="M1034" i="10" s="1"/>
  <c r="B1035" i="10"/>
  <c r="C1035" i="10"/>
  <c r="D1035" i="10"/>
  <c r="E1035" i="10"/>
  <c r="F1035" i="10"/>
  <c r="G1035" i="10"/>
  <c r="I1035" i="10"/>
  <c r="J1035" i="10"/>
  <c r="K1035" i="10"/>
  <c r="M1035" i="10" s="1"/>
  <c r="B1036" i="10"/>
  <c r="C1036" i="10"/>
  <c r="D1036" i="10"/>
  <c r="E1036" i="10"/>
  <c r="F1036" i="10"/>
  <c r="G1036" i="10"/>
  <c r="I1036" i="10"/>
  <c r="J1036" i="10"/>
  <c r="K1036" i="10"/>
  <c r="M1036" i="10" s="1"/>
  <c r="B1037" i="10"/>
  <c r="C1037" i="10"/>
  <c r="D1037" i="10"/>
  <c r="E1037" i="10"/>
  <c r="F1037" i="10"/>
  <c r="G1037" i="10"/>
  <c r="I1037" i="10"/>
  <c r="J1037" i="10"/>
  <c r="K1037" i="10"/>
  <c r="M1037" i="10" s="1"/>
  <c r="B1038" i="10"/>
  <c r="C1038" i="10"/>
  <c r="D1038" i="10"/>
  <c r="E1038" i="10"/>
  <c r="F1038" i="10"/>
  <c r="G1038" i="10"/>
  <c r="I1038" i="10"/>
  <c r="J1038" i="10"/>
  <c r="K1038" i="10"/>
  <c r="M1038" i="10" s="1"/>
  <c r="B1039" i="10"/>
  <c r="C1039" i="10"/>
  <c r="D1039" i="10"/>
  <c r="E1039" i="10"/>
  <c r="F1039" i="10"/>
  <c r="G1039" i="10"/>
  <c r="I1039" i="10"/>
  <c r="J1039" i="10"/>
  <c r="K1039" i="10"/>
  <c r="M1039" i="10" s="1"/>
  <c r="B1040" i="10"/>
  <c r="C1040" i="10"/>
  <c r="D1040" i="10"/>
  <c r="E1040" i="10"/>
  <c r="F1040" i="10"/>
  <c r="G1040" i="10"/>
  <c r="I1040" i="10"/>
  <c r="J1040" i="10"/>
  <c r="K1040" i="10"/>
  <c r="M1040" i="10" s="1"/>
  <c r="B1041" i="10"/>
  <c r="C1041" i="10"/>
  <c r="D1041" i="10"/>
  <c r="E1041" i="10"/>
  <c r="F1041" i="10"/>
  <c r="G1041" i="10"/>
  <c r="I1041" i="10"/>
  <c r="J1041" i="10"/>
  <c r="K1041" i="10"/>
  <c r="M1041" i="10" s="1"/>
  <c r="B1042" i="10"/>
  <c r="C1042" i="10"/>
  <c r="D1042" i="10"/>
  <c r="E1042" i="10"/>
  <c r="F1042" i="10"/>
  <c r="G1042" i="10"/>
  <c r="I1042" i="10"/>
  <c r="J1042" i="10"/>
  <c r="K1042" i="10"/>
  <c r="M1042" i="10" s="1"/>
  <c r="B1043" i="10"/>
  <c r="C1043" i="10"/>
  <c r="D1043" i="10"/>
  <c r="E1043" i="10"/>
  <c r="F1043" i="10"/>
  <c r="G1043" i="10"/>
  <c r="I1043" i="10"/>
  <c r="J1043" i="10"/>
  <c r="K1043" i="10"/>
  <c r="M1043" i="10" s="1"/>
  <c r="B1044" i="10"/>
  <c r="C1044" i="10"/>
  <c r="D1044" i="10"/>
  <c r="E1044" i="10"/>
  <c r="F1044" i="10"/>
  <c r="G1044" i="10"/>
  <c r="I1044" i="10"/>
  <c r="J1044" i="10"/>
  <c r="K1044" i="10"/>
  <c r="M1044" i="10" s="1"/>
  <c r="B1045" i="10"/>
  <c r="C1045" i="10"/>
  <c r="D1045" i="10"/>
  <c r="E1045" i="10"/>
  <c r="F1045" i="10"/>
  <c r="G1045" i="10"/>
  <c r="I1045" i="10"/>
  <c r="J1045" i="10"/>
  <c r="K1045" i="10"/>
  <c r="M1045" i="10" s="1"/>
  <c r="B1046" i="10"/>
  <c r="C1046" i="10"/>
  <c r="D1046" i="10"/>
  <c r="E1046" i="10"/>
  <c r="F1046" i="10"/>
  <c r="G1046" i="10"/>
  <c r="I1046" i="10"/>
  <c r="J1046" i="10"/>
  <c r="K1046" i="10"/>
  <c r="M1046" i="10" s="1"/>
  <c r="B1047" i="10"/>
  <c r="C1047" i="10"/>
  <c r="D1047" i="10"/>
  <c r="E1047" i="10"/>
  <c r="F1047" i="10"/>
  <c r="G1047" i="10"/>
  <c r="I1047" i="10"/>
  <c r="J1047" i="10"/>
  <c r="K1047" i="10"/>
  <c r="M1047" i="10" s="1"/>
  <c r="B1048" i="10"/>
  <c r="C1048" i="10"/>
  <c r="D1048" i="10"/>
  <c r="E1048" i="10"/>
  <c r="F1048" i="10"/>
  <c r="G1048" i="10"/>
  <c r="I1048" i="10"/>
  <c r="J1048" i="10"/>
  <c r="K1048" i="10"/>
  <c r="M1048" i="10" s="1"/>
  <c r="B1049" i="10"/>
  <c r="C1049" i="10"/>
  <c r="D1049" i="10"/>
  <c r="E1049" i="10"/>
  <c r="F1049" i="10"/>
  <c r="G1049" i="10"/>
  <c r="I1049" i="10"/>
  <c r="J1049" i="10"/>
  <c r="K1049" i="10"/>
  <c r="M1049" i="10" s="1"/>
  <c r="B1050" i="10"/>
  <c r="C1050" i="10"/>
  <c r="D1050" i="10"/>
  <c r="E1050" i="10"/>
  <c r="F1050" i="10"/>
  <c r="G1050" i="10"/>
  <c r="I1050" i="10"/>
  <c r="J1050" i="10"/>
  <c r="K1050" i="10"/>
  <c r="M1050" i="10" s="1"/>
  <c r="B1051" i="10"/>
  <c r="C1051" i="10"/>
  <c r="D1051" i="10"/>
  <c r="E1051" i="10"/>
  <c r="F1051" i="10"/>
  <c r="G1051" i="10"/>
  <c r="I1051" i="10"/>
  <c r="J1051" i="10"/>
  <c r="K1051" i="10"/>
  <c r="B1052" i="10"/>
  <c r="C1052" i="10"/>
  <c r="D1052" i="10"/>
  <c r="E1052" i="10"/>
  <c r="F1052" i="10"/>
  <c r="G1052" i="10"/>
  <c r="I1052" i="10"/>
  <c r="J1052" i="10"/>
  <c r="K1052" i="10"/>
  <c r="M1052" i="10" s="1"/>
  <c r="B1053" i="10"/>
  <c r="C1053" i="10"/>
  <c r="D1053" i="10"/>
  <c r="E1053" i="10"/>
  <c r="F1053" i="10"/>
  <c r="G1053" i="10"/>
  <c r="I1053" i="10"/>
  <c r="J1053" i="10"/>
  <c r="K1053" i="10"/>
  <c r="M1053" i="10" s="1"/>
  <c r="B1054" i="10"/>
  <c r="C1054" i="10"/>
  <c r="D1054" i="10"/>
  <c r="E1054" i="10"/>
  <c r="F1054" i="10"/>
  <c r="G1054" i="10"/>
  <c r="I1054" i="10"/>
  <c r="J1054" i="10"/>
  <c r="K1054" i="10"/>
  <c r="M1054" i="10" s="1"/>
  <c r="B1055" i="10"/>
  <c r="C1055" i="10"/>
  <c r="D1055" i="10"/>
  <c r="E1055" i="10"/>
  <c r="F1055" i="10"/>
  <c r="G1055" i="10"/>
  <c r="I1055" i="10"/>
  <c r="J1055" i="10"/>
  <c r="K1055" i="10"/>
  <c r="M1055" i="10" s="1"/>
  <c r="B1056" i="10"/>
  <c r="C1056" i="10"/>
  <c r="D1056" i="10"/>
  <c r="E1056" i="10"/>
  <c r="F1056" i="10"/>
  <c r="G1056" i="10"/>
  <c r="I1056" i="10"/>
  <c r="J1056" i="10"/>
  <c r="K1056" i="10"/>
  <c r="M1056" i="10" s="1"/>
  <c r="B1057" i="10"/>
  <c r="C1057" i="10"/>
  <c r="D1057" i="10"/>
  <c r="E1057" i="10"/>
  <c r="F1057" i="10"/>
  <c r="G1057" i="10"/>
  <c r="I1057" i="10"/>
  <c r="J1057" i="10"/>
  <c r="K1057" i="10"/>
  <c r="M1057" i="10" s="1"/>
  <c r="B1058" i="10"/>
  <c r="C1058" i="10"/>
  <c r="D1058" i="10"/>
  <c r="E1058" i="10"/>
  <c r="F1058" i="10"/>
  <c r="G1058" i="10"/>
  <c r="I1058" i="10"/>
  <c r="J1058" i="10"/>
  <c r="K1058" i="10"/>
  <c r="M1058" i="10" s="1"/>
  <c r="B1059" i="10"/>
  <c r="C1059" i="10"/>
  <c r="D1059" i="10"/>
  <c r="E1059" i="10"/>
  <c r="F1059" i="10"/>
  <c r="G1059" i="10"/>
  <c r="I1059" i="10"/>
  <c r="J1059" i="10"/>
  <c r="K1059" i="10"/>
  <c r="M1059" i="10" s="1"/>
  <c r="B1060" i="10"/>
  <c r="C1060" i="10"/>
  <c r="D1060" i="10"/>
  <c r="E1060" i="10"/>
  <c r="F1060" i="10"/>
  <c r="G1060" i="10"/>
  <c r="I1060" i="10"/>
  <c r="J1060" i="10"/>
  <c r="K1060" i="10"/>
  <c r="M1060" i="10" s="1"/>
  <c r="B1061" i="10"/>
  <c r="C1061" i="10"/>
  <c r="D1061" i="10"/>
  <c r="E1061" i="10"/>
  <c r="F1061" i="10"/>
  <c r="G1061" i="10"/>
  <c r="I1061" i="10"/>
  <c r="J1061" i="10"/>
  <c r="K1061" i="10"/>
  <c r="M1061" i="10" s="1"/>
  <c r="B1062" i="10"/>
  <c r="C1062" i="10"/>
  <c r="D1062" i="10"/>
  <c r="E1062" i="10"/>
  <c r="F1062" i="10"/>
  <c r="G1062" i="10"/>
  <c r="I1062" i="10"/>
  <c r="J1062" i="10"/>
  <c r="K1062" i="10"/>
  <c r="M1062" i="10" s="1"/>
  <c r="B1063" i="10"/>
  <c r="C1063" i="10"/>
  <c r="D1063" i="10"/>
  <c r="E1063" i="10"/>
  <c r="F1063" i="10"/>
  <c r="G1063" i="10"/>
  <c r="I1063" i="10"/>
  <c r="J1063" i="10"/>
  <c r="K1063" i="10"/>
  <c r="M1063" i="10" s="1"/>
  <c r="B1064" i="10"/>
  <c r="C1064" i="10"/>
  <c r="D1064" i="10"/>
  <c r="E1064" i="10"/>
  <c r="F1064" i="10"/>
  <c r="G1064" i="10"/>
  <c r="I1064" i="10"/>
  <c r="J1064" i="10"/>
  <c r="K1064" i="10"/>
  <c r="M1064" i="10" s="1"/>
  <c r="B1065" i="10"/>
  <c r="C1065" i="10"/>
  <c r="D1065" i="10"/>
  <c r="E1065" i="10"/>
  <c r="F1065" i="10"/>
  <c r="G1065" i="10"/>
  <c r="I1065" i="10"/>
  <c r="J1065" i="10"/>
  <c r="K1065" i="10"/>
  <c r="M1065" i="10" s="1"/>
  <c r="B1066" i="10"/>
  <c r="C1066" i="10"/>
  <c r="D1066" i="10"/>
  <c r="E1066" i="10"/>
  <c r="F1066" i="10"/>
  <c r="G1066" i="10"/>
  <c r="I1066" i="10"/>
  <c r="J1066" i="10"/>
  <c r="K1066" i="10"/>
  <c r="M1066" i="10" s="1"/>
  <c r="B1067" i="10"/>
  <c r="C1067" i="10"/>
  <c r="D1067" i="10"/>
  <c r="E1067" i="10"/>
  <c r="F1067" i="10"/>
  <c r="G1067" i="10"/>
  <c r="I1067" i="10"/>
  <c r="J1067" i="10"/>
  <c r="K1067" i="10"/>
  <c r="M1067" i="10" s="1"/>
  <c r="B1068" i="10"/>
  <c r="C1068" i="10"/>
  <c r="D1068" i="10"/>
  <c r="E1068" i="10"/>
  <c r="F1068" i="10"/>
  <c r="G1068" i="10"/>
  <c r="I1068" i="10"/>
  <c r="J1068" i="10"/>
  <c r="K1068" i="10"/>
  <c r="M1068" i="10" s="1"/>
  <c r="B1069" i="10"/>
  <c r="C1069" i="10"/>
  <c r="D1069" i="10"/>
  <c r="E1069" i="10"/>
  <c r="F1069" i="10"/>
  <c r="G1069" i="10"/>
  <c r="I1069" i="10"/>
  <c r="J1069" i="10"/>
  <c r="K1069" i="10"/>
  <c r="M1069" i="10" s="1"/>
  <c r="B1070" i="10"/>
  <c r="C1070" i="10"/>
  <c r="D1070" i="10"/>
  <c r="E1070" i="10"/>
  <c r="F1070" i="10"/>
  <c r="G1070" i="10"/>
  <c r="I1070" i="10"/>
  <c r="J1070" i="10"/>
  <c r="K1070" i="10"/>
  <c r="M1070" i="10" s="1"/>
  <c r="B1071" i="10"/>
  <c r="C1071" i="10"/>
  <c r="D1071" i="10"/>
  <c r="E1071" i="10"/>
  <c r="F1071" i="10"/>
  <c r="G1071" i="10"/>
  <c r="I1071" i="10"/>
  <c r="J1071" i="10"/>
  <c r="K1071" i="10"/>
  <c r="M1071" i="10" s="1"/>
  <c r="B1072" i="10"/>
  <c r="C1072" i="10"/>
  <c r="D1072" i="10"/>
  <c r="E1072" i="10"/>
  <c r="F1072" i="10"/>
  <c r="G1072" i="10"/>
  <c r="I1072" i="10"/>
  <c r="J1072" i="10"/>
  <c r="K1072" i="10"/>
  <c r="M1072" i="10" s="1"/>
  <c r="B1073" i="10"/>
  <c r="C1073" i="10"/>
  <c r="D1073" i="10"/>
  <c r="E1073" i="10"/>
  <c r="F1073" i="10"/>
  <c r="G1073" i="10"/>
  <c r="I1073" i="10"/>
  <c r="J1073" i="10"/>
  <c r="K1073" i="10"/>
  <c r="M1073" i="10" s="1"/>
  <c r="B1074" i="10"/>
  <c r="C1074" i="10"/>
  <c r="D1074" i="10"/>
  <c r="E1074" i="10"/>
  <c r="F1074" i="10"/>
  <c r="G1074" i="10"/>
  <c r="I1074" i="10"/>
  <c r="J1074" i="10"/>
  <c r="K1074" i="10"/>
  <c r="M1074" i="10" s="1"/>
  <c r="B1075" i="10"/>
  <c r="C1075" i="10"/>
  <c r="D1075" i="10"/>
  <c r="E1075" i="10"/>
  <c r="F1075" i="10"/>
  <c r="G1075" i="10"/>
  <c r="I1075" i="10"/>
  <c r="J1075" i="10"/>
  <c r="K1075" i="10"/>
  <c r="M1075" i="10" s="1"/>
  <c r="B1076" i="10"/>
  <c r="C1076" i="10"/>
  <c r="D1076" i="10"/>
  <c r="E1076" i="10"/>
  <c r="F1076" i="10"/>
  <c r="G1076" i="10"/>
  <c r="I1076" i="10"/>
  <c r="J1076" i="10"/>
  <c r="K1076" i="10"/>
  <c r="M1076" i="10" s="1"/>
  <c r="B1077" i="10"/>
  <c r="C1077" i="10"/>
  <c r="D1077" i="10"/>
  <c r="E1077" i="10"/>
  <c r="F1077" i="10"/>
  <c r="G1077" i="10"/>
  <c r="I1077" i="10"/>
  <c r="J1077" i="10"/>
  <c r="K1077" i="10"/>
  <c r="M1077" i="10" s="1"/>
  <c r="B1078" i="10"/>
  <c r="C1078" i="10"/>
  <c r="D1078" i="10"/>
  <c r="E1078" i="10"/>
  <c r="F1078" i="10"/>
  <c r="G1078" i="10"/>
  <c r="I1078" i="10"/>
  <c r="J1078" i="10"/>
  <c r="K1078" i="10"/>
  <c r="M1078" i="10" s="1"/>
  <c r="B1079" i="10"/>
  <c r="C1079" i="10"/>
  <c r="D1079" i="10"/>
  <c r="E1079" i="10"/>
  <c r="F1079" i="10"/>
  <c r="G1079" i="10"/>
  <c r="I1079" i="10"/>
  <c r="J1079" i="10"/>
  <c r="K1079" i="10"/>
  <c r="M1079" i="10" s="1"/>
  <c r="B1080" i="10"/>
  <c r="C1080" i="10"/>
  <c r="D1080" i="10"/>
  <c r="E1080" i="10"/>
  <c r="F1080" i="10"/>
  <c r="G1080" i="10"/>
  <c r="I1080" i="10"/>
  <c r="J1080" i="10"/>
  <c r="K1080" i="10"/>
  <c r="M1080" i="10" s="1"/>
  <c r="B1081" i="10"/>
  <c r="C1081" i="10"/>
  <c r="D1081" i="10"/>
  <c r="E1081" i="10"/>
  <c r="F1081" i="10"/>
  <c r="G1081" i="10"/>
  <c r="I1081" i="10"/>
  <c r="J1081" i="10"/>
  <c r="K1081" i="10"/>
  <c r="M1081" i="10" s="1"/>
  <c r="B1082" i="10"/>
  <c r="C1082" i="10"/>
  <c r="D1082" i="10"/>
  <c r="E1082" i="10"/>
  <c r="F1082" i="10"/>
  <c r="G1082" i="10"/>
  <c r="I1082" i="10"/>
  <c r="J1082" i="10"/>
  <c r="K1082" i="10"/>
  <c r="M1082" i="10" s="1"/>
  <c r="B1083" i="10"/>
  <c r="C1083" i="10"/>
  <c r="D1083" i="10"/>
  <c r="E1083" i="10"/>
  <c r="F1083" i="10"/>
  <c r="G1083" i="10"/>
  <c r="I1083" i="10"/>
  <c r="J1083" i="10"/>
  <c r="K1083" i="10"/>
  <c r="M1083" i="10" s="1"/>
  <c r="B1084" i="10"/>
  <c r="C1084" i="10"/>
  <c r="D1084" i="10"/>
  <c r="E1084" i="10"/>
  <c r="F1084" i="10"/>
  <c r="G1084" i="10"/>
  <c r="I1084" i="10"/>
  <c r="J1084" i="10"/>
  <c r="K1084" i="10"/>
  <c r="M1084" i="10" s="1"/>
  <c r="B1085" i="10"/>
  <c r="C1085" i="10"/>
  <c r="D1085" i="10"/>
  <c r="E1085" i="10"/>
  <c r="F1085" i="10"/>
  <c r="G1085" i="10"/>
  <c r="I1085" i="10"/>
  <c r="J1085" i="10"/>
  <c r="K1085" i="10"/>
  <c r="M1085" i="10" s="1"/>
  <c r="B1086" i="10"/>
  <c r="C1086" i="10"/>
  <c r="D1086" i="10"/>
  <c r="E1086" i="10"/>
  <c r="F1086" i="10"/>
  <c r="G1086" i="10"/>
  <c r="I1086" i="10"/>
  <c r="J1086" i="10"/>
  <c r="K1086" i="10"/>
  <c r="M1086" i="10" s="1"/>
  <c r="B1087" i="10"/>
  <c r="C1087" i="10"/>
  <c r="D1087" i="10"/>
  <c r="E1087" i="10"/>
  <c r="F1087" i="10"/>
  <c r="G1087" i="10"/>
  <c r="I1087" i="10"/>
  <c r="J1087" i="10"/>
  <c r="K1087" i="10"/>
  <c r="M1087" i="10" s="1"/>
  <c r="B1088" i="10"/>
  <c r="C1088" i="10"/>
  <c r="D1088" i="10"/>
  <c r="E1088" i="10"/>
  <c r="F1088" i="10"/>
  <c r="G1088" i="10"/>
  <c r="I1088" i="10"/>
  <c r="J1088" i="10"/>
  <c r="K1088" i="10"/>
  <c r="M1088" i="10" s="1"/>
  <c r="B1089" i="10"/>
  <c r="C1089" i="10"/>
  <c r="D1089" i="10"/>
  <c r="E1089" i="10"/>
  <c r="F1089" i="10"/>
  <c r="G1089" i="10"/>
  <c r="I1089" i="10"/>
  <c r="J1089" i="10"/>
  <c r="K1089" i="10"/>
  <c r="M1089" i="10" s="1"/>
  <c r="B1090" i="10"/>
  <c r="C1090" i="10"/>
  <c r="D1090" i="10"/>
  <c r="E1090" i="10"/>
  <c r="F1090" i="10"/>
  <c r="G1090" i="10"/>
  <c r="I1090" i="10"/>
  <c r="J1090" i="10"/>
  <c r="K1090" i="10"/>
  <c r="M1090" i="10" s="1"/>
  <c r="B1091" i="10"/>
  <c r="C1091" i="10"/>
  <c r="D1091" i="10"/>
  <c r="E1091" i="10"/>
  <c r="F1091" i="10"/>
  <c r="G1091" i="10"/>
  <c r="I1091" i="10"/>
  <c r="J1091" i="10"/>
  <c r="K1091" i="10"/>
  <c r="M1091" i="10" s="1"/>
  <c r="B1092" i="10"/>
  <c r="C1092" i="10"/>
  <c r="D1092" i="10"/>
  <c r="E1092" i="10"/>
  <c r="F1092" i="10"/>
  <c r="G1092" i="10"/>
  <c r="I1092" i="10"/>
  <c r="J1092" i="10"/>
  <c r="K1092" i="10"/>
  <c r="M1092" i="10" s="1"/>
  <c r="B1093" i="10"/>
  <c r="C1093" i="10"/>
  <c r="D1093" i="10"/>
  <c r="E1093" i="10"/>
  <c r="F1093" i="10"/>
  <c r="G1093" i="10"/>
  <c r="I1093" i="10"/>
  <c r="J1093" i="10"/>
  <c r="K1093" i="10"/>
  <c r="M1093" i="10" s="1"/>
  <c r="B1094" i="10"/>
  <c r="C1094" i="10"/>
  <c r="D1094" i="10"/>
  <c r="E1094" i="10"/>
  <c r="F1094" i="10"/>
  <c r="G1094" i="10"/>
  <c r="I1094" i="10"/>
  <c r="J1094" i="10"/>
  <c r="K1094" i="10"/>
  <c r="M1094" i="10" s="1"/>
  <c r="B1095" i="10"/>
  <c r="C1095" i="10"/>
  <c r="D1095" i="10"/>
  <c r="E1095" i="10"/>
  <c r="F1095" i="10"/>
  <c r="G1095" i="10"/>
  <c r="I1095" i="10"/>
  <c r="J1095" i="10"/>
  <c r="K1095" i="10"/>
  <c r="M1095" i="10" s="1"/>
  <c r="B1096" i="10"/>
  <c r="C1096" i="10"/>
  <c r="D1096" i="10"/>
  <c r="E1096" i="10"/>
  <c r="F1096" i="10"/>
  <c r="G1096" i="10"/>
  <c r="I1096" i="10"/>
  <c r="J1096" i="10"/>
  <c r="K1096" i="10"/>
  <c r="M1096" i="10" s="1"/>
  <c r="B1097" i="10"/>
  <c r="C1097" i="10"/>
  <c r="D1097" i="10"/>
  <c r="E1097" i="10"/>
  <c r="F1097" i="10"/>
  <c r="G1097" i="10"/>
  <c r="I1097" i="10"/>
  <c r="J1097" i="10"/>
  <c r="K1097" i="10"/>
  <c r="M1097" i="10" s="1"/>
  <c r="B1098" i="10"/>
  <c r="C1098" i="10"/>
  <c r="D1098" i="10"/>
  <c r="E1098" i="10"/>
  <c r="F1098" i="10"/>
  <c r="G1098" i="10"/>
  <c r="I1098" i="10"/>
  <c r="J1098" i="10"/>
  <c r="K1098" i="10"/>
  <c r="M1098" i="10" s="1"/>
  <c r="B1099" i="10"/>
  <c r="C1099" i="10"/>
  <c r="D1099" i="10"/>
  <c r="E1099" i="10"/>
  <c r="F1099" i="10"/>
  <c r="G1099" i="10"/>
  <c r="I1099" i="10"/>
  <c r="J1099" i="10"/>
  <c r="K1099" i="10"/>
  <c r="M1099" i="10" s="1"/>
  <c r="B1100" i="10"/>
  <c r="C1100" i="10"/>
  <c r="D1100" i="10"/>
  <c r="E1100" i="10"/>
  <c r="F1100" i="10"/>
  <c r="G1100" i="10"/>
  <c r="I1100" i="10"/>
  <c r="J1100" i="10"/>
  <c r="K1100" i="10"/>
  <c r="M1100" i="10" s="1"/>
  <c r="B1101" i="10"/>
  <c r="C1101" i="10"/>
  <c r="D1101" i="10"/>
  <c r="E1101" i="10"/>
  <c r="F1101" i="10"/>
  <c r="G1101" i="10"/>
  <c r="I1101" i="10"/>
  <c r="J1101" i="10"/>
  <c r="K1101" i="10"/>
  <c r="M1101" i="10" s="1"/>
  <c r="B1102" i="10"/>
  <c r="C1102" i="10"/>
  <c r="D1102" i="10"/>
  <c r="E1102" i="10"/>
  <c r="F1102" i="10"/>
  <c r="G1102" i="10"/>
  <c r="I1102" i="10"/>
  <c r="J1102" i="10"/>
  <c r="K1102" i="10"/>
  <c r="M1102" i="10" s="1"/>
  <c r="B1103" i="10"/>
  <c r="C1103" i="10"/>
  <c r="D1103" i="10"/>
  <c r="E1103" i="10"/>
  <c r="F1103" i="10"/>
  <c r="G1103" i="10"/>
  <c r="I1103" i="10"/>
  <c r="J1103" i="10"/>
  <c r="K1103" i="10"/>
  <c r="M1103" i="10" s="1"/>
  <c r="B1104" i="10"/>
  <c r="C1104" i="10"/>
  <c r="D1104" i="10"/>
  <c r="E1104" i="10"/>
  <c r="F1104" i="10"/>
  <c r="G1104" i="10"/>
  <c r="I1104" i="10"/>
  <c r="J1104" i="10"/>
  <c r="K1104" i="10"/>
  <c r="M1104" i="10" s="1"/>
  <c r="B1105" i="10"/>
  <c r="C1105" i="10"/>
  <c r="D1105" i="10"/>
  <c r="E1105" i="10"/>
  <c r="F1105" i="10"/>
  <c r="G1105" i="10"/>
  <c r="I1105" i="10"/>
  <c r="J1105" i="10"/>
  <c r="K1105" i="10"/>
  <c r="M1105" i="10" s="1"/>
  <c r="B1106" i="10"/>
  <c r="C1106" i="10"/>
  <c r="D1106" i="10"/>
  <c r="E1106" i="10"/>
  <c r="F1106" i="10"/>
  <c r="G1106" i="10"/>
  <c r="I1106" i="10"/>
  <c r="J1106" i="10"/>
  <c r="K1106" i="10"/>
  <c r="M1106" i="10" s="1"/>
  <c r="B1107" i="10"/>
  <c r="C1107" i="10"/>
  <c r="D1107" i="10"/>
  <c r="E1107" i="10"/>
  <c r="F1107" i="10"/>
  <c r="G1107" i="10"/>
  <c r="I1107" i="10"/>
  <c r="J1107" i="10"/>
  <c r="K1107" i="10"/>
  <c r="M1107" i="10" s="1"/>
  <c r="B1108" i="10"/>
  <c r="C1108" i="10"/>
  <c r="D1108" i="10"/>
  <c r="E1108" i="10"/>
  <c r="F1108" i="10"/>
  <c r="G1108" i="10"/>
  <c r="I1108" i="10"/>
  <c r="J1108" i="10"/>
  <c r="K1108" i="10"/>
  <c r="M1108" i="10" s="1"/>
  <c r="B1109" i="10"/>
  <c r="C1109" i="10"/>
  <c r="D1109" i="10"/>
  <c r="E1109" i="10"/>
  <c r="F1109" i="10"/>
  <c r="G1109" i="10"/>
  <c r="I1109" i="10"/>
  <c r="J1109" i="10"/>
  <c r="K1109" i="10"/>
  <c r="M1109" i="10" s="1"/>
  <c r="B1110" i="10"/>
  <c r="C1110" i="10"/>
  <c r="D1110" i="10"/>
  <c r="E1110" i="10"/>
  <c r="F1110" i="10"/>
  <c r="G1110" i="10"/>
  <c r="I1110" i="10"/>
  <c r="J1110" i="10"/>
  <c r="K1110" i="10"/>
  <c r="M1110" i="10" s="1"/>
  <c r="B1111" i="10"/>
  <c r="C1111" i="10"/>
  <c r="D1111" i="10"/>
  <c r="E1111" i="10"/>
  <c r="F1111" i="10"/>
  <c r="G1111" i="10"/>
  <c r="I1111" i="10"/>
  <c r="J1111" i="10"/>
  <c r="K1111" i="10"/>
  <c r="M1111" i="10" s="1"/>
  <c r="B1112" i="10"/>
  <c r="C1112" i="10"/>
  <c r="D1112" i="10"/>
  <c r="E1112" i="10"/>
  <c r="F1112" i="10"/>
  <c r="G1112" i="10"/>
  <c r="I1112" i="10"/>
  <c r="J1112" i="10"/>
  <c r="K1112" i="10"/>
  <c r="M1112" i="10" s="1"/>
  <c r="B1113" i="10"/>
  <c r="C1113" i="10"/>
  <c r="D1113" i="10"/>
  <c r="E1113" i="10"/>
  <c r="F1113" i="10"/>
  <c r="G1113" i="10"/>
  <c r="I1113" i="10"/>
  <c r="J1113" i="10"/>
  <c r="K1113" i="10"/>
  <c r="M1113" i="10" s="1"/>
  <c r="B1114" i="10"/>
  <c r="C1114" i="10"/>
  <c r="D1114" i="10"/>
  <c r="E1114" i="10"/>
  <c r="F1114" i="10"/>
  <c r="G1114" i="10"/>
  <c r="I1114" i="10"/>
  <c r="J1114" i="10"/>
  <c r="K1114" i="10"/>
  <c r="M1114" i="10" s="1"/>
  <c r="B1115" i="10"/>
  <c r="C1115" i="10"/>
  <c r="D1115" i="10"/>
  <c r="E1115" i="10"/>
  <c r="F1115" i="10"/>
  <c r="G1115" i="10"/>
  <c r="I1115" i="10"/>
  <c r="J1115" i="10"/>
  <c r="K1115" i="10"/>
  <c r="M1115" i="10" s="1"/>
  <c r="B1116" i="10"/>
  <c r="C1116" i="10"/>
  <c r="D1116" i="10"/>
  <c r="E1116" i="10"/>
  <c r="F1116" i="10"/>
  <c r="G1116" i="10"/>
  <c r="I1116" i="10"/>
  <c r="J1116" i="10"/>
  <c r="K1116" i="10"/>
  <c r="M1116" i="10" s="1"/>
  <c r="B1117" i="10"/>
  <c r="C1117" i="10"/>
  <c r="D1117" i="10"/>
  <c r="E1117" i="10"/>
  <c r="F1117" i="10"/>
  <c r="G1117" i="10"/>
  <c r="I1117" i="10"/>
  <c r="J1117" i="10"/>
  <c r="K1117" i="10"/>
  <c r="M1117" i="10" s="1"/>
  <c r="B1118" i="10"/>
  <c r="C1118" i="10"/>
  <c r="D1118" i="10"/>
  <c r="E1118" i="10"/>
  <c r="F1118" i="10"/>
  <c r="G1118" i="10"/>
  <c r="I1118" i="10"/>
  <c r="J1118" i="10"/>
  <c r="K1118" i="10"/>
  <c r="M1118" i="10" s="1"/>
  <c r="B1119" i="10"/>
  <c r="C1119" i="10"/>
  <c r="D1119" i="10"/>
  <c r="E1119" i="10"/>
  <c r="F1119" i="10"/>
  <c r="G1119" i="10"/>
  <c r="I1119" i="10"/>
  <c r="J1119" i="10"/>
  <c r="K1119" i="10"/>
  <c r="M1119" i="10" s="1"/>
  <c r="B1120" i="10"/>
  <c r="C1120" i="10"/>
  <c r="D1120" i="10"/>
  <c r="E1120" i="10"/>
  <c r="F1120" i="10"/>
  <c r="G1120" i="10"/>
  <c r="I1120" i="10"/>
  <c r="J1120" i="10"/>
  <c r="K1120" i="10"/>
  <c r="M1120" i="10" s="1"/>
  <c r="B1121" i="10"/>
  <c r="C1121" i="10"/>
  <c r="D1121" i="10"/>
  <c r="E1121" i="10"/>
  <c r="F1121" i="10"/>
  <c r="G1121" i="10"/>
  <c r="I1121" i="10"/>
  <c r="J1121" i="10"/>
  <c r="K1121" i="10"/>
  <c r="M1121" i="10" s="1"/>
  <c r="B1122" i="10"/>
  <c r="C1122" i="10"/>
  <c r="D1122" i="10"/>
  <c r="E1122" i="10"/>
  <c r="F1122" i="10"/>
  <c r="G1122" i="10"/>
  <c r="I1122" i="10"/>
  <c r="J1122" i="10"/>
  <c r="K1122" i="10"/>
  <c r="M1122" i="10" s="1"/>
  <c r="B1123" i="10"/>
  <c r="C1123" i="10"/>
  <c r="D1123" i="10"/>
  <c r="E1123" i="10"/>
  <c r="F1123" i="10"/>
  <c r="G1123" i="10"/>
  <c r="I1123" i="10"/>
  <c r="J1123" i="10"/>
  <c r="K1123" i="10"/>
  <c r="M1123" i="10" s="1"/>
  <c r="B1124" i="10"/>
  <c r="C1124" i="10"/>
  <c r="D1124" i="10"/>
  <c r="E1124" i="10"/>
  <c r="F1124" i="10"/>
  <c r="G1124" i="10"/>
  <c r="I1124" i="10"/>
  <c r="J1124" i="10"/>
  <c r="K1124" i="10"/>
  <c r="M1124" i="10" s="1"/>
  <c r="B1125" i="10"/>
  <c r="C1125" i="10"/>
  <c r="D1125" i="10"/>
  <c r="E1125" i="10"/>
  <c r="F1125" i="10"/>
  <c r="G1125" i="10"/>
  <c r="I1125" i="10"/>
  <c r="J1125" i="10"/>
  <c r="K1125" i="10"/>
  <c r="M1125" i="10" s="1"/>
  <c r="B1126" i="10"/>
  <c r="C1126" i="10"/>
  <c r="D1126" i="10"/>
  <c r="E1126" i="10"/>
  <c r="F1126" i="10"/>
  <c r="G1126" i="10"/>
  <c r="I1126" i="10"/>
  <c r="J1126" i="10"/>
  <c r="K1126" i="10"/>
  <c r="M1126" i="10" s="1"/>
  <c r="B1127" i="10"/>
  <c r="C1127" i="10"/>
  <c r="D1127" i="10"/>
  <c r="E1127" i="10"/>
  <c r="F1127" i="10"/>
  <c r="G1127" i="10"/>
  <c r="I1127" i="10"/>
  <c r="J1127" i="10"/>
  <c r="K1127" i="10"/>
  <c r="M1127" i="10" s="1"/>
  <c r="B1128" i="10"/>
  <c r="C1128" i="10"/>
  <c r="D1128" i="10"/>
  <c r="E1128" i="10"/>
  <c r="F1128" i="10"/>
  <c r="G1128" i="10"/>
  <c r="I1128" i="10"/>
  <c r="J1128" i="10"/>
  <c r="K1128" i="10"/>
  <c r="M1128" i="10" s="1"/>
  <c r="B1129" i="10"/>
  <c r="C1129" i="10"/>
  <c r="D1129" i="10"/>
  <c r="E1129" i="10"/>
  <c r="F1129" i="10"/>
  <c r="G1129" i="10"/>
  <c r="I1129" i="10"/>
  <c r="J1129" i="10"/>
  <c r="K1129" i="10"/>
  <c r="M1129" i="10" s="1"/>
  <c r="B1130" i="10"/>
  <c r="C1130" i="10"/>
  <c r="D1130" i="10"/>
  <c r="E1130" i="10"/>
  <c r="F1130" i="10"/>
  <c r="G1130" i="10"/>
  <c r="I1130" i="10"/>
  <c r="J1130" i="10"/>
  <c r="K1130" i="10"/>
  <c r="M1130" i="10" s="1"/>
  <c r="B1131" i="10"/>
  <c r="C1131" i="10"/>
  <c r="D1131" i="10"/>
  <c r="E1131" i="10"/>
  <c r="F1131" i="10"/>
  <c r="G1131" i="10"/>
  <c r="I1131" i="10"/>
  <c r="J1131" i="10"/>
  <c r="K1131" i="10"/>
  <c r="M1131" i="10" s="1"/>
  <c r="B1132" i="10"/>
  <c r="C1132" i="10"/>
  <c r="D1132" i="10"/>
  <c r="E1132" i="10"/>
  <c r="F1132" i="10"/>
  <c r="G1132" i="10"/>
  <c r="I1132" i="10"/>
  <c r="J1132" i="10"/>
  <c r="K1132" i="10"/>
  <c r="M1132" i="10" s="1"/>
  <c r="B1133" i="10"/>
  <c r="C1133" i="10"/>
  <c r="D1133" i="10"/>
  <c r="E1133" i="10"/>
  <c r="F1133" i="10"/>
  <c r="G1133" i="10"/>
  <c r="I1133" i="10"/>
  <c r="J1133" i="10"/>
  <c r="K1133" i="10"/>
  <c r="M1133" i="10" s="1"/>
  <c r="B1134" i="10"/>
  <c r="C1134" i="10"/>
  <c r="D1134" i="10"/>
  <c r="E1134" i="10"/>
  <c r="F1134" i="10"/>
  <c r="G1134" i="10"/>
  <c r="I1134" i="10"/>
  <c r="J1134" i="10"/>
  <c r="K1134" i="10"/>
  <c r="M1134" i="10" s="1"/>
  <c r="B1135" i="10"/>
  <c r="C1135" i="10"/>
  <c r="D1135" i="10"/>
  <c r="E1135" i="10"/>
  <c r="F1135" i="10"/>
  <c r="G1135" i="10"/>
  <c r="I1135" i="10"/>
  <c r="J1135" i="10"/>
  <c r="K1135" i="10"/>
  <c r="M1135" i="10" s="1"/>
  <c r="B1136" i="10"/>
  <c r="C1136" i="10"/>
  <c r="D1136" i="10"/>
  <c r="E1136" i="10"/>
  <c r="F1136" i="10"/>
  <c r="G1136" i="10"/>
  <c r="I1136" i="10"/>
  <c r="J1136" i="10"/>
  <c r="K1136" i="10"/>
  <c r="M1136" i="10" s="1"/>
  <c r="B1137" i="10"/>
  <c r="C1137" i="10"/>
  <c r="D1137" i="10"/>
  <c r="E1137" i="10"/>
  <c r="F1137" i="10"/>
  <c r="G1137" i="10"/>
  <c r="I1137" i="10"/>
  <c r="J1137" i="10"/>
  <c r="K1137" i="10"/>
  <c r="M1137" i="10" s="1"/>
  <c r="B1138" i="10"/>
  <c r="C1138" i="10"/>
  <c r="D1138" i="10"/>
  <c r="E1138" i="10"/>
  <c r="F1138" i="10"/>
  <c r="G1138" i="10"/>
  <c r="I1138" i="10"/>
  <c r="J1138" i="10"/>
  <c r="K1138" i="10"/>
  <c r="M1138" i="10" s="1"/>
  <c r="B1139" i="10"/>
  <c r="C1139" i="10"/>
  <c r="D1139" i="10"/>
  <c r="E1139" i="10"/>
  <c r="F1139" i="10"/>
  <c r="G1139" i="10"/>
  <c r="I1139" i="10"/>
  <c r="J1139" i="10"/>
  <c r="K1139" i="10"/>
  <c r="M1139" i="10" s="1"/>
  <c r="B1140" i="10"/>
  <c r="C1140" i="10"/>
  <c r="D1140" i="10"/>
  <c r="E1140" i="10"/>
  <c r="F1140" i="10"/>
  <c r="G1140" i="10"/>
  <c r="I1140" i="10"/>
  <c r="J1140" i="10"/>
  <c r="K1140" i="10"/>
  <c r="M1140" i="10" s="1"/>
  <c r="B1141" i="10"/>
  <c r="C1141" i="10"/>
  <c r="D1141" i="10"/>
  <c r="E1141" i="10"/>
  <c r="F1141" i="10"/>
  <c r="G1141" i="10"/>
  <c r="I1141" i="10"/>
  <c r="J1141" i="10"/>
  <c r="K1141" i="10"/>
  <c r="M1141" i="10" s="1"/>
  <c r="B1142" i="10"/>
  <c r="C1142" i="10"/>
  <c r="D1142" i="10"/>
  <c r="E1142" i="10"/>
  <c r="F1142" i="10"/>
  <c r="G1142" i="10"/>
  <c r="I1142" i="10"/>
  <c r="J1142" i="10"/>
  <c r="K1142" i="10"/>
  <c r="M1142" i="10" s="1"/>
  <c r="B1143" i="10"/>
  <c r="C1143" i="10"/>
  <c r="D1143" i="10"/>
  <c r="E1143" i="10"/>
  <c r="F1143" i="10"/>
  <c r="G1143" i="10"/>
  <c r="I1143" i="10"/>
  <c r="J1143" i="10"/>
  <c r="K1143" i="10"/>
  <c r="M1143" i="10" s="1"/>
  <c r="B1144" i="10"/>
  <c r="C1144" i="10"/>
  <c r="D1144" i="10"/>
  <c r="E1144" i="10"/>
  <c r="F1144" i="10"/>
  <c r="G1144" i="10"/>
  <c r="I1144" i="10"/>
  <c r="J1144" i="10"/>
  <c r="K1144" i="10"/>
  <c r="M1144" i="10" s="1"/>
  <c r="B1145" i="10"/>
  <c r="C1145" i="10"/>
  <c r="D1145" i="10"/>
  <c r="E1145" i="10"/>
  <c r="F1145" i="10"/>
  <c r="G1145" i="10"/>
  <c r="I1145" i="10"/>
  <c r="J1145" i="10"/>
  <c r="K1145" i="10"/>
  <c r="M1145" i="10" s="1"/>
  <c r="B1146" i="10"/>
  <c r="C1146" i="10"/>
  <c r="D1146" i="10"/>
  <c r="E1146" i="10"/>
  <c r="F1146" i="10"/>
  <c r="G1146" i="10"/>
  <c r="I1146" i="10"/>
  <c r="J1146" i="10"/>
  <c r="K1146" i="10"/>
  <c r="M1146" i="10" s="1"/>
  <c r="B1147" i="10"/>
  <c r="C1147" i="10"/>
  <c r="D1147" i="10"/>
  <c r="E1147" i="10"/>
  <c r="F1147" i="10"/>
  <c r="G1147" i="10"/>
  <c r="I1147" i="10"/>
  <c r="J1147" i="10"/>
  <c r="K1147" i="10"/>
  <c r="M1147" i="10" s="1"/>
  <c r="B1148" i="10"/>
  <c r="C1148" i="10"/>
  <c r="D1148" i="10"/>
  <c r="E1148" i="10"/>
  <c r="F1148" i="10"/>
  <c r="G1148" i="10"/>
  <c r="I1148" i="10"/>
  <c r="J1148" i="10"/>
  <c r="K1148" i="10"/>
  <c r="M1148" i="10" s="1"/>
  <c r="B1149" i="10"/>
  <c r="C1149" i="10"/>
  <c r="D1149" i="10"/>
  <c r="E1149" i="10"/>
  <c r="F1149" i="10"/>
  <c r="G1149" i="10"/>
  <c r="I1149" i="10"/>
  <c r="J1149" i="10"/>
  <c r="K1149" i="10"/>
  <c r="M1149" i="10" s="1"/>
  <c r="B1150" i="10"/>
  <c r="C1150" i="10"/>
  <c r="D1150" i="10"/>
  <c r="E1150" i="10"/>
  <c r="F1150" i="10"/>
  <c r="G1150" i="10"/>
  <c r="I1150" i="10"/>
  <c r="J1150" i="10"/>
  <c r="K1150" i="10"/>
  <c r="M1150" i="10" s="1"/>
  <c r="B1151" i="10"/>
  <c r="C1151" i="10"/>
  <c r="D1151" i="10"/>
  <c r="E1151" i="10"/>
  <c r="F1151" i="10"/>
  <c r="G1151" i="10"/>
  <c r="I1151" i="10"/>
  <c r="J1151" i="10"/>
  <c r="K1151" i="10"/>
  <c r="M1151" i="10" s="1"/>
  <c r="B1152" i="10"/>
  <c r="C1152" i="10"/>
  <c r="D1152" i="10"/>
  <c r="E1152" i="10"/>
  <c r="F1152" i="10"/>
  <c r="G1152" i="10"/>
  <c r="I1152" i="10"/>
  <c r="J1152" i="10"/>
  <c r="M1152" i="10"/>
  <c r="B1153" i="10"/>
  <c r="C1153" i="10"/>
  <c r="D1153" i="10"/>
  <c r="E1153" i="10"/>
  <c r="F1153" i="10"/>
  <c r="G1153" i="10"/>
  <c r="I1153" i="10"/>
  <c r="J1153" i="10"/>
  <c r="K1153" i="10"/>
  <c r="M1153" i="10" s="1"/>
  <c r="B1154" i="10"/>
  <c r="C1154" i="10"/>
  <c r="D1154" i="10"/>
  <c r="E1154" i="10"/>
  <c r="F1154" i="10"/>
  <c r="G1154" i="10"/>
  <c r="I1154" i="10"/>
  <c r="J1154" i="10"/>
  <c r="M1154" i="10"/>
  <c r="B1155" i="10"/>
  <c r="C1155" i="10"/>
  <c r="D1155" i="10"/>
  <c r="E1155" i="10"/>
  <c r="F1155" i="10"/>
  <c r="G1155" i="10"/>
  <c r="I1155" i="10"/>
  <c r="J1155" i="10"/>
  <c r="K1155" i="10"/>
  <c r="M1155" i="10" s="1"/>
  <c r="B1156" i="10"/>
  <c r="C1156" i="10"/>
  <c r="D1156" i="10"/>
  <c r="E1156" i="10"/>
  <c r="F1156" i="10"/>
  <c r="G1156" i="10"/>
  <c r="I1156" i="10"/>
  <c r="J1156" i="10"/>
  <c r="K1156" i="10"/>
  <c r="M1156" i="10" s="1"/>
  <c r="B1157" i="10"/>
  <c r="C1157" i="10"/>
  <c r="D1157" i="10"/>
  <c r="E1157" i="10"/>
  <c r="F1157" i="10"/>
  <c r="G1157" i="10"/>
  <c r="I1157" i="10"/>
  <c r="J1157" i="10"/>
  <c r="K1157" i="10"/>
  <c r="M1157" i="10" s="1"/>
  <c r="B1158" i="10"/>
  <c r="C1158" i="10"/>
  <c r="D1158" i="10"/>
  <c r="E1158" i="10"/>
  <c r="F1158" i="10"/>
  <c r="G1158" i="10"/>
  <c r="I1158" i="10"/>
  <c r="J1158" i="10"/>
  <c r="K1158" i="10"/>
  <c r="M1158" i="10" s="1"/>
  <c r="B1159" i="10"/>
  <c r="C1159" i="10"/>
  <c r="D1159" i="10"/>
  <c r="E1159" i="10"/>
  <c r="F1159" i="10"/>
  <c r="G1159" i="10"/>
  <c r="I1159" i="10"/>
  <c r="J1159" i="10"/>
  <c r="K1159" i="10"/>
  <c r="M1159" i="10" s="1"/>
  <c r="B1160" i="10"/>
  <c r="C1160" i="10"/>
  <c r="D1160" i="10"/>
  <c r="E1160" i="10"/>
  <c r="F1160" i="10"/>
  <c r="G1160" i="10"/>
  <c r="I1160" i="10"/>
  <c r="J1160" i="10"/>
  <c r="K1160" i="10"/>
  <c r="M1160" i="10" s="1"/>
  <c r="B1161" i="10"/>
  <c r="C1161" i="10"/>
  <c r="D1161" i="10"/>
  <c r="E1161" i="10"/>
  <c r="F1161" i="10"/>
  <c r="G1161" i="10"/>
  <c r="I1161" i="10"/>
  <c r="J1161" i="10"/>
  <c r="M1161" i="10"/>
  <c r="B1162" i="10"/>
  <c r="C1162" i="10"/>
  <c r="D1162" i="10"/>
  <c r="E1162" i="10"/>
  <c r="F1162" i="10"/>
  <c r="G1162" i="10"/>
  <c r="I1162" i="10"/>
  <c r="J1162" i="10"/>
  <c r="M1162" i="10"/>
  <c r="B1163" i="10"/>
  <c r="C1163" i="10"/>
  <c r="D1163" i="10"/>
  <c r="E1163" i="10"/>
  <c r="F1163" i="10"/>
  <c r="G1163" i="10"/>
  <c r="I1163" i="10"/>
  <c r="J1163" i="10"/>
  <c r="M1163" i="10"/>
  <c r="B1164" i="10"/>
  <c r="C1164" i="10"/>
  <c r="D1164" i="10"/>
  <c r="E1164" i="10"/>
  <c r="F1164" i="10"/>
  <c r="G1164" i="10"/>
  <c r="I1164" i="10"/>
  <c r="J1164" i="10"/>
  <c r="K1164" i="10"/>
  <c r="M1164" i="10" s="1"/>
  <c r="B1165" i="10"/>
  <c r="C1165" i="10"/>
  <c r="D1165" i="10"/>
  <c r="E1165" i="10"/>
  <c r="F1165" i="10"/>
  <c r="G1165" i="10"/>
  <c r="I1165" i="10"/>
  <c r="J1165" i="10"/>
  <c r="K1165" i="10"/>
  <c r="M1165" i="10" s="1"/>
  <c r="B1166" i="10"/>
  <c r="C1166" i="10"/>
  <c r="D1166" i="10"/>
  <c r="E1166" i="10"/>
  <c r="F1166" i="10"/>
  <c r="G1166" i="10"/>
  <c r="I1166" i="10"/>
  <c r="J1166" i="10"/>
  <c r="M1166" i="10"/>
  <c r="B1167" i="10"/>
  <c r="C1167" i="10"/>
  <c r="D1167" i="10"/>
  <c r="E1167" i="10"/>
  <c r="F1167" i="10"/>
  <c r="G1167" i="10"/>
  <c r="I1167" i="10"/>
  <c r="J1167" i="10"/>
  <c r="K1167" i="10"/>
  <c r="M1167" i="10" s="1"/>
  <c r="B1168" i="10"/>
  <c r="C1168" i="10"/>
  <c r="D1168" i="10"/>
  <c r="E1168" i="10"/>
  <c r="F1168" i="10"/>
  <c r="G1168" i="10"/>
  <c r="I1168" i="10"/>
  <c r="J1168" i="10"/>
  <c r="K1168" i="10"/>
  <c r="M1168" i="10" s="1"/>
  <c r="B1169" i="10"/>
  <c r="C1169" i="10"/>
  <c r="D1169" i="10"/>
  <c r="E1169" i="10"/>
  <c r="F1169" i="10"/>
  <c r="G1169" i="10"/>
  <c r="I1169" i="10"/>
  <c r="J1169" i="10"/>
  <c r="K1169" i="10"/>
  <c r="M1169" i="10" s="1"/>
  <c r="B1170" i="10"/>
  <c r="C1170" i="10"/>
  <c r="D1170" i="10"/>
  <c r="E1170" i="10"/>
  <c r="F1170" i="10"/>
  <c r="G1170" i="10"/>
  <c r="I1170" i="10"/>
  <c r="J1170" i="10"/>
  <c r="K1170" i="10"/>
  <c r="M1170" i="10" s="1"/>
  <c r="B1171" i="10"/>
  <c r="C1171" i="10"/>
  <c r="D1171" i="10"/>
  <c r="E1171" i="10"/>
  <c r="F1171" i="10"/>
  <c r="G1171" i="10"/>
  <c r="I1171" i="10"/>
  <c r="J1171" i="10"/>
  <c r="K1171" i="10"/>
  <c r="M1171" i="10" s="1"/>
  <c r="B1172" i="10"/>
  <c r="C1172" i="10"/>
  <c r="D1172" i="10"/>
  <c r="E1172" i="10"/>
  <c r="F1172" i="10"/>
  <c r="G1172" i="10"/>
  <c r="I1172" i="10"/>
  <c r="J1172" i="10"/>
  <c r="K1172" i="10"/>
  <c r="M1172" i="10" s="1"/>
  <c r="B1173" i="10"/>
  <c r="C1173" i="10"/>
  <c r="D1173" i="10"/>
  <c r="E1173" i="10"/>
  <c r="F1173" i="10"/>
  <c r="G1173" i="10"/>
  <c r="I1173" i="10"/>
  <c r="J1173" i="10"/>
  <c r="K1173" i="10"/>
  <c r="M1173" i="10" s="1"/>
  <c r="B1174" i="10"/>
  <c r="C1174" i="10"/>
  <c r="D1174" i="10"/>
  <c r="E1174" i="10"/>
  <c r="F1174" i="10"/>
  <c r="G1174" i="10"/>
  <c r="I1174" i="10"/>
  <c r="J1174" i="10"/>
  <c r="M1174" i="10"/>
  <c r="B1175" i="10"/>
  <c r="C1175" i="10"/>
  <c r="D1175" i="10"/>
  <c r="E1175" i="10"/>
  <c r="F1175" i="10"/>
  <c r="G1175" i="10"/>
  <c r="I1175" i="10"/>
  <c r="J1175" i="10"/>
  <c r="K1175" i="10"/>
  <c r="M1175" i="10" s="1"/>
  <c r="B1176" i="10"/>
  <c r="C1176" i="10"/>
  <c r="D1176" i="10"/>
  <c r="E1176" i="10"/>
  <c r="F1176" i="10"/>
  <c r="G1176" i="10"/>
  <c r="I1176" i="10"/>
  <c r="J1176" i="10"/>
  <c r="K1176" i="10"/>
  <c r="B1177" i="10"/>
  <c r="C1177" i="10"/>
  <c r="D1177" i="10"/>
  <c r="E1177" i="10"/>
  <c r="F1177" i="10"/>
  <c r="G1177" i="10"/>
  <c r="I1177" i="10"/>
  <c r="J1177" i="10"/>
  <c r="K1177" i="10"/>
  <c r="M1177" i="10" s="1"/>
  <c r="B1178" i="10"/>
  <c r="C1178" i="10"/>
  <c r="D1178" i="10"/>
  <c r="E1178" i="10"/>
  <c r="F1178" i="10"/>
  <c r="G1178" i="10"/>
  <c r="I1178" i="10"/>
  <c r="J1178" i="10"/>
  <c r="K1178" i="10"/>
  <c r="M1178" i="10" s="1"/>
  <c r="B1179" i="10"/>
  <c r="C1179" i="10"/>
  <c r="D1179" i="10"/>
  <c r="E1179" i="10"/>
  <c r="F1179" i="10"/>
  <c r="G1179" i="10"/>
  <c r="I1179" i="10"/>
  <c r="J1179" i="10"/>
  <c r="K1179" i="10"/>
  <c r="M1179" i="10" s="1"/>
  <c r="B1180" i="10"/>
  <c r="C1180" i="10"/>
  <c r="D1180" i="10"/>
  <c r="E1180" i="10"/>
  <c r="F1180" i="10"/>
  <c r="G1180" i="10"/>
  <c r="I1180" i="10"/>
  <c r="J1180" i="10"/>
  <c r="K1180" i="10"/>
  <c r="M1180" i="10" s="1"/>
  <c r="B1181" i="10"/>
  <c r="C1181" i="10"/>
  <c r="D1181" i="10"/>
  <c r="E1181" i="10"/>
  <c r="F1181" i="10"/>
  <c r="G1181" i="10"/>
  <c r="I1181" i="10"/>
  <c r="J1181" i="10"/>
  <c r="K1181" i="10"/>
  <c r="M1181" i="10" s="1"/>
  <c r="B1182" i="10"/>
  <c r="C1182" i="10"/>
  <c r="D1182" i="10"/>
  <c r="E1182" i="10"/>
  <c r="F1182" i="10"/>
  <c r="G1182" i="10"/>
  <c r="I1182" i="10"/>
  <c r="J1182" i="10"/>
  <c r="K1182" i="10"/>
  <c r="M1182" i="10" s="1"/>
  <c r="B1183" i="10"/>
  <c r="C1183" i="10"/>
  <c r="D1183" i="10"/>
  <c r="E1183" i="10"/>
  <c r="F1183" i="10"/>
  <c r="G1183" i="10"/>
  <c r="I1183" i="10"/>
  <c r="J1183" i="10"/>
  <c r="K1183" i="10"/>
  <c r="M1183" i="10" s="1"/>
  <c r="B1184" i="10"/>
  <c r="C1184" i="10"/>
  <c r="D1184" i="10"/>
  <c r="E1184" i="10"/>
  <c r="F1184" i="10"/>
  <c r="G1184" i="10"/>
  <c r="I1184" i="10"/>
  <c r="J1184" i="10"/>
  <c r="K1184" i="10"/>
  <c r="M1184" i="10" s="1"/>
  <c r="B1185" i="10"/>
  <c r="C1185" i="10"/>
  <c r="D1185" i="10"/>
  <c r="E1185" i="10"/>
  <c r="F1185" i="10"/>
  <c r="G1185" i="10"/>
  <c r="I1185" i="10"/>
  <c r="J1185" i="10"/>
  <c r="K1185" i="10"/>
  <c r="M1185" i="10" s="1"/>
  <c r="B1186" i="10"/>
  <c r="C1186" i="10"/>
  <c r="D1186" i="10"/>
  <c r="E1186" i="10"/>
  <c r="F1186" i="10"/>
  <c r="G1186" i="10"/>
  <c r="I1186" i="10"/>
  <c r="J1186" i="10"/>
  <c r="K1186" i="10"/>
  <c r="M1186" i="10" s="1"/>
  <c r="B1187" i="10"/>
  <c r="C1187" i="10"/>
  <c r="D1187" i="10"/>
  <c r="E1187" i="10"/>
  <c r="F1187" i="10"/>
  <c r="G1187" i="10"/>
  <c r="I1187" i="10"/>
  <c r="J1187" i="10"/>
  <c r="K1187" i="10"/>
  <c r="M1187" i="10" s="1"/>
  <c r="B1188" i="10"/>
  <c r="C1188" i="10"/>
  <c r="D1188" i="10"/>
  <c r="E1188" i="10"/>
  <c r="F1188" i="10"/>
  <c r="G1188" i="10"/>
  <c r="I1188" i="10"/>
  <c r="J1188" i="10"/>
  <c r="K1188" i="10"/>
  <c r="M1188" i="10" s="1"/>
  <c r="B1189" i="10"/>
  <c r="C1189" i="10"/>
  <c r="D1189" i="10"/>
  <c r="E1189" i="10"/>
  <c r="F1189" i="10"/>
  <c r="G1189" i="10"/>
  <c r="I1189" i="10"/>
  <c r="J1189" i="10"/>
  <c r="K1189" i="10"/>
  <c r="M1189" i="10" s="1"/>
  <c r="B1190" i="10"/>
  <c r="C1190" i="10"/>
  <c r="D1190" i="10"/>
  <c r="E1190" i="10"/>
  <c r="F1190" i="10"/>
  <c r="G1190" i="10"/>
  <c r="I1190" i="10"/>
  <c r="J1190" i="10"/>
  <c r="K1190" i="10"/>
  <c r="M1190" i="10" s="1"/>
  <c r="B1191" i="10"/>
  <c r="C1191" i="10"/>
  <c r="D1191" i="10"/>
  <c r="E1191" i="10"/>
  <c r="F1191" i="10"/>
  <c r="G1191" i="10"/>
  <c r="I1191" i="10"/>
  <c r="J1191" i="10"/>
  <c r="K1191" i="10"/>
  <c r="M1191" i="10" s="1"/>
  <c r="B1192" i="10"/>
  <c r="C1192" i="10"/>
  <c r="D1192" i="10"/>
  <c r="E1192" i="10"/>
  <c r="F1192" i="10"/>
  <c r="G1192" i="10"/>
  <c r="I1192" i="10"/>
  <c r="J1192" i="10"/>
  <c r="K1192" i="10"/>
  <c r="M1192" i="10" s="1"/>
  <c r="B1193" i="10"/>
  <c r="C1193" i="10"/>
  <c r="D1193" i="10"/>
  <c r="E1193" i="10"/>
  <c r="F1193" i="10"/>
  <c r="G1193" i="10"/>
  <c r="I1193" i="10"/>
  <c r="J1193" i="10"/>
  <c r="K1193" i="10"/>
  <c r="M1193" i="10" s="1"/>
  <c r="B1194" i="10"/>
  <c r="C1194" i="10"/>
  <c r="D1194" i="10"/>
  <c r="E1194" i="10"/>
  <c r="F1194" i="10"/>
  <c r="G1194" i="10"/>
  <c r="I1194" i="10"/>
  <c r="J1194" i="10"/>
  <c r="K1194" i="10"/>
  <c r="M1194" i="10" s="1"/>
  <c r="B1195" i="10"/>
  <c r="C1195" i="10"/>
  <c r="D1195" i="10"/>
  <c r="E1195" i="10"/>
  <c r="F1195" i="10"/>
  <c r="G1195" i="10"/>
  <c r="I1195" i="10"/>
  <c r="J1195" i="10"/>
  <c r="K1195" i="10"/>
  <c r="M1195" i="10" s="1"/>
  <c r="B1196" i="10"/>
  <c r="C1196" i="10"/>
  <c r="D1196" i="10"/>
  <c r="E1196" i="10"/>
  <c r="F1196" i="10"/>
  <c r="G1196" i="10"/>
  <c r="I1196" i="10"/>
  <c r="J1196" i="10"/>
  <c r="K1196" i="10"/>
  <c r="M1196" i="10" s="1"/>
  <c r="B1197" i="10"/>
  <c r="C1197" i="10"/>
  <c r="D1197" i="10"/>
  <c r="E1197" i="10"/>
  <c r="F1197" i="10"/>
  <c r="G1197" i="10"/>
  <c r="I1197" i="10"/>
  <c r="J1197" i="10"/>
  <c r="K1197" i="10"/>
  <c r="M1197" i="10" s="1"/>
  <c r="B1198" i="10"/>
  <c r="C1198" i="10"/>
  <c r="D1198" i="10"/>
  <c r="E1198" i="10"/>
  <c r="F1198" i="10"/>
  <c r="G1198" i="10"/>
  <c r="I1198" i="10"/>
  <c r="J1198" i="10"/>
  <c r="K1198" i="10"/>
  <c r="M1198" i="10" s="1"/>
  <c r="B1199" i="10"/>
  <c r="C1199" i="10"/>
  <c r="D1199" i="10"/>
  <c r="E1199" i="10"/>
  <c r="F1199" i="10"/>
  <c r="G1199" i="10"/>
  <c r="I1199" i="10"/>
  <c r="J1199" i="10"/>
  <c r="K1199" i="10"/>
  <c r="M1199" i="10" s="1"/>
  <c r="B1200" i="10"/>
  <c r="C1200" i="10"/>
  <c r="D1200" i="10"/>
  <c r="E1200" i="10"/>
  <c r="F1200" i="10"/>
  <c r="G1200" i="10"/>
  <c r="I1200" i="10"/>
  <c r="J1200" i="10"/>
  <c r="K1200" i="10"/>
  <c r="M1200" i="10" s="1"/>
  <c r="B1201" i="10"/>
  <c r="C1201" i="10"/>
  <c r="D1201" i="10"/>
  <c r="E1201" i="10"/>
  <c r="F1201" i="10"/>
  <c r="G1201" i="10"/>
  <c r="I1201" i="10"/>
  <c r="J1201" i="10"/>
  <c r="K1201" i="10"/>
  <c r="M1201" i="10" s="1"/>
  <c r="B1202" i="10"/>
  <c r="C1202" i="10"/>
  <c r="D1202" i="10"/>
  <c r="E1202" i="10"/>
  <c r="F1202" i="10"/>
  <c r="G1202" i="10"/>
  <c r="I1202" i="10"/>
  <c r="J1202" i="10"/>
  <c r="K1202" i="10"/>
  <c r="M1202" i="10" s="1"/>
  <c r="B1203" i="10"/>
  <c r="C1203" i="10"/>
  <c r="D1203" i="10"/>
  <c r="E1203" i="10"/>
  <c r="F1203" i="10"/>
  <c r="G1203" i="10"/>
  <c r="I1203" i="10"/>
  <c r="J1203" i="10"/>
  <c r="K1203" i="10"/>
  <c r="M1203" i="10" s="1"/>
  <c r="B1204" i="10"/>
  <c r="C1204" i="10"/>
  <c r="D1204" i="10"/>
  <c r="E1204" i="10"/>
  <c r="F1204" i="10"/>
  <c r="G1204" i="10"/>
  <c r="I1204" i="10"/>
  <c r="J1204" i="10"/>
  <c r="K1204" i="10"/>
  <c r="M1204" i="10" s="1"/>
  <c r="B1205" i="10"/>
  <c r="C1205" i="10"/>
  <c r="D1205" i="10"/>
  <c r="E1205" i="10"/>
  <c r="F1205" i="10"/>
  <c r="G1205" i="10"/>
  <c r="I1205" i="10"/>
  <c r="J1205" i="10"/>
  <c r="K1205" i="10"/>
  <c r="M1205" i="10" s="1"/>
  <c r="B1206" i="10"/>
  <c r="C1206" i="10"/>
  <c r="D1206" i="10"/>
  <c r="E1206" i="10"/>
  <c r="F1206" i="10"/>
  <c r="G1206" i="10"/>
  <c r="I1206" i="10"/>
  <c r="J1206" i="10"/>
  <c r="K1206" i="10"/>
  <c r="M1206" i="10" s="1"/>
  <c r="B1207" i="10"/>
  <c r="C1207" i="10"/>
  <c r="D1207" i="10"/>
  <c r="E1207" i="10"/>
  <c r="F1207" i="10"/>
  <c r="G1207" i="10"/>
  <c r="I1207" i="10"/>
  <c r="J1207" i="10"/>
  <c r="K1207" i="10"/>
  <c r="M1207" i="10" s="1"/>
  <c r="B1208" i="10"/>
  <c r="C1208" i="10"/>
  <c r="D1208" i="10"/>
  <c r="E1208" i="10"/>
  <c r="F1208" i="10"/>
  <c r="G1208" i="10"/>
  <c r="I1208" i="10"/>
  <c r="J1208" i="10"/>
  <c r="K1208" i="10"/>
  <c r="M1208" i="10" s="1"/>
  <c r="B1209" i="10"/>
  <c r="C1209" i="10"/>
  <c r="D1209" i="10"/>
  <c r="E1209" i="10"/>
  <c r="F1209" i="10"/>
  <c r="G1209" i="10"/>
  <c r="I1209" i="10"/>
  <c r="J1209" i="10"/>
  <c r="K1209" i="10"/>
  <c r="M1209" i="10" s="1"/>
  <c r="B1210" i="10"/>
  <c r="C1210" i="10"/>
  <c r="D1210" i="10"/>
  <c r="E1210" i="10"/>
  <c r="F1210" i="10"/>
  <c r="G1210" i="10"/>
  <c r="I1210" i="10"/>
  <c r="J1210" i="10"/>
  <c r="K1210" i="10"/>
  <c r="M1210" i="10" s="1"/>
  <c r="B1211" i="10"/>
  <c r="C1211" i="10"/>
  <c r="D1211" i="10"/>
  <c r="E1211" i="10"/>
  <c r="F1211" i="10"/>
  <c r="G1211" i="10"/>
  <c r="I1211" i="10"/>
  <c r="J1211" i="10"/>
  <c r="K1211" i="10"/>
  <c r="M1211" i="10" s="1"/>
  <c r="B1212" i="10"/>
  <c r="C1212" i="10"/>
  <c r="D1212" i="10"/>
  <c r="E1212" i="10"/>
  <c r="F1212" i="10"/>
  <c r="G1212" i="10"/>
  <c r="I1212" i="10"/>
  <c r="J1212" i="10"/>
  <c r="K1212" i="10"/>
  <c r="M1212" i="10" s="1"/>
  <c r="B1213" i="10"/>
  <c r="C1213" i="10"/>
  <c r="D1213" i="10"/>
  <c r="E1213" i="10"/>
  <c r="F1213" i="10"/>
  <c r="G1213" i="10"/>
  <c r="I1213" i="10"/>
  <c r="J1213" i="10"/>
  <c r="K1213" i="10"/>
  <c r="M1213" i="10" s="1"/>
  <c r="B1214" i="10"/>
  <c r="C1214" i="10"/>
  <c r="D1214" i="10"/>
  <c r="E1214" i="10"/>
  <c r="F1214" i="10"/>
  <c r="G1214" i="10"/>
  <c r="I1214" i="10"/>
  <c r="J1214" i="10"/>
  <c r="K1214" i="10"/>
  <c r="M1214" i="10" s="1"/>
  <c r="B1215" i="10"/>
  <c r="C1215" i="10"/>
  <c r="D1215" i="10"/>
  <c r="E1215" i="10"/>
  <c r="F1215" i="10"/>
  <c r="G1215" i="10"/>
  <c r="I1215" i="10"/>
  <c r="J1215" i="10"/>
  <c r="K1215" i="10"/>
  <c r="M1215" i="10" s="1"/>
  <c r="B1216" i="10"/>
  <c r="C1216" i="10"/>
  <c r="D1216" i="10"/>
  <c r="E1216" i="10"/>
  <c r="F1216" i="10"/>
  <c r="G1216" i="10"/>
  <c r="I1216" i="10"/>
  <c r="J1216" i="10"/>
  <c r="K1216" i="10"/>
  <c r="M1216" i="10" s="1"/>
  <c r="B1217" i="10"/>
  <c r="C1217" i="10"/>
  <c r="D1217" i="10"/>
  <c r="E1217" i="10"/>
  <c r="F1217" i="10"/>
  <c r="G1217" i="10"/>
  <c r="I1217" i="10"/>
  <c r="J1217" i="10"/>
  <c r="K1217" i="10"/>
  <c r="M1217" i="10" s="1"/>
  <c r="B1218" i="10"/>
  <c r="C1218" i="10"/>
  <c r="D1218" i="10"/>
  <c r="E1218" i="10"/>
  <c r="F1218" i="10"/>
  <c r="G1218" i="10"/>
  <c r="I1218" i="10"/>
  <c r="J1218" i="10"/>
  <c r="K1218" i="10"/>
  <c r="M1218" i="10" s="1"/>
  <c r="B1219" i="10"/>
  <c r="C1219" i="10"/>
  <c r="D1219" i="10"/>
  <c r="E1219" i="10"/>
  <c r="F1219" i="10"/>
  <c r="G1219" i="10"/>
  <c r="I1219" i="10"/>
  <c r="J1219" i="10"/>
  <c r="K1219" i="10"/>
  <c r="M1219" i="10" s="1"/>
  <c r="B1220" i="10"/>
  <c r="C1220" i="10"/>
  <c r="D1220" i="10"/>
  <c r="E1220" i="10"/>
  <c r="F1220" i="10"/>
  <c r="G1220" i="10"/>
  <c r="I1220" i="10"/>
  <c r="J1220" i="10"/>
  <c r="K1220" i="10"/>
  <c r="M1220" i="10" s="1"/>
  <c r="B1221" i="10"/>
  <c r="C1221" i="10"/>
  <c r="D1221" i="10"/>
  <c r="E1221" i="10"/>
  <c r="F1221" i="10"/>
  <c r="G1221" i="10"/>
  <c r="I1221" i="10"/>
  <c r="J1221" i="10"/>
  <c r="K1221" i="10"/>
  <c r="M1221" i="10" s="1"/>
  <c r="B1222" i="10"/>
  <c r="C1222" i="10"/>
  <c r="D1222" i="10"/>
  <c r="E1222" i="10"/>
  <c r="F1222" i="10"/>
  <c r="G1222" i="10"/>
  <c r="I1222" i="10"/>
  <c r="J1222" i="10"/>
  <c r="K1222" i="10"/>
  <c r="M1222" i="10" s="1"/>
  <c r="B1223" i="10"/>
  <c r="C1223" i="10"/>
  <c r="D1223" i="10"/>
  <c r="E1223" i="10"/>
  <c r="F1223" i="10"/>
  <c r="G1223" i="10"/>
  <c r="I1223" i="10"/>
  <c r="J1223" i="10"/>
  <c r="K1223" i="10"/>
  <c r="M1223" i="10" s="1"/>
  <c r="B1224" i="10"/>
  <c r="C1224" i="10"/>
  <c r="D1224" i="10"/>
  <c r="E1224" i="10"/>
  <c r="F1224" i="10"/>
  <c r="G1224" i="10"/>
  <c r="I1224" i="10"/>
  <c r="J1224" i="10"/>
  <c r="K1224" i="10"/>
  <c r="M1224" i="10" s="1"/>
  <c r="B1225" i="10"/>
  <c r="C1225" i="10"/>
  <c r="D1225" i="10"/>
  <c r="E1225" i="10"/>
  <c r="F1225" i="10"/>
  <c r="G1225" i="10"/>
  <c r="I1225" i="10"/>
  <c r="J1225" i="10"/>
  <c r="K1225" i="10"/>
  <c r="M1225" i="10" s="1"/>
  <c r="B1226" i="10"/>
  <c r="C1226" i="10"/>
  <c r="D1226" i="10"/>
  <c r="E1226" i="10"/>
  <c r="F1226" i="10"/>
  <c r="G1226" i="10"/>
  <c r="I1226" i="10"/>
  <c r="J1226" i="10"/>
  <c r="K1226" i="10"/>
  <c r="M1226" i="10" s="1"/>
  <c r="B1227" i="10"/>
  <c r="C1227" i="10"/>
  <c r="D1227" i="10"/>
  <c r="E1227" i="10"/>
  <c r="F1227" i="10"/>
  <c r="G1227" i="10"/>
  <c r="I1227" i="10"/>
  <c r="J1227" i="10"/>
  <c r="K1227" i="10"/>
  <c r="M1227" i="10" s="1"/>
  <c r="B1228" i="10"/>
  <c r="C1228" i="10"/>
  <c r="D1228" i="10"/>
  <c r="E1228" i="10"/>
  <c r="F1228" i="10"/>
  <c r="G1228" i="10"/>
  <c r="I1228" i="10"/>
  <c r="J1228" i="10"/>
  <c r="K1228" i="10"/>
  <c r="M1228" i="10" s="1"/>
  <c r="B1229" i="10"/>
  <c r="C1229" i="10"/>
  <c r="D1229" i="10"/>
  <c r="E1229" i="10"/>
  <c r="F1229" i="10"/>
  <c r="G1229" i="10"/>
  <c r="I1229" i="10"/>
  <c r="J1229" i="10"/>
  <c r="K1229" i="10"/>
  <c r="M1229" i="10" s="1"/>
  <c r="B1230" i="10"/>
  <c r="C1230" i="10"/>
  <c r="D1230" i="10"/>
  <c r="E1230" i="10"/>
  <c r="F1230" i="10"/>
  <c r="G1230" i="10"/>
  <c r="I1230" i="10"/>
  <c r="J1230" i="10"/>
  <c r="K1230" i="10"/>
  <c r="M1230" i="10" s="1"/>
  <c r="B1231" i="10"/>
  <c r="C1231" i="10"/>
  <c r="D1231" i="10"/>
  <c r="E1231" i="10"/>
  <c r="F1231" i="10"/>
  <c r="G1231" i="10"/>
  <c r="I1231" i="10"/>
  <c r="J1231" i="10"/>
  <c r="K1231" i="10"/>
  <c r="M1231" i="10" s="1"/>
  <c r="B1232" i="10"/>
  <c r="C1232" i="10"/>
  <c r="D1232" i="10"/>
  <c r="E1232" i="10"/>
  <c r="F1232" i="10"/>
  <c r="G1232" i="10"/>
  <c r="I1232" i="10"/>
  <c r="J1232" i="10"/>
  <c r="K1232" i="10"/>
  <c r="M1232" i="10" s="1"/>
  <c r="B1233" i="10"/>
  <c r="C1233" i="10"/>
  <c r="D1233" i="10"/>
  <c r="E1233" i="10"/>
  <c r="F1233" i="10"/>
  <c r="G1233" i="10"/>
  <c r="I1233" i="10"/>
  <c r="J1233" i="10"/>
  <c r="K1233" i="10"/>
  <c r="M1233" i="10" s="1"/>
  <c r="B1234" i="10"/>
  <c r="C1234" i="10"/>
  <c r="D1234" i="10"/>
  <c r="E1234" i="10"/>
  <c r="F1234" i="10"/>
  <c r="G1234" i="10"/>
  <c r="I1234" i="10"/>
  <c r="J1234" i="10"/>
  <c r="K1234" i="10"/>
  <c r="M1234" i="10" s="1"/>
  <c r="B1235" i="10"/>
  <c r="C1235" i="10"/>
  <c r="D1235" i="10"/>
  <c r="E1235" i="10"/>
  <c r="F1235" i="10"/>
  <c r="G1235" i="10"/>
  <c r="I1235" i="10"/>
  <c r="J1235" i="10"/>
  <c r="K1235" i="10"/>
  <c r="M1235" i="10" s="1"/>
  <c r="B1236" i="10"/>
  <c r="C1236" i="10"/>
  <c r="D1236" i="10"/>
  <c r="E1236" i="10"/>
  <c r="F1236" i="10"/>
  <c r="G1236" i="10"/>
  <c r="I1236" i="10"/>
  <c r="J1236" i="10"/>
  <c r="K1236" i="10"/>
  <c r="M1236" i="10" s="1"/>
  <c r="B1237" i="10"/>
  <c r="C1237" i="10"/>
  <c r="D1237" i="10"/>
  <c r="E1237" i="10"/>
  <c r="F1237" i="10"/>
  <c r="G1237" i="10"/>
  <c r="I1237" i="10"/>
  <c r="J1237" i="10"/>
  <c r="K1237" i="10"/>
  <c r="M1237" i="10" s="1"/>
  <c r="B1238" i="10"/>
  <c r="C1238" i="10"/>
  <c r="D1238" i="10"/>
  <c r="E1238" i="10"/>
  <c r="F1238" i="10"/>
  <c r="G1238" i="10"/>
  <c r="I1238" i="10"/>
  <c r="J1238" i="10"/>
  <c r="K1238" i="10"/>
  <c r="M1238" i="10" s="1"/>
  <c r="B1239" i="10"/>
  <c r="C1239" i="10"/>
  <c r="D1239" i="10"/>
  <c r="E1239" i="10"/>
  <c r="F1239" i="10"/>
  <c r="G1239" i="10"/>
  <c r="I1239" i="10"/>
  <c r="J1239" i="10"/>
  <c r="K1239" i="10"/>
  <c r="M1239" i="10" s="1"/>
  <c r="B1240" i="10"/>
  <c r="C1240" i="10"/>
  <c r="D1240" i="10"/>
  <c r="E1240" i="10"/>
  <c r="F1240" i="10"/>
  <c r="G1240" i="10"/>
  <c r="I1240" i="10"/>
  <c r="J1240" i="10"/>
  <c r="K1240" i="10"/>
  <c r="M1240" i="10" s="1"/>
  <c r="B1241" i="10"/>
  <c r="C1241" i="10"/>
  <c r="D1241" i="10"/>
  <c r="E1241" i="10"/>
  <c r="F1241" i="10"/>
  <c r="G1241" i="10"/>
  <c r="I1241" i="10"/>
  <c r="J1241" i="10"/>
  <c r="K1241" i="10"/>
  <c r="M1241" i="10" s="1"/>
  <c r="B1242" i="10"/>
  <c r="C1242" i="10"/>
  <c r="D1242" i="10"/>
  <c r="E1242" i="10"/>
  <c r="F1242" i="10"/>
  <c r="G1242" i="10"/>
  <c r="I1242" i="10"/>
  <c r="J1242" i="10"/>
  <c r="K1242" i="10"/>
  <c r="M1242" i="10" s="1"/>
  <c r="B1243" i="10"/>
  <c r="C1243" i="10"/>
  <c r="D1243" i="10"/>
  <c r="E1243" i="10"/>
  <c r="F1243" i="10"/>
  <c r="G1243" i="10"/>
  <c r="I1243" i="10"/>
  <c r="J1243" i="10"/>
  <c r="K1243" i="10"/>
  <c r="M1243" i="10" s="1"/>
  <c r="B1244" i="10"/>
  <c r="C1244" i="10"/>
  <c r="D1244" i="10"/>
  <c r="E1244" i="10"/>
  <c r="F1244" i="10"/>
  <c r="G1244" i="10"/>
  <c r="I1244" i="10"/>
  <c r="J1244" i="10"/>
  <c r="K1244" i="10"/>
  <c r="M1244" i="10" s="1"/>
  <c r="B1245" i="10"/>
  <c r="C1245" i="10"/>
  <c r="D1245" i="10"/>
  <c r="E1245" i="10"/>
  <c r="F1245" i="10"/>
  <c r="G1245" i="10"/>
  <c r="I1245" i="10"/>
  <c r="J1245" i="10"/>
  <c r="K1245" i="10"/>
  <c r="M1245" i="10" s="1"/>
  <c r="B1246" i="10"/>
  <c r="C1246" i="10"/>
  <c r="D1246" i="10"/>
  <c r="E1246" i="10"/>
  <c r="F1246" i="10"/>
  <c r="G1246" i="10"/>
  <c r="I1246" i="10"/>
  <c r="J1246" i="10"/>
  <c r="K1246" i="10"/>
  <c r="M1246" i="10" s="1"/>
  <c r="B1247" i="10"/>
  <c r="C1247" i="10"/>
  <c r="D1247" i="10"/>
  <c r="E1247" i="10"/>
  <c r="F1247" i="10"/>
  <c r="G1247" i="10"/>
  <c r="I1247" i="10"/>
  <c r="J1247" i="10"/>
  <c r="K1247" i="10"/>
  <c r="M1247" i="10" s="1"/>
  <c r="B1248" i="10"/>
  <c r="C1248" i="10"/>
  <c r="D1248" i="10"/>
  <c r="E1248" i="10"/>
  <c r="F1248" i="10"/>
  <c r="G1248" i="10"/>
  <c r="I1248" i="10"/>
  <c r="J1248" i="10"/>
  <c r="K1248" i="10"/>
  <c r="M1248" i="10" s="1"/>
  <c r="B1249" i="10"/>
  <c r="C1249" i="10"/>
  <c r="D1249" i="10"/>
  <c r="E1249" i="10"/>
  <c r="F1249" i="10"/>
  <c r="G1249" i="10"/>
  <c r="I1249" i="10"/>
  <c r="J1249" i="10"/>
  <c r="K1249" i="10"/>
  <c r="M1249" i="10" s="1"/>
  <c r="B1250" i="10"/>
  <c r="C1250" i="10"/>
  <c r="D1250" i="10"/>
  <c r="E1250" i="10"/>
  <c r="F1250" i="10"/>
  <c r="G1250" i="10"/>
  <c r="I1250" i="10"/>
  <c r="J1250" i="10"/>
  <c r="K1250" i="10"/>
  <c r="M1250" i="10" s="1"/>
  <c r="B1251" i="10"/>
  <c r="C1251" i="10"/>
  <c r="D1251" i="10"/>
  <c r="E1251" i="10"/>
  <c r="F1251" i="10"/>
  <c r="G1251" i="10"/>
  <c r="I1251" i="10"/>
  <c r="J1251" i="10"/>
  <c r="K1251" i="10"/>
  <c r="M1251" i="10" s="1"/>
  <c r="B1252" i="10"/>
  <c r="C1252" i="10"/>
  <c r="D1252" i="10"/>
  <c r="E1252" i="10"/>
  <c r="F1252" i="10"/>
  <c r="G1252" i="10"/>
  <c r="I1252" i="10"/>
  <c r="J1252" i="10"/>
  <c r="K1252" i="10"/>
  <c r="M1252" i="10" s="1"/>
  <c r="B1253" i="10"/>
  <c r="C1253" i="10"/>
  <c r="D1253" i="10"/>
  <c r="E1253" i="10"/>
  <c r="F1253" i="10"/>
  <c r="G1253" i="10"/>
  <c r="I1253" i="10"/>
  <c r="J1253" i="10"/>
  <c r="K1253" i="10"/>
  <c r="M1253" i="10" s="1"/>
  <c r="B1254" i="10"/>
  <c r="C1254" i="10"/>
  <c r="D1254" i="10"/>
  <c r="E1254" i="10"/>
  <c r="F1254" i="10"/>
  <c r="G1254" i="10"/>
  <c r="I1254" i="10"/>
  <c r="J1254" i="10"/>
  <c r="K1254" i="10"/>
  <c r="M1254" i="10" s="1"/>
  <c r="B1255" i="10"/>
  <c r="C1255" i="10"/>
  <c r="D1255" i="10"/>
  <c r="E1255" i="10"/>
  <c r="F1255" i="10"/>
  <c r="G1255" i="10"/>
  <c r="I1255" i="10"/>
  <c r="J1255" i="10"/>
  <c r="K1255" i="10"/>
  <c r="M1255" i="10" s="1"/>
  <c r="B1256" i="10"/>
  <c r="C1256" i="10"/>
  <c r="D1256" i="10"/>
  <c r="E1256" i="10"/>
  <c r="F1256" i="10"/>
  <c r="G1256" i="10"/>
  <c r="I1256" i="10"/>
  <c r="J1256" i="10"/>
  <c r="K1256" i="10"/>
  <c r="M1256" i="10" s="1"/>
  <c r="B1257" i="10"/>
  <c r="C1257" i="10"/>
  <c r="D1257" i="10"/>
  <c r="E1257" i="10"/>
  <c r="F1257" i="10"/>
  <c r="G1257" i="10"/>
  <c r="I1257" i="10"/>
  <c r="J1257" i="10"/>
  <c r="K1257" i="10"/>
  <c r="M1257" i="10" s="1"/>
  <c r="B1258" i="10"/>
  <c r="C1258" i="10"/>
  <c r="D1258" i="10"/>
  <c r="E1258" i="10"/>
  <c r="F1258" i="10"/>
  <c r="G1258" i="10"/>
  <c r="I1258" i="10"/>
  <c r="J1258" i="10"/>
  <c r="K1258" i="10"/>
  <c r="M1258" i="10" s="1"/>
  <c r="B1259" i="10"/>
  <c r="C1259" i="10"/>
  <c r="D1259" i="10"/>
  <c r="E1259" i="10"/>
  <c r="F1259" i="10"/>
  <c r="G1259" i="10"/>
  <c r="I1259" i="10"/>
  <c r="J1259" i="10"/>
  <c r="K1259" i="10"/>
  <c r="M1259" i="10" s="1"/>
  <c r="B1260" i="10"/>
  <c r="C1260" i="10"/>
  <c r="D1260" i="10"/>
  <c r="E1260" i="10"/>
  <c r="F1260" i="10"/>
  <c r="G1260" i="10"/>
  <c r="I1260" i="10"/>
  <c r="J1260" i="10"/>
  <c r="K1260" i="10"/>
  <c r="M1260" i="10" s="1"/>
  <c r="B1261" i="10"/>
  <c r="C1261" i="10"/>
  <c r="D1261" i="10"/>
  <c r="E1261" i="10"/>
  <c r="F1261" i="10"/>
  <c r="G1261" i="10"/>
  <c r="I1261" i="10"/>
  <c r="J1261" i="10"/>
  <c r="K1261" i="10"/>
  <c r="M1261" i="10" s="1"/>
  <c r="B1262" i="10"/>
  <c r="C1262" i="10"/>
  <c r="D1262" i="10"/>
  <c r="E1262" i="10"/>
  <c r="F1262" i="10"/>
  <c r="G1262" i="10"/>
  <c r="I1262" i="10"/>
  <c r="J1262" i="10"/>
  <c r="K1262" i="10"/>
  <c r="M1262" i="10" s="1"/>
  <c r="B1263" i="10"/>
  <c r="C1263" i="10"/>
  <c r="D1263" i="10"/>
  <c r="E1263" i="10"/>
  <c r="F1263" i="10"/>
  <c r="G1263" i="10"/>
  <c r="I1263" i="10"/>
  <c r="J1263" i="10"/>
  <c r="K1263" i="10"/>
  <c r="M1263" i="10" s="1"/>
  <c r="B1264" i="10"/>
  <c r="C1264" i="10"/>
  <c r="D1264" i="10"/>
  <c r="E1264" i="10"/>
  <c r="F1264" i="10"/>
  <c r="G1264" i="10"/>
  <c r="I1264" i="10"/>
  <c r="J1264" i="10"/>
  <c r="K1264" i="10"/>
  <c r="M1264" i="10" s="1"/>
  <c r="B1265" i="10"/>
  <c r="C1265" i="10"/>
  <c r="D1265" i="10"/>
  <c r="E1265" i="10"/>
  <c r="F1265" i="10"/>
  <c r="G1265" i="10"/>
  <c r="I1265" i="10"/>
  <c r="J1265" i="10"/>
  <c r="K1265" i="10"/>
  <c r="M1265" i="10" s="1"/>
  <c r="B1266" i="10"/>
  <c r="C1266" i="10"/>
  <c r="D1266" i="10"/>
  <c r="E1266" i="10"/>
  <c r="F1266" i="10"/>
  <c r="G1266" i="10"/>
  <c r="I1266" i="10"/>
  <c r="J1266" i="10"/>
  <c r="K1266" i="10"/>
  <c r="M1266" i="10" s="1"/>
  <c r="B1267" i="10"/>
  <c r="C1267" i="10"/>
  <c r="D1267" i="10"/>
  <c r="E1267" i="10"/>
  <c r="F1267" i="10"/>
  <c r="G1267" i="10"/>
  <c r="I1267" i="10"/>
  <c r="J1267" i="10"/>
  <c r="K1267" i="10"/>
  <c r="M1267" i="10" s="1"/>
  <c r="B1268" i="10"/>
  <c r="C1268" i="10"/>
  <c r="D1268" i="10"/>
  <c r="E1268" i="10"/>
  <c r="F1268" i="10"/>
  <c r="G1268" i="10"/>
  <c r="I1268" i="10"/>
  <c r="J1268" i="10"/>
  <c r="K1268" i="10"/>
  <c r="M1268" i="10" s="1"/>
  <c r="B1269" i="10"/>
  <c r="C1269" i="10"/>
  <c r="D1269" i="10"/>
  <c r="E1269" i="10"/>
  <c r="F1269" i="10"/>
  <c r="G1269" i="10"/>
  <c r="I1269" i="10"/>
  <c r="J1269" i="10"/>
  <c r="K1269" i="10"/>
  <c r="M1269" i="10" s="1"/>
  <c r="B1270" i="10"/>
  <c r="C1270" i="10"/>
  <c r="D1270" i="10"/>
  <c r="E1270" i="10"/>
  <c r="F1270" i="10"/>
  <c r="G1270" i="10"/>
  <c r="I1270" i="10"/>
  <c r="J1270" i="10"/>
  <c r="K1270" i="10"/>
  <c r="M1270" i="10" s="1"/>
  <c r="B1271" i="10"/>
  <c r="C1271" i="10"/>
  <c r="D1271" i="10"/>
  <c r="E1271" i="10"/>
  <c r="F1271" i="10"/>
  <c r="G1271" i="10"/>
  <c r="I1271" i="10"/>
  <c r="J1271" i="10"/>
  <c r="K1271" i="10"/>
  <c r="M1271" i="10" s="1"/>
  <c r="B1272" i="10"/>
  <c r="C1272" i="10"/>
  <c r="D1272" i="10"/>
  <c r="E1272" i="10"/>
  <c r="F1272" i="10"/>
  <c r="G1272" i="10"/>
  <c r="I1272" i="10"/>
  <c r="J1272" i="10"/>
  <c r="K1272" i="10"/>
  <c r="M1272" i="10" s="1"/>
  <c r="B1273" i="10"/>
  <c r="C1273" i="10"/>
  <c r="D1273" i="10"/>
  <c r="E1273" i="10"/>
  <c r="F1273" i="10"/>
  <c r="G1273" i="10"/>
  <c r="I1273" i="10"/>
  <c r="J1273" i="10"/>
  <c r="K1273" i="10"/>
  <c r="M1273" i="10" s="1"/>
  <c r="B1274" i="10"/>
  <c r="C1274" i="10"/>
  <c r="D1274" i="10"/>
  <c r="E1274" i="10"/>
  <c r="F1274" i="10"/>
  <c r="G1274" i="10"/>
  <c r="I1274" i="10"/>
  <c r="J1274" i="10"/>
  <c r="K1274" i="10"/>
  <c r="M1274" i="10" s="1"/>
  <c r="B1275" i="10"/>
  <c r="C1275" i="10"/>
  <c r="D1275" i="10"/>
  <c r="E1275" i="10"/>
  <c r="F1275" i="10"/>
  <c r="G1275" i="10"/>
  <c r="I1275" i="10"/>
  <c r="J1275" i="10"/>
  <c r="K1275" i="10"/>
  <c r="M1275" i="10" s="1"/>
  <c r="B1276" i="10"/>
  <c r="C1276" i="10"/>
  <c r="D1276" i="10"/>
  <c r="E1276" i="10"/>
  <c r="F1276" i="10"/>
  <c r="G1276" i="10"/>
  <c r="I1276" i="10"/>
  <c r="J1276" i="10"/>
  <c r="K1276" i="10"/>
  <c r="M1276" i="10" s="1"/>
  <c r="B1277" i="10"/>
  <c r="C1277" i="10"/>
  <c r="D1277" i="10"/>
  <c r="E1277" i="10"/>
  <c r="F1277" i="10"/>
  <c r="G1277" i="10"/>
  <c r="I1277" i="10"/>
  <c r="J1277" i="10"/>
  <c r="K1277" i="10"/>
  <c r="M1277" i="10" s="1"/>
  <c r="B1278" i="10"/>
  <c r="C1278" i="10"/>
  <c r="D1278" i="10"/>
  <c r="E1278" i="10"/>
  <c r="F1278" i="10"/>
  <c r="G1278" i="10"/>
  <c r="I1278" i="10"/>
  <c r="J1278" i="10"/>
  <c r="K1278" i="10"/>
  <c r="M1278" i="10" s="1"/>
  <c r="B1279" i="10"/>
  <c r="C1279" i="10"/>
  <c r="D1279" i="10"/>
  <c r="E1279" i="10"/>
  <c r="F1279" i="10"/>
  <c r="G1279" i="10"/>
  <c r="I1279" i="10"/>
  <c r="J1279" i="10"/>
  <c r="K1279" i="10"/>
  <c r="M1279" i="10" s="1"/>
  <c r="B1280" i="10"/>
  <c r="C1280" i="10"/>
  <c r="D1280" i="10"/>
  <c r="E1280" i="10"/>
  <c r="F1280" i="10"/>
  <c r="G1280" i="10"/>
  <c r="I1280" i="10"/>
  <c r="J1280" i="10"/>
  <c r="K1280" i="10"/>
  <c r="M1280" i="10" s="1"/>
  <c r="B1281" i="10"/>
  <c r="C1281" i="10"/>
  <c r="D1281" i="10"/>
  <c r="E1281" i="10"/>
  <c r="F1281" i="10"/>
  <c r="G1281" i="10"/>
  <c r="I1281" i="10"/>
  <c r="J1281" i="10"/>
  <c r="K1281" i="10"/>
  <c r="M1281" i="10" s="1"/>
  <c r="B1282" i="10"/>
  <c r="C1282" i="10"/>
  <c r="D1282" i="10"/>
  <c r="E1282" i="10"/>
  <c r="F1282" i="10"/>
  <c r="G1282" i="10"/>
  <c r="I1282" i="10"/>
  <c r="J1282" i="10"/>
  <c r="K1282" i="10"/>
  <c r="M1282" i="10" s="1"/>
  <c r="B1283" i="10"/>
  <c r="C1283" i="10"/>
  <c r="D1283" i="10"/>
  <c r="E1283" i="10"/>
  <c r="F1283" i="10"/>
  <c r="G1283" i="10"/>
  <c r="I1283" i="10"/>
  <c r="J1283" i="10"/>
  <c r="K1283" i="10"/>
  <c r="M1283" i="10" s="1"/>
  <c r="B1284" i="10"/>
  <c r="C1284" i="10"/>
  <c r="D1284" i="10"/>
  <c r="E1284" i="10"/>
  <c r="F1284" i="10"/>
  <c r="G1284" i="10"/>
  <c r="I1284" i="10"/>
  <c r="J1284" i="10"/>
  <c r="K1284" i="10"/>
  <c r="M1284" i="10" s="1"/>
  <c r="B1285" i="10"/>
  <c r="C1285" i="10"/>
  <c r="D1285" i="10"/>
  <c r="E1285" i="10"/>
  <c r="F1285" i="10"/>
  <c r="G1285" i="10"/>
  <c r="I1285" i="10"/>
  <c r="J1285" i="10"/>
  <c r="K1285" i="10"/>
  <c r="M1285" i="10" s="1"/>
  <c r="B1286" i="10"/>
  <c r="C1286" i="10"/>
  <c r="D1286" i="10"/>
  <c r="E1286" i="10"/>
  <c r="F1286" i="10"/>
  <c r="G1286" i="10"/>
  <c r="I1286" i="10"/>
  <c r="J1286" i="10"/>
  <c r="K1286" i="10"/>
  <c r="M1286" i="10" s="1"/>
  <c r="B1287" i="10"/>
  <c r="C1287" i="10"/>
  <c r="D1287" i="10"/>
  <c r="E1287" i="10"/>
  <c r="F1287" i="10"/>
  <c r="G1287" i="10"/>
  <c r="I1287" i="10"/>
  <c r="J1287" i="10"/>
  <c r="K1287" i="10"/>
  <c r="M1287" i="10" s="1"/>
  <c r="B1288" i="10"/>
  <c r="C1288" i="10"/>
  <c r="D1288" i="10"/>
  <c r="E1288" i="10"/>
  <c r="F1288" i="10"/>
  <c r="G1288" i="10"/>
  <c r="I1288" i="10"/>
  <c r="J1288" i="10"/>
  <c r="K1288" i="10"/>
  <c r="M1288" i="10" s="1"/>
  <c r="B1289" i="10"/>
  <c r="C1289" i="10"/>
  <c r="D1289" i="10"/>
  <c r="E1289" i="10"/>
  <c r="F1289" i="10"/>
  <c r="G1289" i="10"/>
  <c r="I1289" i="10"/>
  <c r="J1289" i="10"/>
  <c r="K1289" i="10"/>
  <c r="M1289" i="10" s="1"/>
  <c r="B1290" i="10"/>
  <c r="C1290" i="10"/>
  <c r="D1290" i="10"/>
  <c r="E1290" i="10"/>
  <c r="F1290" i="10"/>
  <c r="G1290" i="10"/>
  <c r="I1290" i="10"/>
  <c r="J1290" i="10"/>
  <c r="K1290" i="10"/>
  <c r="M1290" i="10" s="1"/>
  <c r="B1291" i="10"/>
  <c r="C1291" i="10"/>
  <c r="D1291" i="10"/>
  <c r="E1291" i="10"/>
  <c r="F1291" i="10"/>
  <c r="G1291" i="10"/>
  <c r="I1291" i="10"/>
  <c r="J1291" i="10"/>
  <c r="K1291" i="10"/>
  <c r="M1291" i="10" s="1"/>
  <c r="B1292" i="10"/>
  <c r="C1292" i="10"/>
  <c r="D1292" i="10"/>
  <c r="E1292" i="10"/>
  <c r="F1292" i="10"/>
  <c r="G1292" i="10"/>
  <c r="I1292" i="10"/>
  <c r="J1292" i="10"/>
  <c r="K1292" i="10"/>
  <c r="M1292" i="10" s="1"/>
  <c r="B1293" i="10"/>
  <c r="C1293" i="10"/>
  <c r="D1293" i="10"/>
  <c r="E1293" i="10"/>
  <c r="F1293" i="10"/>
  <c r="G1293" i="10"/>
  <c r="I1293" i="10"/>
  <c r="J1293" i="10"/>
  <c r="K1293" i="10"/>
  <c r="M1293" i="10" s="1"/>
  <c r="B1294" i="10"/>
  <c r="C1294" i="10"/>
  <c r="D1294" i="10"/>
  <c r="E1294" i="10"/>
  <c r="F1294" i="10"/>
  <c r="G1294" i="10"/>
  <c r="I1294" i="10"/>
  <c r="J1294" i="10"/>
  <c r="K1294" i="10"/>
  <c r="M1294" i="10" s="1"/>
  <c r="B1295" i="10"/>
  <c r="C1295" i="10"/>
  <c r="D1295" i="10"/>
  <c r="E1295" i="10"/>
  <c r="F1295" i="10"/>
  <c r="G1295" i="10"/>
  <c r="I1295" i="10"/>
  <c r="J1295" i="10"/>
  <c r="K1295" i="10"/>
  <c r="M1295" i="10" s="1"/>
  <c r="B1296" i="10"/>
  <c r="C1296" i="10"/>
  <c r="D1296" i="10"/>
  <c r="E1296" i="10"/>
  <c r="F1296" i="10"/>
  <c r="G1296" i="10"/>
  <c r="I1296" i="10"/>
  <c r="J1296" i="10"/>
  <c r="K1296" i="10"/>
  <c r="M1296" i="10" s="1"/>
  <c r="B1297" i="10"/>
  <c r="C1297" i="10"/>
  <c r="D1297" i="10"/>
  <c r="E1297" i="10"/>
  <c r="F1297" i="10"/>
  <c r="G1297" i="10"/>
  <c r="I1297" i="10"/>
  <c r="J1297" i="10"/>
  <c r="K1297" i="10"/>
  <c r="M1297" i="10" s="1"/>
  <c r="B1298" i="10"/>
  <c r="C1298" i="10"/>
  <c r="D1298" i="10"/>
  <c r="E1298" i="10"/>
  <c r="F1298" i="10"/>
  <c r="G1298" i="10"/>
  <c r="I1298" i="10"/>
  <c r="J1298" i="10"/>
  <c r="K1298" i="10"/>
  <c r="M1298" i="10" s="1"/>
  <c r="B1299" i="10"/>
  <c r="C1299" i="10"/>
  <c r="D1299" i="10"/>
  <c r="E1299" i="10"/>
  <c r="F1299" i="10"/>
  <c r="G1299" i="10"/>
  <c r="I1299" i="10"/>
  <c r="J1299" i="10"/>
  <c r="K1299" i="10"/>
  <c r="M1299" i="10" s="1"/>
  <c r="B1300" i="10"/>
  <c r="C1300" i="10"/>
  <c r="D1300" i="10"/>
  <c r="E1300" i="10"/>
  <c r="F1300" i="10"/>
  <c r="G1300" i="10"/>
  <c r="I1300" i="10"/>
  <c r="J1300" i="10"/>
  <c r="K1300" i="10"/>
  <c r="M1300" i="10" s="1"/>
  <c r="B1301" i="10"/>
  <c r="C1301" i="10"/>
  <c r="D1301" i="10"/>
  <c r="E1301" i="10"/>
  <c r="F1301" i="10"/>
  <c r="G1301" i="10"/>
  <c r="I1301" i="10"/>
  <c r="J1301" i="10"/>
  <c r="K1301" i="10"/>
  <c r="M1301" i="10" s="1"/>
  <c r="B1302" i="10"/>
  <c r="C1302" i="10"/>
  <c r="D1302" i="10"/>
  <c r="E1302" i="10"/>
  <c r="F1302" i="10"/>
  <c r="G1302" i="10"/>
  <c r="I1302" i="10"/>
  <c r="J1302" i="10"/>
  <c r="K1302" i="10"/>
  <c r="M1302" i="10" s="1"/>
  <c r="B1303" i="10"/>
  <c r="C1303" i="10"/>
  <c r="D1303" i="10"/>
  <c r="E1303" i="10"/>
  <c r="F1303" i="10"/>
  <c r="G1303" i="10"/>
  <c r="I1303" i="10"/>
  <c r="J1303" i="10"/>
  <c r="K1303" i="10"/>
  <c r="M1303" i="10" s="1"/>
  <c r="B1304" i="10"/>
  <c r="C1304" i="10"/>
  <c r="D1304" i="10"/>
  <c r="E1304" i="10"/>
  <c r="F1304" i="10"/>
  <c r="G1304" i="10"/>
  <c r="I1304" i="10"/>
  <c r="J1304" i="10"/>
  <c r="K1304" i="10"/>
  <c r="M1304" i="10" s="1"/>
  <c r="B1305" i="10"/>
  <c r="C1305" i="10"/>
  <c r="D1305" i="10"/>
  <c r="E1305" i="10"/>
  <c r="F1305" i="10"/>
  <c r="G1305" i="10"/>
  <c r="I1305" i="10"/>
  <c r="J1305" i="10"/>
  <c r="K1305" i="10"/>
  <c r="M1305" i="10" s="1"/>
  <c r="B1306" i="10"/>
  <c r="C1306" i="10"/>
  <c r="D1306" i="10"/>
  <c r="E1306" i="10"/>
  <c r="F1306" i="10"/>
  <c r="G1306" i="10"/>
  <c r="I1306" i="10"/>
  <c r="J1306" i="10"/>
  <c r="K1306" i="10"/>
  <c r="M1306" i="10" s="1"/>
  <c r="B1307" i="10"/>
  <c r="C1307" i="10"/>
  <c r="D1307" i="10"/>
  <c r="E1307" i="10"/>
  <c r="F1307" i="10"/>
  <c r="G1307" i="10"/>
  <c r="I1307" i="10"/>
  <c r="J1307" i="10"/>
  <c r="K1307" i="10"/>
  <c r="M1307" i="10" s="1"/>
  <c r="B1308" i="10"/>
  <c r="C1308" i="10"/>
  <c r="D1308" i="10"/>
  <c r="E1308" i="10"/>
  <c r="F1308" i="10"/>
  <c r="G1308" i="10"/>
  <c r="I1308" i="10"/>
  <c r="J1308" i="10"/>
  <c r="K1308" i="10"/>
  <c r="M1308" i="10" s="1"/>
  <c r="B1309" i="10"/>
  <c r="C1309" i="10"/>
  <c r="D1309" i="10"/>
  <c r="E1309" i="10"/>
  <c r="F1309" i="10"/>
  <c r="G1309" i="10"/>
  <c r="I1309" i="10"/>
  <c r="J1309" i="10"/>
  <c r="K1309" i="10"/>
  <c r="M1309" i="10" s="1"/>
  <c r="B1310" i="10"/>
  <c r="C1310" i="10"/>
  <c r="D1310" i="10"/>
  <c r="E1310" i="10"/>
  <c r="F1310" i="10"/>
  <c r="G1310" i="10"/>
  <c r="I1310" i="10"/>
  <c r="J1310" i="10"/>
  <c r="K1310" i="10"/>
  <c r="M1310" i="10" s="1"/>
  <c r="B1311" i="10"/>
  <c r="C1311" i="10"/>
  <c r="D1311" i="10"/>
  <c r="E1311" i="10"/>
  <c r="F1311" i="10"/>
  <c r="G1311" i="10"/>
  <c r="I1311" i="10"/>
  <c r="J1311" i="10"/>
  <c r="K1311" i="10"/>
  <c r="M1311" i="10" s="1"/>
  <c r="B1312" i="10"/>
  <c r="C1312" i="10"/>
  <c r="D1312" i="10"/>
  <c r="E1312" i="10"/>
  <c r="F1312" i="10"/>
  <c r="G1312" i="10"/>
  <c r="I1312" i="10"/>
  <c r="J1312" i="10"/>
  <c r="K1312" i="10"/>
  <c r="M1312" i="10" s="1"/>
  <c r="B1313" i="10"/>
  <c r="C1313" i="10"/>
  <c r="D1313" i="10"/>
  <c r="E1313" i="10"/>
  <c r="F1313" i="10"/>
  <c r="G1313" i="10"/>
  <c r="I1313" i="10"/>
  <c r="J1313" i="10"/>
  <c r="K1313" i="10"/>
  <c r="M1313" i="10" s="1"/>
  <c r="B1314" i="10"/>
  <c r="C1314" i="10"/>
  <c r="D1314" i="10"/>
  <c r="E1314" i="10"/>
  <c r="F1314" i="10"/>
  <c r="G1314" i="10"/>
  <c r="I1314" i="10"/>
  <c r="J1314" i="10"/>
  <c r="K1314" i="10"/>
  <c r="M1314" i="10" s="1"/>
  <c r="B1315" i="10"/>
  <c r="C1315" i="10"/>
  <c r="D1315" i="10"/>
  <c r="E1315" i="10"/>
  <c r="F1315" i="10"/>
  <c r="G1315" i="10"/>
  <c r="I1315" i="10"/>
  <c r="J1315" i="10"/>
  <c r="K1315" i="10"/>
  <c r="M1315" i="10" s="1"/>
  <c r="B1316" i="10"/>
  <c r="C1316" i="10"/>
  <c r="D1316" i="10"/>
  <c r="E1316" i="10"/>
  <c r="F1316" i="10"/>
  <c r="G1316" i="10"/>
  <c r="I1316" i="10"/>
  <c r="J1316" i="10"/>
  <c r="K1316" i="10"/>
  <c r="M1316" i="10" s="1"/>
  <c r="B1317" i="10"/>
  <c r="C1317" i="10"/>
  <c r="D1317" i="10"/>
  <c r="E1317" i="10"/>
  <c r="F1317" i="10"/>
  <c r="G1317" i="10"/>
  <c r="I1317" i="10"/>
  <c r="J1317" i="10"/>
  <c r="K1317" i="10"/>
  <c r="M1317" i="10" s="1"/>
  <c r="B1318" i="10"/>
  <c r="C1318" i="10"/>
  <c r="D1318" i="10"/>
  <c r="E1318" i="10"/>
  <c r="F1318" i="10"/>
  <c r="G1318" i="10"/>
  <c r="I1318" i="10"/>
  <c r="J1318" i="10"/>
  <c r="K1318" i="10"/>
  <c r="M1318" i="10" s="1"/>
  <c r="B1319" i="10"/>
  <c r="C1319" i="10"/>
  <c r="D1319" i="10"/>
  <c r="E1319" i="10"/>
  <c r="F1319" i="10"/>
  <c r="G1319" i="10"/>
  <c r="I1319" i="10"/>
  <c r="J1319" i="10"/>
  <c r="K1319" i="10"/>
  <c r="M1319" i="10" s="1"/>
  <c r="B1320" i="10"/>
  <c r="C1320" i="10"/>
  <c r="D1320" i="10"/>
  <c r="E1320" i="10"/>
  <c r="F1320" i="10"/>
  <c r="G1320" i="10"/>
  <c r="I1320" i="10"/>
  <c r="J1320" i="10"/>
  <c r="K1320" i="10"/>
  <c r="M1320" i="10" s="1"/>
  <c r="B1321" i="10"/>
  <c r="C1321" i="10"/>
  <c r="D1321" i="10"/>
  <c r="E1321" i="10"/>
  <c r="F1321" i="10"/>
  <c r="G1321" i="10"/>
  <c r="I1321" i="10"/>
  <c r="J1321" i="10"/>
  <c r="K1321" i="10"/>
  <c r="M1321" i="10" s="1"/>
  <c r="B1322" i="10"/>
  <c r="C1322" i="10"/>
  <c r="D1322" i="10"/>
  <c r="E1322" i="10"/>
  <c r="F1322" i="10"/>
  <c r="G1322" i="10"/>
  <c r="I1322" i="10"/>
  <c r="J1322" i="10"/>
  <c r="K1322" i="10"/>
  <c r="M1322" i="10" s="1"/>
  <c r="B1323" i="10"/>
  <c r="C1323" i="10"/>
  <c r="D1323" i="10"/>
  <c r="E1323" i="10"/>
  <c r="F1323" i="10"/>
  <c r="G1323" i="10"/>
  <c r="I1323" i="10"/>
  <c r="J1323" i="10"/>
  <c r="K1323" i="10"/>
  <c r="M1323" i="10" s="1"/>
  <c r="B1324" i="10"/>
  <c r="C1324" i="10"/>
  <c r="D1324" i="10"/>
  <c r="E1324" i="10"/>
  <c r="F1324" i="10"/>
  <c r="G1324" i="10"/>
  <c r="I1324" i="10"/>
  <c r="J1324" i="10"/>
  <c r="K1324" i="10"/>
  <c r="M1324" i="10" s="1"/>
  <c r="B1325" i="10"/>
  <c r="C1325" i="10"/>
  <c r="D1325" i="10"/>
  <c r="E1325" i="10"/>
  <c r="F1325" i="10"/>
  <c r="G1325" i="10"/>
  <c r="I1325" i="10"/>
  <c r="J1325" i="10"/>
  <c r="K1325" i="10"/>
  <c r="M1325" i="10" s="1"/>
  <c r="B1326" i="10"/>
  <c r="C1326" i="10"/>
  <c r="D1326" i="10"/>
  <c r="E1326" i="10"/>
  <c r="F1326" i="10"/>
  <c r="G1326" i="10"/>
  <c r="I1326" i="10"/>
  <c r="J1326" i="10"/>
  <c r="K1326" i="10"/>
  <c r="M1326" i="10" s="1"/>
  <c r="B1327" i="10"/>
  <c r="C1327" i="10"/>
  <c r="D1327" i="10"/>
  <c r="E1327" i="10"/>
  <c r="F1327" i="10"/>
  <c r="G1327" i="10"/>
  <c r="I1327" i="10"/>
  <c r="J1327" i="10"/>
  <c r="K1327" i="10"/>
  <c r="M1327" i="10" s="1"/>
  <c r="B1328" i="10"/>
  <c r="C1328" i="10"/>
  <c r="D1328" i="10"/>
  <c r="E1328" i="10"/>
  <c r="F1328" i="10"/>
  <c r="G1328" i="10"/>
  <c r="I1328" i="10"/>
  <c r="J1328" i="10"/>
  <c r="K1328" i="10"/>
  <c r="M1328" i="10" s="1"/>
  <c r="B1329" i="10"/>
  <c r="C1329" i="10"/>
  <c r="D1329" i="10"/>
  <c r="E1329" i="10"/>
  <c r="F1329" i="10"/>
  <c r="G1329" i="10"/>
  <c r="I1329" i="10"/>
  <c r="J1329" i="10"/>
  <c r="K1329" i="10"/>
  <c r="M1329" i="10" s="1"/>
  <c r="B1330" i="10"/>
  <c r="C1330" i="10"/>
  <c r="D1330" i="10"/>
  <c r="E1330" i="10"/>
  <c r="F1330" i="10"/>
  <c r="G1330" i="10"/>
  <c r="I1330" i="10"/>
  <c r="J1330" i="10"/>
  <c r="K1330" i="10"/>
  <c r="M1330" i="10" s="1"/>
  <c r="B1331" i="10"/>
  <c r="C1331" i="10"/>
  <c r="D1331" i="10"/>
  <c r="E1331" i="10"/>
  <c r="F1331" i="10"/>
  <c r="G1331" i="10"/>
  <c r="I1331" i="10"/>
  <c r="J1331" i="10"/>
  <c r="K1331" i="10"/>
  <c r="M1331" i="10" s="1"/>
  <c r="B1332" i="10"/>
  <c r="C1332" i="10"/>
  <c r="D1332" i="10"/>
  <c r="E1332" i="10"/>
  <c r="F1332" i="10"/>
  <c r="G1332" i="10"/>
  <c r="I1332" i="10"/>
  <c r="J1332" i="10"/>
  <c r="K1332" i="10"/>
  <c r="M1332" i="10" s="1"/>
  <c r="B1333" i="10"/>
  <c r="C1333" i="10"/>
  <c r="D1333" i="10"/>
  <c r="E1333" i="10"/>
  <c r="F1333" i="10"/>
  <c r="G1333" i="10"/>
  <c r="I1333" i="10"/>
  <c r="J1333" i="10"/>
  <c r="K1333" i="10"/>
  <c r="M1333" i="10" s="1"/>
  <c r="B1334" i="10"/>
  <c r="C1334" i="10"/>
  <c r="D1334" i="10"/>
  <c r="E1334" i="10"/>
  <c r="F1334" i="10"/>
  <c r="G1334" i="10"/>
  <c r="I1334" i="10"/>
  <c r="J1334" i="10"/>
  <c r="K1334" i="10"/>
  <c r="M1334" i="10" s="1"/>
  <c r="B1335" i="10"/>
  <c r="C1335" i="10"/>
  <c r="D1335" i="10"/>
  <c r="E1335" i="10"/>
  <c r="F1335" i="10"/>
  <c r="G1335" i="10"/>
  <c r="I1335" i="10"/>
  <c r="J1335" i="10"/>
  <c r="K1335" i="10"/>
  <c r="M1335" i="10" s="1"/>
  <c r="B1336" i="10"/>
  <c r="C1336" i="10"/>
  <c r="D1336" i="10"/>
  <c r="E1336" i="10"/>
  <c r="F1336" i="10"/>
  <c r="G1336" i="10"/>
  <c r="I1336" i="10"/>
  <c r="J1336" i="10"/>
  <c r="K1336" i="10"/>
  <c r="M1336" i="10" s="1"/>
  <c r="B1337" i="10"/>
  <c r="C1337" i="10"/>
  <c r="D1337" i="10"/>
  <c r="E1337" i="10"/>
  <c r="F1337" i="10"/>
  <c r="G1337" i="10"/>
  <c r="I1337" i="10"/>
  <c r="J1337" i="10"/>
  <c r="K1337" i="10"/>
  <c r="M1337" i="10" s="1"/>
  <c r="B1338" i="10"/>
  <c r="C1338" i="10"/>
  <c r="D1338" i="10"/>
  <c r="E1338" i="10"/>
  <c r="F1338" i="10"/>
  <c r="G1338" i="10"/>
  <c r="I1338" i="10"/>
  <c r="J1338" i="10"/>
  <c r="K1338" i="10"/>
  <c r="M1338" i="10" s="1"/>
  <c r="B1339" i="10"/>
  <c r="C1339" i="10"/>
  <c r="D1339" i="10"/>
  <c r="E1339" i="10"/>
  <c r="F1339" i="10"/>
  <c r="G1339" i="10"/>
  <c r="I1339" i="10"/>
  <c r="J1339" i="10"/>
  <c r="K1339" i="10"/>
  <c r="M1339" i="10" s="1"/>
  <c r="B1340" i="10"/>
  <c r="C1340" i="10"/>
  <c r="D1340" i="10"/>
  <c r="E1340" i="10"/>
  <c r="F1340" i="10"/>
  <c r="G1340" i="10"/>
  <c r="I1340" i="10"/>
  <c r="J1340" i="10"/>
  <c r="K1340" i="10"/>
  <c r="M1340" i="10" s="1"/>
  <c r="B1341" i="10"/>
  <c r="C1341" i="10"/>
  <c r="D1341" i="10"/>
  <c r="E1341" i="10"/>
  <c r="F1341" i="10"/>
  <c r="G1341" i="10"/>
  <c r="I1341" i="10"/>
  <c r="J1341" i="10"/>
  <c r="K1341" i="10"/>
  <c r="M1341" i="10" s="1"/>
  <c r="B1342" i="10"/>
  <c r="C1342" i="10"/>
  <c r="D1342" i="10"/>
  <c r="E1342" i="10"/>
  <c r="F1342" i="10"/>
  <c r="G1342" i="10"/>
  <c r="I1342" i="10"/>
  <c r="J1342" i="10"/>
  <c r="K1342" i="10"/>
  <c r="M1342" i="10" s="1"/>
  <c r="B1343" i="10"/>
  <c r="C1343" i="10"/>
  <c r="D1343" i="10"/>
  <c r="E1343" i="10"/>
  <c r="F1343" i="10"/>
  <c r="G1343" i="10"/>
  <c r="I1343" i="10"/>
  <c r="J1343" i="10"/>
  <c r="K1343" i="10"/>
  <c r="M1343" i="10" s="1"/>
  <c r="B1344" i="10"/>
  <c r="C1344" i="10"/>
  <c r="D1344" i="10"/>
  <c r="E1344" i="10"/>
  <c r="F1344" i="10"/>
  <c r="G1344" i="10"/>
  <c r="I1344" i="10"/>
  <c r="J1344" i="10"/>
  <c r="K1344" i="10"/>
  <c r="M1344" i="10" s="1"/>
  <c r="B1345" i="10"/>
  <c r="C1345" i="10"/>
  <c r="D1345" i="10"/>
  <c r="E1345" i="10"/>
  <c r="F1345" i="10"/>
  <c r="G1345" i="10"/>
  <c r="I1345" i="10"/>
  <c r="J1345" i="10"/>
  <c r="K1345" i="10"/>
  <c r="M1345" i="10" s="1"/>
  <c r="B1346" i="10"/>
  <c r="C1346" i="10"/>
  <c r="D1346" i="10"/>
  <c r="E1346" i="10"/>
  <c r="F1346" i="10"/>
  <c r="G1346" i="10"/>
  <c r="I1346" i="10"/>
  <c r="J1346" i="10"/>
  <c r="K1346" i="10"/>
  <c r="M1346" i="10" s="1"/>
  <c r="B1347" i="10"/>
  <c r="C1347" i="10"/>
  <c r="D1347" i="10"/>
  <c r="E1347" i="10"/>
  <c r="F1347" i="10"/>
  <c r="G1347" i="10"/>
  <c r="I1347" i="10"/>
  <c r="J1347" i="10"/>
  <c r="K1347" i="10"/>
  <c r="M1347" i="10" s="1"/>
  <c r="B1348" i="10"/>
  <c r="C1348" i="10"/>
  <c r="D1348" i="10"/>
  <c r="E1348" i="10"/>
  <c r="F1348" i="10"/>
  <c r="G1348" i="10"/>
  <c r="I1348" i="10"/>
  <c r="J1348" i="10"/>
  <c r="K1348" i="10"/>
  <c r="M1348" i="10" s="1"/>
  <c r="B1349" i="10"/>
  <c r="C1349" i="10"/>
  <c r="D1349" i="10"/>
  <c r="E1349" i="10"/>
  <c r="F1349" i="10"/>
  <c r="G1349" i="10"/>
  <c r="I1349" i="10"/>
  <c r="J1349" i="10"/>
  <c r="K1349" i="10"/>
  <c r="M1349" i="10" s="1"/>
  <c r="B1350" i="10"/>
  <c r="C1350" i="10"/>
  <c r="D1350" i="10"/>
  <c r="E1350" i="10"/>
  <c r="F1350" i="10"/>
  <c r="G1350" i="10"/>
  <c r="I1350" i="10"/>
  <c r="J1350" i="10"/>
  <c r="K1350" i="10"/>
  <c r="M1350" i="10" s="1"/>
  <c r="B1351" i="10"/>
  <c r="C1351" i="10"/>
  <c r="D1351" i="10"/>
  <c r="E1351" i="10"/>
  <c r="F1351" i="10"/>
  <c r="G1351" i="10"/>
  <c r="I1351" i="10"/>
  <c r="J1351" i="10"/>
  <c r="K1351" i="10"/>
  <c r="M1351" i="10" s="1"/>
  <c r="B1352" i="10"/>
  <c r="C1352" i="10"/>
  <c r="D1352" i="10"/>
  <c r="E1352" i="10"/>
  <c r="F1352" i="10"/>
  <c r="G1352" i="10"/>
  <c r="I1352" i="10"/>
  <c r="J1352" i="10"/>
  <c r="K1352" i="10"/>
  <c r="M1352" i="10" s="1"/>
  <c r="B1353" i="10"/>
  <c r="C1353" i="10"/>
  <c r="D1353" i="10"/>
  <c r="E1353" i="10"/>
  <c r="F1353" i="10"/>
  <c r="G1353" i="10"/>
  <c r="I1353" i="10"/>
  <c r="J1353" i="10"/>
  <c r="K1353" i="10"/>
  <c r="M1353" i="10" s="1"/>
  <c r="B1354" i="10"/>
  <c r="C1354" i="10"/>
  <c r="D1354" i="10"/>
  <c r="E1354" i="10"/>
  <c r="F1354" i="10"/>
  <c r="G1354" i="10"/>
  <c r="I1354" i="10"/>
  <c r="J1354" i="10"/>
  <c r="K1354" i="10"/>
  <c r="M1354" i="10" s="1"/>
  <c r="B1355" i="10"/>
  <c r="C1355" i="10"/>
  <c r="D1355" i="10"/>
  <c r="E1355" i="10"/>
  <c r="F1355" i="10"/>
  <c r="G1355" i="10"/>
  <c r="I1355" i="10"/>
  <c r="J1355" i="10"/>
  <c r="K1355" i="10"/>
  <c r="M1355" i="10" s="1"/>
  <c r="B1356" i="10"/>
  <c r="C1356" i="10"/>
  <c r="D1356" i="10"/>
  <c r="E1356" i="10"/>
  <c r="F1356" i="10"/>
  <c r="G1356" i="10"/>
  <c r="I1356" i="10"/>
  <c r="J1356" i="10"/>
  <c r="K1356" i="10"/>
  <c r="M1356" i="10" s="1"/>
  <c r="B1357" i="10"/>
  <c r="C1357" i="10"/>
  <c r="D1357" i="10"/>
  <c r="E1357" i="10"/>
  <c r="F1357" i="10"/>
  <c r="G1357" i="10"/>
  <c r="I1357" i="10"/>
  <c r="J1357" i="10"/>
  <c r="K1357" i="10"/>
  <c r="M1357" i="10" s="1"/>
  <c r="B1358" i="10"/>
  <c r="C1358" i="10"/>
  <c r="D1358" i="10"/>
  <c r="E1358" i="10"/>
  <c r="F1358" i="10"/>
  <c r="G1358" i="10"/>
  <c r="I1358" i="10"/>
  <c r="J1358" i="10"/>
  <c r="K1358" i="10"/>
  <c r="M1358" i="10" s="1"/>
  <c r="B1359" i="10"/>
  <c r="C1359" i="10"/>
  <c r="D1359" i="10"/>
  <c r="E1359" i="10"/>
  <c r="F1359" i="10"/>
  <c r="G1359" i="10"/>
  <c r="I1359" i="10"/>
  <c r="J1359" i="10"/>
  <c r="K1359" i="10"/>
  <c r="M1359" i="10" s="1"/>
  <c r="B1360" i="10"/>
  <c r="C1360" i="10"/>
  <c r="D1360" i="10"/>
  <c r="E1360" i="10"/>
  <c r="F1360" i="10"/>
  <c r="G1360" i="10"/>
  <c r="I1360" i="10"/>
  <c r="J1360" i="10"/>
  <c r="K1360" i="10"/>
  <c r="M1360" i="10" s="1"/>
  <c r="B1361" i="10"/>
  <c r="C1361" i="10"/>
  <c r="D1361" i="10"/>
  <c r="E1361" i="10"/>
  <c r="F1361" i="10"/>
  <c r="G1361" i="10"/>
  <c r="I1361" i="10"/>
  <c r="J1361" i="10"/>
  <c r="K1361" i="10"/>
  <c r="M1361" i="10" s="1"/>
  <c r="B1362" i="10"/>
  <c r="C1362" i="10"/>
  <c r="D1362" i="10"/>
  <c r="E1362" i="10"/>
  <c r="F1362" i="10"/>
  <c r="G1362" i="10"/>
  <c r="I1362" i="10"/>
  <c r="J1362" i="10"/>
  <c r="K1362" i="10"/>
  <c r="M1362" i="10" s="1"/>
  <c r="B1363" i="10"/>
  <c r="C1363" i="10"/>
  <c r="D1363" i="10"/>
  <c r="E1363" i="10"/>
  <c r="F1363" i="10"/>
  <c r="G1363" i="10"/>
  <c r="I1363" i="10"/>
  <c r="J1363" i="10"/>
  <c r="K1363" i="10"/>
  <c r="M1363" i="10" s="1"/>
  <c r="B1364" i="10"/>
  <c r="C1364" i="10"/>
  <c r="D1364" i="10"/>
  <c r="E1364" i="10"/>
  <c r="F1364" i="10"/>
  <c r="G1364" i="10"/>
  <c r="I1364" i="10"/>
  <c r="J1364" i="10"/>
  <c r="K1364" i="10"/>
  <c r="M1364" i="10" s="1"/>
  <c r="B1365" i="10"/>
  <c r="C1365" i="10"/>
  <c r="D1365" i="10"/>
  <c r="E1365" i="10"/>
  <c r="F1365" i="10"/>
  <c r="G1365" i="10"/>
  <c r="I1365" i="10"/>
  <c r="J1365" i="10"/>
  <c r="K1365" i="10"/>
  <c r="M1365" i="10" s="1"/>
  <c r="B1366" i="10"/>
  <c r="C1366" i="10"/>
  <c r="D1366" i="10"/>
  <c r="E1366" i="10"/>
  <c r="F1366" i="10"/>
  <c r="G1366" i="10"/>
  <c r="I1366" i="10"/>
  <c r="J1366" i="10"/>
  <c r="K1366" i="10"/>
  <c r="M1366" i="10" s="1"/>
  <c r="B1367" i="10"/>
  <c r="C1367" i="10"/>
  <c r="D1367" i="10"/>
  <c r="E1367" i="10"/>
  <c r="F1367" i="10"/>
  <c r="G1367" i="10"/>
  <c r="I1367" i="10"/>
  <c r="J1367" i="10"/>
  <c r="K1367" i="10"/>
  <c r="M1367" i="10" s="1"/>
  <c r="B1368" i="10"/>
  <c r="C1368" i="10"/>
  <c r="D1368" i="10"/>
  <c r="E1368" i="10"/>
  <c r="F1368" i="10"/>
  <c r="G1368" i="10"/>
  <c r="I1368" i="10"/>
  <c r="J1368" i="10"/>
  <c r="K1368" i="10"/>
  <c r="M1368" i="10" s="1"/>
  <c r="B1369" i="10"/>
  <c r="C1369" i="10"/>
  <c r="D1369" i="10"/>
  <c r="E1369" i="10"/>
  <c r="F1369" i="10"/>
  <c r="G1369" i="10"/>
  <c r="I1369" i="10"/>
  <c r="J1369" i="10"/>
  <c r="K1369" i="10"/>
  <c r="M1369" i="10" s="1"/>
  <c r="B1370" i="10"/>
  <c r="C1370" i="10"/>
  <c r="D1370" i="10"/>
  <c r="E1370" i="10"/>
  <c r="F1370" i="10"/>
  <c r="G1370" i="10"/>
  <c r="I1370" i="10"/>
  <c r="J1370" i="10"/>
  <c r="K1370" i="10"/>
  <c r="M1370" i="10" s="1"/>
  <c r="B1371" i="10"/>
  <c r="C1371" i="10"/>
  <c r="D1371" i="10"/>
  <c r="E1371" i="10"/>
  <c r="F1371" i="10"/>
  <c r="G1371" i="10"/>
  <c r="I1371" i="10"/>
  <c r="J1371" i="10"/>
  <c r="K1371" i="10"/>
  <c r="M1371" i="10" s="1"/>
  <c r="B1372" i="10"/>
  <c r="C1372" i="10"/>
  <c r="D1372" i="10"/>
  <c r="E1372" i="10"/>
  <c r="F1372" i="10"/>
  <c r="G1372" i="10"/>
  <c r="I1372" i="10"/>
  <c r="J1372" i="10"/>
  <c r="K1372" i="10"/>
  <c r="M1372" i="10" s="1"/>
  <c r="B1373" i="10"/>
  <c r="C1373" i="10"/>
  <c r="D1373" i="10"/>
  <c r="E1373" i="10"/>
  <c r="F1373" i="10"/>
  <c r="G1373" i="10"/>
  <c r="I1373" i="10"/>
  <c r="J1373" i="10"/>
  <c r="K1373" i="10"/>
  <c r="M1373" i="10" s="1"/>
  <c r="B1374" i="10"/>
  <c r="C1374" i="10"/>
  <c r="D1374" i="10"/>
  <c r="E1374" i="10"/>
  <c r="F1374" i="10"/>
  <c r="G1374" i="10"/>
  <c r="I1374" i="10"/>
  <c r="J1374" i="10"/>
  <c r="K1374" i="10"/>
  <c r="M1374" i="10" s="1"/>
  <c r="B1375" i="10"/>
  <c r="C1375" i="10"/>
  <c r="D1375" i="10"/>
  <c r="E1375" i="10"/>
  <c r="F1375" i="10"/>
  <c r="G1375" i="10"/>
  <c r="I1375" i="10"/>
  <c r="J1375" i="10"/>
  <c r="K1375" i="10"/>
  <c r="M1375" i="10" s="1"/>
  <c r="B1376" i="10"/>
  <c r="C1376" i="10"/>
  <c r="D1376" i="10"/>
  <c r="E1376" i="10"/>
  <c r="F1376" i="10"/>
  <c r="G1376" i="10"/>
  <c r="I1376" i="10"/>
  <c r="J1376" i="10"/>
  <c r="K1376" i="10"/>
  <c r="M1376" i="10" s="1"/>
  <c r="B1377" i="10"/>
  <c r="C1377" i="10"/>
  <c r="D1377" i="10"/>
  <c r="E1377" i="10"/>
  <c r="F1377" i="10"/>
  <c r="G1377" i="10"/>
  <c r="I1377" i="10"/>
  <c r="J1377" i="10"/>
  <c r="K1377" i="10"/>
  <c r="M1377" i="10" s="1"/>
  <c r="B1378" i="10"/>
  <c r="C1378" i="10"/>
  <c r="D1378" i="10"/>
  <c r="E1378" i="10"/>
  <c r="F1378" i="10"/>
  <c r="G1378" i="10"/>
  <c r="I1378" i="10"/>
  <c r="J1378" i="10"/>
  <c r="K1378" i="10"/>
  <c r="M1378" i="10" s="1"/>
  <c r="B1379" i="10"/>
  <c r="C1379" i="10"/>
  <c r="D1379" i="10"/>
  <c r="E1379" i="10"/>
  <c r="F1379" i="10"/>
  <c r="G1379" i="10"/>
  <c r="I1379" i="10"/>
  <c r="J1379" i="10"/>
  <c r="K1379" i="10"/>
  <c r="M1379" i="10" s="1"/>
  <c r="B1380" i="10"/>
  <c r="C1380" i="10"/>
  <c r="D1380" i="10"/>
  <c r="E1380" i="10"/>
  <c r="F1380" i="10"/>
  <c r="G1380" i="10"/>
  <c r="I1380" i="10"/>
  <c r="J1380" i="10"/>
  <c r="K1380" i="10"/>
  <c r="M1380" i="10" s="1"/>
  <c r="B1381" i="10"/>
  <c r="C1381" i="10"/>
  <c r="D1381" i="10"/>
  <c r="E1381" i="10"/>
  <c r="F1381" i="10"/>
  <c r="G1381" i="10"/>
  <c r="I1381" i="10"/>
  <c r="J1381" i="10"/>
  <c r="K1381" i="10"/>
  <c r="M1381" i="10" s="1"/>
  <c r="B1382" i="10"/>
  <c r="C1382" i="10"/>
  <c r="D1382" i="10"/>
  <c r="E1382" i="10"/>
  <c r="F1382" i="10"/>
  <c r="G1382" i="10"/>
  <c r="I1382" i="10"/>
  <c r="J1382" i="10"/>
  <c r="K1382" i="10"/>
  <c r="M1382" i="10" s="1"/>
  <c r="B1383" i="10"/>
  <c r="C1383" i="10"/>
  <c r="D1383" i="10"/>
  <c r="E1383" i="10"/>
  <c r="F1383" i="10"/>
  <c r="G1383" i="10"/>
  <c r="I1383" i="10"/>
  <c r="J1383" i="10"/>
  <c r="K1383" i="10"/>
  <c r="M1383" i="10" s="1"/>
  <c r="B1384" i="10"/>
  <c r="C1384" i="10"/>
  <c r="D1384" i="10"/>
  <c r="E1384" i="10"/>
  <c r="F1384" i="10"/>
  <c r="G1384" i="10"/>
  <c r="I1384" i="10"/>
  <c r="J1384" i="10"/>
  <c r="K1384" i="10"/>
  <c r="M1384" i="10" s="1"/>
  <c r="B1385" i="10"/>
  <c r="C1385" i="10"/>
  <c r="D1385" i="10"/>
  <c r="E1385" i="10"/>
  <c r="F1385" i="10"/>
  <c r="G1385" i="10"/>
  <c r="I1385" i="10"/>
  <c r="J1385" i="10"/>
  <c r="K1385" i="10"/>
  <c r="M1385" i="10" s="1"/>
  <c r="B1386" i="10"/>
  <c r="C1386" i="10"/>
  <c r="D1386" i="10"/>
  <c r="E1386" i="10"/>
  <c r="F1386" i="10"/>
  <c r="G1386" i="10"/>
  <c r="I1386" i="10"/>
  <c r="J1386" i="10"/>
  <c r="K1386" i="10"/>
  <c r="M1386" i="10" s="1"/>
  <c r="B1387" i="10"/>
  <c r="C1387" i="10"/>
  <c r="D1387" i="10"/>
  <c r="E1387" i="10"/>
  <c r="F1387" i="10"/>
  <c r="G1387" i="10"/>
  <c r="I1387" i="10"/>
  <c r="J1387" i="10"/>
  <c r="K1387" i="10"/>
  <c r="M1387" i="10" s="1"/>
  <c r="B1388" i="10"/>
  <c r="C1388" i="10"/>
  <c r="D1388" i="10"/>
  <c r="E1388" i="10"/>
  <c r="F1388" i="10"/>
  <c r="G1388" i="10"/>
  <c r="I1388" i="10"/>
  <c r="J1388" i="10"/>
  <c r="K1388" i="10"/>
  <c r="M1388" i="10" s="1"/>
  <c r="B1389" i="10"/>
  <c r="C1389" i="10"/>
  <c r="D1389" i="10"/>
  <c r="E1389" i="10"/>
  <c r="F1389" i="10"/>
  <c r="G1389" i="10"/>
  <c r="I1389" i="10"/>
  <c r="J1389" i="10"/>
  <c r="K1389" i="10"/>
  <c r="M1389" i="10" s="1"/>
  <c r="B1390" i="10"/>
  <c r="C1390" i="10"/>
  <c r="D1390" i="10"/>
  <c r="E1390" i="10"/>
  <c r="F1390" i="10"/>
  <c r="G1390" i="10"/>
  <c r="I1390" i="10"/>
  <c r="J1390" i="10"/>
  <c r="K1390" i="10"/>
  <c r="M1390" i="10" s="1"/>
  <c r="B1391" i="10"/>
  <c r="C1391" i="10"/>
  <c r="D1391" i="10"/>
  <c r="E1391" i="10"/>
  <c r="F1391" i="10"/>
  <c r="G1391" i="10"/>
  <c r="I1391" i="10"/>
  <c r="J1391" i="10"/>
  <c r="K1391" i="10"/>
  <c r="M1391" i="10" s="1"/>
  <c r="B1392" i="10"/>
  <c r="C1392" i="10"/>
  <c r="D1392" i="10"/>
  <c r="E1392" i="10"/>
  <c r="F1392" i="10"/>
  <c r="G1392" i="10"/>
  <c r="I1392" i="10"/>
  <c r="J1392" i="10"/>
  <c r="K1392" i="10"/>
  <c r="M1392" i="10" s="1"/>
  <c r="B1393" i="10"/>
  <c r="C1393" i="10"/>
  <c r="D1393" i="10"/>
  <c r="E1393" i="10"/>
  <c r="F1393" i="10"/>
  <c r="G1393" i="10"/>
  <c r="I1393" i="10"/>
  <c r="J1393" i="10"/>
  <c r="K1393" i="10"/>
  <c r="M1393" i="10" s="1"/>
  <c r="B1394" i="10"/>
  <c r="C1394" i="10"/>
  <c r="D1394" i="10"/>
  <c r="E1394" i="10"/>
  <c r="F1394" i="10"/>
  <c r="G1394" i="10"/>
  <c r="I1394" i="10"/>
  <c r="J1394" i="10"/>
  <c r="K1394" i="10"/>
  <c r="M1394" i="10" s="1"/>
  <c r="B1395" i="10"/>
  <c r="C1395" i="10"/>
  <c r="D1395" i="10"/>
  <c r="E1395" i="10"/>
  <c r="F1395" i="10"/>
  <c r="G1395" i="10"/>
  <c r="I1395" i="10"/>
  <c r="J1395" i="10"/>
  <c r="K1395" i="10"/>
  <c r="M1395" i="10" s="1"/>
  <c r="B1396" i="10"/>
  <c r="C1396" i="10"/>
  <c r="D1396" i="10"/>
  <c r="E1396" i="10"/>
  <c r="F1396" i="10"/>
  <c r="G1396" i="10"/>
  <c r="I1396" i="10"/>
  <c r="J1396" i="10"/>
  <c r="K1396" i="10"/>
  <c r="M1396" i="10" s="1"/>
  <c r="B1397" i="10"/>
  <c r="C1397" i="10"/>
  <c r="D1397" i="10"/>
  <c r="E1397" i="10"/>
  <c r="F1397" i="10"/>
  <c r="G1397" i="10"/>
  <c r="I1397" i="10"/>
  <c r="J1397" i="10"/>
  <c r="K1397" i="10"/>
  <c r="M1397" i="10" s="1"/>
  <c r="B1398" i="10"/>
  <c r="C1398" i="10"/>
  <c r="D1398" i="10"/>
  <c r="E1398" i="10"/>
  <c r="F1398" i="10"/>
  <c r="G1398" i="10"/>
  <c r="I1398" i="10"/>
  <c r="J1398" i="10"/>
  <c r="K1398" i="10"/>
  <c r="M1398" i="10" s="1"/>
  <c r="B1399" i="10"/>
  <c r="C1399" i="10"/>
  <c r="D1399" i="10"/>
  <c r="E1399" i="10"/>
  <c r="F1399" i="10"/>
  <c r="G1399" i="10"/>
  <c r="I1399" i="10"/>
  <c r="J1399" i="10"/>
  <c r="K1399" i="10"/>
  <c r="M1399" i="10" s="1"/>
  <c r="B1400" i="10"/>
  <c r="C1400" i="10"/>
  <c r="D1400" i="10"/>
  <c r="E1400" i="10"/>
  <c r="F1400" i="10"/>
  <c r="G1400" i="10"/>
  <c r="I1400" i="10"/>
  <c r="J1400" i="10"/>
  <c r="K1400" i="10"/>
  <c r="M1400" i="10" s="1"/>
  <c r="B1401" i="10"/>
  <c r="C1401" i="10"/>
  <c r="D1401" i="10"/>
  <c r="E1401" i="10"/>
  <c r="F1401" i="10"/>
  <c r="G1401" i="10"/>
  <c r="I1401" i="10"/>
  <c r="J1401" i="10"/>
  <c r="K1401" i="10"/>
  <c r="M1401" i="10" s="1"/>
  <c r="B1402" i="10"/>
  <c r="C1402" i="10"/>
  <c r="D1402" i="10"/>
  <c r="E1402" i="10"/>
  <c r="F1402" i="10"/>
  <c r="G1402" i="10"/>
  <c r="I1402" i="10"/>
  <c r="J1402" i="10"/>
  <c r="K1402" i="10"/>
  <c r="M1402" i="10" s="1"/>
  <c r="B1403" i="10"/>
  <c r="C1403" i="10"/>
  <c r="D1403" i="10"/>
  <c r="E1403" i="10"/>
  <c r="F1403" i="10"/>
  <c r="G1403" i="10"/>
  <c r="I1403" i="10"/>
  <c r="J1403" i="10"/>
  <c r="K1403" i="10"/>
  <c r="M1403" i="10" s="1"/>
  <c r="B1404" i="10"/>
  <c r="C1404" i="10"/>
  <c r="D1404" i="10"/>
  <c r="E1404" i="10"/>
  <c r="F1404" i="10"/>
  <c r="G1404" i="10"/>
  <c r="I1404" i="10"/>
  <c r="J1404" i="10"/>
  <c r="K1404" i="10"/>
  <c r="M1404" i="10" s="1"/>
  <c r="B1405" i="10"/>
  <c r="C1405" i="10"/>
  <c r="D1405" i="10"/>
  <c r="E1405" i="10"/>
  <c r="F1405" i="10"/>
  <c r="G1405" i="10"/>
  <c r="I1405" i="10"/>
  <c r="J1405" i="10"/>
  <c r="K1405" i="10"/>
  <c r="M1405" i="10" s="1"/>
  <c r="B1406" i="10"/>
  <c r="C1406" i="10"/>
  <c r="D1406" i="10"/>
  <c r="E1406" i="10"/>
  <c r="F1406" i="10"/>
  <c r="G1406" i="10"/>
  <c r="I1406" i="10"/>
  <c r="J1406" i="10"/>
  <c r="K1406" i="10"/>
  <c r="M1406" i="10" s="1"/>
  <c r="B1407" i="10"/>
  <c r="C1407" i="10"/>
  <c r="D1407" i="10"/>
  <c r="E1407" i="10"/>
  <c r="F1407" i="10"/>
  <c r="G1407" i="10"/>
  <c r="I1407" i="10"/>
  <c r="J1407" i="10"/>
  <c r="K1407" i="10"/>
  <c r="M1407" i="10" s="1"/>
  <c r="B1408" i="10"/>
  <c r="C1408" i="10"/>
  <c r="D1408" i="10"/>
  <c r="E1408" i="10"/>
  <c r="F1408" i="10"/>
  <c r="G1408" i="10"/>
  <c r="I1408" i="10"/>
  <c r="J1408" i="10"/>
  <c r="K1408" i="10"/>
  <c r="M1408" i="10" s="1"/>
  <c r="B1409" i="10"/>
  <c r="C1409" i="10"/>
  <c r="D1409" i="10"/>
  <c r="E1409" i="10"/>
  <c r="F1409" i="10"/>
  <c r="G1409" i="10"/>
  <c r="I1409" i="10"/>
  <c r="J1409" i="10"/>
  <c r="K1409" i="10"/>
  <c r="M1409" i="10" s="1"/>
  <c r="B1410" i="10"/>
  <c r="C1410" i="10"/>
  <c r="D1410" i="10"/>
  <c r="E1410" i="10"/>
  <c r="F1410" i="10"/>
  <c r="G1410" i="10"/>
  <c r="I1410" i="10"/>
  <c r="J1410" i="10"/>
  <c r="K1410" i="10"/>
  <c r="M1410" i="10" s="1"/>
  <c r="B1411" i="10"/>
  <c r="C1411" i="10"/>
  <c r="D1411" i="10"/>
  <c r="E1411" i="10"/>
  <c r="F1411" i="10"/>
  <c r="G1411" i="10"/>
  <c r="I1411" i="10"/>
  <c r="J1411" i="10"/>
  <c r="K1411" i="10"/>
  <c r="M1411" i="10" s="1"/>
  <c r="B1412" i="10"/>
  <c r="C1412" i="10"/>
  <c r="D1412" i="10"/>
  <c r="E1412" i="10"/>
  <c r="F1412" i="10"/>
  <c r="G1412" i="10"/>
  <c r="I1412" i="10"/>
  <c r="J1412" i="10"/>
  <c r="K1412" i="10"/>
  <c r="M1412" i="10" s="1"/>
  <c r="B1413" i="10"/>
  <c r="C1413" i="10"/>
  <c r="D1413" i="10"/>
  <c r="E1413" i="10"/>
  <c r="F1413" i="10"/>
  <c r="G1413" i="10"/>
  <c r="I1413" i="10"/>
  <c r="J1413" i="10"/>
  <c r="K1413" i="10"/>
  <c r="M1413" i="10" s="1"/>
  <c r="B1414" i="10"/>
  <c r="C1414" i="10"/>
  <c r="D1414" i="10"/>
  <c r="E1414" i="10"/>
  <c r="F1414" i="10"/>
  <c r="G1414" i="10"/>
  <c r="I1414" i="10"/>
  <c r="J1414" i="10"/>
  <c r="K1414" i="10"/>
  <c r="M1414" i="10" s="1"/>
  <c r="B1415" i="10"/>
  <c r="C1415" i="10"/>
  <c r="D1415" i="10"/>
  <c r="E1415" i="10"/>
  <c r="F1415" i="10"/>
  <c r="G1415" i="10"/>
  <c r="I1415" i="10"/>
  <c r="J1415" i="10"/>
  <c r="K1415" i="10"/>
  <c r="M1415" i="10" s="1"/>
  <c r="B1416" i="10"/>
  <c r="C1416" i="10"/>
  <c r="D1416" i="10"/>
  <c r="E1416" i="10"/>
  <c r="F1416" i="10"/>
  <c r="G1416" i="10"/>
  <c r="I1416" i="10"/>
  <c r="J1416" i="10"/>
  <c r="K1416" i="10"/>
  <c r="M1416" i="10" s="1"/>
  <c r="B1417" i="10"/>
  <c r="C1417" i="10"/>
  <c r="D1417" i="10"/>
  <c r="E1417" i="10"/>
  <c r="F1417" i="10"/>
  <c r="G1417" i="10"/>
  <c r="I1417" i="10"/>
  <c r="J1417" i="10"/>
  <c r="K1417" i="10"/>
  <c r="M1417" i="10" s="1"/>
  <c r="B1418" i="10"/>
  <c r="C1418" i="10"/>
  <c r="D1418" i="10"/>
  <c r="E1418" i="10"/>
  <c r="F1418" i="10"/>
  <c r="G1418" i="10"/>
  <c r="I1418" i="10"/>
  <c r="J1418" i="10"/>
  <c r="K1418" i="10"/>
  <c r="M1418" i="10" s="1"/>
  <c r="B1419" i="10"/>
  <c r="C1419" i="10"/>
  <c r="D1419" i="10"/>
  <c r="E1419" i="10"/>
  <c r="F1419" i="10"/>
  <c r="G1419" i="10"/>
  <c r="I1419" i="10"/>
  <c r="J1419" i="10"/>
  <c r="K1419" i="10"/>
  <c r="M1419" i="10" s="1"/>
  <c r="B1420" i="10"/>
  <c r="C1420" i="10"/>
  <c r="D1420" i="10"/>
  <c r="E1420" i="10"/>
  <c r="F1420" i="10"/>
  <c r="G1420" i="10"/>
  <c r="I1420" i="10"/>
  <c r="J1420" i="10"/>
  <c r="K1420" i="10"/>
  <c r="M1420" i="10" s="1"/>
  <c r="B1421" i="10"/>
  <c r="C1421" i="10"/>
  <c r="D1421" i="10"/>
  <c r="E1421" i="10"/>
  <c r="F1421" i="10"/>
  <c r="G1421" i="10"/>
  <c r="I1421" i="10"/>
  <c r="J1421" i="10"/>
  <c r="K1421" i="10"/>
  <c r="M1421" i="10" s="1"/>
  <c r="B1422" i="10"/>
  <c r="C1422" i="10"/>
  <c r="D1422" i="10"/>
  <c r="E1422" i="10"/>
  <c r="F1422" i="10"/>
  <c r="G1422" i="10"/>
  <c r="I1422" i="10"/>
  <c r="J1422" i="10"/>
  <c r="K1422" i="10"/>
  <c r="M1422" i="10" s="1"/>
  <c r="B1423" i="10"/>
  <c r="C1423" i="10"/>
  <c r="D1423" i="10"/>
  <c r="E1423" i="10"/>
  <c r="F1423" i="10"/>
  <c r="G1423" i="10"/>
  <c r="I1423" i="10"/>
  <c r="J1423" i="10"/>
  <c r="K1423" i="10"/>
  <c r="M1423" i="10" s="1"/>
  <c r="B1424" i="10"/>
  <c r="C1424" i="10"/>
  <c r="D1424" i="10"/>
  <c r="E1424" i="10"/>
  <c r="F1424" i="10"/>
  <c r="G1424" i="10"/>
  <c r="I1424" i="10"/>
  <c r="J1424" i="10"/>
  <c r="K1424" i="10"/>
  <c r="M1424" i="10" s="1"/>
  <c r="B1425" i="10"/>
  <c r="C1425" i="10"/>
  <c r="D1425" i="10"/>
  <c r="E1425" i="10"/>
  <c r="F1425" i="10"/>
  <c r="G1425" i="10"/>
  <c r="I1425" i="10"/>
  <c r="J1425" i="10"/>
  <c r="K1425" i="10"/>
  <c r="M1425" i="10" s="1"/>
  <c r="B1426" i="10"/>
  <c r="C1426" i="10"/>
  <c r="D1426" i="10"/>
  <c r="E1426" i="10"/>
  <c r="F1426" i="10"/>
  <c r="G1426" i="10"/>
  <c r="I1426" i="10"/>
  <c r="J1426" i="10"/>
  <c r="K1426" i="10"/>
  <c r="M1426" i="10" s="1"/>
  <c r="B1427" i="10"/>
  <c r="C1427" i="10"/>
  <c r="D1427" i="10"/>
  <c r="E1427" i="10"/>
  <c r="F1427" i="10"/>
  <c r="G1427" i="10"/>
  <c r="I1427" i="10"/>
  <c r="J1427" i="10"/>
  <c r="K1427" i="10"/>
  <c r="M1427" i="10" s="1"/>
  <c r="B1428" i="10"/>
  <c r="C1428" i="10"/>
  <c r="D1428" i="10"/>
  <c r="E1428" i="10"/>
  <c r="F1428" i="10"/>
  <c r="G1428" i="10"/>
  <c r="I1428" i="10"/>
  <c r="J1428" i="10"/>
  <c r="K1428" i="10"/>
  <c r="M1428" i="10" s="1"/>
  <c r="B1429" i="10"/>
  <c r="C1429" i="10"/>
  <c r="D1429" i="10"/>
  <c r="E1429" i="10"/>
  <c r="F1429" i="10"/>
  <c r="G1429" i="10"/>
  <c r="I1429" i="10"/>
  <c r="J1429" i="10"/>
  <c r="K1429" i="10"/>
  <c r="M1429" i="10" s="1"/>
  <c r="B1430" i="10"/>
  <c r="C1430" i="10"/>
  <c r="D1430" i="10"/>
  <c r="E1430" i="10"/>
  <c r="F1430" i="10"/>
  <c r="G1430" i="10"/>
  <c r="I1430" i="10"/>
  <c r="J1430" i="10"/>
  <c r="K1430" i="10"/>
  <c r="M1430" i="10" s="1"/>
  <c r="B1431" i="10"/>
  <c r="C1431" i="10"/>
  <c r="D1431" i="10"/>
  <c r="E1431" i="10"/>
  <c r="F1431" i="10"/>
  <c r="G1431" i="10"/>
  <c r="I1431" i="10"/>
  <c r="J1431" i="10"/>
  <c r="K1431" i="10"/>
  <c r="M1431" i="10" s="1"/>
  <c r="B1432" i="10"/>
  <c r="C1432" i="10"/>
  <c r="D1432" i="10"/>
  <c r="E1432" i="10"/>
  <c r="F1432" i="10"/>
  <c r="G1432" i="10"/>
  <c r="I1432" i="10"/>
  <c r="J1432" i="10"/>
  <c r="K1432" i="10"/>
  <c r="M1432" i="10" s="1"/>
  <c r="B1433" i="10"/>
  <c r="C1433" i="10"/>
  <c r="D1433" i="10"/>
  <c r="E1433" i="10"/>
  <c r="F1433" i="10"/>
  <c r="G1433" i="10"/>
  <c r="I1433" i="10"/>
  <c r="J1433" i="10"/>
  <c r="K1433" i="10"/>
  <c r="M1433" i="10" s="1"/>
  <c r="B1434" i="10"/>
  <c r="C1434" i="10"/>
  <c r="D1434" i="10"/>
  <c r="E1434" i="10"/>
  <c r="F1434" i="10"/>
  <c r="G1434" i="10"/>
  <c r="I1434" i="10"/>
  <c r="J1434" i="10"/>
  <c r="K1434" i="10"/>
  <c r="M1434" i="10" s="1"/>
  <c r="B1435" i="10"/>
  <c r="C1435" i="10"/>
  <c r="D1435" i="10"/>
  <c r="E1435" i="10"/>
  <c r="F1435" i="10"/>
  <c r="G1435" i="10"/>
  <c r="I1435" i="10"/>
  <c r="J1435" i="10"/>
  <c r="K1435" i="10"/>
  <c r="M1435" i="10" s="1"/>
  <c r="B1436" i="10"/>
  <c r="C1436" i="10"/>
  <c r="D1436" i="10"/>
  <c r="E1436" i="10"/>
  <c r="F1436" i="10"/>
  <c r="G1436" i="10"/>
  <c r="I1436" i="10"/>
  <c r="J1436" i="10"/>
  <c r="K1436" i="10"/>
  <c r="M1436" i="10" s="1"/>
  <c r="B1437" i="10"/>
  <c r="C1437" i="10"/>
  <c r="D1437" i="10"/>
  <c r="E1437" i="10"/>
  <c r="F1437" i="10"/>
  <c r="G1437" i="10"/>
  <c r="I1437" i="10"/>
  <c r="J1437" i="10"/>
  <c r="K1437" i="10"/>
  <c r="M1437" i="10" s="1"/>
  <c r="B1438" i="10"/>
  <c r="C1438" i="10"/>
  <c r="D1438" i="10"/>
  <c r="E1438" i="10"/>
  <c r="F1438" i="10"/>
  <c r="G1438" i="10"/>
  <c r="I1438" i="10"/>
  <c r="J1438" i="10"/>
  <c r="K1438" i="10"/>
  <c r="M1438" i="10" s="1"/>
  <c r="B1439" i="10"/>
  <c r="C1439" i="10"/>
  <c r="D1439" i="10"/>
  <c r="E1439" i="10"/>
  <c r="F1439" i="10"/>
  <c r="G1439" i="10"/>
  <c r="I1439" i="10"/>
  <c r="J1439" i="10"/>
  <c r="K1439" i="10"/>
  <c r="M1439" i="10" s="1"/>
  <c r="B1440" i="10"/>
  <c r="C1440" i="10"/>
  <c r="D1440" i="10"/>
  <c r="E1440" i="10"/>
  <c r="F1440" i="10"/>
  <c r="G1440" i="10"/>
  <c r="I1440" i="10"/>
  <c r="J1440" i="10"/>
  <c r="K1440" i="10"/>
  <c r="M1440" i="10" s="1"/>
  <c r="B1441" i="10"/>
  <c r="C1441" i="10"/>
  <c r="D1441" i="10"/>
  <c r="E1441" i="10"/>
  <c r="F1441" i="10"/>
  <c r="G1441" i="10"/>
  <c r="I1441" i="10"/>
  <c r="J1441" i="10"/>
  <c r="K1441" i="10"/>
  <c r="M1441" i="10" s="1"/>
  <c r="B1442" i="10"/>
  <c r="C1442" i="10"/>
  <c r="D1442" i="10"/>
  <c r="E1442" i="10"/>
  <c r="F1442" i="10"/>
  <c r="G1442" i="10"/>
  <c r="I1442" i="10"/>
  <c r="J1442" i="10"/>
  <c r="K1442" i="10"/>
  <c r="M1442" i="10" s="1"/>
  <c r="B1443" i="10"/>
  <c r="C1443" i="10"/>
  <c r="D1443" i="10"/>
  <c r="E1443" i="10"/>
  <c r="F1443" i="10"/>
  <c r="G1443" i="10"/>
  <c r="I1443" i="10"/>
  <c r="J1443" i="10"/>
  <c r="K1443" i="10"/>
  <c r="M1443" i="10" s="1"/>
  <c r="B1444" i="10"/>
  <c r="C1444" i="10"/>
  <c r="D1444" i="10"/>
  <c r="E1444" i="10"/>
  <c r="F1444" i="10"/>
  <c r="G1444" i="10"/>
  <c r="I1444" i="10"/>
  <c r="J1444" i="10"/>
  <c r="K1444" i="10"/>
  <c r="M1444" i="10" s="1"/>
  <c r="B1445" i="10"/>
  <c r="C1445" i="10"/>
  <c r="D1445" i="10"/>
  <c r="E1445" i="10"/>
  <c r="F1445" i="10"/>
  <c r="G1445" i="10"/>
  <c r="I1445" i="10"/>
  <c r="J1445" i="10"/>
  <c r="K1445" i="10"/>
  <c r="M1445" i="10" s="1"/>
  <c r="B1446" i="10"/>
  <c r="C1446" i="10"/>
  <c r="D1446" i="10"/>
  <c r="E1446" i="10"/>
  <c r="F1446" i="10"/>
  <c r="G1446" i="10"/>
  <c r="I1446" i="10"/>
  <c r="J1446" i="10"/>
  <c r="K1446" i="10"/>
  <c r="M1446" i="10" s="1"/>
  <c r="B1447" i="10"/>
  <c r="C1447" i="10"/>
  <c r="D1447" i="10"/>
  <c r="E1447" i="10"/>
  <c r="F1447" i="10"/>
  <c r="G1447" i="10"/>
  <c r="I1447" i="10"/>
  <c r="J1447" i="10"/>
  <c r="K1447" i="10"/>
  <c r="M1447" i="10" s="1"/>
  <c r="B1448" i="10"/>
  <c r="C1448" i="10"/>
  <c r="D1448" i="10"/>
  <c r="E1448" i="10"/>
  <c r="F1448" i="10"/>
  <c r="G1448" i="10"/>
  <c r="I1448" i="10"/>
  <c r="J1448" i="10"/>
  <c r="K1448" i="10"/>
  <c r="M1448" i="10" s="1"/>
  <c r="B1449" i="10"/>
  <c r="C1449" i="10"/>
  <c r="D1449" i="10"/>
  <c r="E1449" i="10"/>
  <c r="F1449" i="10"/>
  <c r="G1449" i="10"/>
  <c r="I1449" i="10"/>
  <c r="J1449" i="10"/>
  <c r="K1449" i="10"/>
  <c r="M1449" i="10" s="1"/>
  <c r="B1450" i="10"/>
  <c r="C1450" i="10"/>
  <c r="D1450" i="10"/>
  <c r="E1450" i="10"/>
  <c r="F1450" i="10"/>
  <c r="G1450" i="10"/>
  <c r="I1450" i="10"/>
  <c r="J1450" i="10"/>
  <c r="K1450" i="10"/>
  <c r="M1450" i="10" s="1"/>
  <c r="B1451" i="10"/>
  <c r="C1451" i="10"/>
  <c r="D1451" i="10"/>
  <c r="E1451" i="10"/>
  <c r="F1451" i="10"/>
  <c r="G1451" i="10"/>
  <c r="I1451" i="10"/>
  <c r="J1451" i="10"/>
  <c r="K1451" i="10"/>
  <c r="M1451" i="10" s="1"/>
  <c r="B1452" i="10"/>
  <c r="C1452" i="10"/>
  <c r="D1452" i="10"/>
  <c r="E1452" i="10"/>
  <c r="F1452" i="10"/>
  <c r="G1452" i="10"/>
  <c r="I1452" i="10"/>
  <c r="J1452" i="10"/>
  <c r="K1452" i="10"/>
  <c r="M1452" i="10" s="1"/>
  <c r="B1453" i="10"/>
  <c r="C1453" i="10"/>
  <c r="D1453" i="10"/>
  <c r="E1453" i="10"/>
  <c r="F1453" i="10"/>
  <c r="G1453" i="10"/>
  <c r="I1453" i="10"/>
  <c r="J1453" i="10"/>
  <c r="K1453" i="10"/>
  <c r="M1453" i="10" s="1"/>
  <c r="B1454" i="10"/>
  <c r="C1454" i="10"/>
  <c r="D1454" i="10"/>
  <c r="E1454" i="10"/>
  <c r="F1454" i="10"/>
  <c r="G1454" i="10"/>
  <c r="I1454" i="10"/>
  <c r="J1454" i="10"/>
  <c r="K1454" i="10"/>
  <c r="M1454" i="10" s="1"/>
  <c r="B1455" i="10"/>
  <c r="C1455" i="10"/>
  <c r="D1455" i="10"/>
  <c r="E1455" i="10"/>
  <c r="F1455" i="10"/>
  <c r="G1455" i="10"/>
  <c r="I1455" i="10"/>
  <c r="J1455" i="10"/>
  <c r="K1455" i="10"/>
  <c r="M1455" i="10" s="1"/>
  <c r="B1456" i="10"/>
  <c r="C1456" i="10"/>
  <c r="D1456" i="10"/>
  <c r="E1456" i="10"/>
  <c r="F1456" i="10"/>
  <c r="G1456" i="10"/>
  <c r="I1456" i="10"/>
  <c r="J1456" i="10"/>
  <c r="K1456" i="10"/>
  <c r="M1456" i="10" s="1"/>
  <c r="B1457" i="10"/>
  <c r="C1457" i="10"/>
  <c r="D1457" i="10"/>
  <c r="E1457" i="10"/>
  <c r="F1457" i="10"/>
  <c r="G1457" i="10"/>
  <c r="I1457" i="10"/>
  <c r="J1457" i="10"/>
  <c r="K1457" i="10"/>
  <c r="M1457" i="10" s="1"/>
  <c r="B1458" i="10"/>
  <c r="C1458" i="10"/>
  <c r="D1458" i="10"/>
  <c r="E1458" i="10"/>
  <c r="F1458" i="10"/>
  <c r="G1458" i="10"/>
  <c r="I1458" i="10"/>
  <c r="J1458" i="10"/>
  <c r="K1458" i="10"/>
  <c r="M1458" i="10" s="1"/>
  <c r="B1459" i="10"/>
  <c r="C1459" i="10"/>
  <c r="D1459" i="10"/>
  <c r="E1459" i="10"/>
  <c r="F1459" i="10"/>
  <c r="G1459" i="10"/>
  <c r="I1459" i="10"/>
  <c r="J1459" i="10"/>
  <c r="K1459" i="10"/>
  <c r="M1459" i="10" s="1"/>
  <c r="B1460" i="10"/>
  <c r="C1460" i="10"/>
  <c r="D1460" i="10"/>
  <c r="E1460" i="10"/>
  <c r="F1460" i="10"/>
  <c r="G1460" i="10"/>
  <c r="I1460" i="10"/>
  <c r="J1460" i="10"/>
  <c r="K1460" i="10"/>
  <c r="M1460" i="10" s="1"/>
  <c r="B1461" i="10"/>
  <c r="C1461" i="10"/>
  <c r="D1461" i="10"/>
  <c r="E1461" i="10"/>
  <c r="F1461" i="10"/>
  <c r="G1461" i="10"/>
  <c r="I1461" i="10"/>
  <c r="J1461" i="10"/>
  <c r="K1461" i="10"/>
  <c r="M1461" i="10" s="1"/>
  <c r="B1462" i="10"/>
  <c r="C1462" i="10"/>
  <c r="D1462" i="10"/>
  <c r="E1462" i="10"/>
  <c r="F1462" i="10"/>
  <c r="G1462" i="10"/>
  <c r="I1462" i="10"/>
  <c r="J1462" i="10"/>
  <c r="K1462" i="10"/>
  <c r="M1462" i="10" s="1"/>
  <c r="B1463" i="10"/>
  <c r="C1463" i="10"/>
  <c r="D1463" i="10"/>
  <c r="E1463" i="10"/>
  <c r="F1463" i="10"/>
  <c r="G1463" i="10"/>
  <c r="I1463" i="10"/>
  <c r="J1463" i="10"/>
  <c r="K1463" i="10"/>
  <c r="M1463" i="10" s="1"/>
  <c r="B1464" i="10"/>
  <c r="C1464" i="10"/>
  <c r="D1464" i="10"/>
  <c r="E1464" i="10"/>
  <c r="F1464" i="10"/>
  <c r="G1464" i="10"/>
  <c r="I1464" i="10"/>
  <c r="J1464" i="10"/>
  <c r="K1464" i="10"/>
  <c r="M1464" i="10" s="1"/>
  <c r="B1465" i="10"/>
  <c r="C1465" i="10"/>
  <c r="D1465" i="10"/>
  <c r="E1465" i="10"/>
  <c r="F1465" i="10"/>
  <c r="G1465" i="10"/>
  <c r="I1465" i="10"/>
  <c r="J1465" i="10"/>
  <c r="K1465" i="10"/>
  <c r="M1465" i="10" s="1"/>
  <c r="B1466" i="10"/>
  <c r="C1466" i="10"/>
  <c r="D1466" i="10"/>
  <c r="E1466" i="10"/>
  <c r="F1466" i="10"/>
  <c r="G1466" i="10"/>
  <c r="I1466" i="10"/>
  <c r="J1466" i="10"/>
  <c r="K1466" i="10"/>
  <c r="M1466" i="10" s="1"/>
  <c r="B1467" i="10"/>
  <c r="C1467" i="10"/>
  <c r="D1467" i="10"/>
  <c r="E1467" i="10"/>
  <c r="F1467" i="10"/>
  <c r="G1467" i="10"/>
  <c r="I1467" i="10"/>
  <c r="J1467" i="10"/>
  <c r="K1467" i="10"/>
  <c r="M1467" i="10" s="1"/>
  <c r="B1468" i="10"/>
  <c r="C1468" i="10"/>
  <c r="D1468" i="10"/>
  <c r="E1468" i="10"/>
  <c r="F1468" i="10"/>
  <c r="G1468" i="10"/>
  <c r="I1468" i="10"/>
  <c r="J1468" i="10"/>
  <c r="K1468" i="10"/>
  <c r="M1468" i="10" s="1"/>
  <c r="B1469" i="10"/>
  <c r="C1469" i="10"/>
  <c r="D1469" i="10"/>
  <c r="E1469" i="10"/>
  <c r="F1469" i="10"/>
  <c r="G1469" i="10"/>
  <c r="I1469" i="10"/>
  <c r="J1469" i="10"/>
  <c r="K1469" i="10"/>
  <c r="M1469" i="10" s="1"/>
  <c r="B1470" i="10"/>
  <c r="C1470" i="10"/>
  <c r="D1470" i="10"/>
  <c r="E1470" i="10"/>
  <c r="F1470" i="10"/>
  <c r="G1470" i="10"/>
  <c r="I1470" i="10"/>
  <c r="J1470" i="10"/>
  <c r="K1470" i="10"/>
  <c r="M1470" i="10" s="1"/>
  <c r="B1471" i="10"/>
  <c r="C1471" i="10"/>
  <c r="D1471" i="10"/>
  <c r="E1471" i="10"/>
  <c r="F1471" i="10"/>
  <c r="G1471" i="10"/>
  <c r="I1471" i="10"/>
  <c r="J1471" i="10"/>
  <c r="K1471" i="10"/>
  <c r="M1471" i="10" s="1"/>
  <c r="B1472" i="10"/>
  <c r="C1472" i="10"/>
  <c r="D1472" i="10"/>
  <c r="E1472" i="10"/>
  <c r="F1472" i="10"/>
  <c r="G1472" i="10"/>
  <c r="I1472" i="10"/>
  <c r="J1472" i="10"/>
  <c r="K1472" i="10"/>
  <c r="M1472" i="10" s="1"/>
  <c r="B1473" i="10"/>
  <c r="C1473" i="10"/>
  <c r="D1473" i="10"/>
  <c r="E1473" i="10"/>
  <c r="F1473" i="10"/>
  <c r="G1473" i="10"/>
  <c r="I1473" i="10"/>
  <c r="J1473" i="10"/>
  <c r="K1473" i="10"/>
  <c r="M1473" i="10" s="1"/>
  <c r="B1474" i="10"/>
  <c r="C1474" i="10"/>
  <c r="D1474" i="10"/>
  <c r="E1474" i="10"/>
  <c r="F1474" i="10"/>
  <c r="G1474" i="10"/>
  <c r="I1474" i="10"/>
  <c r="J1474" i="10"/>
  <c r="K1474" i="10"/>
  <c r="M1474" i="10" s="1"/>
  <c r="B1475" i="10"/>
  <c r="C1475" i="10"/>
  <c r="D1475" i="10"/>
  <c r="E1475" i="10"/>
  <c r="F1475" i="10"/>
  <c r="G1475" i="10"/>
  <c r="I1475" i="10"/>
  <c r="J1475" i="10"/>
  <c r="K1475" i="10"/>
  <c r="M1475" i="10" s="1"/>
  <c r="B1476" i="10"/>
  <c r="C1476" i="10"/>
  <c r="D1476" i="10"/>
  <c r="E1476" i="10"/>
  <c r="F1476" i="10"/>
  <c r="G1476" i="10"/>
  <c r="I1476" i="10"/>
  <c r="J1476" i="10"/>
  <c r="K1476" i="10"/>
  <c r="M1476" i="10" s="1"/>
  <c r="B1477" i="10"/>
  <c r="C1477" i="10"/>
  <c r="D1477" i="10"/>
  <c r="E1477" i="10"/>
  <c r="F1477" i="10"/>
  <c r="G1477" i="10"/>
  <c r="I1477" i="10"/>
  <c r="J1477" i="10"/>
  <c r="K1477" i="10"/>
  <c r="M1477" i="10" s="1"/>
  <c r="B1478" i="10"/>
  <c r="C1478" i="10"/>
  <c r="D1478" i="10"/>
  <c r="E1478" i="10"/>
  <c r="F1478" i="10"/>
  <c r="G1478" i="10"/>
  <c r="I1478" i="10"/>
  <c r="J1478" i="10"/>
  <c r="K1478" i="10"/>
  <c r="M1478" i="10" s="1"/>
  <c r="B1479" i="10"/>
  <c r="C1479" i="10"/>
  <c r="D1479" i="10"/>
  <c r="E1479" i="10"/>
  <c r="F1479" i="10"/>
  <c r="G1479" i="10"/>
  <c r="I1479" i="10"/>
  <c r="J1479" i="10"/>
  <c r="K1479" i="10"/>
  <c r="M1479" i="10" s="1"/>
  <c r="B1480" i="10"/>
  <c r="C1480" i="10"/>
  <c r="D1480" i="10"/>
  <c r="E1480" i="10"/>
  <c r="F1480" i="10"/>
  <c r="G1480" i="10"/>
  <c r="I1480" i="10"/>
  <c r="J1480" i="10"/>
  <c r="K1480" i="10"/>
  <c r="M1480" i="10" s="1"/>
  <c r="B1481" i="10"/>
  <c r="C1481" i="10"/>
  <c r="D1481" i="10"/>
  <c r="E1481" i="10"/>
  <c r="F1481" i="10"/>
  <c r="G1481" i="10"/>
  <c r="I1481" i="10"/>
  <c r="J1481" i="10"/>
  <c r="K1481" i="10"/>
  <c r="M1481" i="10" s="1"/>
  <c r="B1482" i="10"/>
  <c r="C1482" i="10"/>
  <c r="D1482" i="10"/>
  <c r="E1482" i="10"/>
  <c r="F1482" i="10"/>
  <c r="G1482" i="10"/>
  <c r="I1482" i="10"/>
  <c r="J1482" i="10"/>
  <c r="K1482" i="10"/>
  <c r="M1482" i="10" s="1"/>
  <c r="B1483" i="10"/>
  <c r="C1483" i="10"/>
  <c r="D1483" i="10"/>
  <c r="E1483" i="10"/>
  <c r="F1483" i="10"/>
  <c r="G1483" i="10"/>
  <c r="I1483" i="10"/>
  <c r="J1483" i="10"/>
  <c r="K1483" i="10"/>
  <c r="M1483" i="10" s="1"/>
  <c r="B1484" i="10"/>
  <c r="C1484" i="10"/>
  <c r="D1484" i="10"/>
  <c r="E1484" i="10"/>
  <c r="F1484" i="10"/>
  <c r="G1484" i="10"/>
  <c r="I1484" i="10"/>
  <c r="J1484" i="10"/>
  <c r="K1484" i="10"/>
  <c r="M1484" i="10" s="1"/>
  <c r="B1485" i="10"/>
  <c r="C1485" i="10"/>
  <c r="D1485" i="10"/>
  <c r="E1485" i="10"/>
  <c r="F1485" i="10"/>
  <c r="G1485" i="10"/>
  <c r="I1485" i="10"/>
  <c r="J1485" i="10"/>
  <c r="K1485" i="10"/>
  <c r="M1485" i="10" s="1"/>
  <c r="B1486" i="10"/>
  <c r="C1486" i="10"/>
  <c r="D1486" i="10"/>
  <c r="E1486" i="10"/>
  <c r="F1486" i="10"/>
  <c r="G1486" i="10"/>
  <c r="I1486" i="10"/>
  <c r="J1486" i="10"/>
  <c r="K1486" i="10"/>
  <c r="M1486" i="10" s="1"/>
  <c r="B1487" i="10"/>
  <c r="C1487" i="10"/>
  <c r="D1487" i="10"/>
  <c r="E1487" i="10"/>
  <c r="F1487" i="10"/>
  <c r="G1487" i="10"/>
  <c r="I1487" i="10"/>
  <c r="J1487" i="10"/>
  <c r="K1487" i="10"/>
  <c r="M1487" i="10" s="1"/>
  <c r="B1488" i="10"/>
  <c r="C1488" i="10"/>
  <c r="D1488" i="10"/>
  <c r="E1488" i="10"/>
  <c r="F1488" i="10"/>
  <c r="G1488" i="10"/>
  <c r="I1488" i="10"/>
  <c r="J1488" i="10"/>
  <c r="K1488" i="10"/>
  <c r="M1488" i="10" s="1"/>
  <c r="B1489" i="10"/>
  <c r="C1489" i="10"/>
  <c r="D1489" i="10"/>
  <c r="E1489" i="10"/>
  <c r="F1489" i="10"/>
  <c r="G1489" i="10"/>
  <c r="I1489" i="10"/>
  <c r="J1489" i="10"/>
  <c r="K1489" i="10"/>
  <c r="M1489" i="10" s="1"/>
  <c r="B1490" i="10"/>
  <c r="C1490" i="10"/>
  <c r="D1490" i="10"/>
  <c r="E1490" i="10"/>
  <c r="F1490" i="10"/>
  <c r="G1490" i="10"/>
  <c r="I1490" i="10"/>
  <c r="J1490" i="10"/>
  <c r="K1490" i="10"/>
  <c r="M1490" i="10" s="1"/>
  <c r="B1491" i="10"/>
  <c r="C1491" i="10"/>
  <c r="D1491" i="10"/>
  <c r="E1491" i="10"/>
  <c r="F1491" i="10"/>
  <c r="G1491" i="10"/>
  <c r="I1491" i="10"/>
  <c r="J1491" i="10"/>
  <c r="K1491" i="10"/>
  <c r="M1491" i="10" s="1"/>
  <c r="B1492" i="10"/>
  <c r="C1492" i="10"/>
  <c r="D1492" i="10"/>
  <c r="E1492" i="10"/>
  <c r="F1492" i="10"/>
  <c r="G1492" i="10"/>
  <c r="I1492" i="10"/>
  <c r="J1492" i="10"/>
  <c r="K1492" i="10"/>
  <c r="M1492" i="10" s="1"/>
  <c r="B1493" i="10"/>
  <c r="C1493" i="10"/>
  <c r="D1493" i="10"/>
  <c r="E1493" i="10"/>
  <c r="F1493" i="10"/>
  <c r="G1493" i="10"/>
  <c r="I1493" i="10"/>
  <c r="J1493" i="10"/>
  <c r="K1493" i="10"/>
  <c r="M1493" i="10" s="1"/>
  <c r="B1494" i="10"/>
  <c r="C1494" i="10"/>
  <c r="D1494" i="10"/>
  <c r="E1494" i="10"/>
  <c r="F1494" i="10"/>
  <c r="G1494" i="10"/>
  <c r="I1494" i="10"/>
  <c r="J1494" i="10"/>
  <c r="K1494" i="10"/>
  <c r="M1494" i="10" s="1"/>
  <c r="B1495" i="10"/>
  <c r="C1495" i="10"/>
  <c r="D1495" i="10"/>
  <c r="E1495" i="10"/>
  <c r="F1495" i="10"/>
  <c r="G1495" i="10"/>
  <c r="I1495" i="10"/>
  <c r="J1495" i="10"/>
  <c r="K1495" i="10"/>
  <c r="M1495" i="10" s="1"/>
  <c r="B1496" i="10"/>
  <c r="C1496" i="10"/>
  <c r="D1496" i="10"/>
  <c r="E1496" i="10"/>
  <c r="F1496" i="10"/>
  <c r="G1496" i="10"/>
  <c r="I1496" i="10"/>
  <c r="J1496" i="10"/>
  <c r="K1496" i="10"/>
  <c r="M1496" i="10" s="1"/>
  <c r="B1497" i="10"/>
  <c r="C1497" i="10"/>
  <c r="D1497" i="10"/>
  <c r="E1497" i="10"/>
  <c r="F1497" i="10"/>
  <c r="G1497" i="10"/>
  <c r="I1497" i="10"/>
  <c r="J1497" i="10"/>
  <c r="K1497" i="10"/>
  <c r="M1497" i="10" s="1"/>
  <c r="B1498" i="10"/>
  <c r="C1498" i="10"/>
  <c r="D1498" i="10"/>
  <c r="E1498" i="10"/>
  <c r="F1498" i="10"/>
  <c r="G1498" i="10"/>
  <c r="I1498" i="10"/>
  <c r="J1498" i="10"/>
  <c r="K1498" i="10"/>
  <c r="M1498" i="10" s="1"/>
  <c r="B1499" i="10"/>
  <c r="C1499" i="10"/>
  <c r="D1499" i="10"/>
  <c r="E1499" i="10"/>
  <c r="F1499" i="10"/>
  <c r="G1499" i="10"/>
  <c r="I1499" i="10"/>
  <c r="J1499" i="10"/>
  <c r="K1499" i="10"/>
  <c r="M1499" i="10" s="1"/>
  <c r="B1500" i="10"/>
  <c r="C1500" i="10"/>
  <c r="D1500" i="10"/>
  <c r="E1500" i="10"/>
  <c r="F1500" i="10"/>
  <c r="G1500" i="10"/>
  <c r="I1500" i="10"/>
  <c r="J1500" i="10"/>
  <c r="K1500" i="10"/>
  <c r="M1500" i="10" s="1"/>
  <c r="B1501" i="10"/>
  <c r="C1501" i="10"/>
  <c r="D1501" i="10"/>
  <c r="E1501" i="10"/>
  <c r="F1501" i="10"/>
  <c r="G1501" i="10"/>
  <c r="I1501" i="10"/>
  <c r="J1501" i="10"/>
  <c r="K1501" i="10"/>
  <c r="M1501" i="10" s="1"/>
  <c r="B1502" i="10"/>
  <c r="C1502" i="10"/>
  <c r="D1502" i="10"/>
  <c r="E1502" i="10"/>
  <c r="F1502" i="10"/>
  <c r="G1502" i="10"/>
  <c r="I1502" i="10"/>
  <c r="J1502" i="10"/>
  <c r="K1502" i="10"/>
  <c r="M1502" i="10" s="1"/>
  <c r="B1503" i="10"/>
  <c r="C1503" i="10"/>
  <c r="D1503" i="10"/>
  <c r="E1503" i="10"/>
  <c r="F1503" i="10"/>
  <c r="G1503" i="10"/>
  <c r="I1503" i="10"/>
  <c r="J1503" i="10"/>
  <c r="K1503" i="10"/>
  <c r="M1503" i="10" s="1"/>
  <c r="B1504" i="10"/>
  <c r="C1504" i="10"/>
  <c r="D1504" i="10"/>
  <c r="E1504" i="10"/>
  <c r="F1504" i="10"/>
  <c r="G1504" i="10"/>
  <c r="I1504" i="10"/>
  <c r="J1504" i="10"/>
  <c r="K1504" i="10"/>
  <c r="M1504" i="10" s="1"/>
  <c r="B1505" i="10"/>
  <c r="C1505" i="10"/>
  <c r="D1505" i="10"/>
  <c r="E1505" i="10"/>
  <c r="F1505" i="10"/>
  <c r="G1505" i="10"/>
  <c r="I1505" i="10"/>
  <c r="J1505" i="10"/>
  <c r="K1505" i="10"/>
  <c r="M1505" i="10" s="1"/>
  <c r="B1506" i="10"/>
  <c r="C1506" i="10"/>
  <c r="D1506" i="10"/>
  <c r="E1506" i="10"/>
  <c r="F1506" i="10"/>
  <c r="G1506" i="10"/>
  <c r="I1506" i="10"/>
  <c r="J1506" i="10"/>
  <c r="K1506" i="10"/>
  <c r="M1506" i="10" s="1"/>
  <c r="B1507" i="10"/>
  <c r="C1507" i="10"/>
  <c r="D1507" i="10"/>
  <c r="E1507" i="10"/>
  <c r="F1507" i="10"/>
  <c r="G1507" i="10"/>
  <c r="I1507" i="10"/>
  <c r="J1507" i="10"/>
  <c r="K1507" i="10"/>
  <c r="M1507" i="10" s="1"/>
  <c r="B1508" i="10"/>
  <c r="C1508" i="10"/>
  <c r="D1508" i="10"/>
  <c r="E1508" i="10"/>
  <c r="F1508" i="10"/>
  <c r="G1508" i="10"/>
  <c r="I1508" i="10"/>
  <c r="J1508" i="10"/>
  <c r="K1508" i="10"/>
  <c r="M1508" i="10" s="1"/>
  <c r="B1509" i="10"/>
  <c r="C1509" i="10"/>
  <c r="D1509" i="10"/>
  <c r="E1509" i="10"/>
  <c r="F1509" i="10"/>
  <c r="G1509" i="10"/>
  <c r="I1509" i="10"/>
  <c r="J1509" i="10"/>
  <c r="K1509" i="10"/>
  <c r="M1509" i="10" s="1"/>
  <c r="B1510" i="10"/>
  <c r="C1510" i="10"/>
  <c r="D1510" i="10"/>
  <c r="E1510" i="10"/>
  <c r="F1510" i="10"/>
  <c r="G1510" i="10"/>
  <c r="I1510" i="10"/>
  <c r="J1510" i="10"/>
  <c r="K1510" i="10"/>
  <c r="M1510" i="10" s="1"/>
  <c r="B1511" i="10"/>
  <c r="C1511" i="10"/>
  <c r="D1511" i="10"/>
  <c r="E1511" i="10"/>
  <c r="F1511" i="10"/>
  <c r="G1511" i="10"/>
  <c r="I1511" i="10"/>
  <c r="J1511" i="10"/>
  <c r="K1511" i="10"/>
  <c r="M1511" i="10" s="1"/>
  <c r="B1512" i="10"/>
  <c r="C1512" i="10"/>
  <c r="D1512" i="10"/>
  <c r="E1512" i="10"/>
  <c r="F1512" i="10"/>
  <c r="G1512" i="10"/>
  <c r="I1512" i="10"/>
  <c r="J1512" i="10"/>
  <c r="K1512" i="10"/>
  <c r="M1512" i="10" s="1"/>
  <c r="B1513" i="10"/>
  <c r="C1513" i="10"/>
  <c r="D1513" i="10"/>
  <c r="E1513" i="10"/>
  <c r="F1513" i="10"/>
  <c r="G1513" i="10"/>
  <c r="I1513" i="10"/>
  <c r="J1513" i="10"/>
  <c r="K1513" i="10"/>
  <c r="M1513" i="10" s="1"/>
  <c r="B1514" i="10"/>
  <c r="C1514" i="10"/>
  <c r="D1514" i="10"/>
  <c r="E1514" i="10"/>
  <c r="F1514" i="10"/>
  <c r="G1514" i="10"/>
  <c r="I1514" i="10"/>
  <c r="J1514" i="10"/>
  <c r="K1514" i="10"/>
  <c r="M1514" i="10" s="1"/>
  <c r="B1515" i="10"/>
  <c r="C1515" i="10"/>
  <c r="D1515" i="10"/>
  <c r="E1515" i="10"/>
  <c r="F1515" i="10"/>
  <c r="G1515" i="10"/>
  <c r="I1515" i="10"/>
  <c r="J1515" i="10"/>
  <c r="K1515" i="10"/>
  <c r="M1515" i="10" s="1"/>
  <c r="B1516" i="10"/>
  <c r="C1516" i="10"/>
  <c r="D1516" i="10"/>
  <c r="E1516" i="10"/>
  <c r="F1516" i="10"/>
  <c r="G1516" i="10"/>
  <c r="I1516" i="10"/>
  <c r="J1516" i="10"/>
  <c r="K1516" i="10"/>
  <c r="M1516" i="10" s="1"/>
  <c r="B1517" i="10"/>
  <c r="C1517" i="10"/>
  <c r="D1517" i="10"/>
  <c r="E1517" i="10"/>
  <c r="F1517" i="10"/>
  <c r="G1517" i="10"/>
  <c r="I1517" i="10"/>
  <c r="J1517" i="10"/>
  <c r="K1517" i="10"/>
  <c r="M1517" i="10" s="1"/>
  <c r="B1518" i="10"/>
  <c r="C1518" i="10"/>
  <c r="D1518" i="10"/>
  <c r="E1518" i="10"/>
  <c r="F1518" i="10"/>
  <c r="G1518" i="10"/>
  <c r="I1518" i="10"/>
  <c r="J1518" i="10"/>
  <c r="K1518" i="10"/>
  <c r="M1518" i="10" s="1"/>
  <c r="B1519" i="10"/>
  <c r="C1519" i="10"/>
  <c r="D1519" i="10"/>
  <c r="E1519" i="10"/>
  <c r="F1519" i="10"/>
  <c r="G1519" i="10"/>
  <c r="I1519" i="10"/>
  <c r="J1519" i="10"/>
  <c r="K1519" i="10"/>
  <c r="M1519" i="10" s="1"/>
  <c r="B1520" i="10"/>
  <c r="C1520" i="10"/>
  <c r="D1520" i="10"/>
  <c r="E1520" i="10"/>
  <c r="F1520" i="10"/>
  <c r="G1520" i="10"/>
  <c r="I1520" i="10"/>
  <c r="J1520" i="10"/>
  <c r="K1520" i="10"/>
  <c r="M1520" i="10" s="1"/>
  <c r="B1521" i="10"/>
  <c r="C1521" i="10"/>
  <c r="D1521" i="10"/>
  <c r="E1521" i="10"/>
  <c r="F1521" i="10"/>
  <c r="G1521" i="10"/>
  <c r="I1521" i="10"/>
  <c r="J1521" i="10"/>
  <c r="K1521" i="10"/>
  <c r="M1521" i="10" s="1"/>
  <c r="B1522" i="10"/>
  <c r="C1522" i="10"/>
  <c r="D1522" i="10"/>
  <c r="E1522" i="10"/>
  <c r="F1522" i="10"/>
  <c r="G1522" i="10"/>
  <c r="I1522" i="10"/>
  <c r="J1522" i="10"/>
  <c r="K1522" i="10"/>
  <c r="M1522" i="10" s="1"/>
  <c r="B1523" i="10"/>
  <c r="C1523" i="10"/>
  <c r="D1523" i="10"/>
  <c r="E1523" i="10"/>
  <c r="F1523" i="10"/>
  <c r="G1523" i="10"/>
  <c r="I1523" i="10"/>
  <c r="J1523" i="10"/>
  <c r="K1523" i="10"/>
  <c r="M1523" i="10" s="1"/>
  <c r="B1524" i="10"/>
  <c r="C1524" i="10"/>
  <c r="D1524" i="10"/>
  <c r="E1524" i="10"/>
  <c r="F1524" i="10"/>
  <c r="G1524" i="10"/>
  <c r="I1524" i="10"/>
  <c r="J1524" i="10"/>
  <c r="K1524" i="10"/>
  <c r="M1524" i="10" s="1"/>
  <c r="B1525" i="10"/>
  <c r="C1525" i="10"/>
  <c r="D1525" i="10"/>
  <c r="E1525" i="10"/>
  <c r="F1525" i="10"/>
  <c r="G1525" i="10"/>
  <c r="I1525" i="10"/>
  <c r="J1525" i="10"/>
  <c r="K1525" i="10"/>
  <c r="M1525" i="10" s="1"/>
  <c r="B1526" i="10"/>
  <c r="C1526" i="10"/>
  <c r="D1526" i="10"/>
  <c r="E1526" i="10"/>
  <c r="F1526" i="10"/>
  <c r="G1526" i="10"/>
  <c r="I1526" i="10"/>
  <c r="J1526" i="10"/>
  <c r="K1526" i="10"/>
  <c r="M1526" i="10" s="1"/>
  <c r="B1527" i="10"/>
  <c r="C1527" i="10"/>
  <c r="D1527" i="10"/>
  <c r="E1527" i="10"/>
  <c r="F1527" i="10"/>
  <c r="G1527" i="10"/>
  <c r="I1527" i="10"/>
  <c r="J1527" i="10"/>
  <c r="K1527" i="10"/>
  <c r="M1527" i="10" s="1"/>
  <c r="B1528" i="10"/>
  <c r="C1528" i="10"/>
  <c r="D1528" i="10"/>
  <c r="E1528" i="10"/>
  <c r="F1528" i="10"/>
  <c r="G1528" i="10"/>
  <c r="I1528" i="10"/>
  <c r="J1528" i="10"/>
  <c r="K1528" i="10"/>
  <c r="M1528" i="10" s="1"/>
  <c r="B1529" i="10"/>
  <c r="C1529" i="10"/>
  <c r="D1529" i="10"/>
  <c r="E1529" i="10"/>
  <c r="F1529" i="10"/>
  <c r="G1529" i="10"/>
  <c r="I1529" i="10"/>
  <c r="J1529" i="10"/>
  <c r="K1529" i="10"/>
  <c r="M1529" i="10" s="1"/>
  <c r="B1530" i="10"/>
  <c r="C1530" i="10"/>
  <c r="D1530" i="10"/>
  <c r="E1530" i="10"/>
  <c r="F1530" i="10"/>
  <c r="G1530" i="10"/>
  <c r="I1530" i="10"/>
  <c r="J1530" i="10"/>
  <c r="K1530" i="10"/>
  <c r="M1530" i="10" s="1"/>
  <c r="B1531" i="10"/>
  <c r="C1531" i="10"/>
  <c r="D1531" i="10"/>
  <c r="E1531" i="10"/>
  <c r="F1531" i="10"/>
  <c r="G1531" i="10"/>
  <c r="I1531" i="10"/>
  <c r="J1531" i="10"/>
  <c r="K1531" i="10"/>
  <c r="M1531" i="10" s="1"/>
  <c r="B1532" i="10"/>
  <c r="C1532" i="10"/>
  <c r="D1532" i="10"/>
  <c r="E1532" i="10"/>
  <c r="F1532" i="10"/>
  <c r="G1532" i="10"/>
  <c r="I1532" i="10"/>
  <c r="J1532" i="10"/>
  <c r="K1532" i="10"/>
  <c r="M1532" i="10" s="1"/>
  <c r="B1533" i="10"/>
  <c r="C1533" i="10"/>
  <c r="D1533" i="10"/>
  <c r="E1533" i="10"/>
  <c r="F1533" i="10"/>
  <c r="G1533" i="10"/>
  <c r="I1533" i="10"/>
  <c r="J1533" i="10"/>
  <c r="K1533" i="10"/>
  <c r="M1533" i="10" s="1"/>
  <c r="B1534" i="10"/>
  <c r="C1534" i="10"/>
  <c r="D1534" i="10"/>
  <c r="E1534" i="10"/>
  <c r="F1534" i="10"/>
  <c r="G1534" i="10"/>
  <c r="I1534" i="10"/>
  <c r="J1534" i="10"/>
  <c r="K1534" i="10"/>
  <c r="M1534" i="10" s="1"/>
  <c r="B1535" i="10"/>
  <c r="C1535" i="10"/>
  <c r="D1535" i="10"/>
  <c r="E1535" i="10"/>
  <c r="F1535" i="10"/>
  <c r="G1535" i="10"/>
  <c r="I1535" i="10"/>
  <c r="J1535" i="10"/>
  <c r="K1535" i="10"/>
  <c r="M1535" i="10" s="1"/>
  <c r="B1536" i="10"/>
  <c r="C1536" i="10"/>
  <c r="D1536" i="10"/>
  <c r="E1536" i="10"/>
  <c r="F1536" i="10"/>
  <c r="G1536" i="10"/>
  <c r="I1536" i="10"/>
  <c r="J1536" i="10"/>
  <c r="K1536" i="10"/>
  <c r="M1536" i="10" s="1"/>
  <c r="B1537" i="10"/>
  <c r="C1537" i="10"/>
  <c r="D1537" i="10"/>
  <c r="E1537" i="10"/>
  <c r="F1537" i="10"/>
  <c r="G1537" i="10"/>
  <c r="I1537" i="10"/>
  <c r="J1537" i="10"/>
  <c r="K1537" i="10"/>
  <c r="M1537" i="10" s="1"/>
  <c r="B1538" i="10"/>
  <c r="C1538" i="10"/>
  <c r="D1538" i="10"/>
  <c r="E1538" i="10"/>
  <c r="F1538" i="10"/>
  <c r="G1538" i="10"/>
  <c r="I1538" i="10"/>
  <c r="J1538" i="10"/>
  <c r="K1538" i="10"/>
  <c r="M1538" i="10" s="1"/>
  <c r="B1539" i="10"/>
  <c r="C1539" i="10"/>
  <c r="D1539" i="10"/>
  <c r="E1539" i="10"/>
  <c r="F1539" i="10"/>
  <c r="G1539" i="10"/>
  <c r="I1539" i="10"/>
  <c r="J1539" i="10"/>
  <c r="K1539" i="10"/>
  <c r="M1539" i="10" s="1"/>
  <c r="B1540" i="10"/>
  <c r="C1540" i="10"/>
  <c r="D1540" i="10"/>
  <c r="E1540" i="10"/>
  <c r="F1540" i="10"/>
  <c r="G1540" i="10"/>
  <c r="I1540" i="10"/>
  <c r="J1540" i="10"/>
  <c r="K1540" i="10"/>
  <c r="M1540" i="10" s="1"/>
  <c r="B1541" i="10"/>
  <c r="C1541" i="10"/>
  <c r="D1541" i="10"/>
  <c r="E1541" i="10"/>
  <c r="F1541" i="10"/>
  <c r="G1541" i="10"/>
  <c r="I1541" i="10"/>
  <c r="J1541" i="10"/>
  <c r="K1541" i="10"/>
  <c r="M1541" i="10" s="1"/>
  <c r="B1542" i="10"/>
  <c r="C1542" i="10"/>
  <c r="D1542" i="10"/>
  <c r="E1542" i="10"/>
  <c r="F1542" i="10"/>
  <c r="G1542" i="10"/>
  <c r="I1542" i="10"/>
  <c r="J1542" i="10"/>
  <c r="K1542" i="10"/>
  <c r="M1542" i="10" s="1"/>
  <c r="B1543" i="10"/>
  <c r="C1543" i="10"/>
  <c r="D1543" i="10"/>
  <c r="E1543" i="10"/>
  <c r="F1543" i="10"/>
  <c r="G1543" i="10"/>
  <c r="I1543" i="10"/>
  <c r="J1543" i="10"/>
  <c r="K1543" i="10"/>
  <c r="M1543" i="10" s="1"/>
  <c r="B1544" i="10"/>
  <c r="C1544" i="10"/>
  <c r="D1544" i="10"/>
  <c r="E1544" i="10"/>
  <c r="F1544" i="10"/>
  <c r="G1544" i="10"/>
  <c r="I1544" i="10"/>
  <c r="J1544" i="10"/>
  <c r="K1544" i="10"/>
  <c r="M1544" i="10" s="1"/>
  <c r="B1545" i="10"/>
  <c r="C1545" i="10"/>
  <c r="D1545" i="10"/>
  <c r="E1545" i="10"/>
  <c r="F1545" i="10"/>
  <c r="G1545" i="10"/>
  <c r="I1545" i="10"/>
  <c r="J1545" i="10"/>
  <c r="K1545" i="10"/>
  <c r="M1545" i="10" s="1"/>
  <c r="B1546" i="10"/>
  <c r="C1546" i="10"/>
  <c r="D1546" i="10"/>
  <c r="E1546" i="10"/>
  <c r="F1546" i="10"/>
  <c r="G1546" i="10"/>
  <c r="I1546" i="10"/>
  <c r="J1546" i="10"/>
  <c r="K1546" i="10"/>
  <c r="M1546" i="10" s="1"/>
  <c r="B1547" i="10"/>
  <c r="C1547" i="10"/>
  <c r="D1547" i="10"/>
  <c r="E1547" i="10"/>
  <c r="F1547" i="10"/>
  <c r="G1547" i="10"/>
  <c r="I1547" i="10"/>
  <c r="J1547" i="10"/>
  <c r="K1547" i="10"/>
  <c r="M1547" i="10" s="1"/>
  <c r="B1548" i="10"/>
  <c r="C1548" i="10"/>
  <c r="D1548" i="10"/>
  <c r="E1548" i="10"/>
  <c r="F1548" i="10"/>
  <c r="G1548" i="10"/>
  <c r="I1548" i="10"/>
  <c r="J1548" i="10"/>
  <c r="K1548" i="10"/>
  <c r="M1548" i="10" s="1"/>
  <c r="B1549" i="10"/>
  <c r="C1549" i="10"/>
  <c r="D1549" i="10"/>
  <c r="E1549" i="10"/>
  <c r="F1549" i="10"/>
  <c r="G1549" i="10"/>
  <c r="I1549" i="10"/>
  <c r="J1549" i="10"/>
  <c r="K1549" i="10"/>
  <c r="M1549" i="10" s="1"/>
  <c r="B1550" i="10"/>
  <c r="C1550" i="10"/>
  <c r="D1550" i="10"/>
  <c r="E1550" i="10"/>
  <c r="F1550" i="10"/>
  <c r="G1550" i="10"/>
  <c r="I1550" i="10"/>
  <c r="J1550" i="10"/>
  <c r="K1550" i="10"/>
  <c r="M1550" i="10" s="1"/>
  <c r="B1551" i="10"/>
  <c r="C1551" i="10"/>
  <c r="D1551" i="10"/>
  <c r="E1551" i="10"/>
  <c r="F1551" i="10"/>
  <c r="G1551" i="10"/>
  <c r="I1551" i="10"/>
  <c r="J1551" i="10"/>
  <c r="K1551" i="10"/>
  <c r="M1551" i="10" s="1"/>
  <c r="B1552" i="10"/>
  <c r="C1552" i="10"/>
  <c r="D1552" i="10"/>
  <c r="E1552" i="10"/>
  <c r="F1552" i="10"/>
  <c r="G1552" i="10"/>
  <c r="I1552" i="10"/>
  <c r="J1552" i="10"/>
  <c r="K1552" i="10"/>
  <c r="M1552" i="10" s="1"/>
  <c r="B1553" i="10"/>
  <c r="C1553" i="10"/>
  <c r="D1553" i="10"/>
  <c r="E1553" i="10"/>
  <c r="F1553" i="10"/>
  <c r="G1553" i="10"/>
  <c r="I1553" i="10"/>
  <c r="J1553" i="10"/>
  <c r="K1553" i="10"/>
  <c r="M1553" i="10" s="1"/>
  <c r="B1554" i="10"/>
  <c r="C1554" i="10"/>
  <c r="D1554" i="10"/>
  <c r="E1554" i="10"/>
  <c r="F1554" i="10"/>
  <c r="G1554" i="10"/>
  <c r="I1554" i="10"/>
  <c r="J1554" i="10"/>
  <c r="K1554" i="10"/>
  <c r="M1554" i="10" s="1"/>
  <c r="B1555" i="10"/>
  <c r="C1555" i="10"/>
  <c r="D1555" i="10"/>
  <c r="E1555" i="10"/>
  <c r="F1555" i="10"/>
  <c r="G1555" i="10"/>
  <c r="I1555" i="10"/>
  <c r="J1555" i="10"/>
  <c r="K1555" i="10"/>
  <c r="M1555" i="10" s="1"/>
  <c r="B1556" i="10"/>
  <c r="C1556" i="10"/>
  <c r="D1556" i="10"/>
  <c r="E1556" i="10"/>
  <c r="F1556" i="10"/>
  <c r="G1556" i="10"/>
  <c r="I1556" i="10"/>
  <c r="J1556" i="10"/>
  <c r="K1556" i="10"/>
  <c r="M1556" i="10" s="1"/>
  <c r="B1557" i="10"/>
  <c r="C1557" i="10"/>
  <c r="D1557" i="10"/>
  <c r="E1557" i="10"/>
  <c r="F1557" i="10"/>
  <c r="G1557" i="10"/>
  <c r="I1557" i="10"/>
  <c r="J1557" i="10"/>
  <c r="K1557" i="10"/>
  <c r="M1557" i="10" s="1"/>
  <c r="B1558" i="10"/>
  <c r="C1558" i="10"/>
  <c r="D1558" i="10"/>
  <c r="E1558" i="10"/>
  <c r="F1558" i="10"/>
  <c r="G1558" i="10"/>
  <c r="I1558" i="10"/>
  <c r="J1558" i="10"/>
  <c r="K1558" i="10"/>
  <c r="M1558" i="10" s="1"/>
  <c r="B1559" i="10"/>
  <c r="C1559" i="10"/>
  <c r="D1559" i="10"/>
  <c r="E1559" i="10"/>
  <c r="F1559" i="10"/>
  <c r="G1559" i="10"/>
  <c r="I1559" i="10"/>
  <c r="J1559" i="10"/>
  <c r="K1559" i="10"/>
  <c r="M1559" i="10" s="1"/>
  <c r="B1560" i="10"/>
  <c r="C1560" i="10"/>
  <c r="D1560" i="10"/>
  <c r="E1560" i="10"/>
  <c r="F1560" i="10"/>
  <c r="G1560" i="10"/>
  <c r="I1560" i="10"/>
  <c r="J1560" i="10"/>
  <c r="K1560" i="10"/>
  <c r="B1561" i="10"/>
  <c r="C1561" i="10"/>
  <c r="D1561" i="10"/>
  <c r="E1561" i="10"/>
  <c r="F1561" i="10"/>
  <c r="G1561" i="10"/>
  <c r="I1561" i="10"/>
  <c r="J1561" i="10"/>
  <c r="K1561" i="10"/>
  <c r="M1561" i="10" s="1"/>
  <c r="B1562" i="10"/>
  <c r="C1562" i="10"/>
  <c r="D1562" i="10"/>
  <c r="E1562" i="10"/>
  <c r="F1562" i="10"/>
  <c r="G1562" i="10"/>
  <c r="I1562" i="10"/>
  <c r="J1562" i="10"/>
  <c r="K1562" i="10"/>
  <c r="M1562" i="10" s="1"/>
  <c r="B1563" i="10"/>
  <c r="C1563" i="10"/>
  <c r="D1563" i="10"/>
  <c r="E1563" i="10"/>
  <c r="F1563" i="10"/>
  <c r="G1563" i="10"/>
  <c r="I1563" i="10"/>
  <c r="J1563" i="10"/>
  <c r="K1563" i="10"/>
  <c r="M1563" i="10" s="1"/>
  <c r="B1564" i="10"/>
  <c r="C1564" i="10"/>
  <c r="D1564" i="10"/>
  <c r="E1564" i="10"/>
  <c r="F1564" i="10"/>
  <c r="G1564" i="10"/>
  <c r="I1564" i="10"/>
  <c r="J1564" i="10"/>
  <c r="K1564" i="10"/>
  <c r="M1564" i="10" s="1"/>
  <c r="B1565" i="10"/>
  <c r="C1565" i="10"/>
  <c r="D1565" i="10"/>
  <c r="E1565" i="10"/>
  <c r="F1565" i="10"/>
  <c r="G1565" i="10"/>
  <c r="I1565" i="10"/>
  <c r="J1565" i="10"/>
  <c r="K1565" i="10"/>
  <c r="M1565" i="10" s="1"/>
  <c r="B1566" i="10"/>
  <c r="C1566" i="10"/>
  <c r="D1566" i="10"/>
  <c r="E1566" i="10"/>
  <c r="F1566" i="10"/>
  <c r="G1566" i="10"/>
  <c r="I1566" i="10"/>
  <c r="J1566" i="10"/>
  <c r="K1566" i="10"/>
  <c r="M1566" i="10" s="1"/>
  <c r="B1567" i="10"/>
  <c r="C1567" i="10"/>
  <c r="D1567" i="10"/>
  <c r="E1567" i="10"/>
  <c r="F1567" i="10"/>
  <c r="G1567" i="10"/>
  <c r="I1567" i="10"/>
  <c r="J1567" i="10"/>
  <c r="K1567" i="10"/>
  <c r="M1567" i="10" s="1"/>
  <c r="B1568" i="10"/>
  <c r="C1568" i="10"/>
  <c r="D1568" i="10"/>
  <c r="E1568" i="10"/>
  <c r="F1568" i="10"/>
  <c r="G1568" i="10"/>
  <c r="I1568" i="10"/>
  <c r="J1568" i="10"/>
  <c r="K1568" i="10"/>
  <c r="M1568" i="10" s="1"/>
  <c r="B1569" i="10"/>
  <c r="C1569" i="10"/>
  <c r="D1569" i="10"/>
  <c r="E1569" i="10"/>
  <c r="F1569" i="10"/>
  <c r="G1569" i="10"/>
  <c r="I1569" i="10"/>
  <c r="J1569" i="10"/>
  <c r="K1569" i="10"/>
  <c r="M1569" i="10" s="1"/>
  <c r="B1570" i="10"/>
  <c r="C1570" i="10"/>
  <c r="D1570" i="10"/>
  <c r="E1570" i="10"/>
  <c r="F1570" i="10"/>
  <c r="G1570" i="10"/>
  <c r="I1570" i="10"/>
  <c r="J1570" i="10"/>
  <c r="K1570" i="10"/>
  <c r="M1570" i="10" s="1"/>
  <c r="B1571" i="10"/>
  <c r="C1571" i="10"/>
  <c r="D1571" i="10"/>
  <c r="E1571" i="10"/>
  <c r="F1571" i="10"/>
  <c r="G1571" i="10"/>
  <c r="I1571" i="10"/>
  <c r="J1571" i="10"/>
  <c r="K1571" i="10"/>
  <c r="M1571" i="10" s="1"/>
  <c r="B1572" i="10"/>
  <c r="C1572" i="10"/>
  <c r="D1572" i="10"/>
  <c r="E1572" i="10"/>
  <c r="F1572" i="10"/>
  <c r="G1572" i="10"/>
  <c r="I1572" i="10"/>
  <c r="J1572" i="10"/>
  <c r="K1572" i="10"/>
  <c r="M1572" i="10" s="1"/>
  <c r="B1573" i="10"/>
  <c r="C1573" i="10"/>
  <c r="D1573" i="10"/>
  <c r="E1573" i="10"/>
  <c r="F1573" i="10"/>
  <c r="G1573" i="10"/>
  <c r="I1573" i="10"/>
  <c r="J1573" i="10"/>
  <c r="K1573" i="10"/>
  <c r="M1573" i="10" s="1"/>
  <c r="B1574" i="10"/>
  <c r="C1574" i="10"/>
  <c r="D1574" i="10"/>
  <c r="E1574" i="10"/>
  <c r="F1574" i="10"/>
  <c r="G1574" i="10"/>
  <c r="I1574" i="10"/>
  <c r="J1574" i="10"/>
  <c r="K1574" i="10"/>
  <c r="M1574" i="10" s="1"/>
  <c r="B1575" i="10"/>
  <c r="C1575" i="10"/>
  <c r="D1575" i="10"/>
  <c r="E1575" i="10"/>
  <c r="F1575" i="10"/>
  <c r="G1575" i="10"/>
  <c r="I1575" i="10"/>
  <c r="J1575" i="10"/>
  <c r="K1575" i="10"/>
  <c r="M1575" i="10" s="1"/>
  <c r="B1576" i="10"/>
  <c r="C1576" i="10"/>
  <c r="D1576" i="10"/>
  <c r="E1576" i="10"/>
  <c r="F1576" i="10"/>
  <c r="G1576" i="10"/>
  <c r="I1576" i="10"/>
  <c r="J1576" i="10"/>
  <c r="K1576" i="10"/>
  <c r="M1576" i="10" s="1"/>
  <c r="B1577" i="10"/>
  <c r="C1577" i="10"/>
  <c r="D1577" i="10"/>
  <c r="E1577" i="10"/>
  <c r="F1577" i="10"/>
  <c r="G1577" i="10"/>
  <c r="I1577" i="10"/>
  <c r="J1577" i="10"/>
  <c r="K1577" i="10"/>
  <c r="M1577" i="10" s="1"/>
  <c r="B1578" i="10"/>
  <c r="C1578" i="10"/>
  <c r="D1578" i="10"/>
  <c r="E1578" i="10"/>
  <c r="F1578" i="10"/>
  <c r="G1578" i="10"/>
  <c r="I1578" i="10"/>
  <c r="J1578" i="10"/>
  <c r="K1578" i="10"/>
  <c r="M1578" i="10" s="1"/>
  <c r="B1579" i="10"/>
  <c r="C1579" i="10"/>
  <c r="D1579" i="10"/>
  <c r="E1579" i="10"/>
  <c r="F1579" i="10"/>
  <c r="G1579" i="10"/>
  <c r="I1579" i="10"/>
  <c r="J1579" i="10"/>
  <c r="K1579" i="10"/>
  <c r="M1579" i="10" s="1"/>
  <c r="B1580" i="10"/>
  <c r="C1580" i="10"/>
  <c r="D1580" i="10"/>
  <c r="E1580" i="10"/>
  <c r="F1580" i="10"/>
  <c r="G1580" i="10"/>
  <c r="I1580" i="10"/>
  <c r="J1580" i="10"/>
  <c r="K1580" i="10"/>
  <c r="M1580" i="10" s="1"/>
  <c r="B1581" i="10"/>
  <c r="C1581" i="10"/>
  <c r="D1581" i="10"/>
  <c r="E1581" i="10"/>
  <c r="F1581" i="10"/>
  <c r="G1581" i="10"/>
  <c r="I1581" i="10"/>
  <c r="J1581" i="10"/>
  <c r="K1581" i="10"/>
  <c r="M1581" i="10" s="1"/>
  <c r="B1582" i="10"/>
  <c r="C1582" i="10"/>
  <c r="D1582" i="10"/>
  <c r="E1582" i="10"/>
  <c r="F1582" i="10"/>
  <c r="G1582" i="10"/>
  <c r="I1582" i="10"/>
  <c r="J1582" i="10"/>
  <c r="K1582" i="10"/>
  <c r="M1582" i="10" s="1"/>
  <c r="B1583" i="10"/>
  <c r="C1583" i="10"/>
  <c r="D1583" i="10"/>
  <c r="E1583" i="10"/>
  <c r="F1583" i="10"/>
  <c r="G1583" i="10"/>
  <c r="I1583" i="10"/>
  <c r="J1583" i="10"/>
  <c r="K1583" i="10"/>
  <c r="M1583" i="10" s="1"/>
  <c r="B1584" i="10"/>
  <c r="C1584" i="10"/>
  <c r="D1584" i="10"/>
  <c r="E1584" i="10"/>
  <c r="F1584" i="10"/>
  <c r="G1584" i="10"/>
  <c r="I1584" i="10"/>
  <c r="J1584" i="10"/>
  <c r="K1584" i="10"/>
  <c r="M1584" i="10" s="1"/>
  <c r="B1585" i="10"/>
  <c r="C1585" i="10"/>
  <c r="D1585" i="10"/>
  <c r="E1585" i="10"/>
  <c r="F1585" i="10"/>
  <c r="G1585" i="10"/>
  <c r="I1585" i="10"/>
  <c r="J1585" i="10"/>
  <c r="K1585" i="10"/>
  <c r="M1585" i="10" s="1"/>
  <c r="B1586" i="10"/>
  <c r="C1586" i="10"/>
  <c r="D1586" i="10"/>
  <c r="E1586" i="10"/>
  <c r="F1586" i="10"/>
  <c r="G1586" i="10"/>
  <c r="I1586" i="10"/>
  <c r="J1586" i="10"/>
  <c r="K1586" i="10"/>
  <c r="M1586" i="10" s="1"/>
  <c r="B1587" i="10"/>
  <c r="C1587" i="10"/>
  <c r="D1587" i="10"/>
  <c r="E1587" i="10"/>
  <c r="F1587" i="10"/>
  <c r="G1587" i="10"/>
  <c r="I1587" i="10"/>
  <c r="J1587" i="10"/>
  <c r="K1587" i="10"/>
  <c r="M1587" i="10" s="1"/>
  <c r="B1588" i="10"/>
  <c r="C1588" i="10"/>
  <c r="D1588" i="10"/>
  <c r="E1588" i="10"/>
  <c r="F1588" i="10"/>
  <c r="G1588" i="10"/>
  <c r="I1588" i="10"/>
  <c r="J1588" i="10"/>
  <c r="K1588" i="10"/>
  <c r="M1588" i="10" s="1"/>
  <c r="B1589" i="10"/>
  <c r="C1589" i="10"/>
  <c r="D1589" i="10"/>
  <c r="E1589" i="10"/>
  <c r="F1589" i="10"/>
  <c r="G1589" i="10"/>
  <c r="I1589" i="10"/>
  <c r="J1589" i="10"/>
  <c r="K1589" i="10"/>
  <c r="M1589" i="10" s="1"/>
  <c r="B1590" i="10"/>
  <c r="C1590" i="10"/>
  <c r="D1590" i="10"/>
  <c r="E1590" i="10"/>
  <c r="F1590" i="10"/>
  <c r="G1590" i="10"/>
  <c r="I1590" i="10"/>
  <c r="J1590" i="10"/>
  <c r="K1590" i="10"/>
  <c r="M1590" i="10" s="1"/>
  <c r="B1591" i="10"/>
  <c r="C1591" i="10"/>
  <c r="D1591" i="10"/>
  <c r="E1591" i="10"/>
  <c r="F1591" i="10"/>
  <c r="G1591" i="10"/>
  <c r="I1591" i="10"/>
  <c r="J1591" i="10"/>
  <c r="K1591" i="10"/>
  <c r="M1591" i="10" s="1"/>
  <c r="B1592" i="10"/>
  <c r="C1592" i="10"/>
  <c r="D1592" i="10"/>
  <c r="E1592" i="10"/>
  <c r="F1592" i="10"/>
  <c r="G1592" i="10"/>
  <c r="I1592" i="10"/>
  <c r="J1592" i="10"/>
  <c r="K1592" i="10"/>
  <c r="M1592" i="10" s="1"/>
  <c r="B1593" i="10"/>
  <c r="C1593" i="10"/>
  <c r="D1593" i="10"/>
  <c r="E1593" i="10"/>
  <c r="F1593" i="10"/>
  <c r="G1593" i="10"/>
  <c r="I1593" i="10"/>
  <c r="J1593" i="10"/>
  <c r="K1593" i="10"/>
  <c r="M1593" i="10" s="1"/>
  <c r="B1594" i="10"/>
  <c r="C1594" i="10"/>
  <c r="D1594" i="10"/>
  <c r="E1594" i="10"/>
  <c r="F1594" i="10"/>
  <c r="G1594" i="10"/>
  <c r="I1594" i="10"/>
  <c r="J1594" i="10"/>
  <c r="K1594" i="10"/>
  <c r="M1594" i="10" s="1"/>
  <c r="B1595" i="10"/>
  <c r="C1595" i="10"/>
  <c r="D1595" i="10"/>
  <c r="E1595" i="10"/>
  <c r="F1595" i="10"/>
  <c r="G1595" i="10"/>
  <c r="I1595" i="10"/>
  <c r="J1595" i="10"/>
  <c r="K1595" i="10"/>
  <c r="M1595" i="10" s="1"/>
  <c r="B1596" i="10"/>
  <c r="C1596" i="10"/>
  <c r="D1596" i="10"/>
  <c r="E1596" i="10"/>
  <c r="F1596" i="10"/>
  <c r="G1596" i="10"/>
  <c r="I1596" i="10"/>
  <c r="J1596" i="10"/>
  <c r="K1596" i="10"/>
  <c r="M1596" i="10" s="1"/>
  <c r="B1597" i="10"/>
  <c r="C1597" i="10"/>
  <c r="D1597" i="10"/>
  <c r="E1597" i="10"/>
  <c r="F1597" i="10"/>
  <c r="G1597" i="10"/>
  <c r="I1597" i="10"/>
  <c r="J1597" i="10"/>
  <c r="K1597" i="10"/>
  <c r="M1597" i="10" s="1"/>
  <c r="B1598" i="10"/>
  <c r="C1598" i="10"/>
  <c r="D1598" i="10"/>
  <c r="E1598" i="10"/>
  <c r="F1598" i="10"/>
  <c r="G1598" i="10"/>
  <c r="I1598" i="10"/>
  <c r="J1598" i="10"/>
  <c r="K1598" i="10"/>
  <c r="M1598" i="10" s="1"/>
  <c r="B1599" i="10"/>
  <c r="C1599" i="10"/>
  <c r="D1599" i="10"/>
  <c r="E1599" i="10"/>
  <c r="F1599" i="10"/>
  <c r="G1599" i="10"/>
  <c r="I1599" i="10"/>
  <c r="J1599" i="10"/>
  <c r="K1599" i="10"/>
  <c r="M1599" i="10" s="1"/>
  <c r="B1600" i="10"/>
  <c r="C1600" i="10"/>
  <c r="D1600" i="10"/>
  <c r="E1600" i="10"/>
  <c r="F1600" i="10"/>
  <c r="G1600" i="10"/>
  <c r="I1600" i="10"/>
  <c r="J1600" i="10"/>
  <c r="K1600" i="10"/>
  <c r="M1600" i="10" s="1"/>
  <c r="B1601" i="10"/>
  <c r="C1601" i="10"/>
  <c r="D1601" i="10"/>
  <c r="E1601" i="10"/>
  <c r="F1601" i="10"/>
  <c r="G1601" i="10"/>
  <c r="I1601" i="10"/>
  <c r="J1601" i="10"/>
  <c r="K1601" i="10"/>
  <c r="M1601" i="10" s="1"/>
  <c r="B1602" i="10"/>
  <c r="C1602" i="10"/>
  <c r="D1602" i="10"/>
  <c r="E1602" i="10"/>
  <c r="F1602" i="10"/>
  <c r="G1602" i="10"/>
  <c r="I1602" i="10"/>
  <c r="J1602" i="10"/>
  <c r="K1602" i="10"/>
  <c r="M1602" i="10" s="1"/>
  <c r="B1603" i="10"/>
  <c r="C1603" i="10"/>
  <c r="D1603" i="10"/>
  <c r="E1603" i="10"/>
  <c r="F1603" i="10"/>
  <c r="G1603" i="10"/>
  <c r="I1603" i="10"/>
  <c r="J1603" i="10"/>
  <c r="K1603" i="10"/>
  <c r="M1603" i="10" s="1"/>
  <c r="B1604" i="10"/>
  <c r="C1604" i="10"/>
  <c r="D1604" i="10"/>
  <c r="E1604" i="10"/>
  <c r="F1604" i="10"/>
  <c r="G1604" i="10"/>
  <c r="I1604" i="10"/>
  <c r="J1604" i="10"/>
  <c r="K1604" i="10"/>
  <c r="M1604" i="10" s="1"/>
  <c r="B1605" i="10"/>
  <c r="C1605" i="10"/>
  <c r="D1605" i="10"/>
  <c r="E1605" i="10"/>
  <c r="F1605" i="10"/>
  <c r="G1605" i="10"/>
  <c r="I1605" i="10"/>
  <c r="J1605" i="10"/>
  <c r="K1605" i="10"/>
  <c r="M1605" i="10" s="1"/>
  <c r="B1606" i="10"/>
  <c r="C1606" i="10"/>
  <c r="D1606" i="10"/>
  <c r="E1606" i="10"/>
  <c r="F1606" i="10"/>
  <c r="G1606" i="10"/>
  <c r="I1606" i="10"/>
  <c r="J1606" i="10"/>
  <c r="K1606" i="10"/>
  <c r="M1606" i="10" s="1"/>
  <c r="B1607" i="10"/>
  <c r="C1607" i="10"/>
  <c r="D1607" i="10"/>
  <c r="E1607" i="10"/>
  <c r="F1607" i="10"/>
  <c r="G1607" i="10"/>
  <c r="I1607" i="10"/>
  <c r="J1607" i="10"/>
  <c r="K1607" i="10"/>
  <c r="M1607" i="10" s="1"/>
  <c r="B1608" i="10"/>
  <c r="C1608" i="10"/>
  <c r="D1608" i="10"/>
  <c r="E1608" i="10"/>
  <c r="F1608" i="10"/>
  <c r="G1608" i="10"/>
  <c r="I1608" i="10"/>
  <c r="J1608" i="10"/>
  <c r="K1608" i="10"/>
  <c r="M1608" i="10" s="1"/>
  <c r="B1609" i="10"/>
  <c r="C1609" i="10"/>
  <c r="D1609" i="10"/>
  <c r="E1609" i="10"/>
  <c r="F1609" i="10"/>
  <c r="G1609" i="10"/>
  <c r="I1609" i="10"/>
  <c r="J1609" i="10"/>
  <c r="K1609" i="10"/>
  <c r="M1609" i="10" s="1"/>
  <c r="B1610" i="10"/>
  <c r="C1610" i="10"/>
  <c r="D1610" i="10"/>
  <c r="E1610" i="10"/>
  <c r="F1610" i="10"/>
  <c r="G1610" i="10"/>
  <c r="I1610" i="10"/>
  <c r="J1610" i="10"/>
  <c r="K1610" i="10"/>
  <c r="M1610" i="10" s="1"/>
  <c r="B1611" i="10"/>
  <c r="C1611" i="10"/>
  <c r="D1611" i="10"/>
  <c r="E1611" i="10"/>
  <c r="F1611" i="10"/>
  <c r="G1611" i="10"/>
  <c r="I1611" i="10"/>
  <c r="J1611" i="10"/>
  <c r="K1611" i="10"/>
  <c r="M1611" i="10" s="1"/>
  <c r="B1612" i="10"/>
  <c r="C1612" i="10"/>
  <c r="D1612" i="10"/>
  <c r="E1612" i="10"/>
  <c r="F1612" i="10"/>
  <c r="G1612" i="10"/>
  <c r="I1612" i="10"/>
  <c r="J1612" i="10"/>
  <c r="K1612" i="10"/>
  <c r="M1612" i="10" s="1"/>
  <c r="B1613" i="10"/>
  <c r="C1613" i="10"/>
  <c r="D1613" i="10"/>
  <c r="E1613" i="10"/>
  <c r="F1613" i="10"/>
  <c r="G1613" i="10"/>
  <c r="I1613" i="10"/>
  <c r="J1613" i="10"/>
  <c r="K1613" i="10"/>
  <c r="M1613" i="10" s="1"/>
  <c r="B1614" i="10"/>
  <c r="C1614" i="10"/>
  <c r="D1614" i="10"/>
  <c r="E1614" i="10"/>
  <c r="F1614" i="10"/>
  <c r="G1614" i="10"/>
  <c r="I1614" i="10"/>
  <c r="J1614" i="10"/>
  <c r="K1614" i="10"/>
  <c r="M1614" i="10" s="1"/>
  <c r="B1615" i="10"/>
  <c r="C1615" i="10"/>
  <c r="D1615" i="10"/>
  <c r="E1615" i="10"/>
  <c r="F1615" i="10"/>
  <c r="G1615" i="10"/>
  <c r="I1615" i="10"/>
  <c r="J1615" i="10"/>
  <c r="K1615" i="10"/>
  <c r="M1615" i="10" s="1"/>
  <c r="B1616" i="10"/>
  <c r="C1616" i="10"/>
  <c r="D1616" i="10"/>
  <c r="E1616" i="10"/>
  <c r="F1616" i="10"/>
  <c r="G1616" i="10"/>
  <c r="I1616" i="10"/>
  <c r="J1616" i="10"/>
  <c r="K1616" i="10"/>
  <c r="M1616" i="10" s="1"/>
  <c r="B1617" i="10"/>
  <c r="C1617" i="10"/>
  <c r="D1617" i="10"/>
  <c r="E1617" i="10"/>
  <c r="F1617" i="10"/>
  <c r="G1617" i="10"/>
  <c r="I1617" i="10"/>
  <c r="J1617" i="10"/>
  <c r="K1617" i="10"/>
  <c r="M1617" i="10" s="1"/>
  <c r="B1618" i="10"/>
  <c r="C1618" i="10"/>
  <c r="D1618" i="10"/>
  <c r="E1618" i="10"/>
  <c r="F1618" i="10"/>
  <c r="G1618" i="10"/>
  <c r="I1618" i="10"/>
  <c r="J1618" i="10"/>
  <c r="K1618" i="10"/>
  <c r="M1618" i="10" s="1"/>
  <c r="B1619" i="10"/>
  <c r="C1619" i="10"/>
  <c r="D1619" i="10"/>
  <c r="E1619" i="10"/>
  <c r="F1619" i="10"/>
  <c r="G1619" i="10"/>
  <c r="I1619" i="10"/>
  <c r="J1619" i="10"/>
  <c r="K1619" i="10"/>
  <c r="M1619" i="10" s="1"/>
  <c r="B1620" i="10"/>
  <c r="C1620" i="10"/>
  <c r="D1620" i="10"/>
  <c r="E1620" i="10"/>
  <c r="F1620" i="10"/>
  <c r="G1620" i="10"/>
  <c r="I1620" i="10"/>
  <c r="J1620" i="10"/>
  <c r="K1620" i="10"/>
  <c r="M1620" i="10" s="1"/>
  <c r="B1621" i="10"/>
  <c r="C1621" i="10"/>
  <c r="D1621" i="10"/>
  <c r="E1621" i="10"/>
  <c r="F1621" i="10"/>
  <c r="G1621" i="10"/>
  <c r="I1621" i="10"/>
  <c r="J1621" i="10"/>
  <c r="K1621" i="10"/>
  <c r="M1621" i="10" s="1"/>
  <c r="B1622" i="10"/>
  <c r="C1622" i="10"/>
  <c r="D1622" i="10"/>
  <c r="E1622" i="10"/>
  <c r="F1622" i="10"/>
  <c r="G1622" i="10"/>
  <c r="I1622" i="10"/>
  <c r="J1622" i="10"/>
  <c r="K1622" i="10"/>
  <c r="M1622" i="10" s="1"/>
  <c r="B1623" i="10"/>
  <c r="C1623" i="10"/>
  <c r="D1623" i="10"/>
  <c r="E1623" i="10"/>
  <c r="F1623" i="10"/>
  <c r="G1623" i="10"/>
  <c r="I1623" i="10"/>
  <c r="J1623" i="10"/>
  <c r="K1623" i="10"/>
  <c r="M1623" i="10" s="1"/>
  <c r="B1624" i="10"/>
  <c r="C1624" i="10"/>
  <c r="D1624" i="10"/>
  <c r="E1624" i="10"/>
  <c r="F1624" i="10"/>
  <c r="G1624" i="10"/>
  <c r="I1624" i="10"/>
  <c r="J1624" i="10"/>
  <c r="K1624" i="10"/>
  <c r="M1624" i="10" s="1"/>
  <c r="B1625" i="10"/>
  <c r="C1625" i="10"/>
  <c r="D1625" i="10"/>
  <c r="E1625" i="10"/>
  <c r="F1625" i="10"/>
  <c r="G1625" i="10"/>
  <c r="I1625" i="10"/>
  <c r="J1625" i="10"/>
  <c r="K1625" i="10"/>
  <c r="M1625" i="10" s="1"/>
  <c r="B1626" i="10"/>
  <c r="C1626" i="10"/>
  <c r="D1626" i="10"/>
  <c r="E1626" i="10"/>
  <c r="F1626" i="10"/>
  <c r="G1626" i="10"/>
  <c r="I1626" i="10"/>
  <c r="J1626" i="10"/>
  <c r="K1626" i="10"/>
  <c r="M1626" i="10" s="1"/>
  <c r="B1627" i="10"/>
  <c r="C1627" i="10"/>
  <c r="D1627" i="10"/>
  <c r="E1627" i="10"/>
  <c r="F1627" i="10"/>
  <c r="G1627" i="10"/>
  <c r="I1627" i="10"/>
  <c r="J1627" i="10"/>
  <c r="K1627" i="10"/>
  <c r="M1627" i="10" s="1"/>
  <c r="B1628" i="10"/>
  <c r="C1628" i="10"/>
  <c r="D1628" i="10"/>
  <c r="E1628" i="10"/>
  <c r="F1628" i="10"/>
  <c r="G1628" i="10"/>
  <c r="I1628" i="10"/>
  <c r="J1628" i="10"/>
  <c r="K1628" i="10"/>
  <c r="M1628" i="10" s="1"/>
  <c r="B1629" i="10"/>
  <c r="C1629" i="10"/>
  <c r="D1629" i="10"/>
  <c r="E1629" i="10"/>
  <c r="F1629" i="10"/>
  <c r="G1629" i="10"/>
  <c r="I1629" i="10"/>
  <c r="J1629" i="10"/>
  <c r="K1629" i="10"/>
  <c r="M1629" i="10" s="1"/>
  <c r="B1630" i="10"/>
  <c r="C1630" i="10"/>
  <c r="D1630" i="10"/>
  <c r="E1630" i="10"/>
  <c r="F1630" i="10"/>
  <c r="G1630" i="10"/>
  <c r="I1630" i="10"/>
  <c r="J1630" i="10"/>
  <c r="K1630" i="10"/>
  <c r="M1630" i="10" s="1"/>
  <c r="B1631" i="10"/>
  <c r="C1631" i="10"/>
  <c r="D1631" i="10"/>
  <c r="E1631" i="10"/>
  <c r="F1631" i="10"/>
  <c r="G1631" i="10"/>
  <c r="I1631" i="10"/>
  <c r="J1631" i="10"/>
  <c r="K1631" i="10"/>
  <c r="M1631" i="10" s="1"/>
  <c r="B1632" i="10"/>
  <c r="C1632" i="10"/>
  <c r="D1632" i="10"/>
  <c r="E1632" i="10"/>
  <c r="F1632" i="10"/>
  <c r="G1632" i="10"/>
  <c r="I1632" i="10"/>
  <c r="J1632" i="10"/>
  <c r="K1632" i="10"/>
  <c r="M1632" i="10" s="1"/>
  <c r="B1633" i="10"/>
  <c r="C1633" i="10"/>
  <c r="D1633" i="10"/>
  <c r="E1633" i="10"/>
  <c r="F1633" i="10"/>
  <c r="G1633" i="10"/>
  <c r="I1633" i="10"/>
  <c r="J1633" i="10"/>
  <c r="K1633" i="10"/>
  <c r="M1633" i="10" s="1"/>
  <c r="B1634" i="10"/>
  <c r="C1634" i="10"/>
  <c r="D1634" i="10"/>
  <c r="E1634" i="10"/>
  <c r="F1634" i="10"/>
  <c r="G1634" i="10"/>
  <c r="I1634" i="10"/>
  <c r="J1634" i="10"/>
  <c r="K1634" i="10"/>
  <c r="M1634" i="10" s="1"/>
  <c r="B1635" i="10"/>
  <c r="C1635" i="10"/>
  <c r="D1635" i="10"/>
  <c r="E1635" i="10"/>
  <c r="F1635" i="10"/>
  <c r="G1635" i="10"/>
  <c r="I1635" i="10"/>
  <c r="J1635" i="10"/>
  <c r="K1635" i="10"/>
  <c r="M1635" i="10" s="1"/>
  <c r="B1636" i="10"/>
  <c r="C1636" i="10"/>
  <c r="D1636" i="10"/>
  <c r="E1636" i="10"/>
  <c r="F1636" i="10"/>
  <c r="G1636" i="10"/>
  <c r="I1636" i="10"/>
  <c r="J1636" i="10"/>
  <c r="K1636" i="10"/>
  <c r="M1636" i="10" s="1"/>
  <c r="B1637" i="10"/>
  <c r="C1637" i="10"/>
  <c r="D1637" i="10"/>
  <c r="E1637" i="10"/>
  <c r="F1637" i="10"/>
  <c r="G1637" i="10"/>
  <c r="I1637" i="10"/>
  <c r="J1637" i="10"/>
  <c r="K1637" i="10"/>
  <c r="M1637" i="10" s="1"/>
  <c r="B1638" i="10"/>
  <c r="C1638" i="10"/>
  <c r="D1638" i="10"/>
  <c r="E1638" i="10"/>
  <c r="F1638" i="10"/>
  <c r="G1638" i="10"/>
  <c r="I1638" i="10"/>
  <c r="J1638" i="10"/>
  <c r="K1638" i="10"/>
  <c r="M1638" i="10" s="1"/>
  <c r="B1639" i="10"/>
  <c r="C1639" i="10"/>
  <c r="D1639" i="10"/>
  <c r="E1639" i="10"/>
  <c r="F1639" i="10"/>
  <c r="G1639" i="10"/>
  <c r="I1639" i="10"/>
  <c r="J1639" i="10"/>
  <c r="K1639" i="10"/>
  <c r="M1639" i="10" s="1"/>
  <c r="B1640" i="10"/>
  <c r="C1640" i="10"/>
  <c r="D1640" i="10"/>
  <c r="E1640" i="10"/>
  <c r="F1640" i="10"/>
  <c r="G1640" i="10"/>
  <c r="I1640" i="10"/>
  <c r="J1640" i="10"/>
  <c r="K1640" i="10"/>
  <c r="M1640" i="10" s="1"/>
  <c r="B1641" i="10"/>
  <c r="C1641" i="10"/>
  <c r="D1641" i="10"/>
  <c r="E1641" i="10"/>
  <c r="F1641" i="10"/>
  <c r="G1641" i="10"/>
  <c r="I1641" i="10"/>
  <c r="J1641" i="10"/>
  <c r="K1641" i="10"/>
  <c r="M1641" i="10" s="1"/>
  <c r="B1642" i="10"/>
  <c r="C1642" i="10"/>
  <c r="D1642" i="10"/>
  <c r="E1642" i="10"/>
  <c r="F1642" i="10"/>
  <c r="G1642" i="10"/>
  <c r="I1642" i="10"/>
  <c r="J1642" i="10"/>
  <c r="K1642" i="10"/>
  <c r="M1642" i="10" s="1"/>
  <c r="B1643" i="10"/>
  <c r="C1643" i="10"/>
  <c r="D1643" i="10"/>
  <c r="E1643" i="10"/>
  <c r="F1643" i="10"/>
  <c r="G1643" i="10"/>
  <c r="I1643" i="10"/>
  <c r="J1643" i="10"/>
  <c r="K1643" i="10"/>
  <c r="M1643" i="10" s="1"/>
  <c r="B1644" i="10"/>
  <c r="C1644" i="10"/>
  <c r="D1644" i="10"/>
  <c r="E1644" i="10"/>
  <c r="F1644" i="10"/>
  <c r="G1644" i="10"/>
  <c r="I1644" i="10"/>
  <c r="J1644" i="10"/>
  <c r="K1644" i="10"/>
  <c r="M1644" i="10" s="1"/>
  <c r="B1645" i="10"/>
  <c r="C1645" i="10"/>
  <c r="D1645" i="10"/>
  <c r="E1645" i="10"/>
  <c r="F1645" i="10"/>
  <c r="G1645" i="10"/>
  <c r="I1645" i="10"/>
  <c r="J1645" i="10"/>
  <c r="K1645" i="10"/>
  <c r="M1645" i="10" s="1"/>
  <c r="B1646" i="10"/>
  <c r="C1646" i="10"/>
  <c r="D1646" i="10"/>
  <c r="E1646" i="10"/>
  <c r="F1646" i="10"/>
  <c r="G1646" i="10"/>
  <c r="I1646" i="10"/>
  <c r="J1646" i="10"/>
  <c r="K1646" i="10"/>
  <c r="M1646" i="10" s="1"/>
  <c r="C3" i="10"/>
  <c r="D3" i="10"/>
  <c r="E3" i="10"/>
  <c r="F3" i="10"/>
  <c r="G3" i="10"/>
  <c r="J3" i="10"/>
  <c r="K3" i="10"/>
  <c r="M3" i="10" s="1"/>
  <c r="B3" i="10"/>
  <c r="K25" i="9"/>
  <c r="F23" i="9"/>
  <c r="F21" i="9"/>
  <c r="J15" i="9"/>
  <c r="J11" i="9"/>
  <c r="J6" i="9"/>
  <c r="J7" i="9"/>
  <c r="J8" i="9"/>
  <c r="J9" i="9"/>
  <c r="J10" i="9"/>
  <c r="J5" i="9"/>
  <c r="E5" i="8"/>
  <c r="L396" i="7"/>
  <c r="K396" i="7"/>
  <c r="J396" i="7"/>
  <c r="I396" i="7"/>
  <c r="H396" i="7"/>
  <c r="G396" i="7"/>
  <c r="F396" i="7"/>
  <c r="E396" i="7"/>
  <c r="D396" i="7"/>
  <c r="C396" i="7"/>
  <c r="B396" i="7"/>
  <c r="L395" i="7"/>
  <c r="K395" i="7"/>
  <c r="J395" i="7"/>
  <c r="I395" i="7"/>
  <c r="H395" i="7"/>
  <c r="G395" i="7"/>
  <c r="F395" i="7"/>
  <c r="E395" i="7"/>
  <c r="D395" i="7"/>
  <c r="C395" i="7"/>
  <c r="B395" i="7"/>
  <c r="L390" i="7"/>
  <c r="K390" i="7"/>
  <c r="J390" i="7"/>
  <c r="I390" i="7"/>
  <c r="H390" i="7"/>
  <c r="G390" i="7"/>
  <c r="F390" i="7"/>
  <c r="E390" i="7"/>
  <c r="D390" i="7"/>
  <c r="C390" i="7"/>
  <c r="B390" i="7"/>
  <c r="L389" i="7"/>
  <c r="K389" i="7"/>
  <c r="J389" i="7"/>
  <c r="I389" i="7"/>
  <c r="H389" i="7"/>
  <c r="G389" i="7"/>
  <c r="F389" i="7"/>
  <c r="E389" i="7"/>
  <c r="D389" i="7"/>
  <c r="C389" i="7"/>
  <c r="B389" i="7"/>
  <c r="L388" i="7"/>
  <c r="K388" i="7"/>
  <c r="J388" i="7"/>
  <c r="I388" i="7"/>
  <c r="H388" i="7"/>
  <c r="G388" i="7"/>
  <c r="F388" i="7"/>
  <c r="E388" i="7"/>
  <c r="D388" i="7"/>
  <c r="C388" i="7"/>
  <c r="B388" i="7"/>
  <c r="L387" i="7"/>
  <c r="K387" i="7"/>
  <c r="J387" i="7"/>
  <c r="I387" i="7"/>
  <c r="H387" i="7"/>
  <c r="G387" i="7"/>
  <c r="F387" i="7"/>
  <c r="E387" i="7"/>
  <c r="D387" i="7"/>
  <c r="C387" i="7"/>
  <c r="B387" i="7"/>
  <c r="L386" i="7"/>
  <c r="K386" i="7"/>
  <c r="J386" i="7"/>
  <c r="I386" i="7"/>
  <c r="H386" i="7"/>
  <c r="G386" i="7"/>
  <c r="F386" i="7"/>
  <c r="E386" i="7"/>
  <c r="D386" i="7"/>
  <c r="C386" i="7"/>
  <c r="B386" i="7"/>
  <c r="L385" i="7"/>
  <c r="K385" i="7"/>
  <c r="J385" i="7"/>
  <c r="I385" i="7"/>
  <c r="H385" i="7"/>
  <c r="G385" i="7"/>
  <c r="F385" i="7"/>
  <c r="E385" i="7"/>
  <c r="D385" i="7"/>
  <c r="C385" i="7"/>
  <c r="B385" i="7"/>
  <c r="L384" i="7"/>
  <c r="K384" i="7"/>
  <c r="J384" i="7"/>
  <c r="I384" i="7"/>
  <c r="H384" i="7"/>
  <c r="G384" i="7"/>
  <c r="F384" i="7"/>
  <c r="E384" i="7"/>
  <c r="D384" i="7"/>
  <c r="C384" i="7"/>
  <c r="B384" i="7"/>
  <c r="L380" i="7"/>
  <c r="K380" i="7"/>
  <c r="J380" i="7"/>
  <c r="I380" i="7"/>
  <c r="H380" i="7"/>
  <c r="G380" i="7"/>
  <c r="F380" i="7"/>
  <c r="E380" i="7"/>
  <c r="D380" i="7"/>
  <c r="C380" i="7"/>
  <c r="B380" i="7"/>
  <c r="L379" i="7"/>
  <c r="K379" i="7"/>
  <c r="J379" i="7"/>
  <c r="I379" i="7"/>
  <c r="H379" i="7"/>
  <c r="G379" i="7"/>
  <c r="F379" i="7"/>
  <c r="E379" i="7"/>
  <c r="D379" i="7"/>
  <c r="C379" i="7"/>
  <c r="B379" i="7"/>
  <c r="L378" i="7"/>
  <c r="K378" i="7"/>
  <c r="J378" i="7"/>
  <c r="I378" i="7"/>
  <c r="H378" i="7"/>
  <c r="G378" i="7"/>
  <c r="F378" i="7"/>
  <c r="E378" i="7"/>
  <c r="D378" i="7"/>
  <c r="C378" i="7"/>
  <c r="B378" i="7"/>
  <c r="L377" i="7"/>
  <c r="K377" i="7"/>
  <c r="J377" i="7"/>
  <c r="I377" i="7"/>
  <c r="H377" i="7"/>
  <c r="G377" i="7"/>
  <c r="F377" i="7"/>
  <c r="E377" i="7"/>
  <c r="D377" i="7"/>
  <c r="C377" i="7"/>
  <c r="B377" i="7"/>
  <c r="L372" i="7"/>
  <c r="K372" i="7"/>
  <c r="J372" i="7"/>
  <c r="I372" i="7"/>
  <c r="H372" i="7"/>
  <c r="G372" i="7"/>
  <c r="F372" i="7"/>
  <c r="E372" i="7"/>
  <c r="D372" i="7"/>
  <c r="C372" i="7"/>
  <c r="B372" i="7"/>
  <c r="L369" i="7"/>
  <c r="K369" i="7"/>
  <c r="J369" i="7"/>
  <c r="I369" i="7"/>
  <c r="H369" i="7"/>
  <c r="G369" i="7"/>
  <c r="F369" i="7"/>
  <c r="E369" i="7"/>
  <c r="D369" i="7"/>
  <c r="C369" i="7"/>
  <c r="B369" i="7"/>
  <c r="L368" i="7"/>
  <c r="K368" i="7"/>
  <c r="J368" i="7"/>
  <c r="I368" i="7"/>
  <c r="H368" i="7"/>
  <c r="G368" i="7"/>
  <c r="F368" i="7"/>
  <c r="E368" i="7"/>
  <c r="D368" i="7"/>
  <c r="C368" i="7"/>
  <c r="B368" i="7"/>
  <c r="L367" i="7"/>
  <c r="K367" i="7"/>
  <c r="J367" i="7"/>
  <c r="I367" i="7"/>
  <c r="H367" i="7"/>
  <c r="G367" i="7"/>
  <c r="F367" i="7"/>
  <c r="E367" i="7"/>
  <c r="D367" i="7"/>
  <c r="C367" i="7"/>
  <c r="B367" i="7"/>
  <c r="L366" i="7"/>
  <c r="K366" i="7"/>
  <c r="J366" i="7"/>
  <c r="I366" i="7"/>
  <c r="H366" i="7"/>
  <c r="G366" i="7"/>
  <c r="F366" i="7"/>
  <c r="E366" i="7"/>
  <c r="D366" i="7"/>
  <c r="C366" i="7"/>
  <c r="B366" i="7"/>
  <c r="L365" i="7"/>
  <c r="K365" i="7"/>
  <c r="J365" i="7"/>
  <c r="I365" i="7"/>
  <c r="H365" i="7"/>
  <c r="G365" i="7"/>
  <c r="F365" i="7"/>
  <c r="E365" i="7"/>
  <c r="D365" i="7"/>
  <c r="C365" i="7"/>
  <c r="B365" i="7"/>
  <c r="L363" i="7"/>
  <c r="K363" i="7"/>
  <c r="J363" i="7"/>
  <c r="I363" i="7"/>
  <c r="H363" i="7"/>
  <c r="G363" i="7"/>
  <c r="F363" i="7"/>
  <c r="E363" i="7"/>
  <c r="D363" i="7"/>
  <c r="C363" i="7"/>
  <c r="B363" i="7"/>
  <c r="L362" i="7"/>
  <c r="K362" i="7"/>
  <c r="J362" i="7"/>
  <c r="I362" i="7"/>
  <c r="H362" i="7"/>
  <c r="G362" i="7"/>
  <c r="F362" i="7"/>
  <c r="E362" i="7"/>
  <c r="D362" i="7"/>
  <c r="C362" i="7"/>
  <c r="B362" i="7"/>
  <c r="L361" i="7"/>
  <c r="K361" i="7"/>
  <c r="J361" i="7"/>
  <c r="I361" i="7"/>
  <c r="H361" i="7"/>
  <c r="G361" i="7"/>
  <c r="F361" i="7"/>
  <c r="E361" i="7"/>
  <c r="D361" i="7"/>
  <c r="C361" i="7"/>
  <c r="B361" i="7"/>
  <c r="L356" i="7"/>
  <c r="K356" i="7"/>
  <c r="J356" i="7"/>
  <c r="I356" i="7"/>
  <c r="H356" i="7"/>
  <c r="G356" i="7"/>
  <c r="F356" i="7"/>
  <c r="E356" i="7"/>
  <c r="D356" i="7"/>
  <c r="C356" i="7"/>
  <c r="B356" i="7"/>
  <c r="L354" i="7"/>
  <c r="K354" i="7"/>
  <c r="J354" i="7"/>
  <c r="I354" i="7"/>
  <c r="H354" i="7"/>
  <c r="G354" i="7"/>
  <c r="F354" i="7"/>
  <c r="E354" i="7"/>
  <c r="D354" i="7"/>
  <c r="C354" i="7"/>
  <c r="B354" i="7"/>
  <c r="L353" i="7"/>
  <c r="K353" i="7"/>
  <c r="J353" i="7"/>
  <c r="I353" i="7"/>
  <c r="H353" i="7"/>
  <c r="G353" i="7"/>
  <c r="F353" i="7"/>
  <c r="E353" i="7"/>
  <c r="D353" i="7"/>
  <c r="C353" i="7"/>
  <c r="B353" i="7"/>
  <c r="L352" i="7"/>
  <c r="K352" i="7"/>
  <c r="J352" i="7"/>
  <c r="I352" i="7"/>
  <c r="H352" i="7"/>
  <c r="G352" i="7"/>
  <c r="F352" i="7"/>
  <c r="E352" i="7"/>
  <c r="D352" i="7"/>
  <c r="C352" i="7"/>
  <c r="B352" i="7"/>
  <c r="L348" i="7"/>
  <c r="K348" i="7"/>
  <c r="J348" i="7"/>
  <c r="I348" i="7"/>
  <c r="H348" i="7"/>
  <c r="G348" i="7"/>
  <c r="F348" i="7"/>
  <c r="E348" i="7"/>
  <c r="D348" i="7"/>
  <c r="C348" i="7"/>
  <c r="B348" i="7"/>
  <c r="L347" i="7"/>
  <c r="K347" i="7"/>
  <c r="J347" i="7"/>
  <c r="I347" i="7"/>
  <c r="H347" i="7"/>
  <c r="G347" i="7"/>
  <c r="F347" i="7"/>
  <c r="E347" i="7"/>
  <c r="D347" i="7"/>
  <c r="C347" i="7"/>
  <c r="B347" i="7"/>
  <c r="L345" i="7"/>
  <c r="K345" i="7"/>
  <c r="J345" i="7"/>
  <c r="I345" i="7"/>
  <c r="H345" i="7"/>
  <c r="G345" i="7"/>
  <c r="F345" i="7"/>
  <c r="E345" i="7"/>
  <c r="D345" i="7"/>
  <c r="C345" i="7"/>
  <c r="B345" i="7"/>
  <c r="L341" i="7"/>
  <c r="K341" i="7"/>
  <c r="J341" i="7"/>
  <c r="I341" i="7"/>
  <c r="H341" i="7"/>
  <c r="G341" i="7"/>
  <c r="F341" i="7"/>
  <c r="E341" i="7"/>
  <c r="D341" i="7"/>
  <c r="C341" i="7"/>
  <c r="B341" i="7"/>
  <c r="L340" i="7"/>
  <c r="K340" i="7"/>
  <c r="J340" i="7"/>
  <c r="I340" i="7"/>
  <c r="H340" i="7"/>
  <c r="G340" i="7"/>
  <c r="F340" i="7"/>
  <c r="E340" i="7"/>
  <c r="D340" i="7"/>
  <c r="C340" i="7"/>
  <c r="B340" i="7"/>
  <c r="L339" i="7"/>
  <c r="K339" i="7"/>
  <c r="J339" i="7"/>
  <c r="I339" i="7"/>
  <c r="H339" i="7"/>
  <c r="G339" i="7"/>
  <c r="F339" i="7"/>
  <c r="E339" i="7"/>
  <c r="D339" i="7"/>
  <c r="C339" i="7"/>
  <c r="B339" i="7"/>
  <c r="L338" i="7"/>
  <c r="K338" i="7"/>
  <c r="J338" i="7"/>
  <c r="I338" i="7"/>
  <c r="H338" i="7"/>
  <c r="G338" i="7"/>
  <c r="F338" i="7"/>
  <c r="E338" i="7"/>
  <c r="D338" i="7"/>
  <c r="C338" i="7"/>
  <c r="B338" i="7"/>
  <c r="L337" i="7"/>
  <c r="K337" i="7"/>
  <c r="J337" i="7"/>
  <c r="I337" i="7"/>
  <c r="H337" i="7"/>
  <c r="G337" i="7"/>
  <c r="F337" i="7"/>
  <c r="E337" i="7"/>
  <c r="D337" i="7"/>
  <c r="C337" i="7"/>
  <c r="B337" i="7"/>
  <c r="L334" i="7"/>
  <c r="K334" i="7"/>
  <c r="J334" i="7"/>
  <c r="I334" i="7"/>
  <c r="H334" i="7"/>
  <c r="G334" i="7"/>
  <c r="F334" i="7"/>
  <c r="E334" i="7"/>
  <c r="D334" i="7"/>
  <c r="C334" i="7"/>
  <c r="B334" i="7"/>
  <c r="L333" i="7"/>
  <c r="K333" i="7"/>
  <c r="J333" i="7"/>
  <c r="I333" i="7"/>
  <c r="H333" i="7"/>
  <c r="G333" i="7"/>
  <c r="F333" i="7"/>
  <c r="E333" i="7"/>
  <c r="D333" i="7"/>
  <c r="C333" i="7"/>
  <c r="B333" i="7"/>
  <c r="L332" i="7"/>
  <c r="K332" i="7"/>
  <c r="J332" i="7"/>
  <c r="I332" i="7"/>
  <c r="H332" i="7"/>
  <c r="G332" i="7"/>
  <c r="F332" i="7"/>
  <c r="E332" i="7"/>
  <c r="D332" i="7"/>
  <c r="C332" i="7"/>
  <c r="B332" i="7"/>
  <c r="L331" i="7"/>
  <c r="K331" i="7"/>
  <c r="J331" i="7"/>
  <c r="I331" i="7"/>
  <c r="H331" i="7"/>
  <c r="G331" i="7"/>
  <c r="F331" i="7"/>
  <c r="E331" i="7"/>
  <c r="D331" i="7"/>
  <c r="C331" i="7"/>
  <c r="B331" i="7"/>
  <c r="L330" i="7"/>
  <c r="K330" i="7"/>
  <c r="J330" i="7"/>
  <c r="I330" i="7"/>
  <c r="H330" i="7"/>
  <c r="G330" i="7"/>
  <c r="F330" i="7"/>
  <c r="E330" i="7"/>
  <c r="D330" i="7"/>
  <c r="C330" i="7"/>
  <c r="B330" i="7"/>
  <c r="L329" i="7"/>
  <c r="K329" i="7"/>
  <c r="J329" i="7"/>
  <c r="I329" i="7"/>
  <c r="H329" i="7"/>
  <c r="G329" i="7"/>
  <c r="F329" i="7"/>
  <c r="E329" i="7"/>
  <c r="D329" i="7"/>
  <c r="C329" i="7"/>
  <c r="B329" i="7"/>
  <c r="L326" i="7"/>
  <c r="K326" i="7"/>
  <c r="J326" i="7"/>
  <c r="I326" i="7"/>
  <c r="H326" i="7"/>
  <c r="G326" i="7"/>
  <c r="F326" i="7"/>
  <c r="E326" i="7"/>
  <c r="D326" i="7"/>
  <c r="C326" i="7"/>
  <c r="B326" i="7"/>
  <c r="L325" i="7"/>
  <c r="K325" i="7"/>
  <c r="J325" i="7"/>
  <c r="I325" i="7"/>
  <c r="H325" i="7"/>
  <c r="G325" i="7"/>
  <c r="F325" i="7"/>
  <c r="E325" i="7"/>
  <c r="D325" i="7"/>
  <c r="C325" i="7"/>
  <c r="B325" i="7"/>
  <c r="L324" i="7"/>
  <c r="K324" i="7"/>
  <c r="J324" i="7"/>
  <c r="I324" i="7"/>
  <c r="H324" i="7"/>
  <c r="G324" i="7"/>
  <c r="F324" i="7"/>
  <c r="E324" i="7"/>
  <c r="D324" i="7"/>
  <c r="C324" i="7"/>
  <c r="B324" i="7"/>
  <c r="L323" i="7"/>
  <c r="K323" i="7"/>
  <c r="J323" i="7"/>
  <c r="I323" i="7"/>
  <c r="H323" i="7"/>
  <c r="G323" i="7"/>
  <c r="F323" i="7"/>
  <c r="E323" i="7"/>
  <c r="D323" i="7"/>
  <c r="C323" i="7"/>
  <c r="B323" i="7"/>
  <c r="L322" i="7"/>
  <c r="K322" i="7"/>
  <c r="J322" i="7"/>
  <c r="I322" i="7"/>
  <c r="H322" i="7"/>
  <c r="G322" i="7"/>
  <c r="F322" i="7"/>
  <c r="E322" i="7"/>
  <c r="D322" i="7"/>
  <c r="C322" i="7"/>
  <c r="B322" i="7"/>
  <c r="L321" i="7"/>
  <c r="K321" i="7"/>
  <c r="J321" i="7"/>
  <c r="I321" i="7"/>
  <c r="H321" i="7"/>
  <c r="G321" i="7"/>
  <c r="F321" i="7"/>
  <c r="E321" i="7"/>
  <c r="D321" i="7"/>
  <c r="C321" i="7"/>
  <c r="B321" i="7"/>
  <c r="L320" i="7"/>
  <c r="K320" i="7"/>
  <c r="J320" i="7"/>
  <c r="I320" i="7"/>
  <c r="H320" i="7"/>
  <c r="G320" i="7"/>
  <c r="F320" i="7"/>
  <c r="E320" i="7"/>
  <c r="D320" i="7"/>
  <c r="C320" i="7"/>
  <c r="B320" i="7"/>
  <c r="L319" i="7"/>
  <c r="K319" i="7"/>
  <c r="J319" i="7"/>
  <c r="I319" i="7"/>
  <c r="H319" i="7"/>
  <c r="G319" i="7"/>
  <c r="F319" i="7"/>
  <c r="E319" i="7"/>
  <c r="D319" i="7"/>
  <c r="C319" i="7"/>
  <c r="B319" i="7"/>
  <c r="L316" i="7"/>
  <c r="K316" i="7"/>
  <c r="J316" i="7"/>
  <c r="I316" i="7"/>
  <c r="H316" i="7"/>
  <c r="G316" i="7"/>
  <c r="F316" i="7"/>
  <c r="E316" i="7"/>
  <c r="D316" i="7"/>
  <c r="C316" i="7"/>
  <c r="B316" i="7"/>
  <c r="L315" i="7"/>
  <c r="K315" i="7"/>
  <c r="J315" i="7"/>
  <c r="I315" i="7"/>
  <c r="H315" i="7"/>
  <c r="G315" i="7"/>
  <c r="F315" i="7"/>
  <c r="E315" i="7"/>
  <c r="D315" i="7"/>
  <c r="C315" i="7"/>
  <c r="B315" i="7"/>
  <c r="L314" i="7"/>
  <c r="K314" i="7"/>
  <c r="J314" i="7"/>
  <c r="I314" i="7"/>
  <c r="H314" i="7"/>
  <c r="G314" i="7"/>
  <c r="F314" i="7"/>
  <c r="E314" i="7"/>
  <c r="D314" i="7"/>
  <c r="C314" i="7"/>
  <c r="B314" i="7"/>
  <c r="L313" i="7"/>
  <c r="K313" i="7"/>
  <c r="J313" i="7"/>
  <c r="I313" i="7"/>
  <c r="H313" i="7"/>
  <c r="G313" i="7"/>
  <c r="F313" i="7"/>
  <c r="E313" i="7"/>
  <c r="D313" i="7"/>
  <c r="C313" i="7"/>
  <c r="B313" i="7"/>
  <c r="L312" i="7"/>
  <c r="K312" i="7"/>
  <c r="J312" i="7"/>
  <c r="I312" i="7"/>
  <c r="H312" i="7"/>
  <c r="G312" i="7"/>
  <c r="F312" i="7"/>
  <c r="E312" i="7"/>
  <c r="D312" i="7"/>
  <c r="C312" i="7"/>
  <c r="B312" i="7"/>
  <c r="L311" i="7"/>
  <c r="K311" i="7"/>
  <c r="J311" i="7"/>
  <c r="I311" i="7"/>
  <c r="H311" i="7"/>
  <c r="G311" i="7"/>
  <c r="F311" i="7"/>
  <c r="E311" i="7"/>
  <c r="D311" i="7"/>
  <c r="C311" i="7"/>
  <c r="B311" i="7"/>
  <c r="L310" i="7"/>
  <c r="K310" i="7"/>
  <c r="J310" i="7"/>
  <c r="I310" i="7"/>
  <c r="H310" i="7"/>
  <c r="G310" i="7"/>
  <c r="F310" i="7"/>
  <c r="E310" i="7"/>
  <c r="D310" i="7"/>
  <c r="C310" i="7"/>
  <c r="B310" i="7"/>
  <c r="L306" i="7"/>
  <c r="K306" i="7"/>
  <c r="J306" i="7"/>
  <c r="I306" i="7"/>
  <c r="H306" i="7"/>
  <c r="G306" i="7"/>
  <c r="F306" i="7"/>
  <c r="E306" i="7"/>
  <c r="D306" i="7"/>
  <c r="C306" i="7"/>
  <c r="B306" i="7"/>
  <c r="L305" i="7"/>
  <c r="K305" i="7"/>
  <c r="J305" i="7"/>
  <c r="I305" i="7"/>
  <c r="H305" i="7"/>
  <c r="G305" i="7"/>
  <c r="F305" i="7"/>
  <c r="E305" i="7"/>
  <c r="D305" i="7"/>
  <c r="C305" i="7"/>
  <c r="B305" i="7"/>
  <c r="L304" i="7"/>
  <c r="K304" i="7"/>
  <c r="J304" i="7"/>
  <c r="I304" i="7"/>
  <c r="H304" i="7"/>
  <c r="G304" i="7"/>
  <c r="F304" i="7"/>
  <c r="E304" i="7"/>
  <c r="D304" i="7"/>
  <c r="C304" i="7"/>
  <c r="B304" i="7"/>
  <c r="L303" i="7"/>
  <c r="K303" i="7"/>
  <c r="J303" i="7"/>
  <c r="I303" i="7"/>
  <c r="H303" i="7"/>
  <c r="G303" i="7"/>
  <c r="F303" i="7"/>
  <c r="E303" i="7"/>
  <c r="D303" i="7"/>
  <c r="C303" i="7"/>
  <c r="B303" i="7"/>
  <c r="L302" i="7"/>
  <c r="K302" i="7"/>
  <c r="J302" i="7"/>
  <c r="I302" i="7"/>
  <c r="H302" i="7"/>
  <c r="G302" i="7"/>
  <c r="F302" i="7"/>
  <c r="E302" i="7"/>
  <c r="D302" i="7"/>
  <c r="C302" i="7"/>
  <c r="B302" i="7"/>
  <c r="L301" i="7"/>
  <c r="K301" i="7"/>
  <c r="J301" i="7"/>
  <c r="I301" i="7"/>
  <c r="H301" i="7"/>
  <c r="G301" i="7"/>
  <c r="F301" i="7"/>
  <c r="E301" i="7"/>
  <c r="D301" i="7"/>
  <c r="C301" i="7"/>
  <c r="B301" i="7"/>
  <c r="L300" i="7"/>
  <c r="K300" i="7"/>
  <c r="J300" i="7"/>
  <c r="I300" i="7"/>
  <c r="H300" i="7"/>
  <c r="G300" i="7"/>
  <c r="F300" i="7"/>
  <c r="E300" i="7"/>
  <c r="D300" i="7"/>
  <c r="C300" i="7"/>
  <c r="B300" i="7"/>
  <c r="L296" i="7"/>
  <c r="K296" i="7"/>
  <c r="J296" i="7"/>
  <c r="I296" i="7"/>
  <c r="H296" i="7"/>
  <c r="G296" i="7"/>
  <c r="F296" i="7"/>
  <c r="E296" i="7"/>
  <c r="D296" i="7"/>
  <c r="C296" i="7"/>
  <c r="B296" i="7"/>
  <c r="L295" i="7"/>
  <c r="K295" i="7"/>
  <c r="J295" i="7"/>
  <c r="I295" i="7"/>
  <c r="H295" i="7"/>
  <c r="G295" i="7"/>
  <c r="F295" i="7"/>
  <c r="E295" i="7"/>
  <c r="D295" i="7"/>
  <c r="C295" i="7"/>
  <c r="B295" i="7"/>
  <c r="L294" i="7"/>
  <c r="K294" i="7"/>
  <c r="J294" i="7"/>
  <c r="I294" i="7"/>
  <c r="H294" i="7"/>
  <c r="G294" i="7"/>
  <c r="F294" i="7"/>
  <c r="E294" i="7"/>
  <c r="D294" i="7"/>
  <c r="C294" i="7"/>
  <c r="B294" i="7"/>
  <c r="L293" i="7"/>
  <c r="K293" i="7"/>
  <c r="J293" i="7"/>
  <c r="I293" i="7"/>
  <c r="H293" i="7"/>
  <c r="G293" i="7"/>
  <c r="F293" i="7"/>
  <c r="E293" i="7"/>
  <c r="D293" i="7"/>
  <c r="C293" i="7"/>
  <c r="B293" i="7"/>
  <c r="L292" i="7"/>
  <c r="K292" i="7"/>
  <c r="J292" i="7"/>
  <c r="I292" i="7"/>
  <c r="H292" i="7"/>
  <c r="G292" i="7"/>
  <c r="F292" i="7"/>
  <c r="E292" i="7"/>
  <c r="D292" i="7"/>
  <c r="C292" i="7"/>
  <c r="B292" i="7"/>
  <c r="L291" i="7"/>
  <c r="K291" i="7"/>
  <c r="J291" i="7"/>
  <c r="I291" i="7"/>
  <c r="H291" i="7"/>
  <c r="G291" i="7"/>
  <c r="F291" i="7"/>
  <c r="E291" i="7"/>
  <c r="D291" i="7"/>
  <c r="C291" i="7"/>
  <c r="B291" i="7"/>
  <c r="L287" i="7"/>
  <c r="K287" i="7"/>
  <c r="J287" i="7"/>
  <c r="I287" i="7"/>
  <c r="H287" i="7"/>
  <c r="G287" i="7"/>
  <c r="F287" i="7"/>
  <c r="E287" i="7"/>
  <c r="D287" i="7"/>
  <c r="C287" i="7"/>
  <c r="B287" i="7"/>
  <c r="L285" i="7"/>
  <c r="K285" i="7"/>
  <c r="J285" i="7"/>
  <c r="I285" i="7"/>
  <c r="H285" i="7"/>
  <c r="G285" i="7"/>
  <c r="F285" i="7"/>
  <c r="E285" i="7"/>
  <c r="D285" i="7"/>
  <c r="C285" i="7"/>
  <c r="B285" i="7"/>
  <c r="L284" i="7"/>
  <c r="K284" i="7"/>
  <c r="J284" i="7"/>
  <c r="I284" i="7"/>
  <c r="H284" i="7"/>
  <c r="G284" i="7"/>
  <c r="F284" i="7"/>
  <c r="E284" i="7"/>
  <c r="D284" i="7"/>
  <c r="C284" i="7"/>
  <c r="B284" i="7"/>
  <c r="L281" i="7"/>
  <c r="K281" i="7"/>
  <c r="J281" i="7"/>
  <c r="I281" i="7"/>
  <c r="H281" i="7"/>
  <c r="G281" i="7"/>
  <c r="F281" i="7"/>
  <c r="E281" i="7"/>
  <c r="D281" i="7"/>
  <c r="C281" i="7"/>
  <c r="B281" i="7"/>
  <c r="L280" i="7"/>
  <c r="K280" i="7"/>
  <c r="J280" i="7"/>
  <c r="I280" i="7"/>
  <c r="H280" i="7"/>
  <c r="G280" i="7"/>
  <c r="F280" i="7"/>
  <c r="E280" i="7"/>
  <c r="D280" i="7"/>
  <c r="C280" i="7"/>
  <c r="B280" i="7"/>
  <c r="L276" i="7"/>
  <c r="K276" i="7"/>
  <c r="J276" i="7"/>
  <c r="I276" i="7"/>
  <c r="H276" i="7"/>
  <c r="G276" i="7"/>
  <c r="F276" i="7"/>
  <c r="E276" i="7"/>
  <c r="D276" i="7"/>
  <c r="C276" i="7"/>
  <c r="B276" i="7"/>
  <c r="L275" i="7"/>
  <c r="K275" i="7"/>
  <c r="J275" i="7"/>
  <c r="I275" i="7"/>
  <c r="H275" i="7"/>
  <c r="G275" i="7"/>
  <c r="F275" i="7"/>
  <c r="E275" i="7"/>
  <c r="D275" i="7"/>
  <c r="C275" i="7"/>
  <c r="B275" i="7"/>
  <c r="L274" i="7"/>
  <c r="K274" i="7"/>
  <c r="J274" i="7"/>
  <c r="I274" i="7"/>
  <c r="H274" i="7"/>
  <c r="G274" i="7"/>
  <c r="F274" i="7"/>
  <c r="E274" i="7"/>
  <c r="D274" i="7"/>
  <c r="C274" i="7"/>
  <c r="B274" i="7"/>
  <c r="L272" i="7"/>
  <c r="K272" i="7"/>
  <c r="J272" i="7"/>
  <c r="I272" i="7"/>
  <c r="H272" i="7"/>
  <c r="G272" i="7"/>
  <c r="F272" i="7"/>
  <c r="E272" i="7"/>
  <c r="D272" i="7"/>
  <c r="C272" i="7"/>
  <c r="B272" i="7"/>
  <c r="L271" i="7"/>
  <c r="K271" i="7"/>
  <c r="J271" i="7"/>
  <c r="I271" i="7"/>
  <c r="H271" i="7"/>
  <c r="G271" i="7"/>
  <c r="F271" i="7"/>
  <c r="E271" i="7"/>
  <c r="D271" i="7"/>
  <c r="C271" i="7"/>
  <c r="B271" i="7"/>
  <c r="L270" i="7"/>
  <c r="K270" i="7"/>
  <c r="J270" i="7"/>
  <c r="I270" i="7"/>
  <c r="H270" i="7"/>
  <c r="G270" i="7"/>
  <c r="F270" i="7"/>
  <c r="E270" i="7"/>
  <c r="D270" i="7"/>
  <c r="C270" i="7"/>
  <c r="B270" i="7"/>
  <c r="L269" i="7"/>
  <c r="K269" i="7"/>
  <c r="J269" i="7"/>
  <c r="I269" i="7"/>
  <c r="H269" i="7"/>
  <c r="G269" i="7"/>
  <c r="F269" i="7"/>
  <c r="E269" i="7"/>
  <c r="D269" i="7"/>
  <c r="C269" i="7"/>
  <c r="B269" i="7"/>
  <c r="L268" i="7"/>
  <c r="K268" i="7"/>
  <c r="J268" i="7"/>
  <c r="I268" i="7"/>
  <c r="H268" i="7"/>
  <c r="G268" i="7"/>
  <c r="F268" i="7"/>
  <c r="E268" i="7"/>
  <c r="D268" i="7"/>
  <c r="C268" i="7"/>
  <c r="B268" i="7"/>
  <c r="L267" i="7"/>
  <c r="K267" i="7"/>
  <c r="J267" i="7"/>
  <c r="I267" i="7"/>
  <c r="H267" i="7"/>
  <c r="G267" i="7"/>
  <c r="F267" i="7"/>
  <c r="E267" i="7"/>
  <c r="D267" i="7"/>
  <c r="C267" i="7"/>
  <c r="B267" i="7"/>
  <c r="L266" i="7"/>
  <c r="K266" i="7"/>
  <c r="J266" i="7"/>
  <c r="I266" i="7"/>
  <c r="H266" i="7"/>
  <c r="G266" i="7"/>
  <c r="F266" i="7"/>
  <c r="E266" i="7"/>
  <c r="D266" i="7"/>
  <c r="C266" i="7"/>
  <c r="B266" i="7"/>
  <c r="L265" i="7"/>
  <c r="K265" i="7"/>
  <c r="J265" i="7"/>
  <c r="I265" i="7"/>
  <c r="H265" i="7"/>
  <c r="G265" i="7"/>
  <c r="F265" i="7"/>
  <c r="E265" i="7"/>
  <c r="D265" i="7"/>
  <c r="C265" i="7"/>
  <c r="B265" i="7"/>
  <c r="L260" i="7"/>
  <c r="K260" i="7"/>
  <c r="J260" i="7"/>
  <c r="I260" i="7"/>
  <c r="H260" i="7"/>
  <c r="G260" i="7"/>
  <c r="F260" i="7"/>
  <c r="E260" i="7"/>
  <c r="D260" i="7"/>
  <c r="C260" i="7"/>
  <c r="B260" i="7"/>
  <c r="L259" i="7"/>
  <c r="K259" i="7"/>
  <c r="J259" i="7"/>
  <c r="I259" i="7"/>
  <c r="H259" i="7"/>
  <c r="G259" i="7"/>
  <c r="F259" i="7"/>
  <c r="E259" i="7"/>
  <c r="D259" i="7"/>
  <c r="C259" i="7"/>
  <c r="B259" i="7"/>
  <c r="L258" i="7"/>
  <c r="K258" i="7"/>
  <c r="J258" i="7"/>
  <c r="I258" i="7"/>
  <c r="H258" i="7"/>
  <c r="G258" i="7"/>
  <c r="F258" i="7"/>
  <c r="E258" i="7"/>
  <c r="D258" i="7"/>
  <c r="C258" i="7"/>
  <c r="B258" i="7"/>
  <c r="L257" i="7"/>
  <c r="K257" i="7"/>
  <c r="J257" i="7"/>
  <c r="I257" i="7"/>
  <c r="H257" i="7"/>
  <c r="G257" i="7"/>
  <c r="F257" i="7"/>
  <c r="E257" i="7"/>
  <c r="D257" i="7"/>
  <c r="C257" i="7"/>
  <c r="B257" i="7"/>
  <c r="L256" i="7"/>
  <c r="K256" i="7"/>
  <c r="J256" i="7"/>
  <c r="I256" i="7"/>
  <c r="H256" i="7"/>
  <c r="G256" i="7"/>
  <c r="F256" i="7"/>
  <c r="E256" i="7"/>
  <c r="D256" i="7"/>
  <c r="C256" i="7"/>
  <c r="B256" i="7"/>
  <c r="L255" i="7"/>
  <c r="K255" i="7"/>
  <c r="J255" i="7"/>
  <c r="I255" i="7"/>
  <c r="H255" i="7"/>
  <c r="G255" i="7"/>
  <c r="F255" i="7"/>
  <c r="E255" i="7"/>
  <c r="D255" i="7"/>
  <c r="C255" i="7"/>
  <c r="B255" i="7"/>
  <c r="L254" i="7"/>
  <c r="K254" i="7"/>
  <c r="J254" i="7"/>
  <c r="I254" i="7"/>
  <c r="H254" i="7"/>
  <c r="G254" i="7"/>
  <c r="F254" i="7"/>
  <c r="E254" i="7"/>
  <c r="D254" i="7"/>
  <c r="C254" i="7"/>
  <c r="B254" i="7"/>
  <c r="L253" i="7"/>
  <c r="K253" i="7"/>
  <c r="J253" i="7"/>
  <c r="I253" i="7"/>
  <c r="H253" i="7"/>
  <c r="G253" i="7"/>
  <c r="F253" i="7"/>
  <c r="E253" i="7"/>
  <c r="D253" i="7"/>
  <c r="C253" i="7"/>
  <c r="B253" i="7"/>
  <c r="L252" i="7"/>
  <c r="K252" i="7"/>
  <c r="J252" i="7"/>
  <c r="I252" i="7"/>
  <c r="H252" i="7"/>
  <c r="G252" i="7"/>
  <c r="F252" i="7"/>
  <c r="E252" i="7"/>
  <c r="D252" i="7"/>
  <c r="C252" i="7"/>
  <c r="B252" i="7"/>
  <c r="L251" i="7"/>
  <c r="K251" i="7"/>
  <c r="J251" i="7"/>
  <c r="I251" i="7"/>
  <c r="H251" i="7"/>
  <c r="G251" i="7"/>
  <c r="F251" i="7"/>
  <c r="E251" i="7"/>
  <c r="D251" i="7"/>
  <c r="C251" i="7"/>
  <c r="B251" i="7"/>
  <c r="L247" i="7"/>
  <c r="K247" i="7"/>
  <c r="J247" i="7"/>
  <c r="I247" i="7"/>
  <c r="H247" i="7"/>
  <c r="G247" i="7"/>
  <c r="F247" i="7"/>
  <c r="E247" i="7"/>
  <c r="D247" i="7"/>
  <c r="C247" i="7"/>
  <c r="B247" i="7"/>
  <c r="L245" i="7"/>
  <c r="K245" i="7"/>
  <c r="J245" i="7"/>
  <c r="I245" i="7"/>
  <c r="H245" i="7"/>
  <c r="G245" i="7"/>
  <c r="F245" i="7"/>
  <c r="E245" i="7"/>
  <c r="D245" i="7"/>
  <c r="C245" i="7"/>
  <c r="B245" i="7"/>
  <c r="L244" i="7"/>
  <c r="K244" i="7"/>
  <c r="J244" i="7"/>
  <c r="I244" i="7"/>
  <c r="H244" i="7"/>
  <c r="G244" i="7"/>
  <c r="F244" i="7"/>
  <c r="E244" i="7"/>
  <c r="D244" i="7"/>
  <c r="C244" i="7"/>
  <c r="B244" i="7"/>
  <c r="L243" i="7"/>
  <c r="K243" i="7"/>
  <c r="J243" i="7"/>
  <c r="I243" i="7"/>
  <c r="H243" i="7"/>
  <c r="G243" i="7"/>
  <c r="F243" i="7"/>
  <c r="E243" i="7"/>
  <c r="D243" i="7"/>
  <c r="C243" i="7"/>
  <c r="B243" i="7"/>
  <c r="L240" i="7"/>
  <c r="K240" i="7"/>
  <c r="J240" i="7"/>
  <c r="I240" i="7"/>
  <c r="H240" i="7"/>
  <c r="G240" i="7"/>
  <c r="F240" i="7"/>
  <c r="E240" i="7"/>
  <c r="D240" i="7"/>
  <c r="C240" i="7"/>
  <c r="B240" i="7"/>
  <c r="L238" i="7"/>
  <c r="K238" i="7"/>
  <c r="J238" i="7"/>
  <c r="I238" i="7"/>
  <c r="H238" i="7"/>
  <c r="G238" i="7"/>
  <c r="F238" i="7"/>
  <c r="E238" i="7"/>
  <c r="D238" i="7"/>
  <c r="C238" i="7"/>
  <c r="B238" i="7"/>
  <c r="L237" i="7"/>
  <c r="K237" i="7"/>
  <c r="J237" i="7"/>
  <c r="I237" i="7"/>
  <c r="H237" i="7"/>
  <c r="G237" i="7"/>
  <c r="F237" i="7"/>
  <c r="E237" i="7"/>
  <c r="D237" i="7"/>
  <c r="C237" i="7"/>
  <c r="B237" i="7"/>
  <c r="L236" i="7"/>
  <c r="K236" i="7"/>
  <c r="J236" i="7"/>
  <c r="I236" i="7"/>
  <c r="H236" i="7"/>
  <c r="G236" i="7"/>
  <c r="F236" i="7"/>
  <c r="E236" i="7"/>
  <c r="D236" i="7"/>
  <c r="C236" i="7"/>
  <c r="B236" i="7"/>
  <c r="L235" i="7"/>
  <c r="K235" i="7"/>
  <c r="J235" i="7"/>
  <c r="I235" i="7"/>
  <c r="H235" i="7"/>
  <c r="G235" i="7"/>
  <c r="F235" i="7"/>
  <c r="E235" i="7"/>
  <c r="D235" i="7"/>
  <c r="C235" i="7"/>
  <c r="B235" i="7"/>
  <c r="L232" i="7"/>
  <c r="K232" i="7"/>
  <c r="J232" i="7"/>
  <c r="I232" i="7"/>
  <c r="H232" i="7"/>
  <c r="G232" i="7"/>
  <c r="F232" i="7"/>
  <c r="E232" i="7"/>
  <c r="D232" i="7"/>
  <c r="C232" i="7"/>
  <c r="B232" i="7"/>
  <c r="L231" i="7"/>
  <c r="K231" i="7"/>
  <c r="J231" i="7"/>
  <c r="I231" i="7"/>
  <c r="H231" i="7"/>
  <c r="G231" i="7"/>
  <c r="F231" i="7"/>
  <c r="E231" i="7"/>
  <c r="D231" i="7"/>
  <c r="C231" i="7"/>
  <c r="B231" i="7"/>
  <c r="L230" i="7"/>
  <c r="K230" i="7"/>
  <c r="J230" i="7"/>
  <c r="I230" i="7"/>
  <c r="H230" i="7"/>
  <c r="G230" i="7"/>
  <c r="F230" i="7"/>
  <c r="E230" i="7"/>
  <c r="D230" i="7"/>
  <c r="C230" i="7"/>
  <c r="B230" i="7"/>
  <c r="L229" i="7"/>
  <c r="K229" i="7"/>
  <c r="J229" i="7"/>
  <c r="I229" i="7"/>
  <c r="H229" i="7"/>
  <c r="G229" i="7"/>
  <c r="F229" i="7"/>
  <c r="E229" i="7"/>
  <c r="D229" i="7"/>
  <c r="C229" i="7"/>
  <c r="B229" i="7"/>
  <c r="L226" i="7"/>
  <c r="K226" i="7"/>
  <c r="J226" i="7"/>
  <c r="I226" i="7"/>
  <c r="H226" i="7"/>
  <c r="G226" i="7"/>
  <c r="F226" i="7"/>
  <c r="E226" i="7"/>
  <c r="D226" i="7"/>
  <c r="C226" i="7"/>
  <c r="B226" i="7"/>
  <c r="L225" i="7"/>
  <c r="K225" i="7"/>
  <c r="J225" i="7"/>
  <c r="I225" i="7"/>
  <c r="H225" i="7"/>
  <c r="G225" i="7"/>
  <c r="F225" i="7"/>
  <c r="E225" i="7"/>
  <c r="D225" i="7"/>
  <c r="C225" i="7"/>
  <c r="B225" i="7"/>
  <c r="L224" i="7"/>
  <c r="K224" i="7"/>
  <c r="J224" i="7"/>
  <c r="I224" i="7"/>
  <c r="H224" i="7"/>
  <c r="G224" i="7"/>
  <c r="F224" i="7"/>
  <c r="E224" i="7"/>
  <c r="D224" i="7"/>
  <c r="C224" i="7"/>
  <c r="B224" i="7"/>
  <c r="L223" i="7"/>
  <c r="K223" i="7"/>
  <c r="J223" i="7"/>
  <c r="I223" i="7"/>
  <c r="H223" i="7"/>
  <c r="G223" i="7"/>
  <c r="F223" i="7"/>
  <c r="E223" i="7"/>
  <c r="D223" i="7"/>
  <c r="C223" i="7"/>
  <c r="B223" i="7"/>
  <c r="L220" i="7"/>
  <c r="K220" i="7"/>
  <c r="J220" i="7"/>
  <c r="I220" i="7"/>
  <c r="H220" i="7"/>
  <c r="G220" i="7"/>
  <c r="F220" i="7"/>
  <c r="E220" i="7"/>
  <c r="D220" i="7"/>
  <c r="C220" i="7"/>
  <c r="B220" i="7"/>
  <c r="L218" i="7"/>
  <c r="K218" i="7"/>
  <c r="J218" i="7"/>
  <c r="I218" i="7"/>
  <c r="H218" i="7"/>
  <c r="G218" i="7"/>
  <c r="F218" i="7"/>
  <c r="E218" i="7"/>
  <c r="D218" i="7"/>
  <c r="C218" i="7"/>
  <c r="B218" i="7"/>
  <c r="L217" i="7"/>
  <c r="K217" i="7"/>
  <c r="J217" i="7"/>
  <c r="I217" i="7"/>
  <c r="H217" i="7"/>
  <c r="G217" i="7"/>
  <c r="F217" i="7"/>
  <c r="E217" i="7"/>
  <c r="D217" i="7"/>
  <c r="C217" i="7"/>
  <c r="B217" i="7"/>
  <c r="L216" i="7"/>
  <c r="K216" i="7"/>
  <c r="J216" i="7"/>
  <c r="I216" i="7"/>
  <c r="H216" i="7"/>
  <c r="G216" i="7"/>
  <c r="F216" i="7"/>
  <c r="E216" i="7"/>
  <c r="D216" i="7"/>
  <c r="C216" i="7"/>
  <c r="B216" i="7"/>
  <c r="L215" i="7"/>
  <c r="K215" i="7"/>
  <c r="J215" i="7"/>
  <c r="I215" i="7"/>
  <c r="H215" i="7"/>
  <c r="G215" i="7"/>
  <c r="F215" i="7"/>
  <c r="E215" i="7"/>
  <c r="D215" i="7"/>
  <c r="C215" i="7"/>
  <c r="B215" i="7"/>
  <c r="L214" i="7"/>
  <c r="K214" i="7"/>
  <c r="J214" i="7"/>
  <c r="I214" i="7"/>
  <c r="H214" i="7"/>
  <c r="G214" i="7"/>
  <c r="F214" i="7"/>
  <c r="E214" i="7"/>
  <c r="D214" i="7"/>
  <c r="C214" i="7"/>
  <c r="B214" i="7"/>
  <c r="L210" i="7"/>
  <c r="K210" i="7"/>
  <c r="J210" i="7"/>
  <c r="I210" i="7"/>
  <c r="H210" i="7"/>
  <c r="G210" i="7"/>
  <c r="F210" i="7"/>
  <c r="E210" i="7"/>
  <c r="D210" i="7"/>
  <c r="C210" i="7"/>
  <c r="B210" i="7"/>
  <c r="L209" i="7"/>
  <c r="K209" i="7"/>
  <c r="J209" i="7"/>
  <c r="I209" i="7"/>
  <c r="H209" i="7"/>
  <c r="G209" i="7"/>
  <c r="F209" i="7"/>
  <c r="E209" i="7"/>
  <c r="D209" i="7"/>
  <c r="C209" i="7"/>
  <c r="B209" i="7"/>
  <c r="L208" i="7"/>
  <c r="K208" i="7"/>
  <c r="J208" i="7"/>
  <c r="I208" i="7"/>
  <c r="H208" i="7"/>
  <c r="G208" i="7"/>
  <c r="F208" i="7"/>
  <c r="E208" i="7"/>
  <c r="D208" i="7"/>
  <c r="C208" i="7"/>
  <c r="B208" i="7"/>
  <c r="L205" i="7"/>
  <c r="K205" i="7"/>
  <c r="J205" i="7"/>
  <c r="I205" i="7"/>
  <c r="H205" i="7"/>
  <c r="G205" i="7"/>
  <c r="F205" i="7"/>
  <c r="E205" i="7"/>
  <c r="D205" i="7"/>
  <c r="C205" i="7"/>
  <c r="B205" i="7"/>
  <c r="L204" i="7"/>
  <c r="K204" i="7"/>
  <c r="J204" i="7"/>
  <c r="I204" i="7"/>
  <c r="H204" i="7"/>
  <c r="G204" i="7"/>
  <c r="F204" i="7"/>
  <c r="E204" i="7"/>
  <c r="D204" i="7"/>
  <c r="C204" i="7"/>
  <c r="B204" i="7"/>
  <c r="L203" i="7"/>
  <c r="K203" i="7"/>
  <c r="J203" i="7"/>
  <c r="I203" i="7"/>
  <c r="H203" i="7"/>
  <c r="G203" i="7"/>
  <c r="F203" i="7"/>
  <c r="E203" i="7"/>
  <c r="D203" i="7"/>
  <c r="C203" i="7"/>
  <c r="B203" i="7"/>
  <c r="L200" i="7"/>
  <c r="K200" i="7"/>
  <c r="J200" i="7"/>
  <c r="I200" i="7"/>
  <c r="H200" i="7"/>
  <c r="G200" i="7"/>
  <c r="F200" i="7"/>
  <c r="E200" i="7"/>
  <c r="D200" i="7"/>
  <c r="C200" i="7"/>
  <c r="B200" i="7"/>
  <c r="L199" i="7"/>
  <c r="K199" i="7"/>
  <c r="J199" i="7"/>
  <c r="I199" i="7"/>
  <c r="H199" i="7"/>
  <c r="G199" i="7"/>
  <c r="F199" i="7"/>
  <c r="E199" i="7"/>
  <c r="D199" i="7"/>
  <c r="C199" i="7"/>
  <c r="B199" i="7"/>
  <c r="L198" i="7"/>
  <c r="K198" i="7"/>
  <c r="J198" i="7"/>
  <c r="I198" i="7"/>
  <c r="H198" i="7"/>
  <c r="G198" i="7"/>
  <c r="F198" i="7"/>
  <c r="E198" i="7"/>
  <c r="D198" i="7"/>
  <c r="C198" i="7"/>
  <c r="B198" i="7"/>
  <c r="L195" i="7"/>
  <c r="K195" i="7"/>
  <c r="J195" i="7"/>
  <c r="I195" i="7"/>
  <c r="H195" i="7"/>
  <c r="G195" i="7"/>
  <c r="F195" i="7"/>
  <c r="E195" i="7"/>
  <c r="D195" i="7"/>
  <c r="C195" i="7"/>
  <c r="B195" i="7"/>
  <c r="L194" i="7"/>
  <c r="K194" i="7"/>
  <c r="J194" i="7"/>
  <c r="I194" i="7"/>
  <c r="H194" i="7"/>
  <c r="G194" i="7"/>
  <c r="F194" i="7"/>
  <c r="E194" i="7"/>
  <c r="D194" i="7"/>
  <c r="C194" i="7"/>
  <c r="B194" i="7"/>
  <c r="L193" i="7"/>
  <c r="K193" i="7"/>
  <c r="J193" i="7"/>
  <c r="I193" i="7"/>
  <c r="H193" i="7"/>
  <c r="G193" i="7"/>
  <c r="F193" i="7"/>
  <c r="E193" i="7"/>
  <c r="D193" i="7"/>
  <c r="C193" i="7"/>
  <c r="B193" i="7"/>
  <c r="L192" i="7"/>
  <c r="K192" i="7"/>
  <c r="J192" i="7"/>
  <c r="I192" i="7"/>
  <c r="H192" i="7"/>
  <c r="G192" i="7"/>
  <c r="F192" i="7"/>
  <c r="E192" i="7"/>
  <c r="D192" i="7"/>
  <c r="C192" i="7"/>
  <c r="B192" i="7"/>
  <c r="L191" i="7"/>
  <c r="K191" i="7"/>
  <c r="J191" i="7"/>
  <c r="I191" i="7"/>
  <c r="H191" i="7"/>
  <c r="G191" i="7"/>
  <c r="F191" i="7"/>
  <c r="E191" i="7"/>
  <c r="E8" i="8" s="1"/>
  <c r="D191" i="7"/>
  <c r="E7" i="8" s="1"/>
  <c r="C191" i="7"/>
  <c r="B191" i="7"/>
  <c r="L190" i="7"/>
  <c r="K190" i="7"/>
  <c r="J190" i="7"/>
  <c r="I190" i="7"/>
  <c r="H190" i="7"/>
  <c r="G190" i="7"/>
  <c r="F190" i="7"/>
  <c r="E190" i="7"/>
  <c r="D190" i="7"/>
  <c r="C190" i="7"/>
  <c r="B190" i="7"/>
  <c r="L186" i="7"/>
  <c r="K186" i="7"/>
  <c r="J186" i="7"/>
  <c r="I186" i="7"/>
  <c r="H186" i="7"/>
  <c r="G186" i="7"/>
  <c r="F186" i="7"/>
  <c r="E186" i="7"/>
  <c r="D186" i="7"/>
  <c r="C186" i="7"/>
  <c r="B186" i="7"/>
  <c r="L185" i="7"/>
  <c r="K185" i="7"/>
  <c r="J185" i="7"/>
  <c r="I185" i="7"/>
  <c r="H185" i="7"/>
  <c r="G185" i="7"/>
  <c r="F185" i="7"/>
  <c r="E185" i="7"/>
  <c r="D185" i="7"/>
  <c r="C185" i="7"/>
  <c r="B185" i="7"/>
  <c r="L184" i="7"/>
  <c r="K184" i="7"/>
  <c r="J184" i="7"/>
  <c r="I184" i="7"/>
  <c r="H184" i="7"/>
  <c r="G184" i="7"/>
  <c r="F184" i="7"/>
  <c r="E184" i="7"/>
  <c r="D184" i="7"/>
  <c r="C184" i="7"/>
  <c r="B184" i="7"/>
  <c r="L183" i="7"/>
  <c r="K183" i="7"/>
  <c r="J183" i="7"/>
  <c r="I183" i="7"/>
  <c r="H183" i="7"/>
  <c r="G183" i="7"/>
  <c r="F183" i="7"/>
  <c r="E183" i="7"/>
  <c r="D183" i="7"/>
  <c r="C183" i="7"/>
  <c r="B183" i="7"/>
  <c r="L182" i="7"/>
  <c r="K182" i="7"/>
  <c r="J182" i="7"/>
  <c r="I182" i="7"/>
  <c r="H182" i="7"/>
  <c r="G182" i="7"/>
  <c r="F182" i="7"/>
  <c r="E182" i="7"/>
  <c r="D182" i="7"/>
  <c r="C182" i="7"/>
  <c r="B182" i="7"/>
  <c r="L179" i="7"/>
  <c r="K179" i="7"/>
  <c r="J179" i="7"/>
  <c r="I179" i="7"/>
  <c r="H179" i="7"/>
  <c r="G179" i="7"/>
  <c r="F179" i="7"/>
  <c r="E179" i="7"/>
  <c r="D179" i="7"/>
  <c r="C179" i="7"/>
  <c r="B179" i="7"/>
  <c r="L178" i="7"/>
  <c r="K178" i="7"/>
  <c r="J178" i="7"/>
  <c r="I178" i="7"/>
  <c r="H178" i="7"/>
  <c r="G178" i="7"/>
  <c r="F178" i="7"/>
  <c r="E178" i="7"/>
  <c r="D178" i="7"/>
  <c r="C178" i="7"/>
  <c r="B178" i="7"/>
  <c r="L177" i="7"/>
  <c r="K177" i="7"/>
  <c r="J177" i="7"/>
  <c r="I177" i="7"/>
  <c r="H177" i="7"/>
  <c r="G177" i="7"/>
  <c r="F177" i="7"/>
  <c r="E177" i="7"/>
  <c r="D177" i="7"/>
  <c r="C177" i="7"/>
  <c r="B177" i="7"/>
  <c r="L176" i="7"/>
  <c r="K176" i="7"/>
  <c r="J176" i="7"/>
  <c r="I176" i="7"/>
  <c r="H176" i="7"/>
  <c r="G176" i="7"/>
  <c r="F176" i="7"/>
  <c r="E176" i="7"/>
  <c r="D176" i="7"/>
  <c r="C176" i="7"/>
  <c r="B176" i="7"/>
  <c r="L175" i="7"/>
  <c r="K175" i="7"/>
  <c r="J175" i="7"/>
  <c r="I175" i="7"/>
  <c r="H175" i="7"/>
  <c r="G175" i="7"/>
  <c r="F175" i="7"/>
  <c r="E175" i="7"/>
  <c r="D175" i="7"/>
  <c r="C175" i="7"/>
  <c r="B175" i="7"/>
  <c r="L174" i="7"/>
  <c r="K174" i="7"/>
  <c r="J174" i="7"/>
  <c r="I174" i="7"/>
  <c r="H174" i="7"/>
  <c r="G174" i="7"/>
  <c r="F174" i="7"/>
  <c r="E174" i="7"/>
  <c r="D174" i="7"/>
  <c r="C174" i="7"/>
  <c r="B174" i="7"/>
  <c r="L173" i="7"/>
  <c r="K173" i="7"/>
  <c r="J173" i="7"/>
  <c r="I173" i="7"/>
  <c r="H173" i="7"/>
  <c r="G173" i="7"/>
  <c r="F173" i="7"/>
  <c r="E173" i="7"/>
  <c r="D173" i="7"/>
  <c r="C173" i="7"/>
  <c r="B173" i="7"/>
  <c r="L169" i="7"/>
  <c r="K169" i="7"/>
  <c r="J169" i="7"/>
  <c r="I169" i="7"/>
  <c r="H169" i="7"/>
  <c r="G169" i="7"/>
  <c r="F169" i="7"/>
  <c r="E169" i="7"/>
  <c r="D169" i="7"/>
  <c r="C169" i="7"/>
  <c r="B169" i="7"/>
  <c r="L168" i="7"/>
  <c r="K168" i="7"/>
  <c r="J168" i="7"/>
  <c r="I168" i="7"/>
  <c r="H168" i="7"/>
  <c r="G168" i="7"/>
  <c r="F168" i="7"/>
  <c r="E168" i="7"/>
  <c r="D168" i="7"/>
  <c r="C168" i="7"/>
  <c r="B168" i="7"/>
  <c r="L167" i="7"/>
  <c r="K167" i="7"/>
  <c r="J167" i="7"/>
  <c r="I167" i="7"/>
  <c r="H167" i="7"/>
  <c r="G167" i="7"/>
  <c r="F167" i="7"/>
  <c r="E167" i="7"/>
  <c r="D167" i="7"/>
  <c r="C167" i="7"/>
  <c r="B167" i="7"/>
  <c r="L166" i="7"/>
  <c r="K166" i="7"/>
  <c r="J166" i="7"/>
  <c r="I166" i="7"/>
  <c r="H166" i="7"/>
  <c r="G166" i="7"/>
  <c r="F166" i="7"/>
  <c r="E166" i="7"/>
  <c r="D166" i="7"/>
  <c r="C166" i="7"/>
  <c r="B166" i="7"/>
  <c r="L165" i="7"/>
  <c r="K165" i="7"/>
  <c r="J165" i="7"/>
  <c r="I165" i="7"/>
  <c r="H165" i="7"/>
  <c r="G165" i="7"/>
  <c r="F165" i="7"/>
  <c r="E165" i="7"/>
  <c r="D165" i="7"/>
  <c r="C165" i="7"/>
  <c r="B165" i="7"/>
  <c r="L164" i="7"/>
  <c r="K164" i="7"/>
  <c r="J164" i="7"/>
  <c r="I164" i="7"/>
  <c r="H164" i="7"/>
  <c r="G164" i="7"/>
  <c r="F164" i="7"/>
  <c r="E164" i="7"/>
  <c r="D164" i="7"/>
  <c r="C164" i="7"/>
  <c r="B164" i="7"/>
  <c r="L163" i="7"/>
  <c r="K163" i="7"/>
  <c r="J163" i="7"/>
  <c r="I163" i="7"/>
  <c r="H163" i="7"/>
  <c r="G163" i="7"/>
  <c r="F163" i="7"/>
  <c r="E163" i="7"/>
  <c r="D163" i="7"/>
  <c r="C163" i="7"/>
  <c r="B163" i="7"/>
  <c r="L162" i="7"/>
  <c r="K162" i="7"/>
  <c r="J162" i="7"/>
  <c r="I162" i="7"/>
  <c r="H162" i="7"/>
  <c r="G162" i="7"/>
  <c r="F162" i="7"/>
  <c r="E162" i="7"/>
  <c r="D162" i="7"/>
  <c r="C162" i="7"/>
  <c r="B162" i="7"/>
  <c r="L161" i="7"/>
  <c r="K161" i="7"/>
  <c r="J161" i="7"/>
  <c r="I161" i="7"/>
  <c r="H161" i="7"/>
  <c r="G161" i="7"/>
  <c r="F161" i="7"/>
  <c r="E161" i="7"/>
  <c r="D161" i="7"/>
  <c r="C161" i="7"/>
  <c r="B161" i="7"/>
  <c r="L159" i="7"/>
  <c r="K159" i="7"/>
  <c r="J159" i="7"/>
  <c r="I159" i="7"/>
  <c r="H159" i="7"/>
  <c r="G159" i="7"/>
  <c r="F159" i="7"/>
  <c r="E159" i="7"/>
  <c r="D159" i="7"/>
  <c r="C159" i="7"/>
  <c r="B159" i="7"/>
  <c r="L158" i="7"/>
  <c r="K158" i="7"/>
  <c r="J158" i="7"/>
  <c r="I158" i="7"/>
  <c r="H158" i="7"/>
  <c r="G158" i="7"/>
  <c r="F158" i="7"/>
  <c r="E158" i="7"/>
  <c r="D158" i="7"/>
  <c r="C158" i="7"/>
  <c r="B158" i="7"/>
  <c r="L157" i="7"/>
  <c r="K157" i="7"/>
  <c r="J157" i="7"/>
  <c r="I157" i="7"/>
  <c r="H157" i="7"/>
  <c r="G157" i="7"/>
  <c r="F157" i="7"/>
  <c r="E157" i="7"/>
  <c r="D157" i="7"/>
  <c r="C157" i="7"/>
  <c r="B157" i="7"/>
  <c r="L156" i="7"/>
  <c r="K156" i="7"/>
  <c r="J156" i="7"/>
  <c r="I156" i="7"/>
  <c r="H156" i="7"/>
  <c r="G156" i="7"/>
  <c r="F156" i="7"/>
  <c r="E156" i="7"/>
  <c r="D156" i="7"/>
  <c r="C156" i="7"/>
  <c r="B156" i="7"/>
  <c r="L155" i="7"/>
  <c r="K155" i="7"/>
  <c r="J155" i="7"/>
  <c r="I155" i="7"/>
  <c r="H155" i="7"/>
  <c r="G155" i="7"/>
  <c r="F155" i="7"/>
  <c r="E155" i="7"/>
  <c r="D155" i="7"/>
  <c r="C155" i="7"/>
  <c r="B155" i="7"/>
  <c r="L149" i="7"/>
  <c r="K149" i="7"/>
  <c r="J149" i="7"/>
  <c r="I149" i="7"/>
  <c r="H149" i="7"/>
  <c r="G149" i="7"/>
  <c r="F149" i="7"/>
  <c r="E149" i="7"/>
  <c r="D149" i="7"/>
  <c r="C149" i="7"/>
  <c r="B149" i="7"/>
  <c r="L148" i="7"/>
  <c r="K148" i="7"/>
  <c r="J148" i="7"/>
  <c r="I148" i="7"/>
  <c r="H148" i="7"/>
  <c r="G148" i="7"/>
  <c r="F148" i="7"/>
  <c r="E148" i="7"/>
  <c r="D148" i="7"/>
  <c r="C148" i="7"/>
  <c r="B148" i="7"/>
  <c r="L147" i="7"/>
  <c r="K147" i="7"/>
  <c r="J147" i="7"/>
  <c r="I147" i="7"/>
  <c r="H147" i="7"/>
  <c r="G147" i="7"/>
  <c r="F147" i="7"/>
  <c r="E147" i="7"/>
  <c r="D147" i="7"/>
  <c r="C147" i="7"/>
  <c r="B147" i="7"/>
  <c r="L146" i="7"/>
  <c r="K146" i="7"/>
  <c r="J146" i="7"/>
  <c r="I146" i="7"/>
  <c r="H146" i="7"/>
  <c r="G146" i="7"/>
  <c r="F146" i="7"/>
  <c r="E146" i="7"/>
  <c r="D146" i="7"/>
  <c r="C146" i="7"/>
  <c r="B146" i="7"/>
  <c r="L145" i="7"/>
  <c r="K145" i="7"/>
  <c r="J145" i="7"/>
  <c r="I145" i="7"/>
  <c r="H145" i="7"/>
  <c r="G145" i="7"/>
  <c r="F145" i="7"/>
  <c r="E145" i="7"/>
  <c r="D145" i="7"/>
  <c r="C145" i="7"/>
  <c r="B145" i="7"/>
  <c r="L144" i="7"/>
  <c r="K144" i="7"/>
  <c r="J144" i="7"/>
  <c r="I144" i="7"/>
  <c r="H144" i="7"/>
  <c r="G144" i="7"/>
  <c r="F144" i="7"/>
  <c r="E144" i="7"/>
  <c r="D144" i="7"/>
  <c r="C144" i="7"/>
  <c r="B144" i="7"/>
  <c r="L143" i="7"/>
  <c r="K143" i="7"/>
  <c r="J143" i="7"/>
  <c r="I143" i="7"/>
  <c r="H143" i="7"/>
  <c r="G143" i="7"/>
  <c r="F143" i="7"/>
  <c r="E143" i="7"/>
  <c r="D143" i="7"/>
  <c r="C143" i="7"/>
  <c r="B143" i="7"/>
  <c r="L142" i="7"/>
  <c r="K142" i="7"/>
  <c r="J142" i="7"/>
  <c r="I142" i="7"/>
  <c r="H142" i="7"/>
  <c r="G142" i="7"/>
  <c r="F142" i="7"/>
  <c r="E142" i="7"/>
  <c r="D142" i="7"/>
  <c r="C142" i="7"/>
  <c r="B142" i="7"/>
  <c r="L141" i="7"/>
  <c r="K141" i="7"/>
  <c r="J141" i="7"/>
  <c r="I141" i="7"/>
  <c r="H141" i="7"/>
  <c r="G141" i="7"/>
  <c r="F141" i="7"/>
  <c r="E141" i="7"/>
  <c r="D141" i="7"/>
  <c r="C141" i="7"/>
  <c r="B141" i="7"/>
  <c r="L138" i="7"/>
  <c r="K138" i="7"/>
  <c r="J138" i="7"/>
  <c r="I138" i="7"/>
  <c r="H138" i="7"/>
  <c r="G138" i="7"/>
  <c r="F138" i="7"/>
  <c r="E138" i="7"/>
  <c r="D138" i="7"/>
  <c r="C138" i="7"/>
  <c r="B138" i="7"/>
  <c r="L137" i="7"/>
  <c r="K137" i="7"/>
  <c r="J137" i="7"/>
  <c r="I137" i="7"/>
  <c r="H137" i="7"/>
  <c r="G137" i="7"/>
  <c r="F137" i="7"/>
  <c r="E137" i="7"/>
  <c r="D137" i="7"/>
  <c r="C137" i="7"/>
  <c r="B137" i="7"/>
  <c r="L136" i="7"/>
  <c r="K136" i="7"/>
  <c r="J136" i="7"/>
  <c r="I136" i="7"/>
  <c r="H136" i="7"/>
  <c r="G136" i="7"/>
  <c r="F136" i="7"/>
  <c r="E136" i="7"/>
  <c r="D136" i="7"/>
  <c r="C136" i="7"/>
  <c r="B136" i="7"/>
  <c r="L135" i="7"/>
  <c r="K135" i="7"/>
  <c r="J135" i="7"/>
  <c r="I135" i="7"/>
  <c r="H135" i="7"/>
  <c r="G135" i="7"/>
  <c r="F135" i="7"/>
  <c r="E135" i="7"/>
  <c r="D135" i="7"/>
  <c r="C135" i="7"/>
  <c r="B135" i="7"/>
  <c r="L134" i="7"/>
  <c r="K134" i="7"/>
  <c r="J134" i="7"/>
  <c r="I134" i="7"/>
  <c r="H134" i="7"/>
  <c r="G134" i="7"/>
  <c r="F134" i="7"/>
  <c r="E134" i="7"/>
  <c r="D134" i="7"/>
  <c r="C134" i="7"/>
  <c r="B134" i="7"/>
  <c r="L133" i="7"/>
  <c r="K133" i="7"/>
  <c r="J133" i="7"/>
  <c r="I133" i="7"/>
  <c r="H133" i="7"/>
  <c r="G133" i="7"/>
  <c r="F133" i="7"/>
  <c r="E133" i="7"/>
  <c r="D133" i="7"/>
  <c r="C133" i="7"/>
  <c r="B133" i="7"/>
  <c r="L132" i="7"/>
  <c r="K132" i="7"/>
  <c r="J132" i="7"/>
  <c r="I132" i="7"/>
  <c r="H132" i="7"/>
  <c r="G132" i="7"/>
  <c r="F132" i="7"/>
  <c r="E132" i="7"/>
  <c r="D132" i="7"/>
  <c r="C132" i="7"/>
  <c r="B132" i="7"/>
  <c r="L131" i="7"/>
  <c r="K131" i="7"/>
  <c r="J131" i="7"/>
  <c r="I131" i="7"/>
  <c r="H131" i="7"/>
  <c r="G131" i="7"/>
  <c r="F131" i="7"/>
  <c r="E131" i="7"/>
  <c r="D131" i="7"/>
  <c r="C131" i="7"/>
  <c r="B131" i="7"/>
  <c r="L127" i="7"/>
  <c r="K127" i="7"/>
  <c r="J127" i="7"/>
  <c r="I127" i="7"/>
  <c r="H127" i="7"/>
  <c r="G127" i="7"/>
  <c r="F127" i="7"/>
  <c r="E127" i="7"/>
  <c r="D127" i="7"/>
  <c r="C127" i="7"/>
  <c r="B127" i="7"/>
  <c r="L126" i="7"/>
  <c r="K126" i="7"/>
  <c r="J126" i="7"/>
  <c r="I126" i="7"/>
  <c r="H126" i="7"/>
  <c r="G126" i="7"/>
  <c r="F126" i="7"/>
  <c r="E126" i="7"/>
  <c r="D126" i="7"/>
  <c r="C126" i="7"/>
  <c r="B126" i="7"/>
  <c r="L125" i="7"/>
  <c r="K125" i="7"/>
  <c r="J125" i="7"/>
  <c r="I125" i="7"/>
  <c r="H125" i="7"/>
  <c r="G125" i="7"/>
  <c r="F125" i="7"/>
  <c r="E125" i="7"/>
  <c r="D125" i="7"/>
  <c r="C125" i="7"/>
  <c r="B125" i="7"/>
  <c r="L124" i="7"/>
  <c r="K124" i="7"/>
  <c r="J124" i="7"/>
  <c r="I124" i="7"/>
  <c r="H124" i="7"/>
  <c r="G124" i="7"/>
  <c r="F124" i="7"/>
  <c r="E124" i="7"/>
  <c r="D124" i="7"/>
  <c r="C124" i="7"/>
  <c r="B124" i="7"/>
  <c r="L123" i="7"/>
  <c r="K123" i="7"/>
  <c r="J123" i="7"/>
  <c r="I123" i="7"/>
  <c r="H123" i="7"/>
  <c r="G123" i="7"/>
  <c r="F123" i="7"/>
  <c r="E123" i="7"/>
  <c r="D123" i="7"/>
  <c r="C123" i="7"/>
  <c r="B123" i="7"/>
  <c r="L122" i="7"/>
  <c r="K122" i="7"/>
  <c r="J122" i="7"/>
  <c r="I122" i="7"/>
  <c r="H122" i="7"/>
  <c r="G122" i="7"/>
  <c r="F122" i="7"/>
  <c r="E122" i="7"/>
  <c r="D122" i="7"/>
  <c r="C122" i="7"/>
  <c r="B122" i="7"/>
  <c r="L119" i="7"/>
  <c r="K119" i="7"/>
  <c r="J119" i="7"/>
  <c r="I119" i="7"/>
  <c r="H119" i="7"/>
  <c r="G119" i="7"/>
  <c r="F119" i="7"/>
  <c r="E119" i="7"/>
  <c r="D119" i="7"/>
  <c r="C119" i="7"/>
  <c r="B119" i="7"/>
  <c r="L118" i="7"/>
  <c r="K118" i="7"/>
  <c r="J118" i="7"/>
  <c r="I118" i="7"/>
  <c r="H118" i="7"/>
  <c r="G118" i="7"/>
  <c r="F118" i="7"/>
  <c r="E118" i="7"/>
  <c r="D118" i="7"/>
  <c r="C118" i="7"/>
  <c r="B118" i="7"/>
  <c r="L117" i="7"/>
  <c r="K117" i="7"/>
  <c r="J117" i="7"/>
  <c r="I117" i="7"/>
  <c r="H117" i="7"/>
  <c r="G117" i="7"/>
  <c r="F117" i="7"/>
  <c r="E117" i="7"/>
  <c r="D117" i="7"/>
  <c r="C117" i="7"/>
  <c r="B117" i="7"/>
  <c r="L116" i="7"/>
  <c r="K116" i="7"/>
  <c r="J116" i="7"/>
  <c r="I116" i="7"/>
  <c r="H116" i="7"/>
  <c r="G116" i="7"/>
  <c r="F116" i="7"/>
  <c r="E116" i="7"/>
  <c r="D116" i="7"/>
  <c r="C116" i="7"/>
  <c r="B116" i="7"/>
  <c r="L113" i="7"/>
  <c r="K113" i="7"/>
  <c r="J113" i="7"/>
  <c r="I113" i="7"/>
  <c r="H113" i="7"/>
  <c r="G113" i="7"/>
  <c r="F113" i="7"/>
  <c r="E113" i="7"/>
  <c r="D113" i="7"/>
  <c r="C113" i="7"/>
  <c r="B113" i="7"/>
  <c r="L112" i="7"/>
  <c r="K112" i="7"/>
  <c r="J112" i="7"/>
  <c r="I112" i="7"/>
  <c r="H112" i="7"/>
  <c r="G112" i="7"/>
  <c r="F112" i="7"/>
  <c r="E112" i="7"/>
  <c r="D112" i="7"/>
  <c r="C112" i="7"/>
  <c r="B112" i="7"/>
  <c r="L111" i="7"/>
  <c r="K111" i="7"/>
  <c r="J111" i="7"/>
  <c r="I111" i="7"/>
  <c r="H111" i="7"/>
  <c r="G111" i="7"/>
  <c r="F111" i="7"/>
  <c r="E111" i="7"/>
  <c r="D111" i="7"/>
  <c r="C111" i="7"/>
  <c r="B111" i="7"/>
  <c r="L110" i="7"/>
  <c r="K110" i="7"/>
  <c r="J110" i="7"/>
  <c r="I110" i="7"/>
  <c r="H110" i="7"/>
  <c r="G110" i="7"/>
  <c r="F110" i="7"/>
  <c r="E110" i="7"/>
  <c r="D110" i="7"/>
  <c r="C110" i="7"/>
  <c r="B110" i="7"/>
  <c r="L109" i="7"/>
  <c r="K109" i="7"/>
  <c r="J109" i="7"/>
  <c r="I109" i="7"/>
  <c r="H109" i="7"/>
  <c r="G109" i="7"/>
  <c r="F109" i="7"/>
  <c r="E109" i="7"/>
  <c r="D109" i="7"/>
  <c r="C109" i="7"/>
  <c r="B109" i="7"/>
  <c r="L108" i="7"/>
  <c r="K108" i="7"/>
  <c r="J108" i="7"/>
  <c r="I108" i="7"/>
  <c r="H108" i="7"/>
  <c r="G108" i="7"/>
  <c r="F108" i="7"/>
  <c r="E108" i="7"/>
  <c r="D108" i="7"/>
  <c r="C108" i="7"/>
  <c r="B108" i="7"/>
  <c r="L107" i="7"/>
  <c r="K107" i="7"/>
  <c r="J107" i="7"/>
  <c r="I107" i="7"/>
  <c r="H107" i="7"/>
  <c r="G107" i="7"/>
  <c r="F107" i="7"/>
  <c r="E107" i="7"/>
  <c r="D107" i="7"/>
  <c r="C107" i="7"/>
  <c r="B107" i="7"/>
  <c r="L106" i="7"/>
  <c r="K106" i="7"/>
  <c r="J106" i="7"/>
  <c r="I106" i="7"/>
  <c r="H106" i="7"/>
  <c r="G106" i="7"/>
  <c r="F106" i="7"/>
  <c r="E106" i="7"/>
  <c r="D106" i="7"/>
  <c r="C106" i="7"/>
  <c r="B106" i="7"/>
  <c r="L103" i="7"/>
  <c r="K103" i="7"/>
  <c r="J103" i="7"/>
  <c r="I103" i="7"/>
  <c r="H103" i="7"/>
  <c r="G103" i="7"/>
  <c r="F103" i="7"/>
  <c r="E103" i="7"/>
  <c r="D103" i="7"/>
  <c r="C103" i="7"/>
  <c r="B103" i="7"/>
  <c r="L102" i="7"/>
  <c r="K102" i="7"/>
  <c r="J102" i="7"/>
  <c r="I102" i="7"/>
  <c r="H102" i="7"/>
  <c r="G102" i="7"/>
  <c r="F102" i="7"/>
  <c r="E102" i="7"/>
  <c r="D102" i="7"/>
  <c r="C102" i="7"/>
  <c r="B102" i="7"/>
  <c r="L101" i="7"/>
  <c r="K101" i="7"/>
  <c r="J101" i="7"/>
  <c r="I101" i="7"/>
  <c r="H101" i="7"/>
  <c r="G101" i="7"/>
  <c r="F101" i="7"/>
  <c r="E101" i="7"/>
  <c r="D101" i="7"/>
  <c r="C101" i="7"/>
  <c r="B101" i="7"/>
  <c r="L100" i="7"/>
  <c r="K100" i="7"/>
  <c r="J100" i="7"/>
  <c r="I100" i="7"/>
  <c r="H100" i="7"/>
  <c r="G100" i="7"/>
  <c r="F100" i="7"/>
  <c r="E100" i="7"/>
  <c r="D100" i="7"/>
  <c r="C100" i="7"/>
  <c r="B100" i="7"/>
  <c r="L99" i="7"/>
  <c r="K99" i="7"/>
  <c r="J99" i="7"/>
  <c r="I99" i="7"/>
  <c r="H99" i="7"/>
  <c r="G99" i="7"/>
  <c r="F99" i="7"/>
  <c r="E99" i="7"/>
  <c r="D99" i="7"/>
  <c r="C99" i="7"/>
  <c r="B99" i="7"/>
  <c r="L98" i="7"/>
  <c r="K98" i="7"/>
  <c r="J98" i="7"/>
  <c r="I98" i="7"/>
  <c r="H98" i="7"/>
  <c r="G98" i="7"/>
  <c r="F98" i="7"/>
  <c r="E98" i="7"/>
  <c r="D98" i="7"/>
  <c r="C98" i="7"/>
  <c r="B98" i="7"/>
  <c r="L95" i="7"/>
  <c r="K95" i="7"/>
  <c r="J95" i="7"/>
  <c r="I95" i="7"/>
  <c r="H95" i="7"/>
  <c r="G95" i="7"/>
  <c r="F95" i="7"/>
  <c r="E95" i="7"/>
  <c r="D95" i="7"/>
  <c r="C95" i="7"/>
  <c r="B95" i="7"/>
  <c r="L94" i="7"/>
  <c r="K94" i="7"/>
  <c r="J94" i="7"/>
  <c r="I94" i="7"/>
  <c r="H94" i="7"/>
  <c r="G94" i="7"/>
  <c r="F94" i="7"/>
  <c r="E94" i="7"/>
  <c r="D94" i="7"/>
  <c r="C94" i="7"/>
  <c r="B94" i="7"/>
  <c r="L93" i="7"/>
  <c r="K93" i="7"/>
  <c r="J93" i="7"/>
  <c r="I93" i="7"/>
  <c r="H93" i="7"/>
  <c r="G93" i="7"/>
  <c r="F93" i="7"/>
  <c r="E93" i="7"/>
  <c r="D93" i="7"/>
  <c r="C93" i="7"/>
  <c r="B93" i="7"/>
  <c r="L92" i="7"/>
  <c r="K92" i="7"/>
  <c r="J92" i="7"/>
  <c r="I92" i="7"/>
  <c r="H92" i="7"/>
  <c r="G92" i="7"/>
  <c r="F92" i="7"/>
  <c r="E92" i="7"/>
  <c r="D92" i="7"/>
  <c r="C92" i="7"/>
  <c r="B92" i="7"/>
  <c r="L91" i="7"/>
  <c r="K91" i="7"/>
  <c r="J91" i="7"/>
  <c r="I91" i="7"/>
  <c r="H91" i="7"/>
  <c r="G91" i="7"/>
  <c r="F91" i="7"/>
  <c r="E91" i="7"/>
  <c r="D91" i="7"/>
  <c r="C91" i="7"/>
  <c r="B91" i="7"/>
  <c r="L90" i="7"/>
  <c r="K90" i="7"/>
  <c r="J90" i="7"/>
  <c r="I90" i="7"/>
  <c r="H90" i="7"/>
  <c r="G90" i="7"/>
  <c r="F90" i="7"/>
  <c r="E90" i="7"/>
  <c r="D90" i="7"/>
  <c r="C90" i="7"/>
  <c r="B90" i="7"/>
  <c r="L89" i="7"/>
  <c r="K89" i="7"/>
  <c r="J89" i="7"/>
  <c r="I89" i="7"/>
  <c r="H89" i="7"/>
  <c r="G89" i="7"/>
  <c r="F89" i="7"/>
  <c r="E89" i="7"/>
  <c r="D89" i="7"/>
  <c r="C89" i="7"/>
  <c r="B89" i="7"/>
  <c r="L86" i="7"/>
  <c r="K86" i="7"/>
  <c r="J86" i="7"/>
  <c r="I86" i="7"/>
  <c r="H86" i="7"/>
  <c r="G86" i="7"/>
  <c r="F86" i="7"/>
  <c r="E86" i="7"/>
  <c r="D86" i="7"/>
  <c r="C86" i="7"/>
  <c r="B86" i="7"/>
  <c r="L85" i="7"/>
  <c r="K85" i="7"/>
  <c r="J85" i="7"/>
  <c r="I85" i="7"/>
  <c r="H85" i="7"/>
  <c r="G85" i="7"/>
  <c r="F85" i="7"/>
  <c r="E85" i="7"/>
  <c r="D85" i="7"/>
  <c r="C85" i="7"/>
  <c r="B85" i="7"/>
  <c r="L84" i="7"/>
  <c r="K84" i="7"/>
  <c r="J84" i="7"/>
  <c r="I84" i="7"/>
  <c r="H84" i="7"/>
  <c r="G84" i="7"/>
  <c r="F84" i="7"/>
  <c r="E84" i="7"/>
  <c r="D84" i="7"/>
  <c r="C84" i="7"/>
  <c r="B84" i="7"/>
  <c r="L83" i="7"/>
  <c r="K83" i="7"/>
  <c r="J83" i="7"/>
  <c r="I83" i="7"/>
  <c r="H83" i="7"/>
  <c r="G83" i="7"/>
  <c r="F83" i="7"/>
  <c r="E83" i="7"/>
  <c r="D83" i="7"/>
  <c r="C83" i="7"/>
  <c r="B83" i="7"/>
  <c r="L81" i="7"/>
  <c r="K81" i="7"/>
  <c r="J81" i="7"/>
  <c r="I81" i="7"/>
  <c r="H81" i="7"/>
  <c r="G81" i="7"/>
  <c r="F81" i="7"/>
  <c r="E81" i="7"/>
  <c r="D81" i="7"/>
  <c r="C81" i="7"/>
  <c r="B81" i="7"/>
  <c r="L77" i="7"/>
  <c r="K77" i="7"/>
  <c r="J77" i="7"/>
  <c r="I77" i="7"/>
  <c r="H77" i="7"/>
  <c r="G77" i="7"/>
  <c r="F77" i="7"/>
  <c r="E77" i="7"/>
  <c r="D77" i="7"/>
  <c r="C77" i="7"/>
  <c r="B77" i="7"/>
  <c r="L76" i="7"/>
  <c r="K76" i="7"/>
  <c r="J76" i="7"/>
  <c r="I76" i="7"/>
  <c r="H76" i="7"/>
  <c r="G76" i="7"/>
  <c r="F76" i="7"/>
  <c r="E76" i="7"/>
  <c r="D76" i="7"/>
  <c r="C76" i="7"/>
  <c r="B76" i="7"/>
  <c r="L75" i="7"/>
  <c r="K75" i="7"/>
  <c r="J75" i="7"/>
  <c r="I75" i="7"/>
  <c r="H75" i="7"/>
  <c r="G75" i="7"/>
  <c r="F75" i="7"/>
  <c r="E75" i="7"/>
  <c r="D75" i="7"/>
  <c r="C75" i="7"/>
  <c r="B75" i="7"/>
  <c r="L74" i="7"/>
  <c r="K74" i="7"/>
  <c r="J74" i="7"/>
  <c r="I74" i="7"/>
  <c r="H74" i="7"/>
  <c r="G74" i="7"/>
  <c r="F74" i="7"/>
  <c r="E74" i="7"/>
  <c r="D74" i="7"/>
  <c r="C74" i="7"/>
  <c r="B74" i="7"/>
  <c r="L73" i="7"/>
  <c r="K73" i="7"/>
  <c r="J73" i="7"/>
  <c r="I73" i="7"/>
  <c r="H73" i="7"/>
  <c r="G73" i="7"/>
  <c r="F73" i="7"/>
  <c r="E73" i="7"/>
  <c r="D73" i="7"/>
  <c r="C73" i="7"/>
  <c r="B73" i="7"/>
  <c r="L70" i="7"/>
  <c r="K70" i="7"/>
  <c r="J70" i="7"/>
  <c r="I70" i="7"/>
  <c r="H70" i="7"/>
  <c r="G70" i="7"/>
  <c r="F70" i="7"/>
  <c r="E70" i="7"/>
  <c r="D70" i="7"/>
  <c r="C70" i="7"/>
  <c r="B70" i="7"/>
  <c r="L68" i="7"/>
  <c r="K68" i="7"/>
  <c r="J68" i="7"/>
  <c r="I68" i="7"/>
  <c r="H68" i="7"/>
  <c r="G68" i="7"/>
  <c r="F68" i="7"/>
  <c r="E68" i="7"/>
  <c r="D68" i="7"/>
  <c r="C68" i="7"/>
  <c r="B68" i="7"/>
  <c r="L67" i="7"/>
  <c r="K67" i="7"/>
  <c r="J67" i="7"/>
  <c r="I67" i="7"/>
  <c r="H67" i="7"/>
  <c r="G67" i="7"/>
  <c r="F67" i="7"/>
  <c r="E67" i="7"/>
  <c r="D67" i="7"/>
  <c r="C67" i="7"/>
  <c r="B67" i="7"/>
  <c r="L66" i="7"/>
  <c r="K66" i="7"/>
  <c r="J66" i="7"/>
  <c r="I66" i="7"/>
  <c r="H66" i="7"/>
  <c r="G66" i="7"/>
  <c r="F66" i="7"/>
  <c r="E66" i="7"/>
  <c r="D66" i="7"/>
  <c r="C66" i="7"/>
  <c r="B66" i="7"/>
  <c r="L65" i="7"/>
  <c r="K65" i="7"/>
  <c r="J65" i="7"/>
  <c r="I65" i="7"/>
  <c r="H65" i="7"/>
  <c r="G65" i="7"/>
  <c r="F65" i="7"/>
  <c r="E65" i="7"/>
  <c r="D65" i="7"/>
  <c r="C65" i="7"/>
  <c r="B65" i="7"/>
  <c r="L61" i="7"/>
  <c r="K61" i="7"/>
  <c r="J61" i="7"/>
  <c r="I61" i="7"/>
  <c r="H61" i="7"/>
  <c r="G61" i="7"/>
  <c r="F61" i="7"/>
  <c r="E61" i="7"/>
  <c r="D61" i="7"/>
  <c r="C61" i="7"/>
  <c r="B61" i="7"/>
  <c r="L60" i="7"/>
  <c r="K60" i="7"/>
  <c r="J60" i="7"/>
  <c r="I60" i="7"/>
  <c r="H60" i="7"/>
  <c r="G60" i="7"/>
  <c r="F60" i="7"/>
  <c r="E60" i="7"/>
  <c r="D60" i="7"/>
  <c r="C60" i="7"/>
  <c r="B60" i="7"/>
  <c r="L59" i="7"/>
  <c r="K59" i="7"/>
  <c r="J59" i="7"/>
  <c r="I59" i="7"/>
  <c r="H59" i="7"/>
  <c r="G59" i="7"/>
  <c r="F59" i="7"/>
  <c r="E59" i="7"/>
  <c r="D59" i="7"/>
  <c r="C59" i="7"/>
  <c r="B59" i="7"/>
  <c r="L58" i="7"/>
  <c r="K58" i="7"/>
  <c r="J58" i="7"/>
  <c r="I58" i="7"/>
  <c r="H58" i="7"/>
  <c r="G58" i="7"/>
  <c r="F58" i="7"/>
  <c r="E58" i="7"/>
  <c r="D58" i="7"/>
  <c r="C58" i="7"/>
  <c r="B58" i="7"/>
  <c r="L57" i="7"/>
  <c r="K57" i="7"/>
  <c r="J57" i="7"/>
  <c r="I57" i="7"/>
  <c r="H57" i="7"/>
  <c r="G57" i="7"/>
  <c r="F57" i="7"/>
  <c r="E57" i="7"/>
  <c r="D57" i="7"/>
  <c r="C57" i="7"/>
  <c r="B57" i="7"/>
  <c r="L56" i="7"/>
  <c r="K56" i="7"/>
  <c r="J56" i="7"/>
  <c r="I56" i="7"/>
  <c r="H56" i="7"/>
  <c r="G56" i="7"/>
  <c r="F56" i="7"/>
  <c r="E56" i="7"/>
  <c r="D56" i="7"/>
  <c r="C56" i="7"/>
  <c r="B56" i="7"/>
  <c r="L55" i="7"/>
  <c r="K55" i="7"/>
  <c r="J55" i="7"/>
  <c r="I55" i="7"/>
  <c r="H55" i="7"/>
  <c r="G55" i="7"/>
  <c r="F55" i="7"/>
  <c r="E55" i="7"/>
  <c r="D55" i="7"/>
  <c r="C55" i="7"/>
  <c r="B55" i="7"/>
  <c r="L54" i="7"/>
  <c r="K54" i="7"/>
  <c r="J54" i="7"/>
  <c r="I54" i="7"/>
  <c r="H54" i="7"/>
  <c r="G54" i="7"/>
  <c r="F54" i="7"/>
  <c r="E54" i="7"/>
  <c r="D54" i="7"/>
  <c r="C54" i="7"/>
  <c r="B54" i="7"/>
  <c r="L53" i="7"/>
  <c r="K53" i="7"/>
  <c r="J53" i="7"/>
  <c r="I53" i="7"/>
  <c r="H53" i="7"/>
  <c r="G53" i="7"/>
  <c r="F53" i="7"/>
  <c r="E53" i="7"/>
  <c r="D53" i="7"/>
  <c r="C53" i="7"/>
  <c r="B53" i="7"/>
  <c r="L52" i="7"/>
  <c r="K52" i="7"/>
  <c r="J52" i="7"/>
  <c r="I52" i="7"/>
  <c r="H52" i="7"/>
  <c r="G52" i="7"/>
  <c r="F52" i="7"/>
  <c r="E52" i="7"/>
  <c r="D52" i="7"/>
  <c r="C52" i="7"/>
  <c r="B52" i="7"/>
  <c r="L51" i="7"/>
  <c r="K51" i="7"/>
  <c r="J51" i="7"/>
  <c r="I51" i="7"/>
  <c r="H51" i="7"/>
  <c r="G51" i="7"/>
  <c r="F51" i="7"/>
  <c r="E51" i="7"/>
  <c r="D51" i="7"/>
  <c r="C51" i="7"/>
  <c r="B51" i="7"/>
  <c r="L50" i="7"/>
  <c r="K50" i="7"/>
  <c r="J50" i="7"/>
  <c r="I50" i="7"/>
  <c r="H50" i="7"/>
  <c r="G50" i="7"/>
  <c r="F50" i="7"/>
  <c r="E50" i="7"/>
  <c r="D50" i="7"/>
  <c r="C50" i="7"/>
  <c r="B50" i="7"/>
  <c r="L49" i="7"/>
  <c r="K49" i="7"/>
  <c r="J49" i="7"/>
  <c r="I49" i="7"/>
  <c r="H49" i="7"/>
  <c r="G49" i="7"/>
  <c r="F49" i="7"/>
  <c r="E49" i="7"/>
  <c r="D49" i="7"/>
  <c r="C49" i="7"/>
  <c r="B49" i="7"/>
  <c r="L46" i="7"/>
  <c r="K46" i="7"/>
  <c r="J46" i="7"/>
  <c r="I46" i="7"/>
  <c r="H46" i="7"/>
  <c r="G46" i="7"/>
  <c r="F46" i="7"/>
  <c r="E46" i="7"/>
  <c r="D46" i="7"/>
  <c r="C46" i="7"/>
  <c r="B46" i="7"/>
  <c r="L45" i="7"/>
  <c r="K45" i="7"/>
  <c r="J45" i="7"/>
  <c r="I45" i="7"/>
  <c r="H45" i="7"/>
  <c r="G45" i="7"/>
  <c r="F45" i="7"/>
  <c r="E45" i="7"/>
  <c r="D45" i="7"/>
  <c r="C45" i="7"/>
  <c r="B45" i="7"/>
  <c r="L44" i="7"/>
  <c r="K44" i="7"/>
  <c r="J44" i="7"/>
  <c r="I44" i="7"/>
  <c r="H44" i="7"/>
  <c r="G44" i="7"/>
  <c r="F44" i="7"/>
  <c r="E44" i="7"/>
  <c r="D44" i="7"/>
  <c r="C44" i="7"/>
  <c r="B44" i="7"/>
  <c r="L43" i="7"/>
  <c r="K43" i="7"/>
  <c r="J43" i="7"/>
  <c r="I43" i="7"/>
  <c r="H43" i="7"/>
  <c r="G43" i="7"/>
  <c r="F43" i="7"/>
  <c r="E43" i="7"/>
  <c r="D43" i="7"/>
  <c r="C43" i="7"/>
  <c r="B43" i="7"/>
  <c r="L42" i="7"/>
  <c r="K42" i="7"/>
  <c r="J42" i="7"/>
  <c r="I42" i="7"/>
  <c r="H42" i="7"/>
  <c r="G42" i="7"/>
  <c r="F42" i="7"/>
  <c r="E42" i="7"/>
  <c r="D42" i="7"/>
  <c r="C42" i="7"/>
  <c r="B42" i="7"/>
  <c r="L41" i="7"/>
  <c r="K41" i="7"/>
  <c r="J41" i="7"/>
  <c r="I41" i="7"/>
  <c r="H41" i="7"/>
  <c r="G41" i="7"/>
  <c r="F41" i="7"/>
  <c r="E41" i="7"/>
  <c r="D41" i="7"/>
  <c r="C41" i="7"/>
  <c r="B41" i="7"/>
  <c r="L40" i="7"/>
  <c r="K40" i="7"/>
  <c r="J40" i="7"/>
  <c r="I40" i="7"/>
  <c r="H40" i="7"/>
  <c r="G40" i="7"/>
  <c r="F40" i="7"/>
  <c r="E40" i="7"/>
  <c r="D40" i="7"/>
  <c r="C40" i="7"/>
  <c r="B40" i="7"/>
  <c r="L39" i="7"/>
  <c r="K39" i="7"/>
  <c r="J39" i="7"/>
  <c r="I39" i="7"/>
  <c r="H39" i="7"/>
  <c r="G39" i="7"/>
  <c r="F39" i="7"/>
  <c r="E39" i="7"/>
  <c r="D39" i="7"/>
  <c r="C39" i="7"/>
  <c r="B39" i="7"/>
  <c r="L36" i="7"/>
  <c r="K36" i="7"/>
  <c r="J36" i="7"/>
  <c r="I36" i="7"/>
  <c r="H36" i="7"/>
  <c r="G36" i="7"/>
  <c r="F36" i="7"/>
  <c r="E36" i="7"/>
  <c r="D36" i="7"/>
  <c r="C36" i="7"/>
  <c r="B36" i="7"/>
  <c r="L35" i="7"/>
  <c r="K35" i="7"/>
  <c r="J35" i="7"/>
  <c r="I35" i="7"/>
  <c r="H35" i="7"/>
  <c r="G35" i="7"/>
  <c r="F35" i="7"/>
  <c r="E35" i="7"/>
  <c r="D35" i="7"/>
  <c r="C35" i="7"/>
  <c r="B35" i="7"/>
  <c r="L34" i="7"/>
  <c r="K34" i="7"/>
  <c r="J34" i="7"/>
  <c r="I34" i="7"/>
  <c r="H34" i="7"/>
  <c r="G34" i="7"/>
  <c r="F34" i="7"/>
  <c r="E34" i="7"/>
  <c r="D34" i="7"/>
  <c r="C34" i="7"/>
  <c r="B34" i="7"/>
  <c r="L33" i="7"/>
  <c r="K33" i="7"/>
  <c r="J33" i="7"/>
  <c r="I33" i="7"/>
  <c r="H33" i="7"/>
  <c r="G33" i="7"/>
  <c r="F33" i="7"/>
  <c r="E33" i="7"/>
  <c r="D33" i="7"/>
  <c r="C33" i="7"/>
  <c r="B33" i="7"/>
  <c r="L32" i="7"/>
  <c r="K32" i="7"/>
  <c r="J32" i="7"/>
  <c r="I32" i="7"/>
  <c r="H32" i="7"/>
  <c r="G32" i="7"/>
  <c r="F32" i="7"/>
  <c r="E32" i="7"/>
  <c r="D32" i="7"/>
  <c r="C32" i="7"/>
  <c r="B32" i="7"/>
  <c r="L31" i="7"/>
  <c r="K31" i="7"/>
  <c r="J31" i="7"/>
  <c r="I31" i="7"/>
  <c r="H31" i="7"/>
  <c r="G31" i="7"/>
  <c r="F31" i="7"/>
  <c r="E31" i="7"/>
  <c r="D31" i="7"/>
  <c r="C31" i="7"/>
  <c r="B31" i="7"/>
  <c r="L30" i="7"/>
  <c r="K30" i="7"/>
  <c r="J30" i="7"/>
  <c r="I30" i="7"/>
  <c r="H30" i="7"/>
  <c r="G30" i="7"/>
  <c r="F30" i="7"/>
  <c r="E30" i="7"/>
  <c r="D30" i="7"/>
  <c r="C30" i="7"/>
  <c r="B30" i="7"/>
  <c r="L29" i="7"/>
  <c r="K29" i="7"/>
  <c r="J29" i="7"/>
  <c r="I29" i="7"/>
  <c r="H29" i="7"/>
  <c r="G29" i="7"/>
  <c r="F29" i="7"/>
  <c r="E29" i="7"/>
  <c r="E14" i="8" s="1"/>
  <c r="E15" i="8" s="1"/>
  <c r="D29" i="7"/>
  <c r="E13" i="8" s="1"/>
  <c r="C29" i="7"/>
  <c r="B29" i="7"/>
  <c r="L28" i="7"/>
  <c r="K28" i="7"/>
  <c r="J28" i="7"/>
  <c r="I28" i="7"/>
  <c r="H28" i="7"/>
  <c r="G28" i="7"/>
  <c r="F28" i="7"/>
  <c r="E28" i="7"/>
  <c r="D28" i="7"/>
  <c r="C28" i="7"/>
  <c r="B28" i="7"/>
  <c r="L27" i="7"/>
  <c r="K27" i="7"/>
  <c r="J27" i="7"/>
  <c r="I27" i="7"/>
  <c r="H27" i="7"/>
  <c r="G27" i="7"/>
  <c r="F27" i="7"/>
  <c r="E27" i="7"/>
  <c r="D27" i="7"/>
  <c r="C27" i="7"/>
  <c r="B27" i="7"/>
  <c r="L26" i="7"/>
  <c r="K26" i="7"/>
  <c r="J26" i="7"/>
  <c r="I26" i="7"/>
  <c r="H26" i="7"/>
  <c r="G26" i="7"/>
  <c r="F26" i="7"/>
  <c r="E26" i="7"/>
  <c r="D26" i="7"/>
  <c r="C26" i="7"/>
  <c r="B26" i="7"/>
  <c r="L25" i="7"/>
  <c r="K25" i="7"/>
  <c r="J25" i="7"/>
  <c r="I25" i="7"/>
  <c r="H25" i="7"/>
  <c r="G25" i="7"/>
  <c r="F25" i="7"/>
  <c r="E25" i="7"/>
  <c r="D25" i="7"/>
  <c r="C25" i="7"/>
  <c r="B25" i="7"/>
  <c r="L24" i="7"/>
  <c r="K24" i="7"/>
  <c r="J24" i="7"/>
  <c r="I24" i="7"/>
  <c r="H24" i="7"/>
  <c r="G24" i="7"/>
  <c r="F24" i="7"/>
  <c r="E24" i="7"/>
  <c r="D24" i="7"/>
  <c r="C24" i="7"/>
  <c r="B24" i="7"/>
  <c r="L23" i="7"/>
  <c r="K23" i="7"/>
  <c r="J23" i="7"/>
  <c r="I23" i="7"/>
  <c r="H23" i="7"/>
  <c r="G23" i="7"/>
  <c r="F23" i="7"/>
  <c r="E23" i="7"/>
  <c r="D23" i="7"/>
  <c r="C23" i="7"/>
  <c r="B23" i="7"/>
  <c r="L22" i="7"/>
  <c r="K22" i="7"/>
  <c r="J22" i="7"/>
  <c r="I22" i="7"/>
  <c r="H22" i="7"/>
  <c r="G22" i="7"/>
  <c r="F22" i="7"/>
  <c r="E22" i="7"/>
  <c r="D22" i="7"/>
  <c r="C22" i="7"/>
  <c r="B22" i="7"/>
  <c r="L21" i="7"/>
  <c r="K21" i="7"/>
  <c r="J21" i="7"/>
  <c r="I21" i="7"/>
  <c r="H21" i="7"/>
  <c r="G21" i="7"/>
  <c r="F21" i="7"/>
  <c r="E21" i="7"/>
  <c r="D21" i="7"/>
  <c r="C21" i="7"/>
  <c r="B21" i="7"/>
  <c r="L18" i="7"/>
  <c r="K18" i="7"/>
  <c r="J18" i="7"/>
  <c r="I18" i="7"/>
  <c r="H18" i="7"/>
  <c r="G18" i="7"/>
  <c r="F18" i="7"/>
  <c r="E18" i="7"/>
  <c r="D18" i="7"/>
  <c r="C18" i="7"/>
  <c r="B18" i="7"/>
  <c r="L17" i="7"/>
  <c r="K17" i="7"/>
  <c r="J17" i="7"/>
  <c r="I17" i="7"/>
  <c r="H17" i="7"/>
  <c r="G17" i="7"/>
  <c r="F17" i="7"/>
  <c r="E17" i="7"/>
  <c r="D17" i="7"/>
  <c r="C17" i="7"/>
  <c r="B17" i="7"/>
  <c r="L16" i="7"/>
  <c r="K16" i="7"/>
  <c r="J16" i="7"/>
  <c r="I16" i="7"/>
  <c r="H16" i="7"/>
  <c r="G16" i="7"/>
  <c r="F16" i="7"/>
  <c r="E16" i="7"/>
  <c r="D16" i="7"/>
  <c r="C16" i="7"/>
  <c r="B16" i="7"/>
  <c r="L15" i="7"/>
  <c r="K15" i="7"/>
  <c r="J15" i="7"/>
  <c r="I15" i="7"/>
  <c r="H15" i="7"/>
  <c r="G15" i="7"/>
  <c r="F15" i="7"/>
  <c r="E15" i="7"/>
  <c r="D15" i="7"/>
  <c r="C15" i="7"/>
  <c r="B15" i="7"/>
  <c r="L14" i="7"/>
  <c r="K14" i="7"/>
  <c r="J14" i="7"/>
  <c r="I14" i="7"/>
  <c r="H14" i="7"/>
  <c r="G14" i="7"/>
  <c r="F14" i="7"/>
  <c r="E14" i="7"/>
  <c r="D14" i="7"/>
  <c r="C14" i="7"/>
  <c r="B14" i="7"/>
  <c r="L13" i="7"/>
  <c r="K13" i="7"/>
  <c r="J13" i="7"/>
  <c r="I13" i="7"/>
  <c r="H13" i="7"/>
  <c r="G13" i="7"/>
  <c r="F13" i="7"/>
  <c r="E13" i="7"/>
  <c r="D13" i="7"/>
  <c r="C13" i="7"/>
  <c r="B13" i="7"/>
  <c r="L12" i="7"/>
  <c r="K12" i="7"/>
  <c r="J12" i="7"/>
  <c r="I12" i="7"/>
  <c r="H12" i="7"/>
  <c r="G12" i="7"/>
  <c r="F12" i="7"/>
  <c r="E12" i="7"/>
  <c r="D12" i="7"/>
  <c r="C12" i="7"/>
  <c r="B12" i="7"/>
  <c r="L11" i="7"/>
  <c r="K11" i="7"/>
  <c r="J11" i="7"/>
  <c r="I11" i="7"/>
  <c r="H11" i="7"/>
  <c r="G11" i="7"/>
  <c r="F11" i="7"/>
  <c r="E11" i="7"/>
  <c r="D11" i="7"/>
  <c r="C11" i="7"/>
  <c r="B11" i="7"/>
  <c r="L7" i="7"/>
  <c r="K7" i="7"/>
  <c r="J7" i="7"/>
  <c r="I7" i="7"/>
  <c r="H7" i="7"/>
  <c r="G7" i="7"/>
  <c r="F7" i="7"/>
  <c r="E7" i="7"/>
  <c r="D7" i="7"/>
  <c r="C7" i="7"/>
  <c r="B7" i="7"/>
  <c r="T11" i="4"/>
  <c r="M538" i="10" l="1"/>
  <c r="M250" i="10"/>
  <c r="M39" i="10"/>
  <c r="M251" i="10"/>
  <c r="E9" i="8"/>
  <c r="E18" i="8"/>
  <c r="E21" i="8" s="1"/>
  <c r="O58" i="4"/>
  <c r="C8" i="4"/>
  <c r="C10"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tc={7AF2BBEA-0240-422A-9BB9-99C0086B5F96}</author>
    <author>Anthony,James T (BPA) - PEJ-6</author>
    <author>tc={F78CA42A-352A-4D4F-9D54-4C7E351A9C8E}</author>
  </authors>
  <commentList>
    <comment ref="C24" authorId="0" shapeId="0" xr:uid="{7AF2BBEA-0240-422A-9BB9-99C0086B5F96}">
      <text>
        <t>[Threaded comment]
Your version of Excel allows you to read this threaded comment; however, any edits to it will get removed if the file is opened in a newer version of Excel. Learn more: https://go.microsoft.com/fwlink/?linkid=870924
Comment:
    If this says “yes”, then 1 or more measures entered as custom projects have a B/C ratio lower than 0.5, and busbar savings greater than 400,000 kWh/year.  They probably won’t be accepted upon technical review.</t>
      </text>
    </comment>
    <comment ref="B27" authorId="1" shapeId="0" xr:uid="{AF3DBC7D-9617-4DD6-A037-DAF027370D85}">
      <text>
        <r>
          <rPr>
            <b/>
            <sz val="9"/>
            <color indexed="81"/>
            <rFont val="Tahoma"/>
            <family val="2"/>
          </rPr>
          <t>Anthony,James T (BPA) - PEJ-6:</t>
        </r>
        <r>
          <rPr>
            <sz val="9"/>
            <color indexed="81"/>
            <rFont val="Tahoma"/>
            <family val="2"/>
          </rPr>
          <t xml:space="preserve">
SPECIAL EDITING NOTE:  If in the middle of entering a project you decide to remove a measure or want to reset a row, the easiest way is to copy the cells from a row below that hasn't had an entry (like row 200) and paste it over the cells from your old entry, thus resetting that row.
</t>
        </r>
      </text>
    </comment>
    <comment ref="E27" authorId="2" shapeId="0" xr:uid="{F78CA42A-352A-4D4F-9D54-4C7E351A9C8E}">
      <text>
        <t>[Threaded comment]
Your version of Excel allows you to read this threaded comment; however, any edits to it will get removed if the file is opened in a newer version of Excel. Learn more: https://go.microsoft.com/fwlink/?linkid=870924
Comment:
    Lighting Projects will be shown as “custom”</t>
      </text>
    </comment>
  </commentList>
</comments>
</file>

<file path=xl/sharedStrings.xml><?xml version="1.0" encoding="utf-8"?>
<sst xmlns="http://schemas.openxmlformats.org/spreadsheetml/2006/main" count="67919" uniqueCount="5083">
  <si>
    <t>Programs Available to Use this Measures RefNo</t>
  </si>
  <si>
    <t>Custom
Measure
RefNo</t>
  </si>
  <si>
    <t>Resource Opportunity Type</t>
  </si>
  <si>
    <t>Sector</t>
  </si>
  <si>
    <t>End Use</t>
  </si>
  <si>
    <t>Category</t>
  </si>
  <si>
    <t>Technology/Activity/Practice</t>
  </si>
  <si>
    <t>Default Load Shape</t>
  </si>
  <si>
    <t>Measure Life</t>
  </si>
  <si>
    <t>Project Cost Cap</t>
  </si>
  <si>
    <t>Avoided Cost per kWh</t>
  </si>
  <si>
    <t>Option 1 Custom Project (C1)</t>
  </si>
  <si>
    <t>Option 2 Custom Project (C2)</t>
  </si>
  <si>
    <t>Custom Program (CP)</t>
  </si>
  <si>
    <t>Non-Residential Lighting (LC)</t>
  </si>
  <si>
    <t>Strategic Energy Management (SEM)</t>
  </si>
  <si>
    <t>Energy Project Manager (EPM)</t>
  </si>
  <si>
    <t>Compressed Air (CA)</t>
  </si>
  <si>
    <t>Re-conductor and Transformer (RT)</t>
  </si>
  <si>
    <t>CHVEN82015</t>
  </si>
  <si>
    <t>R</t>
  </si>
  <si>
    <t>Commercial</t>
  </si>
  <si>
    <t>HVAC</t>
  </si>
  <si>
    <t>Envelope</t>
  </si>
  <si>
    <t>Air Sealing</t>
  </si>
  <si>
    <t>C-All-HVAC-ER-All-All-E</t>
  </si>
  <si>
    <t>Yes</t>
  </si>
  <si>
    <t>CHVEN92015</t>
  </si>
  <si>
    <t>L</t>
  </si>
  <si>
    <t>IHVEN83018</t>
  </si>
  <si>
    <t>Industrial</t>
  </si>
  <si>
    <t>I-All-SecTotal-All-All-All-E</t>
  </si>
  <si>
    <t>IHVEN93018</t>
  </si>
  <si>
    <t>RHVEN81007</t>
  </si>
  <si>
    <t>Residential</t>
  </si>
  <si>
    <t>R-All-HVAC-ER-All-All-E</t>
  </si>
  <si>
    <t>RHVEN91007</t>
  </si>
  <si>
    <t>CHVHI82025</t>
  </si>
  <si>
    <t>HVAC System Improvements</t>
  </si>
  <si>
    <t>Air-Source Heat Pumps</t>
  </si>
  <si>
    <t>Commercial-All Com-Vent</t>
  </si>
  <si>
    <t>CHVHI92025</t>
  </si>
  <si>
    <t>IHVHI83028</t>
  </si>
  <si>
    <t>IHVHI93028</t>
  </si>
  <si>
    <t>RHVHS81002</t>
  </si>
  <si>
    <t>HVAC System</t>
  </si>
  <si>
    <t>Air-Source Heat Pumps w/Duct Sealing</t>
  </si>
  <si>
    <t>R-All-HVAC-ASHP-All-All-E</t>
  </si>
  <si>
    <t>RHVHS91002</t>
  </si>
  <si>
    <t>RHVHS81003</t>
  </si>
  <si>
    <t>Air-Source Heat Pumps w/o Duct Sealing</t>
  </si>
  <si>
    <t>RHVHS91003</t>
  </si>
  <si>
    <t>IHVHI83183</t>
  </si>
  <si>
    <t>Air-Source Industrial Heat Pump</t>
  </si>
  <si>
    <t>NA</t>
  </si>
  <si>
    <t>IHVHI93183</t>
  </si>
  <si>
    <t>IPLHR83184</t>
  </si>
  <si>
    <t>Process Loads</t>
  </si>
  <si>
    <t>Heat Recovery</t>
  </si>
  <si>
    <t>IPLHR93184</t>
  </si>
  <si>
    <t>IWHHR83185</t>
  </si>
  <si>
    <t>Water Heating</t>
  </si>
  <si>
    <t>IWHHR93185</t>
  </si>
  <si>
    <t>RWBWB81001</t>
  </si>
  <si>
    <t>Whole Bldg/Meter Level</t>
  </si>
  <si>
    <t>Whole Bldg/Meter Level System Improvements</t>
  </si>
  <si>
    <t>Behavioral</t>
  </si>
  <si>
    <t>R-All-Bld-Bldg-All-All-R</t>
  </si>
  <si>
    <t>RWBWB91001</t>
  </si>
  <si>
    <t>IPLPF83097</t>
  </si>
  <si>
    <t>Pumps and Fans</t>
  </si>
  <si>
    <t>Blower System Improvements</t>
  </si>
  <si>
    <t>IPLPF93097</t>
  </si>
  <si>
    <t>CHVHI82026</t>
  </si>
  <si>
    <t>Building Commissioning Improvements</t>
  </si>
  <si>
    <t>CHVHI92026</t>
  </si>
  <si>
    <t>CRERI82082</t>
  </si>
  <si>
    <t>Refrigeration</t>
  </si>
  <si>
    <t>Refrigeration System Improvements</t>
  </si>
  <si>
    <t>C-All-Ref-Refrig-All-All-C</t>
  </si>
  <si>
    <t>CRERI92082</t>
  </si>
  <si>
    <t>CWBWB82128</t>
  </si>
  <si>
    <t>C-All-SecTotal-ER-All-All-E</t>
  </si>
  <si>
    <t>CWBWB92128</t>
  </si>
  <si>
    <t>IHVHI83029</t>
  </si>
  <si>
    <t>IHVHI93029</t>
  </si>
  <si>
    <t>IRERI83081</t>
  </si>
  <si>
    <t>IRERI93081</t>
  </si>
  <si>
    <t>AIRCP84012</t>
  </si>
  <si>
    <t>Agricultural</t>
  </si>
  <si>
    <t>Irrigation</t>
  </si>
  <si>
    <t>Center Pivot System and Equipment</t>
  </si>
  <si>
    <t>Center Pivot Conversions</t>
  </si>
  <si>
    <t>A-Irr-Irr-Irrigation-All-All-E</t>
  </si>
  <si>
    <t>AIRCP94012</t>
  </si>
  <si>
    <t>CHVHI82027</t>
  </si>
  <si>
    <t>Centrifugal Chiller Improvements</t>
  </si>
  <si>
    <t>Commercial-All Com-Cool</t>
  </si>
  <si>
    <t>CHVHI92027</t>
  </si>
  <si>
    <t>IHVHI83030</t>
  </si>
  <si>
    <t>IHVHI93030</t>
  </si>
  <si>
    <t>AIRPF84038</t>
  </si>
  <si>
    <t>Centrifugal Pump System Improvements</t>
  </si>
  <si>
    <t>AIRPF94038</t>
  </si>
  <si>
    <t>CPLPF82068</t>
  </si>
  <si>
    <t>CPLPF92068</t>
  </si>
  <si>
    <t>IPLPF83067</t>
  </si>
  <si>
    <t>IPLPF93067</t>
  </si>
  <si>
    <t>APLPF84068</t>
  </si>
  <si>
    <t xml:space="preserve">Centrifugal Pump System Improvements </t>
  </si>
  <si>
    <t>APLPF94068</t>
  </si>
  <si>
    <t>AIRIS84028</t>
  </si>
  <si>
    <t>Irrigation System Improvements</t>
  </si>
  <si>
    <t>Change in Water Source</t>
  </si>
  <si>
    <t>AIRIS94028</t>
  </si>
  <si>
    <t>ARERI84083</t>
  </si>
  <si>
    <t>Chiller Improvements</t>
  </si>
  <si>
    <t>ARERI94083</t>
  </si>
  <si>
    <t>CRERI82083</t>
  </si>
  <si>
    <t>CRERI92083</t>
  </si>
  <si>
    <t>IPLPX83186</t>
  </si>
  <si>
    <t>Process Load Cooling</t>
  </si>
  <si>
    <t>IPLPX93186</t>
  </si>
  <si>
    <t>IRERI83082</t>
  </si>
  <si>
    <t>IRERI93082</t>
  </si>
  <si>
    <t>RELPL91001</t>
  </si>
  <si>
    <t>Electronics</t>
  </si>
  <si>
    <t>Plug Load</t>
  </si>
  <si>
    <t>Clothes Dryers</t>
  </si>
  <si>
    <t>R-All-Plug-Dryer-All-All-R</t>
  </si>
  <si>
    <t>RWHWU91001</t>
  </si>
  <si>
    <t>Water Using Devices</t>
  </si>
  <si>
    <t>Clothes Washers</t>
  </si>
  <si>
    <t>R-All-WH-Cwash-All-All-R</t>
  </si>
  <si>
    <t>ALILB84100</t>
  </si>
  <si>
    <t>Lighting</t>
  </si>
  <si>
    <t>Lamps/Ballasts/Fixtures</t>
  </si>
  <si>
    <t>Compact Fluorescents</t>
  </si>
  <si>
    <t>Commercial-All Com-IntLight</t>
  </si>
  <si>
    <t>ALILB94100</t>
  </si>
  <si>
    <t>CLILB82105</t>
  </si>
  <si>
    <t>CLILB92105</t>
  </si>
  <si>
    <t>ILILB83099</t>
  </si>
  <si>
    <t>ILILB93099</t>
  </si>
  <si>
    <t>ACACC84001</t>
  </si>
  <si>
    <t>Compressed Air</t>
  </si>
  <si>
    <t>Compressed Air System Controls</t>
  </si>
  <si>
    <t>Compressed Air Control Improvements (non-VFD)</t>
  </si>
  <si>
    <t>FLAT-System</t>
  </si>
  <si>
    <t>ACACC94001</t>
  </si>
  <si>
    <t>CCACC82001</t>
  </si>
  <si>
    <t>Commercial-All Com-Misc</t>
  </si>
  <si>
    <t>CCACC92001</t>
  </si>
  <si>
    <t>ICACC83001</t>
  </si>
  <si>
    <t>ICACC93001</t>
  </si>
  <si>
    <t>ACACC84002</t>
  </si>
  <si>
    <t>Compressed Air Control Improvements (VFD)</t>
  </si>
  <si>
    <t>ACACC94002</t>
  </si>
  <si>
    <t>CCACC82002</t>
  </si>
  <si>
    <t>CCACC92002</t>
  </si>
  <si>
    <t>ICACC83002</t>
  </si>
  <si>
    <t>ICACC93002</t>
  </si>
  <si>
    <t>ACACI84003</t>
  </si>
  <si>
    <t>Compressed Air System Improvements</t>
  </si>
  <si>
    <t>Compressed Air System Compressor Improvements (non-VFD)</t>
  </si>
  <si>
    <t>ACACI94003</t>
  </si>
  <si>
    <t>CCACI82003</t>
  </si>
  <si>
    <t>CCACI92003</t>
  </si>
  <si>
    <t>ICACI83003</t>
  </si>
  <si>
    <t>ICACI93003</t>
  </si>
  <si>
    <t>ACACI84004</t>
  </si>
  <si>
    <t>Compressed Air System Compressor Improvements (VFD)</t>
  </si>
  <si>
    <t>ACACI94004</t>
  </si>
  <si>
    <t>CCACI82004</t>
  </si>
  <si>
    <t>CCACI92004</t>
  </si>
  <si>
    <t>ICACI83004</t>
  </si>
  <si>
    <t>ICACI93004</t>
  </si>
  <si>
    <t>ACACI84005</t>
  </si>
  <si>
    <t>Compressed Air System Demand Side Improvements</t>
  </si>
  <si>
    <t>ACACI94005</t>
  </si>
  <si>
    <t>CCACI82005</t>
  </si>
  <si>
    <t>CCACI92005</t>
  </si>
  <si>
    <t>ICACI83005</t>
  </si>
  <si>
    <t>ICACI93005</t>
  </si>
  <si>
    <t>ICACI83168</t>
  </si>
  <si>
    <t>ICACI93168</t>
  </si>
  <si>
    <t>ACACI84006</t>
  </si>
  <si>
    <t>Compressed Air System Dryer Improvements</t>
  </si>
  <si>
    <t>ACACI94006</t>
  </si>
  <si>
    <t>CCACI82006</t>
  </si>
  <si>
    <t>CCACI92006</t>
  </si>
  <si>
    <t>ICACI83006</t>
  </si>
  <si>
    <t>ICACI93006</t>
  </si>
  <si>
    <t>ACACI84007</t>
  </si>
  <si>
    <t>Compressed Air System Regulation Improvements</t>
  </si>
  <si>
    <t>ACACI94007</t>
  </si>
  <si>
    <t>CCACI82007</t>
  </si>
  <si>
    <t>CCACI92007</t>
  </si>
  <si>
    <t>ICACI83007</t>
  </si>
  <si>
    <t>ICACI93007</t>
  </si>
  <si>
    <t>ACACI84008</t>
  </si>
  <si>
    <t>Compressed Air System Storage Improvements</t>
  </si>
  <si>
    <t>ACACI94008</t>
  </si>
  <si>
    <t>CCACI82008</t>
  </si>
  <si>
    <t>CCACI92008</t>
  </si>
  <si>
    <t>ICACI83008</t>
  </si>
  <si>
    <t>ICACI93008</t>
  </si>
  <si>
    <t>ACACI84009</t>
  </si>
  <si>
    <t>Compressed Air System Supply Side Improvements</t>
  </si>
  <si>
    <t>ACACI94009</t>
  </si>
  <si>
    <t>CCACI82009</t>
  </si>
  <si>
    <t>CCACI92009</t>
  </si>
  <si>
    <t>ICACI83009</t>
  </si>
  <si>
    <t>ICACI93009</t>
  </si>
  <si>
    <t>ACACI84010</t>
  </si>
  <si>
    <t>Compressors</t>
  </si>
  <si>
    <t>ACACI94010</t>
  </si>
  <si>
    <t>CCACI82010</t>
  </si>
  <si>
    <t>CCACI92010</t>
  </si>
  <si>
    <t>CRERI82084</t>
  </si>
  <si>
    <t>CRERI92084</t>
  </si>
  <si>
    <t>ICACI83010</t>
  </si>
  <si>
    <t>ICACI93010</t>
  </si>
  <si>
    <t>AREPF84077</t>
  </si>
  <si>
    <t>Condensor Fan System Improvements</t>
  </si>
  <si>
    <t>AREPF94077</t>
  </si>
  <si>
    <t>CREPF82076</t>
  </si>
  <si>
    <t>CREPF92076</t>
  </si>
  <si>
    <t>IREPF83075</t>
  </si>
  <si>
    <t>IREPF93075</t>
  </si>
  <si>
    <t>CRERI82085</t>
  </si>
  <si>
    <t>Condensors</t>
  </si>
  <si>
    <t>CRERI92085</t>
  </si>
  <si>
    <t>CFDVM82129</t>
  </si>
  <si>
    <t>Facility Distribution System</t>
  </si>
  <si>
    <t>Voltage Management</t>
  </si>
  <si>
    <t>Conservation Voltage Reduction (CVR)</t>
  </si>
  <si>
    <t>CFDVM92129</t>
  </si>
  <si>
    <t>IFDVM83017</t>
  </si>
  <si>
    <t>IFDVM93017</t>
  </si>
  <si>
    <t>UUTVM85018</t>
  </si>
  <si>
    <t>Utility System Efficiency</t>
  </si>
  <si>
    <t>Utility Transmission System</t>
  </si>
  <si>
    <t>System-System-Load-Shape-2015</t>
  </si>
  <si>
    <t>UUTVM95018</t>
  </si>
  <si>
    <t>ALILC84055</t>
  </si>
  <si>
    <t>Lighting Controls</t>
  </si>
  <si>
    <t>Control Panels</t>
  </si>
  <si>
    <t>ALILC94055</t>
  </si>
  <si>
    <t>CLILC82049</t>
  </si>
  <si>
    <t>CLILC92049</t>
  </si>
  <si>
    <t>ILILC83051</t>
  </si>
  <si>
    <t>ILILC93051</t>
  </si>
  <si>
    <t>ALILC84111</t>
  </si>
  <si>
    <t>Controls</t>
  </si>
  <si>
    <t>ALILC94111</t>
  </si>
  <si>
    <t>CLILC82116</t>
  </si>
  <si>
    <t>CLILC92116</t>
  </si>
  <si>
    <t>ILILC83110</t>
  </si>
  <si>
    <t>ILILC93110</t>
  </si>
  <si>
    <t>CFPCO82014</t>
  </si>
  <si>
    <t>Food Preparation</t>
  </si>
  <si>
    <t>Cooking</t>
  </si>
  <si>
    <t>Cooking Equipment</t>
  </si>
  <si>
    <t>C-All-Food-Cook-All-All-C</t>
  </si>
  <si>
    <t>CFPCO92014</t>
  </si>
  <si>
    <t>AMDMC84061</t>
  </si>
  <si>
    <t>Motors/Drives</t>
  </si>
  <si>
    <t>Motors/Drives Controls</t>
  </si>
  <si>
    <t>Dairy Milking Machine Control Improvements (VFD)</t>
  </si>
  <si>
    <t>A-Da-Proc-MilkingSchedule-All-All-S</t>
  </si>
  <si>
    <t>AMDMC94061</t>
  </si>
  <si>
    <t>CHVHI82122</t>
  </si>
  <si>
    <t>Data Center Airflow Management</t>
  </si>
  <si>
    <t>CHVHI92122</t>
  </si>
  <si>
    <t>ALILC84056</t>
  </si>
  <si>
    <t>Daylighting</t>
  </si>
  <si>
    <t>ALILC94056</t>
  </si>
  <si>
    <t>CLILC82050</t>
  </si>
  <si>
    <t>CLILC92050</t>
  </si>
  <si>
    <t>ILILC83052</t>
  </si>
  <si>
    <t>ILILC93052</t>
  </si>
  <si>
    <t>ALILB84112</t>
  </si>
  <si>
    <t>Decommissioning/Fixtures Increase</t>
  </si>
  <si>
    <t>ALILB94112</t>
  </si>
  <si>
    <t>CLILB82117</t>
  </si>
  <si>
    <t>CLILB92117</t>
  </si>
  <si>
    <t>ILILB83111</t>
  </si>
  <si>
    <t>ILILB93111</t>
  </si>
  <si>
    <t>AUDTR84086</t>
  </si>
  <si>
    <t xml:space="preserve">Utility Distribution System </t>
  </si>
  <si>
    <t>Transformers</t>
  </si>
  <si>
    <t>De-Energization</t>
  </si>
  <si>
    <t>AUDTR94086</t>
  </si>
  <si>
    <t>CFDTR82147</t>
  </si>
  <si>
    <t>CFDTR92147</t>
  </si>
  <si>
    <t>IFDTR83015</t>
  </si>
  <si>
    <t>IFDTR93015</t>
  </si>
  <si>
    <t>ARERC84080</t>
  </si>
  <si>
    <t>Refrigeration System Controls</t>
  </si>
  <si>
    <t>Defrost Control Improvements</t>
  </si>
  <si>
    <t>ARERC94080</t>
  </si>
  <si>
    <t>CRERC82079</t>
  </si>
  <si>
    <t>CRERC92079</t>
  </si>
  <si>
    <t>IRERC83078</t>
  </si>
  <si>
    <t>IRERC93078</t>
  </si>
  <si>
    <t>ALIDE84045</t>
  </si>
  <si>
    <t>Delamping</t>
  </si>
  <si>
    <t>ALIDE94045</t>
  </si>
  <si>
    <t>CLIDE82040</t>
  </si>
  <si>
    <t>CLIDE92040</t>
  </si>
  <si>
    <t>ILIDE83042</t>
  </si>
  <si>
    <t>ILIDE93042</t>
  </si>
  <si>
    <t>AIRDF84017</t>
  </si>
  <si>
    <t>Discharge Fitting Equipment</t>
  </si>
  <si>
    <t>Drop Installation for Spray Heads/Pressure Regulators</t>
  </si>
  <si>
    <t>AIRDF94017</t>
  </si>
  <si>
    <t>CHVHI82028</t>
  </si>
  <si>
    <t>Duct Insulation</t>
  </si>
  <si>
    <t>CHVHI92028</t>
  </si>
  <si>
    <t>IHVHI83031</t>
  </si>
  <si>
    <t>IHVHI93031</t>
  </si>
  <si>
    <t>RHVHS91013</t>
  </si>
  <si>
    <t>CHVHI82029</t>
  </si>
  <si>
    <t>Ductless Heat Pumps</t>
  </si>
  <si>
    <t>CHVHI92029</t>
  </si>
  <si>
    <t>IHVHI83032</t>
  </si>
  <si>
    <t>IHVHI93032</t>
  </si>
  <si>
    <t>CHVHI82030</t>
  </si>
  <si>
    <t>Economizer System Improvements</t>
  </si>
  <si>
    <t>CHVHI92030</t>
  </si>
  <si>
    <t>IHVHI83033</t>
  </si>
  <si>
    <t>IHVHI93033</t>
  </si>
  <si>
    <t>ICACI83167</t>
  </si>
  <si>
    <t>Efficient Air Compressors (non-VFD)</t>
  </si>
  <si>
    <t>ICACI93167</t>
  </si>
  <si>
    <t>ICACI83166</t>
  </si>
  <si>
    <t>Efficient Air Compressors (VFD)</t>
  </si>
  <si>
    <t>ICACI93166</t>
  </si>
  <si>
    <t>IPLPF83176</t>
  </si>
  <si>
    <t xml:space="preserve">Efficient Blowers </t>
  </si>
  <si>
    <t>IPLPF93176</t>
  </si>
  <si>
    <t>IPLWS83181</t>
  </si>
  <si>
    <t>Wastewater System Improvements</t>
  </si>
  <si>
    <t>IPLWS93181</t>
  </si>
  <si>
    <t>IRERI83169</t>
  </si>
  <si>
    <t>Efficient Compressors</t>
  </si>
  <si>
    <t>IRERI93169</t>
  </si>
  <si>
    <t>IRERI83170</t>
  </si>
  <si>
    <t>Efficient Condensors</t>
  </si>
  <si>
    <t>IRERI93170</t>
  </si>
  <si>
    <t>IRERI83171</t>
  </si>
  <si>
    <t>Efficient Evaporators</t>
  </si>
  <si>
    <t>IRERI93171</t>
  </si>
  <si>
    <t>IPLPF83173</t>
  </si>
  <si>
    <t>Efficient Fans  (non-VFD)</t>
  </si>
  <si>
    <t>IPLPF93173</t>
  </si>
  <si>
    <t>IPLPF83172</t>
  </si>
  <si>
    <t>Efficient Fans  (VFD)</t>
  </si>
  <si>
    <t>IPLPF93172</t>
  </si>
  <si>
    <t>IPLWS83178</t>
  </si>
  <si>
    <t>Efficient Fans (VFD)</t>
  </si>
  <si>
    <t>IPLWS93178</t>
  </si>
  <si>
    <t>IPLPF83175</t>
  </si>
  <si>
    <t>Efficient Pumps  (non-VFD)</t>
  </si>
  <si>
    <t>IPLPF93175</t>
  </si>
  <si>
    <t>IPLPF83174</t>
  </si>
  <si>
    <t>Efficient Pumps  (VFD)</t>
  </si>
  <si>
    <t>IPLPF93174</t>
  </si>
  <si>
    <t>IPLWS83180</t>
  </si>
  <si>
    <t>Efficient Pumps (non-VFD)</t>
  </si>
  <si>
    <t>IPLWS93180</t>
  </si>
  <si>
    <t>IPLWS83179</t>
  </si>
  <si>
    <t>Efficient Pumps (VFD)</t>
  </si>
  <si>
    <t>IPLWS93179</t>
  </si>
  <si>
    <t>ALILB84102</t>
  </si>
  <si>
    <t>Electronic Metal Halide</t>
  </si>
  <si>
    <t>ALILB94102</t>
  </si>
  <si>
    <t>CLILB82107</t>
  </si>
  <si>
    <t>CLILB92107</t>
  </si>
  <si>
    <t>ILILB83101</t>
  </si>
  <si>
    <t>ILILB93101</t>
  </si>
  <si>
    <t>AMDMC84062</t>
  </si>
  <si>
    <t>Electronically Commutated Motor (ECM)</t>
  </si>
  <si>
    <t>AMDMC94062</t>
  </si>
  <si>
    <t>CMDMC82056</t>
  </si>
  <si>
    <t>CMDMC92056</t>
  </si>
  <si>
    <t>IMDMC83057</t>
  </si>
  <si>
    <t>IMDMC93057</t>
  </si>
  <si>
    <t>CPLEL82062</t>
  </si>
  <si>
    <t>Elevators</t>
  </si>
  <si>
    <t>CPLEL92062</t>
  </si>
  <si>
    <t>AMDMC84063</t>
  </si>
  <si>
    <t>Energy Management Systems/System Controls</t>
  </si>
  <si>
    <t>AMDMC94063</t>
  </si>
  <si>
    <t>CHVHC82020</t>
  </si>
  <si>
    <t>HVAC System Controls</t>
  </si>
  <si>
    <t>CHVHC92020</t>
  </si>
  <si>
    <t>CMDMC82057</t>
  </si>
  <si>
    <t>CMDMC92057</t>
  </si>
  <si>
    <t>CWBWB82101</t>
  </si>
  <si>
    <t>CWBWB92101</t>
  </si>
  <si>
    <t>CWHWC82094</t>
  </si>
  <si>
    <t>Water Heating Controls</t>
  </si>
  <si>
    <t>C-All-WH-All-All-All-E</t>
  </si>
  <si>
    <t>CWHWC92094</t>
  </si>
  <si>
    <t>IHVHC83023</t>
  </si>
  <si>
    <t>IHVHC93023</t>
  </si>
  <si>
    <t>IMDMC83058</t>
  </si>
  <si>
    <t>IMDMC93058</t>
  </si>
  <si>
    <t>IWHWC83089</t>
  </si>
  <si>
    <t>IWHWC93089</t>
  </si>
  <si>
    <t>CPLES82063</t>
  </si>
  <si>
    <t>Escalators</t>
  </si>
  <si>
    <t>CPLES92063</t>
  </si>
  <si>
    <t>AREPF84078</t>
  </si>
  <si>
    <t>Evaporator Coil Fan System Improvements</t>
  </si>
  <si>
    <t>AREPF94078</t>
  </si>
  <si>
    <t>CREPF82077</t>
  </si>
  <si>
    <t>CREPF92077</t>
  </si>
  <si>
    <t>IREPF83076</t>
  </si>
  <si>
    <t>IREPF93076</t>
  </si>
  <si>
    <t>AREPF84079</t>
  </si>
  <si>
    <t>Evaporator Fan System Improvements</t>
  </si>
  <si>
    <t>AREPF94079</t>
  </si>
  <si>
    <t>CREPF82078</t>
  </si>
  <si>
    <t>CREPF92078</t>
  </si>
  <si>
    <t>IREPF83077</t>
  </si>
  <si>
    <t>IREPF93077</t>
  </si>
  <si>
    <t>ALILB84128</t>
  </si>
  <si>
    <t>Existing Equipment</t>
  </si>
  <si>
    <t>ALILB94128</t>
  </si>
  <si>
    <t>CLILB82146</t>
  </si>
  <si>
    <t>CLILB92146</t>
  </si>
  <si>
    <t>ILILB83134</t>
  </si>
  <si>
    <t>ILILB93134</t>
  </si>
  <si>
    <t>IPLPL83098</t>
  </si>
  <si>
    <t>Process Loads System Improvements</t>
  </si>
  <si>
    <t>Extrusion System Improvements</t>
  </si>
  <si>
    <t>IPLPL93098</t>
  </si>
  <si>
    <t>APLPF84069</t>
  </si>
  <si>
    <t>Fan System Improvements</t>
  </si>
  <si>
    <t>APLPF94069</t>
  </si>
  <si>
    <t>CHVHI82102</t>
  </si>
  <si>
    <t>CHVHI92102</t>
  </si>
  <si>
    <t>CPLPF82069</t>
  </si>
  <si>
    <t>CPLPF92069</t>
  </si>
  <si>
    <t>IPLPF83068</t>
  </si>
  <si>
    <t>IPLPF93068</t>
  </si>
  <si>
    <t>IRERI83083</t>
  </si>
  <si>
    <t>Fast Acting Doors</t>
  </si>
  <si>
    <t>IRERI93083</t>
  </si>
  <si>
    <t>CFDCA82148</t>
  </si>
  <si>
    <t>Capacitors</t>
  </si>
  <si>
    <t>Fixed and Switched Shunt Capacitor</t>
  </si>
  <si>
    <t>CFDCA92148</t>
  </si>
  <si>
    <t>IFDCA83012</t>
  </si>
  <si>
    <t>IFDCA93012</t>
  </si>
  <si>
    <t>UUDCA85001</t>
  </si>
  <si>
    <t>Distribution</t>
  </si>
  <si>
    <t>UUDCA95001</t>
  </si>
  <si>
    <t>UUTCA85012</t>
  </si>
  <si>
    <t>Fixed and Swtiched Shunt Capacitor</t>
  </si>
  <si>
    <t>UUTCA95012</t>
  </si>
  <si>
    <t>UUTIN85014</t>
  </si>
  <si>
    <t>UUTIN95014</t>
  </si>
  <si>
    <t>UUTOP85011</t>
  </si>
  <si>
    <t>UUTOP95011</t>
  </si>
  <si>
    <t>AIRDF84018</t>
  </si>
  <si>
    <t>Flow Control Nozzles and Diffuser</t>
  </si>
  <si>
    <t>AIRDF94018</t>
  </si>
  <si>
    <t>ALILB84126</t>
  </si>
  <si>
    <t xml:space="preserve">Fluorescent </t>
  </si>
  <si>
    <t>ALILB94126</t>
  </si>
  <si>
    <t>CLILB82126</t>
  </si>
  <si>
    <t>CLILB92126</t>
  </si>
  <si>
    <t>ILILB83126</t>
  </si>
  <si>
    <t>ILILB93126</t>
  </si>
  <si>
    <t>IHVHI83182</t>
  </si>
  <si>
    <t>Free Cooling</t>
  </si>
  <si>
    <t>IHVHI93182</t>
  </si>
  <si>
    <t>AIRMS84098</t>
  </si>
  <si>
    <t>Mainline System and Equipment</t>
  </si>
  <si>
    <t>Gravity Feed Pressurization Improvements</t>
  </si>
  <si>
    <t>AIRMS94098</t>
  </si>
  <si>
    <t>RHVHS81004</t>
  </si>
  <si>
    <t>Ground-source Heat Pump</t>
  </si>
  <si>
    <t>RHVHS91004</t>
  </si>
  <si>
    <t>RHVHS81005</t>
  </si>
  <si>
    <t>Ground-Source Heat Pumps w/ Duct Sealing</t>
  </si>
  <si>
    <t>RHVHS91005</t>
  </si>
  <si>
    <t>RHVHS81006</t>
  </si>
  <si>
    <t>Ground-Source Heat Pumps w/o Duct Sealing</t>
  </si>
  <si>
    <t>RHVHS91006</t>
  </si>
  <si>
    <t>RWHWH81001</t>
  </si>
  <si>
    <t>Water Heaters</t>
  </si>
  <si>
    <t>Heat Pump Water Heaters</t>
  </si>
  <si>
    <t>R-All-WH-WHConvert-All-All-N</t>
  </si>
  <si>
    <t>RWHWH91001</t>
  </si>
  <si>
    <t>ACAHR84011</t>
  </si>
  <si>
    <t>Heat Recovery Improvements</t>
  </si>
  <si>
    <t>ACAHR94011</t>
  </si>
  <si>
    <t>AREDS84073</t>
  </si>
  <si>
    <t>Dairy System Improvements</t>
  </si>
  <si>
    <t>AREDS94073</t>
  </si>
  <si>
    <t>AREHR84075</t>
  </si>
  <si>
    <t>AREHR94075</t>
  </si>
  <si>
    <t>AWHHR84087</t>
  </si>
  <si>
    <t>AWHHR94087</t>
  </si>
  <si>
    <t>CCAHR82011</t>
  </si>
  <si>
    <t>CCAHR92011</t>
  </si>
  <si>
    <t>CHVHR82018</t>
  </si>
  <si>
    <t>CHVHR92018</t>
  </si>
  <si>
    <t>CPLHR82064</t>
  </si>
  <si>
    <t>CPLHR92064</t>
  </si>
  <si>
    <t>CREHR82073</t>
  </si>
  <si>
    <t>CREHR92073</t>
  </si>
  <si>
    <t>CWHHR82089</t>
  </si>
  <si>
    <t>CWHHR92089</t>
  </si>
  <si>
    <t>ICAHR83011</t>
  </si>
  <si>
    <t>ICAHR93011</t>
  </si>
  <si>
    <t>IHVHR83021</t>
  </si>
  <si>
    <t>IHVHR93021</t>
  </si>
  <si>
    <t>IPLHR83063</t>
  </si>
  <si>
    <t>IPLHR93063</t>
  </si>
  <si>
    <t>IREHR83073</t>
  </si>
  <si>
    <t>IREHR93073</t>
  </si>
  <si>
    <t>IWHHR83086</t>
  </si>
  <si>
    <t>IWHHR93086</t>
  </si>
  <si>
    <t>RHVHR81010</t>
  </si>
  <si>
    <t>RHVHR91010</t>
  </si>
  <si>
    <t>CHVHR82019</t>
  </si>
  <si>
    <t>Humidification/Dehumidification Improvements</t>
  </si>
  <si>
    <t>CHVHR92019</t>
  </si>
  <si>
    <t>IHVHR83022</t>
  </si>
  <si>
    <t>IHVHR93022</t>
  </si>
  <si>
    <t>CHVHC82021</t>
  </si>
  <si>
    <t>HVAC Control Improvements (non-VFD)</t>
  </si>
  <si>
    <t>CHVHC92021</t>
  </si>
  <si>
    <t>IHVHC83024</t>
  </si>
  <si>
    <t>IHVHC93024</t>
  </si>
  <si>
    <t>CHVHC82022</t>
  </si>
  <si>
    <t>HVAC Control Improvements (VFD)</t>
  </si>
  <si>
    <t>CHVHC92022</t>
  </si>
  <si>
    <t>IHVHC83025</t>
  </si>
  <si>
    <t>IHVHC93025</t>
  </si>
  <si>
    <t>AIRDF84019</t>
  </si>
  <si>
    <t>Impact Sprinkler Heads</t>
  </si>
  <si>
    <t>AIRDF94019</t>
  </si>
  <si>
    <t>ALILB84101</t>
  </si>
  <si>
    <t>Induction</t>
  </si>
  <si>
    <t>ALILB94101</t>
  </si>
  <si>
    <t>CLILB82106</t>
  </si>
  <si>
    <t>CLILB92106</t>
  </si>
  <si>
    <t>ILILB83100</t>
  </si>
  <si>
    <t>ILILB93100</t>
  </si>
  <si>
    <t>RHVEN81008</t>
  </si>
  <si>
    <t>Insulation</t>
  </si>
  <si>
    <t>RHVEN91008</t>
  </si>
  <si>
    <t>ARERI84084</t>
  </si>
  <si>
    <t xml:space="preserve">Insulation </t>
  </si>
  <si>
    <t>ARERI94084</t>
  </si>
  <si>
    <t>AWHSE84088</t>
  </si>
  <si>
    <t>System Efficiency Improvements</t>
  </si>
  <si>
    <t>AWHSE94088</t>
  </si>
  <si>
    <t>CHVEN82016</t>
  </si>
  <si>
    <t>CHVEN92016</t>
  </si>
  <si>
    <t>CRERI82086</t>
  </si>
  <si>
    <t>CRERI92086</t>
  </si>
  <si>
    <t>CWHSE82092</t>
  </si>
  <si>
    <t>CWHSE92092</t>
  </si>
  <si>
    <t>IHVEN83019</t>
  </si>
  <si>
    <t>IHVEN93019</t>
  </si>
  <si>
    <t>IRERI83084</t>
  </si>
  <si>
    <t>IRERI93084</t>
  </si>
  <si>
    <t>IWHSE83088</t>
  </si>
  <si>
    <t>IWHSE93088</t>
  </si>
  <si>
    <t>UUDIN85003</t>
  </si>
  <si>
    <t>Insulators</t>
  </si>
  <si>
    <t>UUDIN95003</t>
  </si>
  <si>
    <t>IHVHR83187</t>
  </si>
  <si>
    <t>Integrated Industrial Heat Pump</t>
  </si>
  <si>
    <t>IHVHR93187</t>
  </si>
  <si>
    <t>IPLHR83188</t>
  </si>
  <si>
    <t>IPLHR93188</t>
  </si>
  <si>
    <t>IWHHR83189</t>
  </si>
  <si>
    <t>IWHHR93189</t>
  </si>
  <si>
    <t>ACACI84091</t>
  </si>
  <si>
    <t>Interactive Compressed Air System Supply/Demand Upgrade</t>
  </si>
  <si>
    <t>ACACI94091</t>
  </si>
  <si>
    <t>CCACI82098</t>
  </si>
  <si>
    <t>CCACI92098</t>
  </si>
  <si>
    <t>ICACI83093</t>
  </si>
  <si>
    <t>ICACI93093</t>
  </si>
  <si>
    <t>AHVHI84095</t>
  </si>
  <si>
    <t>Interactive HVAC System Improvements</t>
  </si>
  <si>
    <t>AHVHI94095</t>
  </si>
  <si>
    <t>CHVHI82031</t>
  </si>
  <si>
    <t>CHVHI92031</t>
  </si>
  <si>
    <t>IHVHI83034</t>
  </si>
  <si>
    <t>IHVHI93034</t>
  </si>
  <si>
    <t>RHVHS81011</t>
  </si>
  <si>
    <t>RHVHS91011</t>
  </si>
  <si>
    <t>AIRMS84031</t>
  </si>
  <si>
    <t>Interactive Mainline System and Equipment Improvements</t>
  </si>
  <si>
    <t>AIRMS94031</t>
  </si>
  <si>
    <t>APLPL84094</t>
  </si>
  <si>
    <t>Interactive Process Loads System Improvements</t>
  </si>
  <si>
    <t>APLPL94094</t>
  </si>
  <si>
    <t>CPLPL82067</t>
  </si>
  <si>
    <t>Commercial-All Com-Process</t>
  </si>
  <si>
    <t>CPLPL92067</t>
  </si>
  <si>
    <t>IPLPL83066</t>
  </si>
  <si>
    <t>IPLPL93066</t>
  </si>
  <si>
    <t>CRERI82087</t>
  </si>
  <si>
    <t>Interactive Refrigeration System Improvements</t>
  </si>
  <si>
    <t>CRERI92087</t>
  </si>
  <si>
    <t>ARERI84085</t>
  </si>
  <si>
    <t xml:space="preserve">Interactive Refrigeration System Improvements </t>
  </si>
  <si>
    <t>ARERI94085</t>
  </si>
  <si>
    <t>IRERI83085</t>
  </si>
  <si>
    <t>IRERI93085</t>
  </si>
  <si>
    <t>IPLWS83072</t>
  </si>
  <si>
    <t>Interactive Wastewater System Improvements</t>
  </si>
  <si>
    <t>IPLWS93072</t>
  </si>
  <si>
    <t>AWBWB84090</t>
  </si>
  <si>
    <t>Interactive Whole Bldg/Meter Level System Improvements</t>
  </si>
  <si>
    <t>AWBWB94090</t>
  </si>
  <si>
    <t>CWBWB82097</t>
  </si>
  <si>
    <t>CWBWB92097</t>
  </si>
  <si>
    <t>IWBWB83092</t>
  </si>
  <si>
    <t>IWBWB93092</t>
  </si>
  <si>
    <t>AIRIS84097</t>
  </si>
  <si>
    <t>Irrigation System Control Improvements (non-VFD)</t>
  </si>
  <si>
    <t>AIRIS94097</t>
  </si>
  <si>
    <t>AIRIS84096</t>
  </si>
  <si>
    <t>Irrigation System Control Improvements (VFD)</t>
  </si>
  <si>
    <t>AIRIS94096</t>
  </si>
  <si>
    <t>AIRIS84029</t>
  </si>
  <si>
    <t>AIRIS94029</t>
  </si>
  <si>
    <t>ALILB84046</t>
  </si>
  <si>
    <t>Lamps/Ballasts</t>
  </si>
  <si>
    <t>ALILB94046</t>
  </si>
  <si>
    <t>CLILB82041</t>
  </si>
  <si>
    <t>CLILB92041</t>
  </si>
  <si>
    <t>ILILB83043</t>
  </si>
  <si>
    <t>ALILB84047</t>
  </si>
  <si>
    <t>Lamps/Ballasts w/Controls</t>
  </si>
  <si>
    <t>ALILB94047</t>
  </si>
  <si>
    <t>CLILB82042</t>
  </si>
  <si>
    <t>CLILB92042</t>
  </si>
  <si>
    <t>ILILB83044</t>
  </si>
  <si>
    <t>ILILB93044</t>
  </si>
  <si>
    <t>ALILB84048</t>
  </si>
  <si>
    <t>Lamps/Ballasts w/Delamping</t>
  </si>
  <si>
    <t>ALILB94048</t>
  </si>
  <si>
    <t>CLILB82043</t>
  </si>
  <si>
    <t>CLILB92043</t>
  </si>
  <si>
    <t>ILILB83045</t>
  </si>
  <si>
    <t>ILILB93045</t>
  </si>
  <si>
    <t>ALILB84049</t>
  </si>
  <si>
    <t>Lamps/Ballasts w/Delamping and Controls</t>
  </si>
  <si>
    <t>ALILB94049</t>
  </si>
  <si>
    <t>CLILB82044</t>
  </si>
  <si>
    <t>CLILB92044</t>
  </si>
  <si>
    <t>ILILB83046</t>
  </si>
  <si>
    <t>ILILB93046</t>
  </si>
  <si>
    <t>ALILB84050</t>
  </si>
  <si>
    <t>ALILB94050</t>
  </si>
  <si>
    <t>CLILB82045</t>
  </si>
  <si>
    <t>CLILB92045</t>
  </si>
  <si>
    <t>ILILB83047</t>
  </si>
  <si>
    <t>ILILB93047</t>
  </si>
  <si>
    <t>ALILB84051</t>
  </si>
  <si>
    <t>Lamps/Ballasts/Fixtures w/Controls</t>
  </si>
  <si>
    <t>ALILB94051</t>
  </si>
  <si>
    <t>CLILB82046</t>
  </si>
  <si>
    <t>CLILB92046</t>
  </si>
  <si>
    <t>ILILB83048</t>
  </si>
  <si>
    <t>ILILB93048</t>
  </si>
  <si>
    <t>ALILB84052</t>
  </si>
  <si>
    <t>Lamps/Ballasts/Fixtures w/Delamping</t>
  </si>
  <si>
    <t>ALILB94052</t>
  </si>
  <si>
    <t>CLILB82047</t>
  </si>
  <si>
    <t>CLILB92047</t>
  </si>
  <si>
    <t>ILILB83049</t>
  </si>
  <si>
    <t>ILILB93049</t>
  </si>
  <si>
    <t>ALILB84053</t>
  </si>
  <si>
    <t>Lamps/Ballasts/Fixtures w/Delamping and Controls</t>
  </si>
  <si>
    <t>ALILB94053</t>
  </si>
  <si>
    <t>CLILB82048</t>
  </si>
  <si>
    <t>CLILB92048</t>
  </si>
  <si>
    <t>ILILB83050</t>
  </si>
  <si>
    <t>ILILB93050</t>
  </si>
  <si>
    <t>RLILB91001</t>
  </si>
  <si>
    <t>Lamps/Fixtures</t>
  </si>
  <si>
    <t>R-All-Lgt-Lighting-All-All-R</t>
  </si>
  <si>
    <t>ALILB84125</t>
  </si>
  <si>
    <t>LED Exit Sign</t>
  </si>
  <si>
    <t>ALILB94125</t>
  </si>
  <si>
    <t>CLILB82125</t>
  </si>
  <si>
    <t>CLILB92125</t>
  </si>
  <si>
    <t>ILILB83125</t>
  </si>
  <si>
    <t>LED Exit Signs</t>
  </si>
  <si>
    <t>yes</t>
  </si>
  <si>
    <t>ILILB93125</t>
  </si>
  <si>
    <t>ALILB84106</t>
  </si>
  <si>
    <t>LED Exterior General Area</t>
  </si>
  <si>
    <t>Commercial-All Com-ExtLight</t>
  </si>
  <si>
    <t>ALILB94106</t>
  </si>
  <si>
    <t>CLILB82111</t>
  </si>
  <si>
    <t>CLILB92111</t>
  </si>
  <si>
    <t>ILILB83105</t>
  </si>
  <si>
    <t>ILILB93105</t>
  </si>
  <si>
    <t>ALILB84107</t>
  </si>
  <si>
    <t>LED High Bay</t>
  </si>
  <si>
    <t>ALILB94107</t>
  </si>
  <si>
    <t>CLILB82112</t>
  </si>
  <si>
    <t>CLILB92112</t>
  </si>
  <si>
    <t>ILILB83106</t>
  </si>
  <si>
    <t>ILILB93106</t>
  </si>
  <si>
    <t>ALILB84123</t>
  </si>
  <si>
    <t>LED Low Bay</t>
  </si>
  <si>
    <t>ALILB94123</t>
  </si>
  <si>
    <t>CLILB82123</t>
  </si>
  <si>
    <t>CLILB92123</t>
  </si>
  <si>
    <t>ILILB83123</t>
  </si>
  <si>
    <t>ILILB93123</t>
  </si>
  <si>
    <t>ALILB84124</t>
  </si>
  <si>
    <t>LED Mogul Base</t>
  </si>
  <si>
    <t>ALILB94124</t>
  </si>
  <si>
    <t>CLILB82124</t>
  </si>
  <si>
    <t>CLILB92124</t>
  </si>
  <si>
    <t>ILILB83124</t>
  </si>
  <si>
    <t>ILILB93124</t>
  </si>
  <si>
    <t>ALILB84110</t>
  </si>
  <si>
    <t>LED Other</t>
  </si>
  <si>
    <t>ALILB94110</t>
  </si>
  <si>
    <t>CLILB82115</t>
  </si>
  <si>
    <t>CLILB92115</t>
  </si>
  <si>
    <t>ILILB83109</t>
  </si>
  <si>
    <t>ILILB93109</t>
  </si>
  <si>
    <t>ALILB84108</t>
  </si>
  <si>
    <t>LED Parking Garage</t>
  </si>
  <si>
    <t>ALILB94108</t>
  </si>
  <si>
    <t>CLILB82113</t>
  </si>
  <si>
    <t>CLILB92113</t>
  </si>
  <si>
    <t>ILILB83107</t>
  </si>
  <si>
    <t>ILILB93107</t>
  </si>
  <si>
    <t>ALILB84104</t>
  </si>
  <si>
    <t>LED Screw-in/Small fixtures</t>
  </si>
  <si>
    <t>ALILB94104</t>
  </si>
  <si>
    <t>CLILB82109</t>
  </si>
  <si>
    <t>CLILB92109</t>
  </si>
  <si>
    <t>ILILB83103</t>
  </si>
  <si>
    <t>ILILB93103</t>
  </si>
  <si>
    <t>ALILB84105</t>
  </si>
  <si>
    <t>LED Tubes and Troffers</t>
  </si>
  <si>
    <t>ALILB94105</t>
  </si>
  <si>
    <t>CLILB82110</t>
  </si>
  <si>
    <t>CLILB92110</t>
  </si>
  <si>
    <t>ILILB83104</t>
  </si>
  <si>
    <t>ILILB93104</t>
  </si>
  <si>
    <t>ALILB84103</t>
  </si>
  <si>
    <t>Linear Fluorescent High Bay</t>
  </si>
  <si>
    <t>ALILB94103</t>
  </si>
  <si>
    <t>CLILB82108</t>
  </si>
  <si>
    <t>CLILB92108</t>
  </si>
  <si>
    <t>ILILB83102</t>
  </si>
  <si>
    <t>ILILB93102</t>
  </si>
  <si>
    <t>ALILB84109</t>
  </si>
  <si>
    <t>Linear LED</t>
  </si>
  <si>
    <t>ALILB94109</t>
  </si>
  <si>
    <t>CLILB82114</t>
  </si>
  <si>
    <t>CLILB92114</t>
  </si>
  <si>
    <t>ILILB83108</t>
  </si>
  <si>
    <t>ILILB93108</t>
  </si>
  <si>
    <t>AIRDF84020</t>
  </si>
  <si>
    <t>Low Angle Heads</t>
  </si>
  <si>
    <t>AIRDF94020</t>
  </si>
  <si>
    <t>AIRDF84021</t>
  </si>
  <si>
    <t>Low Pressure End guns/Big guns</t>
  </si>
  <si>
    <t>AIRDF94021</t>
  </si>
  <si>
    <t>AIRMS84032</t>
  </si>
  <si>
    <t>Mainline System Pump Improvements</t>
  </si>
  <si>
    <t>AIRMS94032</t>
  </si>
  <si>
    <t>IPLWS83190</t>
  </si>
  <si>
    <t>Mixer System Improvements</t>
  </si>
  <si>
    <t>IPLWS93190</t>
  </si>
  <si>
    <t>CRERI82088</t>
  </si>
  <si>
    <t>Motion Sensors</t>
  </si>
  <si>
    <t>CRERI92088</t>
  </si>
  <si>
    <t>CMDMO82054</t>
  </si>
  <si>
    <t>Motors</t>
  </si>
  <si>
    <t>Motor Rewind</t>
  </si>
  <si>
    <t>CMDMO92054</t>
  </si>
  <si>
    <t>AMDMO84060</t>
  </si>
  <si>
    <t>AMDMO94060</t>
  </si>
  <si>
    <t>IMDMO83056</t>
  </si>
  <si>
    <t>IMDMO93056</t>
  </si>
  <si>
    <t>CMDMO82055</t>
  </si>
  <si>
    <t xml:space="preserve">Motors </t>
  </si>
  <si>
    <t>CMDMO92055</t>
  </si>
  <si>
    <t>AMDMC84064</t>
  </si>
  <si>
    <t>Motors/Drives Control Improvements (non-VFD)</t>
  </si>
  <si>
    <t>AMDMC94064</t>
  </si>
  <si>
    <t>CMDMC82058</t>
  </si>
  <si>
    <t>CMDMC92058</t>
  </si>
  <si>
    <t>IMDMC83059</t>
  </si>
  <si>
    <t>IMDMC93059</t>
  </si>
  <si>
    <t>CMDMC82059</t>
  </si>
  <si>
    <t>Motors/Drives Control Improvements (VFD)</t>
  </si>
  <si>
    <t>CMDMC92059</t>
  </si>
  <si>
    <t>IMDMC83060</t>
  </si>
  <si>
    <t>IMDMC93060</t>
  </si>
  <si>
    <t>IMDPF83096</t>
  </si>
  <si>
    <t>Motors/Drives Installation on Blower System</t>
  </si>
  <si>
    <t>IMDPF93096</t>
  </si>
  <si>
    <t>AMDCI84092</t>
  </si>
  <si>
    <t>Motors/Drives Installation on Compressed Air System</t>
  </si>
  <si>
    <t>AMDCI94092</t>
  </si>
  <si>
    <t>CMDCI82099</t>
  </si>
  <si>
    <t>CMDCI92099</t>
  </si>
  <si>
    <t>IMDCI83094</t>
  </si>
  <si>
    <t>IMDCI93094</t>
  </si>
  <si>
    <t>AMDPF84066</t>
  </si>
  <si>
    <t xml:space="preserve">Motors/Drives Installation on Fan System </t>
  </si>
  <si>
    <t>AMDPF94066</t>
  </si>
  <si>
    <t>CMDPF82060</t>
  </si>
  <si>
    <t>CMDPF92060</t>
  </si>
  <si>
    <t>IMDPF83061</t>
  </si>
  <si>
    <t>IMDPF93061</t>
  </si>
  <si>
    <t>AMDPF84093</t>
  </si>
  <si>
    <t>Motors/Drives Installation on Pump System</t>
  </si>
  <si>
    <t>AMDPF94093</t>
  </si>
  <si>
    <t>CMDPF82100</t>
  </si>
  <si>
    <t>CMDPF92100</t>
  </si>
  <si>
    <t>IMDPF83095</t>
  </si>
  <si>
    <t>IMDPF93095</t>
  </si>
  <si>
    <t>CMDPF82061</t>
  </si>
  <si>
    <t>Motors/Drives Installation on Vacuum Pumps</t>
  </si>
  <si>
    <t>CMDPF92061</t>
  </si>
  <si>
    <t>IMDPF83062</t>
  </si>
  <si>
    <t>IMDPF93062</t>
  </si>
  <si>
    <t>ALILB94114</t>
  </si>
  <si>
    <t>New Construction</t>
  </si>
  <si>
    <t>CLILB92119</t>
  </si>
  <si>
    <t>ILILB93113</t>
  </si>
  <si>
    <t>RWBWB92123</t>
  </si>
  <si>
    <t>New Homes</t>
  </si>
  <si>
    <t>ALILB84113</t>
  </si>
  <si>
    <t>Non-Standard / Other</t>
  </si>
  <si>
    <t>ALILB94113</t>
  </si>
  <si>
    <t>CLILB82118</t>
  </si>
  <si>
    <t>CLILB92118</t>
  </si>
  <si>
    <t>ILILB83112</t>
  </si>
  <si>
    <t>ILILB93112</t>
  </si>
  <si>
    <t>AIRDF84022</t>
  </si>
  <si>
    <t>Nozzle Replacement</t>
  </si>
  <si>
    <t>AIRDF94022</t>
  </si>
  <si>
    <t>ALILC84057</t>
  </si>
  <si>
    <t>Occupancy Sensors</t>
  </si>
  <si>
    <t>ALILC94057</t>
  </si>
  <si>
    <t>CLILC82051</t>
  </si>
  <si>
    <t>CLILC92051</t>
  </si>
  <si>
    <t>ILILC83053</t>
  </si>
  <si>
    <t>ILILC93053</t>
  </si>
  <si>
    <t>UUDPO85004</t>
  </si>
  <si>
    <t>Operation System Improvements</t>
  </si>
  <si>
    <t>UUDPO95004</t>
  </si>
  <si>
    <t>AREPR84076</t>
  </si>
  <si>
    <t>Packaged Refrigeration</t>
  </si>
  <si>
    <t>Packaged Refrigeration System Improvements</t>
  </si>
  <si>
    <t>AREPR94076</t>
  </si>
  <si>
    <t>CREPR82074</t>
  </si>
  <si>
    <t>CREPR92074</t>
  </si>
  <si>
    <t>IREPR83074</t>
  </si>
  <si>
    <t>IREPR93074</t>
  </si>
  <si>
    <t>ALILC84058</t>
  </si>
  <si>
    <t>Photocells</t>
  </si>
  <si>
    <t>ALILC94058</t>
  </si>
  <si>
    <t>CLILC82052</t>
  </si>
  <si>
    <t>CLILC92052</t>
  </si>
  <si>
    <t>ILILC83054</t>
  </si>
  <si>
    <t>ILILC93054</t>
  </si>
  <si>
    <t>IWHPI83087</t>
  </si>
  <si>
    <t>Pipe Insulation</t>
  </si>
  <si>
    <t>IWHPI93087</t>
  </si>
  <si>
    <t>IPLWS83116</t>
  </si>
  <si>
    <t>Piping and Valves</t>
  </si>
  <si>
    <t>IPLWS93116</t>
  </si>
  <si>
    <t>IPLPL83177</t>
  </si>
  <si>
    <t>IPLPL93177</t>
  </si>
  <si>
    <t>AREDS84074</t>
  </si>
  <si>
    <t>Plate Milk Pre-cooler</t>
  </si>
  <si>
    <t>AREDS94074</t>
  </si>
  <si>
    <t>CHVHC82023</t>
  </si>
  <si>
    <t>Pneumatic to DDC Control Improvements</t>
  </si>
  <si>
    <t>CHVHC92023</t>
  </si>
  <si>
    <t>IHVHC83026</t>
  </si>
  <si>
    <t>IHVHC93026</t>
  </si>
  <si>
    <t>CWHPS82090</t>
  </si>
  <si>
    <t>Pool System Improvements</t>
  </si>
  <si>
    <t>Pool Blankets</t>
  </si>
  <si>
    <t>CWHPS92090</t>
  </si>
  <si>
    <t>CWHPS82091</t>
  </si>
  <si>
    <t>CWHPS92091</t>
  </si>
  <si>
    <t>CPLPC82065</t>
  </si>
  <si>
    <t>Process Loads System Controls</t>
  </si>
  <si>
    <t>Process Loads Control Improvements (non-VFD)</t>
  </si>
  <si>
    <t>CPLPC92065</t>
  </si>
  <si>
    <t>IPLPC83064</t>
  </si>
  <si>
    <t>IPLPC93064</t>
  </si>
  <si>
    <t>CPLPC82066</t>
  </si>
  <si>
    <t>Process Loads Control Improvements (VFD)</t>
  </si>
  <si>
    <t>CPLPC92066</t>
  </si>
  <si>
    <t>IPLPC83065</t>
  </si>
  <si>
    <t>IPLPC93065</t>
  </si>
  <si>
    <t>APLPF84070</t>
  </si>
  <si>
    <t>Pump System Improvements</t>
  </si>
  <si>
    <t>APLPF94070</t>
  </si>
  <si>
    <t>CHVHI82103</t>
  </si>
  <si>
    <t>CHVHI92103</t>
  </si>
  <si>
    <t>CPLPF82070</t>
  </si>
  <si>
    <t>CPLPF92070</t>
  </si>
  <si>
    <t>IPLPF83069</t>
  </si>
  <si>
    <t>IPLPF93069</t>
  </si>
  <si>
    <t>CHVHI82032</t>
  </si>
  <si>
    <t>Reciprocating Chiller Improvements</t>
  </si>
  <si>
    <t>CHVHI92032</t>
  </si>
  <si>
    <t>AIRSF84041</t>
  </si>
  <si>
    <t>Suction Fittings Equipment</t>
  </si>
  <si>
    <t>Reduce Cavitation</t>
  </si>
  <si>
    <t>AIRSF94041</t>
  </si>
  <si>
    <t>AIRIS84030</t>
  </si>
  <si>
    <t>Reduce Delivery System Leakage</t>
  </si>
  <si>
    <t>AIRIS94030</t>
  </si>
  <si>
    <t>AIRMS84033</t>
  </si>
  <si>
    <t>Reduce Friction Loss</t>
  </si>
  <si>
    <t>AIRMS94033</t>
  </si>
  <si>
    <t>AIRCP84013</t>
  </si>
  <si>
    <t xml:space="preserve">Reduce System Friction Head </t>
  </si>
  <si>
    <t>AIRCP94013</t>
  </si>
  <si>
    <t>AIRHE84024</t>
  </si>
  <si>
    <t>Handmove and Sideroll System and Equipment</t>
  </si>
  <si>
    <t>AIRHE94024</t>
  </si>
  <si>
    <t>AIRMS84034</t>
  </si>
  <si>
    <t>AIRMS94034</t>
  </si>
  <si>
    <t>AIRSF84042</t>
  </si>
  <si>
    <t>AIRSF94042</t>
  </si>
  <si>
    <t>AIRMS84035</t>
  </si>
  <si>
    <t>Reduce System Leakage</t>
  </si>
  <si>
    <t>AIRMS94035</t>
  </si>
  <si>
    <t>AIRCP84014</t>
  </si>
  <si>
    <t xml:space="preserve">Reduce System Leakage </t>
  </si>
  <si>
    <t>AIRCP94014</t>
  </si>
  <si>
    <t>AIRHE84025</t>
  </si>
  <si>
    <t>AIRHE94025</t>
  </si>
  <si>
    <t>AIRSF84043</t>
  </si>
  <si>
    <t>AIRSF94043</t>
  </si>
  <si>
    <t>AIRHE84026</t>
  </si>
  <si>
    <t>Reduce System Lift</t>
  </si>
  <si>
    <t>AIRHE94026</t>
  </si>
  <si>
    <t>AIRMS84036</t>
  </si>
  <si>
    <t>AIRMS94036</t>
  </si>
  <si>
    <t>AIRSF84044</t>
  </si>
  <si>
    <t>AIRSF94044</t>
  </si>
  <si>
    <t>AIRCP84015</t>
  </si>
  <si>
    <t xml:space="preserve">Reduce System Lift </t>
  </si>
  <si>
    <t>AIRCP94015</t>
  </si>
  <si>
    <t>ARERC84081</t>
  </si>
  <si>
    <t>Refrigeration Control Improvements (non-VFD)</t>
  </si>
  <si>
    <t>ARERC94081</t>
  </si>
  <si>
    <t>CRERC82080</t>
  </si>
  <si>
    <t>CRERC92080</t>
  </si>
  <si>
    <t>IRERC83079</t>
  </si>
  <si>
    <t>IRERC93079</t>
  </si>
  <si>
    <t>ARERC84082</t>
  </si>
  <si>
    <t>Refrigeration Control Improvements (VFD)</t>
  </si>
  <si>
    <t>ARERC94082</t>
  </si>
  <si>
    <t>CRERC82081</t>
  </si>
  <si>
    <t>CRERC92081</t>
  </si>
  <si>
    <t>IRERC83080</t>
  </si>
  <si>
    <t>IRERC93080</t>
  </si>
  <si>
    <t>CREPR82075</t>
  </si>
  <si>
    <t>Refrigerators</t>
  </si>
  <si>
    <t>CREPR92075</t>
  </si>
  <si>
    <t>CHVHI82033</t>
  </si>
  <si>
    <t>Rooftop Units</t>
  </si>
  <si>
    <t>CHVHI92033</t>
  </si>
  <si>
    <t>IHVHI83035</t>
  </si>
  <si>
    <t>IHVHI93035</t>
  </si>
  <si>
    <t>CHVHI82034</t>
  </si>
  <si>
    <t>Rotary Screw Chiller Improvements</t>
  </si>
  <si>
    <t>CHVHI92034</t>
  </si>
  <si>
    <t>IHVHI83036</t>
  </si>
  <si>
    <t>IHVHI93036</t>
  </si>
  <si>
    <t>CHVHI82035</t>
  </si>
  <si>
    <t>Scroll Chiller Improvements</t>
  </si>
  <si>
    <t>CHVHI92035</t>
  </si>
  <si>
    <t>IHVHI83037</t>
  </si>
  <si>
    <t>IHVHI93037</t>
  </si>
  <si>
    <t>CELCT82012</t>
  </si>
  <si>
    <t>Computer Technologies</t>
  </si>
  <si>
    <t>Server Virtualization/Load Reduction</t>
  </si>
  <si>
    <t>Commercial-All Com-OffEquip</t>
  </si>
  <si>
    <t>CELCT92012</t>
  </si>
  <si>
    <t>CELCT82013</t>
  </si>
  <si>
    <t>Servers</t>
  </si>
  <si>
    <t>CELCT92013</t>
  </si>
  <si>
    <t>CFDCN82153</t>
  </si>
  <si>
    <t>Conductors</t>
  </si>
  <si>
    <t>Service Conductor Replacement</t>
  </si>
  <si>
    <t>CFDCN92150</t>
  </si>
  <si>
    <t>IFDCN83013</t>
  </si>
  <si>
    <t>IFDCN93013</t>
  </si>
  <si>
    <t>UUDCN85002</t>
  </si>
  <si>
    <t>UUDCN95002</t>
  </si>
  <si>
    <t>UUTCN85013</t>
  </si>
  <si>
    <t>UUTCN95013</t>
  </si>
  <si>
    <t>UUGUS85010</t>
  </si>
  <si>
    <t>Utility Generation System</t>
  </si>
  <si>
    <t>Service Station System Improvements</t>
  </si>
  <si>
    <t>UUGUS95010</t>
  </si>
  <si>
    <t>RWHWU91002</t>
  </si>
  <si>
    <t>Showerheads</t>
  </si>
  <si>
    <t>R-All-WH-ERWH-All-All-R</t>
  </si>
  <si>
    <t>ALILB84127</t>
  </si>
  <si>
    <t>Signage</t>
  </si>
  <si>
    <t>ALILB94127</t>
  </si>
  <si>
    <t>CLILB82127</t>
  </si>
  <si>
    <t>CLILB92127</t>
  </si>
  <si>
    <t>ILILB83127</t>
  </si>
  <si>
    <t>ILILB93127</t>
  </si>
  <si>
    <t>AIRDF84023</t>
  </si>
  <si>
    <t>Spray Heads</t>
  </si>
  <si>
    <t>AIRDF94023</t>
  </si>
  <si>
    <t>CEPSR82145</t>
  </si>
  <si>
    <t>Energy Project Manager</t>
  </si>
  <si>
    <t>Staffing Resource</t>
  </si>
  <si>
    <t>IEPSR83133</t>
  </si>
  <si>
    <t>ALILB84054</t>
  </si>
  <si>
    <t>Stall Lighting</t>
  </si>
  <si>
    <t>ALILB94054</t>
  </si>
  <si>
    <t>CHVHI82036</t>
  </si>
  <si>
    <t>Storage Tank Insulation Improvements</t>
  </si>
  <si>
    <t>CHVHI92036</t>
  </si>
  <si>
    <t>IHVHI83038</t>
  </si>
  <si>
    <t>IHVHI93038</t>
  </si>
  <si>
    <t>CWBWB82144</t>
  </si>
  <si>
    <t>Strategic Energy Management</t>
  </si>
  <si>
    <t>CWBWB82154</t>
  </si>
  <si>
    <t>IWBWB83132</t>
  </si>
  <si>
    <t>IWBWB83165</t>
  </si>
  <si>
    <t>AIRCP84016</t>
  </si>
  <si>
    <t>System Water Delivery Improvements</t>
  </si>
  <si>
    <t>AIRCP94016</t>
  </si>
  <si>
    <t>AIRHE84027</t>
  </si>
  <si>
    <t>AIRHE94027</t>
  </si>
  <si>
    <t>AIRMS84037</t>
  </si>
  <si>
    <t>AIRMS94037</t>
  </si>
  <si>
    <t>ALILB84099</t>
  </si>
  <si>
    <t>T8 Linear Fluorescents</t>
  </si>
  <si>
    <t>ALILB94099</t>
  </si>
  <si>
    <t>CLILB82104</t>
  </si>
  <si>
    <t>CLILB92104</t>
  </si>
  <si>
    <t>ILILB83098</t>
  </si>
  <si>
    <t>ILILB93098</t>
  </si>
  <si>
    <t>CHVHC82024</t>
  </si>
  <si>
    <t>Thermostats</t>
  </si>
  <si>
    <t>CHVHC92024</t>
  </si>
  <si>
    <t>IHVHC83027</t>
  </si>
  <si>
    <t>IHVHC93027</t>
  </si>
  <si>
    <t>ALILC84059</t>
  </si>
  <si>
    <t>Timers</t>
  </si>
  <si>
    <t>ALILC94059</t>
  </si>
  <si>
    <t>CLILC82053</t>
  </si>
  <si>
    <t>CLILC92053</t>
  </si>
  <si>
    <t>ILILC83055</t>
  </si>
  <si>
    <t>ILILC93055</t>
  </si>
  <si>
    <t>UUDTR85006</t>
  </si>
  <si>
    <t>Transformer Load Management</t>
  </si>
  <si>
    <t>UUDTR95006</t>
  </si>
  <si>
    <t>UUTTR85016</t>
  </si>
  <si>
    <t>UUTTR95016</t>
  </si>
  <si>
    <t>CFDTR82149</t>
  </si>
  <si>
    <t>Transformers (NEMA TP-1 or Higher)</t>
  </si>
  <si>
    <t>CFDTR92151</t>
  </si>
  <si>
    <t>IFDTR83016</t>
  </si>
  <si>
    <t>IFDTR93016</t>
  </si>
  <si>
    <t>UUDTR85007</t>
  </si>
  <si>
    <t>UUDTR95007</t>
  </si>
  <si>
    <t>UUTTR85017</t>
  </si>
  <si>
    <t>UUTTR95017</t>
  </si>
  <si>
    <t>AIRPF84039</t>
  </si>
  <si>
    <t>Turbine Pump System Improvements</t>
  </si>
  <si>
    <t>AIRPF94039</t>
  </si>
  <si>
    <t>APLPF84071</t>
  </si>
  <si>
    <t>APLPF94071</t>
  </si>
  <si>
    <t>CPLPF82071</t>
  </si>
  <si>
    <t>CPLPF92071</t>
  </si>
  <si>
    <t>IPLPF83070</t>
  </si>
  <si>
    <t xml:space="preserve">Turbine Pump System Improvements </t>
  </si>
  <si>
    <t>IPLPF93070</t>
  </si>
  <si>
    <t>IELCT83114</t>
  </si>
  <si>
    <t>Uninterruptible Power Supply (UPS) -  &gt;10 KVA</t>
  </si>
  <si>
    <t>IELCT93114</t>
  </si>
  <si>
    <t>CELCT82120</t>
  </si>
  <si>
    <t>Uninterruptible Power Supply (UPS) - &lt;10 KVA</t>
  </si>
  <si>
    <t>CELCT92120</t>
  </si>
  <si>
    <t>IELCT83115</t>
  </si>
  <si>
    <t>IELCT93115</t>
  </si>
  <si>
    <t>CELCT82121</t>
  </si>
  <si>
    <t>Uninterruptible Power Supply (UPS) - &gt;10 KVA</t>
  </si>
  <si>
    <t>CELCT92121</t>
  </si>
  <si>
    <t>UUDUS85008</t>
  </si>
  <si>
    <t>Utility Remote Feedback</t>
  </si>
  <si>
    <t>UUDUS95008</t>
  </si>
  <si>
    <t>UUDUS85009</t>
  </si>
  <si>
    <t>Utility Service Connection Standards</t>
  </si>
  <si>
    <t>UUDUS95009</t>
  </si>
  <si>
    <t>IPLWS83191</t>
  </si>
  <si>
    <t>UV System Improvements</t>
  </si>
  <si>
    <t>IPLWS93191</t>
  </si>
  <si>
    <t>APLPF84072</t>
  </si>
  <si>
    <t>Vacuum Pump System Improvements</t>
  </si>
  <si>
    <t>APLPF94072</t>
  </si>
  <si>
    <t>CPLPF82072</t>
  </si>
  <si>
    <t>CPLPF92072</t>
  </si>
  <si>
    <t>IPLPF83071</t>
  </si>
  <si>
    <t>IPLPF93071</t>
  </si>
  <si>
    <t>CFDPO82152</t>
  </si>
  <si>
    <t>Power Factor Improvements</t>
  </si>
  <si>
    <t>VAR Management/Controls</t>
  </si>
  <si>
    <t>CFDPO92152</t>
  </si>
  <si>
    <t>IFDPO83014</t>
  </si>
  <si>
    <t>IFDPO93014</t>
  </si>
  <si>
    <t>UUDPO85005</t>
  </si>
  <si>
    <t>VAR management/Controls</t>
  </si>
  <si>
    <t>UUDPO95005</t>
  </si>
  <si>
    <t>UUTPO85015</t>
  </si>
  <si>
    <t>UUTPO95015</t>
  </si>
  <si>
    <t>CHVHI82037</t>
  </si>
  <si>
    <t>Variable Refrigerant Flow System Improvements</t>
  </si>
  <si>
    <t>CHVHI92037</t>
  </si>
  <si>
    <t>IHVHI83039</t>
  </si>
  <si>
    <t>IHVHI93039</t>
  </si>
  <si>
    <t>RHVHS81012</t>
  </si>
  <si>
    <t>Variable Speed Heat Pumps w/o Duct Sealing</t>
  </si>
  <si>
    <t>RHVHS91012</t>
  </si>
  <si>
    <t>CHVHI82038</t>
  </si>
  <si>
    <t>Ventilation System Improvements</t>
  </si>
  <si>
    <t>CHVHI92038</t>
  </si>
  <si>
    <t>IHVHI83040</t>
  </si>
  <si>
    <t>IHVHI93040</t>
  </si>
  <si>
    <t>AWHWH84089</t>
  </si>
  <si>
    <t>AWHWH94089</t>
  </si>
  <si>
    <t>CWHWH82093</t>
  </si>
  <si>
    <t>CWHWH92093</t>
  </si>
  <si>
    <t>CWHWC82095</t>
  </si>
  <si>
    <t>Water Heating Control Improvements (non-VFD)</t>
  </si>
  <si>
    <t>CWHWC92095</t>
  </si>
  <si>
    <t>IWHWC83090</t>
  </si>
  <si>
    <t>IWHWC93090</t>
  </si>
  <si>
    <t>CWHWC82096</t>
  </si>
  <si>
    <t>Water Heating Control Improvements (VFD)</t>
  </si>
  <si>
    <t>CWHWC92096</t>
  </si>
  <si>
    <t>IWHWC83091</t>
  </si>
  <si>
    <t>IWHWC93091</t>
  </si>
  <si>
    <t>CHVHI82039</t>
  </si>
  <si>
    <t>Water-Source Heat Pumps</t>
  </si>
  <si>
    <t>CHVHI92039</t>
  </si>
  <si>
    <t>IHVHI83041</t>
  </si>
  <si>
    <t>IHVHI93041</t>
  </si>
  <si>
    <t>CHVEN82017</t>
  </si>
  <si>
    <t>Windows</t>
  </si>
  <si>
    <t>CHVEN92017</t>
  </si>
  <si>
    <t>IHVEN83020</t>
  </si>
  <si>
    <t>IHVEN93020</t>
  </si>
  <si>
    <t>RHVEN91009</t>
  </si>
  <si>
    <t>RWBWB81202</t>
  </si>
  <si>
    <t>Retrocommissioning/Behavioral</t>
  </si>
  <si>
    <t>RWBWB81203</t>
  </si>
  <si>
    <t>RWBWB81204</t>
  </si>
  <si>
    <t>RHVHS81205</t>
  </si>
  <si>
    <t>RHVHS81206</t>
  </si>
  <si>
    <t>RHVHS81207</t>
  </si>
  <si>
    <t>TAP</t>
  </si>
  <si>
    <t>Project Level TRC B/C Ratio:</t>
  </si>
  <si>
    <t>Key:</t>
  </si>
  <si>
    <t>Calculated Value</t>
  </si>
  <si>
    <t>User Input</t>
  </si>
  <si>
    <t>Cost</t>
  </si>
  <si>
    <t>Present Value of Energy Savings</t>
  </si>
  <si>
    <t>Present Value of Non-energy Benefits</t>
  </si>
  <si>
    <t>Present Value of O&amp;M Change</t>
  </si>
  <si>
    <t>$/kWh</t>
  </si>
  <si>
    <t xml:space="preserve">Your buildings Square Footage </t>
  </si>
  <si>
    <t>Your projects estimated savings as % of baseline consumption:</t>
  </si>
  <si>
    <t>Variable</t>
  </si>
  <si>
    <t>Units</t>
  </si>
  <si>
    <t>Source</t>
  </si>
  <si>
    <t>Value</t>
  </si>
  <si>
    <t>sq ft</t>
  </si>
  <si>
    <t xml:space="preserve">Some examples: Google Maps.  Email from Utility.  Engineering Drawing.  </t>
  </si>
  <si>
    <t>kWh/sqft</t>
  </si>
  <si>
    <t xml:space="preserve">Wild Guess from Customer Service Engineer.  Use 10% if you don't know. </t>
  </si>
  <si>
    <t>1st total Project Savings Estimate</t>
  </si>
  <si>
    <t>This buildings estiamted annual energy consumption</t>
  </si>
  <si>
    <t>kWh/year</t>
  </si>
  <si>
    <t>Calculated from Sqft and EUI.  Overide this manually if you have billing data.</t>
  </si>
  <si>
    <t>unitless</t>
  </si>
  <si>
    <t>Calculated as % savings X Annual Energy Usage</t>
  </si>
  <si>
    <t>UES Reference Number</t>
  </si>
  <si>
    <t>Heating Zone</t>
  </si>
  <si>
    <t>Cooling Zone</t>
  </si>
  <si>
    <t>Key Characteristics 1</t>
  </si>
  <si>
    <t>Key Characteristics 2</t>
  </si>
  <si>
    <t>Key Characteristics 3</t>
  </si>
  <si>
    <t>Key Characteristics 4</t>
  </si>
  <si>
    <t>Annual Savings @ Generator Busbar (kwh/yr)</t>
  </si>
  <si>
    <t>Payment ($/unit)</t>
  </si>
  <si>
    <t>Annual Savings @ Site (kwh/yr)</t>
  </si>
  <si>
    <t>Measure Name</t>
  </si>
  <si>
    <t>Program</t>
  </si>
  <si>
    <t>Vintage</t>
  </si>
  <si>
    <t>Primary Building Type</t>
  </si>
  <si>
    <t>Delivery Mechanism</t>
  </si>
  <si>
    <t>Incremental Capital Cost ($/unit)</t>
  </si>
  <si>
    <t>Measure Life (years)</t>
  </si>
  <si>
    <t>BPA Effective Date</t>
  </si>
  <si>
    <t>BPA Expiration Date</t>
  </si>
  <si>
    <t>Unit Type of Savings/Payment</t>
  </si>
  <si>
    <t>Installed Efficiency Level/Rating</t>
  </si>
  <si>
    <t>State</t>
  </si>
  <si>
    <t>Installation Location</t>
  </si>
  <si>
    <t>Efficient Case Savings Characteristics</t>
  </si>
  <si>
    <t>Baseline Characteristics</t>
  </si>
  <si>
    <t>RTF UES Measure Status</t>
  </si>
  <si>
    <t>RTF Effective Date</t>
  </si>
  <si>
    <t>Workbook Link</t>
  </si>
  <si>
    <t>Power System Coincident Peak Reduction (KW)</t>
  </si>
  <si>
    <t>Distribution System Peak Load Reduction (kW)</t>
  </si>
  <si>
    <t>Total Societal Benefit/ Cost Ratio</t>
  </si>
  <si>
    <t>Cost Effective</t>
  </si>
  <si>
    <t>Levelized Cost (mills/kWh)</t>
  </si>
  <si>
    <t>C02 Reduction (tons in first year)</t>
  </si>
  <si>
    <t>Unit Cost Cap</t>
  </si>
  <si>
    <t>Unique UIR No</t>
  </si>
  <si>
    <t>Measures Types</t>
  </si>
  <si>
    <t>PTCS</t>
  </si>
  <si>
    <t>Unit Types</t>
  </si>
  <si>
    <t>Tech Review</t>
  </si>
  <si>
    <t>Calculated UES Busbar Factor</t>
  </si>
  <si>
    <t>Forms required at time of invoice review</t>
  </si>
  <si>
    <t>AHVHC40210</t>
  </si>
  <si>
    <t>Heating Zone 1</t>
  </si>
  <si>
    <t>All Cooling Zones</t>
  </si>
  <si>
    <t>Thermostatically Controlled Outlets</t>
  </si>
  <si>
    <t>Existing</t>
  </si>
  <si>
    <t>Non building measure</t>
  </si>
  <si>
    <t>Per Unit</t>
  </si>
  <si>
    <t>Controlled outlet turns off no higher than 50 degrees</t>
  </si>
  <si>
    <t>Outlet was not previously controlled</t>
  </si>
  <si>
    <t>RTF Approved</t>
  </si>
  <si>
    <t>thermcontrolloutlet-ver3-2</t>
  </si>
  <si>
    <t>Standard</t>
  </si>
  <si>
    <t>No</t>
  </si>
  <si>
    <t>AHVHC40211</t>
  </si>
  <si>
    <t>Heating Zone 2</t>
  </si>
  <si>
    <t>AHVHC40212</t>
  </si>
  <si>
    <t>Heating Zone 3</t>
  </si>
  <si>
    <t>AIRHA40001</t>
  </si>
  <si>
    <t>All Heating Zones</t>
  </si>
  <si>
    <t>Hardware</t>
  </si>
  <si>
    <t>Gasket Replacement</t>
  </si>
  <si>
    <t>Replace Leaking Drain Gaskets with New Gaskets</t>
  </si>
  <si>
    <t>Wheel-line, Hand-line, Lateral Move or Center Pivot Systems</t>
  </si>
  <si>
    <t>Gasket Replacement Replace Leaking Drain Gaskets with New Gaskets Wheel-line, Hand-line, Lateral Move or Center Pivot Systems</t>
  </si>
  <si>
    <t>AgIrrHardwareMain-v6-2</t>
  </si>
  <si>
    <t>AIRHA40003</t>
  </si>
  <si>
    <t>Replace Pipe Section Gasket</t>
  </si>
  <si>
    <t>Wheel-lines, Hand-lines, Riser or Portable Main Line</t>
  </si>
  <si>
    <t>Gasket Replacement Replace Pipe Section Gasket Wheel-lines, Hand-lines, Riser or Portable Main Line</t>
  </si>
  <si>
    <t>Pipe and riser gasket</t>
  </si>
  <si>
    <t>AIRHA40006</t>
  </si>
  <si>
    <t>Hub Replacement</t>
  </si>
  <si>
    <t>Replace Thunderbird Wheel Line Hubs</t>
  </si>
  <si>
    <t>Wheel Line System</t>
  </si>
  <si>
    <t>Hub Replacement Replace Thunderbird Wheel Line Hubs Wheel Line System</t>
  </si>
  <si>
    <t>AIRHA40007</t>
  </si>
  <si>
    <t>Leveler Rebuild</t>
  </si>
  <si>
    <t>Rebuild or Replace Leaking or Malfunctioning Leveler with New or Rebuilt Leveler</t>
  </si>
  <si>
    <t>Leveler Rebuild Rebuild or Replace Leaking or Malfunctioning Leveler with New or Rebuilt Leveler Wheel Line System</t>
  </si>
  <si>
    <t>AIRHA40016</t>
  </si>
  <si>
    <t>Sprinkler Replacements</t>
  </si>
  <si>
    <t>Replace Leaking Impact Sprinkler with New or Rebuilt Impact Sprinkler</t>
  </si>
  <si>
    <t>Sprinkler Replacements Replace Leaking Impact Sprinkler with New or Rebuilt Impact Sprinkler Wheel-line, Hand-line, Lateral Move or Center Pivot Systems</t>
  </si>
  <si>
    <t>AIRHA40019</t>
  </si>
  <si>
    <t>Replace Nozzle</t>
  </si>
  <si>
    <t>Wheel-line or Hand-line System</t>
  </si>
  <si>
    <t>Nozzle Replacement Replace Nozzle Wheel-line or Hand-line System</t>
  </si>
  <si>
    <t>AIRHA40224</t>
  </si>
  <si>
    <t>Sprinkler Upgrade</t>
  </si>
  <si>
    <t>Irrigation System Conversion to MESA from high pressure</t>
  </si>
  <si>
    <t>Center Pivot or Lateral Move System</t>
  </si>
  <si>
    <t>Sprinkler Upgrade Irrigation System Conversion to MESA from high pressure Center Pivot or Lateral Move System</t>
  </si>
  <si>
    <t>Per Drop</t>
  </si>
  <si>
    <t>Rotating Type Sprinkler</t>
  </si>
  <si>
    <t>Replace Impact Sprinkler</t>
  </si>
  <si>
    <t>AgIrrHardwareUpgrades-v2-3</t>
  </si>
  <si>
    <t>AIRHA40225</t>
  </si>
  <si>
    <t>Sprinkler Package Replacements</t>
  </si>
  <si>
    <t>High Pressure Sprinkler Package</t>
  </si>
  <si>
    <t>Sprinkler Package Replacements High Pressure Sprinkler Package Center Pivot or Lateral Move System</t>
  </si>
  <si>
    <t>AIRHA40226</t>
  </si>
  <si>
    <t>MESA Sprinkler Package</t>
  </si>
  <si>
    <t>Sprinkler Package Replacements MESA Sprinkler Package Center Pivot or Lateral Move System</t>
  </si>
  <si>
    <t>AIRHA40227</t>
  </si>
  <si>
    <t>Irrigation System Conversion to LESA/LEPA/MDI from high pressure</t>
  </si>
  <si>
    <t>Sprinkler Upgrade Irrigation System Conversion to LESA/LEPA/MDI from high pressure Center Pivot or Lateral Move System</t>
  </si>
  <si>
    <t>New or Existing</t>
  </si>
  <si>
    <t>AIRHA40228</t>
  </si>
  <si>
    <t>Irrigation System Conversion to LESA/LEPA/MDI from MESA</t>
  </si>
  <si>
    <t>Sprinkler Upgrade Irrigation System Conversion to LESA/LEPA/MDI from MESA Center Pivot or Lateral Move System</t>
  </si>
  <si>
    <t>AIRHA40229</t>
  </si>
  <si>
    <t>LESA/LEPA/MDI Sprinkler Package</t>
  </si>
  <si>
    <t>Sprinkler Package Replacements LESA/LEPA/MDI Sprinkler Package Center Pivot or Lateral Move System</t>
  </si>
  <si>
    <t>AIRHA40230</t>
  </si>
  <si>
    <t>Irrigation System Conversion to Low pressure from High pressure</t>
  </si>
  <si>
    <t>Sprinkler Upgrade Irrigation System Conversion to Low pressure from High pressure Wheel-line or Hand-line System</t>
  </si>
  <si>
    <t>BPA Qualified</t>
  </si>
  <si>
    <t>AIRPF40231</t>
  </si>
  <si>
    <t>Pump Testing Service</t>
  </si>
  <si>
    <t>Simple System Evaluation</t>
  </si>
  <si>
    <t>Pump Testing Service Simple System Evaluation</t>
  </si>
  <si>
    <t>Irrigation Pump Testing and System Analysis BPA Screening Tool; BPA Qualified and Provisional UES Input Sheet</t>
  </si>
  <si>
    <t>AIRPF40232</t>
  </si>
  <si>
    <t>Irrigation Pump Test</t>
  </si>
  <si>
    <t>Simple System or Open Discharge</t>
  </si>
  <si>
    <t>Pump Testing Service Irrigation Pump Test Simple System or Open Discharge</t>
  </si>
  <si>
    <t>AIRPF40233</t>
  </si>
  <si>
    <t>System Analysis</t>
  </si>
  <si>
    <t>400 acres or less</t>
  </si>
  <si>
    <t>Pump Testing Service Irrigation Pump Test System Analysis 400 acres or less</t>
  </si>
  <si>
    <t>AIRPF40234</t>
  </si>
  <si>
    <t>Over 400 acres</t>
  </si>
  <si>
    <t>Pump Testing Service Irrigation Pump Test System Analysis Over 400 acres</t>
  </si>
  <si>
    <t>AIRPF40235</t>
  </si>
  <si>
    <t>Irrigation Pump Test (main pump)</t>
  </si>
  <si>
    <t>Complex System</t>
  </si>
  <si>
    <t>Pump Testing Service Irrigation Pump Test (main pump) Complex System Over 400 acres</t>
  </si>
  <si>
    <t>AIRPF40236</t>
  </si>
  <si>
    <t>Irrigation Pump Test (booster pump)</t>
  </si>
  <si>
    <t>Pump Testing Service Irrigation Pump Test (booster pump) Complex System Over 400 acres</t>
  </si>
  <si>
    <t>Booster Pump</t>
  </si>
  <si>
    <t>AIRPF40237</t>
  </si>
  <si>
    <t>Pump Efficiency Upgrade</t>
  </si>
  <si>
    <t>New Efficient Pump</t>
  </si>
  <si>
    <t>20 to 500 horsepower</t>
  </si>
  <si>
    <t>Bronze or Stainless Steel impeller</t>
  </si>
  <si>
    <t>Pump Efficiency Upgrade New Efficient Pump 20 to 500 horsepower Bronze or Stainless Steel impeller</t>
  </si>
  <si>
    <t>Non building measure (Motors)</t>
  </si>
  <si>
    <t>Per Horsepower</t>
  </si>
  <si>
    <t>Instead of rebuild/repair</t>
  </si>
  <si>
    <t>Not Per Unit</t>
  </si>
  <si>
    <t>Agricultural Pump Efficiency Upgrade PIF; Pump performance curve (available from the pump manufacturer).</t>
  </si>
  <si>
    <t>AMDMC40238</t>
  </si>
  <si>
    <t>On Irrigation Turbine Pump</t>
  </si>
  <si>
    <t>7.5 to 1000 horsepower</t>
  </si>
  <si>
    <t>Motors/Drives Control Improvements (VFD) On Irrigation Turbine Pump 7.5 to 1000 horsepower</t>
  </si>
  <si>
    <t>Calculated</t>
  </si>
  <si>
    <t>Existing Centrifugal and Turbine Pump VFD Deemed Savings Tool</t>
  </si>
  <si>
    <t>AMDMC40239</t>
  </si>
  <si>
    <t>On Irrigation Centrifugal Pump</t>
  </si>
  <si>
    <t>Motors/Drives Control Improvements (VFD) On Irrigation Centrifugal Pump 7.5 to 1000 horsepower</t>
  </si>
  <si>
    <t>AMDMC40240</t>
  </si>
  <si>
    <t>New</t>
  </si>
  <si>
    <t>New Construction Turbine or Centrifugal Pump VFD</t>
  </si>
  <si>
    <t>AMDMC40241</t>
  </si>
  <si>
    <t>APLLT40185</t>
  </si>
  <si>
    <t>Livestock Tanks</t>
  </si>
  <si>
    <t>Freeze Resistant Stock Tanks</t>
  </si>
  <si>
    <t>New Enclosed and Fully Insulated Watering Tank/Fountain</t>
  </si>
  <si>
    <t>No Electric Heat</t>
  </si>
  <si>
    <t>Freeze Resistant Stock Tanks New Enclosed and Fully Insulated Watering Tank/Fountain No Electric Heat</t>
  </si>
  <si>
    <t>Per Tank</t>
  </si>
  <si>
    <t>AgStockWateringTank-v5-3</t>
  </si>
  <si>
    <t>APLLT40186</t>
  </si>
  <si>
    <t>APLLT40187</t>
  </si>
  <si>
    <t>APLPL40198</t>
  </si>
  <si>
    <t>Generator Block Heater</t>
  </si>
  <si>
    <t>Stationary</t>
  </si>
  <si>
    <t>Less than 3 kW</t>
  </si>
  <si>
    <t>Interactive Process Loads System Improvements Generator Block Heater Stationary Less than 3 kW</t>
  </si>
  <si>
    <t>Any Agriculture</t>
  </si>
  <si>
    <t>Pumped generator block heater</t>
  </si>
  <si>
    <t>Existing thermo siphon electric resistance block heater</t>
  </si>
  <si>
    <t>APLPL40199</t>
  </si>
  <si>
    <t>Greater than or equal to 3 kW</t>
  </si>
  <si>
    <t>Interactive Process Loads System Improvements Generator Block Heater Stationary Greater than or equal to 3 kW</t>
  </si>
  <si>
    <t>AUDTR40195</t>
  </si>
  <si>
    <t>Utility Distribution System</t>
  </si>
  <si>
    <t>Per kWh</t>
  </si>
  <si>
    <t/>
  </si>
  <si>
    <t>Transformer De-Energization Worksheet</t>
  </si>
  <si>
    <t>AWBWB40242</t>
  </si>
  <si>
    <t>Energy Audit</t>
  </si>
  <si>
    <t>Completed Agricultural Energy Audit Screening Form</t>
  </si>
  <si>
    <t>AWBWB40243</t>
  </si>
  <si>
    <t>Energy Audit Screening</t>
  </si>
  <si>
    <t>Completed Agricultural On-Site Energy Audit Report</t>
  </si>
  <si>
    <t>CFPMC20465</t>
  </si>
  <si>
    <t>Demand Control Kitchen Ventilation</t>
  </si>
  <si>
    <t>Single Sensor</t>
  </si>
  <si>
    <t>Interactive Process Loads System Improvements Demand Control Kitchen Ventilation Single Sensor</t>
  </si>
  <si>
    <t>Per Horsepower of Fan</t>
  </si>
  <si>
    <t>CFPMC20466</t>
  </si>
  <si>
    <t>Multiple Sensor</t>
  </si>
  <si>
    <t>Interactive Process Loads System Improvements Demand Control Kitchen Ventilation Multiple Sensor</t>
  </si>
  <si>
    <t>CHVEN20031</t>
  </si>
  <si>
    <t>Electric Zonal or Forced Air Furnace</t>
  </si>
  <si>
    <t>Windows Electric Zonal or Forced Air Furnace</t>
  </si>
  <si>
    <t>Any Commercial</t>
  </si>
  <si>
    <t>Per Square foot</t>
  </si>
  <si>
    <t>CHVEN20032</t>
  </si>
  <si>
    <t>CHVEN20033</t>
  </si>
  <si>
    <t>CHVEN20034</t>
  </si>
  <si>
    <t>Air-source Heat Pump</t>
  </si>
  <si>
    <t>Windows Air-source Heat Pump</t>
  </si>
  <si>
    <t>CHVEN20035</t>
  </si>
  <si>
    <t>CHVEN20036</t>
  </si>
  <si>
    <t>CHVEN20959</t>
  </si>
  <si>
    <t>Restaurant</t>
  </si>
  <si>
    <t>Wall</t>
  </si>
  <si>
    <t>&lt;= R-5 to R-11</t>
  </si>
  <si>
    <t>Heat Pump</t>
  </si>
  <si>
    <t>Insulation Restaurant Wall &lt;= R-5 to R-11 Heat Pump</t>
  </si>
  <si>
    <t>CHVEN20960</t>
  </si>
  <si>
    <t>CHVEN20961</t>
  </si>
  <si>
    <t>CHVEN20962</t>
  </si>
  <si>
    <t>&lt;= R-5 to R-19</t>
  </si>
  <si>
    <t>Insulation Restaurant Wall &lt;= R-5 to R-19 Heat Pump</t>
  </si>
  <si>
    <t>CHVEN20963</t>
  </si>
  <si>
    <t>CHVEN20964</t>
  </si>
  <si>
    <t>CHVEN20971</t>
  </si>
  <si>
    <t>Resistance</t>
  </si>
  <si>
    <t>Insulation Restaurant Wall &lt;= R-5 to R-11 Resistance</t>
  </si>
  <si>
    <t>CHVEN20972</t>
  </si>
  <si>
    <t>CHVEN20973</t>
  </si>
  <si>
    <t>CHVEN20974</t>
  </si>
  <si>
    <t>Insulation Restaurant Wall &lt;= R-5 to R-19 Resistance</t>
  </si>
  <si>
    <t>CHVEN20975</t>
  </si>
  <si>
    <t>CHVEN20976</t>
  </si>
  <si>
    <t>CHVEN20983</t>
  </si>
  <si>
    <t>Medium Office 5,000 to 50,000 sq ft</t>
  </si>
  <si>
    <t>Insulation Medium Office 5,000 to 50,000 sq ft Wall &lt;= R-5 to R-11 Heat Pump</t>
  </si>
  <si>
    <t>CHVEN20984</t>
  </si>
  <si>
    <t>CHVEN20985</t>
  </si>
  <si>
    <t>CHVEN20986</t>
  </si>
  <si>
    <t>Insulation Medium Office 5,000 to 50,000 sq ft Wall &lt;= R-5 to R-19 Heat Pump</t>
  </si>
  <si>
    <t>CHVEN20987</t>
  </si>
  <si>
    <t>CHVEN20988</t>
  </si>
  <si>
    <t>CHVEN20995</t>
  </si>
  <si>
    <t>Insulation Medium Office 5,000 to 50,000 sq ft Wall &lt;= R-5 to R-11 Resistance</t>
  </si>
  <si>
    <t>CHVEN20996</t>
  </si>
  <si>
    <t>CHVEN20997</t>
  </si>
  <si>
    <t>CHVEN20998</t>
  </si>
  <si>
    <t>Insulation Medium Office 5,000 to 50,000 sq ft Wall &lt;= R-5 to R-19 Resistance</t>
  </si>
  <si>
    <t>CHVEN20999</t>
  </si>
  <si>
    <t>CHVEN21000</t>
  </si>
  <si>
    <t>CHVEN21007</t>
  </si>
  <si>
    <t>Other</t>
  </si>
  <si>
    <t>Insulation Other Wall &lt;= R-5 to R-11 Heat Pump</t>
  </si>
  <si>
    <t>CHVEN21008</t>
  </si>
  <si>
    <t>CHVEN21009</t>
  </si>
  <si>
    <t>CHVEN21010</t>
  </si>
  <si>
    <t>Insulation Other Wall &lt;= R-5 to R-19 Heat Pump</t>
  </si>
  <si>
    <t>CHVEN21011</t>
  </si>
  <si>
    <t>CHVEN21012</t>
  </si>
  <si>
    <t>CHVEN21019</t>
  </si>
  <si>
    <t>Insulation Other Wall &lt;= R-5 to R-11 Resistance</t>
  </si>
  <si>
    <t>CHVEN21020</t>
  </si>
  <si>
    <t>CHVEN21021</t>
  </si>
  <si>
    <t>CHVEN21022</t>
  </si>
  <si>
    <t>Insulation Other Wall &lt;= R-5 to R-19 Resistance</t>
  </si>
  <si>
    <t>CHVEN21023</t>
  </si>
  <si>
    <t>CHVEN21024</t>
  </si>
  <si>
    <t>CHVEN21031</t>
  </si>
  <si>
    <t>Hospital</t>
  </si>
  <si>
    <t>Insulation Hospital Wall &lt;= R-5 to R-11 Heat Pump</t>
  </si>
  <si>
    <t>CHVEN21032</t>
  </si>
  <si>
    <t>CHVEN21033</t>
  </si>
  <si>
    <t>CHVEN21034</t>
  </si>
  <si>
    <t>Insulation Hospital Wall &lt;= R-5 to R-19 Heat Pump</t>
  </si>
  <si>
    <t>CHVEN21035</t>
  </si>
  <si>
    <t>CHVEN21036</t>
  </si>
  <si>
    <t>CHVEN21043</t>
  </si>
  <si>
    <t>Insulation Hospital Wall &lt;= R-5 to R-11 Resistance</t>
  </si>
  <si>
    <t>CHVEN21044</t>
  </si>
  <si>
    <t>CHVEN21045</t>
  </si>
  <si>
    <t>CHVEN21046</t>
  </si>
  <si>
    <t>Insulation Hospital Wall &lt;= R-5 to R-19 Resistance</t>
  </si>
  <si>
    <t>CHVEN21047</t>
  </si>
  <si>
    <t>CHVEN21048</t>
  </si>
  <si>
    <t>CHVEN21055</t>
  </si>
  <si>
    <t>Lodging</t>
  </si>
  <si>
    <t>Insulation Lodging Wall &lt;= R-5 to R-11 Heat Pump</t>
  </si>
  <si>
    <t>CHVEN21056</t>
  </si>
  <si>
    <t>CHVEN21057</t>
  </si>
  <si>
    <t>CHVEN21058</t>
  </si>
  <si>
    <t>Insulation Lodging Wall &lt;= R-5 to R-19 Heat Pump</t>
  </si>
  <si>
    <t>CHVEN21059</t>
  </si>
  <si>
    <t>CHVEN21060</t>
  </si>
  <si>
    <t>CHVEN21067</t>
  </si>
  <si>
    <t>Insulation Lodging Wall &lt;= R-5 to R-11 Resistance</t>
  </si>
  <si>
    <t>CHVEN21068</t>
  </si>
  <si>
    <t>CHVEN21069</t>
  </si>
  <si>
    <t>CHVEN21070</t>
  </si>
  <si>
    <t>Insulation Lodging Wall &lt;= R-5 to R-19 Resistance</t>
  </si>
  <si>
    <t>CHVEN21071</t>
  </si>
  <si>
    <t>CHVEN21072</t>
  </si>
  <si>
    <t>CHVEN21079</t>
  </si>
  <si>
    <t>Small Office &lt;5,000 sq ft</t>
  </si>
  <si>
    <t>Insulation Small Office &lt;5,000 sq ft Wall &lt;= R-5 to R-11 Heat Pump</t>
  </si>
  <si>
    <t>CHVEN21080</t>
  </si>
  <si>
    <t>CHVEN21081</t>
  </si>
  <si>
    <t>CHVEN21082</t>
  </si>
  <si>
    <t>Insulation Small Office &lt;5,000 sq ft Wall &lt;= R-5 to R-19 Heat Pump</t>
  </si>
  <si>
    <t>CHVEN21083</t>
  </si>
  <si>
    <t>CHVEN21084</t>
  </si>
  <si>
    <t>CHVEN21091</t>
  </si>
  <si>
    <t>Insulation Small Office &lt;5,000 sq ft Wall &lt;= R-5 to R-11 Resistance</t>
  </si>
  <si>
    <t>CHVEN21092</t>
  </si>
  <si>
    <t>CHVEN21093</t>
  </si>
  <si>
    <t>CHVEN21094</t>
  </si>
  <si>
    <t>Insulation Small Office &lt;5,000 sq ft Wall &lt;= R-5 to R-19 Resistance</t>
  </si>
  <si>
    <t>CHVEN21095</t>
  </si>
  <si>
    <t>CHVEN21096</t>
  </si>
  <si>
    <t>CHVEN21103</t>
  </si>
  <si>
    <t>Medium Retail 5000 - 50,000 sq ft</t>
  </si>
  <si>
    <t>Insulation Medium Retail 5000 - 50,000 sq ft Wall &lt;= R-5 to R-11 Heat Pump</t>
  </si>
  <si>
    <t>CHVEN21104</t>
  </si>
  <si>
    <t>CHVEN21105</t>
  </si>
  <si>
    <t>CHVEN21106</t>
  </si>
  <si>
    <t>Insulation Medium Retail 5000 - 50,000 sq ft Wall &lt;= R-5 to R-19 Heat Pump</t>
  </si>
  <si>
    <t>CHVEN21107</t>
  </si>
  <si>
    <t>CHVEN21108</t>
  </si>
  <si>
    <t>CHVEN21115</t>
  </si>
  <si>
    <t>Insulation Medium Retail 5000 - 50,000 sq ft Wall &lt;= R-5 to R-11 Resistance</t>
  </si>
  <si>
    <t>CHVEN21116</t>
  </si>
  <si>
    <t>CHVEN21117</t>
  </si>
  <si>
    <t>CHVEN21118</t>
  </si>
  <si>
    <t>Insulation Medium Retail 5000 - 50,000 sq ft Wall &lt;= R-5 to R-19 Resistance</t>
  </si>
  <si>
    <t>CHVEN21119</t>
  </si>
  <si>
    <t>CHVEN21120</t>
  </si>
  <si>
    <t>CHVEN21127</t>
  </si>
  <si>
    <t>Large Retail 50,000 - 100,000 sq ft</t>
  </si>
  <si>
    <t>Insulation Large Retail 50,000 - 100,000 sq ft Wall &lt;= R-5 to R-11 Heat Pump</t>
  </si>
  <si>
    <t>CHVEN21128</t>
  </si>
  <si>
    <t>CHVEN21129</t>
  </si>
  <si>
    <t>CHVEN21130</t>
  </si>
  <si>
    <t>Insulation Large Retail 50,000 - 100,000 sq ft Wall &lt;= R-5 to R-19 Heat Pump</t>
  </si>
  <si>
    <t>CHVEN21131</t>
  </si>
  <si>
    <t>CHVEN21132</t>
  </si>
  <si>
    <t>CHVEN21139</t>
  </si>
  <si>
    <t>Insulation Large Retail 50,000 - 100,000 sq ft Wall &lt;= R-5 to R-11 Resistance</t>
  </si>
  <si>
    <t>CHVEN21140</t>
  </si>
  <si>
    <t>CHVEN21141</t>
  </si>
  <si>
    <t>CHVEN21142</t>
  </si>
  <si>
    <t>Insulation Large Retail 50,000 - 100,000 sq ft Wall &lt;= R-5 to R-19 Resistance</t>
  </si>
  <si>
    <t>CHVEN21143</t>
  </si>
  <si>
    <t>CHVEN21144</t>
  </si>
  <si>
    <t>CHVEN21151</t>
  </si>
  <si>
    <t>Warehouse</t>
  </si>
  <si>
    <t>Insulation Warehouse Wall &lt;= R-5 to R-11 Heat Pump</t>
  </si>
  <si>
    <t>CHVEN21152</t>
  </si>
  <si>
    <t>CHVEN21153</t>
  </si>
  <si>
    <t>CHVEN21154</t>
  </si>
  <si>
    <t>Insulation Warehouse Wall &lt;= R-5 to R-19 Heat Pump</t>
  </si>
  <si>
    <t>CHVEN21155</t>
  </si>
  <si>
    <t>CHVEN21156</t>
  </si>
  <si>
    <t>CHVEN21163</t>
  </si>
  <si>
    <t>Insulation Warehouse Wall &lt;= R-5 to R-11 Resistance</t>
  </si>
  <si>
    <t>CHVEN21164</t>
  </si>
  <si>
    <t>CHVEN21165</t>
  </si>
  <si>
    <t>CHVEN21166</t>
  </si>
  <si>
    <t>Insulation Warehouse Wall &lt;= R-5 to R-19 Resistance</t>
  </si>
  <si>
    <t>CHVEN21167</t>
  </si>
  <si>
    <t>CHVEN21168</t>
  </si>
  <si>
    <t>CHVEN21196</t>
  </si>
  <si>
    <t>School K-12</t>
  </si>
  <si>
    <t>Insulation School K-12 Wall &lt;= R-5 to R-11 Heat Pump</t>
  </si>
  <si>
    <t>CHVEN21197</t>
  </si>
  <si>
    <t>Insulation School K-12 Wall &lt;= R-5 to R-19 Heat Pump</t>
  </si>
  <si>
    <t>CHVEN21201</t>
  </si>
  <si>
    <t>Insulation School K-12 Wall &lt;= R-5 to R-11 Resistance</t>
  </si>
  <si>
    <t>CHVEN21202</t>
  </si>
  <si>
    <t>Insulation School K-12 Wall &lt;= R-5 to R-19 Resistance</t>
  </si>
  <si>
    <t>CHVEN21206</t>
  </si>
  <si>
    <t>ComWeatherizationSchool_v4_1</t>
  </si>
  <si>
    <t>CHVEN21207</t>
  </si>
  <si>
    <t>CHVEN21211</t>
  </si>
  <si>
    <t>CHVEN21212</t>
  </si>
  <si>
    <t>CHVEN21216</t>
  </si>
  <si>
    <t>CHVEN21217</t>
  </si>
  <si>
    <t>CHVEN21221</t>
  </si>
  <si>
    <t>CHVEN21222</t>
  </si>
  <si>
    <t>CHVEN21298</t>
  </si>
  <si>
    <t>Secondary Windows</t>
  </si>
  <si>
    <t>Secondary Windows Electric Zonal or Forced Air Furnace</t>
  </si>
  <si>
    <t>Per Square Foot</t>
  </si>
  <si>
    <t>ComSecondaryGlazingSystems_v3_1</t>
  </si>
  <si>
    <t>CHVEN21299</t>
  </si>
  <si>
    <t>Secondary Windows Air-source Heat Pump</t>
  </si>
  <si>
    <t>CHVEN21300</t>
  </si>
  <si>
    <t>CHVEN21301</t>
  </si>
  <si>
    <t>CHVEN21302</t>
  </si>
  <si>
    <t>CHVEN21303</t>
  </si>
  <si>
    <t>CHVEN21342</t>
  </si>
  <si>
    <t>Attic or Roof</t>
  </si>
  <si>
    <t>&lt;= R-5 and Above</t>
  </si>
  <si>
    <t>Insulation Hospital Attic or Roof &lt;= R-5 and Above Heat Pump</t>
  </si>
  <si>
    <t>CHVEN21343</t>
  </si>
  <si>
    <t>Insulation Hospital Attic or Roof &lt;= R-5 and Above Resistance</t>
  </si>
  <si>
    <t>CHVEN21344</t>
  </si>
  <si>
    <t>CHVEN21345</t>
  </si>
  <si>
    <t>CHVEN21346</t>
  </si>
  <si>
    <t>CHVEN21347</t>
  </si>
  <si>
    <t>CHVEN21348</t>
  </si>
  <si>
    <t>Insulation Large Retail 50,000 - 100,000 sq ft Attic or Roof &lt;= R-5 and Above Heat Pump</t>
  </si>
  <si>
    <t>CHVEN21349</t>
  </si>
  <si>
    <t>Insulation Large Retail 50,000 - 100,000 sq ft Attic or Roof &lt;= R-5 and Above Resistance</t>
  </si>
  <si>
    <t>CHVEN21350</t>
  </si>
  <si>
    <t>CHVEN21351</t>
  </si>
  <si>
    <t>CHVEN21352</t>
  </si>
  <si>
    <t>CHVEN21353</t>
  </si>
  <si>
    <t>CHVEN21354</t>
  </si>
  <si>
    <t>Insulation Lodging Attic or Roof &lt;= R-5 and Above Heat Pump</t>
  </si>
  <si>
    <t>CHVEN21355</t>
  </si>
  <si>
    <t>Insulation Lodging Attic or Roof &lt;= R-5 and Above Resistance</t>
  </si>
  <si>
    <t>CHVEN21356</t>
  </si>
  <si>
    <t>CHVEN21357</t>
  </si>
  <si>
    <t>CHVEN21358</t>
  </si>
  <si>
    <t>CHVEN21359</t>
  </si>
  <si>
    <t>CHVEN21360</t>
  </si>
  <si>
    <t>Insulation Medium Office 5,000 to 50,000 sq ft Attic or Roof &lt;= R-5 and Above Heat Pump</t>
  </si>
  <si>
    <t>CHVEN21361</t>
  </si>
  <si>
    <t>Insulation Medium Office 5,000 to 50,000 sq ft Attic or Roof &lt;= R-5 and Above Resistance</t>
  </si>
  <si>
    <t>CHVEN21362</t>
  </si>
  <si>
    <t>CHVEN21363</t>
  </si>
  <si>
    <t>CHVEN21364</t>
  </si>
  <si>
    <t>CHVEN21365</t>
  </si>
  <si>
    <t>CHVEN21366</t>
  </si>
  <si>
    <t>Insulation Medium Retail 5000 - 50,000 sq ft Attic or Roof &lt;= R-5 and Above Heat Pump</t>
  </si>
  <si>
    <t>CHVEN21367</t>
  </si>
  <si>
    <t>Insulation Medium Retail 5000 - 50,000 sq ft Attic or Roof &lt;= R-5 and Above Resistance</t>
  </si>
  <si>
    <t>CHVEN21368</t>
  </si>
  <si>
    <t>CHVEN21369</t>
  </si>
  <si>
    <t>CHVEN21370</t>
  </si>
  <si>
    <t>CHVEN21371</t>
  </si>
  <si>
    <t>CHVEN21372</t>
  </si>
  <si>
    <t>Insulation Other Attic or Roof &lt;= R-5 and Above Heat Pump</t>
  </si>
  <si>
    <t>CHVEN21373</t>
  </si>
  <si>
    <t>Insulation Other Attic or Roof &lt;= R-5 and Above Resistance</t>
  </si>
  <si>
    <t>CHVEN21374</t>
  </si>
  <si>
    <t>CHVEN21375</t>
  </si>
  <si>
    <t>CHVEN21376</t>
  </si>
  <si>
    <t>CHVEN21377</t>
  </si>
  <si>
    <t>CHVEN21378</t>
  </si>
  <si>
    <t>Insulation Restaurant Attic or Roof &lt;= R-5 and Above Heat Pump</t>
  </si>
  <si>
    <t>CHVEN21379</t>
  </si>
  <si>
    <t>Insulation Restaurant Attic or Roof &lt;= R-5 and Above Resistance</t>
  </si>
  <si>
    <t>CHVEN21380</t>
  </si>
  <si>
    <t>CHVEN21381</t>
  </si>
  <si>
    <t>CHVEN21382</t>
  </si>
  <si>
    <t>CHVEN21383</t>
  </si>
  <si>
    <t>CHVEN21384</t>
  </si>
  <si>
    <t>Insulation School K-12 Attic or Roof &lt;= R-5 and Above Heat Pump</t>
  </si>
  <si>
    <t>CHVEN21385</t>
  </si>
  <si>
    <t>Insulation School K-12 Attic or Roof &lt;= R-5 and Above Resistance</t>
  </si>
  <si>
    <t>CHVEN21386</t>
  </si>
  <si>
    <t>CHVEN21387</t>
  </si>
  <si>
    <t>CHVEN21388</t>
  </si>
  <si>
    <t>CHVEN21389</t>
  </si>
  <si>
    <t>CHVEN21390</t>
  </si>
  <si>
    <t>Insulation Small Office &lt;5,000 sq ft Attic or Roof &lt;= R-5 and Above Heat Pump</t>
  </si>
  <si>
    <t>CHVEN21391</t>
  </si>
  <si>
    <t>Insulation Small Office &lt;5,000 sq ft Attic or Roof &lt;= R-5 and Above Resistance</t>
  </si>
  <si>
    <t>CHVEN21392</t>
  </si>
  <si>
    <t>CHVEN21393</t>
  </si>
  <si>
    <t>CHVEN21394</t>
  </si>
  <si>
    <t>CHVEN21395</t>
  </si>
  <si>
    <t>CHVEN21396</t>
  </si>
  <si>
    <t>Insulation Warehouse Attic or Roof &lt;= R-5 and Above Heat Pump</t>
  </si>
  <si>
    <t>CHVEN21397</t>
  </si>
  <si>
    <t>Insulation Warehouse Attic or Roof &lt;= R-5 and Above Resistance</t>
  </si>
  <si>
    <t>CHVEN21398</t>
  </si>
  <si>
    <t>CHVEN21399</t>
  </si>
  <si>
    <t>CHVEN21400</t>
  </si>
  <si>
    <t>CHVEN21401</t>
  </si>
  <si>
    <t>CHVHC20802</t>
  </si>
  <si>
    <t>VFD installed on Air Handling Unit</t>
  </si>
  <si>
    <t>HVAC Control Improvements (VFD) VFD installed on Air Handling Unit</t>
  </si>
  <si>
    <t>CHVHC20891</t>
  </si>
  <si>
    <t>Connected</t>
  </si>
  <si>
    <t>Electric Heat</t>
  </si>
  <si>
    <t>Per Connected Thermostat</t>
  </si>
  <si>
    <t>ComConTstatsv2-1</t>
  </si>
  <si>
    <t>CHVHC20892</t>
  </si>
  <si>
    <t>Gas Heat</t>
  </si>
  <si>
    <t>CHVHC21253</t>
  </si>
  <si>
    <t>Advanced Rooftop Unit Control-Lite</t>
  </si>
  <si>
    <t>Less than 2500 occupied hours per year</t>
  </si>
  <si>
    <t>HVAC Control Improvements (VFD) Advanced Rooftop Unit Control-Lite Electric Heat Less than 2500 occupied hours per year</t>
  </si>
  <si>
    <t>Per Ton</t>
  </si>
  <si>
    <t>comrtucontrollrs-3-1</t>
  </si>
  <si>
    <t>CHVHC21254</t>
  </si>
  <si>
    <t>2500 to 5500 occupied hours per year</t>
  </si>
  <si>
    <t>HVAC Control Improvements (VFD) Advanced Rooftop Unit Control-Lite Electric Heat 2500 to 5500 occupied hours per year</t>
  </si>
  <si>
    <t>CHVHC21255</t>
  </si>
  <si>
    <t>greater than 5500 occupied hours per year</t>
  </si>
  <si>
    <t>HVAC Control Improvements (VFD) Advanced Rooftop Unit Control-Lite Electric Heat greater than 5500 occupied hours per year</t>
  </si>
  <si>
    <t>CHVHC21256</t>
  </si>
  <si>
    <t>Advanced Rooftop Unit Control</t>
  </si>
  <si>
    <t>HVAC Control Improvements (VFD) Advanced Rooftop Unit Control Electric Heat Less than 2500 occupied hours per year</t>
  </si>
  <si>
    <t>CHVHC21257</t>
  </si>
  <si>
    <t>HVAC Control Improvements (VFD) Advanced Rooftop Unit Control Electric Heat 2500 to 5500 occupied hours per year</t>
  </si>
  <si>
    <t>CHVHC21258</t>
  </si>
  <si>
    <t>HVAC Control Improvements (VFD) Advanced Rooftop Unit Control Electric Heat greater than 5500 occupied hours per year</t>
  </si>
  <si>
    <t>CHVHC21259</t>
  </si>
  <si>
    <t>HVAC Control Improvements (VFD) Advanced Rooftop Unit Control-Lite Gas Heat Less than 2500 occupied hours per year</t>
  </si>
  <si>
    <t>CHVHC21260</t>
  </si>
  <si>
    <t>HVAC Control Improvements (VFD) Advanced Rooftop Unit Control-Lite Gas Heat 2500 to 5500 occupied hours per year</t>
  </si>
  <si>
    <t>CHVHC21261</t>
  </si>
  <si>
    <t>HVAC Control Improvements (VFD) Advanced Rooftop Unit Control-Lite Gas Heat greater than 5500 occupied hours per year</t>
  </si>
  <si>
    <t>CHVHC21262</t>
  </si>
  <si>
    <t>HVAC Control Improvements (VFD) Advanced Rooftop Unit Control Gas Heat Less than 2500 occupied hours per year</t>
  </si>
  <si>
    <t>CHVHC21263</t>
  </si>
  <si>
    <t>HVAC Control Improvements (VFD) Advanced Rooftop Unit Control Gas Heat 2500 to 5500 occupied hours per year</t>
  </si>
  <si>
    <t>CHVHC21264</t>
  </si>
  <si>
    <t>HVAC Control Improvements (VFD) Advanced Rooftop Unit Control Gas Heat greater than 5500 occupied hours per year</t>
  </si>
  <si>
    <t>CHVHI20799</t>
  </si>
  <si>
    <t>Upgrade</t>
  </si>
  <si>
    <t>Air-Source Heat Pumps Upgrade</t>
  </si>
  <si>
    <t>CHVHI20801</t>
  </si>
  <si>
    <t>VRF</t>
  </si>
  <si>
    <t>Existing Building</t>
  </si>
  <si>
    <t>VRF Existing Building</t>
  </si>
  <si>
    <t>CHVHI20887</t>
  </si>
  <si>
    <t>Retrofit</t>
  </si>
  <si>
    <t>Air-Source Heat Pumps Retrofit</t>
  </si>
  <si>
    <t>CHVHI20888</t>
  </si>
  <si>
    <t>Ductless Heat Pumps Retrofit</t>
  </si>
  <si>
    <t>CHVHI20889</t>
  </si>
  <si>
    <t>Ductless Heat Pumps Upgrade</t>
  </si>
  <si>
    <t>CHVHI20931</t>
  </si>
  <si>
    <t>Packaged Terminal Heat Pumps</t>
  </si>
  <si>
    <t>Packaged Terminal Heat Pumps Lodging Retrofit</t>
  </si>
  <si>
    <t>CHVHI20932</t>
  </si>
  <si>
    <t>Packaged Terminal Heat Pumps Lodging New Construction</t>
  </si>
  <si>
    <t>CHVHI20933</t>
  </si>
  <si>
    <t>Residential Care</t>
  </si>
  <si>
    <t>Packaged Terminal Heat Pumps Residential Care Retrofit</t>
  </si>
  <si>
    <t>CHVHI20934</t>
  </si>
  <si>
    <t>Packaged Terminal Heat Pumps Residential Care New Construction</t>
  </si>
  <si>
    <t>CHVHI21275</t>
  </si>
  <si>
    <t>Heat Recovery Ventilators (HRV)</t>
  </si>
  <si>
    <t>Tier 1</t>
  </si>
  <si>
    <t>Heat Recovery Ventilators (HRV) Tier 1 Retrofit</t>
  </si>
  <si>
    <t>Any Commercial Building</t>
  </si>
  <si>
    <t>Per CFM</t>
  </si>
  <si>
    <t>CHVHI21276</t>
  </si>
  <si>
    <t>Heat Recovery Ventilators (HRV) Tier 1 Upgrade</t>
  </si>
  <si>
    <t>CHVHI21277</t>
  </si>
  <si>
    <t>Tier 2</t>
  </si>
  <si>
    <t>Heat Recovery Ventilators (HRV) Tier 2 Retrofit</t>
  </si>
  <si>
    <t>CHVHI21278</t>
  </si>
  <si>
    <t>Heat Recovery Ventilators (HRV) Tier 2 Upgrade</t>
  </si>
  <si>
    <t>CLILF21316</t>
  </si>
  <si>
    <t>Midstream Lighting</t>
  </si>
  <si>
    <t>T8</t>
  </si>
  <si>
    <t>4ft Replacement</t>
  </si>
  <si>
    <t>Type A</t>
  </si>
  <si>
    <t>Midstream Lighting T8 4ft Replacement Type A</t>
  </si>
  <si>
    <t>nonreslightingmidstream-6-2</t>
  </si>
  <si>
    <t>CLILF21317</t>
  </si>
  <si>
    <t>Type A+B</t>
  </si>
  <si>
    <t>Midstream Lighting T8 4ft Replacement Type A+B</t>
  </si>
  <si>
    <t>CLILF21318</t>
  </si>
  <si>
    <t>Type B</t>
  </si>
  <si>
    <t>Midstream Lighting T8 4ft Replacement Type B</t>
  </si>
  <si>
    <t>CLILF21319</t>
  </si>
  <si>
    <t>Type C</t>
  </si>
  <si>
    <t>Midstream Lighting T8 4ft Replacement Type C</t>
  </si>
  <si>
    <t>CLILF21320</t>
  </si>
  <si>
    <t>Linear Kit</t>
  </si>
  <si>
    <t>Midstream Lighting T8 4ft Replacement Linear Kit</t>
  </si>
  <si>
    <t>CLILF21321</t>
  </si>
  <si>
    <t>2ft Replacement</t>
  </si>
  <si>
    <t>Midstream Lighting T8 2ft Replacement Type A</t>
  </si>
  <si>
    <t>CLILF21322</t>
  </si>
  <si>
    <t>Midstream Lighting T8 2ft Replacement Type A+B</t>
  </si>
  <si>
    <t>CLILF21323</t>
  </si>
  <si>
    <t>Midstream Lighting T8 2ft Replacement Type B</t>
  </si>
  <si>
    <t>CLILF21324</t>
  </si>
  <si>
    <t>Midstream Lighting T8 2ft Replacement Type C</t>
  </si>
  <si>
    <t>CLILF21325</t>
  </si>
  <si>
    <t>Midstream Lighting T8 2ft Replacement Linear Kit</t>
  </si>
  <si>
    <t>CLILF21326</t>
  </si>
  <si>
    <t>8ft Replacement</t>
  </si>
  <si>
    <t>Midstream Lighting T8 8ft Replacement Type A</t>
  </si>
  <si>
    <t>CLILF21327</t>
  </si>
  <si>
    <t>Midstream Lighting T8 8ft Replacement Type A+B</t>
  </si>
  <si>
    <t>CLILF21328</t>
  </si>
  <si>
    <t>Midstream Lighting T8 8ft Replacement Type B</t>
  </si>
  <si>
    <t>CLILF21329</t>
  </si>
  <si>
    <t>Midstream Lighting T8 8ft Replacement Type C</t>
  </si>
  <si>
    <t>CLILF21330</t>
  </si>
  <si>
    <t>Midstream Lighting T8 8ft Replacement Linear Kit</t>
  </si>
  <si>
    <t>CLILF21331</t>
  </si>
  <si>
    <t>T8HO</t>
  </si>
  <si>
    <t>Midstream Lighting T8HO 8ft Replacement Type A</t>
  </si>
  <si>
    <t>CLILF21332</t>
  </si>
  <si>
    <t>Midstream Lighting T8HO 8ft Replacement Type A+B</t>
  </si>
  <si>
    <t>CLILF21333</t>
  </si>
  <si>
    <t>Midstream Lighting T8HO 8ft Replacement Type B</t>
  </si>
  <si>
    <t>CLILF21334</t>
  </si>
  <si>
    <t>Midstream Lighting T8HO 8ft Replacement Type C</t>
  </si>
  <si>
    <t>CLILF21335</t>
  </si>
  <si>
    <t>linear</t>
  </si>
  <si>
    <t>Midstream Lighting T8HO 8ft Replacement linear</t>
  </si>
  <si>
    <t>CLILF21336</t>
  </si>
  <si>
    <t>T5</t>
  </si>
  <si>
    <t>Midstream Lighting T5 4ft Replacement</t>
  </si>
  <si>
    <t>CLILF21337</t>
  </si>
  <si>
    <t>T5HO</t>
  </si>
  <si>
    <t>Midstream Lighting T5HO 4ft Replacement</t>
  </si>
  <si>
    <t>CLILF21338</t>
  </si>
  <si>
    <t>HID</t>
  </si>
  <si>
    <t>&lt;60W Replacement</t>
  </si>
  <si>
    <t>Ballast Compatible</t>
  </si>
  <si>
    <t>Midstream Lighting HID &lt;60W Replacement Ballast Compatible</t>
  </si>
  <si>
    <t>CLILF21339</t>
  </si>
  <si>
    <t>Ballast bypass</t>
  </si>
  <si>
    <t>Midstream Lighting HID &lt;60W Replacement Ballast bypass</t>
  </si>
  <si>
    <t>CLILF21340</t>
  </si>
  <si>
    <t>≥60W Replacement</t>
  </si>
  <si>
    <t>Midstream Lighting HID ≥60W Replacement Ballast Compatible</t>
  </si>
  <si>
    <t>CLILF21341</t>
  </si>
  <si>
    <t>Midstream Lighting HID ≥60W Replacement Ballast bypass</t>
  </si>
  <si>
    <t>CMDMC21279</t>
  </si>
  <si>
    <t>VFD on Commercial Pump</t>
  </si>
  <si>
    <t>Less than or equal to 100 horsepower</t>
  </si>
  <si>
    <t>Per horsepower</t>
  </si>
  <si>
    <t>Constant Speed</t>
  </si>
  <si>
    <t>CMDMC21280</t>
  </si>
  <si>
    <t>CPLPL20427</t>
  </si>
  <si>
    <t>CPLPL20428</t>
  </si>
  <si>
    <t>CPLPL20794</t>
  </si>
  <si>
    <t>Vehicle Engine Block Heater Control</t>
  </si>
  <si>
    <t>vehicleengblckhtrv3-1</t>
  </si>
  <si>
    <t>CPLPL21274</t>
  </si>
  <si>
    <t>Efficient Pumps</t>
  </si>
  <si>
    <t>Efficient Pumps Retrofit</t>
  </si>
  <si>
    <t xml:space="preserve">Invoice, BPA Efficient Pumps Calculator, and Specification sheet with a rated PEI number </t>
  </si>
  <si>
    <t>CPLPL21307</t>
  </si>
  <si>
    <t>Efficient Pumps New Construction</t>
  </si>
  <si>
    <t>CRERC20479</t>
  </si>
  <si>
    <t>Anti-Sweat Heat Control</t>
  </si>
  <si>
    <t>Freezer</t>
  </si>
  <si>
    <t>Refrigeration Control Improvements (non-VFD) Anti-Sweat Heat Control Freezer</t>
  </si>
  <si>
    <t>Per linear foot of case</t>
  </si>
  <si>
    <t>comgrocwalkinecm-5-1</t>
  </si>
  <si>
    <t>CRERC20480</t>
  </si>
  <si>
    <t>Cooler</t>
  </si>
  <si>
    <t>Refrigeration Control Improvements (non-VFD) Anti-Sweat Heat Control Cooler</t>
  </si>
  <si>
    <t>CRERC21314</t>
  </si>
  <si>
    <t>Floating Head Pressure Control</t>
  </si>
  <si>
    <t>Per MBH</t>
  </si>
  <si>
    <t>Invoice, BPA Refrigeration Controls Calculator, and Refrigeration Schedule</t>
  </si>
  <si>
    <t>CRERC21315</t>
  </si>
  <si>
    <t>Floating Suction Pressure Control</t>
  </si>
  <si>
    <t>CRERC21402</t>
  </si>
  <si>
    <t>Evaporator Fan ECM Motor Controller</t>
  </si>
  <si>
    <t>Low Temperature</t>
  </si>
  <si>
    <t>&gt;44 Watt</t>
  </si>
  <si>
    <t>Evaporator Fan ECM Motor Controller Low Temperature &gt;44 Watt</t>
  </si>
  <si>
    <t>Per Motor Controlled</t>
  </si>
  <si>
    <t>ComGroceryWalkinEvapFanECMController_v5_2</t>
  </si>
  <si>
    <t>CRERC21403</t>
  </si>
  <si>
    <t>≤ 23 Watt</t>
  </si>
  <si>
    <t>Evaporator Fan ECM Motor Controller Low Temperature ≤ 23 Watt</t>
  </si>
  <si>
    <t>CRERC21404</t>
  </si>
  <si>
    <t>24 - 43 Watt</t>
  </si>
  <si>
    <t>Evaporator Fan ECM Motor Controller Low Temperature 24 - 43 Watt</t>
  </si>
  <si>
    <t>CRERC21405</t>
  </si>
  <si>
    <t>Medium Temperature</t>
  </si>
  <si>
    <t>Evaporator Fan ECM Motor Controller Medium Temperature &gt;44 Watt</t>
  </si>
  <si>
    <t>CRERC21406</t>
  </si>
  <si>
    <t>Evaporator Fan ECM Motor Controller Medium Temperature ≤ 23 Watt</t>
  </si>
  <si>
    <t>CRERC21407</t>
  </si>
  <si>
    <t>Evaporator Fan ECM Motor Controller Medium Temperature 24 - 43 Watt</t>
  </si>
  <si>
    <t>CRERI20317</t>
  </si>
  <si>
    <t>Efficient Refrigeration Evaporator Fan</t>
  </si>
  <si>
    <t>Display Case</t>
  </si>
  <si>
    <t>Shaded Pole motor replaced with ECM or PMSM</t>
  </si>
  <si>
    <t>Motors Efficient Refrigeration Evaporator Fan Display Case Shaded Pole motor replaced with ECM or PMSM</t>
  </si>
  <si>
    <t>Per ECM motor</t>
  </si>
  <si>
    <t>comgrocdisplayfanretro-6-1</t>
  </si>
  <si>
    <t>CRERI20322</t>
  </si>
  <si>
    <t>Strip Curtains</t>
  </si>
  <si>
    <t>Grocery</t>
  </si>
  <si>
    <t>Strip Curtains Freezer Grocery</t>
  </si>
  <si>
    <t>Per Square Foot of doorway</t>
  </si>
  <si>
    <t>comgrocstripcurtain3-1</t>
  </si>
  <si>
    <t>CRERI20323</t>
  </si>
  <si>
    <t>Strip Curtains Cooler Grocery</t>
  </si>
  <si>
    <t>CRERI20324</t>
  </si>
  <si>
    <t>Convenience Store</t>
  </si>
  <si>
    <t>Strip Curtains Freezer Convenience Store</t>
  </si>
  <si>
    <t>CRERI20325</t>
  </si>
  <si>
    <t>Strip Curtains Freezer Restaurant</t>
  </si>
  <si>
    <t>CRERI20483</t>
  </si>
  <si>
    <t>Walk-in</t>
  </si>
  <si>
    <t>ECM =&lt; 23 Watt</t>
  </si>
  <si>
    <t>Motors Efficient Refrigeration Evaporator Fan Walk-in Shaded Pole motor replaced with ECM or PMSM ECM =&lt; 23 Watt</t>
  </si>
  <si>
    <t>CRERI20484</t>
  </si>
  <si>
    <t>ECM greater than 23 Watt</t>
  </si>
  <si>
    <t>Motors Efficient Refrigeration Evaporator Fan Walk-in Shaded Pole motor replaced with ECM or PMSM ECM greater than 23 Watt</t>
  </si>
  <si>
    <t>CRERI21304</t>
  </si>
  <si>
    <t>Refrigeration Case Door Retrofit</t>
  </si>
  <si>
    <t>Vertical Case</t>
  </si>
  <si>
    <t>Refrigeration Case Door Retrofit Medium Temperature Vertical Case</t>
  </si>
  <si>
    <t>Per Linear Foot</t>
  </si>
  <si>
    <t>refcasedoorretro-2-2</t>
  </si>
  <si>
    <t>CRERI21305</t>
  </si>
  <si>
    <t>Horizontal Case</t>
  </si>
  <si>
    <t>Refrigeration Case Door Retrofit Low Temperature Horizontal Case</t>
  </si>
  <si>
    <t>CRERI21306</t>
  </si>
  <si>
    <t>Refrigeration Case Door Retrofit Medium Temperature Horizontal Case</t>
  </si>
  <si>
    <t>CWHWH21265</t>
  </si>
  <si>
    <t>Office, Warehouse, or Other</t>
  </si>
  <si>
    <t>Tier 3</t>
  </si>
  <si>
    <t>Consumer Equipment</t>
  </si>
  <si>
    <t>Unitary System</t>
  </si>
  <si>
    <t>Heat Pump Water Heaters Office, Warehouse, or Other Tier 3 Consumer Equipment Unitary System</t>
  </si>
  <si>
    <t>commhpwh-3-1</t>
  </si>
  <si>
    <t>CWHWH21266</t>
  </si>
  <si>
    <t>Retail, Service, Residential care, or School</t>
  </si>
  <si>
    <t>Heat Pump Water Heaters Retail, Service, Residential care, or School Tier 3 Consumer Equipment Unitary System</t>
  </si>
  <si>
    <t>CWHWH21267</t>
  </si>
  <si>
    <t>Assembly, Restaurant, Lodging, or Grocery</t>
  </si>
  <si>
    <t>Heat Pump Water Heaters Assembly, Restaurant, Lodging, or Grocery Tier 3 Consumer Equipment Unitary System</t>
  </si>
  <si>
    <t>CWHWH21271</t>
  </si>
  <si>
    <t>Split System</t>
  </si>
  <si>
    <t>Heat Pump Water Heaters Office, Warehouse, or Other Tier 3 Consumer Equipment Split System</t>
  </si>
  <si>
    <t>CWHWH21272</t>
  </si>
  <si>
    <t>Heat Pump Water Heaters Retail, Service, Residential care, or School Tier 3 Consumer Equipment Split System</t>
  </si>
  <si>
    <t>CWHWH21273</t>
  </si>
  <si>
    <t>Heat Pump Water Heaters Assembly, Restaurant, Lodging, or Grocery Tier 3 Consumer Equipment Split System</t>
  </si>
  <si>
    <t>CWHWH21281</t>
  </si>
  <si>
    <t>Assembly</t>
  </si>
  <si>
    <t>ENERGY STAR</t>
  </si>
  <si>
    <t>Commercial Equipment</t>
  </si>
  <si>
    <t>Heat Pump Water Heaters Assembly ENERGY STAR Commercial Equipment Unitary System</t>
  </si>
  <si>
    <t>comunitaryhpwh-1-2</t>
  </si>
  <si>
    <t>CWHWH21282</t>
  </si>
  <si>
    <t>Heat Pump Water Heaters Grocery ENERGY STAR Commercial Equipment Unitary System</t>
  </si>
  <si>
    <t>CWHWH21283</t>
  </si>
  <si>
    <t>Heat Pump Water Heaters Hospital ENERGY STAR Commercial Equipment Unitary System</t>
  </si>
  <si>
    <t>CWHWH21284</t>
  </si>
  <si>
    <t>Heat Pump Water Heaters Lodging ENERGY STAR Commercial Equipment Unitary System</t>
  </si>
  <si>
    <t>CWHWH21285</t>
  </si>
  <si>
    <t>Office</t>
  </si>
  <si>
    <t>Heat Pump Water Heaters Office ENERGY STAR Commercial Equipment Unitary System</t>
  </si>
  <si>
    <t>CWHWH21286</t>
  </si>
  <si>
    <t>Heat Pump Water Heaters Other ENERGY STAR Commercial Equipment Unitary System</t>
  </si>
  <si>
    <t>CWHWH21287</t>
  </si>
  <si>
    <t>Heat Pump Water Heaters Residential Care ENERGY STAR Commercial Equipment Unitary System</t>
  </si>
  <si>
    <t>CWHWH21288</t>
  </si>
  <si>
    <t>Heat Pump Water Heaters Restaurant ENERGY STAR Commercial Equipment Unitary System</t>
  </si>
  <si>
    <t>CWHWH21289</t>
  </si>
  <si>
    <t>Retail</t>
  </si>
  <si>
    <t>Heat Pump Water Heaters Retail ENERGY STAR Commercial Equipment Unitary System</t>
  </si>
  <si>
    <t>CWHWH21290</t>
  </si>
  <si>
    <t>School</t>
  </si>
  <si>
    <t>Heat Pump Water Heaters School ENERGY STAR Commercial Equipment Unitary System</t>
  </si>
  <si>
    <t>CWHWH21291</t>
  </si>
  <si>
    <t>Heat Pump Water Heaters Warehouse ENERGY STAR Commercial Equipment Unitary System</t>
  </si>
  <si>
    <t>CWHWH21292</t>
  </si>
  <si>
    <t>Tier 4</t>
  </si>
  <si>
    <t>Heat Pump Water Heaters Assembly, Restaurant, Lodging, or Grocery Tier 4 Consumer Equipment Unitary System</t>
  </si>
  <si>
    <t>CWHWH21294</t>
  </si>
  <si>
    <t>Heat Pump Water Heaters Office, Warehouse, or Other Tier 4 Consumer Equipment Unitary System</t>
  </si>
  <si>
    <t>CWHWH21296</t>
  </si>
  <si>
    <t>Heat Pump Water Heaters Retail, Service, Residential care, or School Tier 4 Consumer Equipment Unitary System</t>
  </si>
  <si>
    <t>IMDMC30146</t>
  </si>
  <si>
    <t>VFD on Industrial Pump</t>
  </si>
  <si>
    <t>Any Industrial Building</t>
  </si>
  <si>
    <t>IMDMC30147</t>
  </si>
  <si>
    <t>IMDMC30149</t>
  </si>
  <si>
    <t>Potato/Onion Shed</t>
  </si>
  <si>
    <t>per horsepower</t>
  </si>
  <si>
    <t>Less than or equal to 250HP</t>
  </si>
  <si>
    <t>Motors/Drives Control Improvements (VFD) Potato/Onion Shed per horsepower Less than or equal to 250HP</t>
  </si>
  <si>
    <t>agpotatoonionshed5-1</t>
  </si>
  <si>
    <t>IPLPL30097</t>
  </si>
  <si>
    <t>IPLPL30098</t>
  </si>
  <si>
    <t>IPLPL30141</t>
  </si>
  <si>
    <t>Water System Leak Abatement</t>
  </si>
  <si>
    <t>Completed Leak Abatement Tool; Equipment or contractor invoice showing: 1. Order or purchase date.  2. Installed cost.</t>
  </si>
  <si>
    <t>IPLPL30145</t>
  </si>
  <si>
    <t>IPLPL30148</t>
  </si>
  <si>
    <t>IWBWB30143</t>
  </si>
  <si>
    <t>Performance Tracking Systems</t>
  </si>
  <si>
    <t>Energy Management Systems/System Controls Performance Tracking Systems Initial Installation</t>
  </si>
  <si>
    <t>Per Project</t>
  </si>
  <si>
    <t>PTS Verification Report</t>
  </si>
  <si>
    <t>LELPL14523</t>
  </si>
  <si>
    <t xml:space="preserve">Any Residential - Income Qualified </t>
  </si>
  <si>
    <t>BPA Tier 1</t>
  </si>
  <si>
    <t>Clothes Dryers Any Residential - Income Qualified BPA Tier 1</t>
  </si>
  <si>
    <t xml:space="preserve">Income Qualified </t>
  </si>
  <si>
    <t>Any Residential (SF, MF or Manuf)</t>
  </si>
  <si>
    <t>Per Clothes Dryer</t>
  </si>
  <si>
    <t>ResClothesDryers_v5.1</t>
  </si>
  <si>
    <t>IQ With Cost Cap</t>
  </si>
  <si>
    <t>LELPL14524</t>
  </si>
  <si>
    <t>BPA Tier 2</t>
  </si>
  <si>
    <t>Clothes Dryers Any Residential - Income Qualified BPA Tier 2</t>
  </si>
  <si>
    <t>LELPL14525</t>
  </si>
  <si>
    <t>BPA Tier 3</t>
  </si>
  <si>
    <t>Clothes Dryers Any Residential - Income Qualified BPA Tier 3</t>
  </si>
  <si>
    <t>LELPL14526</t>
  </si>
  <si>
    <t>Retail (Utility Run)</t>
  </si>
  <si>
    <t>Clothes Dryers Any Residential - Income Qualified BPA Tier 1 Retail (Utility Run)</t>
  </si>
  <si>
    <t>LELPL14527</t>
  </si>
  <si>
    <t>Clothes Dryers Any Residential - Income Qualified BPA Tier 2 Retail (Utility Run)</t>
  </si>
  <si>
    <t>LELPL14528</t>
  </si>
  <si>
    <t>Clothes Dryers Any Residential - Income Qualified BPA Tier 3 Retail (Utility Run)</t>
  </si>
  <si>
    <t>LELPL14529</t>
  </si>
  <si>
    <t>Clothes Dryers Any Residential - Income Qualified ENERGY STAR</t>
  </si>
  <si>
    <t>Any Energy Star</t>
  </si>
  <si>
    <t>LELPL14530</t>
  </si>
  <si>
    <t>Clothes Dryers Any Residential - Income Qualified ENERGY STAR Retail (Utility Run)</t>
  </si>
  <si>
    <t>LHVEN10013</t>
  </si>
  <si>
    <t xml:space="preserve">Manufactured Home - Existing - Income Qualified </t>
  </si>
  <si>
    <t>Attic Insulation</t>
  </si>
  <si>
    <t>R0 to R22</t>
  </si>
  <si>
    <t>Any Electric Heat</t>
  </si>
  <si>
    <t>Insulation Manufactured Home - Existing - Income Qualified Attic Insulation R0 to R22 Any Electric Heat</t>
  </si>
  <si>
    <t>Manufactured Home</t>
  </si>
  <si>
    <t>Per Square feet of area insulated</t>
  </si>
  <si>
    <t>R-value 22</t>
  </si>
  <si>
    <t>Manufactured Home Weatherization_7.2</t>
  </si>
  <si>
    <t>IQ No Cost Cap</t>
  </si>
  <si>
    <t>LHVEN10014</t>
  </si>
  <si>
    <t>R0 to R30</t>
  </si>
  <si>
    <t>Insulation Manufactured Home - Existing - Income Qualified Attic Insulation R0 to R30 Any Electric Heat</t>
  </si>
  <si>
    <t>R-value 30</t>
  </si>
  <si>
    <t>LHVEN10015</t>
  </si>
  <si>
    <t>R11 to R30</t>
  </si>
  <si>
    <t>Insulation Manufactured Home - Existing - Income Qualified Attic Insulation R11 to R30 Any Electric Heat</t>
  </si>
  <si>
    <t>LHVEN10017</t>
  </si>
  <si>
    <t>Floor Insulation</t>
  </si>
  <si>
    <t>R11 to R22</t>
  </si>
  <si>
    <t>Insulation Manufactured Home - Existing - Income Qualified Floor Insulation R11 to R22 Any Electric Heat</t>
  </si>
  <si>
    <t>LHVEN10018</t>
  </si>
  <si>
    <t>LHVEN10019</t>
  </si>
  <si>
    <t>LHVEN10020</t>
  </si>
  <si>
    <t>LHVEN10022</t>
  </si>
  <si>
    <t>LHVEN10023</t>
  </si>
  <si>
    <t>LHVEN10024</t>
  </si>
  <si>
    <t>LHVEN10025</t>
  </si>
  <si>
    <t>LHVEN10027</t>
  </si>
  <si>
    <t>LHVEN10028</t>
  </si>
  <si>
    <t xml:space="preserve">Multifamily - Existing - Low Rise - Income Qualified </t>
  </si>
  <si>
    <t>R0 to R19</t>
  </si>
  <si>
    <t>Insulation Multifamily - Existing - Low Rise - Income Qualified Attic Insulation R0 to R19 Any Electric Heat</t>
  </si>
  <si>
    <t>Multifamily Low Rise</t>
  </si>
  <si>
    <t>R-value 19</t>
  </si>
  <si>
    <t>ResMFWeatherization_v6.1</t>
  </si>
  <si>
    <t>LHVEN10029</t>
  </si>
  <si>
    <t>R0 to R38</t>
  </si>
  <si>
    <t>Insulation Multifamily - Existing - Low Rise - Income Qualified Attic Insulation R0 to R38 Any Electric Heat</t>
  </si>
  <si>
    <t>R-value 38</t>
  </si>
  <si>
    <t>LHVEN10030</t>
  </si>
  <si>
    <t>R19 to R38</t>
  </si>
  <si>
    <t>Insulation Multifamily - Existing - Low Rise - Income Qualified Attic Insulation R19 to R38 Any Electric Heat</t>
  </si>
  <si>
    <t>LHVEN10031</t>
  </si>
  <si>
    <t>R38 to R49</t>
  </si>
  <si>
    <t>Insulation Multifamily - Existing - Low Rise - Income Qualified Attic Insulation R38 to R49 Any Electric Heat</t>
  </si>
  <si>
    <t>R-value 49</t>
  </si>
  <si>
    <t>LHVEN10032</t>
  </si>
  <si>
    <t>Insulation Multifamily - Existing - Low Rise - Income Qualified Floor Insulation R0 to R19 Any Electric Heat</t>
  </si>
  <si>
    <t>LHVEN10033</t>
  </si>
  <si>
    <t>Insulation Multifamily - Existing - Low Rise - Income Qualified Floor Insulation R0 to R30 Any Electric Heat</t>
  </si>
  <si>
    <t>LHVEN10034</t>
  </si>
  <si>
    <t>R19 to R30</t>
  </si>
  <si>
    <t>Insulation Multifamily - Existing - Low Rise - Income Qualified Floor Insulation R19 to R30 Any Electric Heat</t>
  </si>
  <si>
    <t>LHVEN10035</t>
  </si>
  <si>
    <t>Wall Insulation</t>
  </si>
  <si>
    <t>R0 to R11</t>
  </si>
  <si>
    <t>Insulation Multifamily - Existing - Low Rise - Income Qualified Wall Insulation R0 to R11 Any Electric Heat</t>
  </si>
  <si>
    <t>R-value 11</t>
  </si>
  <si>
    <t>LHVEN10037</t>
  </si>
  <si>
    <t>LHVEN10038</t>
  </si>
  <si>
    <t>LHVEN10039</t>
  </si>
  <si>
    <t>LHVEN10040</t>
  </si>
  <si>
    <t>LHVEN10041</t>
  </si>
  <si>
    <t>LHVEN10042</t>
  </si>
  <si>
    <t>LHVEN10043</t>
  </si>
  <si>
    <t>LHVEN10044</t>
  </si>
  <si>
    <t>LHVEN10046</t>
  </si>
  <si>
    <t>LHVEN10047</t>
  </si>
  <si>
    <t>LHVEN10048</t>
  </si>
  <si>
    <t>LHVEN10049</t>
  </si>
  <si>
    <t>LHVEN10050</t>
  </si>
  <si>
    <t>LHVEN10051</t>
  </si>
  <si>
    <t>LHVEN10052</t>
  </si>
  <si>
    <t>LHVEN10053</t>
  </si>
  <si>
    <t>LHVEN10173</t>
  </si>
  <si>
    <t>Prime Windows and Patio Doors</t>
  </si>
  <si>
    <t>Single Pane Base Window to 0.30 or better, Patio door to 0.35 or better</t>
  </si>
  <si>
    <t>Windows Multifamily - Existing - Low Rise - Income Qualified Prime Windows and Patio Doors Single Pane Base Window to 0.30 or better, Patio door to 0.35 or better Any Electric Heat</t>
  </si>
  <si>
    <t>Per Square feet of window replaced</t>
  </si>
  <si>
    <t>Window u-factor .30 or better; Patio door u-factor .35 or better</t>
  </si>
  <si>
    <t>Window</t>
  </si>
  <si>
    <t>LHVEN10174</t>
  </si>
  <si>
    <t>LHVEN10175</t>
  </si>
  <si>
    <t>LHVEN10176</t>
  </si>
  <si>
    <t>Double Pane Base Window to 0.30 or better, Patio door to 0.35 or better</t>
  </si>
  <si>
    <t>Windows Multifamily - Existing - Low Rise - Income Qualified Prime Windows and Patio Doors Double Pane Base Window to 0.30 or better, Patio door to 0.35 or better Any Electric Heat</t>
  </si>
  <si>
    <t>LHVEN10177</t>
  </si>
  <si>
    <t>LHVEN10178</t>
  </si>
  <si>
    <t>LHVEN10179</t>
  </si>
  <si>
    <t>Windows Manufactured Home - Existing - Income Qualified Prime Windows and Patio Doors Single Pane Base Window to 0.30 or better, Patio door to 0.35 or better Any Electric Heat</t>
  </si>
  <si>
    <t>LHVEN10180</t>
  </si>
  <si>
    <t>LHVEN10181</t>
  </si>
  <si>
    <t>LHVEN10182</t>
  </si>
  <si>
    <t>Windows Manufactured Home - Existing - Income Qualified Prime Windows and Patio Doors Double Pane Base Window to 0.30 or better, Patio door to 0.35 or better Any Electric Heat</t>
  </si>
  <si>
    <t>LHVEN10183</t>
  </si>
  <si>
    <t>LHVEN10184</t>
  </si>
  <si>
    <t>LHVEN11525</t>
  </si>
  <si>
    <t>Whole House Air Sealing</t>
  </si>
  <si>
    <t>Air Sealing Manufactured Home - Existing - Income Qualified Whole House Air Sealing Any Electric Heat</t>
  </si>
  <si>
    <t>Per CFM50 reduction</t>
  </si>
  <si>
    <t>LHVEN11526</t>
  </si>
  <si>
    <t>LHVEN11527</t>
  </si>
  <si>
    <t>LHVEN11747</t>
  </si>
  <si>
    <t>R0 to R49</t>
  </si>
  <si>
    <t>Insulation Multifamily - Existing - Low Rise - Income Qualified Attic Insulation R0 to R49 Any Electric Heat</t>
  </si>
  <si>
    <t>LHVEN11748</t>
  </si>
  <si>
    <t>LHVEN11749</t>
  </si>
  <si>
    <t>LHVEN11750</t>
  </si>
  <si>
    <t>R19 to R49</t>
  </si>
  <si>
    <t>Insulation Multifamily - Existing - Low Rise - Income Qualified Attic Insulation R19 to R49 Any Electric Heat</t>
  </si>
  <si>
    <t>LHVEN11751</t>
  </si>
  <si>
    <t>LHVEN11752</t>
  </si>
  <si>
    <t>LHVEN11906</t>
  </si>
  <si>
    <t>Insulation Manufactured Home - Existing - Income Qualified Floor Insulation R0 to R22 Any Electric Heat</t>
  </si>
  <si>
    <t>LHVEN11908</t>
  </si>
  <si>
    <t>LHVEN11910</t>
  </si>
  <si>
    <t>LHVEN11912</t>
  </si>
  <si>
    <t>Single Pane Base Window to 0.22 or better, Patio door to 0.30 or better</t>
  </si>
  <si>
    <t>Windows Manufactured Home - Existing - Income Qualified Prime Windows and Patio Doors Single Pane Base Window to 0.22 or better, Patio door to 0.30 or better Any Electric Heat</t>
  </si>
  <si>
    <t>Window u-factor .22 or better; Patio door u-factor .30 or better</t>
  </si>
  <si>
    <t>LHVEN11913</t>
  </si>
  <si>
    <t>Double Pane Base Window to 0.22 or better, Patio door to 0.30 or better</t>
  </si>
  <si>
    <t>Windows Manufactured Home - Existing - Income Qualified Prime Windows and Patio Doors Double Pane Base Window to 0.22 or better, Patio door to 0.30 or better Any Electric Heat</t>
  </si>
  <si>
    <t>LHVEN11916</t>
  </si>
  <si>
    <t>LHVEN11917</t>
  </si>
  <si>
    <t>LHVEN11920</t>
  </si>
  <si>
    <t>LHVEN11921</t>
  </si>
  <si>
    <t>LHVEN11978</t>
  </si>
  <si>
    <t xml:space="preserve">Single Family - Existing - Income Qualified </t>
  </si>
  <si>
    <t>Exterior Insulated Door</t>
  </si>
  <si>
    <t>Insulation Single Family - Existing - Income Qualified Exterior Insulated Door ENERGY STAR Any Electric Heat</t>
  </si>
  <si>
    <t>Single Family</t>
  </si>
  <si>
    <t>Per door</t>
  </si>
  <si>
    <t>Exterior Door</t>
  </si>
  <si>
    <t>LHVEN11979</t>
  </si>
  <si>
    <t>LHVEN11980</t>
  </si>
  <si>
    <t>LHVEN12039</t>
  </si>
  <si>
    <t>Insulation Manufactured Home - Existing - Income Qualified Exterior Insulated Door ENERGY STAR Any Electric Heat</t>
  </si>
  <si>
    <t>LHVEN12040</t>
  </si>
  <si>
    <t>LHVEN12041</t>
  </si>
  <si>
    <t>LHVEN12054</t>
  </si>
  <si>
    <t>Prescriptive Air Sealing</t>
  </si>
  <si>
    <t>Attic</t>
  </si>
  <si>
    <t>Air Sealing Single Family - Existing - Income Qualified Prescriptive Air Sealing Attic Any Electric Heat</t>
  </si>
  <si>
    <t>LHVEN12055</t>
  </si>
  <si>
    <t>Crawlspace</t>
  </si>
  <si>
    <t>Air Sealing Single Family - Existing - Income Qualified Prescriptive Air Sealing Crawlspace Any Electric Heat</t>
  </si>
  <si>
    <t>LHVEN12056</t>
  </si>
  <si>
    <t>LHVEN12057</t>
  </si>
  <si>
    <t>LHVEN12058</t>
  </si>
  <si>
    <t>LHVEN12059</t>
  </si>
  <si>
    <t>LHVEN12425</t>
  </si>
  <si>
    <t>Insulation Single Family - Existing - Income Qualified Attic Insulation R0 to R38 Any Electric Heat</t>
  </si>
  <si>
    <t>LHVEN12426</t>
  </si>
  <si>
    <t>Insulation Single Family - Existing - Income Qualified Attic Insulation R0 to R49 Any Electric Heat</t>
  </si>
  <si>
    <t>LHVEN12427</t>
  </si>
  <si>
    <t>R11 to R38</t>
  </si>
  <si>
    <t>Insulation Single Family - Existing - Income Qualified Attic Insulation R11 to R38 Any Electric Heat</t>
  </si>
  <si>
    <t>LHVEN12428</t>
  </si>
  <si>
    <t>R11 to R49</t>
  </si>
  <si>
    <t>Insulation Single Family - Existing - Income Qualified Attic Insulation R11 to R49 Any Electric Heat</t>
  </si>
  <si>
    <t>LHVEN12429</t>
  </si>
  <si>
    <t>Insulation Single Family - Existing - Income Qualified Attic Insulation R19 to R38 Any Electric Heat</t>
  </si>
  <si>
    <t>LHVEN12430</t>
  </si>
  <si>
    <t>Insulation Single Family - Existing - Income Qualified Attic Insulation R19 to R49 Any Electric Heat</t>
  </si>
  <si>
    <t>LHVEN12431</t>
  </si>
  <si>
    <t>R30 to R38</t>
  </si>
  <si>
    <t>Insulation Single Family - Existing - Income Qualified Attic Insulation R30 to R38 Any Electric Heat</t>
  </si>
  <si>
    <t>LHVEN12432</t>
  </si>
  <si>
    <t>R30 to R49</t>
  </si>
  <si>
    <t>Insulation Single Family - Existing - Income Qualified Attic Insulation R30 to R49 Any Electric Heat</t>
  </si>
  <si>
    <t>LHVEN12434</t>
  </si>
  <si>
    <t>Insulation Single Family - Existing - Income Qualified Wall Insulation R0 to R11 Any Electric Heat</t>
  </si>
  <si>
    <t>LHVEN12435</t>
  </si>
  <si>
    <t>Insulation Single Family - Existing - Income Qualified Floor Insulation R0 to R19 Any Electric Heat</t>
  </si>
  <si>
    <t>LHVEN12436</t>
  </si>
  <si>
    <t>R0 to R25</t>
  </si>
  <si>
    <t>Insulation Single Family - Existing - Income Qualified Floor Insulation R0 to R25 Any Electric Heat</t>
  </si>
  <si>
    <t>R-Value 25</t>
  </si>
  <si>
    <t>LHVEN12437</t>
  </si>
  <si>
    <t>Insulation Single Family - Existing - Income Qualified Floor Insulation R0 to R30 Any Electric Heat</t>
  </si>
  <si>
    <t>LHVEN12438</t>
  </si>
  <si>
    <t>Insulation Single Family - Existing - Income Qualified Floor Insulation R19 to R30 Any Electric Heat</t>
  </si>
  <si>
    <t>LHVEN12439</t>
  </si>
  <si>
    <t>LHVEN12440</t>
  </si>
  <si>
    <t>LHVEN12441</t>
  </si>
  <si>
    <t>LHVEN12442</t>
  </si>
  <si>
    <t>LHVEN12443</t>
  </si>
  <si>
    <t>LHVEN12444</t>
  </si>
  <si>
    <t>LHVEN12445</t>
  </si>
  <si>
    <t>LHVEN12446</t>
  </si>
  <si>
    <t>LHVEN12448</t>
  </si>
  <si>
    <t>LHVEN12449</t>
  </si>
  <si>
    <t>LHVEN12450</t>
  </si>
  <si>
    <t>LHVEN12451</t>
  </si>
  <si>
    <t>LHVEN12452</t>
  </si>
  <si>
    <t>LHVEN12453</t>
  </si>
  <si>
    <t>LHVEN12454</t>
  </si>
  <si>
    <t>LHVEN12455</t>
  </si>
  <si>
    <t>LHVEN12456</t>
  </si>
  <si>
    <t>LHVEN12457</t>
  </si>
  <si>
    <t>LHVEN12458</t>
  </si>
  <si>
    <t>LHVEN12459</t>
  </si>
  <si>
    <t>LHVEN12460</t>
  </si>
  <si>
    <t>LHVEN12462</t>
  </si>
  <si>
    <t>LHVEN12463</t>
  </si>
  <si>
    <t>LHVEN12464</t>
  </si>
  <si>
    <t>LHVEN12465</t>
  </si>
  <si>
    <t>LHVEN12466</t>
  </si>
  <si>
    <t>LHVEN12467</t>
  </si>
  <si>
    <t>Windows Single Family - Existing - Income Qualified Prime Windows and Patio Doors Single Pane Base Window to 0.30 or better, Patio door to 0.35 or better Any Electric Heat</t>
  </si>
  <si>
    <t>LHVEN12468</t>
  </si>
  <si>
    <t>Windows Single Family - Existing - Income Qualified Prime Windows and Patio Doors Double Pane Base Window to 0.30 or better, Patio door to 0.35 or better Any Electric Heat</t>
  </si>
  <si>
    <t>LHVEN12469</t>
  </si>
  <si>
    <t>Windows Single Family - Existing - Income Qualified Prime Windows and Patio Doors Single Pane Base Window to 0.22 or better, Patio door to 0.30 or better Any Electric Heat</t>
  </si>
  <si>
    <t>LHVEN12470</t>
  </si>
  <si>
    <t>Windows Single Family - Existing - Income Qualified Prime Windows and Patio Doors Double Pane Base Window to 0.22 or better, Patio door to 0.30 or better Any Electric Heat</t>
  </si>
  <si>
    <t>LHVEN12471</t>
  </si>
  <si>
    <t>Air Sealing Single Family - Existing - Income Qualified Whole House Air Sealing Any Electric Heat</t>
  </si>
  <si>
    <t>LHVEN12472</t>
  </si>
  <si>
    <t>LHVEN12473</t>
  </si>
  <si>
    <t>LHVEN12474</t>
  </si>
  <si>
    <t>LHVEN12475</t>
  </si>
  <si>
    <t>LHVEN12476</t>
  </si>
  <si>
    <t>LHVEN12477</t>
  </si>
  <si>
    <t>LHVEN12478</t>
  </si>
  <si>
    <t>LHVEN12479</t>
  </si>
  <si>
    <t>LHVEN12480</t>
  </si>
  <si>
    <t>LHVEN12481</t>
  </si>
  <si>
    <t>LHVEN12832</t>
  </si>
  <si>
    <t>Windows Multifamily - Existing - Low Rise - Income Qualified Prime Windows and Patio Doors Single Pane Base Window to 0.22 or better, Patio door to 0.30 or better Any Electric Heat</t>
  </si>
  <si>
    <t>LHVEN12833</t>
  </si>
  <si>
    <t>Windows Multifamily - Existing - Low Rise - Income Qualified Prime Windows and Patio Doors Double Pane Base Window to 0.22 or better, Patio door to 0.30 or better Any Electric Heat</t>
  </si>
  <si>
    <t>LHVEN12834</t>
  </si>
  <si>
    <t>LHVEN12835</t>
  </si>
  <si>
    <t>LHVEN12836</t>
  </si>
  <si>
    <t>LHVEN12837</t>
  </si>
  <si>
    <t>LHVEN12841</t>
  </si>
  <si>
    <t>Insulation Multifamily - Existing - Low Rise - Income Qualified Exterior Insulated Door ENERGY STAR Any Electric Heat</t>
  </si>
  <si>
    <t>LHVEN12842</t>
  </si>
  <si>
    <t>LHVEN12843</t>
  </si>
  <si>
    <t>LHVEN12845</t>
  </si>
  <si>
    <t>Low-E Storm Windows</t>
  </si>
  <si>
    <t>Double Pane Metal</t>
  </si>
  <si>
    <t>Windows Manufactured Home - Existing - Income Qualified Low-E Storm Windows Double Pane Metal Any Electric Heat</t>
  </si>
  <si>
    <t>LHVEN12847</t>
  </si>
  <si>
    <t>Single Pane Metal</t>
  </si>
  <si>
    <t>Windows Manufactured Home - Existing - Income Qualified Low-E Storm Windows Single Pane Metal Any Electric Heat</t>
  </si>
  <si>
    <t>LHVEN12849</t>
  </si>
  <si>
    <t>Single Pane Wood</t>
  </si>
  <si>
    <t>Windows Manufactured Home - Existing - Income Qualified Low-E Storm Windows Single Pane Wood Any Electric Heat</t>
  </si>
  <si>
    <t>LHVEN12851</t>
  </si>
  <si>
    <t>LHVEN12853</t>
  </si>
  <si>
    <t>LHVEN12855</t>
  </si>
  <si>
    <t>LHVEN12857</t>
  </si>
  <si>
    <t>LHVEN12859</t>
  </si>
  <si>
    <t>LHVEN12861</t>
  </si>
  <si>
    <t>LHVEN12863</t>
  </si>
  <si>
    <t>Windows Single Family - Existing - Income Qualified Low-E Storm Windows Double Pane Metal Any Electric Heat</t>
  </si>
  <si>
    <t>LHVEN12879</t>
  </si>
  <si>
    <t>Windows Single Family - Existing - Income Qualified Low-E Storm Windows Single Pane Metal Any Electric Heat</t>
  </si>
  <si>
    <t>LHVEN12893</t>
  </si>
  <si>
    <t>Windows Single Family - Existing - Income Qualified Low-E Storm Windows Single Pane Wood Any Electric Heat</t>
  </si>
  <si>
    <t>LHVEN12905</t>
  </si>
  <si>
    <t>LHVEN12919</t>
  </si>
  <si>
    <t>LHVEN12933</t>
  </si>
  <si>
    <t>LHVEN12947</t>
  </si>
  <si>
    <t>LHVEN12961</t>
  </si>
  <si>
    <t>LHVEN12975</t>
  </si>
  <si>
    <t>LHVEN13186</t>
  </si>
  <si>
    <t>Windows Multifamily - Existing - Low Rise - Income Qualified Low-E Storm Windows Single Pane Wood Any Electric Heat</t>
  </si>
  <si>
    <t>LHVEN13187</t>
  </si>
  <si>
    <t>Windows Multifamily - Existing - Low Rise - Income Qualified Low-E Storm Windows Single Pane Metal Any Electric Heat</t>
  </si>
  <si>
    <t>LHVEN13188</t>
  </si>
  <si>
    <t>Windows Multifamily - Existing - Low Rise - Income Qualified Low-E Storm Windows Double Pane Metal Any Electric Heat</t>
  </si>
  <si>
    <t>LHVEN13189</t>
  </si>
  <si>
    <t>LHVEN13190</t>
  </si>
  <si>
    <t>LHVEN13191</t>
  </si>
  <si>
    <t>LHVEN13192</t>
  </si>
  <si>
    <t>LHVEN13193</t>
  </si>
  <si>
    <t>LHVEN13194</t>
  </si>
  <si>
    <t>LHVEN13372</t>
  </si>
  <si>
    <t>Multifamily - Existing - Mid/High Rise - Income Qualified</t>
  </si>
  <si>
    <t>Insulation Multifamily - Existing - Mid/High Rise - Income Qualified Wall Insulation R0 to R11 Any Electric Heat</t>
  </si>
  <si>
    <t>Multifamily Mid/High Rise</t>
  </si>
  <si>
    <t xml:space="preserve"> </t>
  </si>
  <si>
    <t>LHVEN13374</t>
  </si>
  <si>
    <t>Roof Insulation</t>
  </si>
  <si>
    <t>Insulation Multifamily - Existing - Mid/High Rise - Income Qualified Roof Insulation R0 to R19 Any Electric Heat</t>
  </si>
  <si>
    <t>LHVEN13376</t>
  </si>
  <si>
    <t>Insulation Multifamily - Existing - Mid/High Rise - Income Qualified Wall Insulation R0 to R19 Any Electric Heat</t>
  </si>
  <si>
    <t>LHVEN13378</t>
  </si>
  <si>
    <t>Insulation Multifamily - Existing - Mid/High Rise - Income Qualified Roof Insulation R0 to R49 Any Electric Heat</t>
  </si>
  <si>
    <t>LHVEN13380</t>
  </si>
  <si>
    <t>LHVEN13382</t>
  </si>
  <si>
    <t>LHVEN13384</t>
  </si>
  <si>
    <t>LHVEN13386</t>
  </si>
  <si>
    <t>LHVEN13388</t>
  </si>
  <si>
    <t>LHVEN13390</t>
  </si>
  <si>
    <t>LHVEN13392</t>
  </si>
  <si>
    <t>LHVEN13394</t>
  </si>
  <si>
    <t>LHVEN13396</t>
  </si>
  <si>
    <t>Single Pane or double pane Window to 0.30 or better, Patio door to 0.35 or better</t>
  </si>
  <si>
    <t>Windows Multifamily - Existing - Mid/High Rise - Income Qualified Prime Windows and Patio Doors Single Pane or double pane Window to 0.30 or better, Patio door to 0.35 or better Any Electric Heat</t>
  </si>
  <si>
    <t>LHVEN13398</t>
  </si>
  <si>
    <t>LHVEN13400</t>
  </si>
  <si>
    <t>LHVEN14578</t>
  </si>
  <si>
    <t>Door Sweeps</t>
  </si>
  <si>
    <t>Direct Install</t>
  </si>
  <si>
    <t>Door Sweeps Any Residential - Income Qualified Any Electric Heat Direct Install</t>
  </si>
  <si>
    <t>Any Residential</t>
  </si>
  <si>
    <t>Per Door Sweep</t>
  </si>
  <si>
    <t>LHVHC21312</t>
  </si>
  <si>
    <t>Income Qualified Multi-Family Common Areas</t>
  </si>
  <si>
    <t>Income Qualified</t>
  </si>
  <si>
    <t>LHVHC21313</t>
  </si>
  <si>
    <t>LHVHI21308</t>
  </si>
  <si>
    <t>Air-Source Heat Pumps Upgrade Income Qualified Multi-Family Common Areas</t>
  </si>
  <si>
    <t>LHVHI21309</t>
  </si>
  <si>
    <t>Air-Source Heat Pumps Retrofit Income Qualified Multi-Family Common Areas</t>
  </si>
  <si>
    <t>LHVHI21310</t>
  </si>
  <si>
    <t>Ductless Heat Pumps Retrofit Income Qualified Multi-Family Common Areas</t>
  </si>
  <si>
    <t>LHVHI21311</t>
  </si>
  <si>
    <t>Ductless Heat Pumps Upgrade Income Qualified Multi-Family Common Areas</t>
  </si>
  <si>
    <t>LHVHS12060</t>
  </si>
  <si>
    <t>Duct Sealing-Prescriptive</t>
  </si>
  <si>
    <t>Prescriptive</t>
  </si>
  <si>
    <t>Duct Sealing-Prescriptive Manufactured Home - Existing - Income Qualified Prescriptive Any Electric Heat</t>
  </si>
  <si>
    <t>Per dwelling unit</t>
  </si>
  <si>
    <t>ResDuctSealingMH4.1</t>
  </si>
  <si>
    <t>LHVHS12061</t>
  </si>
  <si>
    <t>LHVHS12062</t>
  </si>
  <si>
    <t>LHVHS12066</t>
  </si>
  <si>
    <t>Duct Sealing-Prescriptive Single Family - Existing - Income Qualified Prescriptive Any Electric Heat</t>
  </si>
  <si>
    <t>ResSFDuctSealing_v7_3</t>
  </si>
  <si>
    <t>LHVHS12067</t>
  </si>
  <si>
    <t>LHVHS12068</t>
  </si>
  <si>
    <t>LHVHS13390</t>
  </si>
  <si>
    <t>Duct Re-Sealing-Prescriptive</t>
  </si>
  <si>
    <t>Duct Sealing-Prescriptive Single Family - Existing - Income Qualified Duct Re-Sealing-Prescriptive Any Electric Heat</t>
  </si>
  <si>
    <t>LHVHS13713</t>
  </si>
  <si>
    <t>Advanced Smart Thermostat</t>
  </si>
  <si>
    <t>Thermostats Any Residential - Income Qualified Advanced Smart Thermostat Heat Pump Direct Install</t>
  </si>
  <si>
    <t>Per Thermostat</t>
  </si>
  <si>
    <t>ResConnectedTstats_v3.1</t>
  </si>
  <si>
    <t>LHVHS13714</t>
  </si>
  <si>
    <t>Forced Air Furnace</t>
  </si>
  <si>
    <t>Thermostats Any Residential - Income Qualified Advanced Smart Thermostat Forced Air Furnace Direct Install</t>
  </si>
  <si>
    <t>LHVHS13717</t>
  </si>
  <si>
    <t>LHVHS13718</t>
  </si>
  <si>
    <t>LHVHS13721</t>
  </si>
  <si>
    <t>LHVHS13722</t>
  </si>
  <si>
    <t>LHVHS13939</t>
  </si>
  <si>
    <t>Electric Forced Air Furnace or Air Source Heat Pump</t>
  </si>
  <si>
    <t>Duct Insulation Single Family - Existing - Income Qualified Duct Insulation Electric Forced Air Furnace or Air Source Heat Pump</t>
  </si>
  <si>
    <t>ResSFWx_v6.2</t>
  </si>
  <si>
    <t>LHVHS13941</t>
  </si>
  <si>
    <t>LHVHS13943</t>
  </si>
  <si>
    <t>LHVHS14372</t>
  </si>
  <si>
    <t>Duct Sealing-Prescriptive Manufactured Home - Existing - Income Qualified Duct Re-Sealing-Prescriptive Any Electric Heat</t>
  </si>
  <si>
    <t>LHVHS14374</t>
  </si>
  <si>
    <t>LHVHS14380</t>
  </si>
  <si>
    <t>LHVHS14382</t>
  </si>
  <si>
    <t>LHVHS14388</t>
  </si>
  <si>
    <t>LHVHS14507</t>
  </si>
  <si>
    <t>Conversion of Electric FAF to Heat Pump</t>
  </si>
  <si>
    <t>Baseline: Electric Forced Air Furnace w/ Air Conditioning</t>
  </si>
  <si>
    <t>Air-Source Heat Pumps Single Family - Existing - Income Qualified Conversion of Electric FAF to Heat Pump Baseline: Electric Forced Air Furnace w/ Air Conditioning</t>
  </si>
  <si>
    <t>Per Air-Source Heap Pump</t>
  </si>
  <si>
    <t>Electric Forced Air Furnace w/ Air Conditioning</t>
  </si>
  <si>
    <t xml:space="preserve">ResSF&amp;MHConversion&amp;Upgrades_CDHP_v8_1 </t>
  </si>
  <si>
    <t>LHVHS14509</t>
  </si>
  <si>
    <t>Baseline: Electric Forced Air Furnace w/o Air Conditioning</t>
  </si>
  <si>
    <t>Air-Source Heat Pumps Single Family - Existing - Income Qualified Conversion of Electric FAF to Heat Pump Baseline: Electric Forced Air Furnace w/o Air Conditioning</t>
  </si>
  <si>
    <t>Electric Forced Air Furnace w/o Air Conditioning</t>
  </si>
  <si>
    <t>LHVHS14510</t>
  </si>
  <si>
    <t>Air-Source Heat Pumps Manufactured Home - Existing - Income Qualified Conversion of Electric FAF to Heat Pump Baseline: Electric Forced Air Furnace w/ Air Conditioning</t>
  </si>
  <si>
    <t>LHVHS14512</t>
  </si>
  <si>
    <t>Air-Source Heat Pumps Manufactured Home - Existing - Income Qualified Conversion of Electric FAF to Heat Pump Baseline: Electric Forced Air Furnace w/o Air Conditioning</t>
  </si>
  <si>
    <t>LHVHS14513</t>
  </si>
  <si>
    <t>LHVHS14515</t>
  </si>
  <si>
    <t>LHVHS14516</t>
  </si>
  <si>
    <t>LHVHS14518</t>
  </si>
  <si>
    <t>LHVHS14519</t>
  </si>
  <si>
    <t>LHVHS14520</t>
  </si>
  <si>
    <t>LHVHS14521</t>
  </si>
  <si>
    <t>LHVHS14522</t>
  </si>
  <si>
    <t>LHVHS14545</t>
  </si>
  <si>
    <t>Packaged Terminal Heat Pumps Multifamily - Existing - Low Rise - Income Qualified Retrofit</t>
  </si>
  <si>
    <t>Per Packaged Terminal Heat Pump</t>
  </si>
  <si>
    <t>LHVHS14546</t>
  </si>
  <si>
    <t>Multifamily Existing - Mid/High Rise - Income Qualified</t>
  </si>
  <si>
    <t>LHVHS14548</t>
  </si>
  <si>
    <t>Line Voltage Thermostat</t>
  </si>
  <si>
    <t>baseline:Bi-metal Thermostats</t>
  </si>
  <si>
    <t>Thermostats Single Family - Existing - Income Qualified Line Voltage Thermostat baseline:Bi-metal Thermostats</t>
  </si>
  <si>
    <t>Bi-metal Thermostats</t>
  </si>
  <si>
    <t>ResElectronicLineVoltageTStats_v5_2</t>
  </si>
  <si>
    <t>LHVHS14549</t>
  </si>
  <si>
    <t xml:space="preserve">Multifamily - Existing - Income Qualified </t>
  </si>
  <si>
    <t>Thermostats Multifamily - Existing - Income Qualified Line Voltage Thermostat baseline:Bi-metal Thermostats</t>
  </si>
  <si>
    <t>Multifamily</t>
  </si>
  <si>
    <t>LHVHS14550</t>
  </si>
  <si>
    <t>Communicating Line Voltage Thermostat</t>
  </si>
  <si>
    <t>Thermostats Single Family - Existing - Income Qualified Communicating Line Voltage Thermostat baseline:Bi-metal Thermostats</t>
  </si>
  <si>
    <t>LHVHS14551</t>
  </si>
  <si>
    <t>Thermostats Multifamily - Existing - Income Qualified Communicating Line Voltage Thermostat baseline:Bi-metal Thermostats</t>
  </si>
  <si>
    <t>LHVHS14552</t>
  </si>
  <si>
    <t>LHVHS14553</t>
  </si>
  <si>
    <t>LHVHS14554</t>
  </si>
  <si>
    <t>LHVHS14555</t>
  </si>
  <si>
    <t>LHVHS14556</t>
  </si>
  <si>
    <t>LHVHS14557</t>
  </si>
  <si>
    <t>LHVHS14558</t>
  </si>
  <si>
    <t>LHVHS14559</t>
  </si>
  <si>
    <t>LHVHS14560</t>
  </si>
  <si>
    <t>Variable-Speed Heat Pumps</t>
  </si>
  <si>
    <t>Heat Pump Upgrade</t>
  </si>
  <si>
    <t>Baseline: Any Electric or Non-Electric Heating System</t>
  </si>
  <si>
    <t>Variable-Speed Heat Pumps Manufactured Home - Existing - Income Qualified Heat Pump Upgrade Baseline: Any Electric or Non-Electric Heating System</t>
  </si>
  <si>
    <t>Per Variable-Speed Heat Pump</t>
  </si>
  <si>
    <t>LHVHS14561</t>
  </si>
  <si>
    <t>Variable-Speed Heat Pumps Single Family - Existing - Income Qualified Heat Pump Upgrade Baseline: Any Electric or Non-Electric Heating System</t>
  </si>
  <si>
    <t>LHVHS14562</t>
  </si>
  <si>
    <t>Variable-Speed Heat Pumps Manufactured Home - Existing - Income Qualified Conversion of Electric FAF to Heat Pump Baseline: Electric Forced Air Furnace w/ Air Conditioning</t>
  </si>
  <si>
    <t>LHVHS14563</t>
  </si>
  <si>
    <t>Variable-Speed Heat Pumps Single Family - Existing - Income Qualified Conversion of Electric FAF to Heat Pump Baseline: Electric Forced Air Furnace w/ Air Conditioning</t>
  </si>
  <si>
    <t>LHVHS14564</t>
  </si>
  <si>
    <t>Variable-Speed Heat Pumps Manufactured Home - Existing - Income Qualified Conversion of Electric FAF to Heat Pump Baseline: Electric Forced Air Furnace w/o Air Conditioning</t>
  </si>
  <si>
    <t>LHVHS14565</t>
  </si>
  <si>
    <t>Variable-Speed Heat Pumps Single Family - Existing - Income Qualified Conversion of Electric FAF to Heat Pump Baseline: Electric Forced Air Furnace w/o Air Conditioning</t>
  </si>
  <si>
    <t>LHVHS14566</t>
  </si>
  <si>
    <t>LHVHS14567</t>
  </si>
  <si>
    <t>LHVHS14568</t>
  </si>
  <si>
    <t>LHVHS14569</t>
  </si>
  <si>
    <t>LHVHS14570</t>
  </si>
  <si>
    <t>LHVHS14571</t>
  </si>
  <si>
    <t>LHVHS14572</t>
  </si>
  <si>
    <t>LHVHS14573</t>
  </si>
  <si>
    <t>LHVHS14574</t>
  </si>
  <si>
    <t>LHVHS14575</t>
  </si>
  <si>
    <t>LHVHS14576</t>
  </si>
  <si>
    <t>LHVHS14577</t>
  </si>
  <si>
    <t>LHVHS14599</t>
  </si>
  <si>
    <t>Single or Multiple Head Ductless or Ducted Mini-Split or Combo</t>
  </si>
  <si>
    <t>Electric Zonal</t>
  </si>
  <si>
    <t>Ductless Heat Pumps Single Family - Existing - Income Qualified Single or Multiple Head Ductless or Ducted Mini-Split or Combo Electric Zonal</t>
  </si>
  <si>
    <t>Per Ductless Heat Pump</t>
  </si>
  <si>
    <t>Zonal</t>
  </si>
  <si>
    <t>ResDHPforZonal-7.1</t>
  </si>
  <si>
    <t>LHVHS14601</t>
  </si>
  <si>
    <t>LHVHS14603</t>
  </si>
  <si>
    <t>LHVHS14605</t>
  </si>
  <si>
    <t>ResMFExistingDHP-3.1</t>
  </si>
  <si>
    <t>LHVHS14607</t>
  </si>
  <si>
    <t>Multifamily - Existing - Income Qualified</t>
  </si>
  <si>
    <t>ResMFExistingDHP-3.3</t>
  </si>
  <si>
    <t>LHVHS14609</t>
  </si>
  <si>
    <t>ResMFExistingDHP-3.5</t>
  </si>
  <si>
    <t>LHVHS14611</t>
  </si>
  <si>
    <t>LHVHS14613</t>
  </si>
  <si>
    <t>Manufactured Home - Existing - Income Qualified</t>
  </si>
  <si>
    <t>LHVHS14615</t>
  </si>
  <si>
    <t>LHVHS14617</t>
  </si>
  <si>
    <t>Electric Forced Air Furance</t>
  </si>
  <si>
    <t>Electric Forced Air Furnace</t>
  </si>
  <si>
    <t>ResDHPonFAF-5.2</t>
  </si>
  <si>
    <t>LHVHS14619</t>
  </si>
  <si>
    <t>LHVHS14621</t>
  </si>
  <si>
    <t>LHVHS14623</t>
  </si>
  <si>
    <t>LHVHS14625</t>
  </si>
  <si>
    <t>LHVHS14627</t>
  </si>
  <si>
    <t>LWHWH14414</t>
  </si>
  <si>
    <t>50 gallons or greater</t>
  </si>
  <si>
    <t>Conditioned Space</t>
  </si>
  <si>
    <t>Heat Pump Water Heaters Any Residential - Income Qualified Tier 3 50 gallons or greater Conditioned Space</t>
  </si>
  <si>
    <t>Per Heat Pump Water Heater</t>
  </si>
  <si>
    <t>ResHPWH_v6_3</t>
  </si>
  <si>
    <t>LWHWH14416</t>
  </si>
  <si>
    <t>Heat Pump Water Heaters Any Residential - Income Qualified Tier 4 50 gallons or greater Conditioned Space</t>
  </si>
  <si>
    <t>LWHWH14421</t>
  </si>
  <si>
    <t>Unconditioned Space</t>
  </si>
  <si>
    <t>Heat Pump Water Heaters Any Residential - Income Qualified Tier 3 50 gallons or greater Unconditioned Space</t>
  </si>
  <si>
    <t>LWHWH14423</t>
  </si>
  <si>
    <t>Heat Pump Water Heaters Any Residential - Income Qualified Tier 4 50 gallons or greater Unconditioned Space</t>
  </si>
  <si>
    <t>LWHWH14425</t>
  </si>
  <si>
    <t>LWHWH14427</t>
  </si>
  <si>
    <t>LWHWH14432</t>
  </si>
  <si>
    <t>LWHWH14434</t>
  </si>
  <si>
    <t>LWHWH14436</t>
  </si>
  <si>
    <t>LWHWH14438</t>
  </si>
  <si>
    <t>LWHWH14443</t>
  </si>
  <si>
    <t>LWHWH14445</t>
  </si>
  <si>
    <t>LWHWH14449</t>
  </si>
  <si>
    <t>40 Gallon Tank Size</t>
  </si>
  <si>
    <t>Heat Pump Water Heaters Any Residential - Income Qualified 40 Gallon Tank Size Conditioned Space</t>
  </si>
  <si>
    <t>LWHWH14453</t>
  </si>
  <si>
    <t>Heat Pump Water Heaters Any Residential - Income Qualified 40 Gallon Tank Size Unconditioned Space</t>
  </si>
  <si>
    <t>LWHWH14457</t>
  </si>
  <si>
    <t>LWHWH14461</t>
  </si>
  <si>
    <t>LWHWH14463</t>
  </si>
  <si>
    <t>LWHWH14468</t>
  </si>
  <si>
    <t>LWHWH14596</t>
  </si>
  <si>
    <t>Any Tank Size</t>
  </si>
  <si>
    <t>Heat Pump Water Heaters Any Residential - Income Qualified Split System Any Tank Size</t>
  </si>
  <si>
    <t xml:space="preserve">Any Residential </t>
  </si>
  <si>
    <t>Per Heat Pump Water Heat</t>
  </si>
  <si>
    <t>LWHWH14597</t>
  </si>
  <si>
    <t>LWHWH14598</t>
  </si>
  <si>
    <t>LWHWU14531</t>
  </si>
  <si>
    <t>Front Load ENERGY STAR Washer</t>
  </si>
  <si>
    <t>Electric Water Heater/Electric Dryer</t>
  </si>
  <si>
    <t>Clothes Washers Any Residential - Income Qualified Front Load ENERGY STAR Washer Electric Water Heater/Electric Dryer</t>
  </si>
  <si>
    <t>Per Clothes Washer</t>
  </si>
  <si>
    <t>ResClothesWashers_v8.1</t>
  </si>
  <si>
    <t>LWHWU14532</t>
  </si>
  <si>
    <t>Electric Water Heater/Gas Dryer</t>
  </si>
  <si>
    <t>Clothes Washers Any Residential - Income Qualified Front Load ENERGY STAR Washer Electric Water Heater/Gas Dryer</t>
  </si>
  <si>
    <t>LWHWU14533</t>
  </si>
  <si>
    <t>Gas Water Heater/Electric Dryer</t>
  </si>
  <si>
    <t>Clothes Washers Any Residential - Income Qualified Front Load ENERGY STAR Washer Gas Water Heater/Electric Dryer</t>
  </si>
  <si>
    <t>LWHWU14534</t>
  </si>
  <si>
    <t>Any Water Heater/Any Dryer</t>
  </si>
  <si>
    <t>Clothes Washers Any Residential - Income Qualified Front Load ENERGY STAR Washer Any Water Heater/Any Dryer</t>
  </si>
  <si>
    <t>LWHWU14535</t>
  </si>
  <si>
    <t>Clothes Washers Any Residential - Income Qualified Front Load ENERGY STAR Washer Any Water Heater/Any Dryer Retail (Utility Run)</t>
  </si>
  <si>
    <t>LWHWU14536</t>
  </si>
  <si>
    <t xml:space="preserve">Multi-Family Common Areas - Income Qualified </t>
  </si>
  <si>
    <t>Clothes Washers Multi-Family Common Areas - Income Qualified ENERGY STAR Electric Water Heater/Electric Dryer</t>
  </si>
  <si>
    <t>LWHWU14537</t>
  </si>
  <si>
    <t>Clothes Washers Multi-Family Common Areas - Income Qualified ENERGY STAR Electric Water Heater/Gas Dryer</t>
  </si>
  <si>
    <t>LWHWU14538</t>
  </si>
  <si>
    <t>Clothes Washers Multi-Family Common Areas - Income Qualified ENERGY STAR Gas Water Heater/Electric Dryer</t>
  </si>
  <si>
    <t>LWHWU14539</t>
  </si>
  <si>
    <t>Gas Water Heater/Gas Dryer</t>
  </si>
  <si>
    <t>Clothes Washers Multi-Family Common Areas - Income Qualified ENERGY STAR Gas Water Heater/Gas Dryer</t>
  </si>
  <si>
    <t>LWHWU14540</t>
  </si>
  <si>
    <t>Top Load ENERGY STAR Washer</t>
  </si>
  <si>
    <t>Clothes Washers Any Residential - Income Qualified Top Load ENERGY STAR Washer Electric Water Heater/Electric Dryer</t>
  </si>
  <si>
    <t>LWHWU14541</t>
  </si>
  <si>
    <t>Clothes Washers Any Residential - Income Qualified Top Load ENERGY STAR Washer Gas Water Heater/Electric Dryer</t>
  </si>
  <si>
    <t>LWHWU14542</t>
  </si>
  <si>
    <t>Clothes Washers Any Residential - Income Qualified Top Load ENERGY STAR Washer Electric Water Heater/Gas Dryer</t>
  </si>
  <si>
    <t>LWHWU14543</t>
  </si>
  <si>
    <t>Clothes Washers Any Residential - Income Qualified Top Load ENERGY STAR Washer Any Water Heater/Any Dryer</t>
  </si>
  <si>
    <t>LWHWU14544</t>
  </si>
  <si>
    <t>Clothes Washers Any Residential - Income Qualified Top Load ENERGY STAR Washer Any Water Heater/Any Dryer Retail (Utility Run)</t>
  </si>
  <si>
    <t>RELPL13120</t>
  </si>
  <si>
    <t>Clothes Dryers Any Residential ENERGY STAR</t>
  </si>
  <si>
    <t>RELPL13121</t>
  </si>
  <si>
    <t>Clothes Dryers Any Residential BPA Tier 1</t>
  </si>
  <si>
    <t>RELPL13122</t>
  </si>
  <si>
    <t>Clothes Dryers Any Residential BPA Tier 2</t>
  </si>
  <si>
    <t>RELPL13123</t>
  </si>
  <si>
    <t>Clothes Dryers Any Residential BPA Tier 3</t>
  </si>
  <si>
    <t>RELPL13124</t>
  </si>
  <si>
    <t>Clothes Dryers Any Residential ENERGY STAR Retail (Utility Run)</t>
  </si>
  <si>
    <t>RELPL13125</t>
  </si>
  <si>
    <t>Clothes Dryers Any Residential BPA Tier 1 Retail (Utility Run)</t>
  </si>
  <si>
    <t>RELPL13126</t>
  </si>
  <si>
    <t>Clothes Dryers Any Residential BPA Tier 2 Retail (Utility Run)</t>
  </si>
  <si>
    <t>RELPL13127</t>
  </si>
  <si>
    <t>Clothes Dryers Any Residential BPA Tier 3 Retail (Utility Run)</t>
  </si>
  <si>
    <t>RELPL13937</t>
  </si>
  <si>
    <t>Efficient EV Chargers</t>
  </si>
  <si>
    <t>Level 2 Networked to Level 2 ENERGY STAR Networked BEV &amp; PHEV</t>
  </si>
  <si>
    <t>Efficient EV Chargers Level 2 Networked to Level 2 ENERGY STAR Networked BEV &amp; PHEV</t>
  </si>
  <si>
    <t>ResEVChargers_v3.1</t>
  </si>
  <si>
    <t>RHVEN10085</t>
  </si>
  <si>
    <t>Manufactured Home - Existing</t>
  </si>
  <si>
    <t>Insulation Manufactured Home - Existing Attic Insulation R0 to R22 Any Electric Heat</t>
  </si>
  <si>
    <t>RHVEN10086</t>
  </si>
  <si>
    <t>Insulation Manufactured Home - Existing Attic Insulation R0 to R30 Any Electric Heat</t>
  </si>
  <si>
    <t>RHVEN10087</t>
  </si>
  <si>
    <t>Insulation Manufactured Home - Existing Attic Insulation R11 to R30 Any Electric Heat</t>
  </si>
  <si>
    <t>RHVEN10089</t>
  </si>
  <si>
    <t>Insulation Manufactured Home - Existing Floor Insulation R11 to R22 Any Electric Heat</t>
  </si>
  <si>
    <t>RHVEN10090</t>
  </si>
  <si>
    <t>RHVEN10091</t>
  </si>
  <si>
    <t>RHVEN10092</t>
  </si>
  <si>
    <t>RHVEN10094</t>
  </si>
  <si>
    <t>RHVEN10095</t>
  </si>
  <si>
    <t>RHVEN10096</t>
  </si>
  <si>
    <t>RHVEN10097</t>
  </si>
  <si>
    <t>RHVEN10099</t>
  </si>
  <si>
    <t>RHVEN10100</t>
  </si>
  <si>
    <t>Multifamily - Existing - Low Rise</t>
  </si>
  <si>
    <t>Insulation Multifamily - Existing - Low Rise Attic Insulation R0 to R19 Any Electric Heat</t>
  </si>
  <si>
    <t>RHVEN10101</t>
  </si>
  <si>
    <t>Insulation Multifamily - Existing - Low Rise Attic Insulation R0 to R38 Any Electric Heat</t>
  </si>
  <si>
    <t>RHVEN10102</t>
  </si>
  <si>
    <t>Insulation Multifamily - Existing - Low Rise Attic Insulation R19 to R38 Any Electric Heat</t>
  </si>
  <si>
    <t>RHVEN10103</t>
  </si>
  <si>
    <t>Insulation Multifamily - Existing - Low Rise Attic Insulation R38 to R49 Any Electric Heat</t>
  </si>
  <si>
    <t>RHVEN10104</t>
  </si>
  <si>
    <t>Insulation Multifamily - Existing - Low Rise Floor Insulation R0 to R19 Any Electric Heat</t>
  </si>
  <si>
    <t>RHVEN10105</t>
  </si>
  <si>
    <t>Insulation Multifamily - Existing - Low Rise Floor Insulation R0 to R30 Any Electric Heat</t>
  </si>
  <si>
    <t>RHVEN10106</t>
  </si>
  <si>
    <t>Insulation Multifamily - Existing - Low Rise Floor Insulation R19 to R30 Any Electric Heat</t>
  </si>
  <si>
    <t>RHVEN10107</t>
  </si>
  <si>
    <t>Insulation Multifamily - Existing - Low Rise Wall Insulation R0 to R11 Any Electric Heat</t>
  </si>
  <si>
    <t>RHVEN10109</t>
  </si>
  <si>
    <t>RHVEN10110</t>
  </si>
  <si>
    <t>RHVEN10111</t>
  </si>
  <si>
    <t>RHVEN10112</t>
  </si>
  <si>
    <t>RHVEN10113</t>
  </si>
  <si>
    <t>RHVEN10114</t>
  </si>
  <si>
    <t>RHVEN10115</t>
  </si>
  <si>
    <t>RHVEN10116</t>
  </si>
  <si>
    <t>RHVEN10118</t>
  </si>
  <si>
    <t>RHVEN10119</t>
  </si>
  <si>
    <t>RHVEN10120</t>
  </si>
  <si>
    <t>RHVEN10121</t>
  </si>
  <si>
    <t>RHVEN10122</t>
  </si>
  <si>
    <t>RHVEN10123</t>
  </si>
  <si>
    <t>RHVEN10124</t>
  </si>
  <si>
    <t>RHVEN10125</t>
  </si>
  <si>
    <t>RHVEN10191</t>
  </si>
  <si>
    <t>Windows Multifamily - Existing - Low Rise Prime Windows and Patio Doors Single Pane Base Window to 0.30 or better, Patio door to 0.35 or better Any Electric Heat</t>
  </si>
  <si>
    <t>RHVEN10192</t>
  </si>
  <si>
    <t>RHVEN10193</t>
  </si>
  <si>
    <t>RHVEN10194</t>
  </si>
  <si>
    <t>Windows Multifamily - Existing - Low Rise Prime Windows and Patio Doors Double Pane Base Window to 0.30 or better, Patio door to 0.35 or better Any Electric Heat</t>
  </si>
  <si>
    <t>RHVEN10195</t>
  </si>
  <si>
    <t>RHVEN10196</t>
  </si>
  <si>
    <t>RHVEN10197</t>
  </si>
  <si>
    <t>Windows Manufactured Home - Existing Prime Windows and Patio Doors Single Pane Base Window to 0.30 or better, Patio door to 0.35 or better Any Electric Heat</t>
  </si>
  <si>
    <t>RHVEN10198</t>
  </si>
  <si>
    <t>RHVEN10199</t>
  </si>
  <si>
    <t>RHVEN10200</t>
  </si>
  <si>
    <t>Windows Manufactured Home - Existing Prime Windows and Patio Doors Double Pane Base Window to 0.30 or better, Patio door to 0.35 or better Any Electric Heat</t>
  </si>
  <si>
    <t>RHVEN10201</t>
  </si>
  <si>
    <t>RHVEN10202</t>
  </si>
  <si>
    <t>RHVEN11531</t>
  </si>
  <si>
    <t>Air Sealing Manufactured Home - Existing Whole House Air Sealing Any Electric Heat</t>
  </si>
  <si>
    <t>RHVEN11532</t>
  </si>
  <si>
    <t>RHVEN11533</t>
  </si>
  <si>
    <t>RHVEN11732</t>
  </si>
  <si>
    <t>Insulation Multifamily - Existing - Low Rise Attic Insulation R0 to R49 Any Electric Heat</t>
  </si>
  <si>
    <t>RHVEN11733</t>
  </si>
  <si>
    <t>RHVEN11734</t>
  </si>
  <si>
    <t>RHVEN11735</t>
  </si>
  <si>
    <t>Insulation Multifamily - Existing - Low Rise Attic Insulation R19 to R49 Any Electric Heat</t>
  </si>
  <si>
    <t>RHVEN11736</t>
  </si>
  <si>
    <t>RHVEN11737</t>
  </si>
  <si>
    <t>RHVEN11907</t>
  </si>
  <si>
    <t>Insulation Manufactured Home - Existing Floor Insulation R0 to R22 Any Electric Heat</t>
  </si>
  <si>
    <t>RHVEN11909</t>
  </si>
  <si>
    <t>RHVEN11911</t>
  </si>
  <si>
    <t>RHVEN11914</t>
  </si>
  <si>
    <t>Windows Manufactured Home - Existing Prime Windows and Patio Doors Single Pane Base Window to 0.22 or better, Patio door to 0.30 or better Any Electric Heat</t>
  </si>
  <si>
    <t>RHVEN11915</t>
  </si>
  <si>
    <t>Windows Manufactured Home - Existing Prime Windows and Patio Doors Double Pane Base Window to 0.22 or better, Patio door to 0.30 or better Any Electric Heat</t>
  </si>
  <si>
    <t>RHVEN11918</t>
  </si>
  <si>
    <t>RHVEN11919</t>
  </si>
  <si>
    <t>RHVEN11922</t>
  </si>
  <si>
    <t>RHVEN11923</t>
  </si>
  <si>
    <t>RHVEN11975</t>
  </si>
  <si>
    <t>Insulation Manufactured Home - Existing Exterior Insulated Door ENERGY STAR Any Electric Heat</t>
  </si>
  <si>
    <t>RHVEN11976</t>
  </si>
  <si>
    <t>RHVEN11977</t>
  </si>
  <si>
    <t>RHVEN11978</t>
  </si>
  <si>
    <t>Single Family - Existing</t>
  </si>
  <si>
    <t>Insulation Single Family - Existing Exterior Insulated Door ENERGY STAR Any Electric Heat</t>
  </si>
  <si>
    <t>RHVEN11979</t>
  </si>
  <si>
    <t>RHVEN11980</t>
  </si>
  <si>
    <t>RHVEN12048</t>
  </si>
  <si>
    <t>Air Sealing Single Family - Existing Prescriptive Air Sealing Attic Any Electric Heat</t>
  </si>
  <si>
    <t>RHVEN12049</t>
  </si>
  <si>
    <t>Air Sealing Single Family - Existing Prescriptive Air Sealing Crawlspace Any Electric Heat</t>
  </si>
  <si>
    <t>RHVEN12050</t>
  </si>
  <si>
    <t>RHVEN12051</t>
  </si>
  <si>
    <t>RHVEN12052</t>
  </si>
  <si>
    <t>RHVEN12053</t>
  </si>
  <si>
    <t>RHVEN12368</t>
  </si>
  <si>
    <t>Insulation Single Family - Existing Attic Insulation R0 to R38 Any Electric Heat</t>
  </si>
  <si>
    <t>RHVEN12369</t>
  </si>
  <si>
    <t>Insulation Single Family - Existing Attic Insulation R0 to R49 Any Electric Heat</t>
  </si>
  <si>
    <t>RHVEN12370</t>
  </si>
  <si>
    <t>Insulation Single Family - Existing Attic Insulation R11 to R38 Any Electric Heat</t>
  </si>
  <si>
    <t>RHVEN12371</t>
  </si>
  <si>
    <t>Insulation Single Family - Existing Attic Insulation R11 to R49 Any Electric Heat</t>
  </si>
  <si>
    <t>RHVEN12372</t>
  </si>
  <si>
    <t>Insulation Single Family - Existing Attic Insulation R19 to R38 Any Electric Heat</t>
  </si>
  <si>
    <t>RHVEN12373</t>
  </si>
  <si>
    <t>Insulation Single Family - Existing Attic Insulation R19 to R49 Any Electric Heat</t>
  </si>
  <si>
    <t>RHVEN12374</t>
  </si>
  <si>
    <t>Insulation Single Family - Existing Attic Insulation R30 to R38 Any Electric Heat</t>
  </si>
  <si>
    <t>RHVEN12375</t>
  </si>
  <si>
    <t>Insulation Single Family - Existing Attic Insulation R30 to R49 Any Electric Heat</t>
  </si>
  <si>
    <t>RHVEN12377</t>
  </si>
  <si>
    <t>Insulation Single Family - Existing Wall Insulation R0 to R11 Any Electric Heat</t>
  </si>
  <si>
    <t>RHVEN12378</t>
  </si>
  <si>
    <t>Insulation Single Family - Existing Floor Insulation R0 to R19 Any Electric Heat</t>
  </si>
  <si>
    <t>RHVEN12379</t>
  </si>
  <si>
    <t>Insulation Single Family - Existing Floor Insulation R0 to R25 Any Electric Heat</t>
  </si>
  <si>
    <t>RHVEN12380</t>
  </si>
  <si>
    <t>Insulation Single Family - Existing Floor Insulation R0 to R30 Any Electric Heat</t>
  </si>
  <si>
    <t>RHVEN12381</t>
  </si>
  <si>
    <t>Insulation Single Family - Existing Floor Insulation R19 to R30 Any Electric Heat</t>
  </si>
  <si>
    <t>RHVEN12382</t>
  </si>
  <si>
    <t>RHVEN12383</t>
  </si>
  <si>
    <t>RHVEN12384</t>
  </si>
  <si>
    <t>RHVEN12385</t>
  </si>
  <si>
    <t>RHVEN12386</t>
  </si>
  <si>
    <t>RHVEN12387</t>
  </si>
  <si>
    <t>RHVEN12388</t>
  </si>
  <si>
    <t>RHVEN12389</t>
  </si>
  <si>
    <t>RHVEN12391</t>
  </si>
  <si>
    <t>RHVEN12392</t>
  </si>
  <si>
    <t>RHVEN12393</t>
  </si>
  <si>
    <t>RHVEN12394</t>
  </si>
  <si>
    <t>RHVEN12395</t>
  </si>
  <si>
    <t>RHVEN12396</t>
  </si>
  <si>
    <t>RHVEN12397</t>
  </si>
  <si>
    <t>RHVEN12398</t>
  </si>
  <si>
    <t>RHVEN12399</t>
  </si>
  <si>
    <t>RHVEN12400</t>
  </si>
  <si>
    <t>RHVEN12401</t>
  </si>
  <si>
    <t>RHVEN12402</t>
  </si>
  <si>
    <t>RHVEN12403</t>
  </si>
  <si>
    <t>RHVEN12405</t>
  </si>
  <si>
    <t>RHVEN12406</t>
  </si>
  <si>
    <t>RHVEN12408</t>
  </si>
  <si>
    <t>RHVEN12409</t>
  </si>
  <si>
    <t>RHVEN12410</t>
  </si>
  <si>
    <t>Windows Single Family - Existing Prime Windows and Patio Doors Single Pane Base Window to 0.30 or better, Patio door to 0.35 or better Any Electric Heat</t>
  </si>
  <si>
    <t>RHVEN12411</t>
  </si>
  <si>
    <t>Windows Single Family - Existing Prime Windows and Patio Doors Double Pane Base Window to 0.30 or better, Patio door to 0.35 or better Any Electric Heat</t>
  </si>
  <si>
    <t>RHVEN12412</t>
  </si>
  <si>
    <t>Windows Single Family - Existing Prime Windows and Patio Doors Single Pane Base Window to 0.22 or better, Patio door to 0.30 or better Any Electric Heat</t>
  </si>
  <si>
    <t>RHVEN12413</t>
  </si>
  <si>
    <t>Windows Single Family - Existing Prime Windows and Patio Doors Double Pane Base Window to 0.22 or better, Patio door to 0.30 or better Any Electric Heat</t>
  </si>
  <si>
    <t>RHVEN12414</t>
  </si>
  <si>
    <t>Air Sealing Single Family - Existing Whole House Air Sealing Any Electric Heat</t>
  </si>
  <si>
    <t>RHVEN12415</t>
  </si>
  <si>
    <t>RHVEN12416</t>
  </si>
  <si>
    <t>RHVEN12417</t>
  </si>
  <si>
    <t>RHVEN12418</t>
  </si>
  <si>
    <t>RHVEN12419</t>
  </si>
  <si>
    <t>RHVEN12420</t>
  </si>
  <si>
    <t>RHVEN12421</t>
  </si>
  <si>
    <t>RHVEN12422</t>
  </si>
  <si>
    <t>RHVEN12423</t>
  </si>
  <si>
    <t>RHVEN12424</t>
  </si>
  <si>
    <t>RHVEN12826</t>
  </si>
  <si>
    <t>Windows Multifamily - Existing - Low Rise Prime Windows and Patio Doors Single Pane Base Window to 0.22 or better, Patio door to 0.30 or better Any Electric Heat</t>
  </si>
  <si>
    <t>RHVEN12827</t>
  </si>
  <si>
    <t>Windows Multifamily - Existing - Low Rise Prime Windows and Patio Doors Double Pane Base Window to 0.22 or better, Patio door to 0.30 or better Any Electric Heat</t>
  </si>
  <si>
    <t>RHVEN12828</t>
  </si>
  <si>
    <t>RHVEN12829</t>
  </si>
  <si>
    <t>RHVEN12830</t>
  </si>
  <si>
    <t>RHVEN12831</t>
  </si>
  <si>
    <t>RHVEN12838</t>
  </si>
  <si>
    <t>Insulation Multifamily - Existing - Low Rise Exterior Insulated Door ENERGY STAR Any Electric Heat</t>
  </si>
  <si>
    <t>RHVEN12839</t>
  </si>
  <si>
    <t>RHVEN12840</t>
  </si>
  <si>
    <t>RHVEN12844</t>
  </si>
  <si>
    <t>Windows Manufactured Home - Existing Low-E Storm Windows Double Pane Metal Any Electric Heat</t>
  </si>
  <si>
    <t>RHVEN12846</t>
  </si>
  <si>
    <t>Windows Manufactured Home - Existing Low-E Storm Windows Single Pane Metal Any Electric Heat</t>
  </si>
  <si>
    <t>RHVEN12848</t>
  </si>
  <si>
    <t>Windows Manufactured Home - Existing Low-E Storm Windows Single Pane Wood Any Electric Heat</t>
  </si>
  <si>
    <t>RHVEN12850</t>
  </si>
  <si>
    <t>RHVEN12852</t>
  </si>
  <si>
    <t>RHVEN12854</t>
  </si>
  <si>
    <t>RHVEN12856</t>
  </si>
  <si>
    <t>RHVEN12858</t>
  </si>
  <si>
    <t>RHVEN12860</t>
  </si>
  <si>
    <t>RHVEN12862</t>
  </si>
  <si>
    <t>Windows Single Family - Existing Low-E Storm Windows Double Pane Metal Any Electric Heat</t>
  </si>
  <si>
    <t>RHVEN12878</t>
  </si>
  <si>
    <t>Windows Single Family - Existing Low-E Storm Windows Single Pane Metal Any Electric Heat</t>
  </si>
  <si>
    <t>RHVEN12892</t>
  </si>
  <si>
    <t>Windows Single Family - Existing Low-E Storm Windows Single Pane Wood Any Electric Heat</t>
  </si>
  <si>
    <t>RHVEN12904</t>
  </si>
  <si>
    <t>RHVEN12918</t>
  </si>
  <si>
    <t>RHVEN12932</t>
  </si>
  <si>
    <t>RHVEN12946</t>
  </si>
  <si>
    <t>RHVEN12960</t>
  </si>
  <si>
    <t>RHVEN12974</t>
  </si>
  <si>
    <t>RHVEN13177</t>
  </si>
  <si>
    <t>Windows Multifamily - Existing - Low Rise Low-E Storm Windows Single Pane Wood Any Electric Heat</t>
  </si>
  <si>
    <t>RHVEN13178</t>
  </si>
  <si>
    <t>Windows Multifamily - Existing - Low Rise Low-E Storm Windows Single Pane Metal Any Electric Heat</t>
  </si>
  <si>
    <t>RHVEN13179</t>
  </si>
  <si>
    <t>Windows Multifamily - Existing - Low Rise Low-E Storm Windows Double Pane Metal Any Electric Heat</t>
  </si>
  <si>
    <t>RHVEN13180</t>
  </si>
  <si>
    <t>RHVEN13181</t>
  </si>
  <si>
    <t>RHVEN13182</t>
  </si>
  <si>
    <t>RHVEN13183</t>
  </si>
  <si>
    <t>RHVEN13184</t>
  </si>
  <si>
    <t>RHVEN13185</t>
  </si>
  <si>
    <t>RHVEN13342</t>
  </si>
  <si>
    <t>Multifamily - Existing - Mid/High Rise</t>
  </si>
  <si>
    <t>Insulation Multifamily - Existing - Mid/High Rise Wall Insulation R0 to R11 Any Electric Heat</t>
  </si>
  <si>
    <t>RHVEN13344</t>
  </si>
  <si>
    <t>Insulation Multifamily - Existing - Mid/High Rise Roof Insulation R0 to R19 Any Electric Heat</t>
  </si>
  <si>
    <t>RHVEN13346</t>
  </si>
  <si>
    <t>Insulation Multifamily - Existing - Mid/High Rise Wall Insulation R0 to R19 Any Electric Heat</t>
  </si>
  <si>
    <t>RHVEN13348</t>
  </si>
  <si>
    <t>Insulation Multifamily - Existing - Mid/High Rise Roof Insulation R0 to R49 Any Electric Heat</t>
  </si>
  <si>
    <t>RHVEN13350</t>
  </si>
  <si>
    <t>RHVEN13352</t>
  </si>
  <si>
    <t>RHVEN13354</t>
  </si>
  <si>
    <t>RHVEN13356</t>
  </si>
  <si>
    <t>RHVEN13358</t>
  </si>
  <si>
    <t>RHVEN13360</t>
  </si>
  <si>
    <t>RHVEN13362</t>
  </si>
  <si>
    <t>RHVEN13364</t>
  </si>
  <si>
    <t>RHVEN13366</t>
  </si>
  <si>
    <t>Windows Multifamily - Existing - Mid/High Rise Prime Windows and Patio Doors Single Pane or double pane Window to 0.30 or better, Patio door to 0.35 or better Any Electric Heat</t>
  </si>
  <si>
    <t>RHVEN13368</t>
  </si>
  <si>
    <t>RHVEN13370</t>
  </si>
  <si>
    <t>RHVEN14504</t>
  </si>
  <si>
    <t>Door Sweeps Any Residential Any Electric Heat Direct Install</t>
  </si>
  <si>
    <t>RHVEN21407</t>
  </si>
  <si>
    <t>RHVHS10706</t>
  </si>
  <si>
    <t>Thermostats Single Family - Existing Line Voltage Thermostat baseline:Bi-metal Thermostats</t>
  </si>
  <si>
    <t>RHVHS10707</t>
  </si>
  <si>
    <t>RHVHS10708</t>
  </si>
  <si>
    <t>RHVHS11537</t>
  </si>
  <si>
    <t>Cooling Zone 1</t>
  </si>
  <si>
    <t>Ground-Source Heat Pumps</t>
  </si>
  <si>
    <t>Single Family - New</t>
  </si>
  <si>
    <t>House less than 4000 sq.ft.</t>
  </si>
  <si>
    <t>w/o Desuperheater</t>
  </si>
  <si>
    <t>Ground-Source Heat Pumps Single Family - New Heat Pump Upgrade House less than 4000 sq.ft. w/o Desuperheater</t>
  </si>
  <si>
    <t>ENERGY STAR or 3.6 COP for Open Loop</t>
  </si>
  <si>
    <t>RHVHS11538</t>
  </si>
  <si>
    <t>Cooling Zone 2</t>
  </si>
  <si>
    <t>RHVHS11539</t>
  </si>
  <si>
    <t>Cooling Zone 3</t>
  </si>
  <si>
    <t>RHVHS11540</t>
  </si>
  <si>
    <t>RHVHS11541</t>
  </si>
  <si>
    <t>RHVHS11542</t>
  </si>
  <si>
    <t>RHVHS11543</t>
  </si>
  <si>
    <t>House 4000 sq.ft. or greater</t>
  </si>
  <si>
    <t>Ground-Source Heat Pumps Single Family - New Heat Pump Upgrade House 4000 sq.ft. or greater w/o Desuperheater</t>
  </si>
  <si>
    <t>RHVHS11544</t>
  </si>
  <si>
    <t>RHVHS11545</t>
  </si>
  <si>
    <t>RHVHS11546</t>
  </si>
  <si>
    <t>RHVHS11547</t>
  </si>
  <si>
    <t>RHVHS11548</t>
  </si>
  <si>
    <t>RHVHS11549</t>
  </si>
  <si>
    <t>w/ Desuperheater</t>
  </si>
  <si>
    <t>Ground-Source Heat Pumps Single Family - New Heat Pump Upgrade House less than 4000 sq.ft. w/ Desuperheater</t>
  </si>
  <si>
    <t>RHVHS11550</t>
  </si>
  <si>
    <t>RHVHS11551</t>
  </si>
  <si>
    <t>RHVHS11552</t>
  </si>
  <si>
    <t>RHVHS11553</t>
  </si>
  <si>
    <t>RHVHS11554</t>
  </si>
  <si>
    <t>RHVHS11555</t>
  </si>
  <si>
    <t>Ground-Source Heat Pumps Single Family - New Heat Pump Upgrade House 4000 sq.ft. or greater w/ Desuperheater</t>
  </si>
  <si>
    <t>RHVHS11556</t>
  </si>
  <si>
    <t>RHVHS11557</t>
  </si>
  <si>
    <t>RHVHS11558</t>
  </si>
  <si>
    <t>RHVHS11559</t>
  </si>
  <si>
    <t>RHVHS11560</t>
  </si>
  <si>
    <t>RHVHS11561</t>
  </si>
  <si>
    <t>Ground-Source Heat Pumps Single Family - Existing Heat Pump Upgrade House less than 4000 sq.ft. w/o Desuperheater</t>
  </si>
  <si>
    <t>Existing air source heat pump, zonal electric, or non-electric heating system</t>
  </si>
  <si>
    <t>RHVHS11562</t>
  </si>
  <si>
    <t>RHVHS11563</t>
  </si>
  <si>
    <t>RHVHS11564</t>
  </si>
  <si>
    <t>RHVHS11565</t>
  </si>
  <si>
    <t>RHVHS11566</t>
  </si>
  <si>
    <t>RHVHS11567</t>
  </si>
  <si>
    <t>Ground-Source Heat Pumps Single Family - Existing Heat Pump Upgrade House 4000 sq.ft. or greater w/o Desuperheater</t>
  </si>
  <si>
    <t>RHVHS11568</t>
  </si>
  <si>
    <t>RHVHS11569</t>
  </si>
  <si>
    <t>RHVHS11570</t>
  </si>
  <si>
    <t>RHVHS11571</t>
  </si>
  <si>
    <t>RHVHS11572</t>
  </si>
  <si>
    <t>RHVHS11573</t>
  </si>
  <si>
    <t>Ground-Source Heat Pumps Single Family - Existing Heat Pump Upgrade House less than 4000 sq.ft. w/ Desuperheater</t>
  </si>
  <si>
    <t>RHVHS11574</t>
  </si>
  <si>
    <t>RHVHS11575</t>
  </si>
  <si>
    <t>RHVHS11576</t>
  </si>
  <si>
    <t>RHVHS11577</t>
  </si>
  <si>
    <t>RHVHS11578</t>
  </si>
  <si>
    <t>RHVHS11579</t>
  </si>
  <si>
    <t>Ground-Source Heat Pumps Single Family - Existing Heat Pump Upgrade House 4000 sq.ft. or greater w/ Desuperheater</t>
  </si>
  <si>
    <t>RHVHS11580</t>
  </si>
  <si>
    <t>RHVHS11581</t>
  </si>
  <si>
    <t>RHVHS11582</t>
  </si>
  <si>
    <t>RHVHS11583</t>
  </si>
  <si>
    <t>RHVHS11584</t>
  </si>
  <si>
    <t>RHVHS11609</t>
  </si>
  <si>
    <t>Conversion of Electric FAF w/ CAC to Heat Pump</t>
  </si>
  <si>
    <t>Ground-Source Heat Pumps Single Family - Existing Conversion of Electric FAF w/ CAC to Heat Pump House less than 4000 sq.ft. w/o Desuperheater</t>
  </si>
  <si>
    <t>Electric Forced Air Furnace w/ Air Conditioning or electric boiler</t>
  </si>
  <si>
    <t>RHVHS11610</t>
  </si>
  <si>
    <t>RHVHS11611</t>
  </si>
  <si>
    <t>RHVHS11612</t>
  </si>
  <si>
    <t>RHVHS11613</t>
  </si>
  <si>
    <t>RHVHS11614</t>
  </si>
  <si>
    <t>RHVHS11615</t>
  </si>
  <si>
    <t>Ground-Source Heat Pumps Single Family - Existing Conversion of Electric FAF w/ CAC to Heat Pump House 4000 sq.ft. or greater w/o Desuperheater</t>
  </si>
  <si>
    <t>RHVHS11616</t>
  </si>
  <si>
    <t>RHVHS11617</t>
  </si>
  <si>
    <t>RHVHS11618</t>
  </si>
  <si>
    <t>RHVHS11619</t>
  </si>
  <si>
    <t>RHVHS11620</t>
  </si>
  <si>
    <t>RHVHS11621</t>
  </si>
  <si>
    <t>Ground-Source Heat Pumps Single Family - Existing Conversion of Electric FAF w/ CAC to Heat Pump House less than 4000 sq.ft. w/ Desuperheater</t>
  </si>
  <si>
    <t>RHVHS11622</t>
  </si>
  <si>
    <t>RHVHS11623</t>
  </si>
  <si>
    <t>RHVHS11624</t>
  </si>
  <si>
    <t>RHVHS11625</t>
  </si>
  <si>
    <t>RHVHS11626</t>
  </si>
  <si>
    <t>RHVHS11627</t>
  </si>
  <si>
    <t>Ground-Source Heat Pumps Single Family - Existing Conversion of Electric FAF w/ CAC to Heat Pump House 4000 sq.ft. or greater w/ Desuperheater</t>
  </si>
  <si>
    <t>RHVHS11628</t>
  </si>
  <si>
    <t>RHVHS11629</t>
  </si>
  <si>
    <t>RHVHS11630</t>
  </si>
  <si>
    <t>RHVHS11631</t>
  </si>
  <si>
    <t>RHVHS11632</t>
  </si>
  <si>
    <t>RHVHS11657</t>
  </si>
  <si>
    <t>Conversion of Electric FAF w/o CAC to Heat Pump</t>
  </si>
  <si>
    <t>Ground-Source Heat Pumps Single Family - Existing Conversion of Electric FAF w/o CAC to Heat Pump House less than 4000 sq.ft. w/o Desuperheater</t>
  </si>
  <si>
    <t>Electric Forced Air Furnace w/o Air Conditioning or electric boiler</t>
  </si>
  <si>
    <t>RHVHS11658</t>
  </si>
  <si>
    <t>RHVHS11659</t>
  </si>
  <si>
    <t>RHVHS11660</t>
  </si>
  <si>
    <t>RHVHS11661</t>
  </si>
  <si>
    <t>RHVHS11662</t>
  </si>
  <si>
    <t>RHVHS11663</t>
  </si>
  <si>
    <t>Ground-Source Heat Pumps Single Family - Existing Conversion of Electric FAF w/o CAC to Heat Pump House 4000 sq.ft. or greater w/o Desuperheater</t>
  </si>
  <si>
    <t>RHVHS11664</t>
  </si>
  <si>
    <t>RHVHS11665</t>
  </si>
  <si>
    <t>RHVHS11666</t>
  </si>
  <si>
    <t>RHVHS11667</t>
  </si>
  <si>
    <t>RHVHS11668</t>
  </si>
  <si>
    <t>RHVHS11669</t>
  </si>
  <si>
    <t>Ground-Source Heat Pumps Single Family - Existing Conversion of Electric FAF w/o CAC to Heat Pump House less than 4000 sq.ft. w/ Desuperheater</t>
  </si>
  <si>
    <t>RHVHS11670</t>
  </si>
  <si>
    <t>RHVHS11671</t>
  </si>
  <si>
    <t>RHVHS11672</t>
  </si>
  <si>
    <t>RHVHS11673</t>
  </si>
  <si>
    <t>RHVHS11674</t>
  </si>
  <si>
    <t>RHVHS11675</t>
  </si>
  <si>
    <t>Ground-Source Heat Pumps Single Family - Existing Conversion of Electric FAF w/o CAC to Heat Pump House 4000 sq.ft. or greater w/ Desuperheater</t>
  </si>
  <si>
    <t>RHVHS11676</t>
  </si>
  <si>
    <t>RHVHS11677</t>
  </si>
  <si>
    <t>RHVHS11678</t>
  </si>
  <si>
    <t>RHVHS11679</t>
  </si>
  <si>
    <t>RHVHS11680</t>
  </si>
  <si>
    <t>RHVHS12063</t>
  </si>
  <si>
    <t>Duct Sealing-Prescriptive Manufactured Home - Existing Prescriptive Any Electric Heat</t>
  </si>
  <si>
    <t>RHVHS12064</t>
  </si>
  <si>
    <t>RHVHS12065</t>
  </si>
  <si>
    <t>RHVHS12069</t>
  </si>
  <si>
    <t>Duct Sealing-Prescriptive Single Family - Existing Prescriptive Any Electric Heat</t>
  </si>
  <si>
    <t>RHVHS12070</t>
  </si>
  <si>
    <t>RHVHS12071</t>
  </si>
  <si>
    <t>RHVHS13239</t>
  </si>
  <si>
    <t>Multifamily - Existing</t>
  </si>
  <si>
    <t>Thermostats Multifamily - Existing Line Voltage Thermostat baseline:Bi-metal Thermostats</t>
  </si>
  <si>
    <t>RHVHS13240</t>
  </si>
  <si>
    <t>RHVHS13241</t>
  </si>
  <si>
    <t>RHVHS13242</t>
  </si>
  <si>
    <t>Thermostats Any Residential Advanced Smart Thermostat Forced Air Furnace</t>
  </si>
  <si>
    <t>RHVHS13243</t>
  </si>
  <si>
    <t>RHVHS13244</t>
  </si>
  <si>
    <t>RHVHS13245</t>
  </si>
  <si>
    <t>Thermostats Any Residential Advanced Smart Thermostat Heat Pump</t>
  </si>
  <si>
    <t>RHVHS13246</t>
  </si>
  <si>
    <t>RHVHS13247</t>
  </si>
  <si>
    <t>RHVHS13248</t>
  </si>
  <si>
    <t>Thermostats Any Residential Advanced Smart Thermostat Forced Air Furnace Direct Install</t>
  </si>
  <si>
    <t>RHVHS13249</t>
  </si>
  <si>
    <t>RHVHS13250</t>
  </si>
  <si>
    <t>RHVHS13251</t>
  </si>
  <si>
    <t>Thermostats Any Residential Advanced Smart Thermostat Heat Pump Direct Install</t>
  </si>
  <si>
    <t>RHVHS13252</t>
  </si>
  <si>
    <t>RHVHS13253</t>
  </si>
  <si>
    <t>RHVHS13267</t>
  </si>
  <si>
    <t xml:space="preserve">Ground-Source Heat Pumps </t>
  </si>
  <si>
    <t>Heat Pump Upgrade - Compressor Portion Only</t>
  </si>
  <si>
    <t>Baseline: Ground Source Heat Pump</t>
  </si>
  <si>
    <t>Ground-Source Heat Pumps Single Family - Existing Heat Pump Upgrade - Compressor Portion Only Baseline: Ground Source Heat Pump</t>
  </si>
  <si>
    <t>ResSF&amp;MHExistingHVAC_v7_1</t>
  </si>
  <si>
    <t>RHVHS13268</t>
  </si>
  <si>
    <t>RHVHS13904</t>
  </si>
  <si>
    <t>Thermostats Any Residential Advanced Smart Thermostat Forced Air Furnace Retail (Utility Run)</t>
  </si>
  <si>
    <t>RHVHS13905</t>
  </si>
  <si>
    <t>Thermostats Any Residential Advanced Smart Thermostat Heat Pump Retail (Utility Run)</t>
  </si>
  <si>
    <t>RHVHS13906</t>
  </si>
  <si>
    <t>RHVHS13907</t>
  </si>
  <si>
    <t>RHVHS13908</t>
  </si>
  <si>
    <t>RHVHS13909</t>
  </si>
  <si>
    <t>RHVHS13910</t>
  </si>
  <si>
    <t>Coupon or Instant Rebate</t>
  </si>
  <si>
    <t>Thermostats Any Residential Advanced Smart Thermostat Forced Air Furnace Coupon or Instant Rebate</t>
  </si>
  <si>
    <t>RHVHS13911</t>
  </si>
  <si>
    <t>Thermostats Any Residential Advanced Smart Thermostat Heat Pump Coupon or Instant Rebate</t>
  </si>
  <si>
    <t>RHVHS13912</t>
  </si>
  <si>
    <t>RHVHS13913</t>
  </si>
  <si>
    <t>RHVHS13914</t>
  </si>
  <si>
    <t>RHVHS13915</t>
  </si>
  <si>
    <t>RHVHS13938</t>
  </si>
  <si>
    <t>Duct Insulation Single Family - Existing Duct Insulation Electric Forced Air Furnace or Air Source Heat Pump</t>
  </si>
  <si>
    <t>RHVHS13940</t>
  </si>
  <si>
    <t>RHVHS13942</t>
  </si>
  <si>
    <t>RHVHS14243</t>
  </si>
  <si>
    <t>Packaged Terminal Heat Pumps Multifamily - Existing - Low Rise Retrofit</t>
  </si>
  <si>
    <t>RHVHS14244</t>
  </si>
  <si>
    <t>Packaged Terminal Heat Pumps Multifamily - Existing - Mid/High Rise Retrofit</t>
  </si>
  <si>
    <t>RHVHS14245</t>
  </si>
  <si>
    <t>Multifamily - New</t>
  </si>
  <si>
    <t>Packaged Terminal Heat Pumps Multifamily - New New Construction</t>
  </si>
  <si>
    <t>RHVHS14246</t>
  </si>
  <si>
    <t>Centrally Ducted Air Conditioners</t>
  </si>
  <si>
    <t>Single Family - New or Existing</t>
  </si>
  <si>
    <t>Minimum SEER2 15.2</t>
  </si>
  <si>
    <t>Centrally Ducted Air Conditioners Single Family - New or Existing Minimum SEER2 15.2</t>
  </si>
  <si>
    <t>ResEfficientCentralAC_v2.2</t>
  </si>
  <si>
    <t>RHVHS14247</t>
  </si>
  <si>
    <t>RHVHS14248</t>
  </si>
  <si>
    <t>RHVHS14249</t>
  </si>
  <si>
    <t>Manufactured Home - New or Existing</t>
  </si>
  <si>
    <t>Centrally Ducted Air Conditioners Manufactured Home - New or Existing Minimum SEER2 15.2</t>
  </si>
  <si>
    <t>RHVHS14250</t>
  </si>
  <si>
    <t>RHVHS14251</t>
  </si>
  <si>
    <t>RHVHS14300</t>
  </si>
  <si>
    <t>Thermostats Single Family - Existing Communicating Line Voltage Thermostat baseline:Bi-metal Thermostats</t>
  </si>
  <si>
    <t>RHVHS14301</t>
  </si>
  <si>
    <t>RHVHS14302</t>
  </si>
  <si>
    <t>RHVHS14303</t>
  </si>
  <si>
    <t>Thermostats Multifamily - Existing Communicating Line Voltage Thermostat baseline:Bi-metal Thermostats</t>
  </si>
  <si>
    <t>RHVHS14304</t>
  </si>
  <si>
    <t>RHVHS14305</t>
  </si>
  <si>
    <t>RHVHS14371</t>
  </si>
  <si>
    <t>Duct Sealing-Prescriptive Manufactured Home - Existing Duct Re-Sealing-Prescriptive Any Electric Heat</t>
  </si>
  <si>
    <t>RHVHS14373</t>
  </si>
  <si>
    <t>Duct Sealing-Prescriptive Single Family - Existing Duct Re-Sealing-Prescriptive Any Electric Heat</t>
  </si>
  <si>
    <t>RHVHS14379</t>
  </si>
  <si>
    <t>RHVHS14381</t>
  </si>
  <si>
    <t>RHVHS14387</t>
  </si>
  <si>
    <t>RHVHS14389</t>
  </si>
  <si>
    <t>RHVHS14470</t>
  </si>
  <si>
    <t>Variable-Speed Heat Pumps Manufactured Home - Existing Heat Pump Upgrade Baseline: Any Electric or Non-Electric Heating System</t>
  </si>
  <si>
    <t>RHVHS14471</t>
  </si>
  <si>
    <t>Variable-Speed Heat Pumps Single Family - New or Existing Heat Pump Upgrade Baseline: Any Electric or Non-Electric Heating System</t>
  </si>
  <si>
    <t>RHVHS14472</t>
  </si>
  <si>
    <t>Variable-Speed Heat Pumps Manufactured Home - Existing Conversion of Electric FAF to Heat Pump Baseline: Electric Forced Air Furnace w/ Air Conditioning</t>
  </si>
  <si>
    <t>RHVHS14473</t>
  </si>
  <si>
    <t>Variable-Speed Heat Pumps Single Family - Existing Conversion of Electric FAF to Heat Pump Baseline: Electric Forced Air Furnace w/ Air Conditioning</t>
  </si>
  <si>
    <t>RHVHS14474</t>
  </si>
  <si>
    <t>Variable-Speed Heat Pumps Manufactured Home - Existing Conversion of Electric FAF to Heat Pump Baseline: Electric Forced Air Furnace w/o Air Conditioning</t>
  </si>
  <si>
    <t>RHVHS14475</t>
  </si>
  <si>
    <t>Variable-Speed Heat Pumps Single Family - Existing Conversion of Electric FAF to Heat Pump Baseline: Electric Forced Air Furnace w/o Air Conditioning</t>
  </si>
  <si>
    <t>RHVHS14476</t>
  </si>
  <si>
    <t>RHVHS14477</t>
  </si>
  <si>
    <t>RHVHS14478</t>
  </si>
  <si>
    <t>RHVHS14479</t>
  </si>
  <si>
    <t>RHVHS14480</t>
  </si>
  <si>
    <t>RHVHS14481</t>
  </si>
  <si>
    <t>RHVHS14482</t>
  </si>
  <si>
    <t>RHVHS14483</t>
  </si>
  <si>
    <t>RHVHS14484</t>
  </si>
  <si>
    <t>RHVHS14485</t>
  </si>
  <si>
    <t>RHVHS14486</t>
  </si>
  <si>
    <t>RHVHS14487</t>
  </si>
  <si>
    <t>RHVHS14488</t>
  </si>
  <si>
    <t>Air-Source Heat Pumps Single Family - Existing Conversion of Electric FAF to Heat Pump Baseline: Electric Forced Air Furnace w/ Air Conditioning</t>
  </si>
  <si>
    <t>RHVHS14489</t>
  </si>
  <si>
    <t>RHVHS14490</t>
  </si>
  <si>
    <t>RHVHS14491</t>
  </si>
  <si>
    <t>Air-Source Heat Pumps Single Family - Existing Conversion of Electric FAF to Heat Pump Baseline: Electric Forced Air Furnace w/o Air Conditioning</t>
  </si>
  <si>
    <t>RHVHS14492</t>
  </si>
  <si>
    <t>ResSF&amp;MHConversion&amp;Upgrades_CDHP_v8_1</t>
  </si>
  <si>
    <t>RHVHS14493</t>
  </si>
  <si>
    <t>RHVHS14494</t>
  </si>
  <si>
    <t>Air-Source Heat Pumps Manufactured Home - Existing Conversion of Electric FAF to Heat Pump Baseline: Electric Forced Air Furnace w/ Air Conditioning</t>
  </si>
  <si>
    <t>RHVHS14495</t>
  </si>
  <si>
    <t>RHVHS14496</t>
  </si>
  <si>
    <t>RHVHS14497</t>
  </si>
  <si>
    <t>Air-Source Heat Pumps Manufactured Home - Existing Conversion of Electric FAF to Heat Pump Baseline: Electric Forced Air Furnace w/o Air Conditioning</t>
  </si>
  <si>
    <t>RHVHS14498</t>
  </si>
  <si>
    <t>RHVHS14499</t>
  </si>
  <si>
    <t>RHVHS14600</t>
  </si>
  <si>
    <t>Ductless Heat Pumps Single Family - Existing Single or Multiple Head Ductless or Ducted Mini-Split or Combo Electric Zonal</t>
  </si>
  <si>
    <t>RHVHS14602</t>
  </si>
  <si>
    <t xml:space="preserve">Single Family - Existing </t>
  </si>
  <si>
    <t>RHVHS14604</t>
  </si>
  <si>
    <t>RHVHS14606</t>
  </si>
  <si>
    <t>Ductless Heat Pumps Multifamily - Existing Single or Multiple Head Ductless or Ducted Mini-Split or Combo Electric Zonal</t>
  </si>
  <si>
    <t>ResMFExistingDHP-3.2</t>
  </si>
  <si>
    <t>RHVHS14608</t>
  </si>
  <si>
    <t>ResMFExistingDHP-3.4</t>
  </si>
  <si>
    <t>RHVHS14610</t>
  </si>
  <si>
    <t>ResMFExistingDHP-3.6</t>
  </si>
  <si>
    <t>RHVHS14612</t>
  </si>
  <si>
    <t>Ductless Heat Pumps Manufactured Home - Existing Single or Multiple Head Ductless or Ducted Mini-Split or Combo Electric Zonal</t>
  </si>
  <si>
    <t>RHVHS14614</t>
  </si>
  <si>
    <t>RHVHS14616</t>
  </si>
  <si>
    <t>RHVHS14618</t>
  </si>
  <si>
    <t>Ductless Heat Pumps Manufactured Home - Existing Single or Multiple Head Ductless or Ducted Mini-Split or Combo Electric Forced Air Furance</t>
  </si>
  <si>
    <t>RHVHS14620</t>
  </si>
  <si>
    <t>RHVHS14622</t>
  </si>
  <si>
    <t>RHVHS14624</t>
  </si>
  <si>
    <t>Ductless Heat Pumps Single Family - Existing Single or Multiple Head Ductless or Ducted Mini-Split or Combo Electric Forced Air Furance</t>
  </si>
  <si>
    <t>RHVHS14626</t>
  </si>
  <si>
    <t>RHVHS14628</t>
  </si>
  <si>
    <t>RWBHO13263</t>
  </si>
  <si>
    <t>Homes</t>
  </si>
  <si>
    <t>New Homes performance Path</t>
  </si>
  <si>
    <t>New Homes performance Path Single Family - New</t>
  </si>
  <si>
    <t>NewHomesProtocol_v3_1</t>
  </si>
  <si>
    <t>RWBHO13626</t>
  </si>
  <si>
    <t>New Multifamily Homes</t>
  </si>
  <si>
    <t>BPA Energy Efficient</t>
  </si>
  <si>
    <t>Idaho</t>
  </si>
  <si>
    <t>New Multifamily Homes Multifamily - New BPA Energy Efficient Idaho</t>
  </si>
  <si>
    <t>RWBHO13627</t>
  </si>
  <si>
    <t>MT/WY/NV</t>
  </si>
  <si>
    <t>New Multifamily Homes Multifamily - New BPA Energy Efficient MT/WY/NV</t>
  </si>
  <si>
    <t>RWBHO13628</t>
  </si>
  <si>
    <t>Oregon</t>
  </si>
  <si>
    <t>New Multifamily Homes Multifamily - New BPA Energy Efficient Oregon</t>
  </si>
  <si>
    <t>RWBHO13629</t>
  </si>
  <si>
    <t>Washington</t>
  </si>
  <si>
    <t>New Multifamily Homes Multifamily - New BPA Energy Efficient Washington</t>
  </si>
  <si>
    <t>RWBHO13630</t>
  </si>
  <si>
    <t>BPA Zero Energy Ready</t>
  </si>
  <si>
    <t>New Multifamily Homes Multifamily - New BPA Zero Energy Ready Idaho</t>
  </si>
  <si>
    <t>RWBHO13631</t>
  </si>
  <si>
    <t>New Multifamily Homes Multifamily - New BPA Zero Energy Ready MT/WY/NV</t>
  </si>
  <si>
    <t>RWBHO13632</t>
  </si>
  <si>
    <t>New Multifamily Homes Multifamily - New BPA Zero Energy Ready Oregon</t>
  </si>
  <si>
    <t>RWBHO13633</t>
  </si>
  <si>
    <t>New Multifamily Homes Multifamily - New BPA Zero Energy Ready Washington</t>
  </si>
  <si>
    <t>RWBHO13634</t>
  </si>
  <si>
    <t>NEEM Certified Home</t>
  </si>
  <si>
    <t>Manufactured Home - New</t>
  </si>
  <si>
    <t>NEEM 2.0</t>
  </si>
  <si>
    <t>NEEM Certified Home Manufactured Home - New NEEM 2.0 Any Electric Heat</t>
  </si>
  <si>
    <t>ResMHNewHomesandHVAC_v5_0</t>
  </si>
  <si>
    <t>RWBHO13635</t>
  </si>
  <si>
    <t>RWBHO13636</t>
  </si>
  <si>
    <t>RWBHO13637</t>
  </si>
  <si>
    <t>RWBHO13638</t>
  </si>
  <si>
    <t>RWBHO13639</t>
  </si>
  <si>
    <t>RWBHO13640</t>
  </si>
  <si>
    <t>RWBHO13641</t>
  </si>
  <si>
    <t>RWBHO13642</t>
  </si>
  <si>
    <t>RWBHO13685</t>
  </si>
  <si>
    <t>Manufactured Home Replacement</t>
  </si>
  <si>
    <t>NEEM 1.1</t>
  </si>
  <si>
    <t>NEEM Certified Home Manufactured Home Replacement NEEM 1.1</t>
  </si>
  <si>
    <t>RWBHO13686</t>
  </si>
  <si>
    <t>RWBHO13687</t>
  </si>
  <si>
    <t>RWBHO13688</t>
  </si>
  <si>
    <t>NEEM Certified Home Manufactured Home Replacement NEEM 2.0</t>
  </si>
  <si>
    <t>RWBHO13689</t>
  </si>
  <si>
    <t>RWBHO13690</t>
  </si>
  <si>
    <t>RWBHO13895</t>
  </si>
  <si>
    <t>NEEM Certified Home Manufactured Home - New NEEM 1.1 Any Electric Heat</t>
  </si>
  <si>
    <t>RWBHO13896</t>
  </si>
  <si>
    <t>RWBHO13897</t>
  </si>
  <si>
    <t>RWBHO13898</t>
  </si>
  <si>
    <t>RWBHO13899</t>
  </si>
  <si>
    <t>RWBHO13900</t>
  </si>
  <si>
    <t>RWBHO13901</t>
  </si>
  <si>
    <t>RWBHO13902</t>
  </si>
  <si>
    <t>RWBHO13903</t>
  </si>
  <si>
    <t>RWBHO13944</t>
  </si>
  <si>
    <t>Behavioral Home Energy Reports</t>
  </si>
  <si>
    <t>Behavioral Home Energy Reports Any Residential</t>
  </si>
  <si>
    <t>Per Household</t>
  </si>
  <si>
    <t>All vendor invoices showing: Service period for Behavioral Home Energy Report delivery. Total cost of Behavioral Home Energy Report delivery.</t>
  </si>
  <si>
    <t>RWBHO14500</t>
  </si>
  <si>
    <t>Paper Only</t>
  </si>
  <si>
    <t>Year 1</t>
  </si>
  <si>
    <t>Behavioral Home Energy Reports Any Residential Paper Only Year 1</t>
  </si>
  <si>
    <t>RWBHO14501</t>
  </si>
  <si>
    <t>Year 2+</t>
  </si>
  <si>
    <t>Behavioral Home Energy Reports Any Residential Paper Only Year 2+</t>
  </si>
  <si>
    <t>RWBHO14502</t>
  </si>
  <si>
    <t>Digital Only</t>
  </si>
  <si>
    <t>Behavioral Home Energy Reports Any Residential Digital Only Year 1</t>
  </si>
  <si>
    <t>RWBHO14503</t>
  </si>
  <si>
    <t>Behavioral Home Energy Reports Any Residential Digital Only Year 2+</t>
  </si>
  <si>
    <t>RWHWH13682</t>
  </si>
  <si>
    <t>Retail (BPA Program)</t>
  </si>
  <si>
    <t>Heat Pump Water Heaters Any Residential Split System Any Tank Size Retail (BPA Program)</t>
  </si>
  <si>
    <t>RWHWH13683</t>
  </si>
  <si>
    <t>RWHWH13684</t>
  </si>
  <si>
    <t>RWHWH14270</t>
  </si>
  <si>
    <t>Heat Pump Water Heaters Any Residential 40 Gallon Tank Size Retail (BPA Program)</t>
  </si>
  <si>
    <t>RWHWH14271</t>
  </si>
  <si>
    <t>RWHWH14272</t>
  </si>
  <si>
    <t>RWHWH14288</t>
  </si>
  <si>
    <t>Heat Pump Water Heaters Any Residential Tier 4 50 gallons or greater Retail (BPA Program)</t>
  </si>
  <si>
    <t>RWHWH14289</t>
  </si>
  <si>
    <t>RWHWH14290</t>
  </si>
  <si>
    <t>RWHWH14401</t>
  </si>
  <si>
    <t>Heat Pump Water Heaters Any Residential Tier 3 50 gallons or greater Retail (BPA Program)</t>
  </si>
  <si>
    <t>RWHWH14402</t>
  </si>
  <si>
    <t>RWHWH14403</t>
  </si>
  <si>
    <t>RWHWH14410</t>
  </si>
  <si>
    <t>Heat Pump Water Heaters Any Residential Tier 3 50 gallons or greater Retail (Utility Run)</t>
  </si>
  <si>
    <t>RWHWH14411</t>
  </si>
  <si>
    <t>RWHWH14412</t>
  </si>
  <si>
    <t>RWHWH14413</t>
  </si>
  <si>
    <t>Heat Pump Water Heaters Any Residential Tier 3 50 gallons or greater Conditioned Space</t>
  </si>
  <si>
    <t>RWHWH14415</t>
  </si>
  <si>
    <t>Heat Pump Water Heaters Any Residential Tier 4 50 gallons or greater Conditioned Space</t>
  </si>
  <si>
    <t>RWHWH14419</t>
  </si>
  <si>
    <t>Heat Pump Water Heaters Any Residential Tier 4 50 gallons or greater Retail (Utility Run)</t>
  </si>
  <si>
    <t>RWHWH14420</t>
  </si>
  <si>
    <t>Heat Pump Water Heaters Any Residential Tier 3 50 gallons or greater Unconditioned Space</t>
  </si>
  <si>
    <t>RWHWH14422</t>
  </si>
  <si>
    <t>Heat Pump Water Heaters Any Residential Tier 4 50 gallons or greater Unconditioned Space</t>
  </si>
  <si>
    <t>RWHWH14424</t>
  </si>
  <si>
    <t>RWHWH14426</t>
  </si>
  <si>
    <t>RWHWH14430</t>
  </si>
  <si>
    <t>RWHWH14431</t>
  </si>
  <si>
    <t>RWHWH14433</t>
  </si>
  <si>
    <t>RWHWH14435</t>
  </si>
  <si>
    <t>RWHWH14437</t>
  </si>
  <si>
    <t>RWHWH14441</t>
  </si>
  <si>
    <t>RWHWH14442</t>
  </si>
  <si>
    <t>RWHWH14444</t>
  </si>
  <si>
    <t>RWHWH14446</t>
  </si>
  <si>
    <t>Heat Pump Water Heaters Any Residential Split System Any Tank Size Retail (Utility Run)</t>
  </si>
  <si>
    <t>RWHWH14447</t>
  </si>
  <si>
    <t>Heat Pump Water Heaters Any Residential Split System Any Tank Size</t>
  </si>
  <si>
    <t>RWHWH14448</t>
  </si>
  <si>
    <t>Heat Pump Water Heaters Any Residential 40 Gallon Tank Size Conditioned Space</t>
  </si>
  <si>
    <t>RWHWH14451</t>
  </si>
  <si>
    <t>Heat Pump Water Heaters Any Residential 40 Gallon Tank Size Retail (Utility Run)</t>
  </si>
  <si>
    <t>RWHWH14452</t>
  </si>
  <si>
    <t>Heat Pump Water Heaters Any Residential 40 Gallon Tank Size Unconditioned Space</t>
  </si>
  <si>
    <t>RWHWH14454</t>
  </si>
  <si>
    <t>RWHWH14455</t>
  </si>
  <si>
    <t>RWHWH14456</t>
  </si>
  <si>
    <t>RWHWH14459</t>
  </si>
  <si>
    <t>RWHWH14460</t>
  </si>
  <si>
    <t>RWHWH14462</t>
  </si>
  <si>
    <t>RWHWH14464</t>
  </si>
  <si>
    <t>RWHWH14466</t>
  </si>
  <si>
    <t>RWHWH14467</t>
  </si>
  <si>
    <t>RWHWH14469</t>
  </si>
  <si>
    <t>RWHWU12310</t>
  </si>
  <si>
    <t>Clothes Washers Any Residential Front Load ENERGY STAR Washer Electric Water Heater/Electric Dryer</t>
  </si>
  <si>
    <t>RWHWU12311</t>
  </si>
  <si>
    <t>Clothes Washers Any Residential Front Load ENERGY STAR Washer Electric Water Heater/Gas Dryer</t>
  </si>
  <si>
    <t>RWHWU12312</t>
  </si>
  <si>
    <t>Clothes Washers Any Residential Front Load ENERGY STAR Washer Gas Water Heater/Electric Dryer</t>
  </si>
  <si>
    <t>RWHWU12313</t>
  </si>
  <si>
    <t>Clothes Washers Any Residential Front Load ENERGY STAR Washer Any Water Heater/Any Dryer</t>
  </si>
  <si>
    <t>RWHWU12326</t>
  </si>
  <si>
    <t>Clothes Washers Any Residential Front Load ENERGY STAR Washer Any Water Heater/Any Dryer Retail (Utility Run)</t>
  </si>
  <si>
    <t>RWHWU13195</t>
  </si>
  <si>
    <t>Thermostatic Shut-off Valves</t>
  </si>
  <si>
    <t>Valve Only</t>
  </si>
  <si>
    <t>Any Water Heater</t>
  </si>
  <si>
    <t>Thermostatic Shut-off Valves Any Residential Valve Only Any Water Heater Retail (Utility Run)</t>
  </si>
  <si>
    <t>ThermostaticShowerRestrictionValve_v6.1</t>
  </si>
  <si>
    <t>RWHWU13199</t>
  </si>
  <si>
    <t>Electric Water Heater</t>
  </si>
  <si>
    <t>Thermostatic Shut-off Valves Any Residential Valve Only Electric Water Heater Direct Install</t>
  </si>
  <si>
    <t>RWHWU13622</t>
  </si>
  <si>
    <t>Multi-Family Common Areas</t>
  </si>
  <si>
    <t>Clothes Washers Multi-Family Common Areas ENERGY STAR Electric Water Heater/Electric Dryer</t>
  </si>
  <si>
    <t>RWHWU13623</t>
  </si>
  <si>
    <t>Clothes Washers Multi-Family Common Areas ENERGY STAR Electric Water Heater/Gas Dryer</t>
  </si>
  <si>
    <t>RWHWU13624</t>
  </si>
  <si>
    <t>Clothes Washers Multi-Family Common Areas ENERGY STAR Gas Water Heater/Electric Dryer</t>
  </si>
  <si>
    <t>RWHWU13625</t>
  </si>
  <si>
    <t>Clothes Washers Multi-Family Common Areas ENERGY STAR Gas Water Heater/Gas Dryer</t>
  </si>
  <si>
    <t>RWHWU14358</t>
  </si>
  <si>
    <t>Clothes Washers Any Residential Top Load ENERGY STAR Washer Electric Water Heater/Electric Dryer</t>
  </si>
  <si>
    <t>RWHWU14359</t>
  </si>
  <si>
    <t>Clothes Washers Any Residential Top Load ENERGY STAR Washer Gas Water Heater/Electric Dryer</t>
  </si>
  <si>
    <t>RWHWU14360</t>
  </si>
  <si>
    <t>Clothes Washers Any Residential Top Load ENERGY STAR Washer Electric Water Heater/Gas Dryer</t>
  </si>
  <si>
    <t>RWHWU14361</t>
  </si>
  <si>
    <t>Clothes Washers Any Residential Top Load ENERGY STAR Washer Any Water Heater/Any Dryer</t>
  </si>
  <si>
    <t>RWHWU14362</t>
  </si>
  <si>
    <t>Clothes Washers Any Residential Top Load ENERGY STAR Washer Any Water Heater/Any Dryer Retail (Utility Run)</t>
  </si>
  <si>
    <t>RHVHS11843</t>
  </si>
  <si>
    <t xml:space="preserve">Variable-Speed Heat Pumps Single Family - New Heat Pump Upgrade Baseline: Any Electric or Non-Electric Heating System </t>
  </si>
  <si>
    <t>RHVHS11846</t>
  </si>
  <si>
    <t>RHVHS11849</t>
  </si>
  <si>
    <t xml:space="preserve">Variable-Speed Heat Pumps Single Family - Existing Heat Pump Upgrade Baseline: Any Electric or Non-Electric Heating System </t>
  </si>
  <si>
    <t>Manufactured Home - Existing - Low Income</t>
  </si>
  <si>
    <t>Insulation Manufactured Home - Existing - Low Income Attic Insulation R0 to R22 Any Electric Heat</t>
  </si>
  <si>
    <t>Low Income</t>
  </si>
  <si>
    <t>ResMHWeatherization_v5_0</t>
  </si>
  <si>
    <t>LI No Cost Cap</t>
  </si>
  <si>
    <t>Insulation Manufactured Home - Existing - Low Income Attic Insulation R0 to R30 Any Electric Heat</t>
  </si>
  <si>
    <t>Single Family - Existing - Low Income</t>
  </si>
  <si>
    <t>Duct Sealing-Prescriptive Single Family - Existing - Low Income Prescriptive  Any Electric Heat</t>
  </si>
  <si>
    <t>LI With Cost Cap</t>
  </si>
  <si>
    <t>Duct Sealing-Prescriptive Single Family - Existing - Low Income Duct Re-Sealing-Prescriptive  Any Electric Heat</t>
  </si>
  <si>
    <t>Duct Sealing-Prescriptive Single Family - Existing Prescriptive  Any Electric Heat</t>
  </si>
  <si>
    <t>Duct Sealing-Prescriptive Single Family - Existing Duct Re-Sealing-Prescriptive  Any Electric Heat</t>
  </si>
  <si>
    <t xml:space="preserve">Thermostatically Controlled Outlets    </t>
  </si>
  <si>
    <t>thermcontrolloutlet-ver3-1</t>
  </si>
  <si>
    <t xml:space="preserve">Sprinkler Upgrade Irrigation System Conversion to MESA from high pressure Center Pivot or Lateral Move System  </t>
  </si>
  <si>
    <t>AgIrrHardwareUpgrades-v2-2</t>
  </si>
  <si>
    <t xml:space="preserve">Sprinkler Package Replacements High Pressure Sprinkler Package Center Pivot or Lateral Move System  </t>
  </si>
  <si>
    <t>AgIrrHardwareMain-v6-0</t>
  </si>
  <si>
    <t xml:space="preserve">Sprinkler Package Replacements MESA Sprinkler Package Center Pivot or Lateral Move System  </t>
  </si>
  <si>
    <t xml:space="preserve">Sprinkler Upgrade Irrigation System Conversion to LESA/LEPA/MDI from high pressure Center Pivot or Lateral Move System  </t>
  </si>
  <si>
    <t xml:space="preserve">Sprinkler Upgrade Irrigation System Conversion to LESA/LEPA/MDI from MESA Center Pivot or Lateral Move System  </t>
  </si>
  <si>
    <t xml:space="preserve">Sprinkler Package Replacements LESA/LEPA/MDI Sprinkler Package Center Pivot or Lateral Move System  </t>
  </si>
  <si>
    <t xml:space="preserve">Sprinkler Upgrade Irrigation System Conversion to Low pressure from High pressure Wheel-line or Hand-line System  </t>
  </si>
  <si>
    <t xml:space="preserve">Pump Efficiency Upgrade New Efficient Pump 20 to 500 horsepower Bronze or Stainless Steel impeller </t>
  </si>
  <si>
    <t xml:space="preserve">Motors/Drives Control Improvements (VFD) On Irrigation Turbine Pump 7.5 to 1000 horsepower  </t>
  </si>
  <si>
    <t xml:space="preserve">Motors/Drives Control Improvements (VFD) On Irrigation Centrifugal Pump 7.5 to 1000 horsepower  </t>
  </si>
  <si>
    <t xml:space="preserve">Freeze Resistant Stock Tanks New Enclosed and Fully Insulated Watering Tank/Fountain No Electric Heat  </t>
  </si>
  <si>
    <t>AgStockWateringTank-v4-0</t>
  </si>
  <si>
    <t xml:space="preserve">Interactive Process Loads System Improvements Generator Block Heater Stationary Less than 3 kW </t>
  </si>
  <si>
    <t xml:space="preserve">Interactive Process Loads System Improvements Generator Block Heater Stationary Greater than or equal to 3 kW </t>
  </si>
  <si>
    <t xml:space="preserve">Interactive Process Loads System Improvements Demand Control Kitchen Ventilation Single Sensor  </t>
  </si>
  <si>
    <t xml:space="preserve">Interactive Process Loads System Improvements Demand Control Kitchen Ventilation Multiple Sensor  </t>
  </si>
  <si>
    <t xml:space="preserve">Windows Electric Zonal or Forced Air Furnace   </t>
  </si>
  <si>
    <t xml:space="preserve">Windows Air-source Heat Pump   </t>
  </si>
  <si>
    <t>CHVEN20953</t>
  </si>
  <si>
    <t>Insulation Restaurant Attic or Roof &lt;= R-5 to R-19 Heat Pump</t>
  </si>
  <si>
    <t>CHVEN20954</t>
  </si>
  <si>
    <t>CHVEN20955</t>
  </si>
  <si>
    <t>CHVEN20956</t>
  </si>
  <si>
    <t>&lt;= R-5 to R-49</t>
  </si>
  <si>
    <t>Insulation Restaurant Attic or Roof &lt;= R-5 to R-49 Heat Pump</t>
  </si>
  <si>
    <t>CHVEN20957</t>
  </si>
  <si>
    <t>CHVEN20958</t>
  </si>
  <si>
    <t>CHVEN20965</t>
  </si>
  <si>
    <t>Insulation Restaurant Attic or Roof &lt;= R-5 to R-19 Resistance</t>
  </si>
  <si>
    <t>CHVEN20966</t>
  </si>
  <si>
    <t>CHVEN20967</t>
  </si>
  <si>
    <t>CHVEN20968</t>
  </si>
  <si>
    <t>Insulation Restaurant Attic or Roof &lt;= R-5 to R-49 Resistance</t>
  </si>
  <si>
    <t>CHVEN20969</t>
  </si>
  <si>
    <t>CHVEN20970</t>
  </si>
  <si>
    <t>CHVEN20977</t>
  </si>
  <si>
    <t>Insulation Medium Office 5,000 to 50,000 sq ft Attic or Roof &lt;= R-5 to R-19 Heat Pump</t>
  </si>
  <si>
    <t>CHVEN20978</t>
  </si>
  <si>
    <t>CHVEN20979</t>
  </si>
  <si>
    <t>CHVEN20980</t>
  </si>
  <si>
    <t>Insulation Medium Office 5,000 to 50,000 sq ft Attic or Roof &lt;= R-5 to R-49 Heat Pump</t>
  </si>
  <si>
    <t>CHVEN20981</t>
  </si>
  <si>
    <t>CHVEN20982</t>
  </si>
  <si>
    <t>CHVEN20989</t>
  </si>
  <si>
    <t>Insulation Medium Office 5,000 to 50,000 sq ft Attic or Roof &lt;= R-5 to R-19 Resistance</t>
  </si>
  <si>
    <t>CHVEN20990</t>
  </si>
  <si>
    <t>CHVEN20991</t>
  </si>
  <si>
    <t>CHVEN20992</t>
  </si>
  <si>
    <t>Insulation Medium Office 5,000 to 50,000 sq ft Attic or Roof &lt;= R-5 to R-49 Resistance</t>
  </si>
  <si>
    <t>CHVEN20993</t>
  </si>
  <si>
    <t>CHVEN20994</t>
  </si>
  <si>
    <t>CHVEN21001</t>
  </si>
  <si>
    <t>Insulation Other Attic or Roof &lt;= R-5 to R-19 Heat Pump</t>
  </si>
  <si>
    <t>CHVEN21002</t>
  </si>
  <si>
    <t>CHVEN21003</t>
  </si>
  <si>
    <t>CHVEN21004</t>
  </si>
  <si>
    <t>Insulation Other Attic or Roof &lt;= R-5 to R-49 Heat Pump</t>
  </si>
  <si>
    <t>CHVEN21005</t>
  </si>
  <si>
    <t>CHVEN21006</t>
  </si>
  <si>
    <t>CHVEN21013</t>
  </si>
  <si>
    <t>Insulation Other Attic or Roof &lt;= R-5 to R-19 Resistance</t>
  </si>
  <si>
    <t>CHVEN21014</t>
  </si>
  <si>
    <t>CHVEN21015</t>
  </si>
  <si>
    <t>CHVEN21016</t>
  </si>
  <si>
    <t>Insulation Other Attic or Roof &lt;= R-5 to R-49 Resistance</t>
  </si>
  <si>
    <t>CHVEN21017</t>
  </si>
  <si>
    <t>CHVEN21018</t>
  </si>
  <si>
    <t>CHVEN21025</t>
  </si>
  <si>
    <t>Insulation Hospital Attic or Roof &lt;= R-5 to R-19 Heat Pump</t>
  </si>
  <si>
    <t>CHVEN21026</t>
  </si>
  <si>
    <t>CHVEN21027</t>
  </si>
  <si>
    <t>CHVEN21028</t>
  </si>
  <si>
    <t>Insulation Hospital Attic or Roof &lt;= R-5 to R-49 Heat Pump</t>
  </si>
  <si>
    <t>CHVEN21029</t>
  </si>
  <si>
    <t>CHVEN21030</t>
  </si>
  <si>
    <t>CHVEN21037</t>
  </si>
  <si>
    <t>Insulation Hospital Attic or Roof &lt;= R-5 to R-19 Resistance</t>
  </si>
  <si>
    <t>CHVEN21038</t>
  </si>
  <si>
    <t>CHVEN21039</t>
  </si>
  <si>
    <t>CHVEN21040</t>
  </si>
  <si>
    <t>Insulation Hospital Attic or Roof &lt;= R-5 to R-49 Resistance</t>
  </si>
  <si>
    <t>CHVEN21041</t>
  </si>
  <si>
    <t>CHVEN21042</t>
  </si>
  <si>
    <t>CHVEN21049</t>
  </si>
  <si>
    <t>Insulation Lodging Attic or Roof &lt;= R-5 to R-19 Heat Pump</t>
  </si>
  <si>
    <t>CHVEN21050</t>
  </si>
  <si>
    <t>CHVEN21051</t>
  </si>
  <si>
    <t>CHVEN21052</t>
  </si>
  <si>
    <t>Insulation Lodging Attic or Roof &lt;= R-5 to R-49 Heat Pump</t>
  </si>
  <si>
    <t>CHVEN21053</t>
  </si>
  <si>
    <t>CHVEN21054</t>
  </si>
  <si>
    <t>CHVEN21061</t>
  </si>
  <si>
    <t>Insulation Lodging Attic or Roof &lt;= R-5 to R-19 Resistance</t>
  </si>
  <si>
    <t>CHVEN21062</t>
  </si>
  <si>
    <t>CHVEN21063</t>
  </si>
  <si>
    <t>CHVEN21064</t>
  </si>
  <si>
    <t>Insulation Lodging Attic or Roof &lt;= R-5 to R-49 Resistance</t>
  </si>
  <si>
    <t>CHVEN21065</t>
  </si>
  <si>
    <t>CHVEN21066</t>
  </si>
  <si>
    <t>CHVEN21073</t>
  </si>
  <si>
    <t>Insulation Small Office &lt;5,000 sq ft Attic or Roof &lt;= R-5 to R-19 Heat Pump</t>
  </si>
  <si>
    <t>CHVEN21074</t>
  </si>
  <si>
    <t>CHVEN21075</t>
  </si>
  <si>
    <t>CHVEN21076</t>
  </si>
  <si>
    <t>Insulation Small Office &lt;5,000 sq ft Attic or Roof &lt;= R-5 to R-49 Heat Pump</t>
  </si>
  <si>
    <t>CHVEN21077</t>
  </si>
  <si>
    <t>CHVEN21078</t>
  </si>
  <si>
    <t>CHVEN21085</t>
  </si>
  <si>
    <t>Insulation Small Office &lt;5,000 sq ft Attic or Roof &lt;= R-5 to R-19 Resistance</t>
  </si>
  <si>
    <t>CHVEN21086</t>
  </si>
  <si>
    <t>CHVEN21087</t>
  </si>
  <si>
    <t>CHVEN21088</t>
  </si>
  <si>
    <t>Insulation Small Office &lt;5,000 sq ft Attic or Roof &lt;= R-5 to R-49 Resistance</t>
  </si>
  <si>
    <t>CHVEN21089</t>
  </si>
  <si>
    <t>CHVEN21090</t>
  </si>
  <si>
    <t>CHVEN21097</t>
  </si>
  <si>
    <t>Insulation Medium Retail 5000 - 50,000 sq ft Attic or Roof &lt;= R-5 to R-19 Heat Pump</t>
  </si>
  <si>
    <t>CHVEN21098</t>
  </si>
  <si>
    <t>CHVEN21099</t>
  </si>
  <si>
    <t>CHVEN21100</t>
  </si>
  <si>
    <t>Insulation Medium Retail 5000 - 50,000 sq ft Attic or Roof &lt;= R-5 to R-49 Heat Pump</t>
  </si>
  <si>
    <t>CHVEN21101</t>
  </si>
  <si>
    <t>CHVEN21102</t>
  </si>
  <si>
    <t>CHVEN21109</t>
  </si>
  <si>
    <t>Insulation Medium Retail 5000 - 50,000 sq ft Attic or Roof &lt;= R-5 to R-19 Resistance</t>
  </si>
  <si>
    <t>CHVEN21110</t>
  </si>
  <si>
    <t>CHVEN21111</t>
  </si>
  <si>
    <t>CHVEN21112</t>
  </si>
  <si>
    <t>Insulation Medium Retail 5000 - 50,000 sq ft Attic or Roof &lt;= R-5 to R-49 Resistance</t>
  </si>
  <si>
    <t>CHVEN21113</t>
  </si>
  <si>
    <t>CHVEN21114</t>
  </si>
  <si>
    <t>CHVEN21121</t>
  </si>
  <si>
    <t>Insulation Large Retail 50,000 - 100,000 sq ft Attic or Roof &lt;= R-5 to R-19 Heat Pump</t>
  </si>
  <si>
    <t>CHVEN21122</t>
  </si>
  <si>
    <t>CHVEN21123</t>
  </si>
  <si>
    <t>CHVEN21124</t>
  </si>
  <si>
    <t>Insulation Large Retail 50,000 - 100,000 sq ft Attic or Roof &lt;= R-5 to R-49 Heat Pump</t>
  </si>
  <si>
    <t>CHVEN21125</t>
  </si>
  <si>
    <t>CHVEN21126</t>
  </si>
  <si>
    <t>CHVEN21133</t>
  </si>
  <si>
    <t>Insulation Large Retail 50,000 - 100,000 sq ft Attic or Roof &lt;= R-5 to R-19 Resistance</t>
  </si>
  <si>
    <t>CHVEN21134</t>
  </si>
  <si>
    <t>CHVEN21135</t>
  </si>
  <si>
    <t>CHVEN21136</t>
  </si>
  <si>
    <t>Insulation Large Retail 50,000 - 100,000 sq ft Attic or Roof &lt;= R-5 to R-49 Resistance</t>
  </si>
  <si>
    <t>CHVEN21137</t>
  </si>
  <si>
    <t>CHVEN21138</t>
  </si>
  <si>
    <t>CHVEN21145</t>
  </si>
  <si>
    <t>Insulation Warehouse Attic or Roof &lt;= R-5 to R-19 Heat Pump</t>
  </si>
  <si>
    <t>CHVEN21146</t>
  </si>
  <si>
    <t>CHVEN21147</t>
  </si>
  <si>
    <t>CHVEN21148</t>
  </si>
  <si>
    <t>Insulation Warehouse Attic or Roof &lt;= R-5 to R-49 Heat Pump</t>
  </si>
  <si>
    <t>CHVEN21149</t>
  </si>
  <si>
    <t>CHVEN21150</t>
  </si>
  <si>
    <t>CHVEN21157</t>
  </si>
  <si>
    <t>Insulation Warehouse Attic or Roof &lt;= R-5 to R-19 Resistance</t>
  </si>
  <si>
    <t>CHVEN21158</t>
  </si>
  <si>
    <t>CHVEN21159</t>
  </si>
  <si>
    <t>CHVEN21160</t>
  </si>
  <si>
    <t>Insulation Warehouse Attic or Roof &lt;= R-5 to R-49 Resistance</t>
  </si>
  <si>
    <t>CHVEN21161</t>
  </si>
  <si>
    <t>CHVEN21162</t>
  </si>
  <si>
    <t>CHVEN21169</t>
  </si>
  <si>
    <t>&lt;= R-5 to R-30</t>
  </si>
  <si>
    <t>Insulation Restaurant Attic or Roof &lt;= R-5 to R-30 Heat Pump</t>
  </si>
  <si>
    <t>CHVEN21170</t>
  </si>
  <si>
    <t>Insulation Restaurant Attic or Roof &lt;= R-5 to R-30 Resistance</t>
  </si>
  <si>
    <t>CHVEN21171</t>
  </si>
  <si>
    <t>CHVEN21172</t>
  </si>
  <si>
    <t>CHVEN21173</t>
  </si>
  <si>
    <t>CHVEN21174</t>
  </si>
  <si>
    <t>CHVEN21175</t>
  </si>
  <si>
    <t>Insulation Medium Office 5,000 to 50,000 sq ft Attic or Roof &lt;= R-5 to R-30 Heat Pump</t>
  </si>
  <si>
    <t>CHVEN21176</t>
  </si>
  <si>
    <t>Insulation Medium Office 5,000 to 50,000 sq ft Attic or Roof &lt;= R-5 to R-30 Resistance</t>
  </si>
  <si>
    <t>CHVEN21177</t>
  </si>
  <si>
    <t>CHVEN21178</t>
  </si>
  <si>
    <t>CHVEN21179</t>
  </si>
  <si>
    <t>CHVEN21180</t>
  </si>
  <si>
    <t>CHVEN21181</t>
  </si>
  <si>
    <t>Insulation Other Attic or Roof &lt;= R-5 to R-30 Heat Pump</t>
  </si>
  <si>
    <t>CHVEN21182</t>
  </si>
  <si>
    <t>Insulation Other Attic or Roof &lt;= R-5 to R-30 Resistance</t>
  </si>
  <si>
    <t>CHVEN21183</t>
  </si>
  <si>
    <t>CHVEN21184</t>
  </si>
  <si>
    <t>CHVEN21185</t>
  </si>
  <si>
    <t>CHVEN21186</t>
  </si>
  <si>
    <t>CHVEN21187</t>
  </si>
  <si>
    <t>Insulation Hospital Attic or Roof &lt;= R-5 to R-30 Heat Pump</t>
  </si>
  <si>
    <t>CHVEN21188</t>
  </si>
  <si>
    <t>Insulation Hospital Attic or Roof &lt;= R-5 to R-30 Resistance</t>
  </si>
  <si>
    <t>CHVEN21189</t>
  </si>
  <si>
    <t>CHVEN21190</t>
  </si>
  <si>
    <t>CHVEN21191</t>
  </si>
  <si>
    <t>CHVEN21192</t>
  </si>
  <si>
    <t>CHVEN21193</t>
  </si>
  <si>
    <t>Insulation School K-12 Attic or Roof &lt;= R-5 to R-19 Heat Pump</t>
  </si>
  <si>
    <t>CHVEN21194</t>
  </si>
  <si>
    <t>Insulation School K-12 Attic or Roof &lt;= R-5 to R-30 Heat Pump</t>
  </si>
  <si>
    <t>CHVEN21195</t>
  </si>
  <si>
    <t>Insulation School K-12 Attic or Roof &lt;= R-5 to R-49 Heat Pump</t>
  </si>
  <si>
    <t>CHVEN21198</t>
  </si>
  <si>
    <t>Insulation School K-12 Attic or Roof &lt;= R-5 to R-19 Resistance</t>
  </si>
  <si>
    <t>CHVEN21199</t>
  </si>
  <si>
    <t>Insulation School K-12 Attic or Roof &lt;= R-5 to R-30 Resistance</t>
  </si>
  <si>
    <t>CHVEN21200</t>
  </si>
  <si>
    <t>Insulation School K-12 Attic or Roof &lt;= R-5 to R-49 Resistance</t>
  </si>
  <si>
    <t>CHVEN21203</t>
  </si>
  <si>
    <t>CHVEN21204</t>
  </si>
  <si>
    <t>CHVEN21205</t>
  </si>
  <si>
    <t>CHVEN21208</t>
  </si>
  <si>
    <t>CHVEN21209</t>
  </si>
  <si>
    <t>CHVEN21210</t>
  </si>
  <si>
    <t>CHVEN21213</t>
  </si>
  <si>
    <t>CHVEN21214</t>
  </si>
  <si>
    <t>CHVEN21215</t>
  </si>
  <si>
    <t>CHVEN21218</t>
  </si>
  <si>
    <t>CHVEN21219</t>
  </si>
  <si>
    <t>CHVEN21220</t>
  </si>
  <si>
    <t>CHVEN21223</t>
  </si>
  <si>
    <t>Insulation Lodging Attic or Roof &lt;= R-5 to R-30 Heat Pump</t>
  </si>
  <si>
    <t>CHVEN21224</t>
  </si>
  <si>
    <t>Insulation Lodging Attic or Roof &lt;= R-5 to R-30 Resistance</t>
  </si>
  <si>
    <t>CHVEN21225</t>
  </si>
  <si>
    <t>CHVEN21226</t>
  </si>
  <si>
    <t>CHVEN21227</t>
  </si>
  <si>
    <t>CHVEN21228</t>
  </si>
  <si>
    <t>CHVEN21229</t>
  </si>
  <si>
    <t>Insulation Small Office &lt;5,000 sq ft Attic or Roof &lt;= R-5 to R-30 Heat Pump</t>
  </si>
  <si>
    <t>CHVEN21230</t>
  </si>
  <si>
    <t>Insulation Small Office &lt;5,000 sq ft Attic or Roof &lt;= R-5 to R-30 Resistance</t>
  </si>
  <si>
    <t>CHVEN21231</t>
  </si>
  <si>
    <t>CHVEN21232</t>
  </si>
  <si>
    <t>CHVEN21233</t>
  </si>
  <si>
    <t>CHVEN21234</t>
  </si>
  <si>
    <t>CHVEN21235</t>
  </si>
  <si>
    <t>Insulation Medium Retail 5000 - 50,000 sq ft Attic or Roof &lt;= R-5 to R-30 Heat Pump</t>
  </si>
  <si>
    <t>CHVEN21236</t>
  </si>
  <si>
    <t>Insulation Medium Retail 5000 - 50,000 sq ft Attic or Roof &lt;= R-5 to R-30 Resistance</t>
  </si>
  <si>
    <t>CHVEN21237</t>
  </si>
  <si>
    <t>CHVEN21238</t>
  </si>
  <si>
    <t>CHVEN21239</t>
  </si>
  <si>
    <t>CHVEN21240</t>
  </si>
  <si>
    <t>CHVEN21241</t>
  </si>
  <si>
    <t>Insulation Large Retail 50,000 - 100,000 sq ft Attic or Roof &lt;= R-5 to R-30 Heat Pump</t>
  </si>
  <si>
    <t>CHVEN21242</t>
  </si>
  <si>
    <t>Insulation Large Retail 50,000 - 100,000 sq ft Attic or Roof &lt;= R-5 to R-30 Resistance</t>
  </si>
  <si>
    <t>CHVEN21243</t>
  </si>
  <si>
    <t>CHVEN21244</t>
  </si>
  <si>
    <t>CHVEN21245</t>
  </si>
  <si>
    <t>CHVEN21246</t>
  </si>
  <si>
    <t>CHVEN21247</t>
  </si>
  <si>
    <t>Insulation Warehouse Attic or Roof &lt;= R-5 to R-30 Heat Pump</t>
  </si>
  <si>
    <t>CHVEN21248</t>
  </si>
  <si>
    <t>Insulation Warehouse Attic or Roof &lt;= R-5 to R-30 Resistance</t>
  </si>
  <si>
    <t>CHVEN21249</t>
  </si>
  <si>
    <t>CHVEN21250</t>
  </si>
  <si>
    <t>CHVEN21251</t>
  </si>
  <si>
    <t>CHVEN21252</t>
  </si>
  <si>
    <t>Initial Install</t>
  </si>
  <si>
    <t xml:space="preserve">Thermostats Connected Initial Install Electric Heat </t>
  </si>
  <si>
    <t>ComConTstatsv2-0</t>
  </si>
  <si>
    <t xml:space="preserve">Thermostats Connected Initial Install Gas Heat </t>
  </si>
  <si>
    <t>CHVHC20893</t>
  </si>
  <si>
    <t>Verification #1</t>
  </si>
  <si>
    <t xml:space="preserve">Thermostats Connected Verification #1 Electric Heat </t>
  </si>
  <si>
    <t>CHVHC20894</t>
  </si>
  <si>
    <t>Verification #2</t>
  </si>
  <si>
    <t xml:space="preserve">Thermostats Connected Verification #2 Electric Heat </t>
  </si>
  <si>
    <t>CHVHC20895</t>
  </si>
  <si>
    <t>Verification #3</t>
  </si>
  <si>
    <t xml:space="preserve">Thermostats Connected Verification #3 Electric Heat </t>
  </si>
  <si>
    <t>CHVHC20896</t>
  </si>
  <si>
    <t>Verification #4</t>
  </si>
  <si>
    <t xml:space="preserve">Thermostats Connected Verification #4 Electric Heat </t>
  </si>
  <si>
    <t>CHVHC20897</t>
  </si>
  <si>
    <t xml:space="preserve">Thermostats Connected Verification #1 Gas Heat </t>
  </si>
  <si>
    <t>CHVHC20898</t>
  </si>
  <si>
    <t xml:space="preserve">Thermostats Connected Verification #2 Gas Heat </t>
  </si>
  <si>
    <t>CHVHC20899</t>
  </si>
  <si>
    <t xml:space="preserve">Thermostats Connected Verification #3 Gas Heat </t>
  </si>
  <si>
    <t>CHVHC20900</t>
  </si>
  <si>
    <t xml:space="preserve">Thermostats Connected Verification #4 Gas Heat </t>
  </si>
  <si>
    <t xml:space="preserve">VRF Existing Building   </t>
  </si>
  <si>
    <t xml:space="preserve">Air-Source Heat Pumps Retrofit   </t>
  </si>
  <si>
    <t xml:space="preserve">Packaged Terminal Heat Pumps Lodging Retrofit  </t>
  </si>
  <si>
    <t xml:space="preserve">Packaged Terminal Heat Pumps Lodging New Construction  </t>
  </si>
  <si>
    <t xml:space="preserve">Packaged Terminal Heat Pumps Residential Care Retrofit  </t>
  </si>
  <si>
    <t xml:space="preserve">Packaged Terminal Heat Pumps Residential Care New Construction  </t>
  </si>
  <si>
    <t xml:space="preserve">Heat Recovery Ventilators (HRV) Tier 1 Retrofit  </t>
  </si>
  <si>
    <t xml:space="preserve">Heat Recovery Ventilators (HRV) Tier 1 Upgrade  </t>
  </si>
  <si>
    <t xml:space="preserve">Heat Recovery Ventilators (HRV) Tier 2 Retrofit  </t>
  </si>
  <si>
    <t xml:space="preserve">Heat Recovery Ventilators (HRV) Tier 2 Upgrade  </t>
  </si>
  <si>
    <t xml:space="preserve">Midstream Lighting HID &lt;60W Replacement Ballast Compatible </t>
  </si>
  <si>
    <t>NonResLightingMidsream_v6_1</t>
  </si>
  <si>
    <t xml:space="preserve">Midstream Lighting HID &lt;60W Replacement Ballast bypass </t>
  </si>
  <si>
    <t xml:space="preserve">Midstream Lighting HID ≥60W Replacement Ballast Compatible </t>
  </si>
  <si>
    <t xml:space="preserve">Midstream Lighting HID ≥60W Replacement Ballast bypass </t>
  </si>
  <si>
    <t xml:space="preserve">Interactive Process Loads System Improvements Vehicle Engine Block Heater Control   </t>
  </si>
  <si>
    <t>EngineBlkHtrCtrlsv2-0</t>
  </si>
  <si>
    <t>ComHPWH-v3-0</t>
  </si>
  <si>
    <t>ComHPWH_v3_0</t>
  </si>
  <si>
    <t>IMDMC30056</t>
  </si>
  <si>
    <t>Horsepower 10</t>
  </si>
  <si>
    <t xml:space="preserve">Motors/Drives Control Improvements (VFD) Potato/Onion Shed Horsepower 10  </t>
  </si>
  <si>
    <t>AgPotatoOnionShedVFD-v4-0</t>
  </si>
  <si>
    <t>IMDMC30057</t>
  </si>
  <si>
    <t>Horsepower 15</t>
  </si>
  <si>
    <t xml:space="preserve">Motors/Drives Control Improvements (VFD) Potato/Onion Shed Horsepower 15  </t>
  </si>
  <si>
    <t>IMDMC30058</t>
  </si>
  <si>
    <t>Horsepower 20</t>
  </si>
  <si>
    <t xml:space="preserve">Motors/Drives Control Improvements (VFD) Potato/Onion Shed Horsepower 20  </t>
  </si>
  <si>
    <t>IMDMC30059</t>
  </si>
  <si>
    <t>Horsepower 25</t>
  </si>
  <si>
    <t xml:space="preserve">Motors/Drives Control Improvements (VFD) Potato/Onion Shed Horsepower 25  </t>
  </si>
  <si>
    <t>IMDMC30060</t>
  </si>
  <si>
    <t>Horsepower 30</t>
  </si>
  <si>
    <t xml:space="preserve">Motors/Drives Control Improvements (VFD) Potato/Onion Shed Horsepower 30  </t>
  </si>
  <si>
    <t>IMDMC30061</t>
  </si>
  <si>
    <t>Horsepower 35</t>
  </si>
  <si>
    <t xml:space="preserve">Motors/Drives Control Improvements (VFD) Potato/Onion Shed Horsepower 35  </t>
  </si>
  <si>
    <t>IMDMC30062</t>
  </si>
  <si>
    <t>Horsepower 40</t>
  </si>
  <si>
    <t xml:space="preserve">Motors/Drives Control Improvements (VFD) Potato/Onion Shed Horsepower 40  </t>
  </si>
  <si>
    <t>IMDMC30063</t>
  </si>
  <si>
    <t>Horsepower 45</t>
  </si>
  <si>
    <t xml:space="preserve">Motors/Drives Control Improvements (VFD) Potato/Onion Shed Horsepower 45  </t>
  </si>
  <si>
    <t>IMDMC30064</t>
  </si>
  <si>
    <t>Horsepower 50</t>
  </si>
  <si>
    <t xml:space="preserve">Motors/Drives Control Improvements (VFD) Potato/Onion Shed Horsepower 50  </t>
  </si>
  <si>
    <t>IMDMC30065</t>
  </si>
  <si>
    <t>Horsepower 55</t>
  </si>
  <si>
    <t xml:space="preserve">Motors/Drives Control Improvements (VFD) Potato/Onion Shed Horsepower 55  </t>
  </si>
  <si>
    <t>IMDMC30066</t>
  </si>
  <si>
    <t>Horsepower 60</t>
  </si>
  <si>
    <t xml:space="preserve">Motors/Drives Control Improvements (VFD) Potato/Onion Shed Horsepower 60  </t>
  </si>
  <si>
    <t>IMDMC30067</t>
  </si>
  <si>
    <t>Horsepower 65</t>
  </si>
  <si>
    <t xml:space="preserve">Motors/Drives Control Improvements (VFD) Potato/Onion Shed Horsepower 65  </t>
  </si>
  <si>
    <t>IMDMC30068</t>
  </si>
  <si>
    <t>Horsepower 70</t>
  </si>
  <si>
    <t xml:space="preserve">Motors/Drives Control Improvements (VFD) Potato/Onion Shed Horsepower 70  </t>
  </si>
  <si>
    <t>IMDMC30069</t>
  </si>
  <si>
    <t>Horsepower 75</t>
  </si>
  <si>
    <t xml:space="preserve">Motors/Drives Control Improvements (VFD) Potato/Onion Shed Horsepower 75  </t>
  </si>
  <si>
    <t>IMDMC30070</t>
  </si>
  <si>
    <t>Horsepower 80</t>
  </si>
  <si>
    <t xml:space="preserve">Motors/Drives Control Improvements (VFD) Potato/Onion Shed Horsepower 80  </t>
  </si>
  <si>
    <t>IMDMC30071</t>
  </si>
  <si>
    <t>Horsepower 85</t>
  </si>
  <si>
    <t xml:space="preserve">Motors/Drives Control Improvements (VFD) Potato/Onion Shed Horsepower 85  </t>
  </si>
  <si>
    <t>IMDMC30072</t>
  </si>
  <si>
    <t>Horsepower 90</t>
  </si>
  <si>
    <t xml:space="preserve">Motors/Drives Control Improvements (VFD) Potato/Onion Shed Horsepower 90  </t>
  </si>
  <si>
    <t>IMDMC30073</t>
  </si>
  <si>
    <t>Horsepower 95</t>
  </si>
  <si>
    <t xml:space="preserve">Motors/Drives Control Improvements (VFD) Potato/Onion Shed Horsepower 95  </t>
  </si>
  <si>
    <t>IMDMC30074</t>
  </si>
  <si>
    <t>Horsepower 100</t>
  </si>
  <si>
    <t xml:space="preserve">Motors/Drives Control Improvements (VFD) Potato/Onion Shed Horsepower 100  </t>
  </si>
  <si>
    <t>IMDMC30075</t>
  </si>
  <si>
    <t>Horsepower 110</t>
  </si>
  <si>
    <t xml:space="preserve">Motors/Drives Control Improvements (VFD) Potato/Onion Shed Horsepower 110  </t>
  </si>
  <si>
    <t>IMDMC30076</t>
  </si>
  <si>
    <t>Horsepower 120</t>
  </si>
  <si>
    <t xml:space="preserve">Motors/Drives Control Improvements (VFD) Potato/Onion Shed Horsepower 120  </t>
  </si>
  <si>
    <t>IMDMC30077</t>
  </si>
  <si>
    <t>Horsepower 125</t>
  </si>
  <si>
    <t xml:space="preserve">Motors/Drives Control Improvements (VFD) Potato/Onion Shed Horsepower 125  </t>
  </si>
  <si>
    <t>IMDMC30078</t>
  </si>
  <si>
    <t>Horsepower 130</t>
  </si>
  <si>
    <t xml:space="preserve">Motors/Drives Control Improvements (VFD) Potato/Onion Shed Horsepower 130  </t>
  </si>
  <si>
    <t>IMDMC30079</t>
  </si>
  <si>
    <t>Horsepower 140</t>
  </si>
  <si>
    <t xml:space="preserve">Motors/Drives Control Improvements (VFD) Potato/Onion Shed Horsepower 140  </t>
  </si>
  <si>
    <t>IMDMC30080</t>
  </si>
  <si>
    <t>Horsepower 150</t>
  </si>
  <si>
    <t xml:space="preserve">Motors/Drives Control Improvements (VFD) Potato/Onion Shed Horsepower 150  </t>
  </si>
  <si>
    <t>IMDMC30081</t>
  </si>
  <si>
    <t>Horsepower 160</t>
  </si>
  <si>
    <t xml:space="preserve">Motors/Drives Control Improvements (VFD) Potato/Onion Shed Horsepower 160  </t>
  </si>
  <si>
    <t>IMDMC30082</t>
  </si>
  <si>
    <t>Horsepower 170</t>
  </si>
  <si>
    <t xml:space="preserve">Motors/Drives Control Improvements (VFD) Potato/Onion Shed Horsepower 170  </t>
  </si>
  <si>
    <t>IMDMC30083</t>
  </si>
  <si>
    <t>Horsepower 180</t>
  </si>
  <si>
    <t xml:space="preserve">Motors/Drives Control Improvements (VFD) Potato/Onion Shed Horsepower 180  </t>
  </si>
  <si>
    <t>IMDMC30084</t>
  </si>
  <si>
    <t>Horsepower 190</t>
  </si>
  <si>
    <t xml:space="preserve">Motors/Drives Control Improvements (VFD) Potato/Onion Shed Horsepower 190  </t>
  </si>
  <si>
    <t>IMDMC30085</t>
  </si>
  <si>
    <t>Horsepower 200</t>
  </si>
  <si>
    <t xml:space="preserve">Motors/Drives Control Improvements (VFD) Potato/Onion Shed Horsepower 200  </t>
  </si>
  <si>
    <t>IMDMC30086</t>
  </si>
  <si>
    <t>Horsepower 210</t>
  </si>
  <si>
    <t xml:space="preserve">Motors/Drives Control Improvements (VFD) Potato/Onion Shed Horsepower 210  </t>
  </si>
  <si>
    <t>IMDMC30087</t>
  </si>
  <si>
    <t>Horsepower 220</t>
  </si>
  <si>
    <t xml:space="preserve">Motors/Drives Control Improvements (VFD) Potato/Onion Shed Horsepower 220  </t>
  </si>
  <si>
    <t>IMDMC30088</t>
  </si>
  <si>
    <t>Horsepower 230</t>
  </si>
  <si>
    <t xml:space="preserve">Motors/Drives Control Improvements (VFD) Potato/Onion Shed Horsepower 230  </t>
  </si>
  <si>
    <t>IMDMC30089</t>
  </si>
  <si>
    <t>Horsepower 240</t>
  </si>
  <si>
    <t xml:space="preserve">Motors/Drives Control Improvements (VFD) Potato/Onion Shed Horsepower 240  </t>
  </si>
  <si>
    <t>IMDMC30090</t>
  </si>
  <si>
    <t>Horsepower 250</t>
  </si>
  <si>
    <t xml:space="preserve">Motors/Drives Control Improvements (VFD) Potato/Onion Shed Horsepower 250  </t>
  </si>
  <si>
    <t>IMDMC30091</t>
  </si>
  <si>
    <t>Horsepower 300</t>
  </si>
  <si>
    <t xml:space="preserve">Motors/Drives Control Improvements (VFD) Potato/Onion Shed Horsepower 300  </t>
  </si>
  <si>
    <t>IMDMC30092</t>
  </si>
  <si>
    <t>Horsepower 350</t>
  </si>
  <si>
    <t xml:space="preserve">Motors/Drives Control Improvements (VFD) Potato/Onion Shed Horsepower 350  </t>
  </si>
  <si>
    <t>IMDMC30093</t>
  </si>
  <si>
    <t>Horsepower 400</t>
  </si>
  <si>
    <t xml:space="preserve">Motors/Drives Control Improvements (VFD) Potato/Onion Shed Horsepower 400  </t>
  </si>
  <si>
    <t>IMDMC30094</t>
  </si>
  <si>
    <t>Horsepower 450</t>
  </si>
  <si>
    <t xml:space="preserve">Motors/Drives Control Improvements (VFD) Potato/Onion Shed Horsepower 450  </t>
  </si>
  <si>
    <t>IMDMC30095</t>
  </si>
  <si>
    <t>Horsepower 500</t>
  </si>
  <si>
    <t xml:space="preserve">Motors/Drives Control Improvements (VFD) Potato/Onion Shed Horsepower 500  </t>
  </si>
  <si>
    <t>IWBWB30144</t>
  </si>
  <si>
    <t>Maintenance</t>
  </si>
  <si>
    <t xml:space="preserve">Energy Management Systems/System Controls Performance Tracking Systems Maintenance  </t>
  </si>
  <si>
    <t>PTS Maintenance Documentation</t>
  </si>
  <si>
    <t>LHVEN14579</t>
  </si>
  <si>
    <t>By Request</t>
  </si>
  <si>
    <t>Door Sweeps Any Residential - Income Qualified Any Electric Heat By Request</t>
  </si>
  <si>
    <t>LHVHS12994</t>
  </si>
  <si>
    <t>Ductless Heat Pumps Manufactured Home - Existing - Income Qualified Single or Multiple Head Ductless or Ducted Mini-Split or Combo Electric Forced Air Furnace</t>
  </si>
  <si>
    <t>ResDHPonFAF_v5.2</t>
  </si>
  <si>
    <t>LHVHS12995</t>
  </si>
  <si>
    <t>LHVHS12996</t>
  </si>
  <si>
    <t>LHVHS13006</t>
  </si>
  <si>
    <t>Ductless Heat Pumps Manufactured Home - Existing - Income Qualified Single or Multiple Head Ductless or Ducted Mini-Split or Combo Electric Zonal</t>
  </si>
  <si>
    <t>ResMFExistingDHP_v3.1</t>
  </si>
  <si>
    <t>LHVHS13007</t>
  </si>
  <si>
    <t>LHVHS13008</t>
  </si>
  <si>
    <t>LHVHS13009</t>
  </si>
  <si>
    <t>LHVHS13010</t>
  </si>
  <si>
    <t>LHVHS13011</t>
  </si>
  <si>
    <t>LHVHS13012</t>
  </si>
  <si>
    <t>LHVHS13013</t>
  </si>
  <si>
    <t>LHVHS13014</t>
  </si>
  <si>
    <t>LHVHS13018</t>
  </si>
  <si>
    <t>Ductless Heat Pumps Single Family - Existing - Income Qualified Single or Multiple Head Ductless or Ducted Mini-Split or Combo Electric Forced Air Furnace</t>
  </si>
  <si>
    <t>LHVHS13019</t>
  </si>
  <si>
    <t>LHVHS13020</t>
  </si>
  <si>
    <t>LHVHS13030</t>
  </si>
  <si>
    <t>LHVHS13031</t>
  </si>
  <si>
    <t>LHVHS13032</t>
  </si>
  <si>
    <t>LHVHS13033</t>
  </si>
  <si>
    <t>LHVHS13034</t>
  </si>
  <si>
    <t>LHVHS13035</t>
  </si>
  <si>
    <t>LHVHS13036</t>
  </si>
  <si>
    <t>LHVHS13037</t>
  </si>
  <si>
    <t>LHVHS13038</t>
  </si>
  <si>
    <t>LHVHS13715</t>
  </si>
  <si>
    <t>Thermostats Any Residential - Income Qualified Advanced Smart Thermostat Heat Pump</t>
  </si>
  <si>
    <t>LHVHS13716</t>
  </si>
  <si>
    <t>Thermostats Any Residential - Income Qualified Advanced Smart Thermostat Forced Air Furnace</t>
  </si>
  <si>
    <t>LHVHS13719</t>
  </si>
  <si>
    <t>LHVHS13720</t>
  </si>
  <si>
    <t>LHVHS13723</t>
  </si>
  <si>
    <t>LHVHS13724</t>
  </si>
  <si>
    <t>LHVHS14578</t>
  </si>
  <si>
    <t>Ductless Heat Pumps Multifamily - Existing - Income Qualified Single or Multiple Head Ductless or Ducted Mini-Split or Combo Electric Zonal</t>
  </si>
  <si>
    <t>ResidentialMultifamilyDHPV2.1</t>
  </si>
  <si>
    <t>LHVHS14580</t>
  </si>
  <si>
    <t>LHVHS14582</t>
  </si>
  <si>
    <t>LHVHS14584</t>
  </si>
  <si>
    <t>LHVHS14586</t>
  </si>
  <si>
    <t>LHVHS14588</t>
  </si>
  <si>
    <t>LHVHS14590</t>
  </si>
  <si>
    <t>LHVHS14592</t>
  </si>
  <si>
    <t>LHVHS14594</t>
  </si>
  <si>
    <t>RELPL14370</t>
  </si>
  <si>
    <t>Efficient EV Chargers Level 2 Networked to Level 2 ENERGY STAR Networked BEV &amp; PHEV By Request</t>
  </si>
  <si>
    <t>ResEVChargers_v3_0</t>
  </si>
  <si>
    <t>RHVEN14506</t>
  </si>
  <si>
    <t>Door Sweeps Any Residential Any Electric Heat By Request</t>
  </si>
  <si>
    <t>RHVHS12991</t>
  </si>
  <si>
    <t>Ductless Heat Pumps Manufactured Home - Existing Single or Multiple Head Ductless or Ducted Mini-Split or Combo Electric Forced Air Furnace</t>
  </si>
  <si>
    <t>RHVHS12992</t>
  </si>
  <si>
    <t>RHVHS12993</t>
  </si>
  <si>
    <t>RHVHS12997</t>
  </si>
  <si>
    <t>RHVHS12998</t>
  </si>
  <si>
    <t>RHVHS12999</t>
  </si>
  <si>
    <t>RHVHS13000</t>
  </si>
  <si>
    <t>RHVHS13001</t>
  </si>
  <si>
    <t>RHVHS13002</t>
  </si>
  <si>
    <t>RHVHS13003</t>
  </si>
  <si>
    <t>RHVHS13004</t>
  </si>
  <si>
    <t>RHVHS13005</t>
  </si>
  <si>
    <t>RHVHS13015</t>
  </si>
  <si>
    <t>Ductless Heat Pumps Single Family - Existing Single or Multiple Head Ductless or Ducted Mini-Split or Combo Electric Forced Air Furnace</t>
  </si>
  <si>
    <t>RHVHS13016</t>
  </si>
  <si>
    <t>RHVHS13017</t>
  </si>
  <si>
    <t>RHVHS13021</t>
  </si>
  <si>
    <t>RHVHS13022</t>
  </si>
  <si>
    <t>RHVHS13023</t>
  </si>
  <si>
    <t>RHVHS13024</t>
  </si>
  <si>
    <t>RHVHS13025</t>
  </si>
  <si>
    <t>RHVHS13026</t>
  </si>
  <si>
    <t>RHVHS13027</t>
  </si>
  <si>
    <t>RHVHS13028</t>
  </si>
  <si>
    <t>RHVHS13029</t>
  </si>
  <si>
    <t>RHVHS14252</t>
  </si>
  <si>
    <t>Thermostats Any Residential Advanced Smart Thermostat Forced Air Furnace By Request</t>
  </si>
  <si>
    <t>ResConnectedTstats_v3.0</t>
  </si>
  <si>
    <t>RHVHS14253</t>
  </si>
  <si>
    <t>Thermostats Any Residential Advanced Smart Thermostat Heat Pump By Request</t>
  </si>
  <si>
    <t>RHVHS14254</t>
  </si>
  <si>
    <t>RHVHS14255</t>
  </si>
  <si>
    <t>RHVHS14256</t>
  </si>
  <si>
    <t>RHVHS14257</t>
  </si>
  <si>
    <t>RHVHS14579</t>
  </si>
  <si>
    <t>RHVHS14581</t>
  </si>
  <si>
    <t>RHVHS14583</t>
  </si>
  <si>
    <t>RHVHS14585</t>
  </si>
  <si>
    <t>RHVHS14587</t>
  </si>
  <si>
    <t>RHVHS14589</t>
  </si>
  <si>
    <t>RHVHS14591</t>
  </si>
  <si>
    <t>RHVHS14593</t>
  </si>
  <si>
    <t>RHVHS14595</t>
  </si>
  <si>
    <t>RWHWU13203</t>
  </si>
  <si>
    <t>Thermostatic Shut-off Valves Any Residential Valve Only Any Water Heater By Request</t>
  </si>
  <si>
    <t>RWHWU13210</t>
  </si>
  <si>
    <t>Thermostatic Shut-off Valves Any Residential Valve Only Electric Water Heater By Request</t>
  </si>
  <si>
    <t>Any Residential - Low Income</t>
  </si>
  <si>
    <t xml:space="preserve">Clothes Dryers Any Residential - Low Income BPA Tier 1  </t>
  </si>
  <si>
    <t>ResClothesDryers_v5_1</t>
  </si>
  <si>
    <t xml:space="preserve">Clothes Dryers Any Residential - Low Income BPA Tier 2  </t>
  </si>
  <si>
    <t xml:space="preserve">Clothes Dryers Any Residential - Low Income BPA Tier 3  </t>
  </si>
  <si>
    <t>Clothes Dryers Any Residential - Low Income BPA Tier 1  Retail (Utility Run)</t>
  </si>
  <si>
    <t>Clothes Dryers Any Residential - Low Income BPA Tier 2  Retail (Utility Run)</t>
  </si>
  <si>
    <t>Clothes Dryers Any Residential - Low Income BPA Tier 3  Retail (Utility Run)</t>
  </si>
  <si>
    <t>Insulation Manufactured Home - Existing - Low Income Attic Insulation R11 to R30 Any Electric Heat</t>
  </si>
  <si>
    <t>Insulation Manufactured Home - Existing - Low Income Floor Insulation R11 to R22 Any Electric Heat</t>
  </si>
  <si>
    <t>Multifamily - Existing - Low Rise - Low Income</t>
  </si>
  <si>
    <t>Insulation Multifamily - Existing - Low Rise - Low Income Attic Insulation R0 to R19 Any Electric Heat</t>
  </si>
  <si>
    <t>ResMFWeatherization_v5_0</t>
  </si>
  <si>
    <t>Insulation Multifamily - Existing - Low Rise - Low Income Attic Insulation R0 to R38 Any Electric Heat</t>
  </si>
  <si>
    <t>Insulation Multifamily - Existing - Low Rise - Low Income Attic Insulation R19 to R38 Any Electric Heat</t>
  </si>
  <si>
    <t>Insulation Multifamily - Existing - Low Rise - Low Income Attic Insulation R38 to R49 Any Electric Heat</t>
  </si>
  <si>
    <t>Insulation Multifamily - Existing - Low Rise - Low Income Floor Insulation R0 to R19 Any Electric Heat</t>
  </si>
  <si>
    <t>Insulation Multifamily - Existing - Low Rise - Low Income Floor Insulation R0 to R30 Any Electric Heat</t>
  </si>
  <si>
    <t>Insulation Multifamily - Existing - Low Rise - Low Income Floor Insulation R19 to R30 Any Electric Heat</t>
  </si>
  <si>
    <t>Insulation Multifamily - Existing - Low Rise - Low Income Wall Insulation R0 to R11 Any Electric Heat</t>
  </si>
  <si>
    <t>Windows Manufactured Home - Existing - Low Income Prime Windows and Patio Doors Single Pane Base Window to 0.30 or better, Patio door to 0.35 or better Any Electric Heat</t>
  </si>
  <si>
    <t>Windows Manufactured Home - Existing - Low Income Prime Windows and Patio Doors Double Pane Base Window to 0.30 or better, Patio door to 0.35 or better Any Electric Heat</t>
  </si>
  <si>
    <t>Air Sealing Manufactured Home - Existing - Low Income Whole House Air Sealing  Any Electric Heat</t>
  </si>
  <si>
    <t>Insulation Multifamily - Existing - Low Rise - Low Income Attic Insulation R0 to R49 Any Electric Heat</t>
  </si>
  <si>
    <t>Insulation Multifamily - Existing - Low Rise - Low Income Attic Insulation R19 to R49 Any Electric Heat</t>
  </si>
  <si>
    <t>Insulation Manufactured Home - Existing - Low Income Floor Insulation R0 to R22 Any Electric Heat</t>
  </si>
  <si>
    <t>Windows Manufactured Home - Existing - Low Income Prime Windows and Patio Doors Single Pane Base Window to 0.22 or better, Patio door to 0.30 or better Any Electric Heat</t>
  </si>
  <si>
    <t>Windows Manufactured Home - Existing - Low Income Prime Windows and Patio Doors Double Pane Base Window to 0.22 or better, Patio door to 0.30 or better Any Electric Heat</t>
  </si>
  <si>
    <t>Insulation Multifamily - Existing - Low Rise - Low Income Exterior Insulated Door ENERGY STAR Any Electric Heat</t>
  </si>
  <si>
    <t>Windows Manufactured Home - Existing - Low Income Low-E Storm Windows Double Pane Metal Any Electric Heat</t>
  </si>
  <si>
    <t>Windows Manufactured Home - Existing - Low Income Low-E Storm Windows Single Pane Metal Any Electric Heat</t>
  </si>
  <si>
    <t>Windows Manufactured Home - Existing - Low Income Low-E Storm Windows Single Pane Wood Any Electric Heat</t>
  </si>
  <si>
    <t xml:space="preserve">Duct Insulation Single Family - Existing - Low Income Duct Insulation Electric Forced Air Furnace or Air Source Heat Pump </t>
  </si>
  <si>
    <t>ResSFWx_v5_0</t>
  </si>
  <si>
    <t xml:space="preserve">Thermostats Single Family - Existing - Low Income Communicating Line Voltage Thermostat baseline:Bi-metal Thermostats </t>
  </si>
  <si>
    <t>Multifamily - Existing - Low Income</t>
  </si>
  <si>
    <t xml:space="preserve">Thermostats Multifamily - Existing - Low Income Communicating Line Voltage Thermostat baseline:Bi-metal Thermostats </t>
  </si>
  <si>
    <t>Heat Pump Water Heaters Any Residential - Low Income Tier 3 50 gallons or greater Conditioned Space</t>
  </si>
  <si>
    <t>Heat Pump Water Heaters Any Residential - Low Income Tier 4 50 gallons or greater Conditioned Space</t>
  </si>
  <si>
    <t>ResHPWH_v6_2</t>
  </si>
  <si>
    <t>Heat Pump Water Heaters Any Residential - Low Income Tier 4 50 gallons or greater Unconditioned Space</t>
  </si>
  <si>
    <t>Heat Pump Water Heaters Any Residential - Low Income Tier 3 50 gallons or greater Unconditioned Space</t>
  </si>
  <si>
    <t xml:space="preserve">Clothes Dryers Any Residential BPA Tier 1  </t>
  </si>
  <si>
    <t>ResClothesDryers_v5_0</t>
  </si>
  <si>
    <t xml:space="preserve">Clothes Dryers Any Residential BPA Tier 2  </t>
  </si>
  <si>
    <t xml:space="preserve">Clothes Dryers Any Residential BPA Tier 3  </t>
  </si>
  <si>
    <t>Clothes Dryers Any Residential BPA Tier 1  Retail (Utility Run)</t>
  </si>
  <si>
    <t>Clothes Dryers Any Residential BPA Tier 2  Retail (Utility Run)</t>
  </si>
  <si>
    <t>Clothes Dryers Any Residential BPA Tier 3  Retail (Utility Run)</t>
  </si>
  <si>
    <t>Air Sealing Manufactured Home - Existing Whole House Air Sealing  Any Electric Heat</t>
  </si>
  <si>
    <t>Single Pane or double pane metal frame base Window to 0.30 or better, Patio door to 0.35 or better</t>
  </si>
  <si>
    <t>Windows Multifamily - Existing - Mid/High Rise Prime Windows and Patio Doors Single Pane or double pane metal frame base Window to 0.30 or better, Patio door to 0.35 or better Any Electric Heat</t>
  </si>
  <si>
    <t xml:space="preserve">Duct Insulation Single Family - Existing Duct Insulation Electric Forced Air Furnace or Air Source Heat Pump </t>
  </si>
  <si>
    <t xml:space="preserve">Thermostats Single Family - Existing Communicating Line Voltage Thermostat baseline:Bi-metal Thermostats </t>
  </si>
  <si>
    <t xml:space="preserve">Thermostats Multifamily - Existing Communicating Line Voltage Thermostat baseline:Bi-metal Thermostats </t>
  </si>
  <si>
    <t>NEEM Certified Home Manufactured Home - New NEEM 2.0  Any Electric Heat</t>
  </si>
  <si>
    <t>Heat Pump Water Heaters Any Residential  40 Gallon Tank Size Retail (BPA Program)</t>
  </si>
  <si>
    <t>ResHPWH_v4_1.xlsm</t>
  </si>
  <si>
    <t xml:space="preserve">Heat Pump Water Heaters Any Residential Split System Any Tank Size </t>
  </si>
  <si>
    <t>Heat Pump Water Heaters Any Residential  40 Gallon Tank Size Conditioned Space</t>
  </si>
  <si>
    <t>Heat Pump Water Heaters Any Residential  40 Gallon Tank Size Retail (Utility Run)</t>
  </si>
  <si>
    <t>Heat Pump Water Heaters Any Residential  40 Gallon Tank Size Unconditioned Space</t>
  </si>
  <si>
    <t xml:space="preserve">Clothes Washers Any Residential Front Load ENERGY STAR Washer Electric Water Heater/Electric Dryer </t>
  </si>
  <si>
    <t>ResClothesWashers_v6_1.xlsm</t>
  </si>
  <si>
    <t xml:space="preserve">Clothes Washers Any Residential Front Load ENERGY STAR Washer Electric Water Heater/Gas Dryer </t>
  </si>
  <si>
    <t xml:space="preserve">Clothes Washers Any Residential Front Load ENERGY STAR Washer Gas Water Heater/Electric Dryer </t>
  </si>
  <si>
    <t xml:space="preserve">Clothes Washers Any Residential Front Load ENERGY STAR Washer Any Water Heater/Any Dryer </t>
  </si>
  <si>
    <t>ResClothesWashers_v8_0</t>
  </si>
  <si>
    <t xml:space="preserve">Clothes Washers Multi-Family Common Areas ENERGY STAR Electric Water Heater/Electric Dryer </t>
  </si>
  <si>
    <t>ResClothesWashers_v8_0.xlsm</t>
  </si>
  <si>
    <t xml:space="preserve">Clothes Washers Multi-Family Common Areas ENERGY STAR Electric Water Heater/Gas Dryer </t>
  </si>
  <si>
    <t xml:space="preserve">Clothes Washers Multi-Family Common Areas ENERGY STAR Gas Water Heater/Electric Dryer </t>
  </si>
  <si>
    <t xml:space="preserve">Clothes Washers Multi-Family Common Areas ENERGY STAR Gas Water Heater/Gas Dryer </t>
  </si>
  <si>
    <t xml:space="preserve">Clothes Washers Any Residential Top Load ENERGY STAR Washer Electric Water Heater/Electric Dryer </t>
  </si>
  <si>
    <t xml:space="preserve">Clothes Washers Any Residential Top Load ENERGY STAR Washer Gas Water Heater/Electric Dryer </t>
  </si>
  <si>
    <t xml:space="preserve">Clothes Washers Any Residential Top Load ENERGY STAR Washer Electric Water Heater/Gas Dryer </t>
  </si>
  <si>
    <t xml:space="preserve">Clothes Washers Any Residential Top Load ENERGY STAR Washer Any Water Heater/Any Dryer </t>
  </si>
  <si>
    <t>Thermostats Any Residential - Low Income Advanced Smart Thermostat Heat Pump Direct Install</t>
  </si>
  <si>
    <t>Thermostats Any Residential - Low Income Advanced Smart Thermostat Forced Air Furnace Direct Install</t>
  </si>
  <si>
    <t xml:space="preserve">Thermostats Any Residential Advanced Smart Thermostat Forced Air Furnace </t>
  </si>
  <si>
    <t>ResConnectedTstats_v3.0.xlsm</t>
  </si>
  <si>
    <t xml:space="preserve">Thermostats Any Residential Advanced Smart Thermostat Heat Pump </t>
  </si>
  <si>
    <t>Your buildings EUI: look below</t>
  </si>
  <si>
    <t>CBSA 2019 final report, page 6: https://neea.org/wp-content/uploads/2025/03/CBSA-4-2019-Final-Report.pdf</t>
  </si>
  <si>
    <t>Eyeball from CBSA Figure 3 below, or PNNL Table 1</t>
  </si>
  <si>
    <t>Page 3 of PNNL Prototype Model Report: https://www.osti.gov/servlets/purl/1975090</t>
  </si>
  <si>
    <t>kBtu/sq ft/yr</t>
  </si>
  <si>
    <t>kWh/sq ft/yr</t>
  </si>
  <si>
    <t>Present Value of Benefits</t>
  </si>
  <si>
    <t>Non-Energy Benefits Value (Positive is Good)</t>
  </si>
  <si>
    <t>O&amp;M Change 
(Negative is Good)</t>
  </si>
  <si>
    <t>Released: September, 2008</t>
  </si>
  <si>
    <t>Table E6. Electricity Consumption (kWh) Intensities by End Use for Non-Mall Buildings, 2003</t>
  </si>
  <si>
    <t>Electricity Energy Intensity (kWh/square foot)</t>
  </si>
  <si>
    <t xml:space="preserve">Total  </t>
  </si>
  <si>
    <t>Space Heat-
ing</t>
  </si>
  <si>
    <t>Cool-
ing</t>
  </si>
  <si>
    <t>Venti-
lation</t>
  </si>
  <si>
    <t>Water Heat-
ing</t>
  </si>
  <si>
    <t>Light-
ing</t>
  </si>
  <si>
    <t>Cook-
ing</t>
  </si>
  <si>
    <t>Refrig-
eration</t>
  </si>
  <si>
    <t>Office Equip-
ment</t>
  </si>
  <si>
    <t>Com-
puters</t>
  </si>
  <si>
    <t>All Buildings* ...............</t>
  </si>
  <si>
    <t>Building Floorspace</t>
  </si>
  <si>
    <t>(Square Feet)</t>
  </si>
  <si>
    <t>1,001 to 5,000 ...............</t>
  </si>
  <si>
    <t>5,001 to 10,000 ..............</t>
  </si>
  <si>
    <t>10,001 to 25,000 .............</t>
  </si>
  <si>
    <t>25,001 to 50,000 .............</t>
  </si>
  <si>
    <t>50,001 to 100,000 ............</t>
  </si>
  <si>
    <t>100,001 to 200,000 ...........</t>
  </si>
  <si>
    <t>(*)</t>
  </si>
  <si>
    <t>Q</t>
  </si>
  <si>
    <t>200,001 to 500,000 ...........</t>
  </si>
  <si>
    <t>Over 500,000 .................</t>
  </si>
  <si>
    <t>Principal Building Activity</t>
  </si>
  <si>
    <t>Education ....................</t>
  </si>
  <si>
    <t>Food Sales ...................</t>
  </si>
  <si>
    <t>Food Service .................</t>
  </si>
  <si>
    <t>Health Care ..................</t>
  </si>
  <si>
    <t xml:space="preserve">  Inpatient ..................</t>
  </si>
  <si>
    <t xml:space="preserve">  Outpatient .................</t>
  </si>
  <si>
    <t>Lodging ......................</t>
  </si>
  <si>
    <t>Retail (Other Than Mall)......</t>
  </si>
  <si>
    <t>Office .......................</t>
  </si>
  <si>
    <t>Public Assembly ..............</t>
  </si>
  <si>
    <t>Public Order and Safety ......</t>
  </si>
  <si>
    <t>Religious Worship ............</t>
  </si>
  <si>
    <t>Service ......................</t>
  </si>
  <si>
    <t>Warehouse and Storage ........</t>
  </si>
  <si>
    <t>Other ........................</t>
  </si>
  <si>
    <t>Vacant .......................</t>
  </si>
  <si>
    <t>Year Constructed</t>
  </si>
  <si>
    <t>Before 1920 ..................</t>
  </si>
  <si>
    <t>1920 to 1945 .................</t>
  </si>
  <si>
    <t>1946 to 1959 .................</t>
  </si>
  <si>
    <t>1960 to 1969 .................</t>
  </si>
  <si>
    <t>1970 to 1979 .................</t>
  </si>
  <si>
    <t>1980 to 1989 .................</t>
  </si>
  <si>
    <t>1990 to 1999 .................</t>
  </si>
  <si>
    <t>2000 to 2003 .................</t>
  </si>
  <si>
    <t>Census Region and Division</t>
  </si>
  <si>
    <t>Northeast ....................</t>
  </si>
  <si>
    <t xml:space="preserve">  New England ................</t>
  </si>
  <si>
    <t xml:space="preserve">  Middle Atlantic ............</t>
  </si>
  <si>
    <t>Midwest ......................</t>
  </si>
  <si>
    <t xml:space="preserve">  East North Central .........</t>
  </si>
  <si>
    <t xml:space="preserve">  West North Central .........</t>
  </si>
  <si>
    <t>South ........................</t>
  </si>
  <si>
    <t xml:space="preserve">  South Atlantic .............</t>
  </si>
  <si>
    <t xml:space="preserve">  East South Central .........</t>
  </si>
  <si>
    <t xml:space="preserve">  West South Central .........</t>
  </si>
  <si>
    <t>West .........................</t>
  </si>
  <si>
    <t xml:space="preserve">  Mountain ...................</t>
  </si>
  <si>
    <t xml:space="preserve">  Pacific ....................</t>
  </si>
  <si>
    <t>Climate Zone: 30-Year Average</t>
  </si>
  <si>
    <t>Under 2,000 CDD and --</t>
  </si>
  <si>
    <t xml:space="preserve">  More than 7,000 HDD ........</t>
  </si>
  <si>
    <t xml:space="preserve">  5,500-7,000 HDD ............</t>
  </si>
  <si>
    <t xml:space="preserve">  4,000-5,499 HDD ............</t>
  </si>
  <si>
    <t xml:space="preserve">  Fewer than 4,000 HDD .......</t>
  </si>
  <si>
    <t>2,000 CDD or More and --</t>
  </si>
  <si>
    <t>Number of Floors</t>
  </si>
  <si>
    <t>One ..........................</t>
  </si>
  <si>
    <t>Two ..........................</t>
  </si>
  <si>
    <t>Three ........................</t>
  </si>
  <si>
    <t>Four to Nine .................</t>
  </si>
  <si>
    <t>Ten or More ..................</t>
  </si>
  <si>
    <t>Elevators and Escalators</t>
  </si>
  <si>
    <t>(more than one may apply)</t>
  </si>
  <si>
    <t>Any Elevators ................</t>
  </si>
  <si>
    <t>Number of Elevators</t>
  </si>
  <si>
    <t xml:space="preserve">  One ........................</t>
  </si>
  <si>
    <t xml:space="preserve">  Two to Five ................</t>
  </si>
  <si>
    <t xml:space="preserve">  Six or More ................</t>
  </si>
  <si>
    <t>Any Escalators ...............</t>
  </si>
  <si>
    <t>Number of Workers (main shift)</t>
  </si>
  <si>
    <t>Fewer than 5 .................</t>
  </si>
  <si>
    <t>5 to 9 .......................</t>
  </si>
  <si>
    <t>10 to 19 .....................</t>
  </si>
  <si>
    <t>20 to 49 .....................</t>
  </si>
  <si>
    <t>50 to 99 .....................</t>
  </si>
  <si>
    <t>100 to 249 ...................</t>
  </si>
  <si>
    <t>250 or More ..................</t>
  </si>
  <si>
    <t>Weekly Operating Hours</t>
  </si>
  <si>
    <t>Fewer than 40 ................</t>
  </si>
  <si>
    <t>40 to 48 .....................</t>
  </si>
  <si>
    <t>49 to 60 .....................</t>
  </si>
  <si>
    <t>61 to 84 .....................</t>
  </si>
  <si>
    <t>85 to 167 ....................</t>
  </si>
  <si>
    <t>Open Continuously ............</t>
  </si>
  <si>
    <t>Ownership and Occupancy</t>
  </si>
  <si>
    <t>Nongovernment Owned</t>
  </si>
  <si>
    <t xml:space="preserve">  Owner Occupied .............</t>
  </si>
  <si>
    <t xml:space="preserve">  Nonowner Occupied ..........</t>
  </si>
  <si>
    <t xml:space="preserve">  Unoccupied .................</t>
  </si>
  <si>
    <t>Government Owned .............</t>
  </si>
  <si>
    <t xml:space="preserve">  Federal ....................</t>
  </si>
  <si>
    <t xml:space="preserve">  State ......................</t>
  </si>
  <si>
    <t xml:space="preserve">  Local ......................</t>
  </si>
  <si>
    <t>Vacancy Status</t>
  </si>
  <si>
    <t>Completely Vacant ............</t>
  </si>
  <si>
    <t>Mostly Vacant ................</t>
  </si>
  <si>
    <t>Partially Vacant .............</t>
  </si>
  <si>
    <t>Not At All Vacant ............</t>
  </si>
  <si>
    <t>Number of Establishments</t>
  </si>
  <si>
    <t>2 to 5 .......................</t>
  </si>
  <si>
    <t>6 to 10 ......................</t>
  </si>
  <si>
    <t>11 to 20 .....................</t>
  </si>
  <si>
    <t>More than 20 .................</t>
  </si>
  <si>
    <t>Currently Unoccupied .........</t>
  </si>
  <si>
    <t>Predominant Exterior</t>
  </si>
  <si>
    <t>Wall Material</t>
  </si>
  <si>
    <t>Brick, Stone or Stucco .......</t>
  </si>
  <si>
    <t>Concrete (Block or Poured) ...</t>
  </si>
  <si>
    <t>Concrete Panels ..............</t>
  </si>
  <si>
    <t>Siding or Shingles ...........</t>
  </si>
  <si>
    <t>Metal Panels .................</t>
  </si>
  <si>
    <t>Window Glass .................</t>
  </si>
  <si>
    <t>No One Major Type ............</t>
  </si>
  <si>
    <t>Predominant Roof Material</t>
  </si>
  <si>
    <t>Built-Up .....................</t>
  </si>
  <si>
    <t>Shingles (Not Wood) ..........</t>
  </si>
  <si>
    <t>Metal Surfacing ..............</t>
  </si>
  <si>
    <t>Synthetic or Rubber ..........</t>
  </si>
  <si>
    <t>Slate or Tile ................</t>
  </si>
  <si>
    <t>Wooden Materials .............</t>
  </si>
  <si>
    <t>Concrete .....................</t>
  </si>
  <si>
    <t>Renovations in Buildings</t>
  </si>
  <si>
    <t>Constructed Before 1980</t>
  </si>
  <si>
    <t>Any Type of Renovation</t>
  </si>
  <si>
    <t xml:space="preserve"> Since 1980 ..................</t>
  </si>
  <si>
    <t xml:space="preserve">   Addition or Annex .........</t>
  </si>
  <si>
    <t xml:space="preserve">   Reduction In Floorspace ...</t>
  </si>
  <si>
    <t xml:space="preserve">   Cosmetic Improvements .....</t>
  </si>
  <si>
    <t xml:space="preserve">   Wall or Roof Replacement ..</t>
  </si>
  <si>
    <t xml:space="preserve">   Interior Wall</t>
  </si>
  <si>
    <t xml:space="preserve">     Re-Configuration .........</t>
  </si>
  <si>
    <t xml:space="preserve">   HVAC Equipment Upgrade</t>
  </si>
  <si>
    <t xml:space="preserve">   Lighting Upgrade ..........</t>
  </si>
  <si>
    <t xml:space="preserve">   Window Replacement ........</t>
  </si>
  <si>
    <t xml:space="preserve">   Plumbing System Upgrade ...</t>
  </si>
  <si>
    <t xml:space="preserve">   Insulation Upgrade ........</t>
  </si>
  <si>
    <t xml:space="preserve">   Other Renovation ..........</t>
  </si>
  <si>
    <t>No Renovations Since 1980</t>
  </si>
  <si>
    <t>Building Newer than 1980 .....</t>
  </si>
  <si>
    <t>Energy Sources (more than</t>
  </si>
  <si>
    <t>one may apply)</t>
  </si>
  <si>
    <t>Electricity ..................</t>
  </si>
  <si>
    <t>Natural Gas ..................</t>
  </si>
  <si>
    <t>Fuel Oil .....................</t>
  </si>
  <si>
    <t>District Heat ................</t>
  </si>
  <si>
    <t>District Chilled Water .......</t>
  </si>
  <si>
    <t>Propane ......................</t>
  </si>
  <si>
    <t>Space-Heating Energy Sources</t>
  </si>
  <si>
    <t xml:space="preserve">  Electricity Main ...........</t>
  </si>
  <si>
    <t xml:space="preserve">  Electricity Secondary ......</t>
  </si>
  <si>
    <t>Other Excluding Electricity ..</t>
  </si>
  <si>
    <t>Buildings without Heating ....</t>
  </si>
  <si>
    <t>Primary Space-Heating</t>
  </si>
  <si>
    <t>Energy Source</t>
  </si>
  <si>
    <t>Cooling Energy Source</t>
  </si>
  <si>
    <t>Buildings without Cooling ....</t>
  </si>
  <si>
    <t>Water-Heating Energy Source</t>
  </si>
  <si>
    <t>Bldgs without Water Heating ..</t>
  </si>
  <si>
    <t>Cooking Energy Source</t>
  </si>
  <si>
    <t>Buildings without Cooking ....</t>
  </si>
  <si>
    <t>Energy End Uses (more than</t>
  </si>
  <si>
    <t>Buildings with Space Heating .</t>
  </si>
  <si>
    <t>Buildings with Cooling .......</t>
  </si>
  <si>
    <t>Buildings with Water Heating .</t>
  </si>
  <si>
    <t>Buildings with Cooking .......</t>
  </si>
  <si>
    <t>Buildings with Manufacturing .</t>
  </si>
  <si>
    <t>Buildings with Electricity</t>
  </si>
  <si>
    <t xml:space="preserve"> Generation ..................</t>
  </si>
  <si>
    <t>Percent of Floorspace Heated</t>
  </si>
  <si>
    <t>Not Heated ...................</t>
  </si>
  <si>
    <t>1 to 50 ......................</t>
  </si>
  <si>
    <t>51 to 99 .....................</t>
  </si>
  <si>
    <t>100 ..........................</t>
  </si>
  <si>
    <t>Percent of Floorspace Cooled</t>
  </si>
  <si>
    <t>Not Cooled ...................</t>
  </si>
  <si>
    <t>Percent Lit When Open</t>
  </si>
  <si>
    <t>Zero .........................</t>
  </si>
  <si>
    <t>Building Never Open/</t>
  </si>
  <si>
    <t xml:space="preserve"> Electricity Not Used ........</t>
  </si>
  <si>
    <t>Percent Lit When Closed</t>
  </si>
  <si>
    <t>51 to 100 ....................</t>
  </si>
  <si>
    <t>Building Never Closed/</t>
  </si>
  <si>
    <t>Heating Equipment (more</t>
  </si>
  <si>
    <t>than one may apply)</t>
  </si>
  <si>
    <t>Heat Pumps ...................</t>
  </si>
  <si>
    <t xml:space="preserve">  Packaged Heat Pumps ........</t>
  </si>
  <si>
    <t xml:space="preserve">  Split-System Heat Pumps ....</t>
  </si>
  <si>
    <t xml:space="preserve">  Individual Room Heat Pumps .</t>
  </si>
  <si>
    <t>Furnaces .....................</t>
  </si>
  <si>
    <t>Individual Space Heaters .....</t>
  </si>
  <si>
    <t>Boilers ......................</t>
  </si>
  <si>
    <t>Packaged Heating Units .......</t>
  </si>
  <si>
    <t>Cooling Equipment (more</t>
  </si>
  <si>
    <t>Residential-Type Central</t>
  </si>
  <si>
    <t xml:space="preserve"> Air Conditioners ............</t>
  </si>
  <si>
    <t>Individual Air Conditioners ..</t>
  </si>
  <si>
    <t>Central Chillers .............</t>
  </si>
  <si>
    <t>Packaged Air Conditioning</t>
  </si>
  <si>
    <t xml:space="preserve"> Units .......................</t>
  </si>
  <si>
    <t>Swamp Coolers ................</t>
  </si>
  <si>
    <t>Main Equipment Replaced Since</t>
  </si>
  <si>
    <t>1990 (more than one may apply)</t>
  </si>
  <si>
    <t>Heating ......................</t>
  </si>
  <si>
    <t>Cooling ......................</t>
  </si>
  <si>
    <t>Water Heating Equipment</t>
  </si>
  <si>
    <t>Centralized System ...........</t>
  </si>
  <si>
    <t>Distributed System ...........</t>
  </si>
  <si>
    <t>Combination of Centralized</t>
  </si>
  <si>
    <t xml:space="preserve"> and Distributed System ......</t>
  </si>
  <si>
    <t>Lighting Equipment Types</t>
  </si>
  <si>
    <t>Incandescent .................</t>
  </si>
  <si>
    <t>Standard Fluorescent .........</t>
  </si>
  <si>
    <t>Compact Fluorescent ..........</t>
  </si>
  <si>
    <t>High Intensity Discharge .....</t>
  </si>
  <si>
    <t>Halogen ......................</t>
  </si>
  <si>
    <t>Refrigeration Equipment</t>
  </si>
  <si>
    <t>Any Refrigeration.............</t>
  </si>
  <si>
    <t xml:space="preserve">  Commercial Refrigeration ...</t>
  </si>
  <si>
    <t xml:space="preserve">    Walk-In Units ............</t>
  </si>
  <si>
    <t xml:space="preserve">    Cases or Cabinets ........</t>
  </si>
  <si>
    <t xml:space="preserve">  Residential-Type Units ......</t>
  </si>
  <si>
    <t xml:space="preserve">  Vending Machines ............</t>
  </si>
  <si>
    <t>No Refrigeration .............</t>
  </si>
  <si>
    <t>Office Equipment (more</t>
  </si>
  <si>
    <t>Computers ....................</t>
  </si>
  <si>
    <t xml:space="preserve">  With Flat Screen Monitors ..</t>
  </si>
  <si>
    <t>Dedicated Servers ............</t>
  </si>
  <si>
    <t>Laser Printers ...............</t>
  </si>
  <si>
    <t>Inkjet Printers ..............</t>
  </si>
  <si>
    <t>FAX Machines .................</t>
  </si>
  <si>
    <t>Photocopiers .................</t>
  </si>
  <si>
    <t>Number of Computers</t>
  </si>
  <si>
    <t>None .........................</t>
  </si>
  <si>
    <t>1 to 4 .......................</t>
  </si>
  <si>
    <t>Number of Dedicated Servers</t>
  </si>
  <si>
    <t>50 or More ...................</t>
  </si>
  <si>
    <t>Number of Photocopiers</t>
  </si>
  <si>
    <t>2 to 4 .......................</t>
  </si>
  <si>
    <t>10 or More ...................</t>
  </si>
  <si>
    <t>Energy-Related Space Functions</t>
  </si>
  <si>
    <t>Commercial Food Preparation</t>
  </si>
  <si>
    <t>Activities with Large</t>
  </si>
  <si>
    <t xml:space="preserve"> Amounts of Hot Water ........</t>
  </si>
  <si>
    <t>Separate Computer Area .......</t>
  </si>
  <si>
    <t>HVAC Conservation Features</t>
  </si>
  <si>
    <t>Variable Air-Volume System</t>
  </si>
  <si>
    <t>Economizer Cycle .............</t>
  </si>
  <si>
    <t>HVAC Maintenance .............</t>
  </si>
  <si>
    <t>Energy Management and</t>
  </si>
  <si>
    <t xml:space="preserve"> Control System (EMCS) .......</t>
  </si>
  <si>
    <t>Window and Interior Lighting</t>
  </si>
  <si>
    <t>Features (more than one</t>
  </si>
  <si>
    <t>may apply)</t>
  </si>
  <si>
    <t>Multipaned Windows ...........</t>
  </si>
  <si>
    <t>Tinted Window Glass ..........</t>
  </si>
  <si>
    <t>Reflective Window Glass ......</t>
  </si>
  <si>
    <t>External Overhangs</t>
  </si>
  <si>
    <t xml:space="preserve"> or Awnings ..................</t>
  </si>
  <si>
    <t>Skylights or Atriums .........</t>
  </si>
  <si>
    <t>Daylighting Sensors ..........</t>
  </si>
  <si>
    <t>Specular Reflectors ..........</t>
  </si>
  <si>
    <t>Electronic Ballasts ..........</t>
  </si>
  <si>
    <t xml:space="preserve"> Control System (EMCS)</t>
  </si>
  <si>
    <t xml:space="preserve"> For Lighting ................</t>
  </si>
  <si>
    <t>Equipment Usage Reduced</t>
  </si>
  <si>
    <t>When Building Not In Full Use</t>
  </si>
  <si>
    <t>Lighting .....................</t>
  </si>
  <si>
    <t>Office Equipment .............</t>
  </si>
  <si>
    <t>Annual Consumption</t>
  </si>
  <si>
    <t>(kilowatthours)</t>
  </si>
  <si>
    <t>10,000 or Less ...............</t>
  </si>
  <si>
    <t>10,001 to 50,000 .............</t>
  </si>
  <si>
    <t>100,001 to 500,000 ...........</t>
  </si>
  <si>
    <t>500,001 to 1,000,000 .........</t>
  </si>
  <si>
    <t>1,000,001 to 5,000,000 .......</t>
  </si>
  <si>
    <t>Over 5,000,000 ...............</t>
  </si>
  <si>
    <t>Provider of Purchased</t>
  </si>
  <si>
    <t>Electricity (more than</t>
  </si>
  <si>
    <t>Local Utility ................</t>
  </si>
  <si>
    <t>Some Other Provider ..........</t>
  </si>
  <si>
    <t>See "Guide to the Tables" or "Glossary" for further explanations of the terms used in this table. Both can be accessed from the CBECS web site - http://www.eia.doe.gov/emeu/cbecs.
* Figures in this table do not include enclosed malls and strip malls. In the 1999 CBECS, malls represented 9.7 percent of total electricity consumption.
(*)=Value rounds to zero in the units displayed.
Q=Data withheld because fewer than 20 buildings were sampled for any cell, or because the Relative Standard Error (RSE) was greater than 50 percent for a cell in the "Total" column.</t>
  </si>
  <si>
    <t>Notes: ● Due to rounding, data may not sum to totals. ● HVAC = Heating, Ventilation, and Air Conditioning.
Source: Energy Information Administration, Office of Energy Markets and End Use, Form EIA-871A, C, and E of the 2003 Commercial Buildings Energy Consumption Survey.</t>
  </si>
  <si>
    <t>sqft</t>
  </si>
  <si>
    <t>kWh</t>
  </si>
  <si>
    <t>Building Square Footage</t>
  </si>
  <si>
    <t>Estimated Annual Cooling Energy Consumption for Buildings with Gas Heating</t>
  </si>
  <si>
    <t>Product of square footage and cooling EUI for buildings with natural gas as the primary heating source</t>
  </si>
  <si>
    <t>Estimated Annual Ventilation Energy Consutmption for Buildings with Gas Heating</t>
  </si>
  <si>
    <t>Product of square footage and ventilation EUI for buildings with natural gas as the primary heating source</t>
  </si>
  <si>
    <t>Total Baseline Consumption using this method</t>
  </si>
  <si>
    <t>Sum of above two numbers</t>
  </si>
  <si>
    <t>Estimated Annual Cooling Energy Consumption for Office Buildings</t>
  </si>
  <si>
    <t>Product of square footage and cooling EUI for Office Buildings</t>
  </si>
  <si>
    <t>Estimated Annual Ventilation Energy Consutmption for Office Buidings</t>
  </si>
  <si>
    <t>Product of square footage and ventilation EUI for Office Buildings</t>
  </si>
  <si>
    <t>More Conservateive Consumption Value</t>
  </si>
  <si>
    <t>min of above two sums</t>
  </si>
  <si>
    <t>Typical Savings for HVAC Controls as % of Baseline</t>
  </si>
  <si>
    <t>Shot from hip guess, Professional Experience, Jamie Anthony P.E.</t>
  </si>
  <si>
    <t>Guess at savings</t>
  </si>
  <si>
    <t>Typical savings as % of baseline, multiplied by conservative sum of estimate of cooling and ventilation consumption</t>
  </si>
  <si>
    <t>Estimate from Google Earth</t>
  </si>
  <si>
    <t>MT</t>
  </si>
  <si>
    <t>LT</t>
  </si>
  <si>
    <t>Load (MBH)</t>
  </si>
  <si>
    <t>TEMP</t>
  </si>
  <si>
    <t>EER (Btu/hr/W)</t>
  </si>
  <si>
    <t>hrs / year</t>
  </si>
  <si>
    <t>Average Load to Design Load Ratio</t>
  </si>
  <si>
    <t>Annual Energy Consumption</t>
  </si>
  <si>
    <t>Est Savings as % of Baseline Consumption from FHPC</t>
  </si>
  <si>
    <t>Refrig Baseline Consumption</t>
  </si>
  <si>
    <t>Est Savings kWh/year</t>
  </si>
  <si>
    <t>DHP</t>
  </si>
  <si>
    <t>Btu/hr</t>
  </si>
  <si>
    <t>Btu/hr/ton</t>
  </si>
  <si>
    <t>tons</t>
  </si>
  <si>
    <t>kWh/ton</t>
  </si>
  <si>
    <t>DHP size</t>
  </si>
  <si>
    <t>ton conversion</t>
  </si>
  <si>
    <t>REFRIG CONTROLS</t>
  </si>
  <si>
    <t>savings</t>
  </si>
  <si>
    <t>Cost?</t>
  </si>
  <si>
    <t>AC</t>
  </si>
  <si>
    <t>UNITS</t>
  </si>
  <si>
    <t>TONS/UNIT</t>
  </si>
  <si>
    <t>kWh/ton savings</t>
  </si>
  <si>
    <t>Irrigation Pump Testing and System Analysis BPA Screening Tool</t>
  </si>
  <si>
    <t>Thermostats Connected Electric Heat</t>
  </si>
  <si>
    <t>Thermostats Connected Gas Heat</t>
  </si>
  <si>
    <t>Motors/Drives Control Improvements (VFD) Retrofit VFD on Commercial Pump Less than or equal to 100 horsepower</t>
  </si>
  <si>
    <t>Motors/Drives Control Improvements (VFD) New Construction VFD on Commercial Pump Less than or equal to 100 horsepower</t>
  </si>
  <si>
    <t>Hardwired</t>
  </si>
  <si>
    <t>Interactive Process Loads System Improvements Vehicle Engine Block Heater Control Hardwired</t>
  </si>
  <si>
    <t>Motors/Drives Control Improvements (VFD) Retrofit VFD on Industrial Pump Less than or equal to 100 horsepower</t>
  </si>
  <si>
    <t>Motors/Drives Control Improvements (VFD) New Construction VFD on Industrial Pump Less than or equal to 100 horsepower</t>
  </si>
  <si>
    <t>Energy Management Systems/System Controls Performance Tracking Systems</t>
  </si>
  <si>
    <t>Thermostats Connected Electric Heat Income Qualified Multi-Family Common Areas</t>
  </si>
  <si>
    <t>Thermostats Connected Gas Heat Income Qualified Multi-Family Common Areas</t>
  </si>
  <si>
    <t>Packaged Terminal Heat Pumps Multifamily Existing - Mid/High Rise - Income Qualified Retrofit</t>
  </si>
  <si>
    <t>Ductless Heat Pumps Manufactured Home - Existing - Income Qualified Single or Multiple Head Ductless or Ducted Mini-Split or Combo Electric Forced Air Furance</t>
  </si>
  <si>
    <t>Ductless Heat Pumps Single Family - Existing - Income Qualified Single or Multiple Head Ductless or Ducted Mini-Split or Combo Electric Forced Air Furance</t>
  </si>
  <si>
    <t>CLILF21408</t>
  </si>
  <si>
    <t>Downlight Fixture</t>
  </si>
  <si>
    <t>&lt;25 Watts</t>
  </si>
  <si>
    <t>Luminaire Level Lighting Controls</t>
  </si>
  <si>
    <t>Midstream Lighting Downlight Fixture &lt;25 Watts Luminaire Level Lighting Controls</t>
  </si>
  <si>
    <t>per Unit</t>
  </si>
  <si>
    <t>CLILF21409</t>
  </si>
  <si>
    <t>No Controls</t>
  </si>
  <si>
    <t>Midstream Lighting Downlight Fixture &lt;25 Watts No Controls</t>
  </si>
  <si>
    <t>CLILF21410</t>
  </si>
  <si>
    <t>≥25 Watts</t>
  </si>
  <si>
    <t>Midstream Lighting Downlight Fixture ≥25 Watts Luminaire Level Lighting Controls</t>
  </si>
  <si>
    <t>CLILF21411</t>
  </si>
  <si>
    <t>Midstream Lighting Downlight Fixture ≥25 Watts No Controls</t>
  </si>
  <si>
    <t>CLILF21412</t>
  </si>
  <si>
    <t>Exterior Fixture</t>
  </si>
  <si>
    <t>&lt;15 Watts</t>
  </si>
  <si>
    <t>Midstream Lighting Exterior Fixture &lt;15 Watts No Controls</t>
  </si>
  <si>
    <t>CLILF21413</t>
  </si>
  <si>
    <t>≥15 and &lt;30 Watts</t>
  </si>
  <si>
    <t>Midstream Lighting Exterior Fixture ≥15 and &lt;30 Watts No Controls</t>
  </si>
  <si>
    <t>CLILF21414</t>
  </si>
  <si>
    <t>≥30 and &lt;40 Watts</t>
  </si>
  <si>
    <t>Midstream Lighting Exterior Fixture ≥30 and &lt;40 Watts No Controls</t>
  </si>
  <si>
    <t>CLILF21415</t>
  </si>
  <si>
    <t>≥40 and &lt;50 Watts</t>
  </si>
  <si>
    <t>Midstream Lighting Exterior Fixture ≥40 and &lt;50 Watts No Controls</t>
  </si>
  <si>
    <t>CLILF21416</t>
  </si>
  <si>
    <t>≥50 and &lt;90 Watts</t>
  </si>
  <si>
    <t>Midstream Lighting Exterior Fixture ≥50 and &lt;90 Watts No Controls</t>
  </si>
  <si>
    <t>CLILF21417</t>
  </si>
  <si>
    <t>≥90 and &lt;105 Watts</t>
  </si>
  <si>
    <t>Midstream Lighting Exterior Fixture ≥90 and &lt;105 Watts No Controls</t>
  </si>
  <si>
    <t>CLILF21418</t>
  </si>
  <si>
    <t>≥105 and &lt;155 Watts</t>
  </si>
  <si>
    <t>Midstream Lighting Exterior Fixture ≥105 and &lt;155 Watts No Controls</t>
  </si>
  <si>
    <t>CLILF21419</t>
  </si>
  <si>
    <t>≥155 Watts</t>
  </si>
  <si>
    <t>Midstream Lighting Exterior Fixture ≥155 Watts No Controls</t>
  </si>
  <si>
    <t>CLILF21420</t>
  </si>
  <si>
    <t>High/Low Bay Fixture</t>
  </si>
  <si>
    <t>&lt;50 Watts</t>
  </si>
  <si>
    <t>Midstream Lighting High/Low Bay Fixture &lt;50 Watts Luminaire Level Lighting Controls</t>
  </si>
  <si>
    <t>CLILF21421</t>
  </si>
  <si>
    <t>Midstream Lighting High/Low Bay Fixture &lt;50 Watts No Controls</t>
  </si>
  <si>
    <t>CLILF21422</t>
  </si>
  <si>
    <t>≥50 and &lt;125 Watts</t>
  </si>
  <si>
    <t>Midstream Lighting High/Low Bay Fixture ≥50 and &lt;125 Watts Luminaire Level Lighting Controls</t>
  </si>
  <si>
    <t>CLILF21423</t>
  </si>
  <si>
    <t>Midstream Lighting High/Low Bay Fixture ≥50 and &lt;125 Watts No Controls</t>
  </si>
  <si>
    <t>CLILF21424</t>
  </si>
  <si>
    <t>≥125 Watts</t>
  </si>
  <si>
    <t>Midstream Lighting High/Low Bay Fixture ≥125 Watts Luminaire Level Lighting Controls</t>
  </si>
  <si>
    <t>CLILF21425</t>
  </si>
  <si>
    <t>Midstream Lighting High/Low Bay Fixture ≥125 Watts No Controls</t>
  </si>
  <si>
    <t>CLILF21426</t>
  </si>
  <si>
    <t>Linear Ambient Fixture</t>
  </si>
  <si>
    <t>&lt;40 Watts</t>
  </si>
  <si>
    <t>Midstream Lighting Linear Ambient Fixture &lt;40 Watts Luminaire Level Lighting Controls</t>
  </si>
  <si>
    <t>CLILF21427</t>
  </si>
  <si>
    <t>Midstream Lighting Linear Ambient Fixture &lt;40 Watts No Controls</t>
  </si>
  <si>
    <t>CLILF21428</t>
  </si>
  <si>
    <t>≥40 Watts</t>
  </si>
  <si>
    <t>Midstream Lighting Linear Ambient Fixture ≥40 Watts Luminaire Level Lighting Controls</t>
  </si>
  <si>
    <t>CLILF21429</t>
  </si>
  <si>
    <t>Midstream Lighting Linear Ambient Fixture ≥40 Watts No Controls</t>
  </si>
  <si>
    <t>CLILF21430</t>
  </si>
  <si>
    <t>Troffer Fixture</t>
  </si>
  <si>
    <t>Midstream Lighting Troffer Fixture &lt;40 Watts Luminaire Level Lighting Controls</t>
  </si>
  <si>
    <t>CLILF21431</t>
  </si>
  <si>
    <t>Midstream Lighting Troffer Fixture &lt;40 Watts No Controls</t>
  </si>
  <si>
    <t>CLILF21432</t>
  </si>
  <si>
    <t>Midstream Lighting Troffer Fixture ≥40 Watts Luminaire Level Lighting Controls</t>
  </si>
  <si>
    <t>CLILF21433</t>
  </si>
  <si>
    <t>Midstream Lighting Troffer Fixture ≥40 Watts No Controls</t>
  </si>
  <si>
    <t>CWBWB21434</t>
  </si>
  <si>
    <t>CPLPL21435</t>
  </si>
  <si>
    <t>Portable</t>
  </si>
  <si>
    <t>Interactive Process Loads System Improvements Vehicle Engine Block Heater Control Portable</t>
  </si>
  <si>
    <t>IMDMC30150</t>
  </si>
  <si>
    <t>VFD on Fan System Motor</t>
  </si>
  <si>
    <t>Less than or equal to 200 horsepower</t>
  </si>
  <si>
    <t>Motors/Drives Control Improvements (VFD) New Construction VFD on Fan System Motor Less than or equal to 200 horsepower</t>
  </si>
  <si>
    <t>IMDMC30151</t>
  </si>
  <si>
    <t>Motors/Drives Control Improvements (VFD) Retrofit VFD on Fan System Motor Less than or equal to 200 horsepower</t>
  </si>
  <si>
    <t>RHVHS14672</t>
  </si>
  <si>
    <t>Advanced Centrally Ducted Heat Pumps</t>
  </si>
  <si>
    <t>Advanced Centrally Ducted Heat Pumps Single Family - New Heat Pump Upgrade Tier 1</t>
  </si>
  <si>
    <t>ID/MT/OR</t>
  </si>
  <si>
    <t>Any Electric or Non-Electric Heating System</t>
  </si>
  <si>
    <t>RHVHS14673</t>
  </si>
  <si>
    <t>Advanced Centrally Ducted Heat Pumps Single Family - New Heat Pump Upgrade Tier 2</t>
  </si>
  <si>
    <t>RHVHS14674</t>
  </si>
  <si>
    <t>Advanced Centrally Ducted Heat Pumps Single Family - New Heat Pump Upgrade Tier 3</t>
  </si>
  <si>
    <t>RHVHS14675</t>
  </si>
  <si>
    <t>RHVHS14676</t>
  </si>
  <si>
    <t>RHVHS14677</t>
  </si>
  <si>
    <t>RHVHS14678</t>
  </si>
  <si>
    <t>RHVHS14679</t>
  </si>
  <si>
    <t>RHVHS14680</t>
  </si>
  <si>
    <t>RHVHS14681</t>
  </si>
  <si>
    <t>Advanced Centrally Ducted Heat Pumps Manufactured Home - New Heat Pump Upgrade Tier 1</t>
  </si>
  <si>
    <t>RHVHS14682</t>
  </si>
  <si>
    <t>Advanced Centrally Ducted Heat Pumps Manufactured Home - New Heat Pump Upgrade Tier 2</t>
  </si>
  <si>
    <t>RHVHS14683</t>
  </si>
  <si>
    <t>Advanced Centrally Ducted Heat Pumps Manufactured Home - New Heat Pump Upgrade Tier 3</t>
  </si>
  <si>
    <t>RHVHS14684</t>
  </si>
  <si>
    <t>RHVHS14685</t>
  </si>
  <si>
    <t>RHVHS14686</t>
  </si>
  <si>
    <t>RHVHS14687</t>
  </si>
  <si>
    <t>RHVHS14688</t>
  </si>
  <si>
    <t>RHVHS14689</t>
  </si>
  <si>
    <t>RHVHS14690</t>
  </si>
  <si>
    <t>Conversion</t>
  </si>
  <si>
    <t>Baseline: Electric Forced Air Furnace or Zonal</t>
  </si>
  <si>
    <t>Advanced Centrally Ducted Heat Pumps Single Family - Existing Conversion Baseline: Electric Forced Air Furnace or Zonal Tier 1</t>
  </si>
  <si>
    <t>RHVHS14691</t>
  </si>
  <si>
    <t>Advanced Centrally Ducted Heat Pumps Single Family - Existing Conversion Baseline: Electric Forced Air Furnace or Zonal Tier 2</t>
  </si>
  <si>
    <t>RHVHS14692</t>
  </si>
  <si>
    <t>Advanced Centrally Ducted Heat Pumps Single Family - Existing Conversion Baseline: Electric Forced Air Furnace or Zonal Tier 3</t>
  </si>
  <si>
    <t>RHVHS14693</t>
  </si>
  <si>
    <t>RHVHS14694</t>
  </si>
  <si>
    <t>RHVHS14695</t>
  </si>
  <si>
    <t>RHVHS14696</t>
  </si>
  <si>
    <t>RHVHS14697</t>
  </si>
  <si>
    <t>RHVHS14698</t>
  </si>
  <si>
    <t>RHVHS14699</t>
  </si>
  <si>
    <t>Baseline: Single Speed Heat Pump</t>
  </si>
  <si>
    <t>Advanced Centrally Ducted Heat Pumps Single Family - Existing Upgrade Baseline: Single Speed Heat Pump Tier 1</t>
  </si>
  <si>
    <t>Single Speed Heat Pump</t>
  </si>
  <si>
    <t>RHVHS14700</t>
  </si>
  <si>
    <t>Advanced Centrally Ducted Heat Pumps Single Family - Existing Upgrade Baseline: Single Speed Heat Pump Tier 2</t>
  </si>
  <si>
    <t>RHVHS14701</t>
  </si>
  <si>
    <t>Advanced Centrally Ducted Heat Pumps Single Family - Existing Upgrade Baseline: Single Speed Heat Pump Tier 3</t>
  </si>
  <si>
    <t>RHVHS14702</t>
  </si>
  <si>
    <t>RHVHS14703</t>
  </si>
  <si>
    <t>RHVHS14704</t>
  </si>
  <si>
    <t>RHVHS14705</t>
  </si>
  <si>
    <t>RHVHS14706</t>
  </si>
  <si>
    <t>RHVHS14707</t>
  </si>
  <si>
    <t>RHVHS14708</t>
  </si>
  <si>
    <t>Baseline: Variable Speed Heat Pump</t>
  </si>
  <si>
    <t>Advanced Centrally Ducted Heat Pumps Single Family - Existing Upgrade Baseline: Variable Speed Heat Pump Tier 1</t>
  </si>
  <si>
    <t>Variable Speed Heat Pump</t>
  </si>
  <si>
    <t>RHVHS14709</t>
  </si>
  <si>
    <t>Advanced Centrally Ducted Heat Pumps Single Family - Existing Upgrade Baseline: Variable Speed Heat Pump Tier 2</t>
  </si>
  <si>
    <t>RHVHS14710</t>
  </si>
  <si>
    <t>Advanced Centrally Ducted Heat Pumps Single Family - Existing Upgrade Baseline: Variable Speed Heat Pump Tier 3</t>
  </si>
  <si>
    <t>RHVHS14711</t>
  </si>
  <si>
    <t>RHVHS14712</t>
  </si>
  <si>
    <t>RHVHS14713</t>
  </si>
  <si>
    <t>RHVHS14714</t>
  </si>
  <si>
    <t>RHVHS14715</t>
  </si>
  <si>
    <t>RHVHS14716</t>
  </si>
  <si>
    <t>RHVHS14717</t>
  </si>
  <si>
    <t>Advanced Centrally Ducted Heat Pumps Manufactured Home - Existing Conversion Baseline: Electric Forced Air Furnace or Zonal Tier 1</t>
  </si>
  <si>
    <t>RHVHS14718</t>
  </si>
  <si>
    <t>Advanced Centrally Ducted Heat Pumps Manufactured Home - Existing Conversion Baseline: Electric Forced Air Furnace or Zonal Tier 2</t>
  </si>
  <si>
    <t>RHVHS14719</t>
  </si>
  <si>
    <t>Advanced Centrally Ducted Heat Pumps Manufactured Home - Existing Conversion Baseline: Electric Forced Air Furnace or Zonal Tier 3</t>
  </si>
  <si>
    <t>RHVHS14720</t>
  </si>
  <si>
    <t>RHVHS14721</t>
  </si>
  <si>
    <t>RHVHS14722</t>
  </si>
  <si>
    <t>RHVHS14723</t>
  </si>
  <si>
    <t>RHVHS14724</t>
  </si>
  <si>
    <t>RHVHS14725</t>
  </si>
  <si>
    <t>RHVHS14726</t>
  </si>
  <si>
    <t>Advanced Centrally Ducted Heat Pumps Manufactured Home - Existing Upgrade Baseline: Single Speed Heat Pump Tier 1</t>
  </si>
  <si>
    <t>RHVHS14727</t>
  </si>
  <si>
    <t>Advanced Centrally Ducted Heat Pumps Manufactured Home - Existing Upgrade Baseline: Single Speed Heat Pump Tier 2</t>
  </si>
  <si>
    <t>RHVHS14728</t>
  </si>
  <si>
    <t>Advanced Centrally Ducted Heat Pumps Manufactured Home - Existing Upgrade Baseline: Single Speed Heat Pump Tier 3</t>
  </si>
  <si>
    <t>RHVHS14729</t>
  </si>
  <si>
    <t>RHVHS14730</t>
  </si>
  <si>
    <t>RHVHS14731</t>
  </si>
  <si>
    <t>RHVHS14732</t>
  </si>
  <si>
    <t>RHVHS14733</t>
  </si>
  <si>
    <t>RHVHS14734</t>
  </si>
  <si>
    <t>RHVHS14735</t>
  </si>
  <si>
    <t>Advanced Centrally Ducted Heat Pumps Manufactured Home - Existing Upgrade Baseline: Variable Speed Heat Pump Tier 1</t>
  </si>
  <si>
    <t>RHVHS14736</t>
  </si>
  <si>
    <t>Advanced Centrally Ducted Heat Pumps Manufactured Home - Existing Upgrade Baseline: Variable Speed Heat Pump Tier 2</t>
  </si>
  <si>
    <t>RHVHS14737</t>
  </si>
  <si>
    <t>Advanced Centrally Ducted Heat Pumps Manufactured Home - Existing Upgrade Baseline: Variable Speed Heat Pump Tier 3</t>
  </si>
  <si>
    <t>RHVHS14738</t>
  </si>
  <si>
    <t>RHVHS14739</t>
  </si>
  <si>
    <t>RHVHS14740</t>
  </si>
  <si>
    <t>RHVHS14741</t>
  </si>
  <si>
    <t>RHVHS14742</t>
  </si>
  <si>
    <t>RHVHS14743</t>
  </si>
  <si>
    <t>RHVHS14744</t>
  </si>
  <si>
    <t>Room Heat Pumps</t>
  </si>
  <si>
    <t>CEE 2</t>
  </si>
  <si>
    <t>Room Heat Pumps Manufactured Home - Existing Retrofit CEE 2 Electric Zonal</t>
  </si>
  <si>
    <t>RHVHS14745</t>
  </si>
  <si>
    <t>Room Heat Pumps Single Family - Existing Retrofit CEE 2 Electric Zonal</t>
  </si>
  <si>
    <t>RHVHS14746</t>
  </si>
  <si>
    <t>Room Heat Pumps Multifamily - Existing Retrofit CEE 2 Electric Zonal</t>
  </si>
  <si>
    <t>RHVHS14747</t>
  </si>
  <si>
    <t>RHVHS14748</t>
  </si>
  <si>
    <t>RHVHS14749</t>
  </si>
  <si>
    <t>RHVHS14750</t>
  </si>
  <si>
    <t>RHVHS14751</t>
  </si>
  <si>
    <t>RHVHS14752</t>
  </si>
  <si>
    <t>RHVHS14753</t>
  </si>
  <si>
    <t>CEE Advanced</t>
  </si>
  <si>
    <t>Room Heat Pumps Manufactured Home - Existing Retrofit CEE Advanced Electric Zonal</t>
  </si>
  <si>
    <t>RHVHS14754</t>
  </si>
  <si>
    <t>Room Heat Pumps Single Family - Existing Retrofit CEE Advanced Electric Zonal</t>
  </si>
  <si>
    <t>RHVHS14755</t>
  </si>
  <si>
    <t>Room Heat Pumps Multifamily - Existing Retrofit CEE Advanced Electric Zonal</t>
  </si>
  <si>
    <t>RHVHS14756</t>
  </si>
  <si>
    <t>RHVHS14757</t>
  </si>
  <si>
    <t>RHVHS14758</t>
  </si>
  <si>
    <t>RHVHS14759</t>
  </si>
  <si>
    <t>RHVHS14760</t>
  </si>
  <si>
    <t>RHVHS14761</t>
  </si>
  <si>
    <t>LHVHS14762</t>
  </si>
  <si>
    <t>Room Heat Pumps Manufactured Home - Existing - Income Qualified Retrofit CEE 2 Electric Zonal</t>
  </si>
  <si>
    <t>per Room Heat Pump</t>
  </si>
  <si>
    <t>LHVHS14763</t>
  </si>
  <si>
    <t>Single Family - Existing - Income Qualified</t>
  </si>
  <si>
    <t>Room Heat Pumps Single Family - Existing - Income Qualified Retrofit CEE 2 Electric Zonal</t>
  </si>
  <si>
    <t>LHVHS14764</t>
  </si>
  <si>
    <t>Room Heat Pumps Multifamily - Existing - Income Qualified Retrofit CEE 2 Electric Zonal</t>
  </si>
  <si>
    <t>LHVHS14765</t>
  </si>
  <si>
    <t>LHVHS14766</t>
  </si>
  <si>
    <t>LHVHS14767</t>
  </si>
  <si>
    <t>LHVHS14768</t>
  </si>
  <si>
    <t>LHVHS14769</t>
  </si>
  <si>
    <t>LHVHS14770</t>
  </si>
  <si>
    <t>LHVHS14771</t>
  </si>
  <si>
    <t>Room Heat Pumps Manufactured Home - Existing - Income Qualified Retrofit CEE Advanced Electric Zonal</t>
  </si>
  <si>
    <t>LHVHS14772</t>
  </si>
  <si>
    <t>Room Heat Pumps Single Family - Existing - Income Qualified Retrofit CEE Advanced Electric Zonal</t>
  </si>
  <si>
    <t>LHVHS14773</t>
  </si>
  <si>
    <t>Room Heat Pumps Multifamily - Existing - Income Qualified Retrofit CEE Advanced Electric Zonal</t>
  </si>
  <si>
    <t>LHVHS14774</t>
  </si>
  <si>
    <t>LHVHS14775</t>
  </si>
  <si>
    <t>LHVHS14776</t>
  </si>
  <si>
    <t>LHVHS14777</t>
  </si>
  <si>
    <t>LHVHS14778</t>
  </si>
  <si>
    <t>LHVHS14779</t>
  </si>
  <si>
    <t>LWBWB14630</t>
  </si>
  <si>
    <t>New Single Family Homes</t>
  </si>
  <si>
    <t>Single Family - New - Income Qualified</t>
  </si>
  <si>
    <t>Oregon Package A</t>
  </si>
  <si>
    <t>Central Ducted Heat Pump</t>
  </si>
  <si>
    <t>New Single Family Homes Single Family - New - Income Qualified Oregon Package A Central Ducted Heat Pump</t>
  </si>
  <si>
    <t>per dwelling unit</t>
  </si>
  <si>
    <t>OR</t>
  </si>
  <si>
    <t>Any Location</t>
  </si>
  <si>
    <t>State's Data Collection Tool for IQ EC Single Family New Construction</t>
  </si>
  <si>
    <t>LWBWB14631</t>
  </si>
  <si>
    <t>Oregon Package B</t>
  </si>
  <si>
    <t>New Single Family Homes Single Family - New - Income Qualified Oregon Package B Central Ducted Heat Pump</t>
  </si>
  <si>
    <t>LWBWB14632</t>
  </si>
  <si>
    <t>Oregon Package C</t>
  </si>
  <si>
    <t>New Single Family Homes Single Family - New - Income Qualified Oregon Package C Central Ducted Heat Pump</t>
  </si>
  <si>
    <t>LWBWB14633</t>
  </si>
  <si>
    <t>Oregon Package D</t>
  </si>
  <si>
    <t>Zonal Ductless Heat Pump</t>
  </si>
  <si>
    <t>New Single Family Homes Single Family - New - Income Qualified Oregon Package D Zonal Ductless Heat Pump</t>
  </si>
  <si>
    <t>LWBWB14634</t>
  </si>
  <si>
    <t>Oregon Package E</t>
  </si>
  <si>
    <t>New Single Family Homes Single Family - New - Income Qualified Oregon Package E Zonal Ductless Heat Pump</t>
  </si>
  <si>
    <t>LWBWB14635</t>
  </si>
  <si>
    <t>Washington Package A</t>
  </si>
  <si>
    <t>House 1500 sq. ft. or less</t>
  </si>
  <si>
    <t>New Single Family Homes Single Family - New - Income Qualified Washington Package A House 1500 sq. ft. or less Central Ducted Heat Pump</t>
  </si>
  <si>
    <t>WA</t>
  </si>
  <si>
    <t>LWBWB14636</t>
  </si>
  <si>
    <t>New Single Family Homes Single Family - New - Income Qualified Washington Package A House 1500 sq. ft. or less Zonal Ductless Heat Pump</t>
  </si>
  <si>
    <t>LWBWB14637</t>
  </si>
  <si>
    <t>Washington Package B</t>
  </si>
  <si>
    <t>New Single Family Homes Single Family - New - Income Qualified Washington Package B House 1500 sq. ft. or less Central Ducted Heat Pump</t>
  </si>
  <si>
    <t>LWBWB14638</t>
  </si>
  <si>
    <t>New Single Family Homes Single Family - New - Income Qualified Washington Package B House 1500 sq. ft. or less Zonal Ductless Heat Pump</t>
  </si>
  <si>
    <t>LWBWB14639</t>
  </si>
  <si>
    <t>Idaho Package A</t>
  </si>
  <si>
    <t>Ducted or Ductless Heat Pump</t>
  </si>
  <si>
    <t>New Single Family Homes Single Family - New - Income Qualified Idaho Package A Ducted or Ductless Heat Pump</t>
  </si>
  <si>
    <t>ID</t>
  </si>
  <si>
    <t>LWBWB14640</t>
  </si>
  <si>
    <t>Idaho Package B</t>
  </si>
  <si>
    <t>New Single Family Homes Single Family - New - Income Qualified Idaho Package B Ducted or Ductless Heat Pump</t>
  </si>
  <si>
    <t>LWBWB14641</t>
  </si>
  <si>
    <t>Idaho Package C</t>
  </si>
  <si>
    <t>New Single Family Homes Single Family - New - Income Qualified Idaho Package C Ducted or Ductless Heat Pump</t>
  </si>
  <si>
    <t>LWBWB14642</t>
  </si>
  <si>
    <t>Idaho Package D</t>
  </si>
  <si>
    <t>New Single Family Homes Single Family - New - Income Qualified Idaho Package D Ducted or Ductless Heat Pump</t>
  </si>
  <si>
    <t>LWBWB14643</t>
  </si>
  <si>
    <t>Idaho Package E</t>
  </si>
  <si>
    <t>Ducted or Ductless Electric Resistance</t>
  </si>
  <si>
    <t>New Single Family Homes Single Family - New - Income Qualified Idaho Package E Ducted or Ductless Electric Resistance</t>
  </si>
  <si>
    <t>LWBWB14644</t>
  </si>
  <si>
    <t>LWBWB14645</t>
  </si>
  <si>
    <t>LWBWB14646</t>
  </si>
  <si>
    <t>LWBWB14647</t>
  </si>
  <si>
    <t>LWBWB14648</t>
  </si>
  <si>
    <t>LWBWB14649</t>
  </si>
  <si>
    <t>LWBWB14650</t>
  </si>
  <si>
    <t>LWBWB14651</t>
  </si>
  <si>
    <t>LWBWB14652</t>
  </si>
  <si>
    <t>LWBWB14653</t>
  </si>
  <si>
    <t>Montana Package A</t>
  </si>
  <si>
    <t>New Single Family Homes Single Family - New - Income Qualified Montana Package A Ducted or Ductless Heat Pump</t>
  </si>
  <si>
    <t>LWBWB14654</t>
  </si>
  <si>
    <t>Montana Package B</t>
  </si>
  <si>
    <t>New Single Family Homes Single Family - New - Income Qualified Montana Package B Ducted or Ductless Heat Pump</t>
  </si>
  <si>
    <t>LWBWB14655</t>
  </si>
  <si>
    <t>Montana Package C</t>
  </si>
  <si>
    <t>New Single Family Homes Single Family - New - Income Qualified Montana Package C Ducted or Ductless Heat Pump</t>
  </si>
  <si>
    <t>LWBWB14656</t>
  </si>
  <si>
    <t>Montana Package D</t>
  </si>
  <si>
    <t>New Single Family Homes Single Family - New - Income Qualified Montana Package D Ducted or Ductless Heat Pump</t>
  </si>
  <si>
    <t>LWBWB14657</t>
  </si>
  <si>
    <t>Montana Package E</t>
  </si>
  <si>
    <t>New Single Family Homes Single Family - New - Income Qualified Montana Package E Ducted or Ductless Electric Resistance</t>
  </si>
  <si>
    <t>LWBWB14658</t>
  </si>
  <si>
    <t>LWBWB14659</t>
  </si>
  <si>
    <t>LWBWB14660</t>
  </si>
  <si>
    <t>LWBWB14661</t>
  </si>
  <si>
    <t>LWBWB14662</t>
  </si>
  <si>
    <t>LWBWB14663</t>
  </si>
  <si>
    <t>LWBWB14664</t>
  </si>
  <si>
    <t>LWBWB14665</t>
  </si>
  <si>
    <t>LWBWB14666</t>
  </si>
  <si>
    <t>LWBWB14667</t>
  </si>
  <si>
    <t>LWBWB14668</t>
  </si>
  <si>
    <t>LWBWB14669</t>
  </si>
  <si>
    <t>LWBWB14670</t>
  </si>
  <si>
    <t>LWBWB14671</t>
  </si>
  <si>
    <t>LWBWB14672</t>
  </si>
  <si>
    <t>RPLCO14780</t>
  </si>
  <si>
    <t>Induction Cooktop</t>
  </si>
  <si>
    <t>Induction Only</t>
  </si>
  <si>
    <t>Induction Cooktop Any Residential ENERGY STAR Induction Only</t>
  </si>
  <si>
    <t>ENERGY STAR V1.0</t>
  </si>
  <si>
    <t>Residential Induction Cooktops and Ranges Workbook v1.0</t>
  </si>
  <si>
    <t>per Drop</t>
  </si>
  <si>
    <t>per Horsepower</t>
  </si>
  <si>
    <t>per Tank</t>
  </si>
  <si>
    <t>per Horsepower of Fan</t>
  </si>
  <si>
    <t>per Square foot</t>
  </si>
  <si>
    <t>per Ton</t>
  </si>
  <si>
    <t>per CFM</t>
  </si>
  <si>
    <t>per Clothes Dryer</t>
  </si>
  <si>
    <t>per Square feet of area insulated</t>
  </si>
  <si>
    <t>per Square feet of window replaced</t>
  </si>
  <si>
    <t>per CFM50 reduction</t>
  </si>
  <si>
    <t>per door</t>
  </si>
  <si>
    <t>per Thermostat</t>
  </si>
  <si>
    <t>ResConnectedTstats_v3.1.xlsm</t>
  </si>
  <si>
    <t>per Air-Source Heap Pump</t>
  </si>
  <si>
    <t>per Variable-Speed Heat Pump</t>
  </si>
  <si>
    <t>per Heat Pump Water Heater</t>
  </si>
  <si>
    <t>per Project</t>
  </si>
  <si>
    <t>LWBWB81164</t>
  </si>
  <si>
    <t>Low Income Whole Bldg/Meter Level</t>
  </si>
  <si>
    <t>Low Income Interactive Whole Bldg/Meter Level</t>
  </si>
  <si>
    <t>Refno</t>
  </si>
  <si>
    <t>HZ</t>
  </si>
  <si>
    <t>CZ</t>
  </si>
  <si>
    <t>Busbar</t>
  </si>
  <si>
    <t>Measure life</t>
  </si>
  <si>
    <t>kW/kWh - Summer Evening</t>
  </si>
  <si>
    <t>kW/kWh - Winter Morning</t>
  </si>
  <si>
    <t>kW/kWh - Corrected Winter Evening</t>
  </si>
  <si>
    <t>kW/kWh - Winter Evening - Original</t>
  </si>
  <si>
    <t>Loadshapes</t>
  </si>
  <si>
    <t>A-SpudOnionVFD</t>
  </si>
  <si>
    <t>A-StockTank</t>
  </si>
  <si>
    <t>Commercial-college-AirComp</t>
  </si>
  <si>
    <t>Commercial-college-Cook</t>
  </si>
  <si>
    <t>Commercial-college-Cool</t>
  </si>
  <si>
    <t>Commercial-college-ExtLight</t>
  </si>
  <si>
    <t>C-Unv-HVAC-ER-All-All-C</t>
  </si>
  <si>
    <t>C-Unv-WH-All-All-All-C</t>
  </si>
  <si>
    <t>C-Unv-Lgt-LPD Int-All-All-C</t>
  </si>
  <si>
    <t>Commercial-college-Misc</t>
  </si>
  <si>
    <t>Commercial-college-Motors</t>
  </si>
  <si>
    <t>Commercial-college-OffEquip</t>
  </si>
  <si>
    <t>Commercial-college-Process</t>
  </si>
  <si>
    <t>Commercial-college-Refrig</t>
  </si>
  <si>
    <t>Commercial-college-Vent</t>
  </si>
  <si>
    <t>Commercial-Grocery-AirComp</t>
  </si>
  <si>
    <t>Commercial-Grocery-Cook</t>
  </si>
  <si>
    <t>Commercial-Grocery-Cool</t>
  </si>
  <si>
    <t>Commercial-Grocery-ExtLight</t>
  </si>
  <si>
    <t>C-Gro-HVAC-ER-All-All-C</t>
  </si>
  <si>
    <t>Commercial-Grocery-HotWater</t>
  </si>
  <si>
    <t>C-Gro-Lgt-LPD Int-All-All-C</t>
  </si>
  <si>
    <t>Commercial-Grocery-Misc</t>
  </si>
  <si>
    <t>Commercial-Grocery-Motors</t>
  </si>
  <si>
    <t>Commercial-Grocery-OffEquip</t>
  </si>
  <si>
    <t>Commercial-Grocery-Process</t>
  </si>
  <si>
    <t>Commercial-Grocery-Refrig</t>
  </si>
  <si>
    <t>Commercial-Grocery-Vent</t>
  </si>
  <si>
    <t>Commercial-Healthcare-AirComp</t>
  </si>
  <si>
    <t>Commercial-Healthcare-Cook</t>
  </si>
  <si>
    <t>Commercial-Healthcare-Cool</t>
  </si>
  <si>
    <t>Commercial-Healthcare-ExtLight</t>
  </si>
  <si>
    <t>C-Hea-HVAC-ER-All-All-C</t>
  </si>
  <si>
    <t>C-Hea-WH-All-All-All-C</t>
  </si>
  <si>
    <t>C-Hos-Lgt-LPD Int-All-All-C</t>
  </si>
  <si>
    <t>Commercial-Healthcare-Misc</t>
  </si>
  <si>
    <t>Commercial-Healthcare-Motors</t>
  </si>
  <si>
    <t>Commercial-Healthcare-OffEquip</t>
  </si>
  <si>
    <t>Commercial-Healthcare-Process</t>
  </si>
  <si>
    <t>Commercial-Healthcare-Refrig</t>
  </si>
  <si>
    <t>C-Hea-HVAC-Vent-All-All-C</t>
  </si>
  <si>
    <t>Commercial-Lodging-AirComp</t>
  </si>
  <si>
    <t>Commercial-Lodging-Cook</t>
  </si>
  <si>
    <t>Commercial-Lodging-Cool</t>
  </si>
  <si>
    <t>Commercial-Lodging-ExtLight</t>
  </si>
  <si>
    <t>C-Lod-HVAC-ER-All-All-C</t>
  </si>
  <si>
    <t>C-Lod-WH-All-All-All-C</t>
  </si>
  <si>
    <t>C-Lod-Lgt-LPD Int-All-All-C</t>
  </si>
  <si>
    <t>Commercial-Lodging-Misc</t>
  </si>
  <si>
    <t>Commercial-Lodging-Motors</t>
  </si>
  <si>
    <t>Commercial-Lodging-OffEquip</t>
  </si>
  <si>
    <t>Commercial-Lodging-Refrig</t>
  </si>
  <si>
    <t>Commercial-Lodging-Vent</t>
  </si>
  <si>
    <t>C-LOff-CA-All-All-All-C</t>
  </si>
  <si>
    <t>Commercial-large Office-Cook</t>
  </si>
  <si>
    <t>Commercial-large Office-Cool</t>
  </si>
  <si>
    <t>Commercial-large Office-ExtLight</t>
  </si>
  <si>
    <t>C-LOff-HVAC-ER-All-All-C</t>
  </si>
  <si>
    <t>C-LOff-WH-All-All-All-C</t>
  </si>
  <si>
    <t>C-LOff-Lgt-LPD Int-All-All-C</t>
  </si>
  <si>
    <t>Commercial-large Office-Misc</t>
  </si>
  <si>
    <t>Commercial-large Office-Motors</t>
  </si>
  <si>
    <t>Commercial-large Office-OffEquip</t>
  </si>
  <si>
    <t>Commercial-large Office-Process</t>
  </si>
  <si>
    <t>Commercial-large Office-Refrig</t>
  </si>
  <si>
    <t>Commercial-large Office-Vent</t>
  </si>
  <si>
    <t>C-Misc-CA-All-All-All-C</t>
  </si>
  <si>
    <t>Commercial-Misc. Com-Cook</t>
  </si>
  <si>
    <t>Commercial-Misc. Com-Cool</t>
  </si>
  <si>
    <t>Commercial-Misc. Com-ExtLight</t>
  </si>
  <si>
    <t>C-Misc-HVAC-ER-All-All-C</t>
  </si>
  <si>
    <t>C-Oth-Lgt-LPD Int-All-All-C</t>
  </si>
  <si>
    <t>Commercial-Misc. Com-Misc</t>
  </si>
  <si>
    <t>Commercial-Misc. Com-Motors</t>
  </si>
  <si>
    <t>C-Off-Plug-CPU-All-All-C</t>
  </si>
  <si>
    <t>Commercial-Misc. Com-Process</t>
  </si>
  <si>
    <t>Commercial-Misc. Com-Refrig</t>
  </si>
  <si>
    <t>Commercial-Misc. Com-Vent</t>
  </si>
  <si>
    <t>Commercial-Ref.warehouse-AirComp</t>
  </si>
  <si>
    <t>Commercial-Ref.warehouse-Cook</t>
  </si>
  <si>
    <t>Commercial-Ref.warehouse-Cool</t>
  </si>
  <si>
    <t>Commercial-Ref.warehouse-ExtLight</t>
  </si>
  <si>
    <t>Commercial-Ref.warehouse-Heat</t>
  </si>
  <si>
    <t>Commercial-Ref.warehouse-HotWater</t>
  </si>
  <si>
    <t>Ref.warehouse-IntLight</t>
  </si>
  <si>
    <t>Commercial-Ref.warehouse-Misc</t>
  </si>
  <si>
    <t>Commercial-Ref.warehouse-Motors</t>
  </si>
  <si>
    <t>Commercial-Ref.warehouse-OffEquip</t>
  </si>
  <si>
    <t>Commercial-Ref.warehouse-Process</t>
  </si>
  <si>
    <t>C-War-Ref-All-All-All-C</t>
  </si>
  <si>
    <t>C-W-Ref-Vent-All-All-C</t>
  </si>
  <si>
    <t>Commercial-Resturant-AirComp</t>
  </si>
  <si>
    <t>Commercial-Resturant-Cook</t>
  </si>
  <si>
    <t>Commercial-Resturant-Cool</t>
  </si>
  <si>
    <t>Commercial-Resturant-ExtLight</t>
  </si>
  <si>
    <t>C-Res-HVAC-ER-All-All-C</t>
  </si>
  <si>
    <t>Commercial-Resturant-HotWater</t>
  </si>
  <si>
    <t>C-Res-Lgt-LPD Int-All-All-C</t>
  </si>
  <si>
    <t>Commercial-Resturant-Misc</t>
  </si>
  <si>
    <t>Commercial-Resturant-Motors</t>
  </si>
  <si>
    <t>Commercial-Resturant-OffEquip</t>
  </si>
  <si>
    <t>Commercial-Resturant-Process</t>
  </si>
  <si>
    <t>Commercial-Resturant-Refrig</t>
  </si>
  <si>
    <t>C-Res-Food-Vent-All-All-C</t>
  </si>
  <si>
    <t>C-Ret-CA-All-All-All-C</t>
  </si>
  <si>
    <t>Commercial-Retail-Cook</t>
  </si>
  <si>
    <t>Commercial-Retail-Cool</t>
  </si>
  <si>
    <t>Commercial-Retail-ExtLight</t>
  </si>
  <si>
    <t>C-Ret-HVAC-ER-All-All-C</t>
  </si>
  <si>
    <t>Commercial-Retail-HotWater</t>
  </si>
  <si>
    <t>C-Ret-Lgt-LPD Int-All-All-C</t>
  </si>
  <si>
    <t>Commercial-Retail-Misc</t>
  </si>
  <si>
    <t>Commercial-Retail-Motors</t>
  </si>
  <si>
    <t>Commercial-Retail-OffEquip</t>
  </si>
  <si>
    <t>Commercial-Retail-Process</t>
  </si>
  <si>
    <t>Commercial-Retail-Refrig</t>
  </si>
  <si>
    <t>Commercial-Retail-Vent</t>
  </si>
  <si>
    <t>Commercial-School-AirComp</t>
  </si>
  <si>
    <t>Commercial-School-Cook</t>
  </si>
  <si>
    <t>Commercial-School-Cool</t>
  </si>
  <si>
    <t>Commercial-School-ExtLight</t>
  </si>
  <si>
    <t>C-Sch-HVAC-ER-All-All-C</t>
  </si>
  <si>
    <t>C-K12-WH-All-All-All-C</t>
  </si>
  <si>
    <t>C-K12-Lgt-LPD Int-All-All-C</t>
  </si>
  <si>
    <t>Commercial-School-Misc</t>
  </si>
  <si>
    <t>Commercial-School-Motors</t>
  </si>
  <si>
    <t>Commercial-School-OffEquip</t>
  </si>
  <si>
    <t>Commercial-School-Process</t>
  </si>
  <si>
    <t>Commercial-School-Refrig</t>
  </si>
  <si>
    <t>C-Sch-HVAC-Vent-All-All-C</t>
  </si>
  <si>
    <t>Commercial-Small Office-AirComp</t>
  </si>
  <si>
    <t>Commercial-Small Office-Cook</t>
  </si>
  <si>
    <t>Commercial-Small Office-Cool</t>
  </si>
  <si>
    <t>Commercial-Small Office-ExtLight</t>
  </si>
  <si>
    <t>C-SOff-HVAC-ER-All-All-C</t>
  </si>
  <si>
    <t>C-SOff-WH-All-All-All-C</t>
  </si>
  <si>
    <t>C-SOff-Lgt-LPD Int-All-All-C</t>
  </si>
  <si>
    <t>Commercial-Small Office-Misc</t>
  </si>
  <si>
    <t>Commercial-Small Office-Motors</t>
  </si>
  <si>
    <t>Commercial-Small Office-OffEquip</t>
  </si>
  <si>
    <t>Commercial-Small Office-Process</t>
  </si>
  <si>
    <t>Commercial-Small Office-Refrig</t>
  </si>
  <si>
    <t>Commercial-Small Office-Vent</t>
  </si>
  <si>
    <t>C-War-HVAC-ER-All-All-C</t>
  </si>
  <si>
    <t>Commercial-not-refrig-warehouse-Cook</t>
  </si>
  <si>
    <t>Commercial-not-refrig-warehouse-Cool</t>
  </si>
  <si>
    <t>Commercial-not-refrig-warehouse-ExtLight</t>
  </si>
  <si>
    <t>Commercial-not-refrig-warehouse-Heat</t>
  </si>
  <si>
    <t>Commercial-not-refrig-warehouse-HotWater</t>
  </si>
  <si>
    <t>C-War-Lgt-LPD Int-All-All-C</t>
  </si>
  <si>
    <t>Commercial-not-refrig-warehouse-Misc</t>
  </si>
  <si>
    <t>Commercial-not-refrig-warehouse-Motors</t>
  </si>
  <si>
    <t>Commercial-not-refrig-warehouse-OffEquip</t>
  </si>
  <si>
    <t>Commercial-not-refrig-warehouse-Process</t>
  </si>
  <si>
    <t>Commercial-not-refrig-warehouse-Refrig</t>
  </si>
  <si>
    <t>Commercial-not-refrig-warehouse-Vent</t>
  </si>
  <si>
    <t>C-War-CA-All-All-All-C</t>
  </si>
  <si>
    <t>Automotive-0</t>
  </si>
  <si>
    <t>Office Interior Lighting</t>
  </si>
  <si>
    <t>Retail Interior Lighting</t>
  </si>
  <si>
    <t>Grocery Interior Lighting</t>
  </si>
  <si>
    <t>Restaurant Interior Lighting</t>
  </si>
  <si>
    <t>Warehouse Interior Lighting</t>
  </si>
  <si>
    <t>C-Off-Lgt-LPD Ext-All-All-E</t>
  </si>
  <si>
    <t>C-Ret-Lgt-LPD Ext-All-All-E</t>
  </si>
  <si>
    <t>Grocery Exterior Lighting</t>
  </si>
  <si>
    <t>Restaurant Exterior Lighting</t>
  </si>
  <si>
    <t>C-War-Lgt-LPD Ext-All-All-E</t>
  </si>
  <si>
    <t>Office Hot Water</t>
  </si>
  <si>
    <t>Retail Hot Water</t>
  </si>
  <si>
    <t>Grocery Hot Water</t>
  </si>
  <si>
    <t>Restaurant Hot Water</t>
  </si>
  <si>
    <t>Warehouse Hot Water</t>
  </si>
  <si>
    <t>C-Gro-Ref-All-All-All-E</t>
  </si>
  <si>
    <t>Restaurant Refrigeration</t>
  </si>
  <si>
    <t>Warehouse Refrigeration</t>
  </si>
  <si>
    <t>Grocery Food Prep</t>
  </si>
  <si>
    <t>Restaurant Food Prep</t>
  </si>
  <si>
    <t>Warehouse Food Prep</t>
  </si>
  <si>
    <t>Office OtherFoodRefrrig</t>
  </si>
  <si>
    <t>Retail OtherFoodRefrig</t>
  </si>
  <si>
    <t>Grocery Other</t>
  </si>
  <si>
    <t>Restaurant Other</t>
  </si>
  <si>
    <t>Warehouse Other</t>
  </si>
  <si>
    <t>Office Heat</t>
  </si>
  <si>
    <t>Retail Heat</t>
  </si>
  <si>
    <t>C-Gro-HVAC-All-All-All-E</t>
  </si>
  <si>
    <t>Restaurant Heat</t>
  </si>
  <si>
    <t>Warehouse Heat</t>
  </si>
  <si>
    <t>Office Cool</t>
  </si>
  <si>
    <t>Retail Cool</t>
  </si>
  <si>
    <t>Grocery Cool</t>
  </si>
  <si>
    <t>Restaurant Cool</t>
  </si>
  <si>
    <t>Warehouse Cool</t>
  </si>
  <si>
    <t>C-Off-HVAC-Vent-All-All-E</t>
  </si>
  <si>
    <t>C-Ret-HVAC-Vent-All-All-E</t>
  </si>
  <si>
    <t>C-Gro-HVAC-Vent-All-All-E</t>
  </si>
  <si>
    <t>C-Res-HVAC-Vent-All-All-E</t>
  </si>
  <si>
    <t>C-War-HVAC-Vent-All-All-E</t>
  </si>
  <si>
    <t>C-WWW-Proc-All-All-All-U</t>
  </si>
  <si>
    <t>C-Delivery-EBHC-HZ1-All-All-S</t>
  </si>
  <si>
    <t>C-Delivery-EBHC-HZ2-All-All-S</t>
  </si>
  <si>
    <t>C-Delivery-EBHC-HZ3-All-All-S</t>
  </si>
  <si>
    <t>C-MassTransit-EBHC-HZ1-All-All-S</t>
  </si>
  <si>
    <t>C-MassTransit-EBHC-HZ2-All-All-S</t>
  </si>
  <si>
    <t>C-MassTransit-EBHC-HZ3-All-All-S</t>
  </si>
  <si>
    <t>C-SchoolBus-EBHC-HZ1-All-All-S</t>
  </si>
  <si>
    <t>C-SchoolBus-EBHC-HZ2-All-All-S</t>
  </si>
  <si>
    <t>C-SchoolBus-EBHC-HZ3-All-All-S</t>
  </si>
  <si>
    <t>C-Gro-ASHC-All-All-All-S</t>
  </si>
  <si>
    <t>Commercial-Employee_EV_Charger</t>
  </si>
  <si>
    <t>Commercial-Public_EV_Charger</t>
  </si>
  <si>
    <t>Commercial-Fleet_EV_Charger</t>
  </si>
  <si>
    <t>C-All-HVAC-CAC-All-All-E</t>
  </si>
  <si>
    <t>C-All-Lgt-LPD Int-All-All-E</t>
  </si>
  <si>
    <t>C-All-HVAC-Vent-All-All-E</t>
  </si>
  <si>
    <t>C-All-Other-Control-All-All-E</t>
  </si>
  <si>
    <t>C-All-HVAC-ER-All-All-C</t>
  </si>
  <si>
    <t>C-All-WH-Dwash-All-All-C</t>
  </si>
  <si>
    <t>C-All-Mot-All-All-All-C</t>
  </si>
  <si>
    <t>Office Building Total</t>
  </si>
  <si>
    <t>Retail Building Total</t>
  </si>
  <si>
    <t>Grocery Building Total</t>
  </si>
  <si>
    <t>Restaurant Building Total</t>
  </si>
  <si>
    <t>Warehouse Building Total</t>
  </si>
  <si>
    <t>C-All-Plug-TimerOff6PM6AM-All-All-S</t>
  </si>
  <si>
    <t>C-All-Lgt-Hr0 to Sunrise-All-All-C</t>
  </si>
  <si>
    <t>Pumps_Commercial_VariableSpeed</t>
  </si>
  <si>
    <t>Pumps_Commercial_ConstantSpeed</t>
  </si>
  <si>
    <t>I-SIC20-Proc-All-All-All-E</t>
  </si>
  <si>
    <t>I-SIC24-Proc-All-All-All-E</t>
  </si>
  <si>
    <t>I-SIC26-Proc-All-All-All-E</t>
  </si>
  <si>
    <t>I-SIC28-Proc-All-All-All-E</t>
  </si>
  <si>
    <t>I-SIC29-Proc-All-All-All-E</t>
  </si>
  <si>
    <t>I-SIC33-Proc-All-All-All-E</t>
  </si>
  <si>
    <t>I-SIC37-Proc-All-All-All-E</t>
  </si>
  <si>
    <t>I-OtherSICs-Proc-All-All-All-E</t>
  </si>
  <si>
    <t>I-All-Other-Shift3-All-All-S</t>
  </si>
  <si>
    <t>I-All-Other-Shift2-All-All-S</t>
  </si>
  <si>
    <t>I-All-Other-Shift1-All-All-S</t>
  </si>
  <si>
    <t>I-WaterSupply-Mot-All-All-All-U</t>
  </si>
  <si>
    <t>I-Wastewater-Mot-All-All-All-U</t>
  </si>
  <si>
    <t>Pumps_Industrial_VariableSpeed</t>
  </si>
  <si>
    <t>Pumps_Industrial_ConstantSpeed</t>
  </si>
  <si>
    <t>S-All-Lgt-Streetlight-All-All-U</t>
  </si>
  <si>
    <t>Pumps_Municipal_VariableSpeed</t>
  </si>
  <si>
    <t>Pumps_Municipal_ConstantSpeed</t>
  </si>
  <si>
    <t>R-All-HVAC-Zonal-All-All-E</t>
  </si>
  <si>
    <t>R-All-HVAC-CAC-All-All-E</t>
  </si>
  <si>
    <t>R-All-HVAC-RAC-All-All-E</t>
  </si>
  <si>
    <t>R-All-WH-SWH-All-All-C</t>
  </si>
  <si>
    <t>Residential-Solar Water heater pump</t>
  </si>
  <si>
    <t>Residential-Spa Pump</t>
  </si>
  <si>
    <t>Residential-Spa Heater</t>
  </si>
  <si>
    <t>R-All-Ref-Refrig-All-All-C</t>
  </si>
  <si>
    <t>R-All-Elec-CPU-All-All-R</t>
  </si>
  <si>
    <t>R-All-Elec-Comp-All-All-R</t>
  </si>
  <si>
    <t>R-All-Elec-CompAcc-All-All-R</t>
  </si>
  <si>
    <t>R-All-WH-Dwash-All-All-R</t>
  </si>
  <si>
    <t>R-All-Ref-Freezer-All-All-R</t>
  </si>
  <si>
    <t>R-All-Elec-Monitor-All-All-R</t>
  </si>
  <si>
    <t>R-All-Food-Oven-All-All-R</t>
  </si>
  <si>
    <t>R-All-Elec-TV-All-All-R</t>
  </si>
  <si>
    <t>R-All-WH-HPWH-All-All-R</t>
  </si>
  <si>
    <t>R-All-HVAC-DHP-HZ1-All-N</t>
  </si>
  <si>
    <t>R-All-HVAC-DHP-HZ2-All-N</t>
  </si>
  <si>
    <t>R-All-HVAC-DHP-HZ3-All-N</t>
  </si>
  <si>
    <t>R-All-HVAC-DHP_cool-All-All-N</t>
  </si>
  <si>
    <t>R-All-HVAC-ERconvertDHP-HZ1-All-N</t>
  </si>
  <si>
    <t>R-All-HVAC-ERconvertDHP-HZ2-All-N</t>
  </si>
  <si>
    <t>R-All-HVAC-ERconvertDHP-HZ3-All-N</t>
  </si>
  <si>
    <t>Residential-RES-SolarPV-Portland</t>
  </si>
  <si>
    <t>Residential-RES-SolarPV-Boise</t>
  </si>
  <si>
    <t>Residential-RES-SolarPV-Pasco</t>
  </si>
  <si>
    <t>R_All_WH_showerhead_All_S</t>
  </si>
  <si>
    <t>R-All-Plug-EVSEStandbySave-All-All-U</t>
  </si>
  <si>
    <t>R-All-Plug-EVSEChargeSave-All-All-U</t>
  </si>
  <si>
    <t>R-All-Plug-Waterusage-All-All-U</t>
  </si>
  <si>
    <t>R-All-EBHC-HZ1-All-All-S</t>
  </si>
  <si>
    <t>R-All-EBHC-HZ2-All-All-S</t>
  </si>
  <si>
    <t>R-All-EBHC-HZ3-All-All-S</t>
  </si>
  <si>
    <t>ResLightingInterior</t>
  </si>
  <si>
    <t>ResLightingExterior</t>
  </si>
  <si>
    <t>ResLightingInteriorAndExterior</t>
  </si>
  <si>
    <t>R-SF-WX-ASHP-HZ1-All-S</t>
  </si>
  <si>
    <t>R-SF-WX-ASHP-HZ2-All-S</t>
  </si>
  <si>
    <t>R-SF-WX-ASHP-HZ3-All-S</t>
  </si>
  <si>
    <t>R-SF-WX-ASHP-HZ2/3-All-S</t>
  </si>
  <si>
    <t>R-SF-WX-DHP-HZ1-All-S</t>
  </si>
  <si>
    <t>R-SF-WX-DHP-HZ2-All-S</t>
  </si>
  <si>
    <t>R-SF-WX-DHP-HZ3-All-S</t>
  </si>
  <si>
    <t>R-SF-WX-DHP-HZ2/3-All-S</t>
  </si>
  <si>
    <t>R-SF-WX-ER-HZ1-All-S</t>
  </si>
  <si>
    <t>R-SF-WX-ER-HZ2-All-S</t>
  </si>
  <si>
    <t>R-SF-WX-ER-HZ3-All-S</t>
  </si>
  <si>
    <t>R-SF-WX-ER-HZ2/3-All-S</t>
  </si>
  <si>
    <t>R-ALL-Plug-HPDryer-ALL-ALL-S</t>
  </si>
  <si>
    <t>R-ALL-WH-Cwash-ALL-ALL-S</t>
  </si>
  <si>
    <t>R-MF-PoolPumpIndoor-All-All-S</t>
  </si>
  <si>
    <t>R-MF-PoolPumpOutdoor-All-All-S</t>
  </si>
  <si>
    <t>R-SF-PoolPumpIndoor-All-All-S</t>
  </si>
  <si>
    <t>R-SF-PoolPumpOutdoor-All-All-S</t>
  </si>
  <si>
    <t>R-SF-HVAC-CCS-HZ1-All-S</t>
  </si>
  <si>
    <t>R-SF-HVAC-CCS-HZ2-All-S</t>
  </si>
  <si>
    <t>R-SF-HVAC-CCS-HZ3-All-S</t>
  </si>
  <si>
    <t>R-MH-WX-ASHP-HZ1-All-S</t>
  </si>
  <si>
    <t>R-MH-WX-ASHP-HZ2-All-S</t>
  </si>
  <si>
    <t>R-MH-WX-ASHP-HZ3-All-S</t>
  </si>
  <si>
    <t>R-MH-WX-ASHP-HZ2/3-All-S</t>
  </si>
  <si>
    <t>R-MH-WX-ER-HZ1-All-S</t>
  </si>
  <si>
    <t>R-MH-WX-ER-HZ2-All-S</t>
  </si>
  <si>
    <t>R-MH-WX-ER-HZ3-All-S</t>
  </si>
  <si>
    <t>R-MH-WX-ER-HZ2/3-All-S</t>
  </si>
  <si>
    <t>R-SF-HVAC-ASHPConversionWCAC-HZ1-Ex-S</t>
  </si>
  <si>
    <t>R-SF-HVAC-ASHPConversionWCAC-HZ2-Ex-S</t>
  </si>
  <si>
    <t>R-SF-HVAC-ASHPConversionWCAC-HZ3-Ex-S</t>
  </si>
  <si>
    <t>R-SF-HVAC-ASHPConversionNoCAC-HZ1-Ex-S</t>
  </si>
  <si>
    <t>R-SF-HVAC-ASHPConversionNoCAC-HZ2-Ex-S</t>
  </si>
  <si>
    <t>R-SF-HVAC-ASHPConversionNoCAC-HZ3-Ex-S</t>
  </si>
  <si>
    <t>R-SF-HVAC-ASHPUpgrade-HZ1-Ex-S</t>
  </si>
  <si>
    <t>R-SF-HVAC-ASHPUpgrade-HZ2-Ex-S</t>
  </si>
  <si>
    <t>R-SF-HVAC-ASHPUpgrade-HZ3-Ex-S</t>
  </si>
  <si>
    <t>DSI-0</t>
  </si>
  <si>
    <t>S-All-UD-CVR-All-All-N</t>
  </si>
  <si>
    <t>From RTF SIW v4.8</t>
  </si>
  <si>
    <t>Year</t>
  </si>
  <si>
    <t>Multipliers</t>
  </si>
  <si>
    <t>Select Dollar Year:</t>
  </si>
  <si>
    <t>Annual Inflation Rate</t>
  </si>
  <si>
    <t>to convert to</t>
  </si>
  <si>
    <t>from Global Insight</t>
  </si>
  <si>
    <t>base year (2016)</t>
  </si>
  <si>
    <t>Inflation Adjustment:</t>
  </si>
  <si>
    <t>dollars</t>
  </si>
  <si>
    <t>Load shape</t>
  </si>
  <si>
    <t>Avoided Cost</t>
  </si>
  <si>
    <t>Busbar Savings</t>
  </si>
  <si>
    <t>Custom</t>
  </si>
  <si>
    <t>UES Quantity</t>
  </si>
  <si>
    <t>Project Completion Year (YYYY)</t>
  </si>
  <si>
    <t>Site Savings</t>
  </si>
  <si>
    <t>Additional Explanation</t>
  </si>
  <si>
    <t>Do not modify these, they are automatically calculated.</t>
  </si>
  <si>
    <t>You will need to enter values here if you are included a custom project measure, but you can ignore it if the measure is a UES.</t>
  </si>
  <si>
    <t>You can add additional details, like Non-Energy Benefits or O&amp;M Change if you have them, they may modify the B/C ratio for the measure.</t>
  </si>
  <si>
    <t>Required</t>
  </si>
  <si>
    <t>Optional Additional User Input</t>
  </si>
  <si>
    <t>1.  Cell Color Key:</t>
  </si>
  <si>
    <t>2.  Project Level results:</t>
  </si>
  <si>
    <t>3.  Measure Level Inputs</t>
  </si>
  <si>
    <t>UES Measure Input Only</t>
  </si>
  <si>
    <t>Custom Project or Lighting Calculator Input Only</t>
  </si>
  <si>
    <t>Automatically Calculated</t>
  </si>
  <si>
    <t>You have to enter a Refno (either UES or custom) and a Year for when the Measure will be Installed.</t>
  </si>
  <si>
    <t>You will need to enter values here if you are included a UES measure, but you can ignore it if it is a Custom measure.</t>
  </si>
  <si>
    <t>Cost Used in Calc</t>
  </si>
  <si>
    <t>UES Measures</t>
  </si>
  <si>
    <t>Custom and Lighting Calculator Measures</t>
  </si>
  <si>
    <t>Site Savings (kWh/year) for custom or lighting calc only</t>
  </si>
  <si>
    <t>Cost ($) Input for Custom Project or Lighting Calculator Only</t>
  </si>
  <si>
    <t>Refno (Copy and Paste from either the "Custom Measure List Oct 2026" or  "UES Measure List Oct 2026" worksheet).  LIGHTING NOTE: For lighting projects, use REFNO "CLILB82045" for Retrofits, and "CLILB92045" for New Construction.</t>
  </si>
  <si>
    <t>TRC B/C RATIO</t>
  </si>
  <si>
    <t>measure type</t>
  </si>
  <si>
    <t>x</t>
  </si>
  <si>
    <t>This measures savings as % of total project savings</t>
  </si>
  <si>
    <t>This mesaure's B/C ratio scaled by % savings for total project</t>
  </si>
  <si>
    <t>Custom Project B/C Concern?</t>
  </si>
  <si>
    <t>any custom project B/C concerns?</t>
  </si>
  <si>
    <t>Date</t>
  </si>
  <si>
    <t>Created</t>
  </si>
  <si>
    <t>Summary of Changes</t>
  </si>
  <si>
    <t>Jamie Anthony</t>
  </si>
  <si>
    <t>Total Project Busbar Savings</t>
  </si>
  <si>
    <t>Modified so UES reference published B/C ratio, and adjusted project B/C calc method to accommodate, and added a B/C check for custom projects.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</si>
</sst>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_(&quot;$&quot;* \(#,##0.00\);_(&quot;$&quot;* &quot;-&quot;??_);_(@_)"/>
    <numFmt numFmtId="43" formatCode="_(* #,##0.00_);_(* \(#,##0.00\);_(* &quot;-&quot;??_);_(@_)"/>
    <numFmt numFmtId="164" formatCode="_(* #,##0.000_);_(* \(#,##0.000\);_(* &quot;-&quot;??_);_(@_)"/>
    <numFmt numFmtId="165" formatCode="_(* #,##0_);_(* \(#,##0\);_(* &quot;-&quot;??_);_(@_)"/>
    <numFmt numFmtId="166" formatCode="0.0"/>
    <numFmt numFmtId="167" formatCode="&quot;$&quot;#,##0.00"/>
    <numFmt numFmtId="168" formatCode="yyyy\-mm\-dd"/>
    <numFmt numFmtId="169" formatCode="@*."/>
    <numFmt numFmtId="170" formatCode="#,##0.0"/>
    <numFmt numFmtId="171" formatCode="0.0000"/>
    <numFmt numFmtId="172" formatCode="_(* #,##0.0000000_);_(* \(#,##0.0000000\);_(* &quot;-&quot;??_);_(@_)"/>
    <numFmt numFmtId="173" formatCode="_(* #,##0.0_);_(* \(#,##0.0\);_(* &quot;-&quot;??_);_(@_)"/>
  </numFmts>
  <fonts count="26" x14ac:knownFonts="1">
    <font>
      <sz val="11"/>
      <color theme="1"/>
      <name val="Aptos Narrow"/>
      <family val="2"/>
      <scheme val="minor"/>
    </font>
    <font>
      <sz val="11"/>
      <color theme="1"/>
      <name val="Aptos Narrow"/>
      <family val="2"/>
      <scheme val="minor"/>
    </font>
    <font>
      <b/>
      <sz val="11"/>
      <color theme="1"/>
      <name val="Aptos Narrow"/>
      <family val="2"/>
      <scheme val="minor"/>
    </font>
    <font>
      <b/>
      <sz val="12"/>
      <color theme="1"/>
      <name val="Aptos Narrow"/>
      <family val="2"/>
      <scheme val="minor"/>
    </font>
    <font>
      <b/>
      <sz val="12"/>
      <color theme="1"/>
      <name val="Calibri"/>
      <family val="2"/>
    </font>
    <font>
      <b/>
      <sz val="11"/>
      <color theme="1"/>
      <name val="Calibri"/>
      <family val="2"/>
    </font>
    <font>
      <sz val="8"/>
      <name val="Aptos Narrow"/>
      <family val="2"/>
      <scheme val="minor"/>
    </font>
    <font>
      <b/>
      <sz val="8"/>
      <color theme="1"/>
      <name val="Arial"/>
      <family val="2"/>
    </font>
    <font>
      <sz val="8"/>
      <color theme="1"/>
      <name val="Arial"/>
      <family val="2"/>
    </font>
    <font>
      <sz val="8"/>
      <name val="Arial"/>
      <family val="2"/>
    </font>
    <font>
      <sz val="11"/>
      <name val="Aptos Narrow"/>
      <family val="2"/>
    </font>
    <font>
      <strike/>
      <sz val="8"/>
      <name val="Arial"/>
      <family val="2"/>
    </font>
    <font>
      <strike/>
      <sz val="8"/>
      <color rgb="FFFF0000"/>
      <name val="Arial"/>
      <family val="2"/>
    </font>
    <font>
      <sz val="10"/>
      <name val="Arial"/>
      <family val="2"/>
    </font>
    <font>
      <b/>
      <sz val="12"/>
      <name val="Arial"/>
      <family val="2"/>
    </font>
    <font>
      <b/>
      <sz val="8"/>
      <name val="Arial"/>
      <family val="2"/>
    </font>
    <font>
      <sz val="10"/>
      <color rgb="FFFF0000"/>
      <name val="Arial"/>
      <family val="2"/>
    </font>
    <font>
      <sz val="10"/>
      <name val="Arial"/>
      <family val="2"/>
    </font>
    <font>
      <b/>
      <sz val="10"/>
      <name val="Arial"/>
      <family val="2"/>
    </font>
    <font>
      <sz val="10"/>
      <color theme="1"/>
      <name val="Arial"/>
      <family val="2"/>
    </font>
    <font>
      <b/>
      <sz val="10"/>
      <color theme="1"/>
      <name val="Arial"/>
      <family val="2"/>
    </font>
    <font>
      <sz val="11"/>
      <color rgb="FF000000"/>
      <name val="Calibri"/>
      <family val="2"/>
    </font>
    <font>
      <sz val="9"/>
      <color indexed="81"/>
      <name val="Tahoma"/>
      <family val="2"/>
    </font>
    <font>
      <b/>
      <sz val="9"/>
      <color indexed="81"/>
      <name val="Tahoma"/>
      <family val="2"/>
    </font>
    <font>
      <sz val="11"/>
      <color rgb="FF000000"/>
      <name val="Aptos Narrow"/>
      <family val="2"/>
      <scheme val="minor"/>
    </font>
    <font>
      <sz val="9"/>
      <color indexed="81"/>
      <name val="Tahoma"/>
      <charset val="1"/>
    </font>
  </fonts>
  <fills count="12">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rgb="FF92D050"/>
        <bgColor indexed="64"/>
      </patternFill>
    </fill>
    <fill>
      <patternFill patternType="solid">
        <fgColor rgb="FF00B050"/>
        <bgColor indexed="64"/>
      </patternFill>
    </fill>
    <fill>
      <patternFill patternType="solid">
        <fgColor rgb="FFC00000"/>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59999389629810485"/>
        <bgColor indexed="64"/>
      </patternFill>
    </fill>
  </fills>
  <borders count="24">
    <border>
      <left/>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0" tint="-0.499984740745262"/>
      </left>
      <right style="thin">
        <color theme="0" tint="-0.499984740745262"/>
      </right>
      <top/>
      <bottom style="thin">
        <color theme="0" tint="-0.499984740745262"/>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3" fillId="0" borderId="0"/>
    <xf numFmtId="43" fontId="17" fillId="0" borderId="0" applyFont="0" applyFill="0" applyBorder="0" applyAlignment="0" applyProtection="0"/>
    <xf numFmtId="0" fontId="19" fillId="0" borderId="0"/>
  </cellStyleXfs>
  <cellXfs count="151">
    <xf numFmtId="0" fontId="0" fillId="0" borderId="0" xfId="0"/>
    <xf numFmtId="0" fontId="0" fillId="0" borderId="0" xfId="0" applyAlignment="1">
      <alignment horizontal="center" vertical="top"/>
    </xf>
    <xf numFmtId="43" fontId="0" fillId="0" borderId="0" xfId="1" applyFont="1" applyFill="1" applyBorder="1" applyAlignment="1">
      <alignment horizontal="center"/>
    </xf>
    <xf numFmtId="0" fontId="0" fillId="2" borderId="0" xfId="0" applyFill="1"/>
    <xf numFmtId="0" fontId="0" fillId="3" borderId="0" xfId="0" applyFill="1"/>
    <xf numFmtId="0" fontId="2" fillId="0" borderId="0" xfId="0" applyFont="1"/>
    <xf numFmtId="0" fontId="0" fillId="3" borderId="4" xfId="0" applyFill="1" applyBorder="1" applyAlignment="1">
      <alignment horizontal="center" wrapText="1"/>
    </xf>
    <xf numFmtId="0" fontId="0" fillId="2" borderId="4" xfId="0" applyFill="1" applyBorder="1" applyAlignment="1">
      <alignment horizontal="center" wrapText="1"/>
    </xf>
    <xf numFmtId="165" fontId="0" fillId="0" borderId="0" xfId="1" applyNumberFormat="1" applyFont="1"/>
    <xf numFmtId="165" fontId="0" fillId="4" borderId="0" xfId="1" applyNumberFormat="1" applyFont="1" applyFill="1"/>
    <xf numFmtId="9" fontId="0" fillId="3" borderId="0" xfId="3" applyFont="1" applyFill="1"/>
    <xf numFmtId="165" fontId="0" fillId="4" borderId="0" xfId="0" applyNumberFormat="1" applyFill="1"/>
    <xf numFmtId="165" fontId="0" fillId="3" borderId="0" xfId="1" applyNumberFormat="1" applyFont="1" applyFill="1"/>
    <xf numFmtId="49" fontId="8" fillId="0" borderId="0" xfId="0" applyNumberFormat="1" applyFont="1"/>
    <xf numFmtId="0" fontId="8" fillId="0" borderId="0" xfId="0" applyFont="1"/>
    <xf numFmtId="49" fontId="9" fillId="0" borderId="0" xfId="0" applyNumberFormat="1" applyFont="1"/>
    <xf numFmtId="0" fontId="9" fillId="0" borderId="0" xfId="0" applyFont="1"/>
    <xf numFmtId="166" fontId="0" fillId="4" borderId="0" xfId="0" applyNumberFormat="1" applyFill="1"/>
    <xf numFmtId="0" fontId="13" fillId="0" borderId="0" xfId="5"/>
    <xf numFmtId="0" fontId="15" fillId="0" borderId="4" xfId="5" applyFont="1" applyBorder="1" applyAlignment="1">
      <alignment horizontal="center" wrapText="1"/>
    </xf>
    <xf numFmtId="0" fontId="15" fillId="0" borderId="6" xfId="5" applyFont="1" applyBorder="1" applyAlignment="1">
      <alignment horizontal="center" wrapText="1"/>
    </xf>
    <xf numFmtId="166" fontId="9" fillId="0" borderId="0" xfId="5" applyNumberFormat="1" applyFont="1" applyAlignment="1">
      <alignment horizontal="right"/>
    </xf>
    <xf numFmtId="169" fontId="15" fillId="0" borderId="0" xfId="5" applyNumberFormat="1" applyFont="1"/>
    <xf numFmtId="170" fontId="9" fillId="0" borderId="0" xfId="5" applyNumberFormat="1" applyFont="1" applyAlignment="1">
      <alignment horizontal="right"/>
    </xf>
    <xf numFmtId="0" fontId="15" fillId="0" borderId="0" xfId="5" applyFont="1"/>
    <xf numFmtId="169" fontId="9" fillId="0" borderId="0" xfId="5" applyNumberFormat="1" applyFont="1"/>
    <xf numFmtId="0" fontId="9" fillId="0" borderId="0" xfId="5" applyFont="1"/>
    <xf numFmtId="0" fontId="13" fillId="0" borderId="3" xfId="5" applyBorder="1"/>
    <xf numFmtId="166" fontId="9" fillId="0" borderId="3" xfId="5" applyNumberFormat="1" applyFont="1" applyBorder="1" applyAlignment="1">
      <alignment horizontal="right"/>
    </xf>
    <xf numFmtId="0" fontId="16" fillId="0" borderId="0" xfId="5" applyFont="1"/>
    <xf numFmtId="165" fontId="17" fillId="0" borderId="0" xfId="6" applyNumberFormat="1" applyFont="1"/>
    <xf numFmtId="165" fontId="0" fillId="0" borderId="0" xfId="6" applyNumberFormat="1" applyFont="1"/>
    <xf numFmtId="165" fontId="15" fillId="0" borderId="4" xfId="6" applyNumberFormat="1" applyFont="1" applyBorder="1" applyAlignment="1">
      <alignment horizontal="center" wrapText="1"/>
    </xf>
    <xf numFmtId="165" fontId="15" fillId="0" borderId="6" xfId="6" applyNumberFormat="1" applyFont="1" applyBorder="1" applyAlignment="1">
      <alignment horizontal="center" wrapText="1"/>
    </xf>
    <xf numFmtId="165" fontId="9" fillId="0" borderId="0" xfId="6" applyNumberFormat="1" applyFont="1" applyAlignment="1">
      <alignment horizontal="right"/>
    </xf>
    <xf numFmtId="165" fontId="9" fillId="0" borderId="3" xfId="6" applyNumberFormat="1" applyFont="1" applyBorder="1" applyAlignment="1">
      <alignment horizontal="right"/>
    </xf>
    <xf numFmtId="0" fontId="17" fillId="0" borderId="0" xfId="5" applyFont="1"/>
    <xf numFmtId="165" fontId="13" fillId="0" borderId="0" xfId="5" applyNumberFormat="1"/>
    <xf numFmtId="9" fontId="13" fillId="0" borderId="0" xfId="5" applyNumberFormat="1"/>
    <xf numFmtId="0" fontId="18" fillId="0" borderId="0" xfId="5" applyFont="1"/>
    <xf numFmtId="165" fontId="18" fillId="0" borderId="0" xfId="5" applyNumberFormat="1" applyFont="1"/>
    <xf numFmtId="165" fontId="0" fillId="0" borderId="0" xfId="0" applyNumberFormat="1"/>
    <xf numFmtId="9" fontId="0" fillId="0" borderId="0" xfId="0" applyNumberFormat="1"/>
    <xf numFmtId="43" fontId="2" fillId="0" borderId="0" xfId="0" applyNumberFormat="1" applyFont="1"/>
    <xf numFmtId="0" fontId="0" fillId="0" borderId="4" xfId="0" applyBorder="1"/>
    <xf numFmtId="0" fontId="0" fillId="5" borderId="7" xfId="0" applyFill="1" applyBorder="1"/>
    <xf numFmtId="0" fontId="0" fillId="6" borderId="4" xfId="0" applyFill="1" applyBorder="1"/>
    <xf numFmtId="0" fontId="0" fillId="0" borderId="6" xfId="0" applyBorder="1"/>
    <xf numFmtId="43" fontId="0" fillId="0" borderId="4" xfId="1" applyFont="1" applyBorder="1"/>
    <xf numFmtId="43" fontId="0" fillId="0" borderId="6" xfId="1" applyFont="1" applyBorder="1"/>
    <xf numFmtId="172" fontId="0" fillId="0" borderId="4" xfId="1" applyNumberFormat="1" applyFont="1" applyBorder="1"/>
    <xf numFmtId="43" fontId="0" fillId="0" borderId="0" xfId="0" applyNumberFormat="1"/>
    <xf numFmtId="0" fontId="20" fillId="7" borderId="8" xfId="7" applyFont="1" applyFill="1" applyBorder="1" applyAlignment="1">
      <alignment horizontal="center"/>
    </xf>
    <xf numFmtId="0" fontId="20" fillId="7" borderId="9" xfId="7" applyFont="1" applyFill="1" applyBorder="1" applyAlignment="1">
      <alignment horizontal="center"/>
    </xf>
    <xf numFmtId="0" fontId="20" fillId="7" borderId="10" xfId="7" applyFont="1" applyFill="1" applyBorder="1" applyAlignment="1">
      <alignment horizontal="center"/>
    </xf>
    <xf numFmtId="0" fontId="2" fillId="8" borderId="11" xfId="0" applyFont="1" applyFill="1" applyBorder="1"/>
    <xf numFmtId="0" fontId="2" fillId="8" borderId="12" xfId="0" applyFont="1" applyFill="1" applyBorder="1"/>
    <xf numFmtId="0" fontId="20" fillId="7" borderId="13" xfId="7" applyFont="1" applyFill="1" applyBorder="1"/>
    <xf numFmtId="0" fontId="20" fillId="7" borderId="0" xfId="7" applyFont="1" applyFill="1" applyAlignment="1">
      <alignment horizontal="center"/>
    </xf>
    <xf numFmtId="0" fontId="20" fillId="7" borderId="14" xfId="7" applyFont="1" applyFill="1" applyBorder="1" applyAlignment="1">
      <alignment horizontal="center"/>
    </xf>
    <xf numFmtId="0" fontId="2" fillId="0" borderId="11" xfId="0" applyFont="1" applyBorder="1"/>
    <xf numFmtId="43" fontId="2" fillId="0" borderId="12" xfId="1" applyFont="1" applyBorder="1"/>
    <xf numFmtId="0" fontId="20" fillId="7" borderId="13" xfId="7" applyFont="1" applyFill="1" applyBorder="1" applyAlignment="1">
      <alignment horizontal="center"/>
    </xf>
    <xf numFmtId="0" fontId="0" fillId="0" borderId="15" xfId="0" applyBorder="1"/>
    <xf numFmtId="43" fontId="0" fillId="0" borderId="16" xfId="1" applyFont="1" applyBorder="1"/>
    <xf numFmtId="43" fontId="0" fillId="0" borderId="17" xfId="1" applyFont="1" applyBorder="1"/>
    <xf numFmtId="0" fontId="0" fillId="0" borderId="18" xfId="0" applyBorder="1"/>
    <xf numFmtId="43" fontId="0" fillId="0" borderId="19" xfId="1" applyFont="1" applyBorder="1"/>
    <xf numFmtId="0" fontId="0" fillId="0" borderId="20" xfId="0" applyBorder="1"/>
    <xf numFmtId="43" fontId="0" fillId="0" borderId="21" xfId="1" applyFont="1" applyBorder="1"/>
    <xf numFmtId="43" fontId="0" fillId="0" borderId="22" xfId="1" applyFont="1" applyBorder="1"/>
    <xf numFmtId="0" fontId="21" fillId="0" borderId="0" xfId="0" applyFont="1"/>
    <xf numFmtId="0" fontId="0" fillId="0" borderId="5" xfId="0" applyBorder="1"/>
    <xf numFmtId="43" fontId="0" fillId="0" borderId="5" xfId="1" applyFont="1" applyBorder="1"/>
    <xf numFmtId="0" fontId="0" fillId="9" borderId="0" xfId="0" applyFill="1"/>
    <xf numFmtId="0" fontId="0" fillId="10" borderId="0" xfId="0" applyFill="1"/>
    <xf numFmtId="0" fontId="0" fillId="11" borderId="0" xfId="0" applyFill="1"/>
    <xf numFmtId="0" fontId="0" fillId="11" borderId="4" xfId="0" applyFill="1" applyBorder="1" applyAlignment="1">
      <alignment horizontal="center" wrapText="1"/>
    </xf>
    <xf numFmtId="171" fontId="0" fillId="0" borderId="0" xfId="0" applyNumberFormat="1"/>
    <xf numFmtId="2" fontId="0" fillId="2" borderId="0" xfId="0" applyNumberFormat="1" applyFill="1"/>
    <xf numFmtId="0" fontId="2" fillId="9" borderId="4" xfId="0" applyFont="1" applyFill="1" applyBorder="1" applyAlignment="1">
      <alignment horizontal="center" vertical="top" wrapText="1"/>
    </xf>
    <xf numFmtId="0" fontId="3" fillId="9" borderId="2" xfId="0" applyFont="1" applyFill="1" applyBorder="1" applyAlignment="1">
      <alignment horizontal="center"/>
    </xf>
    <xf numFmtId="0" fontId="4" fillId="9" borderId="3" xfId="0" applyFont="1" applyFill="1" applyBorder="1" applyAlignment="1">
      <alignment horizontal="center"/>
    </xf>
    <xf numFmtId="14" fontId="5" fillId="9" borderId="4" xfId="0" applyNumberFormat="1" applyFont="1" applyFill="1" applyBorder="1" applyAlignment="1">
      <alignment horizontal="center" vertical="top" wrapText="1"/>
    </xf>
    <xf numFmtId="0" fontId="0" fillId="9" borderId="0" xfId="0" applyFill="1" applyAlignment="1">
      <alignment horizontal="center" vertical="top"/>
    </xf>
    <xf numFmtId="9" fontId="0" fillId="9" borderId="0" xfId="3" applyFont="1" applyFill="1" applyBorder="1" applyAlignment="1">
      <alignment horizontal="center"/>
    </xf>
    <xf numFmtId="43" fontId="0" fillId="9" borderId="0" xfId="1" applyFont="1" applyFill="1" applyBorder="1" applyAlignment="1">
      <alignment horizontal="center"/>
    </xf>
    <xf numFmtId="43" fontId="0" fillId="9" borderId="0" xfId="1" applyFont="1" applyFill="1" applyBorder="1" applyAlignment="1">
      <alignment horizontal="right"/>
    </xf>
    <xf numFmtId="164" fontId="0" fillId="9" borderId="0" xfId="1" applyNumberFormat="1" applyFont="1" applyFill="1" applyBorder="1" applyAlignment="1">
      <alignment horizontal="right"/>
    </xf>
    <xf numFmtId="0" fontId="7" fillId="10" borderId="4" xfId="0" applyFont="1" applyFill="1" applyBorder="1" applyAlignment="1">
      <alignment horizontal="center" vertical="center" wrapText="1"/>
    </xf>
    <xf numFmtId="49" fontId="9" fillId="10" borderId="0" xfId="0" applyNumberFormat="1" applyFont="1" applyFill="1"/>
    <xf numFmtId="0" fontId="9" fillId="10" borderId="0" xfId="0" applyFont="1" applyFill="1"/>
    <xf numFmtId="2" fontId="9" fillId="10" borderId="0" xfId="0" applyNumberFormat="1" applyFont="1" applyFill="1"/>
    <xf numFmtId="167" fontId="8" fillId="10" borderId="0" xfId="0" applyNumberFormat="1" applyFont="1" applyFill="1"/>
    <xf numFmtId="167" fontId="9" fillId="10" borderId="0" xfId="0" applyNumberFormat="1" applyFont="1" applyFill="1"/>
    <xf numFmtId="3" fontId="9" fillId="10" borderId="0" xfId="0" applyNumberFormat="1" applyFont="1" applyFill="1"/>
    <xf numFmtId="168" fontId="9" fillId="10" borderId="0" xfId="0" applyNumberFormat="1" applyFont="1" applyFill="1"/>
    <xf numFmtId="2" fontId="8" fillId="10" borderId="0" xfId="2" applyNumberFormat="1" applyFont="1" applyFill="1"/>
    <xf numFmtId="167" fontId="9" fillId="10" borderId="0" xfId="0" applyNumberFormat="1" applyFont="1" applyFill="1" applyAlignment="1">
      <alignment horizontal="right"/>
    </xf>
    <xf numFmtId="0" fontId="9" fillId="10" borderId="0" xfId="4" applyFont="1" applyFill="1" applyAlignment="1">
      <alignment vertical="top"/>
    </xf>
    <xf numFmtId="0" fontId="9" fillId="10" borderId="0" xfId="0" applyFont="1" applyFill="1" applyAlignment="1">
      <alignment horizontal="center" vertical="center"/>
    </xf>
    <xf numFmtId="0" fontId="9" fillId="10" borderId="0" xfId="0" applyFont="1" applyFill="1" applyAlignment="1">
      <alignment horizontal="center" vertical="top"/>
    </xf>
    <xf numFmtId="0" fontId="10" fillId="10" borderId="0" xfId="0" applyFont="1" applyFill="1"/>
    <xf numFmtId="0" fontId="9" fillId="10" borderId="0" xfId="4" applyFont="1" applyFill="1" applyAlignment="1">
      <alignment vertical="center"/>
    </xf>
    <xf numFmtId="0" fontId="11" fillId="10" borderId="0" xfId="0" applyFont="1" applyFill="1"/>
    <xf numFmtId="0" fontId="9" fillId="10" borderId="0" xfId="0" applyFont="1" applyFill="1" applyAlignment="1">
      <alignment vertical="top"/>
    </xf>
    <xf numFmtId="49" fontId="8" fillId="10" borderId="0" xfId="0" applyNumberFormat="1" applyFont="1" applyFill="1"/>
    <xf numFmtId="0" fontId="8" fillId="10" borderId="0" xfId="0" applyFont="1" applyFill="1"/>
    <xf numFmtId="2" fontId="8" fillId="10" borderId="0" xfId="0" applyNumberFormat="1" applyFont="1" applyFill="1"/>
    <xf numFmtId="3" fontId="8" fillId="10" borderId="0" xfId="0" applyNumberFormat="1" applyFont="1" applyFill="1"/>
    <xf numFmtId="168" fontId="8" fillId="10" borderId="0" xfId="0" applyNumberFormat="1" applyFont="1" applyFill="1"/>
    <xf numFmtId="167" fontId="8" fillId="10" borderId="0" xfId="0" applyNumberFormat="1" applyFont="1" applyFill="1" applyAlignment="1">
      <alignment horizontal="right"/>
    </xf>
    <xf numFmtId="0" fontId="8" fillId="10" borderId="0" xfId="4" applyFont="1" applyFill="1" applyAlignment="1">
      <alignment vertical="top"/>
    </xf>
    <xf numFmtId="0" fontId="8" fillId="10" borderId="0" xfId="0" applyFont="1" applyFill="1" applyAlignment="1">
      <alignment horizontal="center" vertical="center"/>
    </xf>
    <xf numFmtId="0" fontId="8" fillId="10" borderId="0" xfId="0" applyFont="1" applyFill="1" applyAlignment="1">
      <alignment horizontal="center" vertical="top"/>
    </xf>
    <xf numFmtId="0" fontId="0" fillId="10" borderId="4" xfId="0" applyFill="1" applyBorder="1" applyAlignment="1">
      <alignment wrapText="1"/>
    </xf>
    <xf numFmtId="0" fontId="0" fillId="0" borderId="0" xfId="0" applyAlignment="1">
      <alignment wrapText="1"/>
    </xf>
    <xf numFmtId="0" fontId="0" fillId="2" borderId="4" xfId="0" applyFill="1" applyBorder="1" applyAlignment="1">
      <alignment wrapText="1"/>
    </xf>
    <xf numFmtId="0" fontId="0" fillId="9" borderId="4" xfId="0" applyFill="1" applyBorder="1" applyAlignment="1">
      <alignment wrapText="1"/>
    </xf>
    <xf numFmtId="0" fontId="0" fillId="9" borderId="4" xfId="0" applyFill="1" applyBorder="1" applyAlignment="1">
      <alignment horizontal="center" wrapText="1"/>
    </xf>
    <xf numFmtId="0" fontId="8" fillId="10" borderId="0" xfId="0" applyFont="1" applyFill="1" applyAlignment="1">
      <alignment vertical="top"/>
    </xf>
    <xf numFmtId="0" fontId="8" fillId="10" borderId="0" xfId="4" applyFont="1" applyFill="1" applyAlignment="1">
      <alignment vertical="center"/>
    </xf>
    <xf numFmtId="0" fontId="12" fillId="10" borderId="0" xfId="0" applyFont="1" applyFill="1"/>
    <xf numFmtId="0" fontId="24" fillId="0" borderId="0" xfId="0" applyFont="1"/>
    <xf numFmtId="165" fontId="0" fillId="2" borderId="0" xfId="1" applyNumberFormat="1" applyFont="1" applyFill="1"/>
    <xf numFmtId="9" fontId="0" fillId="0" borderId="4" xfId="3" applyFont="1" applyBorder="1"/>
    <xf numFmtId="43" fontId="0" fillId="0" borderId="4" xfId="0" applyNumberFormat="1" applyBorder="1"/>
    <xf numFmtId="0" fontId="3" fillId="9" borderId="1" xfId="0" applyFont="1" applyFill="1" applyBorder="1" applyAlignment="1">
      <alignment horizontal="center"/>
    </xf>
    <xf numFmtId="0" fontId="3" fillId="9" borderId="1" xfId="0" applyFont="1" applyFill="1" applyBorder="1" applyAlignment="1">
      <alignment horizontal="center" vertical="top"/>
    </xf>
    <xf numFmtId="0" fontId="2" fillId="10" borderId="3" xfId="0" applyFont="1" applyFill="1" applyBorder="1" applyAlignment="1">
      <alignment horizontal="center"/>
    </xf>
    <xf numFmtId="0" fontId="2" fillId="0" borderId="3" xfId="0" applyFont="1" applyBorder="1" applyAlignment="1">
      <alignment horizontal="center"/>
    </xf>
    <xf numFmtId="0" fontId="14" fillId="0" borderId="0" xfId="5" applyFont="1" applyAlignment="1">
      <alignment vertical="center" wrapText="1"/>
    </xf>
    <xf numFmtId="0" fontId="14" fillId="0" borderId="0" xfId="5" applyFont="1" applyAlignment="1">
      <alignment vertical="center"/>
    </xf>
    <xf numFmtId="0" fontId="9" fillId="0" borderId="5" xfId="5" applyFont="1" applyBorder="1" applyAlignment="1">
      <alignment horizontal="center"/>
    </xf>
    <xf numFmtId="0" fontId="15" fillId="0" borderId="4" xfId="5" applyFont="1" applyBorder="1" applyAlignment="1">
      <alignment horizontal="center"/>
    </xf>
    <xf numFmtId="0" fontId="15" fillId="0" borderId="6" xfId="5" applyFont="1" applyBorder="1" applyAlignment="1">
      <alignment horizontal="center"/>
    </xf>
    <xf numFmtId="0" fontId="9" fillId="0" borderId="0" xfId="5" applyFont="1" applyAlignment="1">
      <alignment wrapText="1"/>
    </xf>
    <xf numFmtId="0" fontId="13" fillId="0" borderId="0" xfId="5"/>
    <xf numFmtId="0" fontId="9" fillId="0" borderId="0" xfId="5" applyFont="1" applyAlignment="1">
      <alignment horizontal="left" wrapText="1"/>
    </xf>
    <xf numFmtId="165" fontId="15" fillId="0" borderId="4" xfId="6" applyNumberFormat="1" applyFont="1" applyBorder="1" applyAlignment="1">
      <alignment horizontal="center"/>
    </xf>
    <xf numFmtId="165" fontId="15" fillId="0" borderId="6" xfId="6" applyNumberFormat="1" applyFont="1" applyBorder="1" applyAlignment="1">
      <alignment horizontal="center"/>
    </xf>
    <xf numFmtId="0" fontId="0" fillId="0" borderId="0" xfId="0" applyFill="1"/>
    <xf numFmtId="0" fontId="0" fillId="0" borderId="23" xfId="0" applyBorder="1"/>
    <xf numFmtId="165" fontId="0" fillId="0" borderId="23" xfId="1" applyNumberFormat="1" applyFont="1" applyBorder="1"/>
    <xf numFmtId="165" fontId="0" fillId="0" borderId="4" xfId="1" applyNumberFormat="1" applyFont="1" applyBorder="1"/>
    <xf numFmtId="44" fontId="0" fillId="0" borderId="4" xfId="2" applyFont="1" applyBorder="1"/>
    <xf numFmtId="2" fontId="0" fillId="0" borderId="4" xfId="0" applyNumberFormat="1" applyBorder="1"/>
    <xf numFmtId="1" fontId="0" fillId="0" borderId="4" xfId="0" applyNumberFormat="1" applyBorder="1"/>
    <xf numFmtId="44" fontId="0" fillId="0" borderId="4" xfId="0" applyNumberFormat="1" applyBorder="1"/>
    <xf numFmtId="173" fontId="0" fillId="0" borderId="4" xfId="1" applyNumberFormat="1" applyFont="1" applyBorder="1"/>
    <xf numFmtId="14" fontId="0" fillId="0" borderId="0" xfId="0" applyNumberFormat="1"/>
  </cellXfs>
  <cellStyles count="8">
    <cellStyle name="Comma" xfId="1" builtinId="3"/>
    <cellStyle name="Comma 2" xfId="6" xr:uid="{A7BF720B-C573-4EBE-8168-60D3E4DCC782}"/>
    <cellStyle name="Currency" xfId="2" builtinId="4"/>
    <cellStyle name="Normal" xfId="0" builtinId="0"/>
    <cellStyle name="Normal 14" xfId="7" xr:uid="{F828F801-E2E1-4CF5-AFBF-8C6F44567379}"/>
    <cellStyle name="Normal 2" xfId="4" xr:uid="{AB500514-009D-4181-AF58-AA2D3EC3F611}"/>
    <cellStyle name="Normal 3" xfId="5" xr:uid="{177BEBB4-C24D-4FC8-BE03-484EE147B939}"/>
    <cellStyle name="Percent" xfId="3" builtinId="5"/>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76200</xdr:colOff>
      <xdr:row>2</xdr:row>
      <xdr:rowOff>185736</xdr:rowOff>
    </xdr:from>
    <xdr:to>
      <xdr:col>17</xdr:col>
      <xdr:colOff>0</xdr:colOff>
      <xdr:row>20</xdr:row>
      <xdr:rowOff>171449</xdr:rowOff>
    </xdr:to>
    <xdr:sp macro="" textlink="">
      <xdr:nvSpPr>
        <xdr:cNvPr id="2" name="TextBox 1">
          <a:extLst>
            <a:ext uri="{FF2B5EF4-FFF2-40B4-BE49-F238E27FC236}">
              <a16:creationId xmlns:a16="http://schemas.microsoft.com/office/drawing/2014/main" id="{AC28D7C1-06EF-2C18-9F35-D3F3A79F1413}"/>
            </a:ext>
          </a:extLst>
        </xdr:cNvPr>
        <xdr:cNvSpPr txBox="1"/>
      </xdr:nvSpPr>
      <xdr:spPr>
        <a:xfrm>
          <a:off x="685800" y="566736"/>
          <a:ext cx="9677400" cy="34147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Title</a:t>
          </a:r>
          <a:r>
            <a:rPr lang="en-US" sz="1100" baseline="0"/>
            <a:t>	DFD BC Ratio Estimator (2026)</a:t>
          </a:r>
        </a:p>
        <a:p>
          <a:r>
            <a:rPr lang="en-US" sz="1100" baseline="0"/>
            <a:t>Draft:	 Created on 9.24.26. Updated 10.9.26</a:t>
          </a:r>
        </a:p>
        <a:p>
          <a:endParaRPr lang="en-US" sz="1100" baseline="0"/>
        </a:p>
        <a:p>
          <a:r>
            <a:rPr lang="en-US" sz="1100" baseline="0"/>
            <a:t>Authors: </a:t>
          </a:r>
        </a:p>
        <a:p>
          <a:r>
            <a:rPr lang="en-US" sz="1100" baseline="0"/>
            <a:t>	Ben Mabee, BPA.  Jamie Anthony, P.E., BPA</a:t>
          </a:r>
        </a:p>
        <a:p>
          <a:r>
            <a:rPr lang="en-US" sz="1100" baseline="0"/>
            <a:t>	Energy Conservation, Bonneville Power Administration</a:t>
          </a:r>
        </a:p>
        <a:p>
          <a:endParaRPr lang="en-US" sz="1100" baseline="0"/>
        </a:p>
        <a:p>
          <a:r>
            <a:rPr lang="en-US" sz="1100" baseline="0"/>
            <a:t>Audience:	BPA Direct Funding Demonstration Program Applicants and asisting BPA Customer Service Engineers.</a:t>
          </a:r>
        </a:p>
        <a:p>
          <a:endParaRPr lang="en-US" sz="1100" baseline="0"/>
        </a:p>
        <a:p>
          <a:r>
            <a:rPr lang="en-US" sz="1100" baseline="0"/>
            <a:t>Purpose:	A simplified tool for estimating the B/C (Benefit to Cost Ratio) for Direction Funding Demonstration (DFD) Applications.  </a:t>
          </a:r>
        </a:p>
        <a:p>
          <a:endParaRPr lang="en-US" sz="1100" baseline="0"/>
        </a:p>
        <a:p>
          <a:r>
            <a:rPr lang="en-US" sz="1100" baseline="0"/>
            <a:t>Directions:	Use the "DFD BC Sheet" worksheet, starting at the top.  If you need help, contact your Customer Service Engineer.</a:t>
          </a:r>
        </a:p>
        <a:p>
          <a:r>
            <a:rPr lang="en-US" sz="1100" baseline="0"/>
            <a:t>	</a:t>
          </a:r>
        </a:p>
        <a:p>
          <a:r>
            <a:rPr lang="en-US" sz="1100" baseline="0"/>
            <a:t>	</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6625</xdr:colOff>
      <xdr:row>1</xdr:row>
      <xdr:rowOff>14907</xdr:rowOff>
    </xdr:from>
    <xdr:to>
      <xdr:col>9</xdr:col>
      <xdr:colOff>463826</xdr:colOff>
      <xdr:row>10</xdr:row>
      <xdr:rowOff>687457</xdr:rowOff>
    </xdr:to>
    <xdr:sp macro="" textlink="">
      <xdr:nvSpPr>
        <xdr:cNvPr id="2" name="TextBox 1">
          <a:extLst>
            <a:ext uri="{FF2B5EF4-FFF2-40B4-BE49-F238E27FC236}">
              <a16:creationId xmlns:a16="http://schemas.microsoft.com/office/drawing/2014/main" id="{0A89A134-8EB6-7EF4-8E5C-7C617C9C49E2}"/>
            </a:ext>
          </a:extLst>
        </xdr:cNvPr>
        <xdr:cNvSpPr txBox="1"/>
      </xdr:nvSpPr>
      <xdr:spPr>
        <a:xfrm>
          <a:off x="321364" y="205407"/>
          <a:ext cx="12616071" cy="238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WELCOME!  This is a tool for estimating the B/C (Benefit to Cost Ratio) for Direct Funding Demonstration (DFD) Applications.  It can handle measure</a:t>
          </a:r>
          <a:r>
            <a:rPr lang="en-US" sz="1100" baseline="0"/>
            <a:t> level inputs from UES measures, custom project measures, or lighting calculator measures, or any combination of the 3, and create a combined project B/C ratio.   You can enter just 1 measure, or up to 200 measures (Most DFD applications have about 2 or 3.)  If you need help, contact your customer service engineer.</a:t>
          </a:r>
        </a:p>
        <a:p>
          <a:endParaRPr lang="en-US" sz="1100"/>
        </a:p>
        <a:p>
          <a:r>
            <a:rPr lang="en-US" sz="1100"/>
            <a:t>There are 3 sections:</a:t>
          </a:r>
          <a:r>
            <a:rPr lang="en-US" sz="1100" baseline="0"/>
            <a:t> </a:t>
          </a:r>
        </a:p>
        <a:p>
          <a:r>
            <a:rPr lang="en-US" sz="1100" baseline="0"/>
            <a:t>1.  Cell Color Key: this is to help you know how to use the cells.  </a:t>
          </a:r>
        </a:p>
        <a:p>
          <a:r>
            <a:rPr lang="en-US" sz="1100" baseline="0"/>
            <a:t>2. Project Level Results:  This is calculated automatically after you fill out the 3rd part.  This is what will be used as an input to help score your project, amongst other project characteristics.</a:t>
          </a:r>
        </a:p>
        <a:p>
          <a:r>
            <a:rPr lang="en-US" sz="1100" baseline="0"/>
            <a:t>3.  Measure Level Inputs:  This is where you input values for UES measures, Lighting Calculator results, or Custom Project Measure estimates.  While some inputs are required Like Refno and Project Completion Year, others are optional, and some only pertain to UES measures, or Custom Project / Lighting Calculator  Measures.  LIGHTING NOTE: For lighting projects, use REFNO "CLILB82045" for all Retrofits, and "CLILB92045" for all New Construction.  </a:t>
          </a:r>
        </a:p>
        <a:p>
          <a:r>
            <a:rPr lang="en-US" sz="1100" baseline="0"/>
            <a:t>SPECIAL EDITING NOTE:  If in the middle of entering a project you decide to remove a measure or want to reset a row, the easiest way is to copy the cells from a row below that hasn't had an entry (like row 200) and paste it over the cells from your old entry, thus resetting that row.</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129622</xdr:colOff>
      <xdr:row>14</xdr:row>
      <xdr:rowOff>145359</xdr:rowOff>
    </xdr:from>
    <xdr:to>
      <xdr:col>9</xdr:col>
      <xdr:colOff>540423</xdr:colOff>
      <xdr:row>42</xdr:row>
      <xdr:rowOff>117524</xdr:rowOff>
    </xdr:to>
    <xdr:pic>
      <xdr:nvPicPr>
        <xdr:cNvPr id="2" name="Picture 1">
          <a:extLst>
            <a:ext uri="{FF2B5EF4-FFF2-40B4-BE49-F238E27FC236}">
              <a16:creationId xmlns:a16="http://schemas.microsoft.com/office/drawing/2014/main" id="{E53125D4-68A3-698D-2824-74B6D4FC0546}"/>
            </a:ext>
          </a:extLst>
        </xdr:cNvPr>
        <xdr:cNvPicPr>
          <a:picLocks noChangeAspect="1"/>
        </xdr:cNvPicPr>
      </xdr:nvPicPr>
      <xdr:blipFill>
        <a:blip xmlns:r="http://schemas.openxmlformats.org/officeDocument/2006/relationships" r:embed="rId1"/>
        <a:stretch>
          <a:fillRect/>
        </a:stretch>
      </xdr:blipFill>
      <xdr:spPr>
        <a:xfrm>
          <a:off x="742535" y="2812359"/>
          <a:ext cx="8801084" cy="5306165"/>
        </a:xfrm>
        <a:prstGeom prst="rect">
          <a:avLst/>
        </a:prstGeom>
      </xdr:spPr>
    </xdr:pic>
    <xdr:clientData/>
  </xdr:twoCellAnchor>
  <xdr:twoCellAnchor editAs="oneCell">
    <xdr:from>
      <xdr:col>1</xdr:col>
      <xdr:colOff>0</xdr:colOff>
      <xdr:row>48</xdr:row>
      <xdr:rowOff>0</xdr:rowOff>
    </xdr:from>
    <xdr:to>
      <xdr:col>10</xdr:col>
      <xdr:colOff>86991</xdr:colOff>
      <xdr:row>71</xdr:row>
      <xdr:rowOff>95875</xdr:rowOff>
    </xdr:to>
    <xdr:pic>
      <xdr:nvPicPr>
        <xdr:cNvPr id="3" name="Picture 2">
          <a:extLst>
            <a:ext uri="{FF2B5EF4-FFF2-40B4-BE49-F238E27FC236}">
              <a16:creationId xmlns:a16="http://schemas.microsoft.com/office/drawing/2014/main" id="{9C10F8BC-CCF2-0A6E-3BE7-F253B754BA18}"/>
            </a:ext>
          </a:extLst>
        </xdr:cNvPr>
        <xdr:cNvPicPr>
          <a:picLocks noChangeAspect="1"/>
        </xdr:cNvPicPr>
      </xdr:nvPicPr>
      <xdr:blipFill>
        <a:blip xmlns:r="http://schemas.openxmlformats.org/officeDocument/2006/relationships" r:embed="rId2"/>
        <a:stretch>
          <a:fillRect/>
        </a:stretch>
      </xdr:blipFill>
      <xdr:spPr>
        <a:xfrm>
          <a:off x="609600" y="8382000"/>
          <a:ext cx="9069066" cy="4477375"/>
        </a:xfrm>
        <a:prstGeom prst="rect">
          <a:avLst/>
        </a:prstGeom>
      </xdr:spPr>
    </xdr:pic>
    <xdr:clientData/>
  </xdr:twoCellAnchor>
  <xdr:twoCellAnchor editAs="oneCell">
    <xdr:from>
      <xdr:col>12</xdr:col>
      <xdr:colOff>438977</xdr:colOff>
      <xdr:row>13</xdr:row>
      <xdr:rowOff>143169</xdr:rowOff>
    </xdr:from>
    <xdr:to>
      <xdr:col>22</xdr:col>
      <xdr:colOff>371266</xdr:colOff>
      <xdr:row>41</xdr:row>
      <xdr:rowOff>54428</xdr:rowOff>
    </xdr:to>
    <xdr:pic>
      <xdr:nvPicPr>
        <xdr:cNvPr id="4" name="Picture 3">
          <a:extLst>
            <a:ext uri="{FF2B5EF4-FFF2-40B4-BE49-F238E27FC236}">
              <a16:creationId xmlns:a16="http://schemas.microsoft.com/office/drawing/2014/main" id="{FB1DA24A-8E66-A3D4-B888-BE056D2AC25C}"/>
            </a:ext>
          </a:extLst>
        </xdr:cNvPr>
        <xdr:cNvPicPr>
          <a:picLocks noChangeAspect="1"/>
        </xdr:cNvPicPr>
      </xdr:nvPicPr>
      <xdr:blipFill>
        <a:blip xmlns:r="http://schemas.openxmlformats.org/officeDocument/2006/relationships" r:embed="rId3"/>
        <a:stretch>
          <a:fillRect/>
        </a:stretch>
      </xdr:blipFill>
      <xdr:spPr>
        <a:xfrm>
          <a:off x="11280912" y="2619669"/>
          <a:ext cx="6558376" cy="524525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nthony,James T (BPA) - PEJ-6" id="{FB1DE89F-6F7B-40BB-BE9E-F401BF7CF51E}" userId="S-1-5-21-2009805145-1601463483-1839490880-14421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24" dT="2026-10-09T22:00:40.98" personId="{FB1DE89F-6F7B-40BB-BE9E-F401BF7CF51E}" id="{7AF2BBEA-0240-422A-9BB9-99C0086B5F96}">
    <text>If this says “yes”, then 1 or more measures entered as custom projects have a B/C ratio lower than 0.5, and busbar savings greater than 400,000 kWh/year.  They probably won’t be accepted upon technical review.</text>
  </threadedComment>
  <threadedComment ref="E27" dT="2026-10-09T21:49:42.37" personId="{FB1DE89F-6F7B-40BB-BE9E-F401BF7CF51E}" id="{F78CA42A-352A-4D4F-9D54-4C7E351A9C8E}">
    <text>Lighting Projects will be shown as “custom”</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6E04F-76FA-4381-B552-02DBD3DD2054}">
  <sheetPr>
    <tabColor theme="8" tint="0.59999389629810485"/>
  </sheetPr>
  <dimension ref="A1"/>
  <sheetViews>
    <sheetView tabSelected="1" workbookViewId="0">
      <selection activeCell="E30" sqref="E30"/>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20537-8D91-4DC0-BF05-823CBE60F716}">
  <sheetPr>
    <tabColor theme="8" tint="0.59999389629810485"/>
  </sheetPr>
  <dimension ref="B11:W215"/>
  <sheetViews>
    <sheetView zoomScale="115" zoomScaleNormal="115" workbookViewId="0">
      <selection activeCell="B29" sqref="B29"/>
    </sheetView>
  </sheetViews>
  <sheetFormatPr defaultColWidth="34.85546875" defaultRowHeight="15" x14ac:dyDescent="0.25"/>
  <cols>
    <col min="1" max="1" width="4.7109375" customWidth="1"/>
    <col min="2" max="2" width="43.7109375" customWidth="1"/>
    <col min="3" max="3" width="14.7109375" customWidth="1"/>
    <col min="4" max="4" width="37.7109375" customWidth="1"/>
    <col min="5" max="5" width="11.42578125" customWidth="1"/>
    <col min="6" max="6" width="15" customWidth="1"/>
    <col min="7" max="7" width="20.140625" customWidth="1"/>
    <col min="8" max="8" width="20.42578125" customWidth="1"/>
    <col min="9" max="10" width="19.28515625" customWidth="1"/>
    <col min="11" max="11" width="20.42578125" customWidth="1"/>
    <col min="12" max="12" width="19.28515625" customWidth="1"/>
    <col min="13" max="13" width="14.7109375" customWidth="1"/>
    <col min="14" max="15" width="21.5703125" customWidth="1"/>
    <col min="16" max="16" width="21.85546875" customWidth="1"/>
    <col min="17" max="17" width="16.28515625" customWidth="1"/>
    <col min="18" max="18" width="19.42578125" customWidth="1"/>
    <col min="19" max="19" width="16.28515625" customWidth="1"/>
  </cols>
  <sheetData>
    <row r="11" spans="2:3" ht="127.5" customHeight="1" x14ac:dyDescent="0.25"/>
    <row r="13" spans="2:3" x14ac:dyDescent="0.25">
      <c r="B13" t="s">
        <v>5056</v>
      </c>
      <c r="C13" t="s">
        <v>5050</v>
      </c>
    </row>
    <row r="14" spans="2:3" x14ac:dyDescent="0.25">
      <c r="B14" s="3" t="s">
        <v>5061</v>
      </c>
      <c r="C14" t="s">
        <v>5051</v>
      </c>
    </row>
    <row r="15" spans="2:3" x14ac:dyDescent="0.25">
      <c r="B15" s="76" t="s">
        <v>5054</v>
      </c>
      <c r="C15" t="s">
        <v>5062</v>
      </c>
    </row>
    <row r="16" spans="2:3" x14ac:dyDescent="0.25">
      <c r="B16" s="74" t="s">
        <v>5060</v>
      </c>
      <c r="C16" t="s">
        <v>5052</v>
      </c>
    </row>
    <row r="17" spans="2:23" x14ac:dyDescent="0.25">
      <c r="B17" s="75" t="s">
        <v>5059</v>
      </c>
      <c r="C17" t="s">
        <v>5063</v>
      </c>
    </row>
    <row r="18" spans="2:23" x14ac:dyDescent="0.25">
      <c r="B18" s="4" t="s">
        <v>5055</v>
      </c>
      <c r="C18" t="s">
        <v>5053</v>
      </c>
    </row>
    <row r="19" spans="2:23" x14ac:dyDescent="0.25">
      <c r="B19" s="123"/>
    </row>
    <row r="21" spans="2:23" x14ac:dyDescent="0.25">
      <c r="B21" t="s">
        <v>5057</v>
      </c>
    </row>
    <row r="22" spans="2:23" x14ac:dyDescent="0.25">
      <c r="B22" t="s">
        <v>5081</v>
      </c>
      <c r="C22" s="124">
        <f>SUM(K28:K214)</f>
        <v>0</v>
      </c>
    </row>
    <row r="23" spans="2:23" x14ac:dyDescent="0.25">
      <c r="B23" s="5" t="s">
        <v>1188</v>
      </c>
      <c r="C23" s="79">
        <f>SUM(U28:U214)</f>
        <v>0</v>
      </c>
    </row>
    <row r="24" spans="2:23" x14ac:dyDescent="0.25">
      <c r="B24" s="5" t="s">
        <v>5076</v>
      </c>
      <c r="C24" s="3" t="str">
        <f>IF(V26&gt;0,"yes","no")</f>
        <v>no</v>
      </c>
      <c r="D24" s="78"/>
      <c r="E24" s="78"/>
    </row>
    <row r="25" spans="2:23" x14ac:dyDescent="0.25">
      <c r="B25" s="5"/>
      <c r="C25" s="141"/>
      <c r="D25" s="78"/>
      <c r="E25" s="78"/>
    </row>
    <row r="26" spans="2:23" x14ac:dyDescent="0.25">
      <c r="B26" t="s">
        <v>5058</v>
      </c>
      <c r="V26">
        <f>COUNTIF(V28:V215,"yes")</f>
        <v>0</v>
      </c>
    </row>
    <row r="27" spans="2:23" s="116" customFormat="1" ht="88.5" customHeight="1" x14ac:dyDescent="0.25">
      <c r="B27" s="77" t="s">
        <v>5069</v>
      </c>
      <c r="C27" s="77" t="s">
        <v>5048</v>
      </c>
      <c r="D27" s="7" t="s">
        <v>1187</v>
      </c>
      <c r="E27" s="7" t="s">
        <v>5071</v>
      </c>
      <c r="F27" s="115" t="s">
        <v>5047</v>
      </c>
      <c r="G27" s="118" t="s">
        <v>5067</v>
      </c>
      <c r="H27" s="119" t="s">
        <v>5068</v>
      </c>
      <c r="I27" s="6" t="s">
        <v>3975</v>
      </c>
      <c r="J27" s="6" t="s">
        <v>3976</v>
      </c>
      <c r="K27" s="7" t="s">
        <v>5045</v>
      </c>
      <c r="L27" s="117" t="s">
        <v>5064</v>
      </c>
      <c r="M27" s="7" t="s">
        <v>5044</v>
      </c>
      <c r="N27" s="7" t="s">
        <v>1193</v>
      </c>
      <c r="O27" s="7" t="s">
        <v>8</v>
      </c>
      <c r="P27" s="7" t="s">
        <v>1194</v>
      </c>
      <c r="Q27" s="7" t="s">
        <v>1195</v>
      </c>
      <c r="R27" s="7" t="s">
        <v>3974</v>
      </c>
      <c r="S27" s="7" t="s">
        <v>5070</v>
      </c>
      <c r="T27" s="7" t="s">
        <v>5073</v>
      </c>
      <c r="U27" s="117" t="s">
        <v>5074</v>
      </c>
      <c r="V27" s="117" t="s">
        <v>5075</v>
      </c>
    </row>
    <row r="28" spans="2:23" x14ac:dyDescent="0.25">
      <c r="B28" s="44"/>
      <c r="C28" s="44"/>
      <c r="D28" s="44" t="str">
        <f>IF(ISBLANK(B28),"",IFERROR(VLOOKUP(B28,'Reference ML'!$A$3:$M$2524,7,FALSE),"Error: Refno Not Found"))</f>
        <v/>
      </c>
      <c r="E28" s="44" t="str">
        <f t="shared" ref="E28" si="0">_xlfn.LET(
_xlpm.refno,B28,
_xlpm.mid_digit,MID(_xlpm.refno,6,1),
_xlpm.custom,IF(OR(_xlpm.mid_digit="8",_xlpm.mid_digit="9"),"yes","no"),
_xlpm.display,
 IF(ISBLANK(_xlpm.refno),"",
 IF(_xlpm.custom="yes","custom","UES")
 ),
_xlpm.out,_xlpm.display,
_xlpm.out
)</f>
        <v/>
      </c>
      <c r="F28" s="44" t="str">
        <f t="shared" ref="F28" si="1">IF(ISBLANK(B28),"",IF(OR(MID($B28,6,1)="9",MID($B28,6,1)="8"),"n/a","Enter Quantity"))</f>
        <v/>
      </c>
      <c r="G28" s="44" t="str">
        <f t="shared" ref="G28" si="2">IFERROR(IF(ISBLANK(D28),"",IF(OR(MID($B28,6,1)="9",MID($B28,6,1)="8"),"Enter Site Savings","")),"")</f>
        <v/>
      </c>
      <c r="H28" s="44" t="str">
        <f t="shared" ref="H28" si="3">IFERROR(IF(ISBLANK(D28),"",IF(OR(MID($B28,6,1)="9",MID($B28,6,1)="8"),"Enter Measure Cost","")),"")</f>
        <v/>
      </c>
      <c r="I28" s="44"/>
      <c r="J28" s="44"/>
      <c r="K28" s="144" t="str">
        <f>IFERROR(IF(ISBLANK(F28),"",IF(OR(MID($B28,6,1)="9",MID($B28,6,1)="8"),G28*IF(MID($B28,2,2)="LI",'Inflation Adjustment'!$J$9,'Inflation Adjustment'!$J$10),$F28*VLOOKUP($B28,'Reference ML'!$A$3:$M$2524,9,FALSE))),"")</f>
        <v/>
      </c>
      <c r="L28" s="145" t="str">
        <f>IFERROR(IF(ISBLANK(G28),"",IF(OR(MID($B28,6,1)="9",MID($B28,6,1)="8"),H28,$F28*VLOOKUP($B28,'Reference ML'!$A$3:$M$2524,10,FALSE))),"")</f>
        <v/>
      </c>
      <c r="M28" s="146" t="str">
        <f>IFERROR(VLOOKUP($B28,'Reference ML'!$A$3:$M$2524,13,FALSE),"")</f>
        <v/>
      </c>
      <c r="N28" s="145">
        <f>IF(K28&gt;0,IFERROR(K28*M28,0),"")</f>
        <v>0</v>
      </c>
      <c r="O28" s="147" t="str">
        <f>IFERROR(VLOOKUP($B28,'Reference ML'!$A$3:$M$2524,11,FALSE),"")</f>
        <v/>
      </c>
      <c r="P28" s="145">
        <f t="shared" ref="P28" si="4">IFERROR(-1*PV(5%,I28,O28),0)</f>
        <v>0</v>
      </c>
      <c r="Q28" s="145">
        <f t="shared" ref="Q28" si="5">IFERROR(-1*PV(5%,J28,O28),0)</f>
        <v>0</v>
      </c>
      <c r="R28" s="148">
        <f t="shared" ref="R28" si="6">IFERROR(N28+P28-Q28,"")</f>
        <v>0</v>
      </c>
      <c r="S28" s="149" t="str">
        <f>_xlfn.LET(
_xlpm.refno,B28,
_xlpm.measure_type,E28,
_xlpm.custom_cost,H28,
_xlpm.custom_benefit,R28,
_xlpm.custom_bc_ratio,(_xlpm.custom_benefit/_xlpm.custom_cost),
_xlpm.measure_bc_ratio,IF(_xlpm.measure_type="custom",_xlpm.custom_bc_ratio,VLOOKUP(_xlpm.refno,'UES Measure List Oct 2026'!$A$3:$AI$2210,35,FALSE)),
_xlpm.display,IF(ISBLANK(_xlpm.refno),"",_xlpm.measure_bc_ratio),
_xlpm.display
)</f>
        <v/>
      </c>
      <c r="T28" s="125" t="str">
        <f>IF(ISBLANK(B28),"",K28/$C$22)</f>
        <v/>
      </c>
      <c r="U28" s="126" t="str">
        <f>IF(ISBLANK(B28),"",(T28*S28))</f>
        <v/>
      </c>
      <c r="V28" s="44" t="str">
        <f>IF(ISBLANK(B28),"",IF(E28="custom",IF(AND(K28&gt;400000,S28&lt;0.5),"yes","no"),"n/a"))</f>
        <v/>
      </c>
      <c r="W28" t="s">
        <v>5072</v>
      </c>
    </row>
    <row r="29" spans="2:23" x14ac:dyDescent="0.25">
      <c r="B29" s="44"/>
      <c r="C29" s="44"/>
      <c r="D29" s="44" t="str">
        <f>IF(ISBLANK(B29),"",IFERROR(VLOOKUP(B29,'Reference ML'!$A$3:$M$2524,7,FALSE),"Error: Refno Not Found"))</f>
        <v/>
      </c>
      <c r="E29" s="44" t="str">
        <f t="shared" ref="E28:E29" si="7">_xlfn.LET(
_xlpm.refno,B29,
_xlpm.mid_digit,MID(_xlpm.refno,6,1),
_xlpm.custom,IF(OR(_xlpm.mid_digit="8",_xlpm.mid_digit="9"),"yes","no"),
_xlpm.display,
 IF(ISBLANK(_xlpm.refno),"",
 IF(_xlpm.custom="yes","custom","UES")
 ),
_xlpm.out,_xlpm.display,
_xlpm.out
)</f>
        <v/>
      </c>
      <c r="F29" s="44" t="str">
        <f t="shared" ref="F29" si="8">IF(ISBLANK(B29),"",IF(OR(MID($B29,6,1)="9",MID($B29,6,1)="8"),"n/a","Enter Quantity"))</f>
        <v/>
      </c>
      <c r="G29" s="44" t="str">
        <f t="shared" ref="G28:G29" si="9">IFERROR(IF(ISBLANK(D29),"",IF(OR(MID($B29,6,1)="9",MID($B29,6,1)="8"),"Enter Site Savings","")),"")</f>
        <v/>
      </c>
      <c r="H29" s="44" t="str">
        <f t="shared" ref="H28:H29" si="10">IFERROR(IF(ISBLANK(D29),"",IF(OR(MID($B29,6,1)="9",MID($B29,6,1)="8"),"Enter Measure Cost","")),"")</f>
        <v/>
      </c>
      <c r="I29" s="44"/>
      <c r="J29" s="44"/>
      <c r="K29" s="144" t="str">
        <f>IFERROR(IF(ISBLANK(F29),"",IF(OR(MID($B29,6,1)="9",MID($B29,6,1)="8"),G29*IF(MID($B29,2,2)="LI",'Inflation Adjustment'!$J$9,'Inflation Adjustment'!$J$10),$F29*VLOOKUP($B29,'Reference ML'!$A$3:$M$2524,9,FALSE))),"")</f>
        <v/>
      </c>
      <c r="L29" s="145" t="str">
        <f>IFERROR(IF(ISBLANK(G29),"",IF(OR(MID($B29,6,1)="9",MID($B29,6,1)="8"),H29,$F29*VLOOKUP($B29,'Reference ML'!$A$3:$M$2524,10,FALSE))),"")</f>
        <v/>
      </c>
      <c r="M29" s="146" t="str">
        <f>IFERROR(VLOOKUP($B29,'Reference ML'!$A$3:$M$2524,13,FALSE),"")</f>
        <v/>
      </c>
      <c r="N29" s="145">
        <f>IF(K29&gt;0,IFERROR(K29*M29,0),"")</f>
        <v>0</v>
      </c>
      <c r="O29" s="147" t="str">
        <f>IFERROR(VLOOKUP($B29,'Reference ML'!$A$3:$M$2524,11,FALSE),"")</f>
        <v/>
      </c>
      <c r="P29" s="145">
        <f t="shared" ref="P28:P29" si="11">IFERROR(-1*PV(5%,I29,O29),0)</f>
        <v>0</v>
      </c>
      <c r="Q29" s="145">
        <f t="shared" ref="Q28:Q29" si="12">IFERROR(-1*PV(5%,J29,O29),0)</f>
        <v>0</v>
      </c>
      <c r="R29" s="148">
        <f t="shared" ref="R28:R29" si="13">IFERROR(N29+P29-Q29,"")</f>
        <v>0</v>
      </c>
      <c r="S29" s="149" t="str">
        <f>_xlfn.LET(
_xlpm.refno,B29,
_xlpm.measure_type,E29,
_xlpm.custom_cost,H29,
_xlpm.custom_benefit,R29,
_xlpm.custom_bc_ratio,(_xlpm.custom_benefit/_xlpm.custom_cost),
_xlpm.measure_bc_ratio,IF(_xlpm.measure_type="custom",_xlpm.custom_bc_ratio,VLOOKUP(_xlpm.refno,'UES Measure List Oct 2026'!$A$3:$AI$2210,35,FALSE)),
_xlpm.display,IF(ISBLANK(_xlpm.refno),"",_xlpm.measure_bc_ratio),
_xlpm.display
)</f>
        <v/>
      </c>
      <c r="T29" s="125" t="str">
        <f>IF(ISBLANK(B29),"",K29/$C$22)</f>
        <v/>
      </c>
      <c r="U29" s="126" t="str">
        <f>IF(ISBLANK(B29),"",(T29*S29))</f>
        <v/>
      </c>
      <c r="V29" s="44" t="str">
        <f>IF(ISBLANK(B29),"",IF(E29="custom",IF(AND(K29&gt;400000,S29&lt;0.5),"yes","no"),"n/a"))</f>
        <v/>
      </c>
      <c r="W29" t="s">
        <v>5072</v>
      </c>
    </row>
    <row r="30" spans="2:23" x14ac:dyDescent="0.25">
      <c r="B30" s="44"/>
      <c r="C30" s="44"/>
      <c r="D30" s="44" t="str">
        <f>IF(ISBLANK(B30),"",IFERROR(VLOOKUP(B30,'Reference ML'!$A$3:$M$2524,7,FALSE),"Error: Refno Not Found"))</f>
        <v/>
      </c>
      <c r="E30" s="44" t="str">
        <f t="shared" ref="E30" si="14">_xlfn.LET(
_xlpm.refno,B30,
_xlpm.mid_digit,MID(_xlpm.refno,6,1),
_xlpm.custom,IF(OR(_xlpm.mid_digit="8",_xlpm.mid_digit="9"),"yes","no"),
_xlpm.display,
 IF(ISBLANK(_xlpm.refno),"",
 IF(_xlpm.custom="yes","custom","UES")
 ),
_xlpm.out,_xlpm.display,
_xlpm.out
)</f>
        <v/>
      </c>
      <c r="F30" s="44" t="str">
        <f t="shared" ref="F30" si="15">IF(ISBLANK(B30),"",IF(OR(MID($B30,6,1)="9",MID($B30,6,1)="8"),"n/a","Enter Quantity"))</f>
        <v/>
      </c>
      <c r="G30" s="44" t="str">
        <f t="shared" ref="G30" si="16">IFERROR(IF(ISBLANK(D30),"",IF(OR(MID($B30,6,1)="9",MID($B30,6,1)="8"),"Enter Site Savings","")),"")</f>
        <v/>
      </c>
      <c r="H30" s="44" t="str">
        <f t="shared" ref="H29:H30" si="17">IFERROR(IF(ISBLANK(D30),"",IF(OR(MID($B30,6,1)="9",MID($B30,6,1)="8"),"Enter Measure Cost","")),"")</f>
        <v/>
      </c>
      <c r="I30" s="44"/>
      <c r="J30" s="44"/>
      <c r="K30" s="144" t="str">
        <f>IFERROR(IF(ISBLANK(F30),"",IF(OR(MID($B30,6,1)="9",MID($B30,6,1)="8"),G30*IF(MID($B30,2,2)="LI",'Inflation Adjustment'!$J$9,'Inflation Adjustment'!$J$10),$F30*VLOOKUP($B30,'Reference ML'!$A$3:$M$2524,9,FALSE))),"")</f>
        <v/>
      </c>
      <c r="L30" s="145" t="str">
        <f>IFERROR(IF(ISBLANK(G30),"",IF(OR(MID($B30,6,1)="9",MID($B30,6,1)="8"),H30,$F30*VLOOKUP($B30,'Reference ML'!$A$3:$M$2524,10,FALSE))),"")</f>
        <v/>
      </c>
      <c r="M30" s="146" t="str">
        <f>IFERROR(VLOOKUP($B30,'Reference ML'!$A$3:$M$2524,13,FALSE),"")</f>
        <v/>
      </c>
      <c r="N30" s="145">
        <f>IF(K30&gt;0,IFERROR(K30*M30,0),"")</f>
        <v>0</v>
      </c>
      <c r="O30" s="147" t="str">
        <f>IFERROR(VLOOKUP($B30,'Reference ML'!$A$3:$M$2524,11,FALSE),"")</f>
        <v/>
      </c>
      <c r="P30" s="145">
        <f t="shared" ref="P29:P30" si="18">IFERROR(-1*PV(5%,I30,O30),0)</f>
        <v>0</v>
      </c>
      <c r="Q30" s="145">
        <f t="shared" ref="Q29:Q30" si="19">IFERROR(-1*PV(5%,J30,O30),0)</f>
        <v>0</v>
      </c>
      <c r="R30" s="148">
        <f t="shared" ref="R30" si="20">IFERROR(N30+P30-Q30,"")</f>
        <v>0</v>
      </c>
      <c r="S30" s="149" t="str">
        <f>_xlfn.LET(
_xlpm.refno,B30,
_xlpm.measure_type,E30,
_xlpm.custom_cost,H30,
_xlpm.custom_benefit,R30,
_xlpm.custom_bc_ratio,(_xlpm.custom_benefit/_xlpm.custom_cost),
_xlpm.measure_bc_ratio,IF(_xlpm.measure_type="custom",_xlpm.custom_bc_ratio,VLOOKUP(_xlpm.refno,'UES Measure List Oct 2026'!$A$3:$AI$2210,35,FALSE)),
_xlpm.display,IF(ISBLANK(_xlpm.refno),"",_xlpm.measure_bc_ratio),
_xlpm.display
)</f>
        <v/>
      </c>
      <c r="T30" s="125" t="str">
        <f>IF(ISBLANK(B30),"",K30/$C$22)</f>
        <v/>
      </c>
      <c r="U30" s="126" t="str">
        <f>IF(ISBLANK(B30),"",(T30*S30))</f>
        <v/>
      </c>
      <c r="V30" s="44" t="str">
        <f>IF(ISBLANK(B30),"",IF(E30="custom",IF(AND(K30&gt;400000,S30&lt;0.5),"yes","no"),"n/a"))</f>
        <v/>
      </c>
      <c r="W30" t="s">
        <v>5072</v>
      </c>
    </row>
    <row r="31" spans="2:23" x14ac:dyDescent="0.25">
      <c r="B31" s="44"/>
      <c r="C31" s="44"/>
      <c r="D31" s="44" t="str">
        <f>IF(ISBLANK(B31),"",IFERROR(VLOOKUP(B31,'Reference ML'!$A$3:$M$2524,7,FALSE),"Error: Refno Not Found"))</f>
        <v/>
      </c>
      <c r="E31" s="44" t="str">
        <f t="shared" ref="E31:E94" si="21">_xlfn.LET(
_xlpm.refno,B31,
_xlpm.mid_digit,MID(_xlpm.refno,6,1),
_xlpm.custom,IF(OR(_xlpm.mid_digit="8",_xlpm.mid_digit="9"),"yes","no"),
_xlpm.display,
 IF(ISBLANK(_xlpm.refno),"",
 IF(_xlpm.custom="yes","custom","UES")
 ),
_xlpm.out,_xlpm.display,
_xlpm.out
)</f>
        <v/>
      </c>
      <c r="F31" s="44" t="str">
        <f t="shared" ref="F31" si="22">IF(ISBLANK(B31),"",IF(OR(MID($B31,6,1)="9",MID($B31,6,1)="8"),"n/a","Enter Quantity"))</f>
        <v/>
      </c>
      <c r="G31" s="44" t="str">
        <f t="shared" ref="G31" si="23">IFERROR(IF(ISBLANK(D31),"",IF(OR(MID($B31,6,1)="9",MID($B31,6,1)="8"),"Enter Site Savings","")),"")</f>
        <v/>
      </c>
      <c r="H31" s="44" t="str">
        <f t="shared" ref="H31" si="24">IFERROR(IF(ISBLANK(D31),"",IF(OR(MID($B31,6,1)="9",MID($B31,6,1)="8"),"Enter Measure Cost","")),"")</f>
        <v/>
      </c>
      <c r="I31" s="44"/>
      <c r="J31" s="44"/>
      <c r="K31" s="144" t="str">
        <f>IFERROR(IF(ISBLANK(F31),"",IF(OR(MID($B31,6,1)="9",MID($B31,6,1)="8"),G31*IF(MID($B31,2,2)="LI",'Inflation Adjustment'!$J$9,'Inflation Adjustment'!$J$10),$F31*VLOOKUP($B31,'Reference ML'!$A$3:$M$2524,9,FALSE))),"")</f>
        <v/>
      </c>
      <c r="L31" s="145" t="str">
        <f>IFERROR(IF(ISBLANK(G31),"",IF(OR(MID($B31,6,1)="9",MID($B31,6,1)="8"),H31,$F31*VLOOKUP($B31,'Reference ML'!$A$3:$M$2524,10,FALSE))),"")</f>
        <v/>
      </c>
      <c r="M31" s="146" t="str">
        <f>IFERROR(VLOOKUP($B31,'Reference ML'!$A$3:$M$2524,13,FALSE),"")</f>
        <v/>
      </c>
      <c r="N31" s="145">
        <f>IF(K31&gt;0,IFERROR(K31*M31,0),"")</f>
        <v>0</v>
      </c>
      <c r="O31" s="147" t="str">
        <f>IFERROR(VLOOKUP($B31,'Reference ML'!$A$3:$M$2524,11,FALSE),"")</f>
        <v/>
      </c>
      <c r="P31" s="145">
        <f>IFERROR(-1*PV(5%,I31,O31),0)</f>
        <v>0</v>
      </c>
      <c r="Q31" s="145">
        <f>IFERROR(-1*PV(5%,J31,O31),0)</f>
        <v>0</v>
      </c>
      <c r="R31" s="148">
        <f t="shared" ref="R28:R59" si="25">IFERROR(N31+P31-Q31,"")</f>
        <v>0</v>
      </c>
      <c r="S31" s="149" t="str">
        <f>_xlfn.LET(
_xlpm.refno,B31,
_xlpm.measure_type,E31,
_xlpm.custom_cost,H31,
_xlpm.custom_benefit,R31,
_xlpm.custom_bc_ratio,(_xlpm.custom_benefit/_xlpm.custom_cost),
_xlpm.measure_bc_ratio,IF(_xlpm.measure_type="custom",_xlpm.custom_bc_ratio,VLOOKUP(_xlpm.refno,'UES Measure List Oct 2026'!$A$3:$AI$2210,35,FALSE)),
_xlpm.display,IF(ISBLANK(_xlpm.refno),"",_xlpm.measure_bc_ratio),
_xlpm.display
)</f>
        <v/>
      </c>
      <c r="T31" s="125" t="str">
        <f>IF(ISBLANK(B31),"",K31/$C$22)</f>
        <v/>
      </c>
      <c r="U31" s="126" t="str">
        <f>IF(ISBLANK(B31),"",(T31*S31))</f>
        <v/>
      </c>
      <c r="V31" s="44" t="str">
        <f>IF(ISBLANK(B31),"",IF(E31="custom",IF(AND(K31&gt;400000,S31&lt;0.5),"yes","no"),"n/a"))</f>
        <v/>
      </c>
      <c r="W31" t="s">
        <v>5072</v>
      </c>
    </row>
    <row r="32" spans="2:23" x14ac:dyDescent="0.25">
      <c r="B32" s="44"/>
      <c r="C32" s="44"/>
      <c r="D32" s="44" t="str">
        <f>IF(ISBLANK(B32),"",IFERROR(VLOOKUP(B32,'Reference ML'!$A$3:$M$2524,7,FALSE),"Error: Refno Not Found"))</f>
        <v/>
      </c>
      <c r="E32" s="44" t="str">
        <f t="shared" si="21"/>
        <v/>
      </c>
      <c r="F32" s="44" t="str">
        <f t="shared" ref="F32:F34" si="26">IF(ISBLANK(B32),"",IF(OR(MID($B32,6,1)="9",MID($B32,6,1)="8"),"n/a","Enter Quantity"))</f>
        <v/>
      </c>
      <c r="G32" s="44" t="str">
        <f t="shared" ref="G32:G34" si="27">IFERROR(IF(ISBLANK(D32),"",IF(OR(MID($B32,6,1)="9",MID($B32,6,1)="8"),"Enter Site Savings","")),"")</f>
        <v/>
      </c>
      <c r="H32" s="44" t="str">
        <f t="shared" ref="H32:H34" si="28">IFERROR(IF(ISBLANK(D32),"",IF(OR(MID($B32,6,1)="9",MID($B32,6,1)="8"),"Enter Measure Cost","")),"")</f>
        <v/>
      </c>
      <c r="I32" s="44"/>
      <c r="J32" s="44"/>
      <c r="K32" s="144" t="str">
        <f>IFERROR(IF(ISBLANK(F32),"",IF(OR(MID($B32,6,1)="9",MID($B32,6,1)="8"),G32*IF(MID($B32,2,2)="LI",'Inflation Adjustment'!$J$9,'Inflation Adjustment'!$J$10),$F32*VLOOKUP($B32,'Reference ML'!$A$3:$M$2524,9,FALSE))),"")</f>
        <v/>
      </c>
      <c r="L32" s="145" t="str">
        <f>IFERROR(IF(ISBLANK(G32),"",IF(OR(MID($B32,6,1)="9",MID($B32,6,1)="8"),H32,$F32*VLOOKUP($B32,'Reference ML'!$A$3:$M$2524,10,FALSE))),"")</f>
        <v/>
      </c>
      <c r="M32" s="146" t="str">
        <f>IFERROR(VLOOKUP($B32,'Reference ML'!$A$3:$M$2524,13,FALSE),"")</f>
        <v/>
      </c>
      <c r="N32" s="145">
        <f>IF(K32&gt;0,IFERROR(K32*M32,0),"")</f>
        <v>0</v>
      </c>
      <c r="O32" s="147" t="str">
        <f>IFERROR(VLOOKUP($B32,'Reference ML'!$A$3:$M$2524,11,FALSE),"")</f>
        <v/>
      </c>
      <c r="P32" s="145">
        <f t="shared" ref="P32:P34" si="29">IFERROR(-1*PV(5%,I32,O32),0)</f>
        <v>0</v>
      </c>
      <c r="Q32" s="145">
        <f t="shared" ref="Q32:Q34" si="30">IFERROR(-1*PV(5%,J32,O32),0)</f>
        <v>0</v>
      </c>
      <c r="R32" s="148">
        <f t="shared" si="25"/>
        <v>0</v>
      </c>
      <c r="S32" s="149" t="str">
        <f>_xlfn.LET(
_xlpm.refno,B32,
_xlpm.measure_type,E32,
_xlpm.custom_cost,H32,
_xlpm.custom_benefit,R32,
_xlpm.custom_bc_ratio,(_xlpm.custom_benefit/_xlpm.custom_cost),
_xlpm.measure_bc_ratio,IF(_xlpm.measure_type="custom",_xlpm.custom_bc_ratio,VLOOKUP(_xlpm.refno,'UES Measure List Oct 2026'!$A$3:$AI$2210,35,FALSE)),
_xlpm.display,IF(ISBLANK(_xlpm.refno),"",_xlpm.measure_bc_ratio),
_xlpm.display
)</f>
        <v/>
      </c>
      <c r="T32" s="125" t="str">
        <f>IF(ISBLANK(B32),"",K32/$C$22)</f>
        <v/>
      </c>
      <c r="U32" s="126" t="str">
        <f>IF(ISBLANK(B32),"",(T32*S32))</f>
        <v/>
      </c>
      <c r="V32" s="44" t="str">
        <f>IF(ISBLANK(B32),"",IF(E32="custom",IF(AND(K32&gt;400000,S32&lt;0.5),"yes","no"),"n/a"))</f>
        <v/>
      </c>
      <c r="W32" t="s">
        <v>5072</v>
      </c>
    </row>
    <row r="33" spans="2:23" x14ac:dyDescent="0.25">
      <c r="B33" s="44"/>
      <c r="C33" s="44"/>
      <c r="D33" s="44" t="str">
        <f>IF(ISBLANK(B33),"",IFERROR(VLOOKUP(B33,'Reference ML'!$A$3:$M$2524,7,FALSE),"Error: Refno Not Found"))</f>
        <v/>
      </c>
      <c r="E33" s="44" t="str">
        <f t="shared" si="21"/>
        <v/>
      </c>
      <c r="F33" s="44" t="str">
        <f t="shared" si="26"/>
        <v/>
      </c>
      <c r="G33" s="44" t="str">
        <f t="shared" si="27"/>
        <v/>
      </c>
      <c r="H33" s="44" t="str">
        <f t="shared" si="28"/>
        <v/>
      </c>
      <c r="I33" s="44"/>
      <c r="J33" s="44"/>
      <c r="K33" s="144" t="str">
        <f>IFERROR(IF(ISBLANK(F33),"",IF(OR(MID($B33,6,1)="9",MID($B33,6,1)="8"),G33*IF(MID($B33,2,2)="LI",'Inflation Adjustment'!$J$9,'Inflation Adjustment'!$J$10),$F33*VLOOKUP($B33,'Reference ML'!$A$3:$M$2524,9,FALSE))),"")</f>
        <v/>
      </c>
      <c r="L33" s="145" t="str">
        <f>IFERROR(IF(ISBLANK(G33),"",IF(OR(MID($B33,6,1)="9",MID($B33,6,1)="8"),H33,$F33*VLOOKUP($B33,'Reference ML'!$A$3:$M$2524,10,FALSE))),"")</f>
        <v/>
      </c>
      <c r="M33" s="146" t="str">
        <f>IFERROR(VLOOKUP($B33,'Reference ML'!$A$3:$M$2524,13,FALSE),"")</f>
        <v/>
      </c>
      <c r="N33" s="145">
        <f>IF(K33&gt;0,IFERROR(K33*M33,0),"")</f>
        <v>0</v>
      </c>
      <c r="O33" s="147" t="str">
        <f>IFERROR(VLOOKUP($B33,'Reference ML'!$A$3:$M$2524,11,FALSE),"")</f>
        <v/>
      </c>
      <c r="P33" s="145">
        <f t="shared" si="29"/>
        <v>0</v>
      </c>
      <c r="Q33" s="145">
        <f t="shared" si="30"/>
        <v>0</v>
      </c>
      <c r="R33" s="148">
        <f t="shared" si="25"/>
        <v>0</v>
      </c>
      <c r="S33" s="149" t="str">
        <f>_xlfn.LET(
_xlpm.refno,B33,
_xlpm.measure_type,E33,
_xlpm.custom_cost,H33,
_xlpm.custom_benefit,R33,
_xlpm.custom_bc_ratio,(_xlpm.custom_benefit/_xlpm.custom_cost),
_xlpm.measure_bc_ratio,IF(_xlpm.measure_type="custom",_xlpm.custom_bc_ratio,VLOOKUP(_xlpm.refno,'UES Measure List Oct 2026'!$A$3:$AI$2210,35,FALSE)),
_xlpm.display,IF(ISBLANK(_xlpm.refno),"",_xlpm.measure_bc_ratio),
_xlpm.display
)</f>
        <v/>
      </c>
      <c r="T33" s="125" t="str">
        <f>IF(ISBLANK(B33),"",K33/$C$22)</f>
        <v/>
      </c>
      <c r="U33" s="126" t="str">
        <f>IF(ISBLANK(B33),"",(T33*S33))</f>
        <v/>
      </c>
      <c r="V33" s="44" t="str">
        <f>IF(ISBLANK(B33),"",IF(E33="custom",IF(AND(K33&gt;400000,S33&lt;0.5),"yes","no"),"n/a"))</f>
        <v/>
      </c>
      <c r="W33" t="s">
        <v>5072</v>
      </c>
    </row>
    <row r="34" spans="2:23" x14ac:dyDescent="0.25">
      <c r="B34" s="44"/>
      <c r="C34" s="44"/>
      <c r="D34" s="44" t="str">
        <f>IF(ISBLANK(B34),"",IFERROR(VLOOKUP(B34,'Reference ML'!$A$3:$M$2524,7,FALSE),"Error: Refno Not Found"))</f>
        <v/>
      </c>
      <c r="E34" s="44" t="str">
        <f t="shared" si="21"/>
        <v/>
      </c>
      <c r="F34" s="44" t="str">
        <f t="shared" si="26"/>
        <v/>
      </c>
      <c r="G34" s="44" t="str">
        <f t="shared" si="27"/>
        <v/>
      </c>
      <c r="H34" s="44" t="str">
        <f t="shared" si="28"/>
        <v/>
      </c>
      <c r="I34" s="44"/>
      <c r="J34" s="44"/>
      <c r="K34" s="144" t="str">
        <f>IFERROR(IF(ISBLANK(F34),"",IF(OR(MID($B34,6,1)="9",MID($B34,6,1)="8"),G34*IF(MID($B34,2,2)="LI",'Inflation Adjustment'!$J$9,'Inflation Adjustment'!$J$10),$F34*VLOOKUP($B34,'Reference ML'!$A$3:$M$2524,9,FALSE))),"")</f>
        <v/>
      </c>
      <c r="L34" s="145" t="str">
        <f>IFERROR(IF(ISBLANK(G34),"",IF(OR(MID($B34,6,1)="9",MID($B34,6,1)="8"),H34,$F34*VLOOKUP($B34,'Reference ML'!$A$3:$M$2524,10,FALSE))),"")</f>
        <v/>
      </c>
      <c r="M34" s="146" t="str">
        <f>IFERROR(VLOOKUP($B34,'Reference ML'!$A$3:$M$2524,13,FALSE),"")</f>
        <v/>
      </c>
      <c r="N34" s="145">
        <f>IF(K34&gt;0,IFERROR(K34*M34,0),"")</f>
        <v>0</v>
      </c>
      <c r="O34" s="147" t="str">
        <f>IFERROR(VLOOKUP($B34,'Reference ML'!$A$3:$M$2524,11,FALSE),"")</f>
        <v/>
      </c>
      <c r="P34" s="145">
        <f t="shared" si="29"/>
        <v>0</v>
      </c>
      <c r="Q34" s="145">
        <f t="shared" si="30"/>
        <v>0</v>
      </c>
      <c r="R34" s="148">
        <f t="shared" si="25"/>
        <v>0</v>
      </c>
      <c r="S34" s="149" t="str">
        <f>_xlfn.LET(
_xlpm.refno,B34,
_xlpm.measure_type,E34,
_xlpm.custom_cost,H34,
_xlpm.custom_benefit,R34,
_xlpm.custom_bc_ratio,(_xlpm.custom_benefit/_xlpm.custom_cost),
_xlpm.measure_bc_ratio,IF(_xlpm.measure_type="custom",_xlpm.custom_bc_ratio,VLOOKUP(_xlpm.refno,'UES Measure List Oct 2026'!$A$3:$AI$2210,35,FALSE)),
_xlpm.display,IF(ISBLANK(_xlpm.refno),"",_xlpm.measure_bc_ratio),
_xlpm.display
)</f>
        <v/>
      </c>
      <c r="T34" s="125" t="str">
        <f>IF(ISBLANK(B34),"",K34/$C$22)</f>
        <v/>
      </c>
      <c r="U34" s="126" t="str">
        <f>IF(ISBLANK(B34),"",(T34*S34))</f>
        <v/>
      </c>
      <c r="V34" s="44" t="str">
        <f>IF(ISBLANK(B34),"",IF(E34="custom",IF(AND(K34&gt;400000,S34&lt;0.5),"yes","no"),"n/a"))</f>
        <v/>
      </c>
      <c r="W34" t="s">
        <v>5072</v>
      </c>
    </row>
    <row r="35" spans="2:23" x14ac:dyDescent="0.25">
      <c r="B35" s="44"/>
      <c r="C35" s="44"/>
      <c r="D35" s="44" t="str">
        <f>IF(ISBLANK(B35),"",IFERROR(VLOOKUP(B35,'Reference ML'!$A$3:$M$2524,7,FALSE),"Error: Refno Not Found"))</f>
        <v/>
      </c>
      <c r="E35" s="44" t="str">
        <f t="shared" si="21"/>
        <v/>
      </c>
      <c r="F35" s="44" t="str">
        <f t="shared" ref="F35:F92" si="31">IF(ISBLANK(B35),"",IF(OR(MID($B35,6,1)="9",MID($B35,6,1)="8"),"n/a","Enter Quantity"))</f>
        <v/>
      </c>
      <c r="G35" s="44" t="str">
        <f t="shared" ref="G35:G93" si="32">IFERROR(IF(ISBLANK(D35),"",IF(OR(MID($B35,6,1)="9",MID($B35,6,1)="8"),"Enter Site Savings","")),"")</f>
        <v/>
      </c>
      <c r="H35" s="44" t="str">
        <f t="shared" ref="H35:H96" si="33">IFERROR(IF(ISBLANK(D35),"",IF(OR(MID($B35,6,1)="9",MID($B35,6,1)="8"),"Enter Measure Cost","")),"")</f>
        <v/>
      </c>
      <c r="I35" s="44"/>
      <c r="J35" s="44"/>
      <c r="K35" s="144" t="str">
        <f>IFERROR(IF(ISBLANK(F35),"",IF(OR(MID($B35,6,1)="9",MID($B35,6,1)="8"),G35*IF(MID($B35,2,2)="LI",'Inflation Adjustment'!$J$9,'Inflation Adjustment'!$J$10),$F35*VLOOKUP($B35,'Reference ML'!$A$3:$M$2524,9,FALSE))),"")</f>
        <v/>
      </c>
      <c r="L35" s="145" t="str">
        <f>IFERROR(IF(ISBLANK(G35),"",IF(OR(MID($B35,6,1)="9",MID($B35,6,1)="8"),H35,$F35*VLOOKUP($B35,'Reference ML'!$A$3:$M$2524,10,FALSE))),"")</f>
        <v/>
      </c>
      <c r="M35" s="146" t="str">
        <f>IFERROR(VLOOKUP($B35,'Reference ML'!$A$3:$M$2524,13,FALSE),"")</f>
        <v/>
      </c>
      <c r="N35" s="145">
        <f>IF(K35&gt;0,IFERROR(K35*M35,0),"")</f>
        <v>0</v>
      </c>
      <c r="O35" s="147" t="str">
        <f>IFERROR(VLOOKUP($B35,'Reference ML'!$A$3:$M$2524,11,FALSE),"")</f>
        <v/>
      </c>
      <c r="P35" s="145">
        <f t="shared" ref="P35:P66" si="34">IFERROR(-1*PV(5%,I35,O35),0)</f>
        <v>0</v>
      </c>
      <c r="Q35" s="145">
        <f t="shared" ref="Q35:Q66" si="35">IFERROR(-1*PV(5%,J35,O35),0)</f>
        <v>0</v>
      </c>
      <c r="R35" s="148">
        <f t="shared" si="25"/>
        <v>0</v>
      </c>
      <c r="S35" s="149" t="str">
        <f>_xlfn.LET(
_xlpm.refno,B35,
_xlpm.measure_type,E35,
_xlpm.custom_cost,H35,
_xlpm.custom_benefit,R35,
_xlpm.custom_bc_ratio,(_xlpm.custom_benefit/_xlpm.custom_cost),
_xlpm.measure_bc_ratio,IF(_xlpm.measure_type="custom",_xlpm.custom_bc_ratio,VLOOKUP(_xlpm.refno,'UES Measure List Oct 2026'!$A$3:$AI$2210,35,FALSE)),
_xlpm.display,IF(ISBLANK(_xlpm.refno),"",_xlpm.measure_bc_ratio),
_xlpm.display
)</f>
        <v/>
      </c>
      <c r="T35" s="125" t="str">
        <f>IF(ISBLANK(B35),"",K35/$C$22)</f>
        <v/>
      </c>
      <c r="U35" s="126" t="str">
        <f>IF(ISBLANK(B35),"",(T35*S35))</f>
        <v/>
      </c>
      <c r="V35" s="44" t="str">
        <f>IF(ISBLANK(B35),"",IF(E35="custom",IF(AND(K35&gt;400000,S35&lt;0.5),"yes","no"),"n/a"))</f>
        <v/>
      </c>
      <c r="W35" t="s">
        <v>5072</v>
      </c>
    </row>
    <row r="36" spans="2:23" x14ac:dyDescent="0.25">
      <c r="B36" s="44"/>
      <c r="C36" s="44"/>
      <c r="D36" s="44" t="str">
        <f>IF(ISBLANK(B36),"",IFERROR(VLOOKUP(B36,'Reference ML'!$A$3:$M$2524,7,FALSE),"Error: Refno Not Found"))</f>
        <v/>
      </c>
      <c r="E36" s="44" t="str">
        <f t="shared" si="21"/>
        <v/>
      </c>
      <c r="F36" s="44" t="str">
        <f t="shared" si="31"/>
        <v/>
      </c>
      <c r="G36" s="44" t="str">
        <f t="shared" si="32"/>
        <v/>
      </c>
      <c r="H36" s="44" t="str">
        <f t="shared" si="33"/>
        <v/>
      </c>
      <c r="I36" s="44"/>
      <c r="J36" s="44"/>
      <c r="K36" s="144" t="str">
        <f>IFERROR(IF(ISBLANK(F36),"",IF(OR(MID($B36,6,1)="9",MID($B36,6,1)="8"),G36*IF(MID($B36,2,2)="LI",'Inflation Adjustment'!$J$9,'Inflation Adjustment'!$J$10),$F36*VLOOKUP($B36,'Reference ML'!$A$3:$M$2524,9,FALSE))),"")</f>
        <v/>
      </c>
      <c r="L36" s="145" t="str">
        <f>IFERROR(IF(ISBLANK(G36),"",IF(OR(MID($B36,6,1)="9",MID($B36,6,1)="8"),H36,$F36*VLOOKUP($B36,'Reference ML'!$A$3:$M$2524,10,FALSE))),"")</f>
        <v/>
      </c>
      <c r="M36" s="146" t="str">
        <f>IFERROR(VLOOKUP($B36,'Reference ML'!$A$3:$M$2524,13,FALSE),"")</f>
        <v/>
      </c>
      <c r="N36" s="145">
        <f>IF(K36&gt;0,IFERROR(K36*M36,0),"")</f>
        <v>0</v>
      </c>
      <c r="O36" s="147" t="str">
        <f>IFERROR(VLOOKUP($B36,'Reference ML'!$A$3:$M$2524,11,FALSE),"")</f>
        <v/>
      </c>
      <c r="P36" s="145">
        <f t="shared" si="34"/>
        <v>0</v>
      </c>
      <c r="Q36" s="145">
        <f t="shared" si="35"/>
        <v>0</v>
      </c>
      <c r="R36" s="148">
        <f t="shared" si="25"/>
        <v>0</v>
      </c>
      <c r="S36" s="149" t="str">
        <f>_xlfn.LET(
_xlpm.refno,B36,
_xlpm.measure_type,E36,
_xlpm.custom_cost,H36,
_xlpm.custom_benefit,R36,
_xlpm.custom_bc_ratio,(_xlpm.custom_benefit/_xlpm.custom_cost),
_xlpm.measure_bc_ratio,IF(_xlpm.measure_type="custom",_xlpm.custom_bc_ratio,VLOOKUP(_xlpm.refno,'UES Measure List Oct 2026'!$A$3:$AI$2210,35,FALSE)),
_xlpm.display,IF(ISBLANK(_xlpm.refno),"",_xlpm.measure_bc_ratio),
_xlpm.display
)</f>
        <v/>
      </c>
      <c r="T36" s="125" t="str">
        <f>IF(ISBLANK(B36),"",K36/$C$22)</f>
        <v/>
      </c>
      <c r="U36" s="126" t="str">
        <f>IF(ISBLANK(B36),"",(T36*S36))</f>
        <v/>
      </c>
      <c r="V36" s="44" t="str">
        <f>IF(ISBLANK(B36),"",IF(E36="custom",IF(AND(K36&gt;400000,S36&lt;0.5),"yes","no"),"n/a"))</f>
        <v/>
      </c>
      <c r="W36" t="s">
        <v>5072</v>
      </c>
    </row>
    <row r="37" spans="2:23" x14ac:dyDescent="0.25">
      <c r="B37" s="44"/>
      <c r="C37" s="44"/>
      <c r="D37" s="44" t="str">
        <f>IF(ISBLANK(B37),"",IFERROR(VLOOKUP(B37,'Reference ML'!$A$3:$M$2524,7,FALSE),"Error: Refno Not Found"))</f>
        <v/>
      </c>
      <c r="E37" s="44" t="str">
        <f t="shared" si="21"/>
        <v/>
      </c>
      <c r="F37" s="44" t="str">
        <f t="shared" si="31"/>
        <v/>
      </c>
      <c r="G37" s="44" t="str">
        <f t="shared" si="32"/>
        <v/>
      </c>
      <c r="H37" s="44" t="str">
        <f t="shared" si="33"/>
        <v/>
      </c>
      <c r="I37" s="44"/>
      <c r="J37" s="44"/>
      <c r="K37" s="144" t="str">
        <f>IFERROR(IF(ISBLANK(F37),"",IF(OR(MID($B37,6,1)="9",MID($B37,6,1)="8"),G37*IF(MID($B37,2,2)="LI",'Inflation Adjustment'!$J$9,'Inflation Adjustment'!$J$10),$F37*VLOOKUP($B37,'Reference ML'!$A$3:$M$2524,9,FALSE))),"")</f>
        <v/>
      </c>
      <c r="L37" s="145" t="str">
        <f>IFERROR(IF(ISBLANK(G37),"",IF(OR(MID($B37,6,1)="9",MID($B37,6,1)="8"),H37,$F37*VLOOKUP($B37,'Reference ML'!$A$3:$M$2524,10,FALSE))),"")</f>
        <v/>
      </c>
      <c r="M37" s="146" t="str">
        <f>IFERROR(VLOOKUP($B37,'Reference ML'!$A$3:$M$2524,13,FALSE),"")</f>
        <v/>
      </c>
      <c r="N37" s="145">
        <f>IF(K37&gt;0,IFERROR(K37*M37,0),"")</f>
        <v>0</v>
      </c>
      <c r="O37" s="147" t="str">
        <f>IFERROR(VLOOKUP($B37,'Reference ML'!$A$3:$M$2524,11,FALSE),"")</f>
        <v/>
      </c>
      <c r="P37" s="145">
        <f t="shared" si="34"/>
        <v>0</v>
      </c>
      <c r="Q37" s="145">
        <f t="shared" si="35"/>
        <v>0</v>
      </c>
      <c r="R37" s="148">
        <f t="shared" si="25"/>
        <v>0</v>
      </c>
      <c r="S37" s="149" t="str">
        <f>_xlfn.LET(
_xlpm.refno,B37,
_xlpm.measure_type,E37,
_xlpm.custom_cost,H37,
_xlpm.custom_benefit,R37,
_xlpm.custom_bc_ratio,(_xlpm.custom_benefit/_xlpm.custom_cost),
_xlpm.measure_bc_ratio,IF(_xlpm.measure_type="custom",_xlpm.custom_bc_ratio,VLOOKUP(_xlpm.refno,'UES Measure List Oct 2026'!$A$3:$AI$2210,35,FALSE)),
_xlpm.display,IF(ISBLANK(_xlpm.refno),"",_xlpm.measure_bc_ratio),
_xlpm.display
)</f>
        <v/>
      </c>
      <c r="T37" s="125" t="str">
        <f>IF(ISBLANK(B37),"",K37/$C$22)</f>
        <v/>
      </c>
      <c r="U37" s="126" t="str">
        <f>IF(ISBLANK(B37),"",(T37*S37))</f>
        <v/>
      </c>
      <c r="V37" s="44" t="str">
        <f>IF(ISBLANK(B37),"",IF(E37="custom",IF(AND(K37&gt;400000,S37&lt;0.5),"yes","no"),"n/a"))</f>
        <v/>
      </c>
      <c r="W37" t="s">
        <v>5072</v>
      </c>
    </row>
    <row r="38" spans="2:23" x14ac:dyDescent="0.25">
      <c r="B38" s="44"/>
      <c r="C38" s="44"/>
      <c r="D38" s="44" t="str">
        <f>IF(ISBLANK(B38),"",IFERROR(VLOOKUP(B38,'Reference ML'!$A$3:$M$2524,7,FALSE),"Error: Refno Not Found"))</f>
        <v/>
      </c>
      <c r="E38" s="44" t="str">
        <f t="shared" si="21"/>
        <v/>
      </c>
      <c r="F38" s="44" t="str">
        <f t="shared" si="31"/>
        <v/>
      </c>
      <c r="G38" s="44" t="str">
        <f t="shared" si="32"/>
        <v/>
      </c>
      <c r="H38" s="44" t="str">
        <f t="shared" si="33"/>
        <v/>
      </c>
      <c r="I38" s="44"/>
      <c r="J38" s="44"/>
      <c r="K38" s="144" t="str">
        <f>IFERROR(IF(ISBLANK(F38),"",IF(OR(MID($B38,6,1)="9",MID($B38,6,1)="8"),G38*IF(MID($B38,2,2)="LI",'Inflation Adjustment'!$J$9,'Inflation Adjustment'!$J$10),$F38*VLOOKUP($B38,'Reference ML'!$A$3:$M$2524,9,FALSE))),"")</f>
        <v/>
      </c>
      <c r="L38" s="145" t="str">
        <f>IFERROR(IF(ISBLANK(G38),"",IF(OR(MID($B38,6,1)="9",MID($B38,6,1)="8"),H38,$F38*VLOOKUP($B38,'Reference ML'!$A$3:$M$2524,10,FALSE))),"")</f>
        <v/>
      </c>
      <c r="M38" s="146" t="str">
        <f>IFERROR(VLOOKUP($B38,'Reference ML'!$A$3:$M$2524,13,FALSE),"")</f>
        <v/>
      </c>
      <c r="N38" s="145">
        <f>IF(K38&gt;0,IFERROR(K38*M38,0),"")</f>
        <v>0</v>
      </c>
      <c r="O38" s="147" t="str">
        <f>IFERROR(VLOOKUP($B38,'Reference ML'!$A$3:$M$2524,11,FALSE),"")</f>
        <v/>
      </c>
      <c r="P38" s="145">
        <f t="shared" si="34"/>
        <v>0</v>
      </c>
      <c r="Q38" s="145">
        <f t="shared" si="35"/>
        <v>0</v>
      </c>
      <c r="R38" s="148">
        <f t="shared" si="25"/>
        <v>0</v>
      </c>
      <c r="S38" s="149" t="str">
        <f>_xlfn.LET(
_xlpm.refno,B38,
_xlpm.measure_type,E38,
_xlpm.custom_cost,H38,
_xlpm.custom_benefit,R38,
_xlpm.custom_bc_ratio,(_xlpm.custom_benefit/_xlpm.custom_cost),
_xlpm.measure_bc_ratio,IF(_xlpm.measure_type="custom",_xlpm.custom_bc_ratio,VLOOKUP(_xlpm.refno,'UES Measure List Oct 2026'!$A$3:$AI$2210,35,FALSE)),
_xlpm.display,IF(ISBLANK(_xlpm.refno),"",_xlpm.measure_bc_ratio),
_xlpm.display
)</f>
        <v/>
      </c>
      <c r="T38" s="125" t="str">
        <f>IF(ISBLANK(B38),"",K38/$C$22)</f>
        <v/>
      </c>
      <c r="U38" s="126" t="str">
        <f>IF(ISBLANK(B38),"",(T38*S38))</f>
        <v/>
      </c>
      <c r="V38" s="44" t="str">
        <f>IF(ISBLANK(B38),"",IF(E38="custom",IF(AND(K38&gt;400000,S38&lt;0.5),"yes","no"),"n/a"))</f>
        <v/>
      </c>
      <c r="W38" t="s">
        <v>5072</v>
      </c>
    </row>
    <row r="39" spans="2:23" x14ac:dyDescent="0.25">
      <c r="B39" s="44"/>
      <c r="C39" s="44"/>
      <c r="D39" s="44" t="str">
        <f>IF(ISBLANK(B39),"",IFERROR(VLOOKUP(B39,'Reference ML'!$A$3:$M$2524,7,FALSE),"Error: Refno Not Found"))</f>
        <v/>
      </c>
      <c r="E39" s="44" t="str">
        <f t="shared" si="21"/>
        <v/>
      </c>
      <c r="F39" s="44" t="str">
        <f t="shared" si="31"/>
        <v/>
      </c>
      <c r="G39" s="44" t="str">
        <f t="shared" si="32"/>
        <v/>
      </c>
      <c r="H39" s="44" t="str">
        <f t="shared" si="33"/>
        <v/>
      </c>
      <c r="I39" s="44"/>
      <c r="J39" s="44"/>
      <c r="K39" s="144" t="str">
        <f>IFERROR(IF(ISBLANK(F39),"",IF(OR(MID($B39,6,1)="9",MID($B39,6,1)="8"),G39*IF(MID($B39,2,2)="LI",'Inflation Adjustment'!$J$9,'Inflation Adjustment'!$J$10),$F39*VLOOKUP($B39,'Reference ML'!$A$3:$M$2524,9,FALSE))),"")</f>
        <v/>
      </c>
      <c r="L39" s="145" t="str">
        <f>IFERROR(IF(ISBLANK(G39),"",IF(OR(MID($B39,6,1)="9",MID($B39,6,1)="8"),H39,$F39*VLOOKUP($B39,'Reference ML'!$A$3:$M$2524,10,FALSE))),"")</f>
        <v/>
      </c>
      <c r="M39" s="146" t="str">
        <f>IFERROR(VLOOKUP($B39,'Reference ML'!$A$3:$M$2524,13,FALSE),"")</f>
        <v/>
      </c>
      <c r="N39" s="145">
        <f>IF(K39&gt;0,IFERROR(K39*M39,0),"")</f>
        <v>0</v>
      </c>
      <c r="O39" s="147" t="str">
        <f>IFERROR(VLOOKUP($B39,'Reference ML'!$A$3:$M$2524,11,FALSE),"")</f>
        <v/>
      </c>
      <c r="P39" s="145">
        <f t="shared" si="34"/>
        <v>0</v>
      </c>
      <c r="Q39" s="145">
        <f t="shared" si="35"/>
        <v>0</v>
      </c>
      <c r="R39" s="148">
        <f t="shared" si="25"/>
        <v>0</v>
      </c>
      <c r="S39" s="149" t="str">
        <f>_xlfn.LET(
_xlpm.refno,B39,
_xlpm.measure_type,E39,
_xlpm.custom_cost,H39,
_xlpm.custom_benefit,R39,
_xlpm.custom_bc_ratio,(_xlpm.custom_benefit/_xlpm.custom_cost),
_xlpm.measure_bc_ratio,IF(_xlpm.measure_type="custom",_xlpm.custom_bc_ratio,VLOOKUP(_xlpm.refno,'UES Measure List Oct 2026'!$A$3:$AI$2210,35,FALSE)),
_xlpm.display,IF(ISBLANK(_xlpm.refno),"",_xlpm.measure_bc_ratio),
_xlpm.display
)</f>
        <v/>
      </c>
      <c r="T39" s="125" t="str">
        <f>IF(ISBLANK(B39),"",K39/$C$22)</f>
        <v/>
      </c>
      <c r="U39" s="126" t="str">
        <f>IF(ISBLANK(B39),"",(T39*S39))</f>
        <v/>
      </c>
      <c r="V39" s="44" t="str">
        <f>IF(ISBLANK(B39),"",IF(E39="custom",IF(AND(K39&gt;400000,S39&lt;0.5),"yes","no"),"n/a"))</f>
        <v/>
      </c>
      <c r="W39" t="s">
        <v>5072</v>
      </c>
    </row>
    <row r="40" spans="2:23" x14ac:dyDescent="0.25">
      <c r="B40" s="44"/>
      <c r="C40" s="44"/>
      <c r="D40" s="44" t="str">
        <f>IF(ISBLANK(B40),"",IFERROR(VLOOKUP(B40,'Reference ML'!$A$3:$M$2524,7,FALSE),"Error: Refno Not Found"))</f>
        <v/>
      </c>
      <c r="E40" s="44" t="str">
        <f t="shared" si="21"/>
        <v/>
      </c>
      <c r="F40" s="44" t="str">
        <f t="shared" si="31"/>
        <v/>
      </c>
      <c r="G40" s="44" t="str">
        <f t="shared" si="32"/>
        <v/>
      </c>
      <c r="H40" s="44" t="str">
        <f t="shared" si="33"/>
        <v/>
      </c>
      <c r="I40" s="44"/>
      <c r="J40" s="44"/>
      <c r="K40" s="144" t="str">
        <f>IFERROR(IF(ISBLANK(F40),"",IF(OR(MID($B40,6,1)="9",MID($B40,6,1)="8"),G40*IF(MID($B40,2,2)="LI",'Inflation Adjustment'!$J$9,'Inflation Adjustment'!$J$10),$F40*VLOOKUP($B40,'Reference ML'!$A$3:$M$2524,9,FALSE))),"")</f>
        <v/>
      </c>
      <c r="L40" s="145" t="str">
        <f>IFERROR(IF(ISBLANK(G40),"",IF(OR(MID($B40,6,1)="9",MID($B40,6,1)="8"),H40,$F40*VLOOKUP($B40,'Reference ML'!$A$3:$M$2524,10,FALSE))),"")</f>
        <v/>
      </c>
      <c r="M40" s="146" t="str">
        <f>IFERROR(VLOOKUP($B40,'Reference ML'!$A$3:$M$2524,13,FALSE),"")</f>
        <v/>
      </c>
      <c r="N40" s="145">
        <f>IF(K40&gt;0,IFERROR(K40*M40,0),"")</f>
        <v>0</v>
      </c>
      <c r="O40" s="147" t="str">
        <f>IFERROR(VLOOKUP($B40,'Reference ML'!$A$3:$M$2524,11,FALSE),"")</f>
        <v/>
      </c>
      <c r="P40" s="145">
        <f t="shared" si="34"/>
        <v>0</v>
      </c>
      <c r="Q40" s="145">
        <f t="shared" si="35"/>
        <v>0</v>
      </c>
      <c r="R40" s="148">
        <f t="shared" si="25"/>
        <v>0</v>
      </c>
      <c r="S40" s="149" t="str">
        <f>_xlfn.LET(
_xlpm.refno,B40,
_xlpm.measure_type,E40,
_xlpm.custom_cost,H40,
_xlpm.custom_benefit,R40,
_xlpm.custom_bc_ratio,(_xlpm.custom_benefit/_xlpm.custom_cost),
_xlpm.measure_bc_ratio,IF(_xlpm.measure_type="custom",_xlpm.custom_bc_ratio,VLOOKUP(_xlpm.refno,'UES Measure List Oct 2026'!$A$3:$AI$2210,35,FALSE)),
_xlpm.display,IF(ISBLANK(_xlpm.refno),"",_xlpm.measure_bc_ratio),
_xlpm.display
)</f>
        <v/>
      </c>
      <c r="T40" s="125" t="str">
        <f>IF(ISBLANK(B40),"",K40/$C$22)</f>
        <v/>
      </c>
      <c r="U40" s="126" t="str">
        <f>IF(ISBLANK(B40),"",(T40*S40))</f>
        <v/>
      </c>
      <c r="V40" s="44" t="str">
        <f>IF(ISBLANK(B40),"",IF(E40="custom",IF(AND(K40&gt;400000,S40&lt;0.5),"yes","no"),"n/a"))</f>
        <v/>
      </c>
      <c r="W40" t="s">
        <v>5072</v>
      </c>
    </row>
    <row r="41" spans="2:23" x14ac:dyDescent="0.25">
      <c r="B41" s="44"/>
      <c r="C41" s="44"/>
      <c r="D41" s="44" t="str">
        <f>IF(ISBLANK(B41),"",IFERROR(VLOOKUP(B41,'Reference ML'!$A$3:$M$2524,7,FALSE),"Error: Refno Not Found"))</f>
        <v/>
      </c>
      <c r="E41" s="44" t="str">
        <f t="shared" si="21"/>
        <v/>
      </c>
      <c r="F41" s="44" t="str">
        <f t="shared" si="31"/>
        <v/>
      </c>
      <c r="G41" s="44" t="str">
        <f t="shared" si="32"/>
        <v/>
      </c>
      <c r="H41" s="44" t="str">
        <f t="shared" si="33"/>
        <v/>
      </c>
      <c r="I41" s="44"/>
      <c r="J41" s="44"/>
      <c r="K41" s="144" t="str">
        <f>IFERROR(IF(ISBLANK(F41),"",IF(OR(MID($B41,6,1)="9",MID($B41,6,1)="8"),G41*IF(MID($B41,2,2)="LI",'Inflation Adjustment'!$J$9,'Inflation Adjustment'!$J$10),$F41*VLOOKUP($B41,'Reference ML'!$A$3:$M$2524,9,FALSE))),"")</f>
        <v/>
      </c>
      <c r="L41" s="145" t="str">
        <f>IFERROR(IF(ISBLANK(G41),"",IF(OR(MID($B41,6,1)="9",MID($B41,6,1)="8"),H41,$F41*VLOOKUP($B41,'Reference ML'!$A$3:$M$2524,10,FALSE))),"")</f>
        <v/>
      </c>
      <c r="M41" s="146" t="str">
        <f>IFERROR(VLOOKUP($B41,'Reference ML'!$A$3:$M$2524,13,FALSE),"")</f>
        <v/>
      </c>
      <c r="N41" s="145">
        <f>IF(K41&gt;0,IFERROR(K41*M41,0),"")</f>
        <v>0</v>
      </c>
      <c r="O41" s="147" t="str">
        <f>IFERROR(VLOOKUP($B41,'Reference ML'!$A$3:$M$2524,11,FALSE),"")</f>
        <v/>
      </c>
      <c r="P41" s="145">
        <f t="shared" si="34"/>
        <v>0</v>
      </c>
      <c r="Q41" s="145">
        <f t="shared" si="35"/>
        <v>0</v>
      </c>
      <c r="R41" s="148">
        <f t="shared" si="25"/>
        <v>0</v>
      </c>
      <c r="S41" s="149" t="str">
        <f>_xlfn.LET(
_xlpm.refno,B41,
_xlpm.measure_type,E41,
_xlpm.custom_cost,H41,
_xlpm.custom_benefit,R41,
_xlpm.custom_bc_ratio,(_xlpm.custom_benefit/_xlpm.custom_cost),
_xlpm.measure_bc_ratio,IF(_xlpm.measure_type="custom",_xlpm.custom_bc_ratio,VLOOKUP(_xlpm.refno,'UES Measure List Oct 2026'!$A$3:$AI$2210,35,FALSE)),
_xlpm.display,IF(ISBLANK(_xlpm.refno),"",_xlpm.measure_bc_ratio),
_xlpm.display
)</f>
        <v/>
      </c>
      <c r="T41" s="125" t="str">
        <f>IF(ISBLANK(B41),"",K41/$C$22)</f>
        <v/>
      </c>
      <c r="U41" s="126" t="str">
        <f>IF(ISBLANK(B41),"",(T41*S41))</f>
        <v/>
      </c>
      <c r="V41" s="44" t="str">
        <f>IF(ISBLANK(B41),"",IF(E41="custom",IF(AND(K41&gt;400000,S41&lt;0.5),"yes","no"),"n/a"))</f>
        <v/>
      </c>
      <c r="W41" t="s">
        <v>5072</v>
      </c>
    </row>
    <row r="42" spans="2:23" x14ac:dyDescent="0.25">
      <c r="B42" s="44"/>
      <c r="C42" s="44"/>
      <c r="D42" s="44" t="str">
        <f>IF(ISBLANK(B42),"",IFERROR(VLOOKUP(B42,'Reference ML'!$A$3:$M$2524,7,FALSE),"Error: Refno Not Found"))</f>
        <v/>
      </c>
      <c r="E42" s="44" t="str">
        <f t="shared" si="21"/>
        <v/>
      </c>
      <c r="F42" s="44" t="str">
        <f t="shared" si="31"/>
        <v/>
      </c>
      <c r="G42" s="44" t="str">
        <f t="shared" si="32"/>
        <v/>
      </c>
      <c r="H42" s="44" t="str">
        <f t="shared" si="33"/>
        <v/>
      </c>
      <c r="I42" s="44"/>
      <c r="J42" s="44"/>
      <c r="K42" s="144" t="str">
        <f>IFERROR(IF(ISBLANK(F42),"",IF(OR(MID($B42,6,1)="9",MID($B42,6,1)="8"),G42*IF(MID($B42,2,2)="LI",'Inflation Adjustment'!$J$9,'Inflation Adjustment'!$J$10),$F42*VLOOKUP($B42,'Reference ML'!$A$3:$M$2524,9,FALSE))),"")</f>
        <v/>
      </c>
      <c r="L42" s="145" t="str">
        <f>IFERROR(IF(ISBLANK(G42),"",IF(OR(MID($B42,6,1)="9",MID($B42,6,1)="8"),H42,$F42*VLOOKUP($B42,'Reference ML'!$A$3:$M$2524,10,FALSE))),"")</f>
        <v/>
      </c>
      <c r="M42" s="146" t="str">
        <f>IFERROR(VLOOKUP($B42,'Reference ML'!$A$3:$M$2524,13,FALSE),"")</f>
        <v/>
      </c>
      <c r="N42" s="145">
        <f>IF(K42&gt;0,IFERROR(K42*M42,0),"")</f>
        <v>0</v>
      </c>
      <c r="O42" s="147" t="str">
        <f>IFERROR(VLOOKUP($B42,'Reference ML'!$A$3:$M$2524,11,FALSE),"")</f>
        <v/>
      </c>
      <c r="P42" s="145">
        <f t="shared" si="34"/>
        <v>0</v>
      </c>
      <c r="Q42" s="145">
        <f t="shared" si="35"/>
        <v>0</v>
      </c>
      <c r="R42" s="148">
        <f t="shared" si="25"/>
        <v>0</v>
      </c>
      <c r="S42" s="149" t="str">
        <f>_xlfn.LET(
_xlpm.refno,B42,
_xlpm.measure_type,E42,
_xlpm.custom_cost,H42,
_xlpm.custom_benefit,R42,
_xlpm.custom_bc_ratio,(_xlpm.custom_benefit/_xlpm.custom_cost),
_xlpm.measure_bc_ratio,IF(_xlpm.measure_type="custom",_xlpm.custom_bc_ratio,VLOOKUP(_xlpm.refno,'UES Measure List Oct 2026'!$A$3:$AI$2210,35,FALSE)),
_xlpm.display,IF(ISBLANK(_xlpm.refno),"",_xlpm.measure_bc_ratio),
_xlpm.display
)</f>
        <v/>
      </c>
      <c r="T42" s="125" t="str">
        <f>IF(ISBLANK(B42),"",K42/$C$22)</f>
        <v/>
      </c>
      <c r="U42" s="126" t="str">
        <f>IF(ISBLANK(B42),"",(T42*S42))</f>
        <v/>
      </c>
      <c r="V42" s="44" t="str">
        <f>IF(ISBLANK(B42),"",IF(E42="custom",IF(AND(K42&gt;400000,S42&lt;0.5),"yes","no"),"n/a"))</f>
        <v/>
      </c>
      <c r="W42" t="s">
        <v>5072</v>
      </c>
    </row>
    <row r="43" spans="2:23" x14ac:dyDescent="0.25">
      <c r="B43" s="44"/>
      <c r="C43" s="44"/>
      <c r="D43" s="44" t="str">
        <f>IF(ISBLANK(B43),"",IFERROR(VLOOKUP(B43,'Reference ML'!$A$3:$M$2524,7,FALSE),"Error: Refno Not Found"))</f>
        <v/>
      </c>
      <c r="E43" s="44" t="str">
        <f t="shared" si="21"/>
        <v/>
      </c>
      <c r="F43" s="44" t="str">
        <f t="shared" si="31"/>
        <v/>
      </c>
      <c r="G43" s="44" t="str">
        <f t="shared" si="32"/>
        <v/>
      </c>
      <c r="H43" s="44" t="str">
        <f t="shared" si="33"/>
        <v/>
      </c>
      <c r="I43" s="44"/>
      <c r="J43" s="44"/>
      <c r="K43" s="144" t="str">
        <f>IFERROR(IF(ISBLANK(F43),"",IF(OR(MID($B43,6,1)="9",MID($B43,6,1)="8"),G43*IF(MID($B43,2,2)="LI",'Inflation Adjustment'!$J$9,'Inflation Adjustment'!$J$10),$F43*VLOOKUP($B43,'Reference ML'!$A$3:$M$2524,9,FALSE))),"")</f>
        <v/>
      </c>
      <c r="L43" s="145" t="str">
        <f>IFERROR(IF(ISBLANK(G43),"",IF(OR(MID($B43,6,1)="9",MID($B43,6,1)="8"),H43,$F43*VLOOKUP($B43,'Reference ML'!$A$3:$M$2524,10,FALSE))),"")</f>
        <v/>
      </c>
      <c r="M43" s="146" t="str">
        <f>IFERROR(VLOOKUP($B43,'Reference ML'!$A$3:$M$2524,13,FALSE),"")</f>
        <v/>
      </c>
      <c r="N43" s="145">
        <f>IF(K43&gt;0,IFERROR(K43*M43,0),"")</f>
        <v>0</v>
      </c>
      <c r="O43" s="147" t="str">
        <f>IFERROR(VLOOKUP($B43,'Reference ML'!$A$3:$M$2524,11,FALSE),"")</f>
        <v/>
      </c>
      <c r="P43" s="145">
        <f t="shared" si="34"/>
        <v>0</v>
      </c>
      <c r="Q43" s="145">
        <f t="shared" si="35"/>
        <v>0</v>
      </c>
      <c r="R43" s="148">
        <f t="shared" si="25"/>
        <v>0</v>
      </c>
      <c r="S43" s="149" t="str">
        <f>_xlfn.LET(
_xlpm.refno,B43,
_xlpm.measure_type,E43,
_xlpm.custom_cost,H43,
_xlpm.custom_benefit,R43,
_xlpm.custom_bc_ratio,(_xlpm.custom_benefit/_xlpm.custom_cost),
_xlpm.measure_bc_ratio,IF(_xlpm.measure_type="custom",_xlpm.custom_bc_ratio,VLOOKUP(_xlpm.refno,'UES Measure List Oct 2026'!$A$3:$AI$2210,35,FALSE)),
_xlpm.display,IF(ISBLANK(_xlpm.refno),"",_xlpm.measure_bc_ratio),
_xlpm.display
)</f>
        <v/>
      </c>
      <c r="T43" s="125" t="str">
        <f>IF(ISBLANK(B43),"",K43/$C$22)</f>
        <v/>
      </c>
      <c r="U43" s="126" t="str">
        <f>IF(ISBLANK(B43),"",(T43*S43))</f>
        <v/>
      </c>
      <c r="V43" s="44" t="str">
        <f>IF(ISBLANK(B43),"",IF(E43="custom",IF(AND(K43&gt;400000,S43&lt;0.5),"yes","no"),"n/a"))</f>
        <v/>
      </c>
      <c r="W43" t="s">
        <v>5072</v>
      </c>
    </row>
    <row r="44" spans="2:23" x14ac:dyDescent="0.25">
      <c r="B44" s="44"/>
      <c r="C44" s="44"/>
      <c r="D44" s="44" t="str">
        <f>IF(ISBLANK(B44),"",IFERROR(VLOOKUP(B44,'Reference ML'!$A$3:$M$2524,7,FALSE),"Error: Refno Not Found"))</f>
        <v/>
      </c>
      <c r="E44" s="44" t="str">
        <f t="shared" si="21"/>
        <v/>
      </c>
      <c r="F44" s="44" t="str">
        <f t="shared" si="31"/>
        <v/>
      </c>
      <c r="G44" s="44" t="str">
        <f t="shared" si="32"/>
        <v/>
      </c>
      <c r="H44" s="44" t="str">
        <f t="shared" si="33"/>
        <v/>
      </c>
      <c r="I44" s="44"/>
      <c r="J44" s="44"/>
      <c r="K44" s="144" t="str">
        <f>IFERROR(IF(ISBLANK(F44),"",IF(OR(MID($B44,6,1)="9",MID($B44,6,1)="8"),G44*IF(MID($B44,2,2)="LI",'Inflation Adjustment'!$J$9,'Inflation Adjustment'!$J$10),$F44*VLOOKUP($B44,'Reference ML'!$A$3:$M$2524,9,FALSE))),"")</f>
        <v/>
      </c>
      <c r="L44" s="145" t="str">
        <f>IFERROR(IF(ISBLANK(G44),"",IF(OR(MID($B44,6,1)="9",MID($B44,6,1)="8"),H44,$F44*VLOOKUP($B44,'Reference ML'!$A$3:$M$2524,10,FALSE))),"")</f>
        <v/>
      </c>
      <c r="M44" s="146" t="str">
        <f>IFERROR(VLOOKUP($B44,'Reference ML'!$A$3:$M$2524,13,FALSE),"")</f>
        <v/>
      </c>
      <c r="N44" s="145">
        <f>IF(K44&gt;0,IFERROR(K44*M44,0),"")</f>
        <v>0</v>
      </c>
      <c r="O44" s="147" t="str">
        <f>IFERROR(VLOOKUP($B44,'Reference ML'!$A$3:$M$2524,11,FALSE),"")</f>
        <v/>
      </c>
      <c r="P44" s="145">
        <f t="shared" si="34"/>
        <v>0</v>
      </c>
      <c r="Q44" s="145">
        <f t="shared" si="35"/>
        <v>0</v>
      </c>
      <c r="R44" s="148">
        <f t="shared" si="25"/>
        <v>0</v>
      </c>
      <c r="S44" s="149" t="str">
        <f>_xlfn.LET(
_xlpm.refno,B44,
_xlpm.measure_type,E44,
_xlpm.custom_cost,H44,
_xlpm.custom_benefit,R44,
_xlpm.custom_bc_ratio,(_xlpm.custom_benefit/_xlpm.custom_cost),
_xlpm.measure_bc_ratio,IF(_xlpm.measure_type="custom",_xlpm.custom_bc_ratio,VLOOKUP(_xlpm.refno,'UES Measure List Oct 2026'!$A$3:$AI$2210,35,FALSE)),
_xlpm.display,IF(ISBLANK(_xlpm.refno),"",_xlpm.measure_bc_ratio),
_xlpm.display
)</f>
        <v/>
      </c>
      <c r="T44" s="125" t="str">
        <f>IF(ISBLANK(B44),"",K44/$C$22)</f>
        <v/>
      </c>
      <c r="U44" s="126" t="str">
        <f>IF(ISBLANK(B44),"",(T44*S44))</f>
        <v/>
      </c>
      <c r="V44" s="44" t="str">
        <f>IF(ISBLANK(B44),"",IF(E44="custom",IF(AND(K44&gt;400000,S44&lt;0.5),"yes","no"),"n/a"))</f>
        <v/>
      </c>
      <c r="W44" t="s">
        <v>5072</v>
      </c>
    </row>
    <row r="45" spans="2:23" x14ac:dyDescent="0.25">
      <c r="B45" s="44"/>
      <c r="C45" s="44"/>
      <c r="D45" s="44" t="str">
        <f>IF(ISBLANK(B45),"",IFERROR(VLOOKUP(B45,'Reference ML'!$A$3:$M$2524,7,FALSE),"Error: Refno Not Found"))</f>
        <v/>
      </c>
      <c r="E45" s="44" t="str">
        <f t="shared" si="21"/>
        <v/>
      </c>
      <c r="F45" s="44" t="str">
        <f t="shared" si="31"/>
        <v/>
      </c>
      <c r="G45" s="44" t="str">
        <f t="shared" si="32"/>
        <v/>
      </c>
      <c r="H45" s="44" t="str">
        <f t="shared" si="33"/>
        <v/>
      </c>
      <c r="I45" s="44"/>
      <c r="J45" s="44"/>
      <c r="K45" s="144" t="str">
        <f>IFERROR(IF(ISBLANK(F45),"",IF(OR(MID($B45,6,1)="9",MID($B45,6,1)="8"),G45*IF(MID($B45,2,2)="LI",'Inflation Adjustment'!$J$9,'Inflation Adjustment'!$J$10),$F45*VLOOKUP($B45,'Reference ML'!$A$3:$M$2524,9,FALSE))),"")</f>
        <v/>
      </c>
      <c r="L45" s="145" t="str">
        <f>IFERROR(IF(ISBLANK(G45),"",IF(OR(MID($B45,6,1)="9",MID($B45,6,1)="8"),H45,$F45*VLOOKUP($B45,'Reference ML'!$A$3:$M$2524,10,FALSE))),"")</f>
        <v/>
      </c>
      <c r="M45" s="146" t="str">
        <f>IFERROR(VLOOKUP($B45,'Reference ML'!$A$3:$M$2524,13,FALSE),"")</f>
        <v/>
      </c>
      <c r="N45" s="145">
        <f>IF(K45&gt;0,IFERROR(K45*M45,0),"")</f>
        <v>0</v>
      </c>
      <c r="O45" s="147" t="str">
        <f>IFERROR(VLOOKUP($B45,'Reference ML'!$A$3:$M$2524,11,FALSE),"")</f>
        <v/>
      </c>
      <c r="P45" s="145">
        <f t="shared" si="34"/>
        <v>0</v>
      </c>
      <c r="Q45" s="145">
        <f t="shared" si="35"/>
        <v>0</v>
      </c>
      <c r="R45" s="148">
        <f t="shared" si="25"/>
        <v>0</v>
      </c>
      <c r="S45" s="149" t="str">
        <f>_xlfn.LET(
_xlpm.refno,B45,
_xlpm.measure_type,E45,
_xlpm.custom_cost,H45,
_xlpm.custom_benefit,R45,
_xlpm.custom_bc_ratio,(_xlpm.custom_benefit/_xlpm.custom_cost),
_xlpm.measure_bc_ratio,IF(_xlpm.measure_type="custom",_xlpm.custom_bc_ratio,VLOOKUP(_xlpm.refno,'UES Measure List Oct 2026'!$A$3:$AI$2210,35,FALSE)),
_xlpm.display,IF(ISBLANK(_xlpm.refno),"",_xlpm.measure_bc_ratio),
_xlpm.display
)</f>
        <v/>
      </c>
      <c r="T45" s="125" t="str">
        <f>IF(ISBLANK(B45),"",K45/$C$22)</f>
        <v/>
      </c>
      <c r="U45" s="126" t="str">
        <f>IF(ISBLANK(B45),"",(T45*S45))</f>
        <v/>
      </c>
      <c r="V45" s="44" t="str">
        <f>IF(ISBLANK(B45),"",IF(E45="custom",IF(AND(K45&gt;400000,S45&lt;0.5),"yes","no"),"n/a"))</f>
        <v/>
      </c>
      <c r="W45" t="s">
        <v>5072</v>
      </c>
    </row>
    <row r="46" spans="2:23" x14ac:dyDescent="0.25">
      <c r="B46" s="44"/>
      <c r="C46" s="44"/>
      <c r="D46" s="44" t="str">
        <f>IF(ISBLANK(B46),"",IFERROR(VLOOKUP(B46,'Reference ML'!$A$3:$M$2524,7,FALSE),"Error: Refno Not Found"))</f>
        <v/>
      </c>
      <c r="E46" s="44" t="str">
        <f t="shared" si="21"/>
        <v/>
      </c>
      <c r="F46" s="44" t="str">
        <f t="shared" si="31"/>
        <v/>
      </c>
      <c r="G46" s="44" t="str">
        <f t="shared" si="32"/>
        <v/>
      </c>
      <c r="H46" s="44" t="str">
        <f t="shared" si="33"/>
        <v/>
      </c>
      <c r="I46" s="44"/>
      <c r="J46" s="44"/>
      <c r="K46" s="144" t="str">
        <f>IFERROR(IF(ISBLANK(F46),"",IF(OR(MID($B46,6,1)="9",MID($B46,6,1)="8"),G46*IF(MID($B46,2,2)="LI",'Inflation Adjustment'!$J$9,'Inflation Adjustment'!$J$10),$F46*VLOOKUP($B46,'Reference ML'!$A$3:$M$2524,9,FALSE))),"")</f>
        <v/>
      </c>
      <c r="L46" s="145" t="str">
        <f>IFERROR(IF(ISBLANK(G46),"",IF(OR(MID($B46,6,1)="9",MID($B46,6,1)="8"),H46,$F46*VLOOKUP($B46,'Reference ML'!$A$3:$M$2524,10,FALSE))),"")</f>
        <v/>
      </c>
      <c r="M46" s="146" t="str">
        <f>IFERROR(VLOOKUP($B46,'Reference ML'!$A$3:$M$2524,13,FALSE),"")</f>
        <v/>
      </c>
      <c r="N46" s="145">
        <f>IF(K46&gt;0,IFERROR(K46*M46,0),"")</f>
        <v>0</v>
      </c>
      <c r="O46" s="147" t="str">
        <f>IFERROR(VLOOKUP($B46,'Reference ML'!$A$3:$M$2524,11,FALSE),"")</f>
        <v/>
      </c>
      <c r="P46" s="145">
        <f t="shared" si="34"/>
        <v>0</v>
      </c>
      <c r="Q46" s="145">
        <f t="shared" si="35"/>
        <v>0</v>
      </c>
      <c r="R46" s="148">
        <f t="shared" si="25"/>
        <v>0</v>
      </c>
      <c r="S46" s="149" t="str">
        <f>_xlfn.LET(
_xlpm.refno,B46,
_xlpm.measure_type,E46,
_xlpm.custom_cost,H46,
_xlpm.custom_benefit,R46,
_xlpm.custom_bc_ratio,(_xlpm.custom_benefit/_xlpm.custom_cost),
_xlpm.measure_bc_ratio,IF(_xlpm.measure_type="custom",_xlpm.custom_bc_ratio,VLOOKUP(_xlpm.refno,'UES Measure List Oct 2026'!$A$3:$AI$2210,35,FALSE)),
_xlpm.display,IF(ISBLANK(_xlpm.refno),"",_xlpm.measure_bc_ratio),
_xlpm.display
)</f>
        <v/>
      </c>
      <c r="T46" s="125" t="str">
        <f>IF(ISBLANK(B46),"",K46/$C$22)</f>
        <v/>
      </c>
      <c r="U46" s="126" t="str">
        <f>IF(ISBLANK(B46),"",(T46*S46))</f>
        <v/>
      </c>
      <c r="V46" s="44" t="str">
        <f>IF(ISBLANK(B46),"",IF(E46="custom",IF(AND(K46&gt;400000,S46&lt;0.5),"yes","no"),"n/a"))</f>
        <v/>
      </c>
      <c r="W46" t="s">
        <v>5072</v>
      </c>
    </row>
    <row r="47" spans="2:23" x14ac:dyDescent="0.25">
      <c r="B47" s="44"/>
      <c r="C47" s="44"/>
      <c r="D47" s="44" t="str">
        <f>IF(ISBLANK(B47),"",IFERROR(VLOOKUP(B47,'Reference ML'!$A$3:$M$2524,7,FALSE),"Error: Refno Not Found"))</f>
        <v/>
      </c>
      <c r="E47" s="44" t="str">
        <f t="shared" si="21"/>
        <v/>
      </c>
      <c r="F47" s="44" t="str">
        <f t="shared" si="31"/>
        <v/>
      </c>
      <c r="G47" s="44" t="str">
        <f t="shared" si="32"/>
        <v/>
      </c>
      <c r="H47" s="44" t="str">
        <f t="shared" si="33"/>
        <v/>
      </c>
      <c r="I47" s="44"/>
      <c r="J47" s="44"/>
      <c r="K47" s="144" t="str">
        <f>IFERROR(IF(ISBLANK(F47),"",IF(OR(MID($B47,6,1)="9",MID($B47,6,1)="8"),G47*IF(MID($B47,2,2)="LI",'Inflation Adjustment'!$J$9,'Inflation Adjustment'!$J$10),$F47*VLOOKUP($B47,'Reference ML'!$A$3:$M$2524,9,FALSE))),"")</f>
        <v/>
      </c>
      <c r="L47" s="145" t="str">
        <f>IFERROR(IF(ISBLANK(G47),"",IF(OR(MID($B47,6,1)="9",MID($B47,6,1)="8"),H47,$F47*VLOOKUP($B47,'Reference ML'!$A$3:$M$2524,10,FALSE))),"")</f>
        <v/>
      </c>
      <c r="M47" s="146" t="str">
        <f>IFERROR(VLOOKUP($B47,'Reference ML'!$A$3:$M$2524,13,FALSE),"")</f>
        <v/>
      </c>
      <c r="N47" s="145">
        <f>IF(K47&gt;0,IFERROR(K47*M47,0),"")</f>
        <v>0</v>
      </c>
      <c r="O47" s="147" t="str">
        <f>IFERROR(VLOOKUP($B47,'Reference ML'!$A$3:$M$2524,11,FALSE),"")</f>
        <v/>
      </c>
      <c r="P47" s="145">
        <f t="shared" si="34"/>
        <v>0</v>
      </c>
      <c r="Q47" s="145">
        <f t="shared" si="35"/>
        <v>0</v>
      </c>
      <c r="R47" s="148">
        <f t="shared" si="25"/>
        <v>0</v>
      </c>
      <c r="S47" s="149" t="str">
        <f>_xlfn.LET(
_xlpm.refno,B47,
_xlpm.measure_type,E47,
_xlpm.custom_cost,H47,
_xlpm.custom_benefit,R47,
_xlpm.custom_bc_ratio,(_xlpm.custom_benefit/_xlpm.custom_cost),
_xlpm.measure_bc_ratio,IF(_xlpm.measure_type="custom",_xlpm.custom_bc_ratio,VLOOKUP(_xlpm.refno,'UES Measure List Oct 2026'!$A$3:$AI$2210,35,FALSE)),
_xlpm.display,IF(ISBLANK(_xlpm.refno),"",_xlpm.measure_bc_ratio),
_xlpm.display
)</f>
        <v/>
      </c>
      <c r="T47" s="125" t="str">
        <f>IF(ISBLANK(B47),"",K47/$C$22)</f>
        <v/>
      </c>
      <c r="U47" s="126" t="str">
        <f>IF(ISBLANK(B47),"",(T47*S47))</f>
        <v/>
      </c>
      <c r="V47" s="44" t="str">
        <f>IF(ISBLANK(B47),"",IF(E47="custom",IF(AND(K47&gt;400000,S47&lt;0.5),"yes","no"),"n/a"))</f>
        <v/>
      </c>
      <c r="W47" t="s">
        <v>5072</v>
      </c>
    </row>
    <row r="48" spans="2:23" x14ac:dyDescent="0.25">
      <c r="B48" s="44"/>
      <c r="C48" s="44"/>
      <c r="D48" s="44" t="str">
        <f>IF(ISBLANK(B48),"",IFERROR(VLOOKUP(B48,'Reference ML'!$A$3:$M$2524,7,FALSE),"Error: Refno Not Found"))</f>
        <v/>
      </c>
      <c r="E48" s="44" t="str">
        <f t="shared" si="21"/>
        <v/>
      </c>
      <c r="F48" s="44" t="str">
        <f t="shared" si="31"/>
        <v/>
      </c>
      <c r="G48" s="44" t="str">
        <f t="shared" si="32"/>
        <v/>
      </c>
      <c r="H48" s="44" t="str">
        <f t="shared" si="33"/>
        <v/>
      </c>
      <c r="I48" s="44"/>
      <c r="J48" s="44"/>
      <c r="K48" s="144" t="str">
        <f>IFERROR(IF(ISBLANK(F48),"",IF(OR(MID($B48,6,1)="9",MID($B48,6,1)="8"),G48*IF(MID($B48,2,2)="LI",'Inflation Adjustment'!$J$9,'Inflation Adjustment'!$J$10),$F48*VLOOKUP($B48,'Reference ML'!$A$3:$M$2524,9,FALSE))),"")</f>
        <v/>
      </c>
      <c r="L48" s="145" t="str">
        <f>IFERROR(IF(ISBLANK(G48),"",IF(OR(MID($B48,6,1)="9",MID($B48,6,1)="8"),H48,$F48*VLOOKUP($B48,'Reference ML'!$A$3:$M$2524,10,FALSE))),"")</f>
        <v/>
      </c>
      <c r="M48" s="146" t="str">
        <f>IFERROR(VLOOKUP($B48,'Reference ML'!$A$3:$M$2524,13,FALSE),"")</f>
        <v/>
      </c>
      <c r="N48" s="145">
        <f>IF(K48&gt;0,IFERROR(K48*M48,0),"")</f>
        <v>0</v>
      </c>
      <c r="O48" s="147" t="str">
        <f>IFERROR(VLOOKUP($B48,'Reference ML'!$A$3:$M$2524,11,FALSE),"")</f>
        <v/>
      </c>
      <c r="P48" s="145">
        <f t="shared" si="34"/>
        <v>0</v>
      </c>
      <c r="Q48" s="145">
        <f t="shared" si="35"/>
        <v>0</v>
      </c>
      <c r="R48" s="148">
        <f t="shared" si="25"/>
        <v>0</v>
      </c>
      <c r="S48" s="149" t="str">
        <f>_xlfn.LET(
_xlpm.refno,B48,
_xlpm.measure_type,E48,
_xlpm.custom_cost,H48,
_xlpm.custom_benefit,R48,
_xlpm.custom_bc_ratio,(_xlpm.custom_benefit/_xlpm.custom_cost),
_xlpm.measure_bc_ratio,IF(_xlpm.measure_type="custom",_xlpm.custom_bc_ratio,VLOOKUP(_xlpm.refno,'UES Measure List Oct 2026'!$A$3:$AI$2210,35,FALSE)),
_xlpm.display,IF(ISBLANK(_xlpm.refno),"",_xlpm.measure_bc_ratio),
_xlpm.display
)</f>
        <v/>
      </c>
      <c r="T48" s="125" t="str">
        <f>IF(ISBLANK(B48),"",K48/$C$22)</f>
        <v/>
      </c>
      <c r="U48" s="126" t="str">
        <f>IF(ISBLANK(B48),"",(T48*S48))</f>
        <v/>
      </c>
      <c r="V48" s="44" t="str">
        <f>IF(ISBLANK(B48),"",IF(E48="custom",IF(AND(K48&gt;400000,S48&lt;0.5),"yes","no"),"n/a"))</f>
        <v/>
      </c>
      <c r="W48" t="s">
        <v>5072</v>
      </c>
    </row>
    <row r="49" spans="2:23" x14ac:dyDescent="0.25">
      <c r="B49" s="44"/>
      <c r="C49" s="44"/>
      <c r="D49" s="44" t="str">
        <f>IF(ISBLANK(B49),"",IFERROR(VLOOKUP(B49,'Reference ML'!$A$3:$M$2524,7,FALSE),"Error: Refno Not Found"))</f>
        <v/>
      </c>
      <c r="E49" s="44" t="str">
        <f t="shared" si="21"/>
        <v/>
      </c>
      <c r="F49" s="44" t="str">
        <f t="shared" si="31"/>
        <v/>
      </c>
      <c r="G49" s="44" t="str">
        <f t="shared" si="32"/>
        <v/>
      </c>
      <c r="H49" s="44" t="str">
        <f t="shared" si="33"/>
        <v/>
      </c>
      <c r="I49" s="44"/>
      <c r="J49" s="44"/>
      <c r="K49" s="144" t="str">
        <f>IFERROR(IF(ISBLANK(F49),"",IF(OR(MID($B49,6,1)="9",MID($B49,6,1)="8"),G49*IF(MID($B49,2,2)="LI",'Inflation Adjustment'!$J$9,'Inflation Adjustment'!$J$10),$F49*VLOOKUP($B49,'Reference ML'!$A$3:$M$2524,9,FALSE))),"")</f>
        <v/>
      </c>
      <c r="L49" s="145" t="str">
        <f>IFERROR(IF(ISBLANK(G49),"",IF(OR(MID($B49,6,1)="9",MID($B49,6,1)="8"),H49,$F49*VLOOKUP($B49,'Reference ML'!$A$3:$M$2524,10,FALSE))),"")</f>
        <v/>
      </c>
      <c r="M49" s="146" t="str">
        <f>IFERROR(VLOOKUP($B49,'Reference ML'!$A$3:$M$2524,13,FALSE),"")</f>
        <v/>
      </c>
      <c r="N49" s="145">
        <f>IF(K49&gt;0,IFERROR(K49*M49,0),"")</f>
        <v>0</v>
      </c>
      <c r="O49" s="147" t="str">
        <f>IFERROR(VLOOKUP($B49,'Reference ML'!$A$3:$M$2524,11,FALSE),"")</f>
        <v/>
      </c>
      <c r="P49" s="145">
        <f t="shared" si="34"/>
        <v>0</v>
      </c>
      <c r="Q49" s="145">
        <f t="shared" si="35"/>
        <v>0</v>
      </c>
      <c r="R49" s="148">
        <f t="shared" si="25"/>
        <v>0</v>
      </c>
      <c r="S49" s="149" t="str">
        <f>_xlfn.LET(
_xlpm.refno,B49,
_xlpm.measure_type,E49,
_xlpm.custom_cost,H49,
_xlpm.custom_benefit,R49,
_xlpm.custom_bc_ratio,(_xlpm.custom_benefit/_xlpm.custom_cost),
_xlpm.measure_bc_ratio,IF(_xlpm.measure_type="custom",_xlpm.custom_bc_ratio,VLOOKUP(_xlpm.refno,'UES Measure List Oct 2026'!$A$3:$AI$2210,35,FALSE)),
_xlpm.display,IF(ISBLANK(_xlpm.refno),"",_xlpm.measure_bc_ratio),
_xlpm.display
)</f>
        <v/>
      </c>
      <c r="T49" s="125" t="str">
        <f>IF(ISBLANK(B49),"",K49/$C$22)</f>
        <v/>
      </c>
      <c r="U49" s="126" t="str">
        <f>IF(ISBLANK(B49),"",(T49*S49))</f>
        <v/>
      </c>
      <c r="V49" s="44" t="str">
        <f>IF(ISBLANK(B49),"",IF(E49="custom",IF(AND(K49&gt;400000,S49&lt;0.5),"yes","no"),"n/a"))</f>
        <v/>
      </c>
      <c r="W49" t="s">
        <v>5072</v>
      </c>
    </row>
    <row r="50" spans="2:23" x14ac:dyDescent="0.25">
      <c r="B50" s="44"/>
      <c r="C50" s="44"/>
      <c r="D50" s="44" t="str">
        <f>IF(ISBLANK(B50),"",IFERROR(VLOOKUP(B50,'Reference ML'!$A$3:$M$2524,7,FALSE),"Error: Refno Not Found"))</f>
        <v/>
      </c>
      <c r="E50" s="44" t="str">
        <f t="shared" si="21"/>
        <v/>
      </c>
      <c r="F50" s="44" t="str">
        <f t="shared" si="31"/>
        <v/>
      </c>
      <c r="G50" s="44" t="str">
        <f t="shared" si="32"/>
        <v/>
      </c>
      <c r="H50" s="44" t="str">
        <f t="shared" si="33"/>
        <v/>
      </c>
      <c r="I50" s="44"/>
      <c r="J50" s="44"/>
      <c r="K50" s="144" t="str">
        <f>IFERROR(IF(ISBLANK(F50),"",IF(OR(MID($B50,6,1)="9",MID($B50,6,1)="8"),G50*IF(MID($B50,2,2)="LI",'Inflation Adjustment'!$J$9,'Inflation Adjustment'!$J$10),$F50*VLOOKUP($B50,'Reference ML'!$A$3:$M$2524,9,FALSE))),"")</f>
        <v/>
      </c>
      <c r="L50" s="145" t="str">
        <f>IFERROR(IF(ISBLANK(G50),"",IF(OR(MID($B50,6,1)="9",MID($B50,6,1)="8"),H50,$F50*VLOOKUP($B50,'Reference ML'!$A$3:$M$2524,10,FALSE))),"")</f>
        <v/>
      </c>
      <c r="M50" s="146" t="str">
        <f>IFERROR(VLOOKUP($B50,'Reference ML'!$A$3:$M$2524,13,FALSE),"")</f>
        <v/>
      </c>
      <c r="N50" s="145">
        <f>IF(K50&gt;0,IFERROR(K50*M50,0),"")</f>
        <v>0</v>
      </c>
      <c r="O50" s="147" t="str">
        <f>IFERROR(VLOOKUP($B50,'Reference ML'!$A$3:$M$2524,11,FALSE),"")</f>
        <v/>
      </c>
      <c r="P50" s="145">
        <f t="shared" si="34"/>
        <v>0</v>
      </c>
      <c r="Q50" s="145">
        <f t="shared" si="35"/>
        <v>0</v>
      </c>
      <c r="R50" s="148">
        <f t="shared" si="25"/>
        <v>0</v>
      </c>
      <c r="S50" s="149" t="str">
        <f>_xlfn.LET(
_xlpm.refno,B50,
_xlpm.measure_type,E50,
_xlpm.custom_cost,H50,
_xlpm.custom_benefit,R50,
_xlpm.custom_bc_ratio,(_xlpm.custom_benefit/_xlpm.custom_cost),
_xlpm.measure_bc_ratio,IF(_xlpm.measure_type="custom",_xlpm.custom_bc_ratio,VLOOKUP(_xlpm.refno,'UES Measure List Oct 2026'!$A$3:$AI$2210,35,FALSE)),
_xlpm.display,IF(ISBLANK(_xlpm.refno),"",_xlpm.measure_bc_ratio),
_xlpm.display
)</f>
        <v/>
      </c>
      <c r="T50" s="125" t="str">
        <f>IF(ISBLANK(B50),"",K50/$C$22)</f>
        <v/>
      </c>
      <c r="U50" s="126" t="str">
        <f>IF(ISBLANK(B50),"",(T50*S50))</f>
        <v/>
      </c>
      <c r="V50" s="44" t="str">
        <f>IF(ISBLANK(B50),"",IF(E50="custom",IF(AND(K50&gt;400000,S50&lt;0.5),"yes","no"),"n/a"))</f>
        <v/>
      </c>
      <c r="W50" t="s">
        <v>5072</v>
      </c>
    </row>
    <row r="51" spans="2:23" x14ac:dyDescent="0.25">
      <c r="B51" s="44"/>
      <c r="C51" s="44"/>
      <c r="D51" s="44" t="str">
        <f>IF(ISBLANK(B51),"",IFERROR(VLOOKUP(B51,'Reference ML'!$A$3:$M$2524,7,FALSE),"Error: Refno Not Found"))</f>
        <v/>
      </c>
      <c r="E51" s="44" t="str">
        <f t="shared" si="21"/>
        <v/>
      </c>
      <c r="F51" s="44" t="str">
        <f t="shared" si="31"/>
        <v/>
      </c>
      <c r="G51" s="44" t="str">
        <f t="shared" si="32"/>
        <v/>
      </c>
      <c r="H51" s="44" t="str">
        <f t="shared" si="33"/>
        <v/>
      </c>
      <c r="I51" s="44"/>
      <c r="J51" s="44"/>
      <c r="K51" s="144" t="str">
        <f>IFERROR(IF(ISBLANK(F51),"",IF(OR(MID($B51,6,1)="9",MID($B51,6,1)="8"),G51*IF(MID($B51,2,2)="LI",'Inflation Adjustment'!$J$9,'Inflation Adjustment'!$J$10),$F51*VLOOKUP($B51,'Reference ML'!$A$3:$M$2524,9,FALSE))),"")</f>
        <v/>
      </c>
      <c r="L51" s="145" t="str">
        <f>IFERROR(IF(ISBLANK(G51),"",IF(OR(MID($B51,6,1)="9",MID($B51,6,1)="8"),H51,$F51*VLOOKUP($B51,'Reference ML'!$A$3:$M$2524,10,FALSE))),"")</f>
        <v/>
      </c>
      <c r="M51" s="146" t="str">
        <f>IFERROR(VLOOKUP($B51,'Reference ML'!$A$3:$M$2524,13,FALSE),"")</f>
        <v/>
      </c>
      <c r="N51" s="145">
        <f>IF(K51&gt;0,IFERROR(K51*M51,0),"")</f>
        <v>0</v>
      </c>
      <c r="O51" s="147" t="str">
        <f>IFERROR(VLOOKUP($B51,'Reference ML'!$A$3:$M$2524,11,FALSE),"")</f>
        <v/>
      </c>
      <c r="P51" s="145">
        <f t="shared" si="34"/>
        <v>0</v>
      </c>
      <c r="Q51" s="145">
        <f t="shared" si="35"/>
        <v>0</v>
      </c>
      <c r="R51" s="148">
        <f t="shared" si="25"/>
        <v>0</v>
      </c>
      <c r="S51" s="149" t="str">
        <f>_xlfn.LET(
_xlpm.refno,B51,
_xlpm.measure_type,E51,
_xlpm.custom_cost,H51,
_xlpm.custom_benefit,R51,
_xlpm.custom_bc_ratio,(_xlpm.custom_benefit/_xlpm.custom_cost),
_xlpm.measure_bc_ratio,IF(_xlpm.measure_type="custom",_xlpm.custom_bc_ratio,VLOOKUP(_xlpm.refno,'UES Measure List Oct 2026'!$A$3:$AI$2210,35,FALSE)),
_xlpm.display,IF(ISBLANK(_xlpm.refno),"",_xlpm.measure_bc_ratio),
_xlpm.display
)</f>
        <v/>
      </c>
      <c r="T51" s="125" t="str">
        <f>IF(ISBLANK(B51),"",K51/$C$22)</f>
        <v/>
      </c>
      <c r="U51" s="126" t="str">
        <f>IF(ISBLANK(B51),"",(T51*S51))</f>
        <v/>
      </c>
      <c r="V51" s="44" t="str">
        <f>IF(ISBLANK(B51),"",IF(E51="custom",IF(AND(K51&gt;400000,S51&lt;0.5),"yes","no"),"n/a"))</f>
        <v/>
      </c>
      <c r="W51" t="s">
        <v>5072</v>
      </c>
    </row>
    <row r="52" spans="2:23" x14ac:dyDescent="0.25">
      <c r="B52" s="44"/>
      <c r="C52" s="44"/>
      <c r="D52" s="44" t="str">
        <f>IF(ISBLANK(B52),"",IFERROR(VLOOKUP(B52,'Reference ML'!$A$3:$M$2524,7,FALSE),"Error: Refno Not Found"))</f>
        <v/>
      </c>
      <c r="E52" s="44" t="str">
        <f t="shared" si="21"/>
        <v/>
      </c>
      <c r="F52" s="44" t="str">
        <f t="shared" si="31"/>
        <v/>
      </c>
      <c r="G52" s="44" t="str">
        <f t="shared" si="32"/>
        <v/>
      </c>
      <c r="H52" s="44" t="str">
        <f t="shared" si="33"/>
        <v/>
      </c>
      <c r="I52" s="44"/>
      <c r="J52" s="44"/>
      <c r="K52" s="144" t="str">
        <f>IFERROR(IF(ISBLANK(F52),"",IF(OR(MID($B52,6,1)="9",MID($B52,6,1)="8"),G52*IF(MID($B52,2,2)="LI",'Inflation Adjustment'!$J$9,'Inflation Adjustment'!$J$10),$F52*VLOOKUP($B52,'Reference ML'!$A$3:$M$2524,9,FALSE))),"")</f>
        <v/>
      </c>
      <c r="L52" s="145" t="str">
        <f>IFERROR(IF(ISBLANK(G52),"",IF(OR(MID($B52,6,1)="9",MID($B52,6,1)="8"),H52,$F52*VLOOKUP($B52,'Reference ML'!$A$3:$M$2524,10,FALSE))),"")</f>
        <v/>
      </c>
      <c r="M52" s="146" t="str">
        <f>IFERROR(VLOOKUP($B52,'Reference ML'!$A$3:$M$2524,13,FALSE),"")</f>
        <v/>
      </c>
      <c r="N52" s="145">
        <f>IF(K52&gt;0,IFERROR(K52*M52,0),"")</f>
        <v>0</v>
      </c>
      <c r="O52" s="147" t="str">
        <f>IFERROR(VLOOKUP($B52,'Reference ML'!$A$3:$M$2524,11,FALSE),"")</f>
        <v/>
      </c>
      <c r="P52" s="145">
        <f t="shared" si="34"/>
        <v>0</v>
      </c>
      <c r="Q52" s="145">
        <f t="shared" si="35"/>
        <v>0</v>
      </c>
      <c r="R52" s="148">
        <f t="shared" si="25"/>
        <v>0</v>
      </c>
      <c r="S52" s="149" t="str">
        <f>_xlfn.LET(
_xlpm.refno,B52,
_xlpm.measure_type,E52,
_xlpm.custom_cost,H52,
_xlpm.custom_benefit,R52,
_xlpm.custom_bc_ratio,(_xlpm.custom_benefit/_xlpm.custom_cost),
_xlpm.measure_bc_ratio,IF(_xlpm.measure_type="custom",_xlpm.custom_bc_ratio,VLOOKUP(_xlpm.refno,'UES Measure List Oct 2026'!$A$3:$AI$2210,35,FALSE)),
_xlpm.display,IF(ISBLANK(_xlpm.refno),"",_xlpm.measure_bc_ratio),
_xlpm.display
)</f>
        <v/>
      </c>
      <c r="T52" s="125" t="str">
        <f>IF(ISBLANK(B52),"",K52/$C$22)</f>
        <v/>
      </c>
      <c r="U52" s="126" t="str">
        <f>IF(ISBLANK(B52),"",(T52*S52))</f>
        <v/>
      </c>
      <c r="V52" s="44" t="str">
        <f>IF(ISBLANK(B52),"",IF(E52="custom",IF(AND(K52&gt;400000,S52&lt;0.5),"yes","no"),"n/a"))</f>
        <v/>
      </c>
      <c r="W52" t="s">
        <v>5072</v>
      </c>
    </row>
    <row r="53" spans="2:23" x14ac:dyDescent="0.25">
      <c r="B53" s="44"/>
      <c r="C53" s="44"/>
      <c r="D53" s="44" t="str">
        <f>IF(ISBLANK(B53),"",IFERROR(VLOOKUP(B53,'Reference ML'!$A$3:$M$2524,7,FALSE),"Error: Refno Not Found"))</f>
        <v/>
      </c>
      <c r="E53" s="44" t="str">
        <f t="shared" si="21"/>
        <v/>
      </c>
      <c r="F53" s="44" t="str">
        <f t="shared" si="31"/>
        <v/>
      </c>
      <c r="G53" s="44" t="str">
        <f t="shared" si="32"/>
        <v/>
      </c>
      <c r="H53" s="44" t="str">
        <f t="shared" si="33"/>
        <v/>
      </c>
      <c r="I53" s="44"/>
      <c r="J53" s="44"/>
      <c r="K53" s="144" t="str">
        <f>IFERROR(IF(ISBLANK(F53),"",IF(OR(MID($B53,6,1)="9",MID($B53,6,1)="8"),G53*IF(MID($B53,2,2)="LI",'Inflation Adjustment'!$J$9,'Inflation Adjustment'!$J$10),$F53*VLOOKUP($B53,'Reference ML'!$A$3:$M$2524,9,FALSE))),"")</f>
        <v/>
      </c>
      <c r="L53" s="145" t="str">
        <f>IFERROR(IF(ISBLANK(G53),"",IF(OR(MID($B53,6,1)="9",MID($B53,6,1)="8"),H53,$F53*VLOOKUP($B53,'Reference ML'!$A$3:$M$2524,10,FALSE))),"")</f>
        <v/>
      </c>
      <c r="M53" s="146" t="str">
        <f>IFERROR(VLOOKUP($B53,'Reference ML'!$A$3:$M$2524,13,FALSE),"")</f>
        <v/>
      </c>
      <c r="N53" s="145">
        <f>IF(K53&gt;0,IFERROR(K53*M53,0),"")</f>
        <v>0</v>
      </c>
      <c r="O53" s="147" t="str">
        <f>IFERROR(VLOOKUP($B53,'Reference ML'!$A$3:$M$2524,11,FALSE),"")</f>
        <v/>
      </c>
      <c r="P53" s="145">
        <f t="shared" si="34"/>
        <v>0</v>
      </c>
      <c r="Q53" s="145">
        <f t="shared" si="35"/>
        <v>0</v>
      </c>
      <c r="R53" s="148">
        <f t="shared" si="25"/>
        <v>0</v>
      </c>
      <c r="S53" s="149" t="str">
        <f>_xlfn.LET(
_xlpm.refno,B53,
_xlpm.measure_type,E53,
_xlpm.custom_cost,H53,
_xlpm.custom_benefit,R53,
_xlpm.custom_bc_ratio,(_xlpm.custom_benefit/_xlpm.custom_cost),
_xlpm.measure_bc_ratio,IF(_xlpm.measure_type="custom",_xlpm.custom_bc_ratio,VLOOKUP(_xlpm.refno,'UES Measure List Oct 2026'!$A$3:$AI$2210,35,FALSE)),
_xlpm.display,IF(ISBLANK(_xlpm.refno),"",_xlpm.measure_bc_ratio),
_xlpm.display
)</f>
        <v/>
      </c>
      <c r="T53" s="125" t="str">
        <f>IF(ISBLANK(B53),"",K53/$C$22)</f>
        <v/>
      </c>
      <c r="U53" s="126" t="str">
        <f>IF(ISBLANK(B53),"",(T53*S53))</f>
        <v/>
      </c>
      <c r="V53" s="44" t="str">
        <f>IF(ISBLANK(B53),"",IF(E53="custom",IF(AND(K53&gt;400000,S53&lt;0.5),"yes","no"),"n/a"))</f>
        <v/>
      </c>
      <c r="W53" t="s">
        <v>5072</v>
      </c>
    </row>
    <row r="54" spans="2:23" x14ac:dyDescent="0.25">
      <c r="B54" s="44"/>
      <c r="C54" s="44"/>
      <c r="D54" s="44" t="str">
        <f>IF(ISBLANK(B54),"",IFERROR(VLOOKUP(B54,'Reference ML'!$A$3:$M$2524,7,FALSE),"Error: Refno Not Found"))</f>
        <v/>
      </c>
      <c r="E54" s="44" t="str">
        <f t="shared" si="21"/>
        <v/>
      </c>
      <c r="F54" s="44" t="str">
        <f t="shared" si="31"/>
        <v/>
      </c>
      <c r="G54" s="44" t="str">
        <f t="shared" si="32"/>
        <v/>
      </c>
      <c r="H54" s="44" t="str">
        <f t="shared" si="33"/>
        <v/>
      </c>
      <c r="I54" s="44"/>
      <c r="J54" s="44"/>
      <c r="K54" s="144" t="str">
        <f>IFERROR(IF(ISBLANK(F54),"",IF(OR(MID($B54,6,1)="9",MID($B54,6,1)="8"),G54*IF(MID($B54,2,2)="LI",'Inflation Adjustment'!$J$9,'Inflation Adjustment'!$J$10),$F54*VLOOKUP($B54,'Reference ML'!$A$3:$M$2524,9,FALSE))),"")</f>
        <v/>
      </c>
      <c r="L54" s="145" t="str">
        <f>IFERROR(IF(ISBLANK(G54),"",IF(OR(MID($B54,6,1)="9",MID($B54,6,1)="8"),H54,$F54*VLOOKUP($B54,'Reference ML'!$A$3:$M$2524,10,FALSE))),"")</f>
        <v/>
      </c>
      <c r="M54" s="146" t="str">
        <f>IFERROR(VLOOKUP($B54,'Reference ML'!$A$3:$M$2524,13,FALSE),"")</f>
        <v/>
      </c>
      <c r="N54" s="145">
        <f>IF(K54&gt;0,IFERROR(K54*M54,0),"")</f>
        <v>0</v>
      </c>
      <c r="O54" s="147" t="str">
        <f>IFERROR(VLOOKUP($B54,'Reference ML'!$A$3:$M$2524,11,FALSE),"")</f>
        <v/>
      </c>
      <c r="P54" s="145">
        <f t="shared" si="34"/>
        <v>0</v>
      </c>
      <c r="Q54" s="145">
        <f t="shared" si="35"/>
        <v>0</v>
      </c>
      <c r="R54" s="148">
        <f t="shared" si="25"/>
        <v>0</v>
      </c>
      <c r="S54" s="149" t="str">
        <f>_xlfn.LET(
_xlpm.refno,B54,
_xlpm.measure_type,E54,
_xlpm.custom_cost,H54,
_xlpm.custom_benefit,R54,
_xlpm.custom_bc_ratio,(_xlpm.custom_benefit/_xlpm.custom_cost),
_xlpm.measure_bc_ratio,IF(_xlpm.measure_type="custom",_xlpm.custom_bc_ratio,VLOOKUP(_xlpm.refno,'UES Measure List Oct 2026'!$A$3:$AI$2210,35,FALSE)),
_xlpm.display,IF(ISBLANK(_xlpm.refno),"",_xlpm.measure_bc_ratio),
_xlpm.display
)</f>
        <v/>
      </c>
      <c r="T54" s="125" t="str">
        <f>IF(ISBLANK(B54),"",K54/$C$22)</f>
        <v/>
      </c>
      <c r="U54" s="126" t="str">
        <f>IF(ISBLANK(B54),"",(T54*S54))</f>
        <v/>
      </c>
      <c r="V54" s="44" t="str">
        <f>IF(ISBLANK(B54),"",IF(E54="custom",IF(AND(K54&gt;400000,S54&lt;0.5),"yes","no"),"n/a"))</f>
        <v/>
      </c>
      <c r="W54" t="s">
        <v>5072</v>
      </c>
    </row>
    <row r="55" spans="2:23" x14ac:dyDescent="0.25">
      <c r="B55" s="44"/>
      <c r="C55" s="44"/>
      <c r="D55" s="44" t="str">
        <f>IF(ISBLANK(B55),"",IFERROR(VLOOKUP(B55,'Reference ML'!$A$3:$M$2524,7,FALSE),"Error: Refno Not Found"))</f>
        <v/>
      </c>
      <c r="E55" s="44" t="str">
        <f t="shared" si="21"/>
        <v/>
      </c>
      <c r="F55" s="44" t="str">
        <f t="shared" si="31"/>
        <v/>
      </c>
      <c r="G55" s="44" t="str">
        <f t="shared" si="32"/>
        <v/>
      </c>
      <c r="H55" s="44" t="str">
        <f t="shared" si="33"/>
        <v/>
      </c>
      <c r="I55" s="44"/>
      <c r="J55" s="44"/>
      <c r="K55" s="144" t="str">
        <f>IFERROR(IF(ISBLANK(F55),"",IF(OR(MID($B55,6,1)="9",MID($B55,6,1)="8"),G55*IF(MID($B55,2,2)="LI",'Inflation Adjustment'!$J$9,'Inflation Adjustment'!$J$10),$F55*VLOOKUP($B55,'Reference ML'!$A$3:$M$2524,9,FALSE))),"")</f>
        <v/>
      </c>
      <c r="L55" s="145" t="str">
        <f>IFERROR(IF(ISBLANK(G55),"",IF(OR(MID($B55,6,1)="9",MID($B55,6,1)="8"),H55,$F55*VLOOKUP($B55,'Reference ML'!$A$3:$M$2524,10,FALSE))),"")</f>
        <v/>
      </c>
      <c r="M55" s="146" t="str">
        <f>IFERROR(VLOOKUP($B55,'Reference ML'!$A$3:$M$2524,13,FALSE),"")</f>
        <v/>
      </c>
      <c r="N55" s="145">
        <f>IF(K55&gt;0,IFERROR(K55*M55,0),"")</f>
        <v>0</v>
      </c>
      <c r="O55" s="147" t="str">
        <f>IFERROR(VLOOKUP($B55,'Reference ML'!$A$3:$M$2524,11,FALSE),"")</f>
        <v/>
      </c>
      <c r="P55" s="145">
        <f t="shared" si="34"/>
        <v>0</v>
      </c>
      <c r="Q55" s="145">
        <f t="shared" si="35"/>
        <v>0</v>
      </c>
      <c r="R55" s="148">
        <f t="shared" si="25"/>
        <v>0</v>
      </c>
      <c r="S55" s="149" t="str">
        <f>_xlfn.LET(
_xlpm.refno,B55,
_xlpm.measure_type,E55,
_xlpm.custom_cost,H55,
_xlpm.custom_benefit,R55,
_xlpm.custom_bc_ratio,(_xlpm.custom_benefit/_xlpm.custom_cost),
_xlpm.measure_bc_ratio,IF(_xlpm.measure_type="custom",_xlpm.custom_bc_ratio,VLOOKUP(_xlpm.refno,'UES Measure List Oct 2026'!$A$3:$AI$2210,35,FALSE)),
_xlpm.display,IF(ISBLANK(_xlpm.refno),"",_xlpm.measure_bc_ratio),
_xlpm.display
)</f>
        <v/>
      </c>
      <c r="T55" s="125" t="str">
        <f>IF(ISBLANK(B55),"",K55/$C$22)</f>
        <v/>
      </c>
      <c r="U55" s="126" t="str">
        <f>IF(ISBLANK(B55),"",(T55*S55))</f>
        <v/>
      </c>
      <c r="V55" s="44" t="str">
        <f>IF(ISBLANK(B55),"",IF(E55="custom",IF(AND(K55&gt;400000,S55&lt;0.5),"yes","no"),"n/a"))</f>
        <v/>
      </c>
      <c r="W55" t="s">
        <v>5072</v>
      </c>
    </row>
    <row r="56" spans="2:23" x14ac:dyDescent="0.25">
      <c r="B56" s="44"/>
      <c r="C56" s="44"/>
      <c r="D56" s="44" t="str">
        <f>IF(ISBLANK(B56),"",IFERROR(VLOOKUP(B56,'Reference ML'!$A$3:$M$2524,7,FALSE),"Error: Refno Not Found"))</f>
        <v/>
      </c>
      <c r="E56" s="44" t="str">
        <f t="shared" si="21"/>
        <v/>
      </c>
      <c r="F56" s="44" t="str">
        <f t="shared" si="31"/>
        <v/>
      </c>
      <c r="G56" s="44" t="str">
        <f t="shared" si="32"/>
        <v/>
      </c>
      <c r="H56" s="44" t="str">
        <f t="shared" si="33"/>
        <v/>
      </c>
      <c r="I56" s="44"/>
      <c r="J56" s="44"/>
      <c r="K56" s="144" t="str">
        <f>IFERROR(IF(ISBLANK(F56),"",IF(OR(MID($B56,6,1)="9",MID($B56,6,1)="8"),G56*IF(MID($B56,2,2)="LI",'Inflation Adjustment'!$J$9,'Inflation Adjustment'!$J$10),$F56*VLOOKUP($B56,'Reference ML'!$A$3:$M$2524,9,FALSE))),"")</f>
        <v/>
      </c>
      <c r="L56" s="145" t="str">
        <f>IFERROR(IF(ISBLANK(G56),"",IF(OR(MID($B56,6,1)="9",MID($B56,6,1)="8"),H56,$F56*VLOOKUP($B56,'Reference ML'!$A$3:$M$2524,10,FALSE))),"")</f>
        <v/>
      </c>
      <c r="M56" s="146" t="str">
        <f>IFERROR(VLOOKUP($B56,'Reference ML'!$A$3:$M$2524,13,FALSE),"")</f>
        <v/>
      </c>
      <c r="N56" s="145">
        <f>IF(K56&gt;0,IFERROR(K56*M56,0),"")</f>
        <v>0</v>
      </c>
      <c r="O56" s="147" t="str">
        <f>IFERROR(VLOOKUP($B56,'Reference ML'!$A$3:$M$2524,11,FALSE),"")</f>
        <v/>
      </c>
      <c r="P56" s="145">
        <f t="shared" si="34"/>
        <v>0</v>
      </c>
      <c r="Q56" s="145">
        <f t="shared" si="35"/>
        <v>0</v>
      </c>
      <c r="R56" s="148">
        <f t="shared" si="25"/>
        <v>0</v>
      </c>
      <c r="S56" s="149" t="str">
        <f>_xlfn.LET(
_xlpm.refno,B56,
_xlpm.measure_type,E56,
_xlpm.custom_cost,H56,
_xlpm.custom_benefit,R56,
_xlpm.custom_bc_ratio,(_xlpm.custom_benefit/_xlpm.custom_cost),
_xlpm.measure_bc_ratio,IF(_xlpm.measure_type="custom",_xlpm.custom_bc_ratio,VLOOKUP(_xlpm.refno,'UES Measure List Oct 2026'!$A$3:$AI$2210,35,FALSE)),
_xlpm.display,IF(ISBLANK(_xlpm.refno),"",_xlpm.measure_bc_ratio),
_xlpm.display
)</f>
        <v/>
      </c>
      <c r="T56" s="125" t="str">
        <f>IF(ISBLANK(B56),"",K56/$C$22)</f>
        <v/>
      </c>
      <c r="U56" s="126" t="str">
        <f>IF(ISBLANK(B56),"",(T56*S56))</f>
        <v/>
      </c>
      <c r="V56" s="44" t="str">
        <f>IF(ISBLANK(B56),"",IF(E56="custom",IF(AND(K56&gt;400000,S56&lt;0.5),"yes","no"),"n/a"))</f>
        <v/>
      </c>
      <c r="W56" t="s">
        <v>5072</v>
      </c>
    </row>
    <row r="57" spans="2:23" x14ac:dyDescent="0.25">
      <c r="B57" s="44"/>
      <c r="C57" s="44"/>
      <c r="D57" s="44" t="str">
        <f>IF(ISBLANK(B57),"",IFERROR(VLOOKUP(B57,'Reference ML'!$A$3:$M$2524,7,FALSE),"Error: Refno Not Found"))</f>
        <v/>
      </c>
      <c r="E57" s="44" t="str">
        <f t="shared" si="21"/>
        <v/>
      </c>
      <c r="F57" s="44" t="str">
        <f t="shared" si="31"/>
        <v/>
      </c>
      <c r="G57" s="44" t="str">
        <f t="shared" si="32"/>
        <v/>
      </c>
      <c r="H57" s="44" t="str">
        <f t="shared" si="33"/>
        <v/>
      </c>
      <c r="I57" s="44"/>
      <c r="J57" s="44"/>
      <c r="K57" s="144" t="str">
        <f>IFERROR(IF(ISBLANK(F57),"",IF(OR(MID($B57,6,1)="9",MID($B57,6,1)="8"),G57*IF(MID($B57,2,2)="LI",'Inflation Adjustment'!$J$9,'Inflation Adjustment'!$J$10),$F57*VLOOKUP($B57,'Reference ML'!$A$3:$M$2524,9,FALSE))),"")</f>
        <v/>
      </c>
      <c r="L57" s="145" t="str">
        <f>IFERROR(IF(ISBLANK(G57),"",IF(OR(MID($B57,6,1)="9",MID($B57,6,1)="8"),H57,$F57*VLOOKUP($B57,'Reference ML'!$A$3:$M$2524,10,FALSE))),"")</f>
        <v/>
      </c>
      <c r="M57" s="146" t="str">
        <f>IFERROR(VLOOKUP($B57,'Reference ML'!$A$3:$M$2524,13,FALSE),"")</f>
        <v/>
      </c>
      <c r="N57" s="145">
        <f>IF(K57&gt;0,IFERROR(K57*M57,0),"")</f>
        <v>0</v>
      </c>
      <c r="O57" s="147" t="str">
        <f>IFERROR(VLOOKUP($B57,'Reference ML'!$A$3:$M$2524,11,FALSE),"")</f>
        <v/>
      </c>
      <c r="P57" s="145">
        <f t="shared" si="34"/>
        <v>0</v>
      </c>
      <c r="Q57" s="145">
        <f t="shared" si="35"/>
        <v>0</v>
      </c>
      <c r="R57" s="148">
        <f t="shared" si="25"/>
        <v>0</v>
      </c>
      <c r="S57" s="149" t="str">
        <f>_xlfn.LET(
_xlpm.refno,B57,
_xlpm.measure_type,E57,
_xlpm.custom_cost,H57,
_xlpm.custom_benefit,R57,
_xlpm.custom_bc_ratio,(_xlpm.custom_benefit/_xlpm.custom_cost),
_xlpm.measure_bc_ratio,IF(_xlpm.measure_type="custom",_xlpm.custom_bc_ratio,VLOOKUP(_xlpm.refno,'UES Measure List Oct 2026'!$A$3:$AI$2210,35,FALSE)),
_xlpm.display,IF(ISBLANK(_xlpm.refno),"",_xlpm.measure_bc_ratio),
_xlpm.display
)</f>
        <v/>
      </c>
      <c r="T57" s="125" t="str">
        <f>IF(ISBLANK(B57),"",K57/$C$22)</f>
        <v/>
      </c>
      <c r="U57" s="126" t="str">
        <f>IF(ISBLANK(B57),"",(T57*S57))</f>
        <v/>
      </c>
      <c r="V57" s="44" t="str">
        <f>IF(ISBLANK(B57),"",IF(E57="custom",IF(AND(K57&gt;400000,S57&lt;0.5),"yes","no"),"n/a"))</f>
        <v/>
      </c>
      <c r="W57" t="s">
        <v>5072</v>
      </c>
    </row>
    <row r="58" spans="2:23" x14ac:dyDescent="0.25">
      <c r="B58" s="44"/>
      <c r="C58" s="44"/>
      <c r="D58" s="44" t="str">
        <f>IF(ISBLANK(B58),"",IFERROR(VLOOKUP(B58,'Reference ML'!$A$3:$M$2524,7,FALSE),"Error: Refno Not Found"))</f>
        <v/>
      </c>
      <c r="E58" s="44" t="str">
        <f t="shared" si="21"/>
        <v/>
      </c>
      <c r="F58" s="44" t="str">
        <f t="shared" si="31"/>
        <v/>
      </c>
      <c r="G58" s="44" t="str">
        <f t="shared" si="32"/>
        <v/>
      </c>
      <c r="H58" s="44" t="str">
        <f t="shared" si="33"/>
        <v/>
      </c>
      <c r="I58" s="44"/>
      <c r="J58" s="44"/>
      <c r="K58" s="144" t="str">
        <f>IFERROR(IF(ISBLANK(F58),"",IF(OR(MID($B58,6,1)="9",MID($B58,6,1)="8"),G58*IF(MID($B58,2,2)="LI",'Inflation Adjustment'!$J$9,'Inflation Adjustment'!$J$10),$F58*VLOOKUP($B58,'Reference ML'!$A$3:$M$2524,9,FALSE))),"")</f>
        <v/>
      </c>
      <c r="L58" s="145" t="str">
        <f>IFERROR(IF(ISBLANK(G58),"",IF(OR(MID($B58,6,1)="9",MID($B58,6,1)="8"),H58,$F58*VLOOKUP($B58,'Reference ML'!$A$3:$M$2524,10,FALSE))),"")</f>
        <v/>
      </c>
      <c r="M58" s="146" t="str">
        <f>IFERROR(VLOOKUP($B58,'Reference ML'!$A$3:$M$2524,13,FALSE),"")</f>
        <v/>
      </c>
      <c r="N58" s="145">
        <f>IF(K58&gt;0,IFERROR(K58*M58,0),"")</f>
        <v>0</v>
      </c>
      <c r="O58" s="147" t="str">
        <f>IFERROR(VLOOKUP($B58,'Reference ML'!$A$3:$M$2524,11,FALSE),"")</f>
        <v/>
      </c>
      <c r="P58" s="145">
        <f t="shared" si="34"/>
        <v>0</v>
      </c>
      <c r="Q58" s="145">
        <f t="shared" si="35"/>
        <v>0</v>
      </c>
      <c r="R58" s="148">
        <f t="shared" si="25"/>
        <v>0</v>
      </c>
      <c r="S58" s="149" t="str">
        <f>_xlfn.LET(
_xlpm.refno,B58,
_xlpm.measure_type,E58,
_xlpm.custom_cost,H58,
_xlpm.custom_benefit,R58,
_xlpm.custom_bc_ratio,(_xlpm.custom_benefit/_xlpm.custom_cost),
_xlpm.measure_bc_ratio,IF(_xlpm.measure_type="custom",_xlpm.custom_bc_ratio,VLOOKUP(_xlpm.refno,'UES Measure List Oct 2026'!$A$3:$AI$2210,35,FALSE)),
_xlpm.display,IF(ISBLANK(_xlpm.refno),"",_xlpm.measure_bc_ratio),
_xlpm.display
)</f>
        <v/>
      </c>
      <c r="T58" s="125" t="str">
        <f>IF(ISBLANK(B58),"",K58/$C$22)</f>
        <v/>
      </c>
      <c r="U58" s="126" t="str">
        <f>IF(ISBLANK(B58),"",(T58*S58))</f>
        <v/>
      </c>
      <c r="V58" s="44" t="str">
        <f>IF(ISBLANK(B58),"",IF(E58="custom",IF(AND(K58&gt;400000,S58&lt;0.5),"yes","no"),"n/a"))</f>
        <v/>
      </c>
      <c r="W58" t="s">
        <v>5072</v>
      </c>
    </row>
    <row r="59" spans="2:23" x14ac:dyDescent="0.25">
      <c r="B59" s="44"/>
      <c r="C59" s="44"/>
      <c r="D59" s="44" t="str">
        <f>IF(ISBLANK(B59),"",IFERROR(VLOOKUP(B59,'Reference ML'!$A$3:$M$2524,7,FALSE),"Error: Refno Not Found"))</f>
        <v/>
      </c>
      <c r="E59" s="44" t="str">
        <f t="shared" si="21"/>
        <v/>
      </c>
      <c r="F59" s="44" t="str">
        <f t="shared" si="31"/>
        <v/>
      </c>
      <c r="G59" s="44" t="str">
        <f t="shared" si="32"/>
        <v/>
      </c>
      <c r="H59" s="44" t="str">
        <f t="shared" si="33"/>
        <v/>
      </c>
      <c r="I59" s="44"/>
      <c r="J59" s="44"/>
      <c r="K59" s="144" t="str">
        <f>IFERROR(IF(ISBLANK(F59),"",IF(OR(MID($B59,6,1)="9",MID($B59,6,1)="8"),G59*IF(MID($B59,2,2)="LI",'Inflation Adjustment'!$J$9,'Inflation Adjustment'!$J$10),$F59*VLOOKUP($B59,'Reference ML'!$A$3:$M$2524,9,FALSE))),"")</f>
        <v/>
      </c>
      <c r="L59" s="145" t="str">
        <f>IFERROR(IF(ISBLANK(G59),"",IF(OR(MID($B59,6,1)="9",MID($B59,6,1)="8"),H59,$F59*VLOOKUP($B59,'Reference ML'!$A$3:$M$2524,10,FALSE))),"")</f>
        <v/>
      </c>
      <c r="M59" s="146" t="str">
        <f>IFERROR(VLOOKUP($B59,'Reference ML'!$A$3:$M$2524,13,FALSE),"")</f>
        <v/>
      </c>
      <c r="N59" s="145">
        <f>IF(K59&gt;0,IFERROR(K59*M59,0),"")</f>
        <v>0</v>
      </c>
      <c r="O59" s="147" t="str">
        <f>IFERROR(VLOOKUP($B59,'Reference ML'!$A$3:$M$2524,11,FALSE),"")</f>
        <v/>
      </c>
      <c r="P59" s="145">
        <f t="shared" si="34"/>
        <v>0</v>
      </c>
      <c r="Q59" s="145">
        <f t="shared" si="35"/>
        <v>0</v>
      </c>
      <c r="R59" s="148">
        <f t="shared" si="25"/>
        <v>0</v>
      </c>
      <c r="S59" s="149" t="str">
        <f>_xlfn.LET(
_xlpm.refno,B59,
_xlpm.measure_type,E59,
_xlpm.custom_cost,H59,
_xlpm.custom_benefit,R59,
_xlpm.custom_bc_ratio,(_xlpm.custom_benefit/_xlpm.custom_cost),
_xlpm.measure_bc_ratio,IF(_xlpm.measure_type="custom",_xlpm.custom_bc_ratio,VLOOKUP(_xlpm.refno,'UES Measure List Oct 2026'!$A$3:$AI$2210,35,FALSE)),
_xlpm.display,IF(ISBLANK(_xlpm.refno),"",_xlpm.measure_bc_ratio),
_xlpm.display
)</f>
        <v/>
      </c>
      <c r="T59" s="125" t="str">
        <f>IF(ISBLANK(B59),"",K59/$C$22)</f>
        <v/>
      </c>
      <c r="U59" s="126" t="str">
        <f>IF(ISBLANK(B59),"",(T59*S59))</f>
        <v/>
      </c>
      <c r="V59" s="44" t="str">
        <f>IF(ISBLANK(B59),"",IF(E59="custom",IF(AND(K59&gt;400000,S59&lt;0.5),"yes","no"),"n/a"))</f>
        <v/>
      </c>
      <c r="W59" t="s">
        <v>5072</v>
      </c>
    </row>
    <row r="60" spans="2:23" x14ac:dyDescent="0.25">
      <c r="B60" s="44"/>
      <c r="C60" s="44"/>
      <c r="D60" s="44" t="str">
        <f>IF(ISBLANK(B60),"",IFERROR(VLOOKUP(B60,'Reference ML'!$A$3:$M$2524,7,FALSE),"Error: Refno Not Found"))</f>
        <v/>
      </c>
      <c r="E60" s="44" t="str">
        <f t="shared" si="21"/>
        <v/>
      </c>
      <c r="F60" s="44" t="str">
        <f t="shared" si="31"/>
        <v/>
      </c>
      <c r="G60" s="44" t="str">
        <f t="shared" si="32"/>
        <v/>
      </c>
      <c r="H60" s="44" t="str">
        <f t="shared" si="33"/>
        <v/>
      </c>
      <c r="I60" s="44"/>
      <c r="J60" s="44"/>
      <c r="K60" s="144" t="str">
        <f>IFERROR(IF(ISBLANK(F60),"",IF(OR(MID($B60,6,1)="9",MID($B60,6,1)="8"),G60*IF(MID($B60,2,2)="LI",'Inflation Adjustment'!$J$9,'Inflation Adjustment'!$J$10),$F60*VLOOKUP($B60,'Reference ML'!$A$3:$M$2524,9,FALSE))),"")</f>
        <v/>
      </c>
      <c r="L60" s="145" t="str">
        <f>IFERROR(IF(ISBLANK(G60),"",IF(OR(MID($B60,6,1)="9",MID($B60,6,1)="8"),H60,$F60*VLOOKUP($B60,'Reference ML'!$A$3:$M$2524,10,FALSE))),"")</f>
        <v/>
      </c>
      <c r="M60" s="146" t="str">
        <f>IFERROR(VLOOKUP($B60,'Reference ML'!$A$3:$M$2524,13,FALSE),"")</f>
        <v/>
      </c>
      <c r="N60" s="145">
        <f>IF(K60&gt;0,IFERROR(K60*M60,0),"")</f>
        <v>0</v>
      </c>
      <c r="O60" s="147" t="str">
        <f>IFERROR(VLOOKUP($B60,'Reference ML'!$A$3:$M$2524,11,FALSE),"")</f>
        <v/>
      </c>
      <c r="P60" s="145">
        <f t="shared" si="34"/>
        <v>0</v>
      </c>
      <c r="Q60" s="145">
        <f t="shared" si="35"/>
        <v>0</v>
      </c>
      <c r="R60" s="148">
        <f t="shared" ref="R60:R91" si="36">IFERROR(N60+P60-Q60,"")</f>
        <v>0</v>
      </c>
      <c r="S60" s="149" t="str">
        <f>_xlfn.LET(
_xlpm.refno,B60,
_xlpm.measure_type,E60,
_xlpm.custom_cost,H60,
_xlpm.custom_benefit,R60,
_xlpm.custom_bc_ratio,(_xlpm.custom_benefit/_xlpm.custom_cost),
_xlpm.measure_bc_ratio,IF(_xlpm.measure_type="custom",_xlpm.custom_bc_ratio,VLOOKUP(_xlpm.refno,'UES Measure List Oct 2026'!$A$3:$AI$2210,35,FALSE)),
_xlpm.display,IF(ISBLANK(_xlpm.refno),"",_xlpm.measure_bc_ratio),
_xlpm.display
)</f>
        <v/>
      </c>
      <c r="T60" s="125" t="str">
        <f>IF(ISBLANK(B60),"",K60/$C$22)</f>
        <v/>
      </c>
      <c r="U60" s="126" t="str">
        <f>IF(ISBLANK(B60),"",(T60*S60))</f>
        <v/>
      </c>
      <c r="V60" s="44" t="str">
        <f>IF(ISBLANK(B60),"",IF(E60="custom",IF(AND(K60&gt;400000,S60&lt;0.5),"yes","no"),"n/a"))</f>
        <v/>
      </c>
      <c r="W60" t="s">
        <v>5072</v>
      </c>
    </row>
    <row r="61" spans="2:23" x14ac:dyDescent="0.25">
      <c r="B61" s="44"/>
      <c r="C61" s="44"/>
      <c r="D61" s="44" t="str">
        <f>IF(ISBLANK(B61),"",IFERROR(VLOOKUP(B61,'Reference ML'!$A$3:$M$2524,7,FALSE),"Error: Refno Not Found"))</f>
        <v/>
      </c>
      <c r="E61" s="44" t="str">
        <f t="shared" si="21"/>
        <v/>
      </c>
      <c r="F61" s="44" t="str">
        <f t="shared" si="31"/>
        <v/>
      </c>
      <c r="G61" s="44" t="str">
        <f t="shared" si="32"/>
        <v/>
      </c>
      <c r="H61" s="44" t="str">
        <f t="shared" si="33"/>
        <v/>
      </c>
      <c r="I61" s="44"/>
      <c r="J61" s="44"/>
      <c r="K61" s="144" t="str">
        <f>IFERROR(IF(ISBLANK(F61),"",IF(OR(MID($B61,6,1)="9",MID($B61,6,1)="8"),G61*IF(MID($B61,2,2)="LI",'Inflation Adjustment'!$J$9,'Inflation Adjustment'!$J$10),$F61*VLOOKUP($B61,'Reference ML'!$A$3:$M$2524,9,FALSE))),"")</f>
        <v/>
      </c>
      <c r="L61" s="145" t="str">
        <f>IFERROR(IF(ISBLANK(G61),"",IF(OR(MID($B61,6,1)="9",MID($B61,6,1)="8"),H61,$F61*VLOOKUP($B61,'Reference ML'!$A$3:$M$2524,10,FALSE))),"")</f>
        <v/>
      </c>
      <c r="M61" s="146" t="str">
        <f>IFERROR(VLOOKUP($B61,'Reference ML'!$A$3:$M$2524,13,FALSE),"")</f>
        <v/>
      </c>
      <c r="N61" s="145">
        <f>IF(K61&gt;0,IFERROR(K61*M61,0),"")</f>
        <v>0</v>
      </c>
      <c r="O61" s="147" t="str">
        <f>IFERROR(VLOOKUP($B61,'Reference ML'!$A$3:$M$2524,11,FALSE),"")</f>
        <v/>
      </c>
      <c r="P61" s="145">
        <f t="shared" si="34"/>
        <v>0</v>
      </c>
      <c r="Q61" s="145">
        <f t="shared" si="35"/>
        <v>0</v>
      </c>
      <c r="R61" s="148">
        <f t="shared" si="36"/>
        <v>0</v>
      </c>
      <c r="S61" s="149" t="str">
        <f>_xlfn.LET(
_xlpm.refno,B61,
_xlpm.measure_type,E61,
_xlpm.custom_cost,H61,
_xlpm.custom_benefit,R61,
_xlpm.custom_bc_ratio,(_xlpm.custom_benefit/_xlpm.custom_cost),
_xlpm.measure_bc_ratio,IF(_xlpm.measure_type="custom",_xlpm.custom_bc_ratio,VLOOKUP(_xlpm.refno,'UES Measure List Oct 2026'!$A$3:$AI$2210,35,FALSE)),
_xlpm.display,IF(ISBLANK(_xlpm.refno),"",_xlpm.measure_bc_ratio),
_xlpm.display
)</f>
        <v/>
      </c>
      <c r="T61" s="125" t="str">
        <f>IF(ISBLANK(B61),"",K61/$C$22)</f>
        <v/>
      </c>
      <c r="U61" s="126" t="str">
        <f>IF(ISBLANK(B61),"",(T61*S61))</f>
        <v/>
      </c>
      <c r="V61" s="44" t="str">
        <f>IF(ISBLANK(B61),"",IF(E61="custom",IF(AND(K61&gt;400000,S61&lt;0.5),"yes","no"),"n/a"))</f>
        <v/>
      </c>
      <c r="W61" t="s">
        <v>5072</v>
      </c>
    </row>
    <row r="62" spans="2:23" x14ac:dyDescent="0.25">
      <c r="B62" s="44"/>
      <c r="C62" s="44"/>
      <c r="D62" s="44" t="str">
        <f>IF(ISBLANK(B62),"",IFERROR(VLOOKUP(B62,'Reference ML'!$A$3:$M$2524,7,FALSE),"Error: Refno Not Found"))</f>
        <v/>
      </c>
      <c r="E62" s="44" t="str">
        <f t="shared" si="21"/>
        <v/>
      </c>
      <c r="F62" s="44" t="str">
        <f t="shared" si="31"/>
        <v/>
      </c>
      <c r="G62" s="44" t="str">
        <f t="shared" si="32"/>
        <v/>
      </c>
      <c r="H62" s="44" t="str">
        <f t="shared" si="33"/>
        <v/>
      </c>
      <c r="I62" s="44"/>
      <c r="J62" s="44"/>
      <c r="K62" s="144" t="str">
        <f>IFERROR(IF(ISBLANK(F62),"",IF(OR(MID($B62,6,1)="9",MID($B62,6,1)="8"),G62*IF(MID($B62,2,2)="LI",'Inflation Adjustment'!$J$9,'Inflation Adjustment'!$J$10),$F62*VLOOKUP($B62,'Reference ML'!$A$3:$M$2524,9,FALSE))),"")</f>
        <v/>
      </c>
      <c r="L62" s="145" t="str">
        <f>IFERROR(IF(ISBLANK(G62),"",IF(OR(MID($B62,6,1)="9",MID($B62,6,1)="8"),H62,$F62*VLOOKUP($B62,'Reference ML'!$A$3:$M$2524,10,FALSE))),"")</f>
        <v/>
      </c>
      <c r="M62" s="146" t="str">
        <f>IFERROR(VLOOKUP($B62,'Reference ML'!$A$3:$M$2524,13,FALSE),"")</f>
        <v/>
      </c>
      <c r="N62" s="145">
        <f>IF(K62&gt;0,IFERROR(K62*M62,0),"")</f>
        <v>0</v>
      </c>
      <c r="O62" s="147" t="str">
        <f>IFERROR(VLOOKUP($B62,'Reference ML'!$A$3:$M$2524,11,FALSE),"")</f>
        <v/>
      </c>
      <c r="P62" s="145">
        <f t="shared" si="34"/>
        <v>0</v>
      </c>
      <c r="Q62" s="145">
        <f t="shared" si="35"/>
        <v>0</v>
      </c>
      <c r="R62" s="148">
        <f t="shared" si="36"/>
        <v>0</v>
      </c>
      <c r="S62" s="149" t="str">
        <f>_xlfn.LET(
_xlpm.refno,B62,
_xlpm.measure_type,E62,
_xlpm.custom_cost,H62,
_xlpm.custom_benefit,R62,
_xlpm.custom_bc_ratio,(_xlpm.custom_benefit/_xlpm.custom_cost),
_xlpm.measure_bc_ratio,IF(_xlpm.measure_type="custom",_xlpm.custom_bc_ratio,VLOOKUP(_xlpm.refno,'UES Measure List Oct 2026'!$A$3:$AI$2210,35,FALSE)),
_xlpm.display,IF(ISBLANK(_xlpm.refno),"",_xlpm.measure_bc_ratio),
_xlpm.display
)</f>
        <v/>
      </c>
      <c r="T62" s="125" t="str">
        <f>IF(ISBLANK(B62),"",K62/$C$22)</f>
        <v/>
      </c>
      <c r="U62" s="126" t="str">
        <f>IF(ISBLANK(B62),"",(T62*S62))</f>
        <v/>
      </c>
      <c r="V62" s="44" t="str">
        <f>IF(ISBLANK(B62),"",IF(E62="custom",IF(AND(K62&gt;400000,S62&lt;0.5),"yes","no"),"n/a"))</f>
        <v/>
      </c>
      <c r="W62" t="s">
        <v>5072</v>
      </c>
    </row>
    <row r="63" spans="2:23" x14ac:dyDescent="0.25">
      <c r="B63" s="44"/>
      <c r="C63" s="44"/>
      <c r="D63" s="44" t="str">
        <f>IF(ISBLANK(B63),"",IFERROR(VLOOKUP(B63,'Reference ML'!$A$3:$M$2524,7,FALSE),"Error: Refno Not Found"))</f>
        <v/>
      </c>
      <c r="E63" s="44" t="str">
        <f t="shared" si="21"/>
        <v/>
      </c>
      <c r="F63" s="44" t="str">
        <f t="shared" si="31"/>
        <v/>
      </c>
      <c r="G63" s="44" t="str">
        <f t="shared" si="32"/>
        <v/>
      </c>
      <c r="H63" s="44" t="str">
        <f t="shared" si="33"/>
        <v/>
      </c>
      <c r="I63" s="44"/>
      <c r="J63" s="44"/>
      <c r="K63" s="144" t="str">
        <f>IFERROR(IF(ISBLANK(F63),"",IF(OR(MID($B63,6,1)="9",MID($B63,6,1)="8"),G63*IF(MID($B63,2,2)="LI",'Inflation Adjustment'!$J$9,'Inflation Adjustment'!$J$10),$F63*VLOOKUP($B63,'Reference ML'!$A$3:$M$2524,9,FALSE))),"")</f>
        <v/>
      </c>
      <c r="L63" s="145" t="str">
        <f>IFERROR(IF(ISBLANK(G63),"",IF(OR(MID($B63,6,1)="9",MID($B63,6,1)="8"),H63,$F63*VLOOKUP($B63,'Reference ML'!$A$3:$M$2524,10,FALSE))),"")</f>
        <v/>
      </c>
      <c r="M63" s="146" t="str">
        <f>IFERROR(VLOOKUP($B63,'Reference ML'!$A$3:$M$2524,13,FALSE),"")</f>
        <v/>
      </c>
      <c r="N63" s="145">
        <f>IF(K63&gt;0,IFERROR(K63*M63,0),"")</f>
        <v>0</v>
      </c>
      <c r="O63" s="147" t="str">
        <f>IFERROR(VLOOKUP($B63,'Reference ML'!$A$3:$M$2524,11,FALSE),"")</f>
        <v/>
      </c>
      <c r="P63" s="145">
        <f t="shared" si="34"/>
        <v>0</v>
      </c>
      <c r="Q63" s="145">
        <f t="shared" si="35"/>
        <v>0</v>
      </c>
      <c r="R63" s="148">
        <f t="shared" si="36"/>
        <v>0</v>
      </c>
      <c r="S63" s="149" t="str">
        <f>_xlfn.LET(
_xlpm.refno,B63,
_xlpm.measure_type,E63,
_xlpm.custom_cost,H63,
_xlpm.custom_benefit,R63,
_xlpm.custom_bc_ratio,(_xlpm.custom_benefit/_xlpm.custom_cost),
_xlpm.measure_bc_ratio,IF(_xlpm.measure_type="custom",_xlpm.custom_bc_ratio,VLOOKUP(_xlpm.refno,'UES Measure List Oct 2026'!$A$3:$AI$2210,35,FALSE)),
_xlpm.display,IF(ISBLANK(_xlpm.refno),"",_xlpm.measure_bc_ratio),
_xlpm.display
)</f>
        <v/>
      </c>
      <c r="T63" s="125" t="str">
        <f>IF(ISBLANK(B63),"",K63/$C$22)</f>
        <v/>
      </c>
      <c r="U63" s="126" t="str">
        <f>IF(ISBLANK(B63),"",(T63*S63))</f>
        <v/>
      </c>
      <c r="V63" s="44" t="str">
        <f>IF(ISBLANK(B63),"",IF(E63="custom",IF(AND(K63&gt;400000,S63&lt;0.5),"yes","no"),"n/a"))</f>
        <v/>
      </c>
      <c r="W63" t="s">
        <v>5072</v>
      </c>
    </row>
    <row r="64" spans="2:23" x14ac:dyDescent="0.25">
      <c r="B64" s="44"/>
      <c r="C64" s="44"/>
      <c r="D64" s="44" t="str">
        <f>IF(ISBLANK(B64),"",IFERROR(VLOOKUP(B64,'Reference ML'!$A$3:$M$2524,7,FALSE),"Error: Refno Not Found"))</f>
        <v/>
      </c>
      <c r="E64" s="44" t="str">
        <f t="shared" si="21"/>
        <v/>
      </c>
      <c r="F64" s="44" t="str">
        <f t="shared" si="31"/>
        <v/>
      </c>
      <c r="G64" s="44" t="str">
        <f t="shared" si="32"/>
        <v/>
      </c>
      <c r="H64" s="44" t="str">
        <f t="shared" si="33"/>
        <v/>
      </c>
      <c r="I64" s="44"/>
      <c r="J64" s="44"/>
      <c r="K64" s="144" t="str">
        <f>IFERROR(IF(ISBLANK(F64),"",IF(OR(MID($B64,6,1)="9",MID($B64,6,1)="8"),G64*IF(MID($B64,2,2)="LI",'Inflation Adjustment'!$J$9,'Inflation Adjustment'!$J$10),$F64*VLOOKUP($B64,'Reference ML'!$A$3:$M$2524,9,FALSE))),"")</f>
        <v/>
      </c>
      <c r="L64" s="145" t="str">
        <f>IFERROR(IF(ISBLANK(G64),"",IF(OR(MID($B64,6,1)="9",MID($B64,6,1)="8"),H64,$F64*VLOOKUP($B64,'Reference ML'!$A$3:$M$2524,10,FALSE))),"")</f>
        <v/>
      </c>
      <c r="M64" s="146" t="str">
        <f>IFERROR(VLOOKUP($B64,'Reference ML'!$A$3:$M$2524,13,FALSE),"")</f>
        <v/>
      </c>
      <c r="N64" s="145">
        <f>IF(K64&gt;0,IFERROR(K64*M64,0),"")</f>
        <v>0</v>
      </c>
      <c r="O64" s="147" t="str">
        <f>IFERROR(VLOOKUP($B64,'Reference ML'!$A$3:$M$2524,11,FALSE),"")</f>
        <v/>
      </c>
      <c r="P64" s="145">
        <f t="shared" si="34"/>
        <v>0</v>
      </c>
      <c r="Q64" s="145">
        <f t="shared" si="35"/>
        <v>0</v>
      </c>
      <c r="R64" s="148">
        <f t="shared" si="36"/>
        <v>0</v>
      </c>
      <c r="S64" s="149" t="str">
        <f>_xlfn.LET(
_xlpm.refno,B64,
_xlpm.measure_type,E64,
_xlpm.custom_cost,H64,
_xlpm.custom_benefit,R64,
_xlpm.custom_bc_ratio,(_xlpm.custom_benefit/_xlpm.custom_cost),
_xlpm.measure_bc_ratio,IF(_xlpm.measure_type="custom",_xlpm.custom_bc_ratio,VLOOKUP(_xlpm.refno,'UES Measure List Oct 2026'!$A$3:$AI$2210,35,FALSE)),
_xlpm.display,IF(ISBLANK(_xlpm.refno),"",_xlpm.measure_bc_ratio),
_xlpm.display
)</f>
        <v/>
      </c>
      <c r="T64" s="125" t="str">
        <f>IF(ISBLANK(B64),"",K64/$C$22)</f>
        <v/>
      </c>
      <c r="U64" s="126" t="str">
        <f>IF(ISBLANK(B64),"",(T64*S64))</f>
        <v/>
      </c>
      <c r="V64" s="44" t="str">
        <f>IF(ISBLANK(B64),"",IF(E64="custom",IF(AND(K64&gt;400000,S64&lt;0.5),"yes","no"),"n/a"))</f>
        <v/>
      </c>
      <c r="W64" t="s">
        <v>5072</v>
      </c>
    </row>
    <row r="65" spans="2:23" x14ac:dyDescent="0.25">
      <c r="B65" s="44"/>
      <c r="C65" s="44"/>
      <c r="D65" s="44" t="str">
        <f>IF(ISBLANK(B65),"",IFERROR(VLOOKUP(B65,'Reference ML'!$A$3:$M$2524,7,FALSE),"Error: Refno Not Found"))</f>
        <v/>
      </c>
      <c r="E65" s="44" t="str">
        <f t="shared" si="21"/>
        <v/>
      </c>
      <c r="F65" s="44" t="str">
        <f t="shared" si="31"/>
        <v/>
      </c>
      <c r="G65" s="44" t="str">
        <f t="shared" si="32"/>
        <v/>
      </c>
      <c r="H65" s="44" t="str">
        <f t="shared" si="33"/>
        <v/>
      </c>
      <c r="I65" s="44"/>
      <c r="J65" s="44"/>
      <c r="K65" s="144" t="str">
        <f>IFERROR(IF(ISBLANK(F65),"",IF(OR(MID($B65,6,1)="9",MID($B65,6,1)="8"),G65*IF(MID($B65,2,2)="LI",'Inflation Adjustment'!$J$9,'Inflation Adjustment'!$J$10),$F65*VLOOKUP($B65,'Reference ML'!$A$3:$M$2524,9,FALSE))),"")</f>
        <v/>
      </c>
      <c r="L65" s="145" t="str">
        <f>IFERROR(IF(ISBLANK(G65),"",IF(OR(MID($B65,6,1)="9",MID($B65,6,1)="8"),H65,$F65*VLOOKUP($B65,'Reference ML'!$A$3:$M$2524,10,FALSE))),"")</f>
        <v/>
      </c>
      <c r="M65" s="146" t="str">
        <f>IFERROR(VLOOKUP($B65,'Reference ML'!$A$3:$M$2524,13,FALSE),"")</f>
        <v/>
      </c>
      <c r="N65" s="145">
        <f>IF(K65&gt;0,IFERROR(K65*M65,0),"")</f>
        <v>0</v>
      </c>
      <c r="O65" s="147" t="str">
        <f>IFERROR(VLOOKUP($B65,'Reference ML'!$A$3:$M$2524,11,FALSE),"")</f>
        <v/>
      </c>
      <c r="P65" s="145">
        <f t="shared" si="34"/>
        <v>0</v>
      </c>
      <c r="Q65" s="145">
        <f t="shared" si="35"/>
        <v>0</v>
      </c>
      <c r="R65" s="148">
        <f t="shared" si="36"/>
        <v>0</v>
      </c>
      <c r="S65" s="149" t="str">
        <f>_xlfn.LET(
_xlpm.refno,B65,
_xlpm.measure_type,E65,
_xlpm.custom_cost,H65,
_xlpm.custom_benefit,R65,
_xlpm.custom_bc_ratio,(_xlpm.custom_benefit/_xlpm.custom_cost),
_xlpm.measure_bc_ratio,IF(_xlpm.measure_type="custom",_xlpm.custom_bc_ratio,VLOOKUP(_xlpm.refno,'UES Measure List Oct 2026'!$A$3:$AI$2210,35,FALSE)),
_xlpm.display,IF(ISBLANK(_xlpm.refno),"",_xlpm.measure_bc_ratio),
_xlpm.display
)</f>
        <v/>
      </c>
      <c r="T65" s="125" t="str">
        <f>IF(ISBLANK(B65),"",K65/$C$22)</f>
        <v/>
      </c>
      <c r="U65" s="126" t="str">
        <f>IF(ISBLANK(B65),"",(T65*S65))</f>
        <v/>
      </c>
      <c r="V65" s="44" t="str">
        <f>IF(ISBLANK(B65),"",IF(E65="custom",IF(AND(K65&gt;400000,S65&lt;0.5),"yes","no"),"n/a"))</f>
        <v/>
      </c>
      <c r="W65" t="s">
        <v>5072</v>
      </c>
    </row>
    <row r="66" spans="2:23" x14ac:dyDescent="0.25">
      <c r="B66" s="44"/>
      <c r="C66" s="44"/>
      <c r="D66" s="44" t="str">
        <f>IF(ISBLANK(B66),"",IFERROR(VLOOKUP(B66,'Reference ML'!$A$3:$M$2524,7,FALSE),"Error: Refno Not Found"))</f>
        <v/>
      </c>
      <c r="E66" s="44" t="str">
        <f t="shared" si="21"/>
        <v/>
      </c>
      <c r="F66" s="44" t="str">
        <f t="shared" si="31"/>
        <v/>
      </c>
      <c r="G66" s="44" t="str">
        <f t="shared" si="32"/>
        <v/>
      </c>
      <c r="H66" s="44" t="str">
        <f t="shared" si="33"/>
        <v/>
      </c>
      <c r="I66" s="44"/>
      <c r="J66" s="44"/>
      <c r="K66" s="144" t="str">
        <f>IFERROR(IF(ISBLANK(F66),"",IF(OR(MID($B66,6,1)="9",MID($B66,6,1)="8"),G66*IF(MID($B66,2,2)="LI",'Inflation Adjustment'!$J$9,'Inflation Adjustment'!$J$10),$F66*VLOOKUP($B66,'Reference ML'!$A$3:$M$2524,9,FALSE))),"")</f>
        <v/>
      </c>
      <c r="L66" s="145" t="str">
        <f>IFERROR(IF(ISBLANK(G66),"",IF(OR(MID($B66,6,1)="9",MID($B66,6,1)="8"),H66,$F66*VLOOKUP($B66,'Reference ML'!$A$3:$M$2524,10,FALSE))),"")</f>
        <v/>
      </c>
      <c r="M66" s="146" t="str">
        <f>IFERROR(VLOOKUP($B66,'Reference ML'!$A$3:$M$2524,13,FALSE),"")</f>
        <v/>
      </c>
      <c r="N66" s="145">
        <f>IF(K66&gt;0,IFERROR(K66*M66,0),"")</f>
        <v>0</v>
      </c>
      <c r="O66" s="147" t="str">
        <f>IFERROR(VLOOKUP($B66,'Reference ML'!$A$3:$M$2524,11,FALSE),"")</f>
        <v/>
      </c>
      <c r="P66" s="145">
        <f t="shared" si="34"/>
        <v>0</v>
      </c>
      <c r="Q66" s="145">
        <f t="shared" si="35"/>
        <v>0</v>
      </c>
      <c r="R66" s="148">
        <f t="shared" si="36"/>
        <v>0</v>
      </c>
      <c r="S66" s="149" t="str">
        <f>_xlfn.LET(
_xlpm.refno,B66,
_xlpm.measure_type,E66,
_xlpm.custom_cost,H66,
_xlpm.custom_benefit,R66,
_xlpm.custom_bc_ratio,(_xlpm.custom_benefit/_xlpm.custom_cost),
_xlpm.measure_bc_ratio,IF(_xlpm.measure_type="custom",_xlpm.custom_bc_ratio,VLOOKUP(_xlpm.refno,'UES Measure List Oct 2026'!$A$3:$AI$2210,35,FALSE)),
_xlpm.display,IF(ISBLANK(_xlpm.refno),"",_xlpm.measure_bc_ratio),
_xlpm.display
)</f>
        <v/>
      </c>
      <c r="T66" s="125" t="str">
        <f>IF(ISBLANK(B66),"",K66/$C$22)</f>
        <v/>
      </c>
      <c r="U66" s="126" t="str">
        <f>IF(ISBLANK(B66),"",(T66*S66))</f>
        <v/>
      </c>
      <c r="V66" s="44" t="str">
        <f>IF(ISBLANK(B66),"",IF(E66="custom",IF(AND(K66&gt;400000,S66&lt;0.5),"yes","no"),"n/a"))</f>
        <v/>
      </c>
      <c r="W66" t="s">
        <v>5072</v>
      </c>
    </row>
    <row r="67" spans="2:23" x14ac:dyDescent="0.25">
      <c r="B67" s="44"/>
      <c r="C67" s="44"/>
      <c r="D67" s="44" t="str">
        <f>IF(ISBLANK(B67),"",IFERROR(VLOOKUP(B67,'Reference ML'!$A$3:$M$2524,7,FALSE),"Error: Refno Not Found"))</f>
        <v/>
      </c>
      <c r="E67" s="44" t="str">
        <f t="shared" si="21"/>
        <v/>
      </c>
      <c r="F67" s="44" t="str">
        <f t="shared" si="31"/>
        <v/>
      </c>
      <c r="G67" s="44" t="str">
        <f t="shared" si="32"/>
        <v/>
      </c>
      <c r="H67" s="44" t="str">
        <f t="shared" si="33"/>
        <v/>
      </c>
      <c r="I67" s="44"/>
      <c r="J67" s="44"/>
      <c r="K67" s="144" t="str">
        <f>IFERROR(IF(ISBLANK(F67),"",IF(OR(MID($B67,6,1)="9",MID($B67,6,1)="8"),G67*IF(MID($B67,2,2)="LI",'Inflation Adjustment'!$J$9,'Inflation Adjustment'!$J$10),$F67*VLOOKUP($B67,'Reference ML'!$A$3:$M$2524,9,FALSE))),"")</f>
        <v/>
      </c>
      <c r="L67" s="145" t="str">
        <f>IFERROR(IF(ISBLANK(G67),"",IF(OR(MID($B67,6,1)="9",MID($B67,6,1)="8"),H67,$F67*VLOOKUP($B67,'Reference ML'!$A$3:$M$2524,10,FALSE))),"")</f>
        <v/>
      </c>
      <c r="M67" s="146" t="str">
        <f>IFERROR(VLOOKUP($B67,'Reference ML'!$A$3:$M$2524,13,FALSE),"")</f>
        <v/>
      </c>
      <c r="N67" s="145">
        <f>IF(K67&gt;0,IFERROR(K67*M67,0),"")</f>
        <v>0</v>
      </c>
      <c r="O67" s="147" t="str">
        <f>IFERROR(VLOOKUP($B67,'Reference ML'!$A$3:$M$2524,11,FALSE),"")</f>
        <v/>
      </c>
      <c r="P67" s="145">
        <f t="shared" ref="P67:P98" si="37">IFERROR(-1*PV(5%,I67,O67),0)</f>
        <v>0</v>
      </c>
      <c r="Q67" s="145">
        <f t="shared" ref="Q67:Q98" si="38">IFERROR(-1*PV(5%,J67,O67),0)</f>
        <v>0</v>
      </c>
      <c r="R67" s="148">
        <f t="shared" si="36"/>
        <v>0</v>
      </c>
      <c r="S67" s="149" t="str">
        <f>_xlfn.LET(
_xlpm.refno,B67,
_xlpm.measure_type,E67,
_xlpm.custom_cost,H67,
_xlpm.custom_benefit,R67,
_xlpm.custom_bc_ratio,(_xlpm.custom_benefit/_xlpm.custom_cost),
_xlpm.measure_bc_ratio,IF(_xlpm.measure_type="custom",_xlpm.custom_bc_ratio,VLOOKUP(_xlpm.refno,'UES Measure List Oct 2026'!$A$3:$AI$2210,35,FALSE)),
_xlpm.display,IF(ISBLANK(_xlpm.refno),"",_xlpm.measure_bc_ratio),
_xlpm.display
)</f>
        <v/>
      </c>
      <c r="T67" s="125" t="str">
        <f>IF(ISBLANK(B67),"",K67/$C$22)</f>
        <v/>
      </c>
      <c r="U67" s="126" t="str">
        <f>IF(ISBLANK(B67),"",(T67*S67))</f>
        <v/>
      </c>
      <c r="V67" s="44" t="str">
        <f>IF(ISBLANK(B67),"",IF(E67="custom",IF(AND(K67&gt;400000,S67&lt;0.5),"yes","no"),"n/a"))</f>
        <v/>
      </c>
      <c r="W67" t="s">
        <v>5072</v>
      </c>
    </row>
    <row r="68" spans="2:23" x14ac:dyDescent="0.25">
      <c r="B68" s="44"/>
      <c r="C68" s="44"/>
      <c r="D68" s="44" t="str">
        <f>IF(ISBLANK(B68),"",IFERROR(VLOOKUP(B68,'Reference ML'!$A$3:$M$2524,7,FALSE),"Error: Refno Not Found"))</f>
        <v/>
      </c>
      <c r="E68" s="44" t="str">
        <f t="shared" si="21"/>
        <v/>
      </c>
      <c r="F68" s="44" t="str">
        <f t="shared" si="31"/>
        <v/>
      </c>
      <c r="G68" s="44" t="str">
        <f t="shared" si="32"/>
        <v/>
      </c>
      <c r="H68" s="44" t="str">
        <f t="shared" si="33"/>
        <v/>
      </c>
      <c r="I68" s="44"/>
      <c r="J68" s="44"/>
      <c r="K68" s="144" t="str">
        <f>IFERROR(IF(ISBLANK(F68),"",IF(OR(MID($B68,6,1)="9",MID($B68,6,1)="8"),G68*IF(MID($B68,2,2)="LI",'Inflation Adjustment'!$J$9,'Inflation Adjustment'!$J$10),$F68*VLOOKUP($B68,'Reference ML'!$A$3:$M$2524,9,FALSE))),"")</f>
        <v/>
      </c>
      <c r="L68" s="145" t="str">
        <f>IFERROR(IF(ISBLANK(G68),"",IF(OR(MID($B68,6,1)="9",MID($B68,6,1)="8"),H68,$F68*VLOOKUP($B68,'Reference ML'!$A$3:$M$2524,10,FALSE))),"")</f>
        <v/>
      </c>
      <c r="M68" s="146" t="str">
        <f>IFERROR(VLOOKUP($B68,'Reference ML'!$A$3:$M$2524,13,FALSE),"")</f>
        <v/>
      </c>
      <c r="N68" s="145">
        <f>IF(K68&gt;0,IFERROR(K68*M68,0),"")</f>
        <v>0</v>
      </c>
      <c r="O68" s="147" t="str">
        <f>IFERROR(VLOOKUP($B68,'Reference ML'!$A$3:$M$2524,11,FALSE),"")</f>
        <v/>
      </c>
      <c r="P68" s="145">
        <f t="shared" si="37"/>
        <v>0</v>
      </c>
      <c r="Q68" s="145">
        <f t="shared" si="38"/>
        <v>0</v>
      </c>
      <c r="R68" s="148">
        <f t="shared" si="36"/>
        <v>0</v>
      </c>
      <c r="S68" s="149" t="str">
        <f>_xlfn.LET(
_xlpm.refno,B68,
_xlpm.measure_type,E68,
_xlpm.custom_cost,H68,
_xlpm.custom_benefit,R68,
_xlpm.custom_bc_ratio,(_xlpm.custom_benefit/_xlpm.custom_cost),
_xlpm.measure_bc_ratio,IF(_xlpm.measure_type="custom",_xlpm.custom_bc_ratio,VLOOKUP(_xlpm.refno,'UES Measure List Oct 2026'!$A$3:$AI$2210,35,FALSE)),
_xlpm.display,IF(ISBLANK(_xlpm.refno),"",_xlpm.measure_bc_ratio),
_xlpm.display
)</f>
        <v/>
      </c>
      <c r="T68" s="125" t="str">
        <f>IF(ISBLANK(B68),"",K68/$C$22)</f>
        <v/>
      </c>
      <c r="U68" s="126" t="str">
        <f>IF(ISBLANK(B68),"",(T68*S68))</f>
        <v/>
      </c>
      <c r="V68" s="44" t="str">
        <f>IF(ISBLANK(B68),"",IF(E68="custom",IF(AND(K68&gt;400000,S68&lt;0.5),"yes","no"),"n/a"))</f>
        <v/>
      </c>
      <c r="W68" t="s">
        <v>5072</v>
      </c>
    </row>
    <row r="69" spans="2:23" x14ac:dyDescent="0.25">
      <c r="B69" s="44"/>
      <c r="C69" s="44"/>
      <c r="D69" s="44" t="str">
        <f>IF(ISBLANK(B69),"",IFERROR(VLOOKUP(B69,'Reference ML'!$A$3:$M$2524,7,FALSE),"Error: Refno Not Found"))</f>
        <v/>
      </c>
      <c r="E69" s="44" t="str">
        <f t="shared" si="21"/>
        <v/>
      </c>
      <c r="F69" s="44" t="str">
        <f t="shared" si="31"/>
        <v/>
      </c>
      <c r="G69" s="44" t="str">
        <f t="shared" si="32"/>
        <v/>
      </c>
      <c r="H69" s="44" t="str">
        <f t="shared" si="33"/>
        <v/>
      </c>
      <c r="I69" s="44"/>
      <c r="J69" s="44"/>
      <c r="K69" s="144" t="str">
        <f>IFERROR(IF(ISBLANK(F69),"",IF(OR(MID($B69,6,1)="9",MID($B69,6,1)="8"),G69*IF(MID($B69,2,2)="LI",'Inflation Adjustment'!$J$9,'Inflation Adjustment'!$J$10),$F69*VLOOKUP($B69,'Reference ML'!$A$3:$M$2524,9,FALSE))),"")</f>
        <v/>
      </c>
      <c r="L69" s="145" t="str">
        <f>IFERROR(IF(ISBLANK(G69),"",IF(OR(MID($B69,6,1)="9",MID($B69,6,1)="8"),H69,$F69*VLOOKUP($B69,'Reference ML'!$A$3:$M$2524,10,FALSE))),"")</f>
        <v/>
      </c>
      <c r="M69" s="146" t="str">
        <f>IFERROR(VLOOKUP($B69,'Reference ML'!$A$3:$M$2524,13,FALSE),"")</f>
        <v/>
      </c>
      <c r="N69" s="145">
        <f>IF(K69&gt;0,IFERROR(K69*M69,0),"")</f>
        <v>0</v>
      </c>
      <c r="O69" s="147" t="str">
        <f>IFERROR(VLOOKUP($B69,'Reference ML'!$A$3:$M$2524,11,FALSE),"")</f>
        <v/>
      </c>
      <c r="P69" s="145">
        <f t="shared" si="37"/>
        <v>0</v>
      </c>
      <c r="Q69" s="145">
        <f t="shared" si="38"/>
        <v>0</v>
      </c>
      <c r="R69" s="148">
        <f t="shared" si="36"/>
        <v>0</v>
      </c>
      <c r="S69" s="149" t="str">
        <f>_xlfn.LET(
_xlpm.refno,B69,
_xlpm.measure_type,E69,
_xlpm.custom_cost,H69,
_xlpm.custom_benefit,R69,
_xlpm.custom_bc_ratio,(_xlpm.custom_benefit/_xlpm.custom_cost),
_xlpm.measure_bc_ratio,IF(_xlpm.measure_type="custom",_xlpm.custom_bc_ratio,VLOOKUP(_xlpm.refno,'UES Measure List Oct 2026'!$A$3:$AI$2210,35,FALSE)),
_xlpm.display,IF(ISBLANK(_xlpm.refno),"",_xlpm.measure_bc_ratio),
_xlpm.display
)</f>
        <v/>
      </c>
      <c r="T69" s="125" t="str">
        <f>IF(ISBLANK(B69),"",K69/$C$22)</f>
        <v/>
      </c>
      <c r="U69" s="126" t="str">
        <f>IF(ISBLANK(B69),"",(T69*S69))</f>
        <v/>
      </c>
      <c r="V69" s="44" t="str">
        <f>IF(ISBLANK(B69),"",IF(E69="custom",IF(AND(K69&gt;400000,S69&lt;0.5),"yes","no"),"n/a"))</f>
        <v/>
      </c>
      <c r="W69" t="s">
        <v>5072</v>
      </c>
    </row>
    <row r="70" spans="2:23" x14ac:dyDescent="0.25">
      <c r="B70" s="44"/>
      <c r="C70" s="44"/>
      <c r="D70" s="44" t="str">
        <f>IF(ISBLANK(B70),"",IFERROR(VLOOKUP(B70,'Reference ML'!$A$3:$M$2524,7,FALSE),"Error: Refno Not Found"))</f>
        <v/>
      </c>
      <c r="E70" s="44" t="str">
        <f t="shared" si="21"/>
        <v/>
      </c>
      <c r="F70" s="44" t="str">
        <f t="shared" si="31"/>
        <v/>
      </c>
      <c r="G70" s="44" t="str">
        <f t="shared" si="32"/>
        <v/>
      </c>
      <c r="H70" s="44" t="str">
        <f t="shared" si="33"/>
        <v/>
      </c>
      <c r="I70" s="44"/>
      <c r="J70" s="44"/>
      <c r="K70" s="144" t="str">
        <f>IFERROR(IF(ISBLANK(F70),"",IF(OR(MID($B70,6,1)="9",MID($B70,6,1)="8"),G70*IF(MID($B70,2,2)="LI",'Inflation Adjustment'!$J$9,'Inflation Adjustment'!$J$10),$F70*VLOOKUP($B70,'Reference ML'!$A$3:$M$2524,9,FALSE))),"")</f>
        <v/>
      </c>
      <c r="L70" s="145" t="str">
        <f>IFERROR(IF(ISBLANK(G70),"",IF(OR(MID($B70,6,1)="9",MID($B70,6,1)="8"),H70,$F70*VLOOKUP($B70,'Reference ML'!$A$3:$M$2524,10,FALSE))),"")</f>
        <v/>
      </c>
      <c r="M70" s="146" t="str">
        <f>IFERROR(VLOOKUP($B70,'Reference ML'!$A$3:$M$2524,13,FALSE),"")</f>
        <v/>
      </c>
      <c r="N70" s="145">
        <f>IF(K70&gt;0,IFERROR(K70*M70,0),"")</f>
        <v>0</v>
      </c>
      <c r="O70" s="147" t="str">
        <f>IFERROR(VLOOKUP($B70,'Reference ML'!$A$3:$M$2524,11,FALSE),"")</f>
        <v/>
      </c>
      <c r="P70" s="145">
        <f t="shared" si="37"/>
        <v>0</v>
      </c>
      <c r="Q70" s="145">
        <f t="shared" si="38"/>
        <v>0</v>
      </c>
      <c r="R70" s="148">
        <f t="shared" si="36"/>
        <v>0</v>
      </c>
      <c r="S70" s="149" t="str">
        <f>_xlfn.LET(
_xlpm.refno,B70,
_xlpm.measure_type,E70,
_xlpm.custom_cost,H70,
_xlpm.custom_benefit,R70,
_xlpm.custom_bc_ratio,(_xlpm.custom_benefit/_xlpm.custom_cost),
_xlpm.measure_bc_ratio,IF(_xlpm.measure_type="custom",_xlpm.custom_bc_ratio,VLOOKUP(_xlpm.refno,'UES Measure List Oct 2026'!$A$3:$AI$2210,35,FALSE)),
_xlpm.display,IF(ISBLANK(_xlpm.refno),"",_xlpm.measure_bc_ratio),
_xlpm.display
)</f>
        <v/>
      </c>
      <c r="T70" s="125" t="str">
        <f>IF(ISBLANK(B70),"",K70/$C$22)</f>
        <v/>
      </c>
      <c r="U70" s="126" t="str">
        <f>IF(ISBLANK(B70),"",(T70*S70))</f>
        <v/>
      </c>
      <c r="V70" s="44" t="str">
        <f>IF(ISBLANK(B70),"",IF(E70="custom",IF(AND(K70&gt;400000,S70&lt;0.5),"yes","no"),"n/a"))</f>
        <v/>
      </c>
      <c r="W70" t="s">
        <v>5072</v>
      </c>
    </row>
    <row r="71" spans="2:23" x14ac:dyDescent="0.25">
      <c r="B71" s="44"/>
      <c r="C71" s="44"/>
      <c r="D71" s="44" t="str">
        <f>IF(ISBLANK(B71),"",IFERROR(VLOOKUP(B71,'Reference ML'!$A$3:$M$2524,7,FALSE),"Error: Refno Not Found"))</f>
        <v/>
      </c>
      <c r="E71" s="44" t="str">
        <f t="shared" si="21"/>
        <v/>
      </c>
      <c r="F71" s="44" t="str">
        <f t="shared" si="31"/>
        <v/>
      </c>
      <c r="G71" s="44" t="str">
        <f t="shared" si="32"/>
        <v/>
      </c>
      <c r="H71" s="44" t="str">
        <f t="shared" si="33"/>
        <v/>
      </c>
      <c r="I71" s="44"/>
      <c r="J71" s="44"/>
      <c r="K71" s="144" t="str">
        <f>IFERROR(IF(ISBLANK(F71),"",IF(OR(MID($B71,6,1)="9",MID($B71,6,1)="8"),G71*IF(MID($B71,2,2)="LI",'Inflation Adjustment'!$J$9,'Inflation Adjustment'!$J$10),$F71*VLOOKUP($B71,'Reference ML'!$A$3:$M$2524,9,FALSE))),"")</f>
        <v/>
      </c>
      <c r="L71" s="145" t="str">
        <f>IFERROR(IF(ISBLANK(G71),"",IF(OR(MID($B71,6,1)="9",MID($B71,6,1)="8"),H71,$F71*VLOOKUP($B71,'Reference ML'!$A$3:$M$2524,10,FALSE))),"")</f>
        <v/>
      </c>
      <c r="M71" s="146" t="str">
        <f>IFERROR(VLOOKUP($B71,'Reference ML'!$A$3:$M$2524,13,FALSE),"")</f>
        <v/>
      </c>
      <c r="N71" s="145">
        <f>IF(K71&gt;0,IFERROR(K71*M71,0),"")</f>
        <v>0</v>
      </c>
      <c r="O71" s="147" t="str">
        <f>IFERROR(VLOOKUP($B71,'Reference ML'!$A$3:$M$2524,11,FALSE),"")</f>
        <v/>
      </c>
      <c r="P71" s="145">
        <f t="shared" si="37"/>
        <v>0</v>
      </c>
      <c r="Q71" s="145">
        <f t="shared" si="38"/>
        <v>0</v>
      </c>
      <c r="R71" s="148">
        <f t="shared" si="36"/>
        <v>0</v>
      </c>
      <c r="S71" s="149" t="str">
        <f>_xlfn.LET(
_xlpm.refno,B71,
_xlpm.measure_type,E71,
_xlpm.custom_cost,H71,
_xlpm.custom_benefit,R71,
_xlpm.custom_bc_ratio,(_xlpm.custom_benefit/_xlpm.custom_cost),
_xlpm.measure_bc_ratio,IF(_xlpm.measure_type="custom",_xlpm.custom_bc_ratio,VLOOKUP(_xlpm.refno,'UES Measure List Oct 2026'!$A$3:$AI$2210,35,FALSE)),
_xlpm.display,IF(ISBLANK(_xlpm.refno),"",_xlpm.measure_bc_ratio),
_xlpm.display
)</f>
        <v/>
      </c>
      <c r="T71" s="125" t="str">
        <f>IF(ISBLANK(B71),"",K71/$C$22)</f>
        <v/>
      </c>
      <c r="U71" s="126" t="str">
        <f>IF(ISBLANK(B71),"",(T71*S71))</f>
        <v/>
      </c>
      <c r="V71" s="44" t="str">
        <f>IF(ISBLANK(B71),"",IF(E71="custom",IF(AND(K71&gt;400000,S71&lt;0.5),"yes","no"),"n/a"))</f>
        <v/>
      </c>
      <c r="W71" t="s">
        <v>5072</v>
      </c>
    </row>
    <row r="72" spans="2:23" x14ac:dyDescent="0.25">
      <c r="B72" s="44"/>
      <c r="C72" s="44"/>
      <c r="D72" s="44" t="str">
        <f>IF(ISBLANK(B72),"",IFERROR(VLOOKUP(B72,'Reference ML'!$A$3:$M$2524,7,FALSE),"Error: Refno Not Found"))</f>
        <v/>
      </c>
      <c r="E72" s="44" t="str">
        <f t="shared" si="21"/>
        <v/>
      </c>
      <c r="F72" s="44" t="str">
        <f t="shared" si="31"/>
        <v/>
      </c>
      <c r="G72" s="44" t="str">
        <f t="shared" si="32"/>
        <v/>
      </c>
      <c r="H72" s="44" t="str">
        <f t="shared" si="33"/>
        <v/>
      </c>
      <c r="I72" s="44"/>
      <c r="J72" s="44"/>
      <c r="K72" s="144" t="str">
        <f>IFERROR(IF(ISBLANK(F72),"",IF(OR(MID($B72,6,1)="9",MID($B72,6,1)="8"),G72*IF(MID($B72,2,2)="LI",'Inflation Adjustment'!$J$9,'Inflation Adjustment'!$J$10),$F72*VLOOKUP($B72,'Reference ML'!$A$3:$M$2524,9,FALSE))),"")</f>
        <v/>
      </c>
      <c r="L72" s="145" t="str">
        <f>IFERROR(IF(ISBLANK(G72),"",IF(OR(MID($B72,6,1)="9",MID($B72,6,1)="8"),H72,$F72*VLOOKUP($B72,'Reference ML'!$A$3:$M$2524,10,FALSE))),"")</f>
        <v/>
      </c>
      <c r="M72" s="146" t="str">
        <f>IFERROR(VLOOKUP($B72,'Reference ML'!$A$3:$M$2524,13,FALSE),"")</f>
        <v/>
      </c>
      <c r="N72" s="145">
        <f>IF(K72&gt;0,IFERROR(K72*M72,0),"")</f>
        <v>0</v>
      </c>
      <c r="O72" s="147" t="str">
        <f>IFERROR(VLOOKUP($B72,'Reference ML'!$A$3:$M$2524,11,FALSE),"")</f>
        <v/>
      </c>
      <c r="P72" s="145">
        <f t="shared" si="37"/>
        <v>0</v>
      </c>
      <c r="Q72" s="145">
        <f t="shared" si="38"/>
        <v>0</v>
      </c>
      <c r="R72" s="148">
        <f t="shared" si="36"/>
        <v>0</v>
      </c>
      <c r="S72" s="149" t="str">
        <f>_xlfn.LET(
_xlpm.refno,B72,
_xlpm.measure_type,E72,
_xlpm.custom_cost,H72,
_xlpm.custom_benefit,R72,
_xlpm.custom_bc_ratio,(_xlpm.custom_benefit/_xlpm.custom_cost),
_xlpm.measure_bc_ratio,IF(_xlpm.measure_type="custom",_xlpm.custom_bc_ratio,VLOOKUP(_xlpm.refno,'UES Measure List Oct 2026'!$A$3:$AI$2210,35,FALSE)),
_xlpm.display,IF(ISBLANK(_xlpm.refno),"",_xlpm.measure_bc_ratio),
_xlpm.display
)</f>
        <v/>
      </c>
      <c r="T72" s="125" t="str">
        <f>IF(ISBLANK(B72),"",K72/$C$22)</f>
        <v/>
      </c>
      <c r="U72" s="126" t="str">
        <f>IF(ISBLANK(B72),"",(T72*S72))</f>
        <v/>
      </c>
      <c r="V72" s="44" t="str">
        <f>IF(ISBLANK(B72),"",IF(E72="custom",IF(AND(K72&gt;400000,S72&lt;0.5),"yes","no"),"n/a"))</f>
        <v/>
      </c>
      <c r="W72" t="s">
        <v>5072</v>
      </c>
    </row>
    <row r="73" spans="2:23" x14ac:dyDescent="0.25">
      <c r="B73" s="44"/>
      <c r="C73" s="44"/>
      <c r="D73" s="44" t="str">
        <f>IF(ISBLANK(B73),"",IFERROR(VLOOKUP(B73,'Reference ML'!$A$3:$M$2524,7,FALSE),"Error: Refno Not Found"))</f>
        <v/>
      </c>
      <c r="E73" s="44" t="str">
        <f t="shared" si="21"/>
        <v/>
      </c>
      <c r="F73" s="44" t="str">
        <f t="shared" si="31"/>
        <v/>
      </c>
      <c r="G73" s="44" t="str">
        <f t="shared" si="32"/>
        <v/>
      </c>
      <c r="H73" s="44" t="str">
        <f t="shared" si="33"/>
        <v/>
      </c>
      <c r="I73" s="44"/>
      <c r="J73" s="44"/>
      <c r="K73" s="144" t="str">
        <f>IFERROR(IF(ISBLANK(F73),"",IF(OR(MID($B73,6,1)="9",MID($B73,6,1)="8"),G73*IF(MID($B73,2,2)="LI",'Inflation Adjustment'!$J$9,'Inflation Adjustment'!$J$10),$F73*VLOOKUP($B73,'Reference ML'!$A$3:$M$2524,9,FALSE))),"")</f>
        <v/>
      </c>
      <c r="L73" s="145" t="str">
        <f>IFERROR(IF(ISBLANK(G73),"",IF(OR(MID($B73,6,1)="9",MID($B73,6,1)="8"),H73,$F73*VLOOKUP($B73,'Reference ML'!$A$3:$M$2524,10,FALSE))),"")</f>
        <v/>
      </c>
      <c r="M73" s="146" t="str">
        <f>IFERROR(VLOOKUP($B73,'Reference ML'!$A$3:$M$2524,13,FALSE),"")</f>
        <v/>
      </c>
      <c r="N73" s="145">
        <f>IF(K73&gt;0,IFERROR(K73*M73,0),"")</f>
        <v>0</v>
      </c>
      <c r="O73" s="147" t="str">
        <f>IFERROR(VLOOKUP($B73,'Reference ML'!$A$3:$M$2524,11,FALSE),"")</f>
        <v/>
      </c>
      <c r="P73" s="145">
        <f t="shared" si="37"/>
        <v>0</v>
      </c>
      <c r="Q73" s="145">
        <f t="shared" si="38"/>
        <v>0</v>
      </c>
      <c r="R73" s="148">
        <f t="shared" si="36"/>
        <v>0</v>
      </c>
      <c r="S73" s="149" t="str">
        <f>_xlfn.LET(
_xlpm.refno,B73,
_xlpm.measure_type,E73,
_xlpm.custom_cost,H73,
_xlpm.custom_benefit,R73,
_xlpm.custom_bc_ratio,(_xlpm.custom_benefit/_xlpm.custom_cost),
_xlpm.measure_bc_ratio,IF(_xlpm.measure_type="custom",_xlpm.custom_bc_ratio,VLOOKUP(_xlpm.refno,'UES Measure List Oct 2026'!$A$3:$AI$2210,35,FALSE)),
_xlpm.display,IF(ISBLANK(_xlpm.refno),"",_xlpm.measure_bc_ratio),
_xlpm.display
)</f>
        <v/>
      </c>
      <c r="T73" s="125" t="str">
        <f>IF(ISBLANK(B73),"",K73/$C$22)</f>
        <v/>
      </c>
      <c r="U73" s="126" t="str">
        <f>IF(ISBLANK(B73),"",(T73*S73))</f>
        <v/>
      </c>
      <c r="V73" s="44" t="str">
        <f>IF(ISBLANK(B73),"",IF(E73="custom",IF(AND(K73&gt;400000,S73&lt;0.5),"yes","no"),"n/a"))</f>
        <v/>
      </c>
      <c r="W73" t="s">
        <v>5072</v>
      </c>
    </row>
    <row r="74" spans="2:23" x14ac:dyDescent="0.25">
      <c r="B74" s="44"/>
      <c r="C74" s="44"/>
      <c r="D74" s="44" t="str">
        <f>IF(ISBLANK(B74),"",IFERROR(VLOOKUP(B74,'Reference ML'!$A$3:$M$2524,7,FALSE),"Error: Refno Not Found"))</f>
        <v/>
      </c>
      <c r="E74" s="44" t="str">
        <f t="shared" si="21"/>
        <v/>
      </c>
      <c r="F74" s="44" t="str">
        <f t="shared" si="31"/>
        <v/>
      </c>
      <c r="G74" s="44" t="str">
        <f t="shared" si="32"/>
        <v/>
      </c>
      <c r="H74" s="44" t="str">
        <f t="shared" si="33"/>
        <v/>
      </c>
      <c r="I74" s="44"/>
      <c r="J74" s="44"/>
      <c r="K74" s="144" t="str">
        <f>IFERROR(IF(ISBLANK(F74),"",IF(OR(MID($B74,6,1)="9",MID($B74,6,1)="8"),G74*IF(MID($B74,2,2)="LI",'Inflation Adjustment'!$J$9,'Inflation Adjustment'!$J$10),$F74*VLOOKUP($B74,'Reference ML'!$A$3:$M$2524,9,FALSE))),"")</f>
        <v/>
      </c>
      <c r="L74" s="145" t="str">
        <f>IFERROR(IF(ISBLANK(G74),"",IF(OR(MID($B74,6,1)="9",MID($B74,6,1)="8"),H74,$F74*VLOOKUP($B74,'Reference ML'!$A$3:$M$2524,10,FALSE))),"")</f>
        <v/>
      </c>
      <c r="M74" s="146" t="str">
        <f>IFERROR(VLOOKUP($B74,'Reference ML'!$A$3:$M$2524,13,FALSE),"")</f>
        <v/>
      </c>
      <c r="N74" s="145">
        <f>IF(K74&gt;0,IFERROR(K74*M74,0),"")</f>
        <v>0</v>
      </c>
      <c r="O74" s="147" t="str">
        <f>IFERROR(VLOOKUP($B74,'Reference ML'!$A$3:$M$2524,11,FALSE),"")</f>
        <v/>
      </c>
      <c r="P74" s="145">
        <f t="shared" si="37"/>
        <v>0</v>
      </c>
      <c r="Q74" s="145">
        <f t="shared" si="38"/>
        <v>0</v>
      </c>
      <c r="R74" s="148">
        <f t="shared" si="36"/>
        <v>0</v>
      </c>
      <c r="S74" s="149" t="str">
        <f>_xlfn.LET(
_xlpm.refno,B74,
_xlpm.measure_type,E74,
_xlpm.custom_cost,H74,
_xlpm.custom_benefit,R74,
_xlpm.custom_bc_ratio,(_xlpm.custom_benefit/_xlpm.custom_cost),
_xlpm.measure_bc_ratio,IF(_xlpm.measure_type="custom",_xlpm.custom_bc_ratio,VLOOKUP(_xlpm.refno,'UES Measure List Oct 2026'!$A$3:$AI$2210,35,FALSE)),
_xlpm.display,IF(ISBLANK(_xlpm.refno),"",_xlpm.measure_bc_ratio),
_xlpm.display
)</f>
        <v/>
      </c>
      <c r="T74" s="125" t="str">
        <f>IF(ISBLANK(B74),"",K74/$C$22)</f>
        <v/>
      </c>
      <c r="U74" s="126" t="str">
        <f>IF(ISBLANK(B74),"",(T74*S74))</f>
        <v/>
      </c>
      <c r="V74" s="44" t="str">
        <f>IF(ISBLANK(B74),"",IF(E74="custom",IF(AND(K74&gt;400000,S74&lt;0.5),"yes","no"),"n/a"))</f>
        <v/>
      </c>
      <c r="W74" t="s">
        <v>5072</v>
      </c>
    </row>
    <row r="75" spans="2:23" x14ac:dyDescent="0.25">
      <c r="B75" s="44"/>
      <c r="C75" s="44"/>
      <c r="D75" s="44" t="str">
        <f>IF(ISBLANK(B75),"",IFERROR(VLOOKUP(B75,'Reference ML'!$A$3:$M$2524,7,FALSE),"Error: Refno Not Found"))</f>
        <v/>
      </c>
      <c r="E75" s="44" t="str">
        <f t="shared" si="21"/>
        <v/>
      </c>
      <c r="F75" s="44" t="str">
        <f t="shared" si="31"/>
        <v/>
      </c>
      <c r="G75" s="44" t="str">
        <f t="shared" si="32"/>
        <v/>
      </c>
      <c r="H75" s="44" t="str">
        <f t="shared" si="33"/>
        <v/>
      </c>
      <c r="I75" s="44"/>
      <c r="J75" s="44"/>
      <c r="K75" s="144" t="str">
        <f>IFERROR(IF(ISBLANK(F75),"",IF(OR(MID($B75,6,1)="9",MID($B75,6,1)="8"),G75*IF(MID($B75,2,2)="LI",'Inflation Adjustment'!$J$9,'Inflation Adjustment'!$J$10),$F75*VLOOKUP($B75,'Reference ML'!$A$3:$M$2524,9,FALSE))),"")</f>
        <v/>
      </c>
      <c r="L75" s="145" t="str">
        <f>IFERROR(IF(ISBLANK(G75),"",IF(OR(MID($B75,6,1)="9",MID($B75,6,1)="8"),H75,$F75*VLOOKUP($B75,'Reference ML'!$A$3:$M$2524,10,FALSE))),"")</f>
        <v/>
      </c>
      <c r="M75" s="146" t="str">
        <f>IFERROR(VLOOKUP($B75,'Reference ML'!$A$3:$M$2524,13,FALSE),"")</f>
        <v/>
      </c>
      <c r="N75" s="145">
        <f>IF(K75&gt;0,IFERROR(K75*M75,0),"")</f>
        <v>0</v>
      </c>
      <c r="O75" s="147" t="str">
        <f>IFERROR(VLOOKUP($B75,'Reference ML'!$A$3:$M$2524,11,FALSE),"")</f>
        <v/>
      </c>
      <c r="P75" s="145">
        <f t="shared" si="37"/>
        <v>0</v>
      </c>
      <c r="Q75" s="145">
        <f t="shared" si="38"/>
        <v>0</v>
      </c>
      <c r="R75" s="148">
        <f t="shared" si="36"/>
        <v>0</v>
      </c>
      <c r="S75" s="149" t="str">
        <f>_xlfn.LET(
_xlpm.refno,B75,
_xlpm.measure_type,E75,
_xlpm.custom_cost,H75,
_xlpm.custom_benefit,R75,
_xlpm.custom_bc_ratio,(_xlpm.custom_benefit/_xlpm.custom_cost),
_xlpm.measure_bc_ratio,IF(_xlpm.measure_type="custom",_xlpm.custom_bc_ratio,VLOOKUP(_xlpm.refno,'UES Measure List Oct 2026'!$A$3:$AI$2210,35,FALSE)),
_xlpm.display,IF(ISBLANK(_xlpm.refno),"",_xlpm.measure_bc_ratio),
_xlpm.display
)</f>
        <v/>
      </c>
      <c r="T75" s="125" t="str">
        <f>IF(ISBLANK(B75),"",K75/$C$22)</f>
        <v/>
      </c>
      <c r="U75" s="126" t="str">
        <f>IF(ISBLANK(B75),"",(T75*S75))</f>
        <v/>
      </c>
      <c r="V75" s="44" t="str">
        <f>IF(ISBLANK(B75),"",IF(E75="custom",IF(AND(K75&gt;400000,S75&lt;0.5),"yes","no"),"n/a"))</f>
        <v/>
      </c>
      <c r="W75" t="s">
        <v>5072</v>
      </c>
    </row>
    <row r="76" spans="2:23" x14ac:dyDescent="0.25">
      <c r="B76" s="44"/>
      <c r="C76" s="44"/>
      <c r="D76" s="44" t="str">
        <f>IF(ISBLANK(B76),"",IFERROR(VLOOKUP(B76,'Reference ML'!$A$3:$M$2524,7,FALSE),"Error: Refno Not Found"))</f>
        <v/>
      </c>
      <c r="E76" s="44" t="str">
        <f t="shared" si="21"/>
        <v/>
      </c>
      <c r="F76" s="44" t="str">
        <f t="shared" si="31"/>
        <v/>
      </c>
      <c r="G76" s="44" t="str">
        <f t="shared" si="32"/>
        <v/>
      </c>
      <c r="H76" s="44" t="str">
        <f t="shared" si="33"/>
        <v/>
      </c>
      <c r="I76" s="44"/>
      <c r="J76" s="44"/>
      <c r="K76" s="144" t="str">
        <f>IFERROR(IF(ISBLANK(F76),"",IF(OR(MID($B76,6,1)="9",MID($B76,6,1)="8"),G76*IF(MID($B76,2,2)="LI",'Inflation Adjustment'!$J$9,'Inflation Adjustment'!$J$10),$F76*VLOOKUP($B76,'Reference ML'!$A$3:$M$2524,9,FALSE))),"")</f>
        <v/>
      </c>
      <c r="L76" s="145" t="str">
        <f>IFERROR(IF(ISBLANK(G76),"",IF(OR(MID($B76,6,1)="9",MID($B76,6,1)="8"),H76,$F76*VLOOKUP($B76,'Reference ML'!$A$3:$M$2524,10,FALSE))),"")</f>
        <v/>
      </c>
      <c r="M76" s="146" t="str">
        <f>IFERROR(VLOOKUP($B76,'Reference ML'!$A$3:$M$2524,13,FALSE),"")</f>
        <v/>
      </c>
      <c r="N76" s="145">
        <f>IF(K76&gt;0,IFERROR(K76*M76,0),"")</f>
        <v>0</v>
      </c>
      <c r="O76" s="147" t="str">
        <f>IFERROR(VLOOKUP($B76,'Reference ML'!$A$3:$M$2524,11,FALSE),"")</f>
        <v/>
      </c>
      <c r="P76" s="145">
        <f t="shared" si="37"/>
        <v>0</v>
      </c>
      <c r="Q76" s="145">
        <f t="shared" si="38"/>
        <v>0</v>
      </c>
      <c r="R76" s="148">
        <f t="shared" si="36"/>
        <v>0</v>
      </c>
      <c r="S76" s="149" t="str">
        <f>_xlfn.LET(
_xlpm.refno,B76,
_xlpm.measure_type,E76,
_xlpm.custom_cost,H76,
_xlpm.custom_benefit,R76,
_xlpm.custom_bc_ratio,(_xlpm.custom_benefit/_xlpm.custom_cost),
_xlpm.measure_bc_ratio,IF(_xlpm.measure_type="custom",_xlpm.custom_bc_ratio,VLOOKUP(_xlpm.refno,'UES Measure List Oct 2026'!$A$3:$AI$2210,35,FALSE)),
_xlpm.display,IF(ISBLANK(_xlpm.refno),"",_xlpm.measure_bc_ratio),
_xlpm.display
)</f>
        <v/>
      </c>
      <c r="T76" s="125" t="str">
        <f>IF(ISBLANK(B76),"",K76/$C$22)</f>
        <v/>
      </c>
      <c r="U76" s="126" t="str">
        <f>IF(ISBLANK(B76),"",(T76*S76))</f>
        <v/>
      </c>
      <c r="V76" s="44" t="str">
        <f>IF(ISBLANK(B76),"",IF(E76="custom",IF(AND(K76&gt;400000,S76&lt;0.5),"yes","no"),"n/a"))</f>
        <v/>
      </c>
      <c r="W76" t="s">
        <v>5072</v>
      </c>
    </row>
    <row r="77" spans="2:23" x14ac:dyDescent="0.25">
      <c r="B77" s="44"/>
      <c r="C77" s="44"/>
      <c r="D77" s="44" t="str">
        <f>IF(ISBLANK(B77),"",IFERROR(VLOOKUP(B77,'Reference ML'!$A$3:$M$2524,7,FALSE),"Error: Refno Not Found"))</f>
        <v/>
      </c>
      <c r="E77" s="44" t="str">
        <f t="shared" si="21"/>
        <v/>
      </c>
      <c r="F77" s="44" t="str">
        <f t="shared" si="31"/>
        <v/>
      </c>
      <c r="G77" s="44" t="str">
        <f t="shared" si="32"/>
        <v/>
      </c>
      <c r="H77" s="44" t="str">
        <f t="shared" si="33"/>
        <v/>
      </c>
      <c r="I77" s="44"/>
      <c r="J77" s="44"/>
      <c r="K77" s="144" t="str">
        <f>IFERROR(IF(ISBLANK(F77),"",IF(OR(MID($B77,6,1)="9",MID($B77,6,1)="8"),G77*IF(MID($B77,2,2)="LI",'Inflation Adjustment'!$J$9,'Inflation Adjustment'!$J$10),$F77*VLOOKUP($B77,'Reference ML'!$A$3:$M$2524,9,FALSE))),"")</f>
        <v/>
      </c>
      <c r="L77" s="145" t="str">
        <f>IFERROR(IF(ISBLANK(G77),"",IF(OR(MID($B77,6,1)="9",MID($B77,6,1)="8"),H77,$F77*VLOOKUP($B77,'Reference ML'!$A$3:$M$2524,10,FALSE))),"")</f>
        <v/>
      </c>
      <c r="M77" s="146" t="str">
        <f>IFERROR(VLOOKUP($B77,'Reference ML'!$A$3:$M$2524,13,FALSE),"")</f>
        <v/>
      </c>
      <c r="N77" s="145">
        <f>IF(K77&gt;0,IFERROR(K77*M77,0),"")</f>
        <v>0</v>
      </c>
      <c r="O77" s="147" t="str">
        <f>IFERROR(VLOOKUP($B77,'Reference ML'!$A$3:$M$2524,11,FALSE),"")</f>
        <v/>
      </c>
      <c r="P77" s="145">
        <f t="shared" si="37"/>
        <v>0</v>
      </c>
      <c r="Q77" s="145">
        <f t="shared" si="38"/>
        <v>0</v>
      </c>
      <c r="R77" s="148">
        <f t="shared" si="36"/>
        <v>0</v>
      </c>
      <c r="S77" s="149" t="str">
        <f>_xlfn.LET(
_xlpm.refno,B77,
_xlpm.measure_type,E77,
_xlpm.custom_cost,H77,
_xlpm.custom_benefit,R77,
_xlpm.custom_bc_ratio,(_xlpm.custom_benefit/_xlpm.custom_cost),
_xlpm.measure_bc_ratio,IF(_xlpm.measure_type="custom",_xlpm.custom_bc_ratio,VLOOKUP(_xlpm.refno,'UES Measure List Oct 2026'!$A$3:$AI$2210,35,FALSE)),
_xlpm.display,IF(ISBLANK(_xlpm.refno),"",_xlpm.measure_bc_ratio),
_xlpm.display
)</f>
        <v/>
      </c>
      <c r="T77" s="125" t="str">
        <f>IF(ISBLANK(B77),"",K77/$C$22)</f>
        <v/>
      </c>
      <c r="U77" s="126" t="str">
        <f>IF(ISBLANK(B77),"",(T77*S77))</f>
        <v/>
      </c>
      <c r="V77" s="44" t="str">
        <f>IF(ISBLANK(B77),"",IF(E77="custom",IF(AND(K77&gt;400000,S77&lt;0.5),"yes","no"),"n/a"))</f>
        <v/>
      </c>
      <c r="W77" t="s">
        <v>5072</v>
      </c>
    </row>
    <row r="78" spans="2:23" x14ac:dyDescent="0.25">
      <c r="B78" s="44"/>
      <c r="C78" s="44"/>
      <c r="D78" s="44" t="str">
        <f>IF(ISBLANK(B78),"",IFERROR(VLOOKUP(B78,'Reference ML'!$A$3:$M$2524,7,FALSE),"Error: Refno Not Found"))</f>
        <v/>
      </c>
      <c r="E78" s="44" t="str">
        <f t="shared" si="21"/>
        <v/>
      </c>
      <c r="F78" s="44" t="str">
        <f t="shared" si="31"/>
        <v/>
      </c>
      <c r="G78" s="44" t="str">
        <f t="shared" si="32"/>
        <v/>
      </c>
      <c r="H78" s="44" t="str">
        <f t="shared" si="33"/>
        <v/>
      </c>
      <c r="I78" s="44"/>
      <c r="J78" s="44"/>
      <c r="K78" s="144" t="str">
        <f>IFERROR(IF(ISBLANK(F78),"",IF(OR(MID($B78,6,1)="9",MID($B78,6,1)="8"),G78*IF(MID($B78,2,2)="LI",'Inflation Adjustment'!$J$9,'Inflation Adjustment'!$J$10),$F78*VLOOKUP($B78,'Reference ML'!$A$3:$M$2524,9,FALSE))),"")</f>
        <v/>
      </c>
      <c r="L78" s="145" t="str">
        <f>IFERROR(IF(ISBLANK(G78),"",IF(OR(MID($B78,6,1)="9",MID($B78,6,1)="8"),H78,$F78*VLOOKUP($B78,'Reference ML'!$A$3:$M$2524,10,FALSE))),"")</f>
        <v/>
      </c>
      <c r="M78" s="146" t="str">
        <f>IFERROR(VLOOKUP($B78,'Reference ML'!$A$3:$M$2524,13,FALSE),"")</f>
        <v/>
      </c>
      <c r="N78" s="145">
        <f>IF(K78&gt;0,IFERROR(K78*M78,0),"")</f>
        <v>0</v>
      </c>
      <c r="O78" s="147" t="str">
        <f>IFERROR(VLOOKUP($B78,'Reference ML'!$A$3:$M$2524,11,FALSE),"")</f>
        <v/>
      </c>
      <c r="P78" s="145">
        <f t="shared" si="37"/>
        <v>0</v>
      </c>
      <c r="Q78" s="145">
        <f t="shared" si="38"/>
        <v>0</v>
      </c>
      <c r="R78" s="148">
        <f t="shared" si="36"/>
        <v>0</v>
      </c>
      <c r="S78" s="149" t="str">
        <f>_xlfn.LET(
_xlpm.refno,B78,
_xlpm.measure_type,E78,
_xlpm.custom_cost,H78,
_xlpm.custom_benefit,R78,
_xlpm.custom_bc_ratio,(_xlpm.custom_benefit/_xlpm.custom_cost),
_xlpm.measure_bc_ratio,IF(_xlpm.measure_type="custom",_xlpm.custom_bc_ratio,VLOOKUP(_xlpm.refno,'UES Measure List Oct 2026'!$A$3:$AI$2210,35,FALSE)),
_xlpm.display,IF(ISBLANK(_xlpm.refno),"",_xlpm.measure_bc_ratio),
_xlpm.display
)</f>
        <v/>
      </c>
      <c r="T78" s="125" t="str">
        <f>IF(ISBLANK(B78),"",K78/$C$22)</f>
        <v/>
      </c>
      <c r="U78" s="126" t="str">
        <f>IF(ISBLANK(B78),"",(T78*S78))</f>
        <v/>
      </c>
      <c r="V78" s="44" t="str">
        <f>IF(ISBLANK(B78),"",IF(E78="custom",IF(AND(K78&gt;400000,S78&lt;0.5),"yes","no"),"n/a"))</f>
        <v/>
      </c>
      <c r="W78" t="s">
        <v>5072</v>
      </c>
    </row>
    <row r="79" spans="2:23" x14ac:dyDescent="0.25">
      <c r="B79" s="44"/>
      <c r="C79" s="44"/>
      <c r="D79" s="44" t="str">
        <f>IF(ISBLANK(B79),"",IFERROR(VLOOKUP(B79,'Reference ML'!$A$3:$M$2524,7,FALSE),"Error: Refno Not Found"))</f>
        <v/>
      </c>
      <c r="E79" s="44" t="str">
        <f t="shared" si="21"/>
        <v/>
      </c>
      <c r="F79" s="44" t="str">
        <f t="shared" si="31"/>
        <v/>
      </c>
      <c r="G79" s="44" t="str">
        <f t="shared" si="32"/>
        <v/>
      </c>
      <c r="H79" s="44" t="str">
        <f t="shared" si="33"/>
        <v/>
      </c>
      <c r="I79" s="44"/>
      <c r="J79" s="44"/>
      <c r="K79" s="144" t="str">
        <f>IFERROR(IF(ISBLANK(F79),"",IF(OR(MID($B79,6,1)="9",MID($B79,6,1)="8"),G79*IF(MID($B79,2,2)="LI",'Inflation Adjustment'!$J$9,'Inflation Adjustment'!$J$10),$F79*VLOOKUP($B79,'Reference ML'!$A$3:$M$2524,9,FALSE))),"")</f>
        <v/>
      </c>
      <c r="L79" s="145" t="str">
        <f>IFERROR(IF(ISBLANK(G79),"",IF(OR(MID($B79,6,1)="9",MID($B79,6,1)="8"),H79,$F79*VLOOKUP($B79,'Reference ML'!$A$3:$M$2524,10,FALSE))),"")</f>
        <v/>
      </c>
      <c r="M79" s="146" t="str">
        <f>IFERROR(VLOOKUP($B79,'Reference ML'!$A$3:$M$2524,13,FALSE),"")</f>
        <v/>
      </c>
      <c r="N79" s="145">
        <f>IF(K79&gt;0,IFERROR(K79*M79,0),"")</f>
        <v>0</v>
      </c>
      <c r="O79" s="147" t="str">
        <f>IFERROR(VLOOKUP($B79,'Reference ML'!$A$3:$M$2524,11,FALSE),"")</f>
        <v/>
      </c>
      <c r="P79" s="145">
        <f t="shared" si="37"/>
        <v>0</v>
      </c>
      <c r="Q79" s="145">
        <f t="shared" si="38"/>
        <v>0</v>
      </c>
      <c r="R79" s="148">
        <f t="shared" si="36"/>
        <v>0</v>
      </c>
      <c r="S79" s="149" t="str">
        <f>_xlfn.LET(
_xlpm.refno,B79,
_xlpm.measure_type,E79,
_xlpm.custom_cost,H79,
_xlpm.custom_benefit,R79,
_xlpm.custom_bc_ratio,(_xlpm.custom_benefit/_xlpm.custom_cost),
_xlpm.measure_bc_ratio,IF(_xlpm.measure_type="custom",_xlpm.custom_bc_ratio,VLOOKUP(_xlpm.refno,'UES Measure List Oct 2026'!$A$3:$AI$2210,35,FALSE)),
_xlpm.display,IF(ISBLANK(_xlpm.refno),"",_xlpm.measure_bc_ratio),
_xlpm.display
)</f>
        <v/>
      </c>
      <c r="T79" s="125" t="str">
        <f>IF(ISBLANK(B79),"",K79/$C$22)</f>
        <v/>
      </c>
      <c r="U79" s="126" t="str">
        <f>IF(ISBLANK(B79),"",(T79*S79))</f>
        <v/>
      </c>
      <c r="V79" s="44" t="str">
        <f>IF(ISBLANK(B79),"",IF(E79="custom",IF(AND(K79&gt;400000,S79&lt;0.5),"yes","no"),"n/a"))</f>
        <v/>
      </c>
      <c r="W79" t="s">
        <v>5072</v>
      </c>
    </row>
    <row r="80" spans="2:23" x14ac:dyDescent="0.25">
      <c r="B80" s="44"/>
      <c r="C80" s="44"/>
      <c r="D80" s="44" t="str">
        <f>IF(ISBLANK(B80),"",IFERROR(VLOOKUP(B80,'Reference ML'!$A$3:$M$2524,7,FALSE),"Error: Refno Not Found"))</f>
        <v/>
      </c>
      <c r="E80" s="44" t="str">
        <f t="shared" si="21"/>
        <v/>
      </c>
      <c r="F80" s="44" t="str">
        <f t="shared" si="31"/>
        <v/>
      </c>
      <c r="G80" s="44" t="str">
        <f t="shared" si="32"/>
        <v/>
      </c>
      <c r="H80" s="44" t="str">
        <f t="shared" si="33"/>
        <v/>
      </c>
      <c r="I80" s="44"/>
      <c r="J80" s="44"/>
      <c r="K80" s="144" t="str">
        <f>IFERROR(IF(ISBLANK(F80),"",IF(OR(MID($B80,6,1)="9",MID($B80,6,1)="8"),G80*IF(MID($B80,2,2)="LI",'Inflation Adjustment'!$J$9,'Inflation Adjustment'!$J$10),$F80*VLOOKUP($B80,'Reference ML'!$A$3:$M$2524,9,FALSE))),"")</f>
        <v/>
      </c>
      <c r="L80" s="145" t="str">
        <f>IFERROR(IF(ISBLANK(G80),"",IF(OR(MID($B80,6,1)="9",MID($B80,6,1)="8"),H80,$F80*VLOOKUP($B80,'Reference ML'!$A$3:$M$2524,10,FALSE))),"")</f>
        <v/>
      </c>
      <c r="M80" s="146" t="str">
        <f>IFERROR(VLOOKUP($B80,'Reference ML'!$A$3:$M$2524,13,FALSE),"")</f>
        <v/>
      </c>
      <c r="N80" s="145">
        <f>IF(K80&gt;0,IFERROR(K80*M80,0),"")</f>
        <v>0</v>
      </c>
      <c r="O80" s="147" t="str">
        <f>IFERROR(VLOOKUP($B80,'Reference ML'!$A$3:$M$2524,11,FALSE),"")</f>
        <v/>
      </c>
      <c r="P80" s="145">
        <f t="shared" si="37"/>
        <v>0</v>
      </c>
      <c r="Q80" s="145">
        <f t="shared" si="38"/>
        <v>0</v>
      </c>
      <c r="R80" s="148">
        <f t="shared" si="36"/>
        <v>0</v>
      </c>
      <c r="S80" s="149" t="str">
        <f>_xlfn.LET(
_xlpm.refno,B80,
_xlpm.measure_type,E80,
_xlpm.custom_cost,H80,
_xlpm.custom_benefit,R80,
_xlpm.custom_bc_ratio,(_xlpm.custom_benefit/_xlpm.custom_cost),
_xlpm.measure_bc_ratio,IF(_xlpm.measure_type="custom",_xlpm.custom_bc_ratio,VLOOKUP(_xlpm.refno,'UES Measure List Oct 2026'!$A$3:$AI$2210,35,FALSE)),
_xlpm.display,IF(ISBLANK(_xlpm.refno),"",_xlpm.measure_bc_ratio),
_xlpm.display
)</f>
        <v/>
      </c>
      <c r="T80" s="125" t="str">
        <f>IF(ISBLANK(B80),"",K80/$C$22)</f>
        <v/>
      </c>
      <c r="U80" s="126" t="str">
        <f>IF(ISBLANK(B80),"",(T80*S80))</f>
        <v/>
      </c>
      <c r="V80" s="44" t="str">
        <f>IF(ISBLANK(B80),"",IF(E80="custom",IF(AND(K80&gt;400000,S80&lt;0.5),"yes","no"),"n/a"))</f>
        <v/>
      </c>
      <c r="W80" t="s">
        <v>5072</v>
      </c>
    </row>
    <row r="81" spans="2:23" x14ac:dyDescent="0.25">
      <c r="B81" s="44"/>
      <c r="C81" s="44"/>
      <c r="D81" s="44" t="str">
        <f>IF(ISBLANK(B81),"",IFERROR(VLOOKUP(B81,'Reference ML'!$A$3:$M$2524,7,FALSE),"Error: Refno Not Found"))</f>
        <v/>
      </c>
      <c r="E81" s="44" t="str">
        <f t="shared" si="21"/>
        <v/>
      </c>
      <c r="F81" s="44" t="str">
        <f t="shared" si="31"/>
        <v/>
      </c>
      <c r="G81" s="44" t="str">
        <f t="shared" si="32"/>
        <v/>
      </c>
      <c r="H81" s="44" t="str">
        <f t="shared" si="33"/>
        <v/>
      </c>
      <c r="I81" s="44"/>
      <c r="J81" s="44"/>
      <c r="K81" s="144" t="str">
        <f>IFERROR(IF(ISBLANK(F81),"",IF(OR(MID($B81,6,1)="9",MID($B81,6,1)="8"),G81*IF(MID($B81,2,2)="LI",'Inflation Adjustment'!$J$9,'Inflation Adjustment'!$J$10),$F81*VLOOKUP($B81,'Reference ML'!$A$3:$M$2524,9,FALSE))),"")</f>
        <v/>
      </c>
      <c r="L81" s="145" t="str">
        <f>IFERROR(IF(ISBLANK(G81),"",IF(OR(MID($B81,6,1)="9",MID($B81,6,1)="8"),H81,$F81*VLOOKUP($B81,'Reference ML'!$A$3:$M$2524,10,FALSE))),"")</f>
        <v/>
      </c>
      <c r="M81" s="146" t="str">
        <f>IFERROR(VLOOKUP($B81,'Reference ML'!$A$3:$M$2524,13,FALSE),"")</f>
        <v/>
      </c>
      <c r="N81" s="145">
        <f>IF(K81&gt;0,IFERROR(K81*M81,0),"")</f>
        <v>0</v>
      </c>
      <c r="O81" s="147" t="str">
        <f>IFERROR(VLOOKUP($B81,'Reference ML'!$A$3:$M$2524,11,FALSE),"")</f>
        <v/>
      </c>
      <c r="P81" s="145">
        <f t="shared" si="37"/>
        <v>0</v>
      </c>
      <c r="Q81" s="145">
        <f t="shared" si="38"/>
        <v>0</v>
      </c>
      <c r="R81" s="148">
        <f t="shared" si="36"/>
        <v>0</v>
      </c>
      <c r="S81" s="149" t="str">
        <f>_xlfn.LET(
_xlpm.refno,B81,
_xlpm.measure_type,E81,
_xlpm.custom_cost,H81,
_xlpm.custom_benefit,R81,
_xlpm.custom_bc_ratio,(_xlpm.custom_benefit/_xlpm.custom_cost),
_xlpm.measure_bc_ratio,IF(_xlpm.measure_type="custom",_xlpm.custom_bc_ratio,VLOOKUP(_xlpm.refno,'UES Measure List Oct 2026'!$A$3:$AI$2210,35,FALSE)),
_xlpm.display,IF(ISBLANK(_xlpm.refno),"",_xlpm.measure_bc_ratio),
_xlpm.display
)</f>
        <v/>
      </c>
      <c r="T81" s="125" t="str">
        <f>IF(ISBLANK(B81),"",K81/$C$22)</f>
        <v/>
      </c>
      <c r="U81" s="126" t="str">
        <f>IF(ISBLANK(B81),"",(T81*S81))</f>
        <v/>
      </c>
      <c r="V81" s="44" t="str">
        <f>IF(ISBLANK(B81),"",IF(E81="custom",IF(AND(K81&gt;400000,S81&lt;0.5),"yes","no"),"n/a"))</f>
        <v/>
      </c>
      <c r="W81" t="s">
        <v>5072</v>
      </c>
    </row>
    <row r="82" spans="2:23" x14ac:dyDescent="0.25">
      <c r="B82" s="44"/>
      <c r="C82" s="44"/>
      <c r="D82" s="44" t="str">
        <f>IF(ISBLANK(B82),"",IFERROR(VLOOKUP(B82,'Reference ML'!$A$3:$M$2524,7,FALSE),"Error: Refno Not Found"))</f>
        <v/>
      </c>
      <c r="E82" s="44" t="str">
        <f t="shared" si="21"/>
        <v/>
      </c>
      <c r="F82" s="44" t="str">
        <f t="shared" si="31"/>
        <v/>
      </c>
      <c r="G82" s="44" t="str">
        <f t="shared" si="32"/>
        <v/>
      </c>
      <c r="H82" s="44" t="str">
        <f t="shared" si="33"/>
        <v/>
      </c>
      <c r="I82" s="44"/>
      <c r="J82" s="44"/>
      <c r="K82" s="144" t="str">
        <f>IFERROR(IF(ISBLANK(F82),"",IF(OR(MID($B82,6,1)="9",MID($B82,6,1)="8"),G82*IF(MID($B82,2,2)="LI",'Inflation Adjustment'!$J$9,'Inflation Adjustment'!$J$10),$F82*VLOOKUP($B82,'Reference ML'!$A$3:$M$2524,9,FALSE))),"")</f>
        <v/>
      </c>
      <c r="L82" s="145" t="str">
        <f>IFERROR(IF(ISBLANK(G82),"",IF(OR(MID($B82,6,1)="9",MID($B82,6,1)="8"),H82,$F82*VLOOKUP($B82,'Reference ML'!$A$3:$M$2524,10,FALSE))),"")</f>
        <v/>
      </c>
      <c r="M82" s="146" t="str">
        <f>IFERROR(VLOOKUP($B82,'Reference ML'!$A$3:$M$2524,13,FALSE),"")</f>
        <v/>
      </c>
      <c r="N82" s="145">
        <f>IF(K82&gt;0,IFERROR(K82*M82,0),"")</f>
        <v>0</v>
      </c>
      <c r="O82" s="147" t="str">
        <f>IFERROR(VLOOKUP($B82,'Reference ML'!$A$3:$M$2524,11,FALSE),"")</f>
        <v/>
      </c>
      <c r="P82" s="145">
        <f t="shared" si="37"/>
        <v>0</v>
      </c>
      <c r="Q82" s="145">
        <f t="shared" si="38"/>
        <v>0</v>
      </c>
      <c r="R82" s="148">
        <f t="shared" si="36"/>
        <v>0</v>
      </c>
      <c r="S82" s="149" t="str">
        <f>_xlfn.LET(
_xlpm.refno,B82,
_xlpm.measure_type,E82,
_xlpm.custom_cost,H82,
_xlpm.custom_benefit,R82,
_xlpm.custom_bc_ratio,(_xlpm.custom_benefit/_xlpm.custom_cost),
_xlpm.measure_bc_ratio,IF(_xlpm.measure_type="custom",_xlpm.custom_bc_ratio,VLOOKUP(_xlpm.refno,'UES Measure List Oct 2026'!$A$3:$AI$2210,35,FALSE)),
_xlpm.display,IF(ISBLANK(_xlpm.refno),"",_xlpm.measure_bc_ratio),
_xlpm.display
)</f>
        <v/>
      </c>
      <c r="T82" s="125" t="str">
        <f>IF(ISBLANK(B82),"",K82/$C$22)</f>
        <v/>
      </c>
      <c r="U82" s="126" t="str">
        <f>IF(ISBLANK(B82),"",(T82*S82))</f>
        <v/>
      </c>
      <c r="V82" s="44" t="str">
        <f>IF(ISBLANK(B82),"",IF(E82="custom",IF(AND(K82&gt;400000,S82&lt;0.5),"yes","no"),"n/a"))</f>
        <v/>
      </c>
      <c r="W82" t="s">
        <v>5072</v>
      </c>
    </row>
    <row r="83" spans="2:23" x14ac:dyDescent="0.25">
      <c r="B83" s="44"/>
      <c r="C83" s="44"/>
      <c r="D83" s="44" t="str">
        <f>IF(ISBLANK(B83),"",IFERROR(VLOOKUP(B83,'Reference ML'!$A$3:$M$2524,7,FALSE),"Error: Refno Not Found"))</f>
        <v/>
      </c>
      <c r="E83" s="44" t="str">
        <f t="shared" si="21"/>
        <v/>
      </c>
      <c r="F83" s="44" t="str">
        <f t="shared" si="31"/>
        <v/>
      </c>
      <c r="G83" s="44" t="str">
        <f t="shared" si="32"/>
        <v/>
      </c>
      <c r="H83" s="44" t="str">
        <f t="shared" si="33"/>
        <v/>
      </c>
      <c r="I83" s="44"/>
      <c r="J83" s="44"/>
      <c r="K83" s="144" t="str">
        <f>IFERROR(IF(ISBLANK(F83),"",IF(OR(MID($B83,6,1)="9",MID($B83,6,1)="8"),G83*IF(MID($B83,2,2)="LI",'Inflation Adjustment'!$J$9,'Inflation Adjustment'!$J$10),$F83*VLOOKUP($B83,'Reference ML'!$A$3:$M$2524,9,FALSE))),"")</f>
        <v/>
      </c>
      <c r="L83" s="145" t="str">
        <f>IFERROR(IF(ISBLANK(G83),"",IF(OR(MID($B83,6,1)="9",MID($B83,6,1)="8"),H83,$F83*VLOOKUP($B83,'Reference ML'!$A$3:$M$2524,10,FALSE))),"")</f>
        <v/>
      </c>
      <c r="M83" s="146" t="str">
        <f>IFERROR(VLOOKUP($B83,'Reference ML'!$A$3:$M$2524,13,FALSE),"")</f>
        <v/>
      </c>
      <c r="N83" s="145">
        <f>IF(K83&gt;0,IFERROR(K83*M83,0),"")</f>
        <v>0</v>
      </c>
      <c r="O83" s="147" t="str">
        <f>IFERROR(VLOOKUP($B83,'Reference ML'!$A$3:$M$2524,11,FALSE),"")</f>
        <v/>
      </c>
      <c r="P83" s="145">
        <f t="shared" si="37"/>
        <v>0</v>
      </c>
      <c r="Q83" s="145">
        <f t="shared" si="38"/>
        <v>0</v>
      </c>
      <c r="R83" s="148">
        <f t="shared" si="36"/>
        <v>0</v>
      </c>
      <c r="S83" s="149" t="str">
        <f>_xlfn.LET(
_xlpm.refno,B83,
_xlpm.measure_type,E83,
_xlpm.custom_cost,H83,
_xlpm.custom_benefit,R83,
_xlpm.custom_bc_ratio,(_xlpm.custom_benefit/_xlpm.custom_cost),
_xlpm.measure_bc_ratio,IF(_xlpm.measure_type="custom",_xlpm.custom_bc_ratio,VLOOKUP(_xlpm.refno,'UES Measure List Oct 2026'!$A$3:$AI$2210,35,FALSE)),
_xlpm.display,IF(ISBLANK(_xlpm.refno),"",_xlpm.measure_bc_ratio),
_xlpm.display
)</f>
        <v/>
      </c>
      <c r="T83" s="125" t="str">
        <f>IF(ISBLANK(B83),"",K83/$C$22)</f>
        <v/>
      </c>
      <c r="U83" s="126" t="str">
        <f>IF(ISBLANK(B83),"",(T83*S83))</f>
        <v/>
      </c>
      <c r="V83" s="44" t="str">
        <f>IF(ISBLANK(B83),"",IF(E83="custom",IF(AND(K83&gt;400000,S83&lt;0.5),"yes","no"),"n/a"))</f>
        <v/>
      </c>
      <c r="W83" t="s">
        <v>5072</v>
      </c>
    </row>
    <row r="84" spans="2:23" x14ac:dyDescent="0.25">
      <c r="B84" s="44"/>
      <c r="C84" s="44"/>
      <c r="D84" s="44" t="str">
        <f>IF(ISBLANK(B84),"",IFERROR(VLOOKUP(B84,'Reference ML'!$A$3:$M$2524,7,FALSE),"Error: Refno Not Found"))</f>
        <v/>
      </c>
      <c r="E84" s="44" t="str">
        <f t="shared" si="21"/>
        <v/>
      </c>
      <c r="F84" s="44" t="str">
        <f t="shared" si="31"/>
        <v/>
      </c>
      <c r="G84" s="44" t="str">
        <f t="shared" si="32"/>
        <v/>
      </c>
      <c r="H84" s="44" t="str">
        <f t="shared" si="33"/>
        <v/>
      </c>
      <c r="I84" s="44"/>
      <c r="J84" s="44"/>
      <c r="K84" s="144" t="str">
        <f>IFERROR(IF(ISBLANK(F84),"",IF(OR(MID($B84,6,1)="9",MID($B84,6,1)="8"),G84*IF(MID($B84,2,2)="LI",'Inflation Adjustment'!$J$9,'Inflation Adjustment'!$J$10),$F84*VLOOKUP($B84,'Reference ML'!$A$3:$M$2524,9,FALSE))),"")</f>
        <v/>
      </c>
      <c r="L84" s="145" t="str">
        <f>IFERROR(IF(ISBLANK(G84),"",IF(OR(MID($B84,6,1)="9",MID($B84,6,1)="8"),H84,$F84*VLOOKUP($B84,'Reference ML'!$A$3:$M$2524,10,FALSE))),"")</f>
        <v/>
      </c>
      <c r="M84" s="146" t="str">
        <f>IFERROR(VLOOKUP($B84,'Reference ML'!$A$3:$M$2524,13,FALSE),"")</f>
        <v/>
      </c>
      <c r="N84" s="145">
        <f>IF(K84&gt;0,IFERROR(K84*M84,0),"")</f>
        <v>0</v>
      </c>
      <c r="O84" s="147" t="str">
        <f>IFERROR(VLOOKUP($B84,'Reference ML'!$A$3:$M$2524,11,FALSE),"")</f>
        <v/>
      </c>
      <c r="P84" s="145">
        <f t="shared" si="37"/>
        <v>0</v>
      </c>
      <c r="Q84" s="145">
        <f t="shared" si="38"/>
        <v>0</v>
      </c>
      <c r="R84" s="148">
        <f t="shared" si="36"/>
        <v>0</v>
      </c>
      <c r="S84" s="149" t="str">
        <f>_xlfn.LET(
_xlpm.refno,B84,
_xlpm.measure_type,E84,
_xlpm.custom_cost,H84,
_xlpm.custom_benefit,R84,
_xlpm.custom_bc_ratio,(_xlpm.custom_benefit/_xlpm.custom_cost),
_xlpm.measure_bc_ratio,IF(_xlpm.measure_type="custom",_xlpm.custom_bc_ratio,VLOOKUP(_xlpm.refno,'UES Measure List Oct 2026'!$A$3:$AI$2210,35,FALSE)),
_xlpm.display,IF(ISBLANK(_xlpm.refno),"",_xlpm.measure_bc_ratio),
_xlpm.display
)</f>
        <v/>
      </c>
      <c r="T84" s="125" t="str">
        <f>IF(ISBLANK(B84),"",K84/$C$22)</f>
        <v/>
      </c>
      <c r="U84" s="126" t="str">
        <f>IF(ISBLANK(B84),"",(T84*S84))</f>
        <v/>
      </c>
      <c r="V84" s="44" t="str">
        <f>IF(ISBLANK(B84),"",IF(E84="custom",IF(AND(K84&gt;400000,S84&lt;0.5),"yes","no"),"n/a"))</f>
        <v/>
      </c>
      <c r="W84" t="s">
        <v>5072</v>
      </c>
    </row>
    <row r="85" spans="2:23" x14ac:dyDescent="0.25">
      <c r="B85" s="44"/>
      <c r="C85" s="44"/>
      <c r="D85" s="44" t="str">
        <f>IF(ISBLANK(B85),"",IFERROR(VLOOKUP(B85,'Reference ML'!$A$3:$M$2524,7,FALSE),"Error: Refno Not Found"))</f>
        <v/>
      </c>
      <c r="E85" s="44" t="str">
        <f t="shared" si="21"/>
        <v/>
      </c>
      <c r="F85" s="44" t="str">
        <f t="shared" si="31"/>
        <v/>
      </c>
      <c r="G85" s="44" t="str">
        <f t="shared" si="32"/>
        <v/>
      </c>
      <c r="H85" s="44" t="str">
        <f t="shared" si="33"/>
        <v/>
      </c>
      <c r="I85" s="44"/>
      <c r="J85" s="44"/>
      <c r="K85" s="144" t="str">
        <f>IFERROR(IF(ISBLANK(F85),"",IF(OR(MID($B85,6,1)="9",MID($B85,6,1)="8"),G85*IF(MID($B85,2,2)="LI",'Inflation Adjustment'!$J$9,'Inflation Adjustment'!$J$10),$F85*VLOOKUP($B85,'Reference ML'!$A$3:$M$2524,9,FALSE))),"")</f>
        <v/>
      </c>
      <c r="L85" s="145" t="str">
        <f>IFERROR(IF(ISBLANK(G85),"",IF(OR(MID($B85,6,1)="9",MID($B85,6,1)="8"),H85,$F85*VLOOKUP($B85,'Reference ML'!$A$3:$M$2524,10,FALSE))),"")</f>
        <v/>
      </c>
      <c r="M85" s="146" t="str">
        <f>IFERROR(VLOOKUP($B85,'Reference ML'!$A$3:$M$2524,13,FALSE),"")</f>
        <v/>
      </c>
      <c r="N85" s="145">
        <f>IF(K85&gt;0,IFERROR(K85*M85,0),"")</f>
        <v>0</v>
      </c>
      <c r="O85" s="147" t="str">
        <f>IFERROR(VLOOKUP($B85,'Reference ML'!$A$3:$M$2524,11,FALSE),"")</f>
        <v/>
      </c>
      <c r="P85" s="145">
        <f t="shared" si="37"/>
        <v>0</v>
      </c>
      <c r="Q85" s="145">
        <f t="shared" si="38"/>
        <v>0</v>
      </c>
      <c r="R85" s="148">
        <f t="shared" si="36"/>
        <v>0</v>
      </c>
      <c r="S85" s="149" t="str">
        <f>_xlfn.LET(
_xlpm.refno,B85,
_xlpm.measure_type,E85,
_xlpm.custom_cost,H85,
_xlpm.custom_benefit,R85,
_xlpm.custom_bc_ratio,(_xlpm.custom_benefit/_xlpm.custom_cost),
_xlpm.measure_bc_ratio,IF(_xlpm.measure_type="custom",_xlpm.custom_bc_ratio,VLOOKUP(_xlpm.refno,'UES Measure List Oct 2026'!$A$3:$AI$2210,35,FALSE)),
_xlpm.display,IF(ISBLANK(_xlpm.refno),"",_xlpm.measure_bc_ratio),
_xlpm.display
)</f>
        <v/>
      </c>
      <c r="T85" s="125" t="str">
        <f>IF(ISBLANK(B85),"",K85/$C$22)</f>
        <v/>
      </c>
      <c r="U85" s="126" t="str">
        <f>IF(ISBLANK(B85),"",(T85*S85))</f>
        <v/>
      </c>
      <c r="V85" s="44" t="str">
        <f>IF(ISBLANK(B85),"",IF(E85="custom",IF(AND(K85&gt;400000,S85&lt;0.5),"yes","no"),"n/a"))</f>
        <v/>
      </c>
      <c r="W85" t="s">
        <v>5072</v>
      </c>
    </row>
    <row r="86" spans="2:23" x14ac:dyDescent="0.25">
      <c r="B86" s="44"/>
      <c r="C86" s="44"/>
      <c r="D86" s="44" t="str">
        <f>IF(ISBLANK(B86),"",IFERROR(VLOOKUP(B86,'Reference ML'!$A$3:$M$2524,7,FALSE),"Error: Refno Not Found"))</f>
        <v/>
      </c>
      <c r="E86" s="44" t="str">
        <f t="shared" si="21"/>
        <v/>
      </c>
      <c r="F86" s="44" t="str">
        <f t="shared" si="31"/>
        <v/>
      </c>
      <c r="G86" s="44" t="str">
        <f t="shared" si="32"/>
        <v/>
      </c>
      <c r="H86" s="44" t="str">
        <f t="shared" si="33"/>
        <v/>
      </c>
      <c r="I86" s="44"/>
      <c r="J86" s="44"/>
      <c r="K86" s="144" t="str">
        <f>IFERROR(IF(ISBLANK(F86),"",IF(OR(MID($B86,6,1)="9",MID($B86,6,1)="8"),G86*IF(MID($B86,2,2)="LI",'Inflation Adjustment'!$J$9,'Inflation Adjustment'!$J$10),$F86*VLOOKUP($B86,'Reference ML'!$A$3:$M$2524,9,FALSE))),"")</f>
        <v/>
      </c>
      <c r="L86" s="145" t="str">
        <f>IFERROR(IF(ISBLANK(G86),"",IF(OR(MID($B86,6,1)="9",MID($B86,6,1)="8"),H86,$F86*VLOOKUP($B86,'Reference ML'!$A$3:$M$2524,10,FALSE))),"")</f>
        <v/>
      </c>
      <c r="M86" s="146" t="str">
        <f>IFERROR(VLOOKUP($B86,'Reference ML'!$A$3:$M$2524,13,FALSE),"")</f>
        <v/>
      </c>
      <c r="N86" s="145">
        <f>IF(K86&gt;0,IFERROR(K86*M86,0),"")</f>
        <v>0</v>
      </c>
      <c r="O86" s="147" t="str">
        <f>IFERROR(VLOOKUP($B86,'Reference ML'!$A$3:$M$2524,11,FALSE),"")</f>
        <v/>
      </c>
      <c r="P86" s="145">
        <f t="shared" si="37"/>
        <v>0</v>
      </c>
      <c r="Q86" s="145">
        <f t="shared" si="38"/>
        <v>0</v>
      </c>
      <c r="R86" s="148">
        <f t="shared" si="36"/>
        <v>0</v>
      </c>
      <c r="S86" s="149" t="str">
        <f>_xlfn.LET(
_xlpm.refno,B86,
_xlpm.measure_type,E86,
_xlpm.custom_cost,H86,
_xlpm.custom_benefit,R86,
_xlpm.custom_bc_ratio,(_xlpm.custom_benefit/_xlpm.custom_cost),
_xlpm.measure_bc_ratio,IF(_xlpm.measure_type="custom",_xlpm.custom_bc_ratio,VLOOKUP(_xlpm.refno,'UES Measure List Oct 2026'!$A$3:$AI$2210,35,FALSE)),
_xlpm.display,IF(ISBLANK(_xlpm.refno),"",_xlpm.measure_bc_ratio),
_xlpm.display
)</f>
        <v/>
      </c>
      <c r="T86" s="125" t="str">
        <f>IF(ISBLANK(B86),"",K86/$C$22)</f>
        <v/>
      </c>
      <c r="U86" s="126" t="str">
        <f>IF(ISBLANK(B86),"",(T86*S86))</f>
        <v/>
      </c>
      <c r="V86" s="44" t="str">
        <f>IF(ISBLANK(B86),"",IF(E86="custom",IF(AND(K86&gt;400000,S86&lt;0.5),"yes","no"),"n/a"))</f>
        <v/>
      </c>
      <c r="W86" t="s">
        <v>5072</v>
      </c>
    </row>
    <row r="87" spans="2:23" x14ac:dyDescent="0.25">
      <c r="B87" s="44"/>
      <c r="C87" s="44"/>
      <c r="D87" s="44" t="str">
        <f>IF(ISBLANK(B87),"",IFERROR(VLOOKUP(B87,'Reference ML'!$A$3:$M$2524,7,FALSE),"Error: Refno Not Found"))</f>
        <v/>
      </c>
      <c r="E87" s="44" t="str">
        <f t="shared" si="21"/>
        <v/>
      </c>
      <c r="F87" s="44" t="str">
        <f t="shared" si="31"/>
        <v/>
      </c>
      <c r="G87" s="44" t="str">
        <f t="shared" si="32"/>
        <v/>
      </c>
      <c r="H87" s="44" t="str">
        <f t="shared" si="33"/>
        <v/>
      </c>
      <c r="I87" s="44"/>
      <c r="J87" s="44"/>
      <c r="K87" s="144" t="str">
        <f>IFERROR(IF(ISBLANK(F87),"",IF(OR(MID($B87,6,1)="9",MID($B87,6,1)="8"),G87*IF(MID($B87,2,2)="LI",'Inflation Adjustment'!$J$9,'Inflation Adjustment'!$J$10),$F87*VLOOKUP($B87,'Reference ML'!$A$3:$M$2524,9,FALSE))),"")</f>
        <v/>
      </c>
      <c r="L87" s="145" t="str">
        <f>IFERROR(IF(ISBLANK(G87),"",IF(OR(MID($B87,6,1)="9",MID($B87,6,1)="8"),H87,$F87*VLOOKUP($B87,'Reference ML'!$A$3:$M$2524,10,FALSE))),"")</f>
        <v/>
      </c>
      <c r="M87" s="146" t="str">
        <f>IFERROR(VLOOKUP($B87,'Reference ML'!$A$3:$M$2524,13,FALSE),"")</f>
        <v/>
      </c>
      <c r="N87" s="145">
        <f>IF(K87&gt;0,IFERROR(K87*M87,0),"")</f>
        <v>0</v>
      </c>
      <c r="O87" s="147" t="str">
        <f>IFERROR(VLOOKUP($B87,'Reference ML'!$A$3:$M$2524,11,FALSE),"")</f>
        <v/>
      </c>
      <c r="P87" s="145">
        <f t="shared" si="37"/>
        <v>0</v>
      </c>
      <c r="Q87" s="145">
        <f t="shared" si="38"/>
        <v>0</v>
      </c>
      <c r="R87" s="148">
        <f t="shared" si="36"/>
        <v>0</v>
      </c>
      <c r="S87" s="149" t="str">
        <f>_xlfn.LET(
_xlpm.refno,B87,
_xlpm.measure_type,E87,
_xlpm.custom_cost,H87,
_xlpm.custom_benefit,R87,
_xlpm.custom_bc_ratio,(_xlpm.custom_benefit/_xlpm.custom_cost),
_xlpm.measure_bc_ratio,IF(_xlpm.measure_type="custom",_xlpm.custom_bc_ratio,VLOOKUP(_xlpm.refno,'UES Measure List Oct 2026'!$A$3:$AI$2210,35,FALSE)),
_xlpm.display,IF(ISBLANK(_xlpm.refno),"",_xlpm.measure_bc_ratio),
_xlpm.display
)</f>
        <v/>
      </c>
      <c r="T87" s="125" t="str">
        <f>IF(ISBLANK(B87),"",K87/$C$22)</f>
        <v/>
      </c>
      <c r="U87" s="126" t="str">
        <f>IF(ISBLANK(B87),"",(T87*S87))</f>
        <v/>
      </c>
      <c r="V87" s="44" t="str">
        <f>IF(ISBLANK(B87),"",IF(E87="custom",IF(AND(K87&gt;400000,S87&lt;0.5),"yes","no"),"n/a"))</f>
        <v/>
      </c>
      <c r="W87" t="s">
        <v>5072</v>
      </c>
    </row>
    <row r="88" spans="2:23" x14ac:dyDescent="0.25">
      <c r="B88" s="44"/>
      <c r="C88" s="44"/>
      <c r="D88" s="44" t="str">
        <f>IF(ISBLANK(B88),"",IFERROR(VLOOKUP(B88,'Reference ML'!$A$3:$M$2524,7,FALSE),"Error: Refno Not Found"))</f>
        <v/>
      </c>
      <c r="E88" s="44" t="str">
        <f t="shared" si="21"/>
        <v/>
      </c>
      <c r="F88" s="44" t="str">
        <f t="shared" si="31"/>
        <v/>
      </c>
      <c r="G88" s="44" t="str">
        <f t="shared" si="32"/>
        <v/>
      </c>
      <c r="H88" s="44" t="str">
        <f t="shared" si="33"/>
        <v/>
      </c>
      <c r="I88" s="44"/>
      <c r="J88" s="44"/>
      <c r="K88" s="144" t="str">
        <f>IFERROR(IF(ISBLANK(F88),"",IF(OR(MID($B88,6,1)="9",MID($B88,6,1)="8"),G88*IF(MID($B88,2,2)="LI",'Inflation Adjustment'!$J$9,'Inflation Adjustment'!$J$10),$F88*VLOOKUP($B88,'Reference ML'!$A$3:$M$2524,9,FALSE))),"")</f>
        <v/>
      </c>
      <c r="L88" s="145" t="str">
        <f>IFERROR(IF(ISBLANK(G88),"",IF(OR(MID($B88,6,1)="9",MID($B88,6,1)="8"),H88,$F88*VLOOKUP($B88,'Reference ML'!$A$3:$M$2524,10,FALSE))),"")</f>
        <v/>
      </c>
      <c r="M88" s="146" t="str">
        <f>IFERROR(VLOOKUP($B88,'Reference ML'!$A$3:$M$2524,13,FALSE),"")</f>
        <v/>
      </c>
      <c r="N88" s="145">
        <f>IF(K88&gt;0,IFERROR(K88*M88,0),"")</f>
        <v>0</v>
      </c>
      <c r="O88" s="147" t="str">
        <f>IFERROR(VLOOKUP($B88,'Reference ML'!$A$3:$M$2524,11,FALSE),"")</f>
        <v/>
      </c>
      <c r="P88" s="145">
        <f t="shared" si="37"/>
        <v>0</v>
      </c>
      <c r="Q88" s="145">
        <f t="shared" si="38"/>
        <v>0</v>
      </c>
      <c r="R88" s="148">
        <f t="shared" si="36"/>
        <v>0</v>
      </c>
      <c r="S88" s="149" t="str">
        <f>_xlfn.LET(
_xlpm.refno,B88,
_xlpm.measure_type,E88,
_xlpm.custom_cost,H88,
_xlpm.custom_benefit,R88,
_xlpm.custom_bc_ratio,(_xlpm.custom_benefit/_xlpm.custom_cost),
_xlpm.measure_bc_ratio,IF(_xlpm.measure_type="custom",_xlpm.custom_bc_ratio,VLOOKUP(_xlpm.refno,'UES Measure List Oct 2026'!$A$3:$AI$2210,35,FALSE)),
_xlpm.display,IF(ISBLANK(_xlpm.refno),"",_xlpm.measure_bc_ratio),
_xlpm.display
)</f>
        <v/>
      </c>
      <c r="T88" s="125" t="str">
        <f>IF(ISBLANK(B88),"",K88/$C$22)</f>
        <v/>
      </c>
      <c r="U88" s="126" t="str">
        <f>IF(ISBLANK(B88),"",(T88*S88))</f>
        <v/>
      </c>
      <c r="V88" s="44" t="str">
        <f>IF(ISBLANK(B88),"",IF(E88="custom",IF(AND(K88&gt;400000,S88&lt;0.5),"yes","no"),"n/a"))</f>
        <v/>
      </c>
      <c r="W88" t="s">
        <v>5072</v>
      </c>
    </row>
    <row r="89" spans="2:23" x14ac:dyDescent="0.25">
      <c r="B89" s="44"/>
      <c r="C89" s="44"/>
      <c r="D89" s="44" t="str">
        <f>IF(ISBLANK(B89),"",IFERROR(VLOOKUP(B89,'Reference ML'!$A$3:$M$2524,7,FALSE),"Error: Refno Not Found"))</f>
        <v/>
      </c>
      <c r="E89" s="44" t="str">
        <f t="shared" si="21"/>
        <v/>
      </c>
      <c r="F89" s="44" t="str">
        <f t="shared" si="31"/>
        <v/>
      </c>
      <c r="G89" s="44" t="str">
        <f t="shared" si="32"/>
        <v/>
      </c>
      <c r="H89" s="44" t="str">
        <f t="shared" si="33"/>
        <v/>
      </c>
      <c r="I89" s="44"/>
      <c r="J89" s="44"/>
      <c r="K89" s="144" t="str">
        <f>IFERROR(IF(ISBLANK(F89),"",IF(OR(MID($B89,6,1)="9",MID($B89,6,1)="8"),G89*IF(MID($B89,2,2)="LI",'Inflation Adjustment'!$J$9,'Inflation Adjustment'!$J$10),$F89*VLOOKUP($B89,'Reference ML'!$A$3:$M$2524,9,FALSE))),"")</f>
        <v/>
      </c>
      <c r="L89" s="145" t="str">
        <f>IFERROR(IF(ISBLANK(G89),"",IF(OR(MID($B89,6,1)="9",MID($B89,6,1)="8"),H89,$F89*VLOOKUP($B89,'Reference ML'!$A$3:$M$2524,10,FALSE))),"")</f>
        <v/>
      </c>
      <c r="M89" s="146" t="str">
        <f>IFERROR(VLOOKUP($B89,'Reference ML'!$A$3:$M$2524,13,FALSE),"")</f>
        <v/>
      </c>
      <c r="N89" s="145">
        <f>IF(K89&gt;0,IFERROR(K89*M89,0),"")</f>
        <v>0</v>
      </c>
      <c r="O89" s="147" t="str">
        <f>IFERROR(VLOOKUP($B89,'Reference ML'!$A$3:$M$2524,11,FALSE),"")</f>
        <v/>
      </c>
      <c r="P89" s="145">
        <f t="shared" si="37"/>
        <v>0</v>
      </c>
      <c r="Q89" s="145">
        <f t="shared" si="38"/>
        <v>0</v>
      </c>
      <c r="R89" s="148">
        <f t="shared" si="36"/>
        <v>0</v>
      </c>
      <c r="S89" s="149" t="str">
        <f>_xlfn.LET(
_xlpm.refno,B89,
_xlpm.measure_type,E89,
_xlpm.custom_cost,H89,
_xlpm.custom_benefit,R89,
_xlpm.custom_bc_ratio,(_xlpm.custom_benefit/_xlpm.custom_cost),
_xlpm.measure_bc_ratio,IF(_xlpm.measure_type="custom",_xlpm.custom_bc_ratio,VLOOKUP(_xlpm.refno,'UES Measure List Oct 2026'!$A$3:$AI$2210,35,FALSE)),
_xlpm.display,IF(ISBLANK(_xlpm.refno),"",_xlpm.measure_bc_ratio),
_xlpm.display
)</f>
        <v/>
      </c>
      <c r="T89" s="125" t="str">
        <f>IF(ISBLANK(B89),"",K89/$C$22)</f>
        <v/>
      </c>
      <c r="U89" s="126" t="str">
        <f>IF(ISBLANK(B89),"",(T89*S89))</f>
        <v/>
      </c>
      <c r="V89" s="44" t="str">
        <f>IF(ISBLANK(B89),"",IF(E89="custom",IF(AND(K89&gt;400000,S89&lt;0.5),"yes","no"),"n/a"))</f>
        <v/>
      </c>
      <c r="W89" t="s">
        <v>5072</v>
      </c>
    </row>
    <row r="90" spans="2:23" x14ac:dyDescent="0.25">
      <c r="B90" s="44"/>
      <c r="C90" s="44"/>
      <c r="D90" s="44" t="str">
        <f>IF(ISBLANK(B90),"",IFERROR(VLOOKUP(B90,'Reference ML'!$A$3:$M$2524,7,FALSE),"Error: Refno Not Found"))</f>
        <v/>
      </c>
      <c r="E90" s="44" t="str">
        <f t="shared" si="21"/>
        <v/>
      </c>
      <c r="F90" s="44" t="str">
        <f t="shared" si="31"/>
        <v/>
      </c>
      <c r="G90" s="44" t="str">
        <f t="shared" si="32"/>
        <v/>
      </c>
      <c r="H90" s="44" t="str">
        <f t="shared" si="33"/>
        <v/>
      </c>
      <c r="I90" s="44"/>
      <c r="J90" s="44"/>
      <c r="K90" s="144" t="str">
        <f>IFERROR(IF(ISBLANK(F90),"",IF(OR(MID($B90,6,1)="9",MID($B90,6,1)="8"),G90*IF(MID($B90,2,2)="LI",'Inflation Adjustment'!$J$9,'Inflation Adjustment'!$J$10),$F90*VLOOKUP($B90,'Reference ML'!$A$3:$M$2524,9,FALSE))),"")</f>
        <v/>
      </c>
      <c r="L90" s="145" t="str">
        <f>IFERROR(IF(ISBLANK(G90),"",IF(OR(MID($B90,6,1)="9",MID($B90,6,1)="8"),H90,$F90*VLOOKUP($B90,'Reference ML'!$A$3:$M$2524,10,FALSE))),"")</f>
        <v/>
      </c>
      <c r="M90" s="146" t="str">
        <f>IFERROR(VLOOKUP($B90,'Reference ML'!$A$3:$M$2524,13,FALSE),"")</f>
        <v/>
      </c>
      <c r="N90" s="145">
        <f>IF(K90&gt;0,IFERROR(K90*M90,0),"")</f>
        <v>0</v>
      </c>
      <c r="O90" s="147" t="str">
        <f>IFERROR(VLOOKUP($B90,'Reference ML'!$A$3:$M$2524,11,FALSE),"")</f>
        <v/>
      </c>
      <c r="P90" s="145">
        <f t="shared" si="37"/>
        <v>0</v>
      </c>
      <c r="Q90" s="145">
        <f t="shared" si="38"/>
        <v>0</v>
      </c>
      <c r="R90" s="148">
        <f t="shared" si="36"/>
        <v>0</v>
      </c>
      <c r="S90" s="149" t="str">
        <f>_xlfn.LET(
_xlpm.refno,B90,
_xlpm.measure_type,E90,
_xlpm.custom_cost,H90,
_xlpm.custom_benefit,R90,
_xlpm.custom_bc_ratio,(_xlpm.custom_benefit/_xlpm.custom_cost),
_xlpm.measure_bc_ratio,IF(_xlpm.measure_type="custom",_xlpm.custom_bc_ratio,VLOOKUP(_xlpm.refno,'UES Measure List Oct 2026'!$A$3:$AI$2210,35,FALSE)),
_xlpm.display,IF(ISBLANK(_xlpm.refno),"",_xlpm.measure_bc_ratio),
_xlpm.display
)</f>
        <v/>
      </c>
      <c r="T90" s="125" t="str">
        <f>IF(ISBLANK(B90),"",K90/$C$22)</f>
        <v/>
      </c>
      <c r="U90" s="126" t="str">
        <f>IF(ISBLANK(B90),"",(T90*S90))</f>
        <v/>
      </c>
      <c r="V90" s="44" t="str">
        <f>IF(ISBLANK(B90),"",IF(E90="custom",IF(AND(K90&gt;400000,S90&lt;0.5),"yes","no"),"n/a"))</f>
        <v/>
      </c>
      <c r="W90" t="s">
        <v>5072</v>
      </c>
    </row>
    <row r="91" spans="2:23" x14ac:dyDescent="0.25">
      <c r="B91" s="44"/>
      <c r="C91" s="44"/>
      <c r="D91" s="44" t="str">
        <f>IF(ISBLANK(B91),"",IFERROR(VLOOKUP(B91,'Reference ML'!$A$3:$M$2524,7,FALSE),"Error: Refno Not Found"))</f>
        <v/>
      </c>
      <c r="E91" s="44" t="str">
        <f t="shared" si="21"/>
        <v/>
      </c>
      <c r="F91" s="44" t="str">
        <f t="shared" si="31"/>
        <v/>
      </c>
      <c r="G91" s="44" t="str">
        <f t="shared" si="32"/>
        <v/>
      </c>
      <c r="H91" s="44" t="str">
        <f t="shared" si="33"/>
        <v/>
      </c>
      <c r="I91" s="44"/>
      <c r="J91" s="44"/>
      <c r="K91" s="144" t="str">
        <f>IFERROR(IF(ISBLANK(F91),"",IF(OR(MID($B91,6,1)="9",MID($B91,6,1)="8"),G91*IF(MID($B91,2,2)="LI",'Inflation Adjustment'!$J$9,'Inflation Adjustment'!$J$10),$F91*VLOOKUP($B91,'Reference ML'!$A$3:$M$2524,9,FALSE))),"")</f>
        <v/>
      </c>
      <c r="L91" s="145" t="str">
        <f>IFERROR(IF(ISBLANK(G91),"",IF(OR(MID($B91,6,1)="9",MID($B91,6,1)="8"),H91,$F91*VLOOKUP($B91,'Reference ML'!$A$3:$M$2524,10,FALSE))),"")</f>
        <v/>
      </c>
      <c r="M91" s="146" t="str">
        <f>IFERROR(VLOOKUP($B91,'Reference ML'!$A$3:$M$2524,13,FALSE),"")</f>
        <v/>
      </c>
      <c r="N91" s="145">
        <f>IF(K91&gt;0,IFERROR(K91*M91,0),"")</f>
        <v>0</v>
      </c>
      <c r="O91" s="147" t="str">
        <f>IFERROR(VLOOKUP($B91,'Reference ML'!$A$3:$M$2524,11,FALSE),"")</f>
        <v/>
      </c>
      <c r="P91" s="145">
        <f t="shared" si="37"/>
        <v>0</v>
      </c>
      <c r="Q91" s="145">
        <f t="shared" si="38"/>
        <v>0</v>
      </c>
      <c r="R91" s="148">
        <f t="shared" si="36"/>
        <v>0</v>
      </c>
      <c r="S91" s="149" t="str">
        <f>_xlfn.LET(
_xlpm.refno,B91,
_xlpm.measure_type,E91,
_xlpm.custom_cost,H91,
_xlpm.custom_benefit,R91,
_xlpm.custom_bc_ratio,(_xlpm.custom_benefit/_xlpm.custom_cost),
_xlpm.measure_bc_ratio,IF(_xlpm.measure_type="custom",_xlpm.custom_bc_ratio,VLOOKUP(_xlpm.refno,'UES Measure List Oct 2026'!$A$3:$AI$2210,35,FALSE)),
_xlpm.display,IF(ISBLANK(_xlpm.refno),"",_xlpm.measure_bc_ratio),
_xlpm.display
)</f>
        <v/>
      </c>
      <c r="T91" s="125" t="str">
        <f>IF(ISBLANK(B91),"",K91/$C$22)</f>
        <v/>
      </c>
      <c r="U91" s="126" t="str">
        <f>IF(ISBLANK(B91),"",(T91*S91))</f>
        <v/>
      </c>
      <c r="V91" s="44" t="str">
        <f>IF(ISBLANK(B91),"",IF(E91="custom",IF(AND(K91&gt;400000,S91&lt;0.5),"yes","no"),"n/a"))</f>
        <v/>
      </c>
      <c r="W91" t="s">
        <v>5072</v>
      </c>
    </row>
    <row r="92" spans="2:23" x14ac:dyDescent="0.25">
      <c r="B92" s="44"/>
      <c r="C92" s="44"/>
      <c r="D92" s="44" t="str">
        <f>IF(ISBLANK(B92),"",IFERROR(VLOOKUP(B92,'Reference ML'!$A$3:$M$2524,7,FALSE),"Error: Refno Not Found"))</f>
        <v/>
      </c>
      <c r="E92" s="44" t="str">
        <f t="shared" si="21"/>
        <v/>
      </c>
      <c r="F92" s="44" t="str">
        <f t="shared" si="31"/>
        <v/>
      </c>
      <c r="G92" s="44" t="str">
        <f t="shared" si="32"/>
        <v/>
      </c>
      <c r="H92" s="44" t="str">
        <f t="shared" si="33"/>
        <v/>
      </c>
      <c r="I92" s="44"/>
      <c r="J92" s="44"/>
      <c r="K92" s="144" t="str">
        <f>IFERROR(IF(ISBLANK(F92),"",IF(OR(MID($B92,6,1)="9",MID($B92,6,1)="8"),G92*IF(MID($B92,2,2)="LI",'Inflation Adjustment'!$J$9,'Inflation Adjustment'!$J$10),$F92*VLOOKUP($B92,'Reference ML'!$A$3:$M$2524,9,FALSE))),"")</f>
        <v/>
      </c>
      <c r="L92" s="145" t="str">
        <f>IFERROR(IF(ISBLANK(G92),"",IF(OR(MID($B92,6,1)="9",MID($B92,6,1)="8"),H92,$F92*VLOOKUP($B92,'Reference ML'!$A$3:$M$2524,10,FALSE))),"")</f>
        <v/>
      </c>
      <c r="M92" s="146" t="str">
        <f>IFERROR(VLOOKUP($B92,'Reference ML'!$A$3:$M$2524,13,FALSE),"")</f>
        <v/>
      </c>
      <c r="N92" s="145">
        <f>IF(K92&gt;0,IFERROR(K92*M92,0),"")</f>
        <v>0</v>
      </c>
      <c r="O92" s="147" t="str">
        <f>IFERROR(VLOOKUP($B92,'Reference ML'!$A$3:$M$2524,11,FALSE),"")</f>
        <v/>
      </c>
      <c r="P92" s="145">
        <f t="shared" si="37"/>
        <v>0</v>
      </c>
      <c r="Q92" s="145">
        <f t="shared" si="38"/>
        <v>0</v>
      </c>
      <c r="R92" s="148">
        <f t="shared" ref="R92:R123" si="39">IFERROR(N92+P92-Q92,"")</f>
        <v>0</v>
      </c>
      <c r="S92" s="149" t="str">
        <f>_xlfn.LET(
_xlpm.refno,B92,
_xlpm.measure_type,E92,
_xlpm.custom_cost,H92,
_xlpm.custom_benefit,R92,
_xlpm.custom_bc_ratio,(_xlpm.custom_benefit/_xlpm.custom_cost),
_xlpm.measure_bc_ratio,IF(_xlpm.measure_type="custom",_xlpm.custom_bc_ratio,VLOOKUP(_xlpm.refno,'UES Measure List Oct 2026'!$A$3:$AI$2210,35,FALSE)),
_xlpm.display,IF(ISBLANK(_xlpm.refno),"",_xlpm.measure_bc_ratio),
_xlpm.display
)</f>
        <v/>
      </c>
      <c r="T92" s="125" t="str">
        <f>IF(ISBLANK(B92),"",K92/$C$22)</f>
        <v/>
      </c>
      <c r="U92" s="126" t="str">
        <f>IF(ISBLANK(B92),"",(T92*S92))</f>
        <v/>
      </c>
      <c r="V92" s="44" t="str">
        <f>IF(ISBLANK(B92),"",IF(E92="custom",IF(AND(K92&gt;400000,S92&lt;0.5),"yes","no"),"n/a"))</f>
        <v/>
      </c>
      <c r="W92" t="s">
        <v>5072</v>
      </c>
    </row>
    <row r="93" spans="2:23" x14ac:dyDescent="0.25">
      <c r="B93" s="44"/>
      <c r="C93" s="44"/>
      <c r="D93" s="44" t="str">
        <f>IF(ISBLANK(B93),"",IFERROR(VLOOKUP(B93,'Reference ML'!$A$3:$M$2524,7,FALSE),"Error: Refno Not Found"))</f>
        <v/>
      </c>
      <c r="E93" s="44" t="str">
        <f t="shared" si="21"/>
        <v/>
      </c>
      <c r="F93" s="44" t="str">
        <f t="shared" ref="F93:F156" si="40">IF(ISBLANK(B93),"",IF(OR(MID($B93,6,1)="9",MID($B93,6,1)="8"),"n/a","Enter Quantity"))</f>
        <v/>
      </c>
      <c r="G93" s="44" t="str">
        <f t="shared" si="32"/>
        <v/>
      </c>
      <c r="H93" s="44" t="str">
        <f t="shared" si="33"/>
        <v/>
      </c>
      <c r="I93" s="44"/>
      <c r="J93" s="44"/>
      <c r="K93" s="144" t="str">
        <f>IFERROR(IF(ISBLANK(F93),"",IF(OR(MID($B93,6,1)="9",MID($B93,6,1)="8"),G93*IF(MID($B93,2,2)="LI",'Inflation Adjustment'!$J$9,'Inflation Adjustment'!$J$10),$F93*VLOOKUP($B93,'Reference ML'!$A$3:$M$2524,9,FALSE))),"")</f>
        <v/>
      </c>
      <c r="L93" s="145" t="str">
        <f>IFERROR(IF(ISBLANK(G93),"",IF(OR(MID($B93,6,1)="9",MID($B93,6,1)="8"),H93,$F93*VLOOKUP($B93,'Reference ML'!$A$3:$M$2524,10,FALSE))),"")</f>
        <v/>
      </c>
      <c r="M93" s="146" t="str">
        <f>IFERROR(VLOOKUP($B93,'Reference ML'!$A$3:$M$2524,13,FALSE),"")</f>
        <v/>
      </c>
      <c r="N93" s="145">
        <f>IF(K93&gt;0,IFERROR(K93*M93,0),"")</f>
        <v>0</v>
      </c>
      <c r="O93" s="147" t="str">
        <f>IFERROR(VLOOKUP($B93,'Reference ML'!$A$3:$M$2524,11,FALSE),"")</f>
        <v/>
      </c>
      <c r="P93" s="145">
        <f t="shared" si="37"/>
        <v>0</v>
      </c>
      <c r="Q93" s="145">
        <f t="shared" si="38"/>
        <v>0</v>
      </c>
      <c r="R93" s="148">
        <f t="shared" si="39"/>
        <v>0</v>
      </c>
      <c r="S93" s="149" t="str">
        <f>_xlfn.LET(
_xlpm.refno,B93,
_xlpm.measure_type,E93,
_xlpm.custom_cost,H93,
_xlpm.custom_benefit,R93,
_xlpm.custom_bc_ratio,(_xlpm.custom_benefit/_xlpm.custom_cost),
_xlpm.measure_bc_ratio,IF(_xlpm.measure_type="custom",_xlpm.custom_bc_ratio,VLOOKUP(_xlpm.refno,'UES Measure List Oct 2026'!$A$3:$AI$2210,35,FALSE)),
_xlpm.display,IF(ISBLANK(_xlpm.refno),"",_xlpm.measure_bc_ratio),
_xlpm.display
)</f>
        <v/>
      </c>
      <c r="T93" s="125" t="str">
        <f>IF(ISBLANK(B93),"",K93/$C$22)</f>
        <v/>
      </c>
      <c r="U93" s="126" t="str">
        <f>IF(ISBLANK(B93),"",(T93*S93))</f>
        <v/>
      </c>
      <c r="V93" s="44" t="str">
        <f>IF(ISBLANK(B93),"",IF(E93="custom",IF(AND(K93&gt;400000,S93&lt;0.5),"yes","no"),"n/a"))</f>
        <v/>
      </c>
      <c r="W93" t="s">
        <v>5072</v>
      </c>
    </row>
    <row r="94" spans="2:23" x14ac:dyDescent="0.25">
      <c r="B94" s="44"/>
      <c r="C94" s="44"/>
      <c r="D94" s="44" t="str">
        <f>IF(ISBLANK(B94),"",IFERROR(VLOOKUP(B94,'Reference ML'!$A$3:$M$2524,7,FALSE),"Error: Refno Not Found"))</f>
        <v/>
      </c>
      <c r="E94" s="44" t="str">
        <f t="shared" si="21"/>
        <v/>
      </c>
      <c r="F94" s="44" t="str">
        <f t="shared" si="40"/>
        <v/>
      </c>
      <c r="G94" s="44" t="str">
        <f t="shared" ref="G94:G157" si="41">IFERROR(IF(ISBLANK(D94),"",IF(OR(MID($B94,6,1)="9",MID($B94,6,1)="8"),"Enter Site Savings","")),"")</f>
        <v/>
      </c>
      <c r="H94" s="44" t="str">
        <f t="shared" si="33"/>
        <v/>
      </c>
      <c r="I94" s="44"/>
      <c r="J94" s="44"/>
      <c r="K94" s="144" t="str">
        <f>IFERROR(IF(ISBLANK(F94),"",IF(OR(MID($B94,6,1)="9",MID($B94,6,1)="8"),G94*IF(MID($B94,2,2)="LI",'Inflation Adjustment'!$J$9,'Inflation Adjustment'!$J$10),$F94*VLOOKUP($B94,'Reference ML'!$A$3:$M$2524,9,FALSE))),"")</f>
        <v/>
      </c>
      <c r="L94" s="145" t="str">
        <f>IFERROR(IF(ISBLANK(G94),"",IF(OR(MID($B94,6,1)="9",MID($B94,6,1)="8"),H94,$F94*VLOOKUP($B94,'Reference ML'!$A$3:$M$2524,10,FALSE))),"")</f>
        <v/>
      </c>
      <c r="M94" s="146" t="str">
        <f>IFERROR(VLOOKUP($B94,'Reference ML'!$A$3:$M$2524,13,FALSE),"")</f>
        <v/>
      </c>
      <c r="N94" s="145">
        <f>IF(K94&gt;0,IFERROR(K94*M94,0),"")</f>
        <v>0</v>
      </c>
      <c r="O94" s="147" t="str">
        <f>IFERROR(VLOOKUP($B94,'Reference ML'!$A$3:$M$2524,11,FALSE),"")</f>
        <v/>
      </c>
      <c r="P94" s="145">
        <f t="shared" si="37"/>
        <v>0</v>
      </c>
      <c r="Q94" s="145">
        <f t="shared" si="38"/>
        <v>0</v>
      </c>
      <c r="R94" s="148">
        <f t="shared" si="39"/>
        <v>0</v>
      </c>
      <c r="S94" s="149" t="str">
        <f>_xlfn.LET(
_xlpm.refno,B94,
_xlpm.measure_type,E94,
_xlpm.custom_cost,H94,
_xlpm.custom_benefit,R94,
_xlpm.custom_bc_ratio,(_xlpm.custom_benefit/_xlpm.custom_cost),
_xlpm.measure_bc_ratio,IF(_xlpm.measure_type="custom",_xlpm.custom_bc_ratio,VLOOKUP(_xlpm.refno,'UES Measure List Oct 2026'!$A$3:$AI$2210,35,FALSE)),
_xlpm.display,IF(ISBLANK(_xlpm.refno),"",_xlpm.measure_bc_ratio),
_xlpm.display
)</f>
        <v/>
      </c>
      <c r="T94" s="125" t="str">
        <f>IF(ISBLANK(B94),"",K94/$C$22)</f>
        <v/>
      </c>
      <c r="U94" s="126" t="str">
        <f>IF(ISBLANK(B94),"",(T94*S94))</f>
        <v/>
      </c>
      <c r="V94" s="44" t="str">
        <f>IF(ISBLANK(B94),"",IF(E94="custom",IF(AND(K94&gt;400000,S94&lt;0.5),"yes","no"),"n/a"))</f>
        <v/>
      </c>
      <c r="W94" t="s">
        <v>5072</v>
      </c>
    </row>
    <row r="95" spans="2:23" x14ac:dyDescent="0.25">
      <c r="B95" s="44"/>
      <c r="C95" s="44"/>
      <c r="D95" s="44" t="str">
        <f>IF(ISBLANK(B95),"",IFERROR(VLOOKUP(B95,'Reference ML'!$A$3:$M$2524,7,FALSE),"Error: Refno Not Found"))</f>
        <v/>
      </c>
      <c r="E95" s="44" t="str">
        <f t="shared" ref="E95:E158" si="42">_xlfn.LET(
_xlpm.refno,B95,
_xlpm.mid_digit,MID(_xlpm.refno,6,1),
_xlpm.custom,IF(OR(_xlpm.mid_digit="8",_xlpm.mid_digit="9"),"yes","no"),
_xlpm.display,
 IF(ISBLANK(_xlpm.refno),"",
 IF(_xlpm.custom="yes","custom","UES")
 ),
_xlpm.out,_xlpm.display,
_xlpm.out
)</f>
        <v/>
      </c>
      <c r="F95" s="44" t="str">
        <f t="shared" si="40"/>
        <v/>
      </c>
      <c r="G95" s="44" t="str">
        <f t="shared" si="41"/>
        <v/>
      </c>
      <c r="H95" s="44" t="str">
        <f t="shared" si="33"/>
        <v/>
      </c>
      <c r="I95" s="44"/>
      <c r="J95" s="44"/>
      <c r="K95" s="144" t="str">
        <f>IFERROR(IF(ISBLANK(F95),"",IF(OR(MID($B95,6,1)="9",MID($B95,6,1)="8"),G95*IF(MID($B95,2,2)="LI",'Inflation Adjustment'!$J$9,'Inflation Adjustment'!$J$10),$F95*VLOOKUP($B95,'Reference ML'!$A$3:$M$2524,9,FALSE))),"")</f>
        <v/>
      </c>
      <c r="L95" s="145" t="str">
        <f>IFERROR(IF(ISBLANK(G95),"",IF(OR(MID($B95,6,1)="9",MID($B95,6,1)="8"),H95,$F95*VLOOKUP($B95,'Reference ML'!$A$3:$M$2524,10,FALSE))),"")</f>
        <v/>
      </c>
      <c r="M95" s="146" t="str">
        <f>IFERROR(VLOOKUP($B95,'Reference ML'!$A$3:$M$2524,13,FALSE),"")</f>
        <v/>
      </c>
      <c r="N95" s="145">
        <f>IF(K95&gt;0,IFERROR(K95*M95,0),"")</f>
        <v>0</v>
      </c>
      <c r="O95" s="147" t="str">
        <f>IFERROR(VLOOKUP($B95,'Reference ML'!$A$3:$M$2524,11,FALSE),"")</f>
        <v/>
      </c>
      <c r="P95" s="145">
        <f t="shared" si="37"/>
        <v>0</v>
      </c>
      <c r="Q95" s="145">
        <f t="shared" si="38"/>
        <v>0</v>
      </c>
      <c r="R95" s="148">
        <f t="shared" si="39"/>
        <v>0</v>
      </c>
      <c r="S95" s="149" t="str">
        <f>_xlfn.LET(
_xlpm.refno,B95,
_xlpm.measure_type,E95,
_xlpm.custom_cost,H95,
_xlpm.custom_benefit,R95,
_xlpm.custom_bc_ratio,(_xlpm.custom_benefit/_xlpm.custom_cost),
_xlpm.measure_bc_ratio,IF(_xlpm.measure_type="custom",_xlpm.custom_bc_ratio,VLOOKUP(_xlpm.refno,'UES Measure List Oct 2026'!$A$3:$AI$2210,35,FALSE)),
_xlpm.display,IF(ISBLANK(_xlpm.refno),"",_xlpm.measure_bc_ratio),
_xlpm.display
)</f>
        <v/>
      </c>
      <c r="T95" s="125" t="str">
        <f>IF(ISBLANK(B95),"",K95/$C$22)</f>
        <v/>
      </c>
      <c r="U95" s="126" t="str">
        <f>IF(ISBLANK(B95),"",(T95*S95))</f>
        <v/>
      </c>
      <c r="V95" s="44" t="str">
        <f>IF(ISBLANK(B95),"",IF(E95="custom",IF(AND(K95&gt;400000,S95&lt;0.5),"yes","no"),"n/a"))</f>
        <v/>
      </c>
      <c r="W95" t="s">
        <v>5072</v>
      </c>
    </row>
    <row r="96" spans="2:23" x14ac:dyDescent="0.25">
      <c r="B96" s="44"/>
      <c r="C96" s="44"/>
      <c r="D96" s="44" t="str">
        <f>IF(ISBLANK(B96),"",IFERROR(VLOOKUP(B96,'Reference ML'!$A$3:$M$2524,7,FALSE),"Error: Refno Not Found"))</f>
        <v/>
      </c>
      <c r="E96" s="44" t="str">
        <f t="shared" si="42"/>
        <v/>
      </c>
      <c r="F96" s="44" t="str">
        <f t="shared" si="40"/>
        <v/>
      </c>
      <c r="G96" s="44" t="str">
        <f t="shared" si="41"/>
        <v/>
      </c>
      <c r="H96" s="44" t="str">
        <f t="shared" si="33"/>
        <v/>
      </c>
      <c r="I96" s="44"/>
      <c r="J96" s="44"/>
      <c r="K96" s="144" t="str">
        <f>IFERROR(IF(ISBLANK(F96),"",IF(OR(MID($B96,6,1)="9",MID($B96,6,1)="8"),G96*IF(MID($B96,2,2)="LI",'Inflation Adjustment'!$J$9,'Inflation Adjustment'!$J$10),$F96*VLOOKUP($B96,'Reference ML'!$A$3:$M$2524,9,FALSE))),"")</f>
        <v/>
      </c>
      <c r="L96" s="145" t="str">
        <f>IFERROR(IF(ISBLANK(G96),"",IF(OR(MID($B96,6,1)="9",MID($B96,6,1)="8"),H96,$F96*VLOOKUP($B96,'Reference ML'!$A$3:$M$2524,10,FALSE))),"")</f>
        <v/>
      </c>
      <c r="M96" s="146" t="str">
        <f>IFERROR(VLOOKUP($B96,'Reference ML'!$A$3:$M$2524,13,FALSE),"")</f>
        <v/>
      </c>
      <c r="N96" s="145">
        <f>IF(K96&gt;0,IFERROR(K96*M96,0),"")</f>
        <v>0</v>
      </c>
      <c r="O96" s="147" t="str">
        <f>IFERROR(VLOOKUP($B96,'Reference ML'!$A$3:$M$2524,11,FALSE),"")</f>
        <v/>
      </c>
      <c r="P96" s="145">
        <f t="shared" si="37"/>
        <v>0</v>
      </c>
      <c r="Q96" s="145">
        <f t="shared" si="38"/>
        <v>0</v>
      </c>
      <c r="R96" s="148">
        <f t="shared" si="39"/>
        <v>0</v>
      </c>
      <c r="S96" s="149" t="str">
        <f>_xlfn.LET(
_xlpm.refno,B96,
_xlpm.measure_type,E96,
_xlpm.custom_cost,H96,
_xlpm.custom_benefit,R96,
_xlpm.custom_bc_ratio,(_xlpm.custom_benefit/_xlpm.custom_cost),
_xlpm.measure_bc_ratio,IF(_xlpm.measure_type="custom",_xlpm.custom_bc_ratio,VLOOKUP(_xlpm.refno,'UES Measure List Oct 2026'!$A$3:$AI$2210,35,FALSE)),
_xlpm.display,IF(ISBLANK(_xlpm.refno),"",_xlpm.measure_bc_ratio),
_xlpm.display
)</f>
        <v/>
      </c>
      <c r="T96" s="125" t="str">
        <f>IF(ISBLANK(B96),"",K96/$C$22)</f>
        <v/>
      </c>
      <c r="U96" s="126" t="str">
        <f>IF(ISBLANK(B96),"",(T96*S96))</f>
        <v/>
      </c>
      <c r="V96" s="44" t="str">
        <f>IF(ISBLANK(B96),"",IF(E96="custom",IF(AND(K96&gt;400000,S96&lt;0.5),"yes","no"),"n/a"))</f>
        <v/>
      </c>
      <c r="W96" t="s">
        <v>5072</v>
      </c>
    </row>
    <row r="97" spans="2:23" x14ac:dyDescent="0.25">
      <c r="B97" s="44"/>
      <c r="C97" s="44"/>
      <c r="D97" s="44" t="str">
        <f>IF(ISBLANK(B97),"",IFERROR(VLOOKUP(B97,'Reference ML'!$A$3:$M$2524,7,FALSE),"Error: Refno Not Found"))</f>
        <v/>
      </c>
      <c r="E97" s="44" t="str">
        <f t="shared" si="42"/>
        <v/>
      </c>
      <c r="F97" s="44" t="str">
        <f t="shared" si="40"/>
        <v/>
      </c>
      <c r="G97" s="44" t="str">
        <f t="shared" si="41"/>
        <v/>
      </c>
      <c r="H97" s="44" t="str">
        <f t="shared" ref="H97:H160" si="43">IFERROR(IF(ISBLANK(D97),"",IF(OR(MID($B97,6,1)="9",MID($B97,6,1)="8"),"Enter Measure Cost","")),"")</f>
        <v/>
      </c>
      <c r="I97" s="44"/>
      <c r="J97" s="44"/>
      <c r="K97" s="144" t="str">
        <f>IFERROR(IF(ISBLANK(F97),"",IF(OR(MID($B97,6,1)="9",MID($B97,6,1)="8"),G97*IF(MID($B97,2,2)="LI",'Inflation Adjustment'!$J$9,'Inflation Adjustment'!$J$10),$F97*VLOOKUP($B97,'Reference ML'!$A$3:$M$2524,9,FALSE))),"")</f>
        <v/>
      </c>
      <c r="L97" s="145" t="str">
        <f>IFERROR(IF(ISBLANK(G97),"",IF(OR(MID($B97,6,1)="9",MID($B97,6,1)="8"),H97,$F97*VLOOKUP($B97,'Reference ML'!$A$3:$M$2524,10,FALSE))),"")</f>
        <v/>
      </c>
      <c r="M97" s="146" t="str">
        <f>IFERROR(VLOOKUP($B97,'Reference ML'!$A$3:$M$2524,13,FALSE),"")</f>
        <v/>
      </c>
      <c r="N97" s="145">
        <f>IF(K97&gt;0,IFERROR(K97*M97,0),"")</f>
        <v>0</v>
      </c>
      <c r="O97" s="147" t="str">
        <f>IFERROR(VLOOKUP($B97,'Reference ML'!$A$3:$M$2524,11,FALSE),"")</f>
        <v/>
      </c>
      <c r="P97" s="145">
        <f t="shared" si="37"/>
        <v>0</v>
      </c>
      <c r="Q97" s="145">
        <f t="shared" si="38"/>
        <v>0</v>
      </c>
      <c r="R97" s="148">
        <f t="shared" si="39"/>
        <v>0</v>
      </c>
      <c r="S97" s="149" t="str">
        <f>_xlfn.LET(
_xlpm.refno,B97,
_xlpm.measure_type,E97,
_xlpm.custom_cost,H97,
_xlpm.custom_benefit,R97,
_xlpm.custom_bc_ratio,(_xlpm.custom_benefit/_xlpm.custom_cost),
_xlpm.measure_bc_ratio,IF(_xlpm.measure_type="custom",_xlpm.custom_bc_ratio,VLOOKUP(_xlpm.refno,'UES Measure List Oct 2026'!$A$3:$AI$2210,35,FALSE)),
_xlpm.display,IF(ISBLANK(_xlpm.refno),"",_xlpm.measure_bc_ratio),
_xlpm.display
)</f>
        <v/>
      </c>
      <c r="T97" s="125" t="str">
        <f>IF(ISBLANK(B97),"",K97/$C$22)</f>
        <v/>
      </c>
      <c r="U97" s="126" t="str">
        <f>IF(ISBLANK(B97),"",(T97*S97))</f>
        <v/>
      </c>
      <c r="V97" s="44" t="str">
        <f>IF(ISBLANK(B97),"",IF(E97="custom",IF(AND(K97&gt;400000,S97&lt;0.5),"yes","no"),"n/a"))</f>
        <v/>
      </c>
      <c r="W97" t="s">
        <v>5072</v>
      </c>
    </row>
    <row r="98" spans="2:23" x14ac:dyDescent="0.25">
      <c r="B98" s="44"/>
      <c r="C98" s="44"/>
      <c r="D98" s="44" t="str">
        <f>IF(ISBLANK(B98),"",IFERROR(VLOOKUP(B98,'Reference ML'!$A$3:$M$2524,7,FALSE),"Error: Refno Not Found"))</f>
        <v/>
      </c>
      <c r="E98" s="44" t="str">
        <f t="shared" si="42"/>
        <v/>
      </c>
      <c r="F98" s="44" t="str">
        <f t="shared" si="40"/>
        <v/>
      </c>
      <c r="G98" s="44" t="str">
        <f t="shared" si="41"/>
        <v/>
      </c>
      <c r="H98" s="44" t="str">
        <f t="shared" si="43"/>
        <v/>
      </c>
      <c r="I98" s="44"/>
      <c r="J98" s="44"/>
      <c r="K98" s="144" t="str">
        <f>IFERROR(IF(ISBLANK(F98),"",IF(OR(MID($B98,6,1)="9",MID($B98,6,1)="8"),G98*IF(MID($B98,2,2)="LI",'Inflation Adjustment'!$J$9,'Inflation Adjustment'!$J$10),$F98*VLOOKUP($B98,'Reference ML'!$A$3:$M$2524,9,FALSE))),"")</f>
        <v/>
      </c>
      <c r="L98" s="145" t="str">
        <f>IFERROR(IF(ISBLANK(G98),"",IF(OR(MID($B98,6,1)="9",MID($B98,6,1)="8"),H98,$F98*VLOOKUP($B98,'Reference ML'!$A$3:$M$2524,10,FALSE))),"")</f>
        <v/>
      </c>
      <c r="M98" s="146" t="str">
        <f>IFERROR(VLOOKUP($B98,'Reference ML'!$A$3:$M$2524,13,FALSE),"")</f>
        <v/>
      </c>
      <c r="N98" s="145">
        <f>IF(K98&gt;0,IFERROR(K98*M98,0),"")</f>
        <v>0</v>
      </c>
      <c r="O98" s="147" t="str">
        <f>IFERROR(VLOOKUP($B98,'Reference ML'!$A$3:$M$2524,11,FALSE),"")</f>
        <v/>
      </c>
      <c r="P98" s="145">
        <f t="shared" si="37"/>
        <v>0</v>
      </c>
      <c r="Q98" s="145">
        <f t="shared" si="38"/>
        <v>0</v>
      </c>
      <c r="R98" s="148">
        <f t="shared" si="39"/>
        <v>0</v>
      </c>
      <c r="S98" s="149" t="str">
        <f>_xlfn.LET(
_xlpm.refno,B98,
_xlpm.measure_type,E98,
_xlpm.custom_cost,H98,
_xlpm.custom_benefit,R98,
_xlpm.custom_bc_ratio,(_xlpm.custom_benefit/_xlpm.custom_cost),
_xlpm.measure_bc_ratio,IF(_xlpm.measure_type="custom",_xlpm.custom_bc_ratio,VLOOKUP(_xlpm.refno,'UES Measure List Oct 2026'!$A$3:$AI$2210,35,FALSE)),
_xlpm.display,IF(ISBLANK(_xlpm.refno),"",_xlpm.measure_bc_ratio),
_xlpm.display
)</f>
        <v/>
      </c>
      <c r="T98" s="125" t="str">
        <f>IF(ISBLANK(B98),"",K98/$C$22)</f>
        <v/>
      </c>
      <c r="U98" s="126" t="str">
        <f>IF(ISBLANK(B98),"",(T98*S98))</f>
        <v/>
      </c>
      <c r="V98" s="44" t="str">
        <f>IF(ISBLANK(B98),"",IF(E98="custom",IF(AND(K98&gt;400000,S98&lt;0.5),"yes","no"),"n/a"))</f>
        <v/>
      </c>
      <c r="W98" t="s">
        <v>5072</v>
      </c>
    </row>
    <row r="99" spans="2:23" x14ac:dyDescent="0.25">
      <c r="B99" s="44"/>
      <c r="C99" s="44"/>
      <c r="D99" s="44" t="str">
        <f>IF(ISBLANK(B99),"",IFERROR(VLOOKUP(B99,'Reference ML'!$A$3:$M$2524,7,FALSE),"Error: Refno Not Found"))</f>
        <v/>
      </c>
      <c r="E99" s="44" t="str">
        <f t="shared" si="42"/>
        <v/>
      </c>
      <c r="F99" s="44" t="str">
        <f t="shared" si="40"/>
        <v/>
      </c>
      <c r="G99" s="44" t="str">
        <f t="shared" si="41"/>
        <v/>
      </c>
      <c r="H99" s="44" t="str">
        <f t="shared" si="43"/>
        <v/>
      </c>
      <c r="I99" s="44"/>
      <c r="J99" s="44"/>
      <c r="K99" s="144" t="str">
        <f>IFERROR(IF(ISBLANK(F99),"",IF(OR(MID($B99,6,1)="9",MID($B99,6,1)="8"),G99*IF(MID($B99,2,2)="LI",'Inflation Adjustment'!$J$9,'Inflation Adjustment'!$J$10),$F99*VLOOKUP($B99,'Reference ML'!$A$3:$M$2524,9,FALSE))),"")</f>
        <v/>
      </c>
      <c r="L99" s="145" t="str">
        <f>IFERROR(IF(ISBLANK(G99),"",IF(OR(MID($B99,6,1)="9",MID($B99,6,1)="8"),H99,$F99*VLOOKUP($B99,'Reference ML'!$A$3:$M$2524,10,FALSE))),"")</f>
        <v/>
      </c>
      <c r="M99" s="146" t="str">
        <f>IFERROR(VLOOKUP($B99,'Reference ML'!$A$3:$M$2524,13,FALSE),"")</f>
        <v/>
      </c>
      <c r="N99" s="145">
        <f>IF(K99&gt;0,IFERROR(K99*M99,0),"")</f>
        <v>0</v>
      </c>
      <c r="O99" s="147" t="str">
        <f>IFERROR(VLOOKUP($B99,'Reference ML'!$A$3:$M$2524,11,FALSE),"")</f>
        <v/>
      </c>
      <c r="P99" s="145">
        <f t="shared" ref="P99:P130" si="44">IFERROR(-1*PV(5%,I99,O99),0)</f>
        <v>0</v>
      </c>
      <c r="Q99" s="145">
        <f t="shared" ref="Q99:Q130" si="45">IFERROR(-1*PV(5%,J99,O99),0)</f>
        <v>0</v>
      </c>
      <c r="R99" s="148">
        <f t="shared" si="39"/>
        <v>0</v>
      </c>
      <c r="S99" s="149" t="str">
        <f>_xlfn.LET(
_xlpm.refno,B99,
_xlpm.measure_type,E99,
_xlpm.custom_cost,H99,
_xlpm.custom_benefit,R99,
_xlpm.custom_bc_ratio,(_xlpm.custom_benefit/_xlpm.custom_cost),
_xlpm.measure_bc_ratio,IF(_xlpm.measure_type="custom",_xlpm.custom_bc_ratio,VLOOKUP(_xlpm.refno,'UES Measure List Oct 2026'!$A$3:$AI$2210,35,FALSE)),
_xlpm.display,IF(ISBLANK(_xlpm.refno),"",_xlpm.measure_bc_ratio),
_xlpm.display
)</f>
        <v/>
      </c>
      <c r="T99" s="125" t="str">
        <f>IF(ISBLANK(B99),"",K99/$C$22)</f>
        <v/>
      </c>
      <c r="U99" s="126" t="str">
        <f>IF(ISBLANK(B99),"",(T99*S99))</f>
        <v/>
      </c>
      <c r="V99" s="44" t="str">
        <f>IF(ISBLANK(B99),"",IF(E99="custom",IF(AND(K99&gt;400000,S99&lt;0.5),"yes","no"),"n/a"))</f>
        <v/>
      </c>
      <c r="W99" t="s">
        <v>5072</v>
      </c>
    </row>
    <row r="100" spans="2:23" x14ac:dyDescent="0.25">
      <c r="B100" s="44"/>
      <c r="C100" s="44"/>
      <c r="D100" s="44" t="str">
        <f>IF(ISBLANK(B100),"",IFERROR(VLOOKUP(B100,'Reference ML'!$A$3:$M$2524,7,FALSE),"Error: Refno Not Found"))</f>
        <v/>
      </c>
      <c r="E100" s="44" t="str">
        <f t="shared" si="42"/>
        <v/>
      </c>
      <c r="F100" s="44" t="str">
        <f t="shared" si="40"/>
        <v/>
      </c>
      <c r="G100" s="44" t="str">
        <f t="shared" si="41"/>
        <v/>
      </c>
      <c r="H100" s="44" t="str">
        <f t="shared" si="43"/>
        <v/>
      </c>
      <c r="I100" s="44"/>
      <c r="J100" s="44"/>
      <c r="K100" s="144" t="str">
        <f>IFERROR(IF(ISBLANK(F100),"",IF(OR(MID($B100,6,1)="9",MID($B100,6,1)="8"),G100*IF(MID($B100,2,2)="LI",'Inflation Adjustment'!$J$9,'Inflation Adjustment'!$J$10),$F100*VLOOKUP($B100,'Reference ML'!$A$3:$M$2524,9,FALSE))),"")</f>
        <v/>
      </c>
      <c r="L100" s="145" t="str">
        <f>IFERROR(IF(ISBLANK(G100),"",IF(OR(MID($B100,6,1)="9",MID($B100,6,1)="8"),H100,$F100*VLOOKUP($B100,'Reference ML'!$A$3:$M$2524,10,FALSE))),"")</f>
        <v/>
      </c>
      <c r="M100" s="146" t="str">
        <f>IFERROR(VLOOKUP($B100,'Reference ML'!$A$3:$M$2524,13,FALSE),"")</f>
        <v/>
      </c>
      <c r="N100" s="145">
        <f>IF(K100&gt;0,IFERROR(K100*M100,0),"")</f>
        <v>0</v>
      </c>
      <c r="O100" s="147" t="str">
        <f>IFERROR(VLOOKUP($B100,'Reference ML'!$A$3:$M$2524,11,FALSE),"")</f>
        <v/>
      </c>
      <c r="P100" s="145">
        <f t="shared" si="44"/>
        <v>0</v>
      </c>
      <c r="Q100" s="145">
        <f t="shared" si="45"/>
        <v>0</v>
      </c>
      <c r="R100" s="148">
        <f t="shared" si="39"/>
        <v>0</v>
      </c>
      <c r="S100" s="149" t="str">
        <f>_xlfn.LET(
_xlpm.refno,B100,
_xlpm.measure_type,E100,
_xlpm.custom_cost,H100,
_xlpm.custom_benefit,R100,
_xlpm.custom_bc_ratio,(_xlpm.custom_benefit/_xlpm.custom_cost),
_xlpm.measure_bc_ratio,IF(_xlpm.measure_type="custom",_xlpm.custom_bc_ratio,VLOOKUP(_xlpm.refno,'UES Measure List Oct 2026'!$A$3:$AI$2210,35,FALSE)),
_xlpm.display,IF(ISBLANK(_xlpm.refno),"",_xlpm.measure_bc_ratio),
_xlpm.display
)</f>
        <v/>
      </c>
      <c r="T100" s="125" t="str">
        <f>IF(ISBLANK(B100),"",K100/$C$22)</f>
        <v/>
      </c>
      <c r="U100" s="126" t="str">
        <f>IF(ISBLANK(B100),"",(T100*S100))</f>
        <v/>
      </c>
      <c r="V100" s="44" t="str">
        <f>IF(ISBLANK(B100),"",IF(E100="custom",IF(AND(K100&gt;400000,S100&lt;0.5),"yes","no"),"n/a"))</f>
        <v/>
      </c>
      <c r="W100" t="s">
        <v>5072</v>
      </c>
    </row>
    <row r="101" spans="2:23" x14ac:dyDescent="0.25">
      <c r="B101" s="44"/>
      <c r="C101" s="44"/>
      <c r="D101" s="44" t="str">
        <f>IF(ISBLANK(B101),"",IFERROR(VLOOKUP(B101,'Reference ML'!$A$3:$M$2524,7,FALSE),"Error: Refno Not Found"))</f>
        <v/>
      </c>
      <c r="E101" s="44" t="str">
        <f t="shared" si="42"/>
        <v/>
      </c>
      <c r="F101" s="44" t="str">
        <f t="shared" si="40"/>
        <v/>
      </c>
      <c r="G101" s="44" t="str">
        <f t="shared" si="41"/>
        <v/>
      </c>
      <c r="H101" s="44" t="str">
        <f t="shared" si="43"/>
        <v/>
      </c>
      <c r="I101" s="44"/>
      <c r="J101" s="44"/>
      <c r="K101" s="144" t="str">
        <f>IFERROR(IF(ISBLANK(F101),"",IF(OR(MID($B101,6,1)="9",MID($B101,6,1)="8"),G101*IF(MID($B101,2,2)="LI",'Inflation Adjustment'!$J$9,'Inflation Adjustment'!$J$10),$F101*VLOOKUP($B101,'Reference ML'!$A$3:$M$2524,9,FALSE))),"")</f>
        <v/>
      </c>
      <c r="L101" s="145" t="str">
        <f>IFERROR(IF(ISBLANK(G101),"",IF(OR(MID($B101,6,1)="9",MID($B101,6,1)="8"),H101,$F101*VLOOKUP($B101,'Reference ML'!$A$3:$M$2524,10,FALSE))),"")</f>
        <v/>
      </c>
      <c r="M101" s="146" t="str">
        <f>IFERROR(VLOOKUP($B101,'Reference ML'!$A$3:$M$2524,13,FALSE),"")</f>
        <v/>
      </c>
      <c r="N101" s="145">
        <f>IF(K101&gt;0,IFERROR(K101*M101,0),"")</f>
        <v>0</v>
      </c>
      <c r="O101" s="147" t="str">
        <f>IFERROR(VLOOKUP($B101,'Reference ML'!$A$3:$M$2524,11,FALSE),"")</f>
        <v/>
      </c>
      <c r="P101" s="145">
        <f t="shared" si="44"/>
        <v>0</v>
      </c>
      <c r="Q101" s="145">
        <f t="shared" si="45"/>
        <v>0</v>
      </c>
      <c r="R101" s="148">
        <f t="shared" si="39"/>
        <v>0</v>
      </c>
      <c r="S101" s="149" t="str">
        <f>_xlfn.LET(
_xlpm.refno,B101,
_xlpm.measure_type,E101,
_xlpm.custom_cost,H101,
_xlpm.custom_benefit,R101,
_xlpm.custom_bc_ratio,(_xlpm.custom_benefit/_xlpm.custom_cost),
_xlpm.measure_bc_ratio,IF(_xlpm.measure_type="custom",_xlpm.custom_bc_ratio,VLOOKUP(_xlpm.refno,'UES Measure List Oct 2026'!$A$3:$AI$2210,35,FALSE)),
_xlpm.display,IF(ISBLANK(_xlpm.refno),"",_xlpm.measure_bc_ratio),
_xlpm.display
)</f>
        <v/>
      </c>
      <c r="T101" s="125" t="str">
        <f>IF(ISBLANK(B101),"",K101/$C$22)</f>
        <v/>
      </c>
      <c r="U101" s="126" t="str">
        <f>IF(ISBLANK(B101),"",(T101*S101))</f>
        <v/>
      </c>
      <c r="V101" s="44" t="str">
        <f>IF(ISBLANK(B101),"",IF(E101="custom",IF(AND(K101&gt;400000,S101&lt;0.5),"yes","no"),"n/a"))</f>
        <v/>
      </c>
      <c r="W101" t="s">
        <v>5072</v>
      </c>
    </row>
    <row r="102" spans="2:23" x14ac:dyDescent="0.25">
      <c r="B102" s="44"/>
      <c r="C102" s="44"/>
      <c r="D102" s="44" t="str">
        <f>IF(ISBLANK(B102),"",IFERROR(VLOOKUP(B102,'Reference ML'!$A$3:$M$2524,7,FALSE),"Error: Refno Not Found"))</f>
        <v/>
      </c>
      <c r="E102" s="44" t="str">
        <f t="shared" si="42"/>
        <v/>
      </c>
      <c r="F102" s="44" t="str">
        <f t="shared" si="40"/>
        <v/>
      </c>
      <c r="G102" s="44" t="str">
        <f t="shared" si="41"/>
        <v/>
      </c>
      <c r="H102" s="44" t="str">
        <f t="shared" si="43"/>
        <v/>
      </c>
      <c r="I102" s="44"/>
      <c r="J102" s="44"/>
      <c r="K102" s="144" t="str">
        <f>IFERROR(IF(ISBLANK(F102),"",IF(OR(MID($B102,6,1)="9",MID($B102,6,1)="8"),G102*IF(MID($B102,2,2)="LI",'Inflation Adjustment'!$J$9,'Inflation Adjustment'!$J$10),$F102*VLOOKUP($B102,'Reference ML'!$A$3:$M$2524,9,FALSE))),"")</f>
        <v/>
      </c>
      <c r="L102" s="145" t="str">
        <f>IFERROR(IF(ISBLANK(G102),"",IF(OR(MID($B102,6,1)="9",MID($B102,6,1)="8"),H102,$F102*VLOOKUP($B102,'Reference ML'!$A$3:$M$2524,10,FALSE))),"")</f>
        <v/>
      </c>
      <c r="M102" s="146" t="str">
        <f>IFERROR(VLOOKUP($B102,'Reference ML'!$A$3:$M$2524,13,FALSE),"")</f>
        <v/>
      </c>
      <c r="N102" s="145">
        <f>IF(K102&gt;0,IFERROR(K102*M102,0),"")</f>
        <v>0</v>
      </c>
      <c r="O102" s="147" t="str">
        <f>IFERROR(VLOOKUP($B102,'Reference ML'!$A$3:$M$2524,11,FALSE),"")</f>
        <v/>
      </c>
      <c r="P102" s="145">
        <f t="shared" si="44"/>
        <v>0</v>
      </c>
      <c r="Q102" s="145">
        <f t="shared" si="45"/>
        <v>0</v>
      </c>
      <c r="R102" s="148">
        <f t="shared" si="39"/>
        <v>0</v>
      </c>
      <c r="S102" s="149" t="str">
        <f>_xlfn.LET(
_xlpm.refno,B102,
_xlpm.measure_type,E102,
_xlpm.custom_cost,H102,
_xlpm.custom_benefit,R102,
_xlpm.custom_bc_ratio,(_xlpm.custom_benefit/_xlpm.custom_cost),
_xlpm.measure_bc_ratio,IF(_xlpm.measure_type="custom",_xlpm.custom_bc_ratio,VLOOKUP(_xlpm.refno,'UES Measure List Oct 2026'!$A$3:$AI$2210,35,FALSE)),
_xlpm.display,IF(ISBLANK(_xlpm.refno),"",_xlpm.measure_bc_ratio),
_xlpm.display
)</f>
        <v/>
      </c>
      <c r="T102" s="125" t="str">
        <f>IF(ISBLANK(B102),"",K102/$C$22)</f>
        <v/>
      </c>
      <c r="U102" s="126" t="str">
        <f>IF(ISBLANK(B102),"",(T102*S102))</f>
        <v/>
      </c>
      <c r="V102" s="44" t="str">
        <f>IF(ISBLANK(B102),"",IF(E102="custom",IF(AND(K102&gt;400000,S102&lt;0.5),"yes","no"),"n/a"))</f>
        <v/>
      </c>
      <c r="W102" t="s">
        <v>5072</v>
      </c>
    </row>
    <row r="103" spans="2:23" x14ac:dyDescent="0.25">
      <c r="B103" s="44"/>
      <c r="C103" s="44"/>
      <c r="D103" s="44" t="str">
        <f>IF(ISBLANK(B103),"",IFERROR(VLOOKUP(B103,'Reference ML'!$A$3:$M$2524,7,FALSE),"Error: Refno Not Found"))</f>
        <v/>
      </c>
      <c r="E103" s="44" t="str">
        <f t="shared" si="42"/>
        <v/>
      </c>
      <c r="F103" s="44" t="str">
        <f t="shared" si="40"/>
        <v/>
      </c>
      <c r="G103" s="44" t="str">
        <f t="shared" si="41"/>
        <v/>
      </c>
      <c r="H103" s="44" t="str">
        <f t="shared" si="43"/>
        <v/>
      </c>
      <c r="I103" s="44"/>
      <c r="J103" s="44"/>
      <c r="K103" s="144" t="str">
        <f>IFERROR(IF(ISBLANK(F103),"",IF(OR(MID($B103,6,1)="9",MID($B103,6,1)="8"),G103*IF(MID($B103,2,2)="LI",'Inflation Adjustment'!$J$9,'Inflation Adjustment'!$J$10),$F103*VLOOKUP($B103,'Reference ML'!$A$3:$M$2524,9,FALSE))),"")</f>
        <v/>
      </c>
      <c r="L103" s="145" t="str">
        <f>IFERROR(IF(ISBLANK(G103),"",IF(OR(MID($B103,6,1)="9",MID($B103,6,1)="8"),H103,$F103*VLOOKUP($B103,'Reference ML'!$A$3:$M$2524,10,FALSE))),"")</f>
        <v/>
      </c>
      <c r="M103" s="146" t="str">
        <f>IFERROR(VLOOKUP($B103,'Reference ML'!$A$3:$M$2524,13,FALSE),"")</f>
        <v/>
      </c>
      <c r="N103" s="145">
        <f>IF(K103&gt;0,IFERROR(K103*M103,0),"")</f>
        <v>0</v>
      </c>
      <c r="O103" s="147" t="str">
        <f>IFERROR(VLOOKUP($B103,'Reference ML'!$A$3:$M$2524,11,FALSE),"")</f>
        <v/>
      </c>
      <c r="P103" s="145">
        <f t="shared" si="44"/>
        <v>0</v>
      </c>
      <c r="Q103" s="145">
        <f t="shared" si="45"/>
        <v>0</v>
      </c>
      <c r="R103" s="148">
        <f t="shared" si="39"/>
        <v>0</v>
      </c>
      <c r="S103" s="149" t="str">
        <f>_xlfn.LET(
_xlpm.refno,B103,
_xlpm.measure_type,E103,
_xlpm.custom_cost,H103,
_xlpm.custom_benefit,R103,
_xlpm.custom_bc_ratio,(_xlpm.custom_benefit/_xlpm.custom_cost),
_xlpm.measure_bc_ratio,IF(_xlpm.measure_type="custom",_xlpm.custom_bc_ratio,VLOOKUP(_xlpm.refno,'UES Measure List Oct 2026'!$A$3:$AI$2210,35,FALSE)),
_xlpm.display,IF(ISBLANK(_xlpm.refno),"",_xlpm.measure_bc_ratio),
_xlpm.display
)</f>
        <v/>
      </c>
      <c r="T103" s="125" t="str">
        <f>IF(ISBLANK(B103),"",K103/$C$22)</f>
        <v/>
      </c>
      <c r="U103" s="126" t="str">
        <f>IF(ISBLANK(B103),"",(T103*S103))</f>
        <v/>
      </c>
      <c r="V103" s="44" t="str">
        <f>IF(ISBLANK(B103),"",IF(E103="custom",IF(AND(K103&gt;400000,S103&lt;0.5),"yes","no"),"n/a"))</f>
        <v/>
      </c>
      <c r="W103" t="s">
        <v>5072</v>
      </c>
    </row>
    <row r="104" spans="2:23" x14ac:dyDescent="0.25">
      <c r="B104" s="44"/>
      <c r="C104" s="44"/>
      <c r="D104" s="44" t="str">
        <f>IF(ISBLANK(B104),"",IFERROR(VLOOKUP(B104,'Reference ML'!$A$3:$M$2524,7,FALSE),"Error: Refno Not Found"))</f>
        <v/>
      </c>
      <c r="E104" s="44" t="str">
        <f t="shared" si="42"/>
        <v/>
      </c>
      <c r="F104" s="44" t="str">
        <f t="shared" si="40"/>
        <v/>
      </c>
      <c r="G104" s="44" t="str">
        <f t="shared" si="41"/>
        <v/>
      </c>
      <c r="H104" s="44" t="str">
        <f t="shared" si="43"/>
        <v/>
      </c>
      <c r="I104" s="44"/>
      <c r="J104" s="44"/>
      <c r="K104" s="144" t="str">
        <f>IFERROR(IF(ISBLANK(F104),"",IF(OR(MID($B104,6,1)="9",MID($B104,6,1)="8"),G104*IF(MID($B104,2,2)="LI",'Inflation Adjustment'!$J$9,'Inflation Adjustment'!$J$10),$F104*VLOOKUP($B104,'Reference ML'!$A$3:$M$2524,9,FALSE))),"")</f>
        <v/>
      </c>
      <c r="L104" s="145" t="str">
        <f>IFERROR(IF(ISBLANK(G104),"",IF(OR(MID($B104,6,1)="9",MID($B104,6,1)="8"),H104,$F104*VLOOKUP($B104,'Reference ML'!$A$3:$M$2524,10,FALSE))),"")</f>
        <v/>
      </c>
      <c r="M104" s="146" t="str">
        <f>IFERROR(VLOOKUP($B104,'Reference ML'!$A$3:$M$2524,13,FALSE),"")</f>
        <v/>
      </c>
      <c r="N104" s="145">
        <f>IF(K104&gt;0,IFERROR(K104*M104,0),"")</f>
        <v>0</v>
      </c>
      <c r="O104" s="147" t="str">
        <f>IFERROR(VLOOKUP($B104,'Reference ML'!$A$3:$M$2524,11,FALSE),"")</f>
        <v/>
      </c>
      <c r="P104" s="145">
        <f t="shared" si="44"/>
        <v>0</v>
      </c>
      <c r="Q104" s="145">
        <f t="shared" si="45"/>
        <v>0</v>
      </c>
      <c r="R104" s="148">
        <f t="shared" si="39"/>
        <v>0</v>
      </c>
      <c r="S104" s="149" t="str">
        <f>_xlfn.LET(
_xlpm.refno,B104,
_xlpm.measure_type,E104,
_xlpm.custom_cost,H104,
_xlpm.custom_benefit,R104,
_xlpm.custom_bc_ratio,(_xlpm.custom_benefit/_xlpm.custom_cost),
_xlpm.measure_bc_ratio,IF(_xlpm.measure_type="custom",_xlpm.custom_bc_ratio,VLOOKUP(_xlpm.refno,'UES Measure List Oct 2026'!$A$3:$AI$2210,35,FALSE)),
_xlpm.display,IF(ISBLANK(_xlpm.refno),"",_xlpm.measure_bc_ratio),
_xlpm.display
)</f>
        <v/>
      </c>
      <c r="T104" s="125" t="str">
        <f>IF(ISBLANK(B104),"",K104/$C$22)</f>
        <v/>
      </c>
      <c r="U104" s="126" t="str">
        <f>IF(ISBLANK(B104),"",(T104*S104))</f>
        <v/>
      </c>
      <c r="V104" s="44" t="str">
        <f>IF(ISBLANK(B104),"",IF(E104="custom",IF(AND(K104&gt;400000,S104&lt;0.5),"yes","no"),"n/a"))</f>
        <v/>
      </c>
      <c r="W104" t="s">
        <v>5072</v>
      </c>
    </row>
    <row r="105" spans="2:23" x14ac:dyDescent="0.25">
      <c r="B105" s="44"/>
      <c r="C105" s="44"/>
      <c r="D105" s="44" t="str">
        <f>IF(ISBLANK(B105),"",IFERROR(VLOOKUP(B105,'Reference ML'!$A$3:$M$2524,7,FALSE),"Error: Refno Not Found"))</f>
        <v/>
      </c>
      <c r="E105" s="44" t="str">
        <f t="shared" si="42"/>
        <v/>
      </c>
      <c r="F105" s="44" t="str">
        <f t="shared" si="40"/>
        <v/>
      </c>
      <c r="G105" s="44" t="str">
        <f t="shared" si="41"/>
        <v/>
      </c>
      <c r="H105" s="44" t="str">
        <f t="shared" si="43"/>
        <v/>
      </c>
      <c r="I105" s="44"/>
      <c r="J105" s="44"/>
      <c r="K105" s="144" t="str">
        <f>IFERROR(IF(ISBLANK(F105),"",IF(OR(MID($B105,6,1)="9",MID($B105,6,1)="8"),G105*IF(MID($B105,2,2)="LI",'Inflation Adjustment'!$J$9,'Inflation Adjustment'!$J$10),$F105*VLOOKUP($B105,'Reference ML'!$A$3:$M$2524,9,FALSE))),"")</f>
        <v/>
      </c>
      <c r="L105" s="145" t="str">
        <f>IFERROR(IF(ISBLANK(G105),"",IF(OR(MID($B105,6,1)="9",MID($B105,6,1)="8"),H105,$F105*VLOOKUP($B105,'Reference ML'!$A$3:$M$2524,10,FALSE))),"")</f>
        <v/>
      </c>
      <c r="M105" s="146" t="str">
        <f>IFERROR(VLOOKUP($B105,'Reference ML'!$A$3:$M$2524,13,FALSE),"")</f>
        <v/>
      </c>
      <c r="N105" s="145">
        <f>IF(K105&gt;0,IFERROR(K105*M105,0),"")</f>
        <v>0</v>
      </c>
      <c r="O105" s="147" t="str">
        <f>IFERROR(VLOOKUP($B105,'Reference ML'!$A$3:$M$2524,11,FALSE),"")</f>
        <v/>
      </c>
      <c r="P105" s="145">
        <f t="shared" si="44"/>
        <v>0</v>
      </c>
      <c r="Q105" s="145">
        <f t="shared" si="45"/>
        <v>0</v>
      </c>
      <c r="R105" s="148">
        <f t="shared" si="39"/>
        <v>0</v>
      </c>
      <c r="S105" s="149" t="str">
        <f>_xlfn.LET(
_xlpm.refno,B105,
_xlpm.measure_type,E105,
_xlpm.custom_cost,H105,
_xlpm.custom_benefit,R105,
_xlpm.custom_bc_ratio,(_xlpm.custom_benefit/_xlpm.custom_cost),
_xlpm.measure_bc_ratio,IF(_xlpm.measure_type="custom",_xlpm.custom_bc_ratio,VLOOKUP(_xlpm.refno,'UES Measure List Oct 2026'!$A$3:$AI$2210,35,FALSE)),
_xlpm.display,IF(ISBLANK(_xlpm.refno),"",_xlpm.measure_bc_ratio),
_xlpm.display
)</f>
        <v/>
      </c>
      <c r="T105" s="125" t="str">
        <f>IF(ISBLANK(B105),"",K105/$C$22)</f>
        <v/>
      </c>
      <c r="U105" s="126" t="str">
        <f>IF(ISBLANK(B105),"",(T105*S105))</f>
        <v/>
      </c>
      <c r="V105" s="44" t="str">
        <f>IF(ISBLANK(B105),"",IF(E105="custom",IF(AND(K105&gt;400000,S105&lt;0.5),"yes","no"),"n/a"))</f>
        <v/>
      </c>
      <c r="W105" t="s">
        <v>5072</v>
      </c>
    </row>
    <row r="106" spans="2:23" x14ac:dyDescent="0.25">
      <c r="B106" s="44"/>
      <c r="C106" s="44"/>
      <c r="D106" s="44" t="str">
        <f>IF(ISBLANK(B106),"",IFERROR(VLOOKUP(B106,'Reference ML'!$A$3:$M$2524,7,FALSE),"Error: Refno Not Found"))</f>
        <v/>
      </c>
      <c r="E106" s="44" t="str">
        <f t="shared" si="42"/>
        <v/>
      </c>
      <c r="F106" s="44" t="str">
        <f t="shared" si="40"/>
        <v/>
      </c>
      <c r="G106" s="44" t="str">
        <f t="shared" si="41"/>
        <v/>
      </c>
      <c r="H106" s="44" t="str">
        <f t="shared" si="43"/>
        <v/>
      </c>
      <c r="I106" s="44"/>
      <c r="J106" s="44"/>
      <c r="K106" s="144" t="str">
        <f>IFERROR(IF(ISBLANK(F106),"",IF(OR(MID($B106,6,1)="9",MID($B106,6,1)="8"),G106*IF(MID($B106,2,2)="LI",'Inflation Adjustment'!$J$9,'Inflation Adjustment'!$J$10),$F106*VLOOKUP($B106,'Reference ML'!$A$3:$M$2524,9,FALSE))),"")</f>
        <v/>
      </c>
      <c r="L106" s="145" t="str">
        <f>IFERROR(IF(ISBLANK(G106),"",IF(OR(MID($B106,6,1)="9",MID($B106,6,1)="8"),H106,$F106*VLOOKUP($B106,'Reference ML'!$A$3:$M$2524,10,FALSE))),"")</f>
        <v/>
      </c>
      <c r="M106" s="146" t="str">
        <f>IFERROR(VLOOKUP($B106,'Reference ML'!$A$3:$M$2524,13,FALSE),"")</f>
        <v/>
      </c>
      <c r="N106" s="145">
        <f>IF(K106&gt;0,IFERROR(K106*M106,0),"")</f>
        <v>0</v>
      </c>
      <c r="O106" s="147" t="str">
        <f>IFERROR(VLOOKUP($B106,'Reference ML'!$A$3:$M$2524,11,FALSE),"")</f>
        <v/>
      </c>
      <c r="P106" s="145">
        <f t="shared" si="44"/>
        <v>0</v>
      </c>
      <c r="Q106" s="145">
        <f t="shared" si="45"/>
        <v>0</v>
      </c>
      <c r="R106" s="148">
        <f t="shared" si="39"/>
        <v>0</v>
      </c>
      <c r="S106" s="149" t="str">
        <f>_xlfn.LET(
_xlpm.refno,B106,
_xlpm.measure_type,E106,
_xlpm.custom_cost,H106,
_xlpm.custom_benefit,R106,
_xlpm.custom_bc_ratio,(_xlpm.custom_benefit/_xlpm.custom_cost),
_xlpm.measure_bc_ratio,IF(_xlpm.measure_type="custom",_xlpm.custom_bc_ratio,VLOOKUP(_xlpm.refno,'UES Measure List Oct 2026'!$A$3:$AI$2210,35,FALSE)),
_xlpm.display,IF(ISBLANK(_xlpm.refno),"",_xlpm.measure_bc_ratio),
_xlpm.display
)</f>
        <v/>
      </c>
      <c r="T106" s="125" t="str">
        <f>IF(ISBLANK(B106),"",K106/$C$22)</f>
        <v/>
      </c>
      <c r="U106" s="126" t="str">
        <f>IF(ISBLANK(B106),"",(T106*S106))</f>
        <v/>
      </c>
      <c r="V106" s="44" t="str">
        <f>IF(ISBLANK(B106),"",IF(E106="custom",IF(AND(K106&gt;400000,S106&lt;0.5),"yes","no"),"n/a"))</f>
        <v/>
      </c>
      <c r="W106" t="s">
        <v>5072</v>
      </c>
    </row>
    <row r="107" spans="2:23" x14ac:dyDescent="0.25">
      <c r="B107" s="44"/>
      <c r="C107" s="44"/>
      <c r="D107" s="44" t="str">
        <f>IF(ISBLANK(B107),"",IFERROR(VLOOKUP(B107,'Reference ML'!$A$3:$M$2524,7,FALSE),"Error: Refno Not Found"))</f>
        <v/>
      </c>
      <c r="E107" s="44" t="str">
        <f t="shared" si="42"/>
        <v/>
      </c>
      <c r="F107" s="44" t="str">
        <f t="shared" si="40"/>
        <v/>
      </c>
      <c r="G107" s="44" t="str">
        <f t="shared" si="41"/>
        <v/>
      </c>
      <c r="H107" s="44" t="str">
        <f t="shared" si="43"/>
        <v/>
      </c>
      <c r="I107" s="44"/>
      <c r="J107" s="44"/>
      <c r="K107" s="144" t="str">
        <f>IFERROR(IF(ISBLANK(F107),"",IF(OR(MID($B107,6,1)="9",MID($B107,6,1)="8"),G107*IF(MID($B107,2,2)="LI",'Inflation Adjustment'!$J$9,'Inflation Adjustment'!$J$10),$F107*VLOOKUP($B107,'Reference ML'!$A$3:$M$2524,9,FALSE))),"")</f>
        <v/>
      </c>
      <c r="L107" s="145" t="str">
        <f>IFERROR(IF(ISBLANK(G107),"",IF(OR(MID($B107,6,1)="9",MID($B107,6,1)="8"),H107,$F107*VLOOKUP($B107,'Reference ML'!$A$3:$M$2524,10,FALSE))),"")</f>
        <v/>
      </c>
      <c r="M107" s="146" t="str">
        <f>IFERROR(VLOOKUP($B107,'Reference ML'!$A$3:$M$2524,13,FALSE),"")</f>
        <v/>
      </c>
      <c r="N107" s="145">
        <f>IF(K107&gt;0,IFERROR(K107*M107,0),"")</f>
        <v>0</v>
      </c>
      <c r="O107" s="147" t="str">
        <f>IFERROR(VLOOKUP($B107,'Reference ML'!$A$3:$M$2524,11,FALSE),"")</f>
        <v/>
      </c>
      <c r="P107" s="145">
        <f t="shared" si="44"/>
        <v>0</v>
      </c>
      <c r="Q107" s="145">
        <f t="shared" si="45"/>
        <v>0</v>
      </c>
      <c r="R107" s="148">
        <f t="shared" si="39"/>
        <v>0</v>
      </c>
      <c r="S107" s="149" t="str">
        <f>_xlfn.LET(
_xlpm.refno,B107,
_xlpm.measure_type,E107,
_xlpm.custom_cost,H107,
_xlpm.custom_benefit,R107,
_xlpm.custom_bc_ratio,(_xlpm.custom_benefit/_xlpm.custom_cost),
_xlpm.measure_bc_ratio,IF(_xlpm.measure_type="custom",_xlpm.custom_bc_ratio,VLOOKUP(_xlpm.refno,'UES Measure List Oct 2026'!$A$3:$AI$2210,35,FALSE)),
_xlpm.display,IF(ISBLANK(_xlpm.refno),"",_xlpm.measure_bc_ratio),
_xlpm.display
)</f>
        <v/>
      </c>
      <c r="T107" s="125" t="str">
        <f>IF(ISBLANK(B107),"",K107/$C$22)</f>
        <v/>
      </c>
      <c r="U107" s="126" t="str">
        <f>IF(ISBLANK(B107),"",(T107*S107))</f>
        <v/>
      </c>
      <c r="V107" s="44" t="str">
        <f>IF(ISBLANK(B107),"",IF(E107="custom",IF(AND(K107&gt;400000,S107&lt;0.5),"yes","no"),"n/a"))</f>
        <v/>
      </c>
      <c r="W107" t="s">
        <v>5072</v>
      </c>
    </row>
    <row r="108" spans="2:23" x14ac:dyDescent="0.25">
      <c r="B108" s="44"/>
      <c r="C108" s="44"/>
      <c r="D108" s="44" t="str">
        <f>IF(ISBLANK(B108),"",IFERROR(VLOOKUP(B108,'Reference ML'!$A$3:$M$2524,7,FALSE),"Error: Refno Not Found"))</f>
        <v/>
      </c>
      <c r="E108" s="44" t="str">
        <f t="shared" si="42"/>
        <v/>
      </c>
      <c r="F108" s="44" t="str">
        <f t="shared" si="40"/>
        <v/>
      </c>
      <c r="G108" s="44" t="str">
        <f t="shared" si="41"/>
        <v/>
      </c>
      <c r="H108" s="44" t="str">
        <f t="shared" si="43"/>
        <v/>
      </c>
      <c r="I108" s="44"/>
      <c r="J108" s="44"/>
      <c r="K108" s="144" t="str">
        <f>IFERROR(IF(ISBLANK(F108),"",IF(OR(MID($B108,6,1)="9",MID($B108,6,1)="8"),G108*IF(MID($B108,2,2)="LI",'Inflation Adjustment'!$J$9,'Inflation Adjustment'!$J$10),$F108*VLOOKUP($B108,'Reference ML'!$A$3:$M$2524,9,FALSE))),"")</f>
        <v/>
      </c>
      <c r="L108" s="145" t="str">
        <f>IFERROR(IF(ISBLANK(G108),"",IF(OR(MID($B108,6,1)="9",MID($B108,6,1)="8"),H108,$F108*VLOOKUP($B108,'Reference ML'!$A$3:$M$2524,10,FALSE))),"")</f>
        <v/>
      </c>
      <c r="M108" s="146" t="str">
        <f>IFERROR(VLOOKUP($B108,'Reference ML'!$A$3:$M$2524,13,FALSE),"")</f>
        <v/>
      </c>
      <c r="N108" s="145">
        <f>IF(K108&gt;0,IFERROR(K108*M108,0),"")</f>
        <v>0</v>
      </c>
      <c r="O108" s="147" t="str">
        <f>IFERROR(VLOOKUP($B108,'Reference ML'!$A$3:$M$2524,11,FALSE),"")</f>
        <v/>
      </c>
      <c r="P108" s="145">
        <f t="shared" si="44"/>
        <v>0</v>
      </c>
      <c r="Q108" s="145">
        <f t="shared" si="45"/>
        <v>0</v>
      </c>
      <c r="R108" s="148">
        <f t="shared" si="39"/>
        <v>0</v>
      </c>
      <c r="S108" s="149" t="str">
        <f>_xlfn.LET(
_xlpm.refno,B108,
_xlpm.measure_type,E108,
_xlpm.custom_cost,H108,
_xlpm.custom_benefit,R108,
_xlpm.custom_bc_ratio,(_xlpm.custom_benefit/_xlpm.custom_cost),
_xlpm.measure_bc_ratio,IF(_xlpm.measure_type="custom",_xlpm.custom_bc_ratio,VLOOKUP(_xlpm.refno,'UES Measure List Oct 2026'!$A$3:$AI$2210,35,FALSE)),
_xlpm.display,IF(ISBLANK(_xlpm.refno),"",_xlpm.measure_bc_ratio),
_xlpm.display
)</f>
        <v/>
      </c>
      <c r="T108" s="125" t="str">
        <f>IF(ISBLANK(B108),"",K108/$C$22)</f>
        <v/>
      </c>
      <c r="U108" s="126" t="str">
        <f>IF(ISBLANK(B108),"",(T108*S108))</f>
        <v/>
      </c>
      <c r="V108" s="44" t="str">
        <f>IF(ISBLANK(B108),"",IF(E108="custom",IF(AND(K108&gt;400000,S108&lt;0.5),"yes","no"),"n/a"))</f>
        <v/>
      </c>
      <c r="W108" t="s">
        <v>5072</v>
      </c>
    </row>
    <row r="109" spans="2:23" x14ac:dyDescent="0.25">
      <c r="B109" s="44"/>
      <c r="C109" s="44"/>
      <c r="D109" s="44" t="str">
        <f>IF(ISBLANK(B109),"",IFERROR(VLOOKUP(B109,'Reference ML'!$A$3:$M$2524,7,FALSE),"Error: Refno Not Found"))</f>
        <v/>
      </c>
      <c r="E109" s="44" t="str">
        <f t="shared" si="42"/>
        <v/>
      </c>
      <c r="F109" s="44" t="str">
        <f t="shared" si="40"/>
        <v/>
      </c>
      <c r="G109" s="44" t="str">
        <f t="shared" si="41"/>
        <v/>
      </c>
      <c r="H109" s="44" t="str">
        <f t="shared" si="43"/>
        <v/>
      </c>
      <c r="I109" s="44"/>
      <c r="J109" s="44"/>
      <c r="K109" s="144" t="str">
        <f>IFERROR(IF(ISBLANK(F109),"",IF(OR(MID($B109,6,1)="9",MID($B109,6,1)="8"),G109*IF(MID($B109,2,2)="LI",'Inflation Adjustment'!$J$9,'Inflation Adjustment'!$J$10),$F109*VLOOKUP($B109,'Reference ML'!$A$3:$M$2524,9,FALSE))),"")</f>
        <v/>
      </c>
      <c r="L109" s="145" t="str">
        <f>IFERROR(IF(ISBLANK(G109),"",IF(OR(MID($B109,6,1)="9",MID($B109,6,1)="8"),H109,$F109*VLOOKUP($B109,'Reference ML'!$A$3:$M$2524,10,FALSE))),"")</f>
        <v/>
      </c>
      <c r="M109" s="146" t="str">
        <f>IFERROR(VLOOKUP($B109,'Reference ML'!$A$3:$M$2524,13,FALSE),"")</f>
        <v/>
      </c>
      <c r="N109" s="145">
        <f>IF(K109&gt;0,IFERROR(K109*M109,0),"")</f>
        <v>0</v>
      </c>
      <c r="O109" s="147" t="str">
        <f>IFERROR(VLOOKUP($B109,'Reference ML'!$A$3:$M$2524,11,FALSE),"")</f>
        <v/>
      </c>
      <c r="P109" s="145">
        <f t="shared" si="44"/>
        <v>0</v>
      </c>
      <c r="Q109" s="145">
        <f t="shared" si="45"/>
        <v>0</v>
      </c>
      <c r="R109" s="148">
        <f t="shared" si="39"/>
        <v>0</v>
      </c>
      <c r="S109" s="149" t="str">
        <f>_xlfn.LET(
_xlpm.refno,B109,
_xlpm.measure_type,E109,
_xlpm.custom_cost,H109,
_xlpm.custom_benefit,R109,
_xlpm.custom_bc_ratio,(_xlpm.custom_benefit/_xlpm.custom_cost),
_xlpm.measure_bc_ratio,IF(_xlpm.measure_type="custom",_xlpm.custom_bc_ratio,VLOOKUP(_xlpm.refno,'UES Measure List Oct 2026'!$A$3:$AI$2210,35,FALSE)),
_xlpm.display,IF(ISBLANK(_xlpm.refno),"",_xlpm.measure_bc_ratio),
_xlpm.display
)</f>
        <v/>
      </c>
      <c r="T109" s="125" t="str">
        <f>IF(ISBLANK(B109),"",K109/$C$22)</f>
        <v/>
      </c>
      <c r="U109" s="126" t="str">
        <f>IF(ISBLANK(B109),"",(T109*S109))</f>
        <v/>
      </c>
      <c r="V109" s="44" t="str">
        <f>IF(ISBLANK(B109),"",IF(E109="custom",IF(AND(K109&gt;400000,S109&lt;0.5),"yes","no"),"n/a"))</f>
        <v/>
      </c>
      <c r="W109" t="s">
        <v>5072</v>
      </c>
    </row>
    <row r="110" spans="2:23" x14ac:dyDescent="0.25">
      <c r="B110" s="44"/>
      <c r="C110" s="44"/>
      <c r="D110" s="44" t="str">
        <f>IF(ISBLANK(B110),"",IFERROR(VLOOKUP(B110,'Reference ML'!$A$3:$M$2524,7,FALSE),"Error: Refno Not Found"))</f>
        <v/>
      </c>
      <c r="E110" s="44" t="str">
        <f t="shared" si="42"/>
        <v/>
      </c>
      <c r="F110" s="44" t="str">
        <f t="shared" si="40"/>
        <v/>
      </c>
      <c r="G110" s="44" t="str">
        <f t="shared" si="41"/>
        <v/>
      </c>
      <c r="H110" s="44" t="str">
        <f t="shared" si="43"/>
        <v/>
      </c>
      <c r="I110" s="44"/>
      <c r="J110" s="44"/>
      <c r="K110" s="144" t="str">
        <f>IFERROR(IF(ISBLANK(F110),"",IF(OR(MID($B110,6,1)="9",MID($B110,6,1)="8"),G110*IF(MID($B110,2,2)="LI",'Inflation Adjustment'!$J$9,'Inflation Adjustment'!$J$10),$F110*VLOOKUP($B110,'Reference ML'!$A$3:$M$2524,9,FALSE))),"")</f>
        <v/>
      </c>
      <c r="L110" s="145" t="str">
        <f>IFERROR(IF(ISBLANK(G110),"",IF(OR(MID($B110,6,1)="9",MID($B110,6,1)="8"),H110,$F110*VLOOKUP($B110,'Reference ML'!$A$3:$M$2524,10,FALSE))),"")</f>
        <v/>
      </c>
      <c r="M110" s="146" t="str">
        <f>IFERROR(VLOOKUP($B110,'Reference ML'!$A$3:$M$2524,13,FALSE),"")</f>
        <v/>
      </c>
      <c r="N110" s="145">
        <f>IF(K110&gt;0,IFERROR(K110*M110,0),"")</f>
        <v>0</v>
      </c>
      <c r="O110" s="147" t="str">
        <f>IFERROR(VLOOKUP($B110,'Reference ML'!$A$3:$M$2524,11,FALSE),"")</f>
        <v/>
      </c>
      <c r="P110" s="145">
        <f t="shared" si="44"/>
        <v>0</v>
      </c>
      <c r="Q110" s="145">
        <f t="shared" si="45"/>
        <v>0</v>
      </c>
      <c r="R110" s="148">
        <f t="shared" si="39"/>
        <v>0</v>
      </c>
      <c r="S110" s="149" t="str">
        <f>_xlfn.LET(
_xlpm.refno,B110,
_xlpm.measure_type,E110,
_xlpm.custom_cost,H110,
_xlpm.custom_benefit,R110,
_xlpm.custom_bc_ratio,(_xlpm.custom_benefit/_xlpm.custom_cost),
_xlpm.measure_bc_ratio,IF(_xlpm.measure_type="custom",_xlpm.custom_bc_ratio,VLOOKUP(_xlpm.refno,'UES Measure List Oct 2026'!$A$3:$AI$2210,35,FALSE)),
_xlpm.display,IF(ISBLANK(_xlpm.refno),"",_xlpm.measure_bc_ratio),
_xlpm.display
)</f>
        <v/>
      </c>
      <c r="T110" s="125" t="str">
        <f>IF(ISBLANK(B110),"",K110/$C$22)</f>
        <v/>
      </c>
      <c r="U110" s="126" t="str">
        <f>IF(ISBLANK(B110),"",(T110*S110))</f>
        <v/>
      </c>
      <c r="V110" s="44" t="str">
        <f>IF(ISBLANK(B110),"",IF(E110="custom",IF(AND(K110&gt;400000,S110&lt;0.5),"yes","no"),"n/a"))</f>
        <v/>
      </c>
      <c r="W110" t="s">
        <v>5072</v>
      </c>
    </row>
    <row r="111" spans="2:23" x14ac:dyDescent="0.25">
      <c r="B111" s="44"/>
      <c r="C111" s="44"/>
      <c r="D111" s="44" t="str">
        <f>IF(ISBLANK(B111),"",IFERROR(VLOOKUP(B111,'Reference ML'!$A$3:$M$2524,7,FALSE),"Error: Refno Not Found"))</f>
        <v/>
      </c>
      <c r="E111" s="44" t="str">
        <f t="shared" si="42"/>
        <v/>
      </c>
      <c r="F111" s="44" t="str">
        <f t="shared" si="40"/>
        <v/>
      </c>
      <c r="G111" s="44" t="str">
        <f t="shared" si="41"/>
        <v/>
      </c>
      <c r="H111" s="44" t="str">
        <f t="shared" si="43"/>
        <v/>
      </c>
      <c r="I111" s="44"/>
      <c r="J111" s="44"/>
      <c r="K111" s="144" t="str">
        <f>IFERROR(IF(ISBLANK(F111),"",IF(OR(MID($B111,6,1)="9",MID($B111,6,1)="8"),G111*IF(MID($B111,2,2)="LI",'Inflation Adjustment'!$J$9,'Inflation Adjustment'!$J$10),$F111*VLOOKUP($B111,'Reference ML'!$A$3:$M$2524,9,FALSE))),"")</f>
        <v/>
      </c>
      <c r="L111" s="145" t="str">
        <f>IFERROR(IF(ISBLANK(G111),"",IF(OR(MID($B111,6,1)="9",MID($B111,6,1)="8"),H111,$F111*VLOOKUP($B111,'Reference ML'!$A$3:$M$2524,10,FALSE))),"")</f>
        <v/>
      </c>
      <c r="M111" s="146" t="str">
        <f>IFERROR(VLOOKUP($B111,'Reference ML'!$A$3:$M$2524,13,FALSE),"")</f>
        <v/>
      </c>
      <c r="N111" s="145">
        <f>IF(K111&gt;0,IFERROR(K111*M111,0),"")</f>
        <v>0</v>
      </c>
      <c r="O111" s="147" t="str">
        <f>IFERROR(VLOOKUP($B111,'Reference ML'!$A$3:$M$2524,11,FALSE),"")</f>
        <v/>
      </c>
      <c r="P111" s="145">
        <f t="shared" si="44"/>
        <v>0</v>
      </c>
      <c r="Q111" s="145">
        <f t="shared" si="45"/>
        <v>0</v>
      </c>
      <c r="R111" s="148">
        <f t="shared" si="39"/>
        <v>0</v>
      </c>
      <c r="S111" s="149" t="str">
        <f>_xlfn.LET(
_xlpm.refno,B111,
_xlpm.measure_type,E111,
_xlpm.custom_cost,H111,
_xlpm.custom_benefit,R111,
_xlpm.custom_bc_ratio,(_xlpm.custom_benefit/_xlpm.custom_cost),
_xlpm.measure_bc_ratio,IF(_xlpm.measure_type="custom",_xlpm.custom_bc_ratio,VLOOKUP(_xlpm.refno,'UES Measure List Oct 2026'!$A$3:$AI$2210,35,FALSE)),
_xlpm.display,IF(ISBLANK(_xlpm.refno),"",_xlpm.measure_bc_ratio),
_xlpm.display
)</f>
        <v/>
      </c>
      <c r="T111" s="125" t="str">
        <f>IF(ISBLANK(B111),"",K111/$C$22)</f>
        <v/>
      </c>
      <c r="U111" s="126" t="str">
        <f>IF(ISBLANK(B111),"",(T111*S111))</f>
        <v/>
      </c>
      <c r="V111" s="44" t="str">
        <f>IF(ISBLANK(B111),"",IF(E111="custom",IF(AND(K111&gt;400000,S111&lt;0.5),"yes","no"),"n/a"))</f>
        <v/>
      </c>
      <c r="W111" t="s">
        <v>5072</v>
      </c>
    </row>
    <row r="112" spans="2:23" x14ac:dyDescent="0.25">
      <c r="B112" s="44"/>
      <c r="C112" s="44"/>
      <c r="D112" s="44" t="str">
        <f>IF(ISBLANK(B112),"",IFERROR(VLOOKUP(B112,'Reference ML'!$A$3:$M$2524,7,FALSE),"Error: Refno Not Found"))</f>
        <v/>
      </c>
      <c r="E112" s="44" t="str">
        <f t="shared" si="42"/>
        <v/>
      </c>
      <c r="F112" s="44" t="str">
        <f t="shared" si="40"/>
        <v/>
      </c>
      <c r="G112" s="44" t="str">
        <f t="shared" si="41"/>
        <v/>
      </c>
      <c r="H112" s="44" t="str">
        <f t="shared" si="43"/>
        <v/>
      </c>
      <c r="I112" s="44"/>
      <c r="J112" s="44"/>
      <c r="K112" s="144" t="str">
        <f>IFERROR(IF(ISBLANK(F112),"",IF(OR(MID($B112,6,1)="9",MID($B112,6,1)="8"),G112*IF(MID($B112,2,2)="LI",'Inflation Adjustment'!$J$9,'Inflation Adjustment'!$J$10),$F112*VLOOKUP($B112,'Reference ML'!$A$3:$M$2524,9,FALSE))),"")</f>
        <v/>
      </c>
      <c r="L112" s="145" t="str">
        <f>IFERROR(IF(ISBLANK(G112),"",IF(OR(MID($B112,6,1)="9",MID($B112,6,1)="8"),H112,$F112*VLOOKUP($B112,'Reference ML'!$A$3:$M$2524,10,FALSE))),"")</f>
        <v/>
      </c>
      <c r="M112" s="146" t="str">
        <f>IFERROR(VLOOKUP($B112,'Reference ML'!$A$3:$M$2524,13,FALSE),"")</f>
        <v/>
      </c>
      <c r="N112" s="145">
        <f>IF(K112&gt;0,IFERROR(K112*M112,0),"")</f>
        <v>0</v>
      </c>
      <c r="O112" s="147" t="str">
        <f>IFERROR(VLOOKUP($B112,'Reference ML'!$A$3:$M$2524,11,FALSE),"")</f>
        <v/>
      </c>
      <c r="P112" s="145">
        <f t="shared" si="44"/>
        <v>0</v>
      </c>
      <c r="Q112" s="145">
        <f t="shared" si="45"/>
        <v>0</v>
      </c>
      <c r="R112" s="148">
        <f t="shared" si="39"/>
        <v>0</v>
      </c>
      <c r="S112" s="149" t="str">
        <f>_xlfn.LET(
_xlpm.refno,B112,
_xlpm.measure_type,E112,
_xlpm.custom_cost,H112,
_xlpm.custom_benefit,R112,
_xlpm.custom_bc_ratio,(_xlpm.custom_benefit/_xlpm.custom_cost),
_xlpm.measure_bc_ratio,IF(_xlpm.measure_type="custom",_xlpm.custom_bc_ratio,VLOOKUP(_xlpm.refno,'UES Measure List Oct 2026'!$A$3:$AI$2210,35,FALSE)),
_xlpm.display,IF(ISBLANK(_xlpm.refno),"",_xlpm.measure_bc_ratio),
_xlpm.display
)</f>
        <v/>
      </c>
      <c r="T112" s="125" t="str">
        <f>IF(ISBLANK(B112),"",K112/$C$22)</f>
        <v/>
      </c>
      <c r="U112" s="126" t="str">
        <f>IF(ISBLANK(B112),"",(T112*S112))</f>
        <v/>
      </c>
      <c r="V112" s="44" t="str">
        <f>IF(ISBLANK(B112),"",IF(E112="custom",IF(AND(K112&gt;400000,S112&lt;0.5),"yes","no"),"n/a"))</f>
        <v/>
      </c>
      <c r="W112" t="s">
        <v>5072</v>
      </c>
    </row>
    <row r="113" spans="2:23" x14ac:dyDescent="0.25">
      <c r="B113" s="44"/>
      <c r="C113" s="44"/>
      <c r="D113" s="44" t="str">
        <f>IF(ISBLANK(B113),"",IFERROR(VLOOKUP(B113,'Reference ML'!$A$3:$M$2524,7,FALSE),"Error: Refno Not Found"))</f>
        <v/>
      </c>
      <c r="E113" s="44" t="str">
        <f t="shared" si="42"/>
        <v/>
      </c>
      <c r="F113" s="44" t="str">
        <f t="shared" si="40"/>
        <v/>
      </c>
      <c r="G113" s="44" t="str">
        <f t="shared" si="41"/>
        <v/>
      </c>
      <c r="H113" s="44" t="str">
        <f t="shared" si="43"/>
        <v/>
      </c>
      <c r="I113" s="44"/>
      <c r="J113" s="44"/>
      <c r="K113" s="144" t="str">
        <f>IFERROR(IF(ISBLANK(F113),"",IF(OR(MID($B113,6,1)="9",MID($B113,6,1)="8"),G113*IF(MID($B113,2,2)="LI",'Inflation Adjustment'!$J$9,'Inflation Adjustment'!$J$10),$F113*VLOOKUP($B113,'Reference ML'!$A$3:$M$2524,9,FALSE))),"")</f>
        <v/>
      </c>
      <c r="L113" s="145" t="str">
        <f>IFERROR(IF(ISBLANK(G113),"",IF(OR(MID($B113,6,1)="9",MID($B113,6,1)="8"),H113,$F113*VLOOKUP($B113,'Reference ML'!$A$3:$M$2524,10,FALSE))),"")</f>
        <v/>
      </c>
      <c r="M113" s="146" t="str">
        <f>IFERROR(VLOOKUP($B113,'Reference ML'!$A$3:$M$2524,13,FALSE),"")</f>
        <v/>
      </c>
      <c r="N113" s="145">
        <f>IF(K113&gt;0,IFERROR(K113*M113,0),"")</f>
        <v>0</v>
      </c>
      <c r="O113" s="147" t="str">
        <f>IFERROR(VLOOKUP($B113,'Reference ML'!$A$3:$M$2524,11,FALSE),"")</f>
        <v/>
      </c>
      <c r="P113" s="145">
        <f t="shared" si="44"/>
        <v>0</v>
      </c>
      <c r="Q113" s="145">
        <f t="shared" si="45"/>
        <v>0</v>
      </c>
      <c r="R113" s="148">
        <f t="shared" si="39"/>
        <v>0</v>
      </c>
      <c r="S113" s="149" t="str">
        <f>_xlfn.LET(
_xlpm.refno,B113,
_xlpm.measure_type,E113,
_xlpm.custom_cost,H113,
_xlpm.custom_benefit,R113,
_xlpm.custom_bc_ratio,(_xlpm.custom_benefit/_xlpm.custom_cost),
_xlpm.measure_bc_ratio,IF(_xlpm.measure_type="custom",_xlpm.custom_bc_ratio,VLOOKUP(_xlpm.refno,'UES Measure List Oct 2026'!$A$3:$AI$2210,35,FALSE)),
_xlpm.display,IF(ISBLANK(_xlpm.refno),"",_xlpm.measure_bc_ratio),
_xlpm.display
)</f>
        <v/>
      </c>
      <c r="T113" s="125" t="str">
        <f>IF(ISBLANK(B113),"",K113/$C$22)</f>
        <v/>
      </c>
      <c r="U113" s="126" t="str">
        <f>IF(ISBLANK(B113),"",(T113*S113))</f>
        <v/>
      </c>
      <c r="V113" s="44" t="str">
        <f>IF(ISBLANK(B113),"",IF(E113="custom",IF(AND(K113&gt;400000,S113&lt;0.5),"yes","no"),"n/a"))</f>
        <v/>
      </c>
      <c r="W113" t="s">
        <v>5072</v>
      </c>
    </row>
    <row r="114" spans="2:23" x14ac:dyDescent="0.25">
      <c r="B114" s="44"/>
      <c r="C114" s="44"/>
      <c r="D114" s="44" t="str">
        <f>IF(ISBLANK(B114),"",IFERROR(VLOOKUP(B114,'Reference ML'!$A$3:$M$2524,7,FALSE),"Error: Refno Not Found"))</f>
        <v/>
      </c>
      <c r="E114" s="44" t="str">
        <f t="shared" si="42"/>
        <v/>
      </c>
      <c r="F114" s="44" t="str">
        <f t="shared" si="40"/>
        <v/>
      </c>
      <c r="G114" s="44" t="str">
        <f t="shared" si="41"/>
        <v/>
      </c>
      <c r="H114" s="44" t="str">
        <f t="shared" si="43"/>
        <v/>
      </c>
      <c r="I114" s="44"/>
      <c r="J114" s="44"/>
      <c r="K114" s="144" t="str">
        <f>IFERROR(IF(ISBLANK(F114),"",IF(OR(MID($B114,6,1)="9",MID($B114,6,1)="8"),G114*IF(MID($B114,2,2)="LI",'Inflation Adjustment'!$J$9,'Inflation Adjustment'!$J$10),$F114*VLOOKUP($B114,'Reference ML'!$A$3:$M$2524,9,FALSE))),"")</f>
        <v/>
      </c>
      <c r="L114" s="145" t="str">
        <f>IFERROR(IF(ISBLANK(G114),"",IF(OR(MID($B114,6,1)="9",MID($B114,6,1)="8"),H114,$F114*VLOOKUP($B114,'Reference ML'!$A$3:$M$2524,10,FALSE))),"")</f>
        <v/>
      </c>
      <c r="M114" s="146" t="str">
        <f>IFERROR(VLOOKUP($B114,'Reference ML'!$A$3:$M$2524,13,FALSE),"")</f>
        <v/>
      </c>
      <c r="N114" s="145">
        <f>IF(K114&gt;0,IFERROR(K114*M114,0),"")</f>
        <v>0</v>
      </c>
      <c r="O114" s="147" t="str">
        <f>IFERROR(VLOOKUP($B114,'Reference ML'!$A$3:$M$2524,11,FALSE),"")</f>
        <v/>
      </c>
      <c r="P114" s="145">
        <f t="shared" si="44"/>
        <v>0</v>
      </c>
      <c r="Q114" s="145">
        <f t="shared" si="45"/>
        <v>0</v>
      </c>
      <c r="R114" s="148">
        <f t="shared" si="39"/>
        <v>0</v>
      </c>
      <c r="S114" s="149" t="str">
        <f>_xlfn.LET(
_xlpm.refno,B114,
_xlpm.measure_type,E114,
_xlpm.custom_cost,H114,
_xlpm.custom_benefit,R114,
_xlpm.custom_bc_ratio,(_xlpm.custom_benefit/_xlpm.custom_cost),
_xlpm.measure_bc_ratio,IF(_xlpm.measure_type="custom",_xlpm.custom_bc_ratio,VLOOKUP(_xlpm.refno,'UES Measure List Oct 2026'!$A$3:$AI$2210,35,FALSE)),
_xlpm.display,IF(ISBLANK(_xlpm.refno),"",_xlpm.measure_bc_ratio),
_xlpm.display
)</f>
        <v/>
      </c>
      <c r="T114" s="125" t="str">
        <f>IF(ISBLANK(B114),"",K114/$C$22)</f>
        <v/>
      </c>
      <c r="U114" s="126" t="str">
        <f>IF(ISBLANK(B114),"",(T114*S114))</f>
        <v/>
      </c>
      <c r="V114" s="44" t="str">
        <f>IF(ISBLANK(B114),"",IF(E114="custom",IF(AND(K114&gt;400000,S114&lt;0.5),"yes","no"),"n/a"))</f>
        <v/>
      </c>
      <c r="W114" t="s">
        <v>5072</v>
      </c>
    </row>
    <row r="115" spans="2:23" x14ac:dyDescent="0.25">
      <c r="B115" s="44"/>
      <c r="C115" s="44"/>
      <c r="D115" s="44" t="str">
        <f>IF(ISBLANK(B115),"",IFERROR(VLOOKUP(B115,'Reference ML'!$A$3:$M$2524,7,FALSE),"Error: Refno Not Found"))</f>
        <v/>
      </c>
      <c r="E115" s="44" t="str">
        <f t="shared" si="42"/>
        <v/>
      </c>
      <c r="F115" s="44" t="str">
        <f t="shared" si="40"/>
        <v/>
      </c>
      <c r="G115" s="44" t="str">
        <f t="shared" si="41"/>
        <v/>
      </c>
      <c r="H115" s="44" t="str">
        <f t="shared" si="43"/>
        <v/>
      </c>
      <c r="I115" s="44"/>
      <c r="J115" s="44"/>
      <c r="K115" s="144" t="str">
        <f>IFERROR(IF(ISBLANK(F115),"",IF(OR(MID($B115,6,1)="9",MID($B115,6,1)="8"),G115*IF(MID($B115,2,2)="LI",'Inflation Adjustment'!$J$9,'Inflation Adjustment'!$J$10),$F115*VLOOKUP($B115,'Reference ML'!$A$3:$M$2524,9,FALSE))),"")</f>
        <v/>
      </c>
      <c r="L115" s="145" t="str">
        <f>IFERROR(IF(ISBLANK(G115),"",IF(OR(MID($B115,6,1)="9",MID($B115,6,1)="8"),H115,$F115*VLOOKUP($B115,'Reference ML'!$A$3:$M$2524,10,FALSE))),"")</f>
        <v/>
      </c>
      <c r="M115" s="146" t="str">
        <f>IFERROR(VLOOKUP($B115,'Reference ML'!$A$3:$M$2524,13,FALSE),"")</f>
        <v/>
      </c>
      <c r="N115" s="145">
        <f>IF(K115&gt;0,IFERROR(K115*M115,0),"")</f>
        <v>0</v>
      </c>
      <c r="O115" s="147" t="str">
        <f>IFERROR(VLOOKUP($B115,'Reference ML'!$A$3:$M$2524,11,FALSE),"")</f>
        <v/>
      </c>
      <c r="P115" s="145">
        <f t="shared" si="44"/>
        <v>0</v>
      </c>
      <c r="Q115" s="145">
        <f t="shared" si="45"/>
        <v>0</v>
      </c>
      <c r="R115" s="148">
        <f t="shared" si="39"/>
        <v>0</v>
      </c>
      <c r="S115" s="149" t="str">
        <f>_xlfn.LET(
_xlpm.refno,B115,
_xlpm.measure_type,E115,
_xlpm.custom_cost,H115,
_xlpm.custom_benefit,R115,
_xlpm.custom_bc_ratio,(_xlpm.custom_benefit/_xlpm.custom_cost),
_xlpm.measure_bc_ratio,IF(_xlpm.measure_type="custom",_xlpm.custom_bc_ratio,VLOOKUP(_xlpm.refno,'UES Measure List Oct 2026'!$A$3:$AI$2210,35,FALSE)),
_xlpm.display,IF(ISBLANK(_xlpm.refno),"",_xlpm.measure_bc_ratio),
_xlpm.display
)</f>
        <v/>
      </c>
      <c r="T115" s="125" t="str">
        <f>IF(ISBLANK(B115),"",K115/$C$22)</f>
        <v/>
      </c>
      <c r="U115" s="126" t="str">
        <f>IF(ISBLANK(B115),"",(T115*S115))</f>
        <v/>
      </c>
      <c r="V115" s="44" t="str">
        <f>IF(ISBLANK(B115),"",IF(E115="custom",IF(AND(K115&gt;400000,S115&lt;0.5),"yes","no"),"n/a"))</f>
        <v/>
      </c>
      <c r="W115" t="s">
        <v>5072</v>
      </c>
    </row>
    <row r="116" spans="2:23" x14ac:dyDescent="0.25">
      <c r="B116" s="44"/>
      <c r="C116" s="44"/>
      <c r="D116" s="44" t="str">
        <f>IF(ISBLANK(B116),"",IFERROR(VLOOKUP(B116,'Reference ML'!$A$3:$M$2524,7,FALSE),"Error: Refno Not Found"))</f>
        <v/>
      </c>
      <c r="E116" s="44" t="str">
        <f t="shared" si="42"/>
        <v/>
      </c>
      <c r="F116" s="44" t="str">
        <f t="shared" si="40"/>
        <v/>
      </c>
      <c r="G116" s="44" t="str">
        <f t="shared" si="41"/>
        <v/>
      </c>
      <c r="H116" s="44" t="str">
        <f t="shared" si="43"/>
        <v/>
      </c>
      <c r="I116" s="44"/>
      <c r="J116" s="44"/>
      <c r="K116" s="144" t="str">
        <f>IFERROR(IF(ISBLANK(F116),"",IF(OR(MID($B116,6,1)="9",MID($B116,6,1)="8"),G116*IF(MID($B116,2,2)="LI",'Inflation Adjustment'!$J$9,'Inflation Adjustment'!$J$10),$F116*VLOOKUP($B116,'Reference ML'!$A$3:$M$2524,9,FALSE))),"")</f>
        <v/>
      </c>
      <c r="L116" s="145" t="str">
        <f>IFERROR(IF(ISBLANK(G116),"",IF(OR(MID($B116,6,1)="9",MID($B116,6,1)="8"),H116,$F116*VLOOKUP($B116,'Reference ML'!$A$3:$M$2524,10,FALSE))),"")</f>
        <v/>
      </c>
      <c r="M116" s="146" t="str">
        <f>IFERROR(VLOOKUP($B116,'Reference ML'!$A$3:$M$2524,13,FALSE),"")</f>
        <v/>
      </c>
      <c r="N116" s="145">
        <f>IF(K116&gt;0,IFERROR(K116*M116,0),"")</f>
        <v>0</v>
      </c>
      <c r="O116" s="147" t="str">
        <f>IFERROR(VLOOKUP($B116,'Reference ML'!$A$3:$M$2524,11,FALSE),"")</f>
        <v/>
      </c>
      <c r="P116" s="145">
        <f t="shared" si="44"/>
        <v>0</v>
      </c>
      <c r="Q116" s="145">
        <f t="shared" si="45"/>
        <v>0</v>
      </c>
      <c r="R116" s="148">
        <f t="shared" si="39"/>
        <v>0</v>
      </c>
      <c r="S116" s="149" t="str">
        <f>_xlfn.LET(
_xlpm.refno,B116,
_xlpm.measure_type,E116,
_xlpm.custom_cost,H116,
_xlpm.custom_benefit,R116,
_xlpm.custom_bc_ratio,(_xlpm.custom_benefit/_xlpm.custom_cost),
_xlpm.measure_bc_ratio,IF(_xlpm.measure_type="custom",_xlpm.custom_bc_ratio,VLOOKUP(_xlpm.refno,'UES Measure List Oct 2026'!$A$3:$AI$2210,35,FALSE)),
_xlpm.display,IF(ISBLANK(_xlpm.refno),"",_xlpm.measure_bc_ratio),
_xlpm.display
)</f>
        <v/>
      </c>
      <c r="T116" s="125" t="str">
        <f>IF(ISBLANK(B116),"",K116/$C$22)</f>
        <v/>
      </c>
      <c r="U116" s="126" t="str">
        <f>IF(ISBLANK(B116),"",(T116*S116))</f>
        <v/>
      </c>
      <c r="V116" s="44" t="str">
        <f>IF(ISBLANK(B116),"",IF(E116="custom",IF(AND(K116&gt;400000,S116&lt;0.5),"yes","no"),"n/a"))</f>
        <v/>
      </c>
      <c r="W116" t="s">
        <v>5072</v>
      </c>
    </row>
    <row r="117" spans="2:23" x14ac:dyDescent="0.25">
      <c r="B117" s="44"/>
      <c r="C117" s="44"/>
      <c r="D117" s="44" t="str">
        <f>IF(ISBLANK(B117),"",IFERROR(VLOOKUP(B117,'Reference ML'!$A$3:$M$2524,7,FALSE),"Error: Refno Not Found"))</f>
        <v/>
      </c>
      <c r="E117" s="44" t="str">
        <f t="shared" si="42"/>
        <v/>
      </c>
      <c r="F117" s="44" t="str">
        <f t="shared" si="40"/>
        <v/>
      </c>
      <c r="G117" s="44" t="str">
        <f t="shared" si="41"/>
        <v/>
      </c>
      <c r="H117" s="44" t="str">
        <f t="shared" si="43"/>
        <v/>
      </c>
      <c r="I117" s="44"/>
      <c r="J117" s="44"/>
      <c r="K117" s="144" t="str">
        <f>IFERROR(IF(ISBLANK(F117),"",IF(OR(MID($B117,6,1)="9",MID($B117,6,1)="8"),G117*IF(MID($B117,2,2)="LI",'Inflation Adjustment'!$J$9,'Inflation Adjustment'!$J$10),$F117*VLOOKUP($B117,'Reference ML'!$A$3:$M$2524,9,FALSE))),"")</f>
        <v/>
      </c>
      <c r="L117" s="145" t="str">
        <f>IFERROR(IF(ISBLANK(G117),"",IF(OR(MID($B117,6,1)="9",MID($B117,6,1)="8"),H117,$F117*VLOOKUP($B117,'Reference ML'!$A$3:$M$2524,10,FALSE))),"")</f>
        <v/>
      </c>
      <c r="M117" s="146" t="str">
        <f>IFERROR(VLOOKUP($B117,'Reference ML'!$A$3:$M$2524,13,FALSE),"")</f>
        <v/>
      </c>
      <c r="N117" s="145">
        <f>IF(K117&gt;0,IFERROR(K117*M117,0),"")</f>
        <v>0</v>
      </c>
      <c r="O117" s="147" t="str">
        <f>IFERROR(VLOOKUP($B117,'Reference ML'!$A$3:$M$2524,11,FALSE),"")</f>
        <v/>
      </c>
      <c r="P117" s="145">
        <f t="shared" si="44"/>
        <v>0</v>
      </c>
      <c r="Q117" s="145">
        <f t="shared" si="45"/>
        <v>0</v>
      </c>
      <c r="R117" s="148">
        <f t="shared" si="39"/>
        <v>0</v>
      </c>
      <c r="S117" s="149" t="str">
        <f>_xlfn.LET(
_xlpm.refno,B117,
_xlpm.measure_type,E117,
_xlpm.custom_cost,H117,
_xlpm.custom_benefit,R117,
_xlpm.custom_bc_ratio,(_xlpm.custom_benefit/_xlpm.custom_cost),
_xlpm.measure_bc_ratio,IF(_xlpm.measure_type="custom",_xlpm.custom_bc_ratio,VLOOKUP(_xlpm.refno,'UES Measure List Oct 2026'!$A$3:$AI$2210,35,FALSE)),
_xlpm.display,IF(ISBLANK(_xlpm.refno),"",_xlpm.measure_bc_ratio),
_xlpm.display
)</f>
        <v/>
      </c>
      <c r="T117" s="125" t="str">
        <f>IF(ISBLANK(B117),"",K117/$C$22)</f>
        <v/>
      </c>
      <c r="U117" s="126" t="str">
        <f>IF(ISBLANK(B117),"",(T117*S117))</f>
        <v/>
      </c>
      <c r="V117" s="44" t="str">
        <f>IF(ISBLANK(B117),"",IF(E117="custom",IF(AND(K117&gt;400000,S117&lt;0.5),"yes","no"),"n/a"))</f>
        <v/>
      </c>
      <c r="W117" t="s">
        <v>5072</v>
      </c>
    </row>
    <row r="118" spans="2:23" x14ac:dyDescent="0.25">
      <c r="B118" s="44"/>
      <c r="C118" s="44"/>
      <c r="D118" s="44" t="str">
        <f>IF(ISBLANK(B118),"",IFERROR(VLOOKUP(B118,'Reference ML'!$A$3:$M$2524,7,FALSE),"Error: Refno Not Found"))</f>
        <v/>
      </c>
      <c r="E118" s="44" t="str">
        <f t="shared" si="42"/>
        <v/>
      </c>
      <c r="F118" s="44" t="str">
        <f t="shared" si="40"/>
        <v/>
      </c>
      <c r="G118" s="44" t="str">
        <f t="shared" si="41"/>
        <v/>
      </c>
      <c r="H118" s="44" t="str">
        <f t="shared" si="43"/>
        <v/>
      </c>
      <c r="I118" s="44"/>
      <c r="J118" s="44"/>
      <c r="K118" s="144" t="str">
        <f>IFERROR(IF(ISBLANK(F118),"",IF(OR(MID($B118,6,1)="9",MID($B118,6,1)="8"),G118*IF(MID($B118,2,2)="LI",'Inflation Adjustment'!$J$9,'Inflation Adjustment'!$J$10),$F118*VLOOKUP($B118,'Reference ML'!$A$3:$M$2524,9,FALSE))),"")</f>
        <v/>
      </c>
      <c r="L118" s="145" t="str">
        <f>IFERROR(IF(ISBLANK(G118),"",IF(OR(MID($B118,6,1)="9",MID($B118,6,1)="8"),H118,$F118*VLOOKUP($B118,'Reference ML'!$A$3:$M$2524,10,FALSE))),"")</f>
        <v/>
      </c>
      <c r="M118" s="146" t="str">
        <f>IFERROR(VLOOKUP($B118,'Reference ML'!$A$3:$M$2524,13,FALSE),"")</f>
        <v/>
      </c>
      <c r="N118" s="145">
        <f>IF(K118&gt;0,IFERROR(K118*M118,0),"")</f>
        <v>0</v>
      </c>
      <c r="O118" s="147" t="str">
        <f>IFERROR(VLOOKUP($B118,'Reference ML'!$A$3:$M$2524,11,FALSE),"")</f>
        <v/>
      </c>
      <c r="P118" s="145">
        <f t="shared" si="44"/>
        <v>0</v>
      </c>
      <c r="Q118" s="145">
        <f t="shared" si="45"/>
        <v>0</v>
      </c>
      <c r="R118" s="148">
        <f t="shared" si="39"/>
        <v>0</v>
      </c>
      <c r="S118" s="149" t="str">
        <f>_xlfn.LET(
_xlpm.refno,B118,
_xlpm.measure_type,E118,
_xlpm.custom_cost,H118,
_xlpm.custom_benefit,R118,
_xlpm.custom_bc_ratio,(_xlpm.custom_benefit/_xlpm.custom_cost),
_xlpm.measure_bc_ratio,IF(_xlpm.measure_type="custom",_xlpm.custom_bc_ratio,VLOOKUP(_xlpm.refno,'UES Measure List Oct 2026'!$A$3:$AI$2210,35,FALSE)),
_xlpm.display,IF(ISBLANK(_xlpm.refno),"",_xlpm.measure_bc_ratio),
_xlpm.display
)</f>
        <v/>
      </c>
      <c r="T118" s="125" t="str">
        <f>IF(ISBLANK(B118),"",K118/$C$22)</f>
        <v/>
      </c>
      <c r="U118" s="126" t="str">
        <f>IF(ISBLANK(B118),"",(T118*S118))</f>
        <v/>
      </c>
      <c r="V118" s="44" t="str">
        <f>IF(ISBLANK(B118),"",IF(E118="custom",IF(AND(K118&gt;400000,S118&lt;0.5),"yes","no"),"n/a"))</f>
        <v/>
      </c>
      <c r="W118" t="s">
        <v>5072</v>
      </c>
    </row>
    <row r="119" spans="2:23" x14ac:dyDescent="0.25">
      <c r="B119" s="44"/>
      <c r="C119" s="44"/>
      <c r="D119" s="44" t="str">
        <f>IF(ISBLANK(B119),"",IFERROR(VLOOKUP(B119,'Reference ML'!$A$3:$M$2524,7,FALSE),"Error: Refno Not Found"))</f>
        <v/>
      </c>
      <c r="E119" s="44" t="str">
        <f t="shared" si="42"/>
        <v/>
      </c>
      <c r="F119" s="44" t="str">
        <f t="shared" si="40"/>
        <v/>
      </c>
      <c r="G119" s="44" t="str">
        <f t="shared" si="41"/>
        <v/>
      </c>
      <c r="H119" s="44" t="str">
        <f t="shared" si="43"/>
        <v/>
      </c>
      <c r="I119" s="44"/>
      <c r="J119" s="44"/>
      <c r="K119" s="144" t="str">
        <f>IFERROR(IF(ISBLANK(F119),"",IF(OR(MID($B119,6,1)="9",MID($B119,6,1)="8"),G119*IF(MID($B119,2,2)="LI",'Inflation Adjustment'!$J$9,'Inflation Adjustment'!$J$10),$F119*VLOOKUP($B119,'Reference ML'!$A$3:$M$2524,9,FALSE))),"")</f>
        <v/>
      </c>
      <c r="L119" s="145" t="str">
        <f>IFERROR(IF(ISBLANK(G119),"",IF(OR(MID($B119,6,1)="9",MID($B119,6,1)="8"),H119,$F119*VLOOKUP($B119,'Reference ML'!$A$3:$M$2524,10,FALSE))),"")</f>
        <v/>
      </c>
      <c r="M119" s="146" t="str">
        <f>IFERROR(VLOOKUP($B119,'Reference ML'!$A$3:$M$2524,13,FALSE),"")</f>
        <v/>
      </c>
      <c r="N119" s="145">
        <f>IF(K119&gt;0,IFERROR(K119*M119,0),"")</f>
        <v>0</v>
      </c>
      <c r="O119" s="147" t="str">
        <f>IFERROR(VLOOKUP($B119,'Reference ML'!$A$3:$M$2524,11,FALSE),"")</f>
        <v/>
      </c>
      <c r="P119" s="145">
        <f t="shared" si="44"/>
        <v>0</v>
      </c>
      <c r="Q119" s="145">
        <f t="shared" si="45"/>
        <v>0</v>
      </c>
      <c r="R119" s="148">
        <f t="shared" si="39"/>
        <v>0</v>
      </c>
      <c r="S119" s="149" t="str">
        <f>_xlfn.LET(
_xlpm.refno,B119,
_xlpm.measure_type,E119,
_xlpm.custom_cost,H119,
_xlpm.custom_benefit,R119,
_xlpm.custom_bc_ratio,(_xlpm.custom_benefit/_xlpm.custom_cost),
_xlpm.measure_bc_ratio,IF(_xlpm.measure_type="custom",_xlpm.custom_bc_ratio,VLOOKUP(_xlpm.refno,'UES Measure List Oct 2026'!$A$3:$AI$2210,35,FALSE)),
_xlpm.display,IF(ISBLANK(_xlpm.refno),"",_xlpm.measure_bc_ratio),
_xlpm.display
)</f>
        <v/>
      </c>
      <c r="T119" s="125" t="str">
        <f>IF(ISBLANK(B119),"",K119/$C$22)</f>
        <v/>
      </c>
      <c r="U119" s="126" t="str">
        <f>IF(ISBLANK(B119),"",(T119*S119))</f>
        <v/>
      </c>
      <c r="V119" s="44" t="str">
        <f>IF(ISBLANK(B119),"",IF(E119="custom",IF(AND(K119&gt;400000,S119&lt;0.5),"yes","no"),"n/a"))</f>
        <v/>
      </c>
      <c r="W119" t="s">
        <v>5072</v>
      </c>
    </row>
    <row r="120" spans="2:23" x14ac:dyDescent="0.25">
      <c r="B120" s="44"/>
      <c r="C120" s="44"/>
      <c r="D120" s="44" t="str">
        <f>IF(ISBLANK(B120),"",IFERROR(VLOOKUP(B120,'Reference ML'!$A$3:$M$2524,7,FALSE),"Error: Refno Not Found"))</f>
        <v/>
      </c>
      <c r="E120" s="44" t="str">
        <f t="shared" si="42"/>
        <v/>
      </c>
      <c r="F120" s="44" t="str">
        <f t="shared" si="40"/>
        <v/>
      </c>
      <c r="G120" s="44" t="str">
        <f t="shared" si="41"/>
        <v/>
      </c>
      <c r="H120" s="44" t="str">
        <f t="shared" si="43"/>
        <v/>
      </c>
      <c r="I120" s="44"/>
      <c r="J120" s="44"/>
      <c r="K120" s="144" t="str">
        <f>IFERROR(IF(ISBLANK(F120),"",IF(OR(MID($B120,6,1)="9",MID($B120,6,1)="8"),G120*IF(MID($B120,2,2)="LI",'Inflation Adjustment'!$J$9,'Inflation Adjustment'!$J$10),$F120*VLOOKUP($B120,'Reference ML'!$A$3:$M$2524,9,FALSE))),"")</f>
        <v/>
      </c>
      <c r="L120" s="145" t="str">
        <f>IFERROR(IF(ISBLANK(G120),"",IF(OR(MID($B120,6,1)="9",MID($B120,6,1)="8"),H120,$F120*VLOOKUP($B120,'Reference ML'!$A$3:$M$2524,10,FALSE))),"")</f>
        <v/>
      </c>
      <c r="M120" s="146" t="str">
        <f>IFERROR(VLOOKUP($B120,'Reference ML'!$A$3:$M$2524,13,FALSE),"")</f>
        <v/>
      </c>
      <c r="N120" s="145">
        <f>IF(K120&gt;0,IFERROR(K120*M120,0),"")</f>
        <v>0</v>
      </c>
      <c r="O120" s="147" t="str">
        <f>IFERROR(VLOOKUP($B120,'Reference ML'!$A$3:$M$2524,11,FALSE),"")</f>
        <v/>
      </c>
      <c r="P120" s="145">
        <f t="shared" si="44"/>
        <v>0</v>
      </c>
      <c r="Q120" s="145">
        <f t="shared" si="45"/>
        <v>0</v>
      </c>
      <c r="R120" s="148">
        <f t="shared" si="39"/>
        <v>0</v>
      </c>
      <c r="S120" s="149" t="str">
        <f>_xlfn.LET(
_xlpm.refno,B120,
_xlpm.measure_type,E120,
_xlpm.custom_cost,H120,
_xlpm.custom_benefit,R120,
_xlpm.custom_bc_ratio,(_xlpm.custom_benefit/_xlpm.custom_cost),
_xlpm.measure_bc_ratio,IF(_xlpm.measure_type="custom",_xlpm.custom_bc_ratio,VLOOKUP(_xlpm.refno,'UES Measure List Oct 2026'!$A$3:$AI$2210,35,FALSE)),
_xlpm.display,IF(ISBLANK(_xlpm.refno),"",_xlpm.measure_bc_ratio),
_xlpm.display
)</f>
        <v/>
      </c>
      <c r="T120" s="125" t="str">
        <f>IF(ISBLANK(B120),"",K120/$C$22)</f>
        <v/>
      </c>
      <c r="U120" s="126" t="str">
        <f>IF(ISBLANK(B120),"",(T120*S120))</f>
        <v/>
      </c>
      <c r="V120" s="44" t="str">
        <f>IF(ISBLANK(B120),"",IF(E120="custom",IF(AND(K120&gt;400000,S120&lt;0.5),"yes","no"),"n/a"))</f>
        <v/>
      </c>
      <c r="W120" t="s">
        <v>5072</v>
      </c>
    </row>
    <row r="121" spans="2:23" x14ac:dyDescent="0.25">
      <c r="B121" s="44"/>
      <c r="C121" s="44"/>
      <c r="D121" s="44" t="str">
        <f>IF(ISBLANK(B121),"",IFERROR(VLOOKUP(B121,'Reference ML'!$A$3:$M$2524,7,FALSE),"Error: Refno Not Found"))</f>
        <v/>
      </c>
      <c r="E121" s="44" t="str">
        <f t="shared" si="42"/>
        <v/>
      </c>
      <c r="F121" s="44" t="str">
        <f t="shared" si="40"/>
        <v/>
      </c>
      <c r="G121" s="44" t="str">
        <f t="shared" si="41"/>
        <v/>
      </c>
      <c r="H121" s="44" t="str">
        <f t="shared" si="43"/>
        <v/>
      </c>
      <c r="I121" s="44"/>
      <c r="J121" s="44"/>
      <c r="K121" s="144" t="str">
        <f>IFERROR(IF(ISBLANK(F121),"",IF(OR(MID($B121,6,1)="9",MID($B121,6,1)="8"),G121*IF(MID($B121,2,2)="LI",'Inflation Adjustment'!$J$9,'Inflation Adjustment'!$J$10),$F121*VLOOKUP($B121,'Reference ML'!$A$3:$M$2524,9,FALSE))),"")</f>
        <v/>
      </c>
      <c r="L121" s="145" t="str">
        <f>IFERROR(IF(ISBLANK(G121),"",IF(OR(MID($B121,6,1)="9",MID($B121,6,1)="8"),H121,$F121*VLOOKUP($B121,'Reference ML'!$A$3:$M$2524,10,FALSE))),"")</f>
        <v/>
      </c>
      <c r="M121" s="146" t="str">
        <f>IFERROR(VLOOKUP($B121,'Reference ML'!$A$3:$M$2524,13,FALSE),"")</f>
        <v/>
      </c>
      <c r="N121" s="145">
        <f>IF(K121&gt;0,IFERROR(K121*M121,0),"")</f>
        <v>0</v>
      </c>
      <c r="O121" s="147" t="str">
        <f>IFERROR(VLOOKUP($B121,'Reference ML'!$A$3:$M$2524,11,FALSE),"")</f>
        <v/>
      </c>
      <c r="P121" s="145">
        <f t="shared" si="44"/>
        <v>0</v>
      </c>
      <c r="Q121" s="145">
        <f t="shared" si="45"/>
        <v>0</v>
      </c>
      <c r="R121" s="148">
        <f t="shared" si="39"/>
        <v>0</v>
      </c>
      <c r="S121" s="149" t="str">
        <f>_xlfn.LET(
_xlpm.refno,B121,
_xlpm.measure_type,E121,
_xlpm.custom_cost,H121,
_xlpm.custom_benefit,R121,
_xlpm.custom_bc_ratio,(_xlpm.custom_benefit/_xlpm.custom_cost),
_xlpm.measure_bc_ratio,IF(_xlpm.measure_type="custom",_xlpm.custom_bc_ratio,VLOOKUP(_xlpm.refno,'UES Measure List Oct 2026'!$A$3:$AI$2210,35,FALSE)),
_xlpm.display,IF(ISBLANK(_xlpm.refno),"",_xlpm.measure_bc_ratio),
_xlpm.display
)</f>
        <v/>
      </c>
      <c r="T121" s="125" t="str">
        <f>IF(ISBLANK(B121),"",K121/$C$22)</f>
        <v/>
      </c>
      <c r="U121" s="126" t="str">
        <f>IF(ISBLANK(B121),"",(T121*S121))</f>
        <v/>
      </c>
      <c r="V121" s="44" t="str">
        <f>IF(ISBLANK(B121),"",IF(E121="custom",IF(AND(K121&gt;400000,S121&lt;0.5),"yes","no"),"n/a"))</f>
        <v/>
      </c>
      <c r="W121" t="s">
        <v>5072</v>
      </c>
    </row>
    <row r="122" spans="2:23" x14ac:dyDescent="0.25">
      <c r="B122" s="44"/>
      <c r="C122" s="44"/>
      <c r="D122" s="44" t="str">
        <f>IF(ISBLANK(B122),"",IFERROR(VLOOKUP(B122,'Reference ML'!$A$3:$M$2524,7,FALSE),"Error: Refno Not Found"))</f>
        <v/>
      </c>
      <c r="E122" s="44" t="str">
        <f t="shared" si="42"/>
        <v/>
      </c>
      <c r="F122" s="44" t="str">
        <f t="shared" si="40"/>
        <v/>
      </c>
      <c r="G122" s="44" t="str">
        <f t="shared" si="41"/>
        <v/>
      </c>
      <c r="H122" s="44" t="str">
        <f t="shared" si="43"/>
        <v/>
      </c>
      <c r="I122" s="44"/>
      <c r="J122" s="44"/>
      <c r="K122" s="144" t="str">
        <f>IFERROR(IF(ISBLANK(F122),"",IF(OR(MID($B122,6,1)="9",MID($B122,6,1)="8"),G122*IF(MID($B122,2,2)="LI",'Inflation Adjustment'!$J$9,'Inflation Adjustment'!$J$10),$F122*VLOOKUP($B122,'Reference ML'!$A$3:$M$2524,9,FALSE))),"")</f>
        <v/>
      </c>
      <c r="L122" s="145" t="str">
        <f>IFERROR(IF(ISBLANK(G122),"",IF(OR(MID($B122,6,1)="9",MID($B122,6,1)="8"),H122,$F122*VLOOKUP($B122,'Reference ML'!$A$3:$M$2524,10,FALSE))),"")</f>
        <v/>
      </c>
      <c r="M122" s="146" t="str">
        <f>IFERROR(VLOOKUP($B122,'Reference ML'!$A$3:$M$2524,13,FALSE),"")</f>
        <v/>
      </c>
      <c r="N122" s="145">
        <f>IF(K122&gt;0,IFERROR(K122*M122,0),"")</f>
        <v>0</v>
      </c>
      <c r="O122" s="147" t="str">
        <f>IFERROR(VLOOKUP($B122,'Reference ML'!$A$3:$M$2524,11,FALSE),"")</f>
        <v/>
      </c>
      <c r="P122" s="145">
        <f t="shared" si="44"/>
        <v>0</v>
      </c>
      <c r="Q122" s="145">
        <f t="shared" si="45"/>
        <v>0</v>
      </c>
      <c r="R122" s="148">
        <f t="shared" si="39"/>
        <v>0</v>
      </c>
      <c r="S122" s="149" t="str">
        <f>_xlfn.LET(
_xlpm.refno,B122,
_xlpm.measure_type,E122,
_xlpm.custom_cost,H122,
_xlpm.custom_benefit,R122,
_xlpm.custom_bc_ratio,(_xlpm.custom_benefit/_xlpm.custom_cost),
_xlpm.measure_bc_ratio,IF(_xlpm.measure_type="custom",_xlpm.custom_bc_ratio,VLOOKUP(_xlpm.refno,'UES Measure List Oct 2026'!$A$3:$AI$2210,35,FALSE)),
_xlpm.display,IF(ISBLANK(_xlpm.refno),"",_xlpm.measure_bc_ratio),
_xlpm.display
)</f>
        <v/>
      </c>
      <c r="T122" s="125" t="str">
        <f>IF(ISBLANK(B122),"",K122/$C$22)</f>
        <v/>
      </c>
      <c r="U122" s="126" t="str">
        <f>IF(ISBLANK(B122),"",(T122*S122))</f>
        <v/>
      </c>
      <c r="V122" s="44" t="str">
        <f>IF(ISBLANK(B122),"",IF(E122="custom",IF(AND(K122&gt;400000,S122&lt;0.5),"yes","no"),"n/a"))</f>
        <v/>
      </c>
      <c r="W122" t="s">
        <v>5072</v>
      </c>
    </row>
    <row r="123" spans="2:23" x14ac:dyDescent="0.25">
      <c r="B123" s="44"/>
      <c r="C123" s="44"/>
      <c r="D123" s="44" t="str">
        <f>IF(ISBLANK(B123),"",IFERROR(VLOOKUP(B123,'Reference ML'!$A$3:$M$2524,7,FALSE),"Error: Refno Not Found"))</f>
        <v/>
      </c>
      <c r="E123" s="44" t="str">
        <f t="shared" si="42"/>
        <v/>
      </c>
      <c r="F123" s="44" t="str">
        <f t="shared" si="40"/>
        <v/>
      </c>
      <c r="G123" s="44" t="str">
        <f t="shared" si="41"/>
        <v/>
      </c>
      <c r="H123" s="44" t="str">
        <f t="shared" si="43"/>
        <v/>
      </c>
      <c r="I123" s="44"/>
      <c r="J123" s="44"/>
      <c r="K123" s="144" t="str">
        <f>IFERROR(IF(ISBLANK(F123),"",IF(OR(MID($B123,6,1)="9",MID($B123,6,1)="8"),G123*IF(MID($B123,2,2)="LI",'Inflation Adjustment'!$J$9,'Inflation Adjustment'!$J$10),$F123*VLOOKUP($B123,'Reference ML'!$A$3:$M$2524,9,FALSE))),"")</f>
        <v/>
      </c>
      <c r="L123" s="145" t="str">
        <f>IFERROR(IF(ISBLANK(G123),"",IF(OR(MID($B123,6,1)="9",MID($B123,6,1)="8"),H123,$F123*VLOOKUP($B123,'Reference ML'!$A$3:$M$2524,10,FALSE))),"")</f>
        <v/>
      </c>
      <c r="M123" s="146" t="str">
        <f>IFERROR(VLOOKUP($B123,'Reference ML'!$A$3:$M$2524,13,FALSE),"")</f>
        <v/>
      </c>
      <c r="N123" s="145">
        <f>IF(K123&gt;0,IFERROR(K123*M123,0),"")</f>
        <v>0</v>
      </c>
      <c r="O123" s="147" t="str">
        <f>IFERROR(VLOOKUP($B123,'Reference ML'!$A$3:$M$2524,11,FALSE),"")</f>
        <v/>
      </c>
      <c r="P123" s="145">
        <f t="shared" si="44"/>
        <v>0</v>
      </c>
      <c r="Q123" s="145">
        <f t="shared" si="45"/>
        <v>0</v>
      </c>
      <c r="R123" s="148">
        <f t="shared" si="39"/>
        <v>0</v>
      </c>
      <c r="S123" s="149" t="str">
        <f>_xlfn.LET(
_xlpm.refno,B123,
_xlpm.measure_type,E123,
_xlpm.custom_cost,H123,
_xlpm.custom_benefit,R123,
_xlpm.custom_bc_ratio,(_xlpm.custom_benefit/_xlpm.custom_cost),
_xlpm.measure_bc_ratio,IF(_xlpm.measure_type="custom",_xlpm.custom_bc_ratio,VLOOKUP(_xlpm.refno,'UES Measure List Oct 2026'!$A$3:$AI$2210,35,FALSE)),
_xlpm.display,IF(ISBLANK(_xlpm.refno),"",_xlpm.measure_bc_ratio),
_xlpm.display
)</f>
        <v/>
      </c>
      <c r="T123" s="125" t="str">
        <f>IF(ISBLANK(B123),"",K123/$C$22)</f>
        <v/>
      </c>
      <c r="U123" s="126" t="str">
        <f>IF(ISBLANK(B123),"",(T123*S123))</f>
        <v/>
      </c>
      <c r="V123" s="44" t="str">
        <f>IF(ISBLANK(B123),"",IF(E123="custom",IF(AND(K123&gt;400000,S123&lt;0.5),"yes","no"),"n/a"))</f>
        <v/>
      </c>
      <c r="W123" t="s">
        <v>5072</v>
      </c>
    </row>
    <row r="124" spans="2:23" x14ac:dyDescent="0.25">
      <c r="B124" s="44"/>
      <c r="C124" s="44"/>
      <c r="D124" s="44" t="str">
        <f>IF(ISBLANK(B124),"",IFERROR(VLOOKUP(B124,'Reference ML'!$A$3:$M$2524,7,FALSE),"Error: Refno Not Found"))</f>
        <v/>
      </c>
      <c r="E124" s="44" t="str">
        <f t="shared" si="42"/>
        <v/>
      </c>
      <c r="F124" s="44" t="str">
        <f t="shared" si="40"/>
        <v/>
      </c>
      <c r="G124" s="44" t="str">
        <f t="shared" si="41"/>
        <v/>
      </c>
      <c r="H124" s="44" t="str">
        <f t="shared" si="43"/>
        <v/>
      </c>
      <c r="I124" s="44"/>
      <c r="J124" s="44"/>
      <c r="K124" s="144" t="str">
        <f>IFERROR(IF(ISBLANK(F124),"",IF(OR(MID($B124,6,1)="9",MID($B124,6,1)="8"),G124*IF(MID($B124,2,2)="LI",'Inflation Adjustment'!$J$9,'Inflation Adjustment'!$J$10),$F124*VLOOKUP($B124,'Reference ML'!$A$3:$M$2524,9,FALSE))),"")</f>
        <v/>
      </c>
      <c r="L124" s="145" t="str">
        <f>IFERROR(IF(ISBLANK(G124),"",IF(OR(MID($B124,6,1)="9",MID($B124,6,1)="8"),H124,$F124*VLOOKUP($B124,'Reference ML'!$A$3:$M$2524,10,FALSE))),"")</f>
        <v/>
      </c>
      <c r="M124" s="146" t="str">
        <f>IFERROR(VLOOKUP($B124,'Reference ML'!$A$3:$M$2524,13,FALSE),"")</f>
        <v/>
      </c>
      <c r="N124" s="145">
        <f>IF(K124&gt;0,IFERROR(K124*M124,0),"")</f>
        <v>0</v>
      </c>
      <c r="O124" s="147" t="str">
        <f>IFERROR(VLOOKUP($B124,'Reference ML'!$A$3:$M$2524,11,FALSE),"")</f>
        <v/>
      </c>
      <c r="P124" s="145">
        <f t="shared" si="44"/>
        <v>0</v>
      </c>
      <c r="Q124" s="145">
        <f t="shared" si="45"/>
        <v>0</v>
      </c>
      <c r="R124" s="148">
        <f t="shared" ref="R124:R155" si="46">IFERROR(N124+P124-Q124,"")</f>
        <v>0</v>
      </c>
      <c r="S124" s="149" t="str">
        <f>_xlfn.LET(
_xlpm.refno,B124,
_xlpm.measure_type,E124,
_xlpm.custom_cost,H124,
_xlpm.custom_benefit,R124,
_xlpm.custom_bc_ratio,(_xlpm.custom_benefit/_xlpm.custom_cost),
_xlpm.measure_bc_ratio,IF(_xlpm.measure_type="custom",_xlpm.custom_bc_ratio,VLOOKUP(_xlpm.refno,'UES Measure List Oct 2026'!$A$3:$AI$2210,35,FALSE)),
_xlpm.display,IF(ISBLANK(_xlpm.refno),"",_xlpm.measure_bc_ratio),
_xlpm.display
)</f>
        <v/>
      </c>
      <c r="T124" s="125" t="str">
        <f>IF(ISBLANK(B124),"",K124/$C$22)</f>
        <v/>
      </c>
      <c r="U124" s="126" t="str">
        <f>IF(ISBLANK(B124),"",(T124*S124))</f>
        <v/>
      </c>
      <c r="V124" s="44" t="str">
        <f>IF(ISBLANK(B124),"",IF(E124="custom",IF(AND(K124&gt;400000,S124&lt;0.5),"yes","no"),"n/a"))</f>
        <v/>
      </c>
      <c r="W124" t="s">
        <v>5072</v>
      </c>
    </row>
    <row r="125" spans="2:23" x14ac:dyDescent="0.25">
      <c r="B125" s="44"/>
      <c r="C125" s="44"/>
      <c r="D125" s="44" t="str">
        <f>IF(ISBLANK(B125),"",IFERROR(VLOOKUP(B125,'Reference ML'!$A$3:$M$2524,7,FALSE),"Error: Refno Not Found"))</f>
        <v/>
      </c>
      <c r="E125" s="44" t="str">
        <f t="shared" si="42"/>
        <v/>
      </c>
      <c r="F125" s="44" t="str">
        <f t="shared" si="40"/>
        <v/>
      </c>
      <c r="G125" s="44" t="str">
        <f t="shared" si="41"/>
        <v/>
      </c>
      <c r="H125" s="44" t="str">
        <f t="shared" si="43"/>
        <v/>
      </c>
      <c r="I125" s="44"/>
      <c r="J125" s="44"/>
      <c r="K125" s="144" t="str">
        <f>IFERROR(IF(ISBLANK(F125),"",IF(OR(MID($B125,6,1)="9",MID($B125,6,1)="8"),G125*IF(MID($B125,2,2)="LI",'Inflation Adjustment'!$J$9,'Inflation Adjustment'!$J$10),$F125*VLOOKUP($B125,'Reference ML'!$A$3:$M$2524,9,FALSE))),"")</f>
        <v/>
      </c>
      <c r="L125" s="145" t="str">
        <f>IFERROR(IF(ISBLANK(G125),"",IF(OR(MID($B125,6,1)="9",MID($B125,6,1)="8"),H125,$F125*VLOOKUP($B125,'Reference ML'!$A$3:$M$2524,10,FALSE))),"")</f>
        <v/>
      </c>
      <c r="M125" s="146" t="str">
        <f>IFERROR(VLOOKUP($B125,'Reference ML'!$A$3:$M$2524,13,FALSE),"")</f>
        <v/>
      </c>
      <c r="N125" s="145">
        <f>IF(K125&gt;0,IFERROR(K125*M125,0),"")</f>
        <v>0</v>
      </c>
      <c r="O125" s="147" t="str">
        <f>IFERROR(VLOOKUP($B125,'Reference ML'!$A$3:$M$2524,11,FALSE),"")</f>
        <v/>
      </c>
      <c r="P125" s="145">
        <f t="shared" si="44"/>
        <v>0</v>
      </c>
      <c r="Q125" s="145">
        <f t="shared" si="45"/>
        <v>0</v>
      </c>
      <c r="R125" s="148">
        <f t="shared" si="46"/>
        <v>0</v>
      </c>
      <c r="S125" s="149" t="str">
        <f>_xlfn.LET(
_xlpm.refno,B125,
_xlpm.measure_type,E125,
_xlpm.custom_cost,H125,
_xlpm.custom_benefit,R125,
_xlpm.custom_bc_ratio,(_xlpm.custom_benefit/_xlpm.custom_cost),
_xlpm.measure_bc_ratio,IF(_xlpm.measure_type="custom",_xlpm.custom_bc_ratio,VLOOKUP(_xlpm.refno,'UES Measure List Oct 2026'!$A$3:$AI$2210,35,FALSE)),
_xlpm.display,IF(ISBLANK(_xlpm.refno),"",_xlpm.measure_bc_ratio),
_xlpm.display
)</f>
        <v/>
      </c>
      <c r="T125" s="125" t="str">
        <f>IF(ISBLANK(B125),"",K125/$C$22)</f>
        <v/>
      </c>
      <c r="U125" s="126" t="str">
        <f>IF(ISBLANK(B125),"",(T125*S125))</f>
        <v/>
      </c>
      <c r="V125" s="44" t="str">
        <f>IF(ISBLANK(B125),"",IF(E125="custom",IF(AND(K125&gt;400000,S125&lt;0.5),"yes","no"),"n/a"))</f>
        <v/>
      </c>
      <c r="W125" t="s">
        <v>5072</v>
      </c>
    </row>
    <row r="126" spans="2:23" x14ac:dyDescent="0.25">
      <c r="B126" s="44"/>
      <c r="C126" s="44"/>
      <c r="D126" s="44" t="str">
        <f>IF(ISBLANK(B126),"",IFERROR(VLOOKUP(B126,'Reference ML'!$A$3:$M$2524,7,FALSE),"Error: Refno Not Found"))</f>
        <v/>
      </c>
      <c r="E126" s="44" t="str">
        <f t="shared" si="42"/>
        <v/>
      </c>
      <c r="F126" s="44" t="str">
        <f t="shared" si="40"/>
        <v/>
      </c>
      <c r="G126" s="44" t="str">
        <f t="shared" si="41"/>
        <v/>
      </c>
      <c r="H126" s="44" t="str">
        <f t="shared" si="43"/>
        <v/>
      </c>
      <c r="I126" s="44"/>
      <c r="J126" s="44"/>
      <c r="K126" s="144" t="str">
        <f>IFERROR(IF(ISBLANK(F126),"",IF(OR(MID($B126,6,1)="9",MID($B126,6,1)="8"),G126*IF(MID($B126,2,2)="LI",'Inflation Adjustment'!$J$9,'Inflation Adjustment'!$J$10),$F126*VLOOKUP($B126,'Reference ML'!$A$3:$M$2524,9,FALSE))),"")</f>
        <v/>
      </c>
      <c r="L126" s="145" t="str">
        <f>IFERROR(IF(ISBLANK(G126),"",IF(OR(MID($B126,6,1)="9",MID($B126,6,1)="8"),H126,$F126*VLOOKUP($B126,'Reference ML'!$A$3:$M$2524,10,FALSE))),"")</f>
        <v/>
      </c>
      <c r="M126" s="146" t="str">
        <f>IFERROR(VLOOKUP($B126,'Reference ML'!$A$3:$M$2524,13,FALSE),"")</f>
        <v/>
      </c>
      <c r="N126" s="145">
        <f>IF(K126&gt;0,IFERROR(K126*M126,0),"")</f>
        <v>0</v>
      </c>
      <c r="O126" s="147" t="str">
        <f>IFERROR(VLOOKUP($B126,'Reference ML'!$A$3:$M$2524,11,FALSE),"")</f>
        <v/>
      </c>
      <c r="P126" s="145">
        <f t="shared" si="44"/>
        <v>0</v>
      </c>
      <c r="Q126" s="145">
        <f t="shared" si="45"/>
        <v>0</v>
      </c>
      <c r="R126" s="148">
        <f t="shared" si="46"/>
        <v>0</v>
      </c>
      <c r="S126" s="149" t="str">
        <f>_xlfn.LET(
_xlpm.refno,B126,
_xlpm.measure_type,E126,
_xlpm.custom_cost,H126,
_xlpm.custom_benefit,R126,
_xlpm.custom_bc_ratio,(_xlpm.custom_benefit/_xlpm.custom_cost),
_xlpm.measure_bc_ratio,IF(_xlpm.measure_type="custom",_xlpm.custom_bc_ratio,VLOOKUP(_xlpm.refno,'UES Measure List Oct 2026'!$A$3:$AI$2210,35,FALSE)),
_xlpm.display,IF(ISBLANK(_xlpm.refno),"",_xlpm.measure_bc_ratio),
_xlpm.display
)</f>
        <v/>
      </c>
      <c r="T126" s="125" t="str">
        <f>IF(ISBLANK(B126),"",K126/$C$22)</f>
        <v/>
      </c>
      <c r="U126" s="126" t="str">
        <f>IF(ISBLANK(B126),"",(T126*S126))</f>
        <v/>
      </c>
      <c r="V126" s="44" t="str">
        <f>IF(ISBLANK(B126),"",IF(E126="custom",IF(AND(K126&gt;400000,S126&lt;0.5),"yes","no"),"n/a"))</f>
        <v/>
      </c>
      <c r="W126" t="s">
        <v>5072</v>
      </c>
    </row>
    <row r="127" spans="2:23" x14ac:dyDescent="0.25">
      <c r="B127" s="44"/>
      <c r="C127" s="44"/>
      <c r="D127" s="44" t="str">
        <f>IF(ISBLANK(B127),"",IFERROR(VLOOKUP(B127,'Reference ML'!$A$3:$M$2524,7,FALSE),"Error: Refno Not Found"))</f>
        <v/>
      </c>
      <c r="E127" s="44" t="str">
        <f t="shared" si="42"/>
        <v/>
      </c>
      <c r="F127" s="44" t="str">
        <f t="shared" si="40"/>
        <v/>
      </c>
      <c r="G127" s="44" t="str">
        <f t="shared" si="41"/>
        <v/>
      </c>
      <c r="H127" s="44" t="str">
        <f t="shared" si="43"/>
        <v/>
      </c>
      <c r="I127" s="44"/>
      <c r="J127" s="44"/>
      <c r="K127" s="144" t="str">
        <f>IFERROR(IF(ISBLANK(F127),"",IF(OR(MID($B127,6,1)="9",MID($B127,6,1)="8"),G127*IF(MID($B127,2,2)="LI",'Inflation Adjustment'!$J$9,'Inflation Adjustment'!$J$10),$F127*VLOOKUP($B127,'Reference ML'!$A$3:$M$2524,9,FALSE))),"")</f>
        <v/>
      </c>
      <c r="L127" s="145" t="str">
        <f>IFERROR(IF(ISBLANK(G127),"",IF(OR(MID($B127,6,1)="9",MID($B127,6,1)="8"),H127,$F127*VLOOKUP($B127,'Reference ML'!$A$3:$M$2524,10,FALSE))),"")</f>
        <v/>
      </c>
      <c r="M127" s="146" t="str">
        <f>IFERROR(VLOOKUP($B127,'Reference ML'!$A$3:$M$2524,13,FALSE),"")</f>
        <v/>
      </c>
      <c r="N127" s="145">
        <f>IF(K127&gt;0,IFERROR(K127*M127,0),"")</f>
        <v>0</v>
      </c>
      <c r="O127" s="147" t="str">
        <f>IFERROR(VLOOKUP($B127,'Reference ML'!$A$3:$M$2524,11,FALSE),"")</f>
        <v/>
      </c>
      <c r="P127" s="145">
        <f t="shared" si="44"/>
        <v>0</v>
      </c>
      <c r="Q127" s="145">
        <f t="shared" si="45"/>
        <v>0</v>
      </c>
      <c r="R127" s="148">
        <f t="shared" si="46"/>
        <v>0</v>
      </c>
      <c r="S127" s="149" t="str">
        <f>_xlfn.LET(
_xlpm.refno,B127,
_xlpm.measure_type,E127,
_xlpm.custom_cost,H127,
_xlpm.custom_benefit,R127,
_xlpm.custom_bc_ratio,(_xlpm.custom_benefit/_xlpm.custom_cost),
_xlpm.measure_bc_ratio,IF(_xlpm.measure_type="custom",_xlpm.custom_bc_ratio,VLOOKUP(_xlpm.refno,'UES Measure List Oct 2026'!$A$3:$AI$2210,35,FALSE)),
_xlpm.display,IF(ISBLANK(_xlpm.refno),"",_xlpm.measure_bc_ratio),
_xlpm.display
)</f>
        <v/>
      </c>
      <c r="T127" s="125" t="str">
        <f>IF(ISBLANK(B127),"",K127/$C$22)</f>
        <v/>
      </c>
      <c r="U127" s="126" t="str">
        <f>IF(ISBLANK(B127),"",(T127*S127))</f>
        <v/>
      </c>
      <c r="V127" s="44" t="str">
        <f>IF(ISBLANK(B127),"",IF(E127="custom",IF(AND(K127&gt;400000,S127&lt;0.5),"yes","no"),"n/a"))</f>
        <v/>
      </c>
      <c r="W127" t="s">
        <v>5072</v>
      </c>
    </row>
    <row r="128" spans="2:23" x14ac:dyDescent="0.25">
      <c r="B128" s="44"/>
      <c r="C128" s="44"/>
      <c r="D128" s="44" t="str">
        <f>IF(ISBLANK(B128),"",IFERROR(VLOOKUP(B128,'Reference ML'!$A$3:$M$2524,7,FALSE),"Error: Refno Not Found"))</f>
        <v/>
      </c>
      <c r="E128" s="44" t="str">
        <f t="shared" si="42"/>
        <v/>
      </c>
      <c r="F128" s="44" t="str">
        <f t="shared" si="40"/>
        <v/>
      </c>
      <c r="G128" s="44" t="str">
        <f t="shared" si="41"/>
        <v/>
      </c>
      <c r="H128" s="44" t="str">
        <f t="shared" si="43"/>
        <v/>
      </c>
      <c r="I128" s="44"/>
      <c r="J128" s="44"/>
      <c r="K128" s="144" t="str">
        <f>IFERROR(IF(ISBLANK(F128),"",IF(OR(MID($B128,6,1)="9",MID($B128,6,1)="8"),G128*IF(MID($B128,2,2)="LI",'Inflation Adjustment'!$J$9,'Inflation Adjustment'!$J$10),$F128*VLOOKUP($B128,'Reference ML'!$A$3:$M$2524,9,FALSE))),"")</f>
        <v/>
      </c>
      <c r="L128" s="145" t="str">
        <f>IFERROR(IF(ISBLANK(G128),"",IF(OR(MID($B128,6,1)="9",MID($B128,6,1)="8"),H128,$F128*VLOOKUP($B128,'Reference ML'!$A$3:$M$2524,10,FALSE))),"")</f>
        <v/>
      </c>
      <c r="M128" s="146" t="str">
        <f>IFERROR(VLOOKUP($B128,'Reference ML'!$A$3:$M$2524,13,FALSE),"")</f>
        <v/>
      </c>
      <c r="N128" s="145">
        <f>IF(K128&gt;0,IFERROR(K128*M128,0),"")</f>
        <v>0</v>
      </c>
      <c r="O128" s="147" t="str">
        <f>IFERROR(VLOOKUP($B128,'Reference ML'!$A$3:$M$2524,11,FALSE),"")</f>
        <v/>
      </c>
      <c r="P128" s="145">
        <f t="shared" si="44"/>
        <v>0</v>
      </c>
      <c r="Q128" s="145">
        <f t="shared" si="45"/>
        <v>0</v>
      </c>
      <c r="R128" s="148">
        <f t="shared" si="46"/>
        <v>0</v>
      </c>
      <c r="S128" s="149" t="str">
        <f>_xlfn.LET(
_xlpm.refno,B128,
_xlpm.measure_type,E128,
_xlpm.custom_cost,H128,
_xlpm.custom_benefit,R128,
_xlpm.custom_bc_ratio,(_xlpm.custom_benefit/_xlpm.custom_cost),
_xlpm.measure_bc_ratio,IF(_xlpm.measure_type="custom",_xlpm.custom_bc_ratio,VLOOKUP(_xlpm.refno,'UES Measure List Oct 2026'!$A$3:$AI$2210,35,FALSE)),
_xlpm.display,IF(ISBLANK(_xlpm.refno),"",_xlpm.measure_bc_ratio),
_xlpm.display
)</f>
        <v/>
      </c>
      <c r="T128" s="125" t="str">
        <f>IF(ISBLANK(B128),"",K128/$C$22)</f>
        <v/>
      </c>
      <c r="U128" s="126" t="str">
        <f>IF(ISBLANK(B128),"",(T128*S128))</f>
        <v/>
      </c>
      <c r="V128" s="44" t="str">
        <f>IF(ISBLANK(B128),"",IF(E128="custom",IF(AND(K128&gt;400000,S128&lt;0.5),"yes","no"),"n/a"))</f>
        <v/>
      </c>
      <c r="W128" t="s">
        <v>5072</v>
      </c>
    </row>
    <row r="129" spans="2:23" x14ac:dyDescent="0.25">
      <c r="B129" s="44"/>
      <c r="C129" s="44"/>
      <c r="D129" s="44" t="str">
        <f>IF(ISBLANK(B129),"",IFERROR(VLOOKUP(B129,'Reference ML'!$A$3:$M$2524,7,FALSE),"Error: Refno Not Found"))</f>
        <v/>
      </c>
      <c r="E129" s="44" t="str">
        <f t="shared" si="42"/>
        <v/>
      </c>
      <c r="F129" s="44" t="str">
        <f t="shared" si="40"/>
        <v/>
      </c>
      <c r="G129" s="44" t="str">
        <f t="shared" si="41"/>
        <v/>
      </c>
      <c r="H129" s="44" t="str">
        <f t="shared" si="43"/>
        <v/>
      </c>
      <c r="I129" s="44"/>
      <c r="J129" s="44"/>
      <c r="K129" s="144" t="str">
        <f>IFERROR(IF(ISBLANK(F129),"",IF(OR(MID($B129,6,1)="9",MID($B129,6,1)="8"),G129*IF(MID($B129,2,2)="LI",'Inflation Adjustment'!$J$9,'Inflation Adjustment'!$J$10),$F129*VLOOKUP($B129,'Reference ML'!$A$3:$M$2524,9,FALSE))),"")</f>
        <v/>
      </c>
      <c r="L129" s="145" t="str">
        <f>IFERROR(IF(ISBLANK(G129),"",IF(OR(MID($B129,6,1)="9",MID($B129,6,1)="8"),H129,$F129*VLOOKUP($B129,'Reference ML'!$A$3:$M$2524,10,FALSE))),"")</f>
        <v/>
      </c>
      <c r="M129" s="146" t="str">
        <f>IFERROR(VLOOKUP($B129,'Reference ML'!$A$3:$M$2524,13,FALSE),"")</f>
        <v/>
      </c>
      <c r="N129" s="145">
        <f>IF(K129&gt;0,IFERROR(K129*M129,0),"")</f>
        <v>0</v>
      </c>
      <c r="O129" s="147" t="str">
        <f>IFERROR(VLOOKUP($B129,'Reference ML'!$A$3:$M$2524,11,FALSE),"")</f>
        <v/>
      </c>
      <c r="P129" s="145">
        <f t="shared" si="44"/>
        <v>0</v>
      </c>
      <c r="Q129" s="145">
        <f t="shared" si="45"/>
        <v>0</v>
      </c>
      <c r="R129" s="148">
        <f t="shared" si="46"/>
        <v>0</v>
      </c>
      <c r="S129" s="149" t="str">
        <f>_xlfn.LET(
_xlpm.refno,B129,
_xlpm.measure_type,E129,
_xlpm.custom_cost,H129,
_xlpm.custom_benefit,R129,
_xlpm.custom_bc_ratio,(_xlpm.custom_benefit/_xlpm.custom_cost),
_xlpm.measure_bc_ratio,IF(_xlpm.measure_type="custom",_xlpm.custom_bc_ratio,VLOOKUP(_xlpm.refno,'UES Measure List Oct 2026'!$A$3:$AI$2210,35,FALSE)),
_xlpm.display,IF(ISBLANK(_xlpm.refno),"",_xlpm.measure_bc_ratio),
_xlpm.display
)</f>
        <v/>
      </c>
      <c r="T129" s="125" t="str">
        <f>IF(ISBLANK(B129),"",K129/$C$22)</f>
        <v/>
      </c>
      <c r="U129" s="126" t="str">
        <f>IF(ISBLANK(B129),"",(T129*S129))</f>
        <v/>
      </c>
      <c r="V129" s="44" t="str">
        <f>IF(ISBLANK(B129),"",IF(E129="custom",IF(AND(K129&gt;400000,S129&lt;0.5),"yes","no"),"n/a"))</f>
        <v/>
      </c>
      <c r="W129" t="s">
        <v>5072</v>
      </c>
    </row>
    <row r="130" spans="2:23" x14ac:dyDescent="0.25">
      <c r="B130" s="44"/>
      <c r="C130" s="44"/>
      <c r="D130" s="44" t="str">
        <f>IF(ISBLANK(B130),"",IFERROR(VLOOKUP(B130,'Reference ML'!$A$3:$M$2524,7,FALSE),"Error: Refno Not Found"))</f>
        <v/>
      </c>
      <c r="E130" s="44" t="str">
        <f t="shared" si="42"/>
        <v/>
      </c>
      <c r="F130" s="44" t="str">
        <f t="shared" si="40"/>
        <v/>
      </c>
      <c r="G130" s="44" t="str">
        <f t="shared" si="41"/>
        <v/>
      </c>
      <c r="H130" s="44" t="str">
        <f t="shared" si="43"/>
        <v/>
      </c>
      <c r="I130" s="44"/>
      <c r="J130" s="44"/>
      <c r="K130" s="144" t="str">
        <f>IFERROR(IF(ISBLANK(F130),"",IF(OR(MID($B130,6,1)="9",MID($B130,6,1)="8"),G130*IF(MID($B130,2,2)="LI",'Inflation Adjustment'!$J$9,'Inflation Adjustment'!$J$10),$F130*VLOOKUP($B130,'Reference ML'!$A$3:$M$2524,9,FALSE))),"")</f>
        <v/>
      </c>
      <c r="L130" s="145" t="str">
        <f>IFERROR(IF(ISBLANK(G130),"",IF(OR(MID($B130,6,1)="9",MID($B130,6,1)="8"),H130,$F130*VLOOKUP($B130,'Reference ML'!$A$3:$M$2524,10,FALSE))),"")</f>
        <v/>
      </c>
      <c r="M130" s="146" t="str">
        <f>IFERROR(VLOOKUP($B130,'Reference ML'!$A$3:$M$2524,13,FALSE),"")</f>
        <v/>
      </c>
      <c r="N130" s="145">
        <f>IF(K130&gt;0,IFERROR(K130*M130,0),"")</f>
        <v>0</v>
      </c>
      <c r="O130" s="147" t="str">
        <f>IFERROR(VLOOKUP($B130,'Reference ML'!$A$3:$M$2524,11,FALSE),"")</f>
        <v/>
      </c>
      <c r="P130" s="145">
        <f t="shared" si="44"/>
        <v>0</v>
      </c>
      <c r="Q130" s="145">
        <f t="shared" si="45"/>
        <v>0</v>
      </c>
      <c r="R130" s="148">
        <f t="shared" si="46"/>
        <v>0</v>
      </c>
      <c r="S130" s="149" t="str">
        <f>_xlfn.LET(
_xlpm.refno,B130,
_xlpm.measure_type,E130,
_xlpm.custom_cost,H130,
_xlpm.custom_benefit,R130,
_xlpm.custom_bc_ratio,(_xlpm.custom_benefit/_xlpm.custom_cost),
_xlpm.measure_bc_ratio,IF(_xlpm.measure_type="custom",_xlpm.custom_bc_ratio,VLOOKUP(_xlpm.refno,'UES Measure List Oct 2026'!$A$3:$AI$2210,35,FALSE)),
_xlpm.display,IF(ISBLANK(_xlpm.refno),"",_xlpm.measure_bc_ratio),
_xlpm.display
)</f>
        <v/>
      </c>
      <c r="T130" s="125" t="str">
        <f>IF(ISBLANK(B130),"",K130/$C$22)</f>
        <v/>
      </c>
      <c r="U130" s="126" t="str">
        <f>IF(ISBLANK(B130),"",(T130*S130))</f>
        <v/>
      </c>
      <c r="V130" s="44" t="str">
        <f>IF(ISBLANK(B130),"",IF(E130="custom",IF(AND(K130&gt;400000,S130&lt;0.5),"yes","no"),"n/a"))</f>
        <v/>
      </c>
      <c r="W130" t="s">
        <v>5072</v>
      </c>
    </row>
    <row r="131" spans="2:23" x14ac:dyDescent="0.25">
      <c r="B131" s="44"/>
      <c r="C131" s="44"/>
      <c r="D131" s="44" t="str">
        <f>IF(ISBLANK(B131),"",IFERROR(VLOOKUP(B131,'Reference ML'!$A$3:$M$2524,7,FALSE),"Error: Refno Not Found"))</f>
        <v/>
      </c>
      <c r="E131" s="44" t="str">
        <f t="shared" si="42"/>
        <v/>
      </c>
      <c r="F131" s="44" t="str">
        <f t="shared" si="40"/>
        <v/>
      </c>
      <c r="G131" s="44" t="str">
        <f t="shared" si="41"/>
        <v/>
      </c>
      <c r="H131" s="44" t="str">
        <f t="shared" si="43"/>
        <v/>
      </c>
      <c r="I131" s="44"/>
      <c r="J131" s="44"/>
      <c r="K131" s="144" t="str">
        <f>IFERROR(IF(ISBLANK(F131),"",IF(OR(MID($B131,6,1)="9",MID($B131,6,1)="8"),G131*IF(MID($B131,2,2)="LI",'Inflation Adjustment'!$J$9,'Inflation Adjustment'!$J$10),$F131*VLOOKUP($B131,'Reference ML'!$A$3:$M$2524,9,FALSE))),"")</f>
        <v/>
      </c>
      <c r="L131" s="145" t="str">
        <f>IFERROR(IF(ISBLANK(G131),"",IF(OR(MID($B131,6,1)="9",MID($B131,6,1)="8"),H131,$F131*VLOOKUP($B131,'Reference ML'!$A$3:$M$2524,10,FALSE))),"")</f>
        <v/>
      </c>
      <c r="M131" s="146" t="str">
        <f>IFERROR(VLOOKUP($B131,'Reference ML'!$A$3:$M$2524,13,FALSE),"")</f>
        <v/>
      </c>
      <c r="N131" s="145">
        <f>IF(K131&gt;0,IFERROR(K131*M131,0),"")</f>
        <v>0</v>
      </c>
      <c r="O131" s="147" t="str">
        <f>IFERROR(VLOOKUP($B131,'Reference ML'!$A$3:$M$2524,11,FALSE),"")</f>
        <v/>
      </c>
      <c r="P131" s="145">
        <f t="shared" ref="P131:P162" si="47">IFERROR(-1*PV(5%,I131,O131),0)</f>
        <v>0</v>
      </c>
      <c r="Q131" s="145">
        <f t="shared" ref="Q131:Q162" si="48">IFERROR(-1*PV(5%,J131,O131),0)</f>
        <v>0</v>
      </c>
      <c r="R131" s="148">
        <f t="shared" si="46"/>
        <v>0</v>
      </c>
      <c r="S131" s="149" t="str">
        <f>_xlfn.LET(
_xlpm.refno,B131,
_xlpm.measure_type,E131,
_xlpm.custom_cost,H131,
_xlpm.custom_benefit,R131,
_xlpm.custom_bc_ratio,(_xlpm.custom_benefit/_xlpm.custom_cost),
_xlpm.measure_bc_ratio,IF(_xlpm.measure_type="custom",_xlpm.custom_bc_ratio,VLOOKUP(_xlpm.refno,'UES Measure List Oct 2026'!$A$3:$AI$2210,35,FALSE)),
_xlpm.display,IF(ISBLANK(_xlpm.refno),"",_xlpm.measure_bc_ratio),
_xlpm.display
)</f>
        <v/>
      </c>
      <c r="T131" s="125" t="str">
        <f>IF(ISBLANK(B131),"",K131/$C$22)</f>
        <v/>
      </c>
      <c r="U131" s="126" t="str">
        <f>IF(ISBLANK(B131),"",(T131*S131))</f>
        <v/>
      </c>
      <c r="V131" s="44" t="str">
        <f>IF(ISBLANK(B131),"",IF(E131="custom",IF(AND(K131&gt;400000,S131&lt;0.5),"yes","no"),"n/a"))</f>
        <v/>
      </c>
      <c r="W131" t="s">
        <v>5072</v>
      </c>
    </row>
    <row r="132" spans="2:23" x14ac:dyDescent="0.25">
      <c r="B132" s="44"/>
      <c r="C132" s="44"/>
      <c r="D132" s="44" t="str">
        <f>IF(ISBLANK(B132),"",IFERROR(VLOOKUP(B132,'Reference ML'!$A$3:$M$2524,7,FALSE),"Error: Refno Not Found"))</f>
        <v/>
      </c>
      <c r="E132" s="44" t="str">
        <f t="shared" si="42"/>
        <v/>
      </c>
      <c r="F132" s="44" t="str">
        <f t="shared" si="40"/>
        <v/>
      </c>
      <c r="G132" s="44" t="str">
        <f t="shared" si="41"/>
        <v/>
      </c>
      <c r="H132" s="44" t="str">
        <f t="shared" si="43"/>
        <v/>
      </c>
      <c r="I132" s="44"/>
      <c r="J132" s="44"/>
      <c r="K132" s="144" t="str">
        <f>IFERROR(IF(ISBLANK(F132),"",IF(OR(MID($B132,6,1)="9",MID($B132,6,1)="8"),G132*IF(MID($B132,2,2)="LI",'Inflation Adjustment'!$J$9,'Inflation Adjustment'!$J$10),$F132*VLOOKUP($B132,'Reference ML'!$A$3:$M$2524,9,FALSE))),"")</f>
        <v/>
      </c>
      <c r="L132" s="145" t="str">
        <f>IFERROR(IF(ISBLANK(G132),"",IF(OR(MID($B132,6,1)="9",MID($B132,6,1)="8"),H132,$F132*VLOOKUP($B132,'Reference ML'!$A$3:$M$2524,10,FALSE))),"")</f>
        <v/>
      </c>
      <c r="M132" s="146" t="str">
        <f>IFERROR(VLOOKUP($B132,'Reference ML'!$A$3:$M$2524,13,FALSE),"")</f>
        <v/>
      </c>
      <c r="N132" s="145">
        <f>IF(K132&gt;0,IFERROR(K132*M132,0),"")</f>
        <v>0</v>
      </c>
      <c r="O132" s="147" t="str">
        <f>IFERROR(VLOOKUP($B132,'Reference ML'!$A$3:$M$2524,11,FALSE),"")</f>
        <v/>
      </c>
      <c r="P132" s="145">
        <f t="shared" si="47"/>
        <v>0</v>
      </c>
      <c r="Q132" s="145">
        <f t="shared" si="48"/>
        <v>0</v>
      </c>
      <c r="R132" s="148">
        <f t="shared" si="46"/>
        <v>0</v>
      </c>
      <c r="S132" s="149" t="str">
        <f>_xlfn.LET(
_xlpm.refno,B132,
_xlpm.measure_type,E132,
_xlpm.custom_cost,H132,
_xlpm.custom_benefit,R132,
_xlpm.custom_bc_ratio,(_xlpm.custom_benefit/_xlpm.custom_cost),
_xlpm.measure_bc_ratio,IF(_xlpm.measure_type="custom",_xlpm.custom_bc_ratio,VLOOKUP(_xlpm.refno,'UES Measure List Oct 2026'!$A$3:$AI$2210,35,FALSE)),
_xlpm.display,IF(ISBLANK(_xlpm.refno),"",_xlpm.measure_bc_ratio),
_xlpm.display
)</f>
        <v/>
      </c>
      <c r="T132" s="125" t="str">
        <f>IF(ISBLANK(B132),"",K132/$C$22)</f>
        <v/>
      </c>
      <c r="U132" s="126" t="str">
        <f>IF(ISBLANK(B132),"",(T132*S132))</f>
        <v/>
      </c>
      <c r="V132" s="44" t="str">
        <f>IF(ISBLANK(B132),"",IF(E132="custom",IF(AND(K132&gt;400000,S132&lt;0.5),"yes","no"),"n/a"))</f>
        <v/>
      </c>
      <c r="W132" t="s">
        <v>5072</v>
      </c>
    </row>
    <row r="133" spans="2:23" x14ac:dyDescent="0.25">
      <c r="B133" s="44"/>
      <c r="C133" s="44"/>
      <c r="D133" s="44" t="str">
        <f>IF(ISBLANK(B133),"",IFERROR(VLOOKUP(B133,'Reference ML'!$A$3:$M$2524,7,FALSE),"Error: Refno Not Found"))</f>
        <v/>
      </c>
      <c r="E133" s="44" t="str">
        <f t="shared" si="42"/>
        <v/>
      </c>
      <c r="F133" s="44" t="str">
        <f t="shared" si="40"/>
        <v/>
      </c>
      <c r="G133" s="44" t="str">
        <f t="shared" si="41"/>
        <v/>
      </c>
      <c r="H133" s="44" t="str">
        <f t="shared" si="43"/>
        <v/>
      </c>
      <c r="I133" s="44"/>
      <c r="J133" s="44"/>
      <c r="K133" s="144" t="str">
        <f>IFERROR(IF(ISBLANK(F133),"",IF(OR(MID($B133,6,1)="9",MID($B133,6,1)="8"),G133*IF(MID($B133,2,2)="LI",'Inflation Adjustment'!$J$9,'Inflation Adjustment'!$J$10),$F133*VLOOKUP($B133,'Reference ML'!$A$3:$M$2524,9,FALSE))),"")</f>
        <v/>
      </c>
      <c r="L133" s="145" t="str">
        <f>IFERROR(IF(ISBLANK(G133),"",IF(OR(MID($B133,6,1)="9",MID($B133,6,1)="8"),H133,$F133*VLOOKUP($B133,'Reference ML'!$A$3:$M$2524,10,FALSE))),"")</f>
        <v/>
      </c>
      <c r="M133" s="146" t="str">
        <f>IFERROR(VLOOKUP($B133,'Reference ML'!$A$3:$M$2524,13,FALSE),"")</f>
        <v/>
      </c>
      <c r="N133" s="145">
        <f>IF(K133&gt;0,IFERROR(K133*M133,0),"")</f>
        <v>0</v>
      </c>
      <c r="O133" s="147" t="str">
        <f>IFERROR(VLOOKUP($B133,'Reference ML'!$A$3:$M$2524,11,FALSE),"")</f>
        <v/>
      </c>
      <c r="P133" s="145">
        <f t="shared" si="47"/>
        <v>0</v>
      </c>
      <c r="Q133" s="145">
        <f t="shared" si="48"/>
        <v>0</v>
      </c>
      <c r="R133" s="148">
        <f t="shared" si="46"/>
        <v>0</v>
      </c>
      <c r="S133" s="149" t="str">
        <f>_xlfn.LET(
_xlpm.refno,B133,
_xlpm.measure_type,E133,
_xlpm.custom_cost,H133,
_xlpm.custom_benefit,R133,
_xlpm.custom_bc_ratio,(_xlpm.custom_benefit/_xlpm.custom_cost),
_xlpm.measure_bc_ratio,IF(_xlpm.measure_type="custom",_xlpm.custom_bc_ratio,VLOOKUP(_xlpm.refno,'UES Measure List Oct 2026'!$A$3:$AI$2210,35,FALSE)),
_xlpm.display,IF(ISBLANK(_xlpm.refno),"",_xlpm.measure_bc_ratio),
_xlpm.display
)</f>
        <v/>
      </c>
      <c r="T133" s="125" t="str">
        <f>IF(ISBLANK(B133),"",K133/$C$22)</f>
        <v/>
      </c>
      <c r="U133" s="126" t="str">
        <f>IF(ISBLANK(B133),"",(T133*S133))</f>
        <v/>
      </c>
      <c r="V133" s="44" t="str">
        <f>IF(ISBLANK(B133),"",IF(E133="custom",IF(AND(K133&gt;400000,S133&lt;0.5),"yes","no"),"n/a"))</f>
        <v/>
      </c>
      <c r="W133" t="s">
        <v>5072</v>
      </c>
    </row>
    <row r="134" spans="2:23" x14ac:dyDescent="0.25">
      <c r="B134" s="44"/>
      <c r="C134" s="44"/>
      <c r="D134" s="44" t="str">
        <f>IF(ISBLANK(B134),"",IFERROR(VLOOKUP(B134,'Reference ML'!$A$3:$M$2524,7,FALSE),"Error: Refno Not Found"))</f>
        <v/>
      </c>
      <c r="E134" s="44" t="str">
        <f t="shared" si="42"/>
        <v/>
      </c>
      <c r="F134" s="44" t="str">
        <f t="shared" si="40"/>
        <v/>
      </c>
      <c r="G134" s="44" t="str">
        <f t="shared" si="41"/>
        <v/>
      </c>
      <c r="H134" s="44" t="str">
        <f t="shared" si="43"/>
        <v/>
      </c>
      <c r="I134" s="44"/>
      <c r="J134" s="44"/>
      <c r="K134" s="144" t="str">
        <f>IFERROR(IF(ISBLANK(F134),"",IF(OR(MID($B134,6,1)="9",MID($B134,6,1)="8"),G134*IF(MID($B134,2,2)="LI",'Inflation Adjustment'!$J$9,'Inflation Adjustment'!$J$10),$F134*VLOOKUP($B134,'Reference ML'!$A$3:$M$2524,9,FALSE))),"")</f>
        <v/>
      </c>
      <c r="L134" s="145" t="str">
        <f>IFERROR(IF(ISBLANK(G134),"",IF(OR(MID($B134,6,1)="9",MID($B134,6,1)="8"),H134,$F134*VLOOKUP($B134,'Reference ML'!$A$3:$M$2524,10,FALSE))),"")</f>
        <v/>
      </c>
      <c r="M134" s="146" t="str">
        <f>IFERROR(VLOOKUP($B134,'Reference ML'!$A$3:$M$2524,13,FALSE),"")</f>
        <v/>
      </c>
      <c r="N134" s="145">
        <f>IF(K134&gt;0,IFERROR(K134*M134,0),"")</f>
        <v>0</v>
      </c>
      <c r="O134" s="147" t="str">
        <f>IFERROR(VLOOKUP($B134,'Reference ML'!$A$3:$M$2524,11,FALSE),"")</f>
        <v/>
      </c>
      <c r="P134" s="145">
        <f t="shared" si="47"/>
        <v>0</v>
      </c>
      <c r="Q134" s="145">
        <f t="shared" si="48"/>
        <v>0</v>
      </c>
      <c r="R134" s="148">
        <f t="shared" si="46"/>
        <v>0</v>
      </c>
      <c r="S134" s="149" t="str">
        <f>_xlfn.LET(
_xlpm.refno,B134,
_xlpm.measure_type,E134,
_xlpm.custom_cost,H134,
_xlpm.custom_benefit,R134,
_xlpm.custom_bc_ratio,(_xlpm.custom_benefit/_xlpm.custom_cost),
_xlpm.measure_bc_ratio,IF(_xlpm.measure_type="custom",_xlpm.custom_bc_ratio,VLOOKUP(_xlpm.refno,'UES Measure List Oct 2026'!$A$3:$AI$2210,35,FALSE)),
_xlpm.display,IF(ISBLANK(_xlpm.refno),"",_xlpm.measure_bc_ratio),
_xlpm.display
)</f>
        <v/>
      </c>
      <c r="T134" s="125" t="str">
        <f>IF(ISBLANK(B134),"",K134/$C$22)</f>
        <v/>
      </c>
      <c r="U134" s="126" t="str">
        <f>IF(ISBLANK(B134),"",(T134*S134))</f>
        <v/>
      </c>
      <c r="V134" s="44" t="str">
        <f>IF(ISBLANK(B134),"",IF(E134="custom",IF(AND(K134&gt;400000,S134&lt;0.5),"yes","no"),"n/a"))</f>
        <v/>
      </c>
      <c r="W134" t="s">
        <v>5072</v>
      </c>
    </row>
    <row r="135" spans="2:23" x14ac:dyDescent="0.25">
      <c r="B135" s="44"/>
      <c r="C135" s="44"/>
      <c r="D135" s="44" t="str">
        <f>IF(ISBLANK(B135),"",IFERROR(VLOOKUP(B135,'Reference ML'!$A$3:$M$2524,7,FALSE),"Error: Refno Not Found"))</f>
        <v/>
      </c>
      <c r="E135" s="44" t="str">
        <f t="shared" si="42"/>
        <v/>
      </c>
      <c r="F135" s="44" t="str">
        <f t="shared" si="40"/>
        <v/>
      </c>
      <c r="G135" s="44" t="str">
        <f t="shared" si="41"/>
        <v/>
      </c>
      <c r="H135" s="44" t="str">
        <f t="shared" si="43"/>
        <v/>
      </c>
      <c r="I135" s="44"/>
      <c r="J135" s="44"/>
      <c r="K135" s="144" t="str">
        <f>IFERROR(IF(ISBLANK(F135),"",IF(OR(MID($B135,6,1)="9",MID($B135,6,1)="8"),G135*IF(MID($B135,2,2)="LI",'Inflation Adjustment'!$J$9,'Inflation Adjustment'!$J$10),$F135*VLOOKUP($B135,'Reference ML'!$A$3:$M$2524,9,FALSE))),"")</f>
        <v/>
      </c>
      <c r="L135" s="145" t="str">
        <f>IFERROR(IF(ISBLANK(G135),"",IF(OR(MID($B135,6,1)="9",MID($B135,6,1)="8"),H135,$F135*VLOOKUP($B135,'Reference ML'!$A$3:$M$2524,10,FALSE))),"")</f>
        <v/>
      </c>
      <c r="M135" s="146" t="str">
        <f>IFERROR(VLOOKUP($B135,'Reference ML'!$A$3:$M$2524,13,FALSE),"")</f>
        <v/>
      </c>
      <c r="N135" s="145">
        <f>IF(K135&gt;0,IFERROR(K135*M135,0),"")</f>
        <v>0</v>
      </c>
      <c r="O135" s="147" t="str">
        <f>IFERROR(VLOOKUP($B135,'Reference ML'!$A$3:$M$2524,11,FALSE),"")</f>
        <v/>
      </c>
      <c r="P135" s="145">
        <f t="shared" si="47"/>
        <v>0</v>
      </c>
      <c r="Q135" s="145">
        <f t="shared" si="48"/>
        <v>0</v>
      </c>
      <c r="R135" s="148">
        <f t="shared" si="46"/>
        <v>0</v>
      </c>
      <c r="S135" s="149" t="str">
        <f>_xlfn.LET(
_xlpm.refno,B135,
_xlpm.measure_type,E135,
_xlpm.custom_cost,H135,
_xlpm.custom_benefit,R135,
_xlpm.custom_bc_ratio,(_xlpm.custom_benefit/_xlpm.custom_cost),
_xlpm.measure_bc_ratio,IF(_xlpm.measure_type="custom",_xlpm.custom_bc_ratio,VLOOKUP(_xlpm.refno,'UES Measure List Oct 2026'!$A$3:$AI$2210,35,FALSE)),
_xlpm.display,IF(ISBLANK(_xlpm.refno),"",_xlpm.measure_bc_ratio),
_xlpm.display
)</f>
        <v/>
      </c>
      <c r="T135" s="125" t="str">
        <f>IF(ISBLANK(B135),"",K135/$C$22)</f>
        <v/>
      </c>
      <c r="U135" s="126" t="str">
        <f>IF(ISBLANK(B135),"",(T135*S135))</f>
        <v/>
      </c>
      <c r="V135" s="44" t="str">
        <f>IF(ISBLANK(B135),"",IF(E135="custom",IF(AND(K135&gt;400000,S135&lt;0.5),"yes","no"),"n/a"))</f>
        <v/>
      </c>
      <c r="W135" t="s">
        <v>5072</v>
      </c>
    </row>
    <row r="136" spans="2:23" x14ac:dyDescent="0.25">
      <c r="B136" s="44"/>
      <c r="C136" s="44"/>
      <c r="D136" s="44" t="str">
        <f>IF(ISBLANK(B136),"",IFERROR(VLOOKUP(B136,'Reference ML'!$A$3:$M$2524,7,FALSE),"Error: Refno Not Found"))</f>
        <v/>
      </c>
      <c r="E136" s="44" t="str">
        <f t="shared" si="42"/>
        <v/>
      </c>
      <c r="F136" s="44" t="str">
        <f t="shared" si="40"/>
        <v/>
      </c>
      <c r="G136" s="44" t="str">
        <f t="shared" si="41"/>
        <v/>
      </c>
      <c r="H136" s="44" t="str">
        <f t="shared" si="43"/>
        <v/>
      </c>
      <c r="I136" s="44"/>
      <c r="J136" s="44"/>
      <c r="K136" s="144" t="str">
        <f>IFERROR(IF(ISBLANK(F136),"",IF(OR(MID($B136,6,1)="9",MID($B136,6,1)="8"),G136*IF(MID($B136,2,2)="LI",'Inflation Adjustment'!$J$9,'Inflation Adjustment'!$J$10),$F136*VLOOKUP($B136,'Reference ML'!$A$3:$M$2524,9,FALSE))),"")</f>
        <v/>
      </c>
      <c r="L136" s="145" t="str">
        <f>IFERROR(IF(ISBLANK(G136),"",IF(OR(MID($B136,6,1)="9",MID($B136,6,1)="8"),H136,$F136*VLOOKUP($B136,'Reference ML'!$A$3:$M$2524,10,FALSE))),"")</f>
        <v/>
      </c>
      <c r="M136" s="146" t="str">
        <f>IFERROR(VLOOKUP($B136,'Reference ML'!$A$3:$M$2524,13,FALSE),"")</f>
        <v/>
      </c>
      <c r="N136" s="145">
        <f>IF(K136&gt;0,IFERROR(K136*M136,0),"")</f>
        <v>0</v>
      </c>
      <c r="O136" s="147" t="str">
        <f>IFERROR(VLOOKUP($B136,'Reference ML'!$A$3:$M$2524,11,FALSE),"")</f>
        <v/>
      </c>
      <c r="P136" s="145">
        <f t="shared" si="47"/>
        <v>0</v>
      </c>
      <c r="Q136" s="145">
        <f t="shared" si="48"/>
        <v>0</v>
      </c>
      <c r="R136" s="148">
        <f t="shared" si="46"/>
        <v>0</v>
      </c>
      <c r="S136" s="149" t="str">
        <f>_xlfn.LET(
_xlpm.refno,B136,
_xlpm.measure_type,E136,
_xlpm.custom_cost,H136,
_xlpm.custom_benefit,R136,
_xlpm.custom_bc_ratio,(_xlpm.custom_benefit/_xlpm.custom_cost),
_xlpm.measure_bc_ratio,IF(_xlpm.measure_type="custom",_xlpm.custom_bc_ratio,VLOOKUP(_xlpm.refno,'UES Measure List Oct 2026'!$A$3:$AI$2210,35,FALSE)),
_xlpm.display,IF(ISBLANK(_xlpm.refno),"",_xlpm.measure_bc_ratio),
_xlpm.display
)</f>
        <v/>
      </c>
      <c r="T136" s="125" t="str">
        <f>IF(ISBLANK(B136),"",K136/$C$22)</f>
        <v/>
      </c>
      <c r="U136" s="126" t="str">
        <f>IF(ISBLANK(B136),"",(T136*S136))</f>
        <v/>
      </c>
      <c r="V136" s="44" t="str">
        <f>IF(ISBLANK(B136),"",IF(E136="custom",IF(AND(K136&gt;400000,S136&lt;0.5),"yes","no"),"n/a"))</f>
        <v/>
      </c>
      <c r="W136" t="s">
        <v>5072</v>
      </c>
    </row>
    <row r="137" spans="2:23" x14ac:dyDescent="0.25">
      <c r="B137" s="44"/>
      <c r="C137" s="44"/>
      <c r="D137" s="44" t="str">
        <f>IF(ISBLANK(B137),"",IFERROR(VLOOKUP(B137,'Reference ML'!$A$3:$M$2524,7,FALSE),"Error: Refno Not Found"))</f>
        <v/>
      </c>
      <c r="E137" s="44" t="str">
        <f t="shared" si="42"/>
        <v/>
      </c>
      <c r="F137" s="44" t="str">
        <f t="shared" si="40"/>
        <v/>
      </c>
      <c r="G137" s="44" t="str">
        <f t="shared" si="41"/>
        <v/>
      </c>
      <c r="H137" s="44" t="str">
        <f t="shared" si="43"/>
        <v/>
      </c>
      <c r="I137" s="44"/>
      <c r="J137" s="44"/>
      <c r="K137" s="144" t="str">
        <f>IFERROR(IF(ISBLANK(F137),"",IF(OR(MID($B137,6,1)="9",MID($B137,6,1)="8"),G137*IF(MID($B137,2,2)="LI",'Inflation Adjustment'!$J$9,'Inflation Adjustment'!$J$10),$F137*VLOOKUP($B137,'Reference ML'!$A$3:$M$2524,9,FALSE))),"")</f>
        <v/>
      </c>
      <c r="L137" s="145" t="str">
        <f>IFERROR(IF(ISBLANK(G137),"",IF(OR(MID($B137,6,1)="9",MID($B137,6,1)="8"),H137,$F137*VLOOKUP($B137,'Reference ML'!$A$3:$M$2524,10,FALSE))),"")</f>
        <v/>
      </c>
      <c r="M137" s="146" t="str">
        <f>IFERROR(VLOOKUP($B137,'Reference ML'!$A$3:$M$2524,13,FALSE),"")</f>
        <v/>
      </c>
      <c r="N137" s="145">
        <f>IF(K137&gt;0,IFERROR(K137*M137,0),"")</f>
        <v>0</v>
      </c>
      <c r="O137" s="147" t="str">
        <f>IFERROR(VLOOKUP($B137,'Reference ML'!$A$3:$M$2524,11,FALSE),"")</f>
        <v/>
      </c>
      <c r="P137" s="145">
        <f t="shared" si="47"/>
        <v>0</v>
      </c>
      <c r="Q137" s="145">
        <f t="shared" si="48"/>
        <v>0</v>
      </c>
      <c r="R137" s="148">
        <f t="shared" si="46"/>
        <v>0</v>
      </c>
      <c r="S137" s="149" t="str">
        <f>_xlfn.LET(
_xlpm.refno,B137,
_xlpm.measure_type,E137,
_xlpm.custom_cost,H137,
_xlpm.custom_benefit,R137,
_xlpm.custom_bc_ratio,(_xlpm.custom_benefit/_xlpm.custom_cost),
_xlpm.measure_bc_ratio,IF(_xlpm.measure_type="custom",_xlpm.custom_bc_ratio,VLOOKUP(_xlpm.refno,'UES Measure List Oct 2026'!$A$3:$AI$2210,35,FALSE)),
_xlpm.display,IF(ISBLANK(_xlpm.refno),"",_xlpm.measure_bc_ratio),
_xlpm.display
)</f>
        <v/>
      </c>
      <c r="T137" s="125" t="str">
        <f>IF(ISBLANK(B137),"",K137/$C$22)</f>
        <v/>
      </c>
      <c r="U137" s="126" t="str">
        <f>IF(ISBLANK(B137),"",(T137*S137))</f>
        <v/>
      </c>
      <c r="V137" s="44" t="str">
        <f>IF(ISBLANK(B137),"",IF(E137="custom",IF(AND(K137&gt;400000,S137&lt;0.5),"yes","no"),"n/a"))</f>
        <v/>
      </c>
      <c r="W137" t="s">
        <v>5072</v>
      </c>
    </row>
    <row r="138" spans="2:23" x14ac:dyDescent="0.25">
      <c r="B138" s="44"/>
      <c r="C138" s="44"/>
      <c r="D138" s="44" t="str">
        <f>IF(ISBLANK(B138),"",IFERROR(VLOOKUP(B138,'Reference ML'!$A$3:$M$2524,7,FALSE),"Error: Refno Not Found"))</f>
        <v/>
      </c>
      <c r="E138" s="44" t="str">
        <f t="shared" si="42"/>
        <v/>
      </c>
      <c r="F138" s="44" t="str">
        <f t="shared" si="40"/>
        <v/>
      </c>
      <c r="G138" s="44" t="str">
        <f t="shared" si="41"/>
        <v/>
      </c>
      <c r="H138" s="44" t="str">
        <f t="shared" si="43"/>
        <v/>
      </c>
      <c r="I138" s="44"/>
      <c r="J138" s="44"/>
      <c r="K138" s="144" t="str">
        <f>IFERROR(IF(ISBLANK(F138),"",IF(OR(MID($B138,6,1)="9",MID($B138,6,1)="8"),G138*IF(MID($B138,2,2)="LI",'Inflation Adjustment'!$J$9,'Inflation Adjustment'!$J$10),$F138*VLOOKUP($B138,'Reference ML'!$A$3:$M$2524,9,FALSE))),"")</f>
        <v/>
      </c>
      <c r="L138" s="145" t="str">
        <f>IFERROR(IF(ISBLANK(G138),"",IF(OR(MID($B138,6,1)="9",MID($B138,6,1)="8"),H138,$F138*VLOOKUP($B138,'Reference ML'!$A$3:$M$2524,10,FALSE))),"")</f>
        <v/>
      </c>
      <c r="M138" s="146" t="str">
        <f>IFERROR(VLOOKUP($B138,'Reference ML'!$A$3:$M$2524,13,FALSE),"")</f>
        <v/>
      </c>
      <c r="N138" s="145">
        <f>IF(K138&gt;0,IFERROR(K138*M138,0),"")</f>
        <v>0</v>
      </c>
      <c r="O138" s="147" t="str">
        <f>IFERROR(VLOOKUP($B138,'Reference ML'!$A$3:$M$2524,11,FALSE),"")</f>
        <v/>
      </c>
      <c r="P138" s="145">
        <f t="shared" si="47"/>
        <v>0</v>
      </c>
      <c r="Q138" s="145">
        <f t="shared" si="48"/>
        <v>0</v>
      </c>
      <c r="R138" s="148">
        <f t="shared" si="46"/>
        <v>0</v>
      </c>
      <c r="S138" s="149" t="str">
        <f>_xlfn.LET(
_xlpm.refno,B138,
_xlpm.measure_type,E138,
_xlpm.custom_cost,H138,
_xlpm.custom_benefit,R138,
_xlpm.custom_bc_ratio,(_xlpm.custom_benefit/_xlpm.custom_cost),
_xlpm.measure_bc_ratio,IF(_xlpm.measure_type="custom",_xlpm.custom_bc_ratio,VLOOKUP(_xlpm.refno,'UES Measure List Oct 2026'!$A$3:$AI$2210,35,FALSE)),
_xlpm.display,IF(ISBLANK(_xlpm.refno),"",_xlpm.measure_bc_ratio),
_xlpm.display
)</f>
        <v/>
      </c>
      <c r="T138" s="125" t="str">
        <f>IF(ISBLANK(B138),"",K138/$C$22)</f>
        <v/>
      </c>
      <c r="U138" s="126" t="str">
        <f>IF(ISBLANK(B138),"",(T138*S138))</f>
        <v/>
      </c>
      <c r="V138" s="44" t="str">
        <f>IF(ISBLANK(B138),"",IF(E138="custom",IF(AND(K138&gt;400000,S138&lt;0.5),"yes","no"),"n/a"))</f>
        <v/>
      </c>
      <c r="W138" t="s">
        <v>5072</v>
      </c>
    </row>
    <row r="139" spans="2:23" x14ac:dyDescent="0.25">
      <c r="B139" s="44"/>
      <c r="C139" s="44"/>
      <c r="D139" s="44" t="str">
        <f>IF(ISBLANK(B139),"",IFERROR(VLOOKUP(B139,'Reference ML'!$A$3:$M$2524,7,FALSE),"Error: Refno Not Found"))</f>
        <v/>
      </c>
      <c r="E139" s="44" t="str">
        <f t="shared" si="42"/>
        <v/>
      </c>
      <c r="F139" s="44" t="str">
        <f t="shared" si="40"/>
        <v/>
      </c>
      <c r="G139" s="44" t="str">
        <f t="shared" si="41"/>
        <v/>
      </c>
      <c r="H139" s="44" t="str">
        <f t="shared" si="43"/>
        <v/>
      </c>
      <c r="I139" s="44"/>
      <c r="J139" s="44"/>
      <c r="K139" s="144" t="str">
        <f>IFERROR(IF(ISBLANK(F139),"",IF(OR(MID($B139,6,1)="9",MID($B139,6,1)="8"),G139*IF(MID($B139,2,2)="LI",'Inflation Adjustment'!$J$9,'Inflation Adjustment'!$J$10),$F139*VLOOKUP($B139,'Reference ML'!$A$3:$M$2524,9,FALSE))),"")</f>
        <v/>
      </c>
      <c r="L139" s="145" t="str">
        <f>IFERROR(IF(ISBLANK(G139),"",IF(OR(MID($B139,6,1)="9",MID($B139,6,1)="8"),H139,$F139*VLOOKUP($B139,'Reference ML'!$A$3:$M$2524,10,FALSE))),"")</f>
        <v/>
      </c>
      <c r="M139" s="146" t="str">
        <f>IFERROR(VLOOKUP($B139,'Reference ML'!$A$3:$M$2524,13,FALSE),"")</f>
        <v/>
      </c>
      <c r="N139" s="145">
        <f>IF(K139&gt;0,IFERROR(K139*M139,0),"")</f>
        <v>0</v>
      </c>
      <c r="O139" s="147" t="str">
        <f>IFERROR(VLOOKUP($B139,'Reference ML'!$A$3:$M$2524,11,FALSE),"")</f>
        <v/>
      </c>
      <c r="P139" s="145">
        <f t="shared" si="47"/>
        <v>0</v>
      </c>
      <c r="Q139" s="145">
        <f t="shared" si="48"/>
        <v>0</v>
      </c>
      <c r="R139" s="148">
        <f t="shared" si="46"/>
        <v>0</v>
      </c>
      <c r="S139" s="149" t="str">
        <f>_xlfn.LET(
_xlpm.refno,B139,
_xlpm.measure_type,E139,
_xlpm.custom_cost,H139,
_xlpm.custom_benefit,R139,
_xlpm.custom_bc_ratio,(_xlpm.custom_benefit/_xlpm.custom_cost),
_xlpm.measure_bc_ratio,IF(_xlpm.measure_type="custom",_xlpm.custom_bc_ratio,VLOOKUP(_xlpm.refno,'UES Measure List Oct 2026'!$A$3:$AI$2210,35,FALSE)),
_xlpm.display,IF(ISBLANK(_xlpm.refno),"",_xlpm.measure_bc_ratio),
_xlpm.display
)</f>
        <v/>
      </c>
      <c r="T139" s="125" t="str">
        <f>IF(ISBLANK(B139),"",K139/$C$22)</f>
        <v/>
      </c>
      <c r="U139" s="126" t="str">
        <f>IF(ISBLANK(B139),"",(T139*S139))</f>
        <v/>
      </c>
      <c r="V139" s="44" t="str">
        <f>IF(ISBLANK(B139),"",IF(E139="custom",IF(AND(K139&gt;400000,S139&lt;0.5),"yes","no"),"n/a"))</f>
        <v/>
      </c>
      <c r="W139" t="s">
        <v>5072</v>
      </c>
    </row>
    <row r="140" spans="2:23" x14ac:dyDescent="0.25">
      <c r="B140" s="44"/>
      <c r="C140" s="44"/>
      <c r="D140" s="44" t="str">
        <f>IF(ISBLANK(B140),"",IFERROR(VLOOKUP(B140,'Reference ML'!$A$3:$M$2524,7,FALSE),"Error: Refno Not Found"))</f>
        <v/>
      </c>
      <c r="E140" s="44" t="str">
        <f t="shared" si="42"/>
        <v/>
      </c>
      <c r="F140" s="44" t="str">
        <f t="shared" si="40"/>
        <v/>
      </c>
      <c r="G140" s="44" t="str">
        <f t="shared" si="41"/>
        <v/>
      </c>
      <c r="H140" s="44" t="str">
        <f t="shared" si="43"/>
        <v/>
      </c>
      <c r="I140" s="44"/>
      <c r="J140" s="44"/>
      <c r="K140" s="144" t="str">
        <f>IFERROR(IF(ISBLANK(F140),"",IF(OR(MID($B140,6,1)="9",MID($B140,6,1)="8"),G140*IF(MID($B140,2,2)="LI",'Inflation Adjustment'!$J$9,'Inflation Adjustment'!$J$10),$F140*VLOOKUP($B140,'Reference ML'!$A$3:$M$2524,9,FALSE))),"")</f>
        <v/>
      </c>
      <c r="L140" s="145" t="str">
        <f>IFERROR(IF(ISBLANK(G140),"",IF(OR(MID($B140,6,1)="9",MID($B140,6,1)="8"),H140,$F140*VLOOKUP($B140,'Reference ML'!$A$3:$M$2524,10,FALSE))),"")</f>
        <v/>
      </c>
      <c r="M140" s="146" t="str">
        <f>IFERROR(VLOOKUP($B140,'Reference ML'!$A$3:$M$2524,13,FALSE),"")</f>
        <v/>
      </c>
      <c r="N140" s="145">
        <f>IF(K140&gt;0,IFERROR(K140*M140,0),"")</f>
        <v>0</v>
      </c>
      <c r="O140" s="147" t="str">
        <f>IFERROR(VLOOKUP($B140,'Reference ML'!$A$3:$M$2524,11,FALSE),"")</f>
        <v/>
      </c>
      <c r="P140" s="145">
        <f t="shared" si="47"/>
        <v>0</v>
      </c>
      <c r="Q140" s="145">
        <f t="shared" si="48"/>
        <v>0</v>
      </c>
      <c r="R140" s="148">
        <f t="shared" si="46"/>
        <v>0</v>
      </c>
      <c r="S140" s="149" t="str">
        <f>_xlfn.LET(
_xlpm.refno,B140,
_xlpm.measure_type,E140,
_xlpm.custom_cost,H140,
_xlpm.custom_benefit,R140,
_xlpm.custom_bc_ratio,(_xlpm.custom_benefit/_xlpm.custom_cost),
_xlpm.measure_bc_ratio,IF(_xlpm.measure_type="custom",_xlpm.custom_bc_ratio,VLOOKUP(_xlpm.refno,'UES Measure List Oct 2026'!$A$3:$AI$2210,35,FALSE)),
_xlpm.display,IF(ISBLANK(_xlpm.refno),"",_xlpm.measure_bc_ratio),
_xlpm.display
)</f>
        <v/>
      </c>
      <c r="T140" s="125" t="str">
        <f>IF(ISBLANK(B140),"",K140/$C$22)</f>
        <v/>
      </c>
      <c r="U140" s="126" t="str">
        <f>IF(ISBLANK(B140),"",(T140*S140))</f>
        <v/>
      </c>
      <c r="V140" s="44" t="str">
        <f>IF(ISBLANK(B140),"",IF(E140="custom",IF(AND(K140&gt;400000,S140&lt;0.5),"yes","no"),"n/a"))</f>
        <v/>
      </c>
      <c r="W140" t="s">
        <v>5072</v>
      </c>
    </row>
    <row r="141" spans="2:23" x14ac:dyDescent="0.25">
      <c r="B141" s="44"/>
      <c r="C141" s="44"/>
      <c r="D141" s="44" t="str">
        <f>IF(ISBLANK(B141),"",IFERROR(VLOOKUP(B141,'Reference ML'!$A$3:$M$2524,7,FALSE),"Error: Refno Not Found"))</f>
        <v/>
      </c>
      <c r="E141" s="44" t="str">
        <f t="shared" si="42"/>
        <v/>
      </c>
      <c r="F141" s="44" t="str">
        <f t="shared" si="40"/>
        <v/>
      </c>
      <c r="G141" s="44" t="str">
        <f t="shared" si="41"/>
        <v/>
      </c>
      <c r="H141" s="44" t="str">
        <f t="shared" si="43"/>
        <v/>
      </c>
      <c r="I141" s="44"/>
      <c r="J141" s="44"/>
      <c r="K141" s="144" t="str">
        <f>IFERROR(IF(ISBLANK(F141),"",IF(OR(MID($B141,6,1)="9",MID($B141,6,1)="8"),G141*IF(MID($B141,2,2)="LI",'Inflation Adjustment'!$J$9,'Inflation Adjustment'!$J$10),$F141*VLOOKUP($B141,'Reference ML'!$A$3:$M$2524,9,FALSE))),"")</f>
        <v/>
      </c>
      <c r="L141" s="145" t="str">
        <f>IFERROR(IF(ISBLANK(G141),"",IF(OR(MID($B141,6,1)="9",MID($B141,6,1)="8"),H141,$F141*VLOOKUP($B141,'Reference ML'!$A$3:$M$2524,10,FALSE))),"")</f>
        <v/>
      </c>
      <c r="M141" s="146" t="str">
        <f>IFERROR(VLOOKUP($B141,'Reference ML'!$A$3:$M$2524,13,FALSE),"")</f>
        <v/>
      </c>
      <c r="N141" s="145">
        <f>IF(K141&gt;0,IFERROR(K141*M141,0),"")</f>
        <v>0</v>
      </c>
      <c r="O141" s="147" t="str">
        <f>IFERROR(VLOOKUP($B141,'Reference ML'!$A$3:$M$2524,11,FALSE),"")</f>
        <v/>
      </c>
      <c r="P141" s="145">
        <f t="shared" si="47"/>
        <v>0</v>
      </c>
      <c r="Q141" s="145">
        <f t="shared" si="48"/>
        <v>0</v>
      </c>
      <c r="R141" s="148">
        <f t="shared" si="46"/>
        <v>0</v>
      </c>
      <c r="S141" s="149" t="str">
        <f>_xlfn.LET(
_xlpm.refno,B141,
_xlpm.measure_type,E141,
_xlpm.custom_cost,H141,
_xlpm.custom_benefit,R141,
_xlpm.custom_bc_ratio,(_xlpm.custom_benefit/_xlpm.custom_cost),
_xlpm.measure_bc_ratio,IF(_xlpm.measure_type="custom",_xlpm.custom_bc_ratio,VLOOKUP(_xlpm.refno,'UES Measure List Oct 2026'!$A$3:$AI$2210,35,FALSE)),
_xlpm.display,IF(ISBLANK(_xlpm.refno),"",_xlpm.measure_bc_ratio),
_xlpm.display
)</f>
        <v/>
      </c>
      <c r="T141" s="125" t="str">
        <f>IF(ISBLANK(B141),"",K141/$C$22)</f>
        <v/>
      </c>
      <c r="U141" s="126" t="str">
        <f>IF(ISBLANK(B141),"",(T141*S141))</f>
        <v/>
      </c>
      <c r="V141" s="44" t="str">
        <f>IF(ISBLANK(B141),"",IF(E141="custom",IF(AND(K141&gt;400000,S141&lt;0.5),"yes","no"),"n/a"))</f>
        <v/>
      </c>
      <c r="W141" t="s">
        <v>5072</v>
      </c>
    </row>
    <row r="142" spans="2:23" x14ac:dyDescent="0.25">
      <c r="B142" s="44"/>
      <c r="C142" s="44"/>
      <c r="D142" s="44" t="str">
        <f>IF(ISBLANK(B142),"",IFERROR(VLOOKUP(B142,'Reference ML'!$A$3:$M$2524,7,FALSE),"Error: Refno Not Found"))</f>
        <v/>
      </c>
      <c r="E142" s="44" t="str">
        <f t="shared" si="42"/>
        <v/>
      </c>
      <c r="F142" s="44" t="str">
        <f t="shared" si="40"/>
        <v/>
      </c>
      <c r="G142" s="44" t="str">
        <f t="shared" si="41"/>
        <v/>
      </c>
      <c r="H142" s="44" t="str">
        <f t="shared" si="43"/>
        <v/>
      </c>
      <c r="I142" s="44"/>
      <c r="J142" s="44"/>
      <c r="K142" s="144" t="str">
        <f>IFERROR(IF(ISBLANK(F142),"",IF(OR(MID($B142,6,1)="9",MID($B142,6,1)="8"),G142*IF(MID($B142,2,2)="LI",'Inflation Adjustment'!$J$9,'Inflation Adjustment'!$J$10),$F142*VLOOKUP($B142,'Reference ML'!$A$3:$M$2524,9,FALSE))),"")</f>
        <v/>
      </c>
      <c r="L142" s="145" t="str">
        <f>IFERROR(IF(ISBLANK(G142),"",IF(OR(MID($B142,6,1)="9",MID($B142,6,1)="8"),H142,$F142*VLOOKUP($B142,'Reference ML'!$A$3:$M$2524,10,FALSE))),"")</f>
        <v/>
      </c>
      <c r="M142" s="146" t="str">
        <f>IFERROR(VLOOKUP($B142,'Reference ML'!$A$3:$M$2524,13,FALSE),"")</f>
        <v/>
      </c>
      <c r="N142" s="145">
        <f>IF(K142&gt;0,IFERROR(K142*M142,0),"")</f>
        <v>0</v>
      </c>
      <c r="O142" s="147" t="str">
        <f>IFERROR(VLOOKUP($B142,'Reference ML'!$A$3:$M$2524,11,FALSE),"")</f>
        <v/>
      </c>
      <c r="P142" s="145">
        <f t="shared" si="47"/>
        <v>0</v>
      </c>
      <c r="Q142" s="145">
        <f t="shared" si="48"/>
        <v>0</v>
      </c>
      <c r="R142" s="148">
        <f t="shared" si="46"/>
        <v>0</v>
      </c>
      <c r="S142" s="149" t="str">
        <f>_xlfn.LET(
_xlpm.refno,B142,
_xlpm.measure_type,E142,
_xlpm.custom_cost,H142,
_xlpm.custom_benefit,R142,
_xlpm.custom_bc_ratio,(_xlpm.custom_benefit/_xlpm.custom_cost),
_xlpm.measure_bc_ratio,IF(_xlpm.measure_type="custom",_xlpm.custom_bc_ratio,VLOOKUP(_xlpm.refno,'UES Measure List Oct 2026'!$A$3:$AI$2210,35,FALSE)),
_xlpm.display,IF(ISBLANK(_xlpm.refno),"",_xlpm.measure_bc_ratio),
_xlpm.display
)</f>
        <v/>
      </c>
      <c r="T142" s="125" t="str">
        <f>IF(ISBLANK(B142),"",K142/$C$22)</f>
        <v/>
      </c>
      <c r="U142" s="126" t="str">
        <f>IF(ISBLANK(B142),"",(T142*S142))</f>
        <v/>
      </c>
      <c r="V142" s="44" t="str">
        <f>IF(ISBLANK(B142),"",IF(E142="custom",IF(AND(K142&gt;400000,S142&lt;0.5),"yes","no"),"n/a"))</f>
        <v/>
      </c>
      <c r="W142" t="s">
        <v>5072</v>
      </c>
    </row>
    <row r="143" spans="2:23" x14ac:dyDescent="0.25">
      <c r="B143" s="44"/>
      <c r="C143" s="44"/>
      <c r="D143" s="44" t="str">
        <f>IF(ISBLANK(B143),"",IFERROR(VLOOKUP(B143,'Reference ML'!$A$3:$M$2524,7,FALSE),"Error: Refno Not Found"))</f>
        <v/>
      </c>
      <c r="E143" s="44" t="str">
        <f t="shared" si="42"/>
        <v/>
      </c>
      <c r="F143" s="44" t="str">
        <f t="shared" si="40"/>
        <v/>
      </c>
      <c r="G143" s="44" t="str">
        <f t="shared" si="41"/>
        <v/>
      </c>
      <c r="H143" s="44" t="str">
        <f t="shared" si="43"/>
        <v/>
      </c>
      <c r="I143" s="44"/>
      <c r="J143" s="44"/>
      <c r="K143" s="144" t="str">
        <f>IFERROR(IF(ISBLANK(F143),"",IF(OR(MID($B143,6,1)="9",MID($B143,6,1)="8"),G143*IF(MID($B143,2,2)="LI",'Inflation Adjustment'!$J$9,'Inflation Adjustment'!$J$10),$F143*VLOOKUP($B143,'Reference ML'!$A$3:$M$2524,9,FALSE))),"")</f>
        <v/>
      </c>
      <c r="L143" s="145" t="str">
        <f>IFERROR(IF(ISBLANK(G143),"",IF(OR(MID($B143,6,1)="9",MID($B143,6,1)="8"),H143,$F143*VLOOKUP($B143,'Reference ML'!$A$3:$M$2524,10,FALSE))),"")</f>
        <v/>
      </c>
      <c r="M143" s="146" t="str">
        <f>IFERROR(VLOOKUP($B143,'Reference ML'!$A$3:$M$2524,13,FALSE),"")</f>
        <v/>
      </c>
      <c r="N143" s="145">
        <f>IF(K143&gt;0,IFERROR(K143*M143,0),"")</f>
        <v>0</v>
      </c>
      <c r="O143" s="147" t="str">
        <f>IFERROR(VLOOKUP($B143,'Reference ML'!$A$3:$M$2524,11,FALSE),"")</f>
        <v/>
      </c>
      <c r="P143" s="145">
        <f t="shared" si="47"/>
        <v>0</v>
      </c>
      <c r="Q143" s="145">
        <f t="shared" si="48"/>
        <v>0</v>
      </c>
      <c r="R143" s="148">
        <f t="shared" si="46"/>
        <v>0</v>
      </c>
      <c r="S143" s="149" t="str">
        <f>_xlfn.LET(
_xlpm.refno,B143,
_xlpm.measure_type,E143,
_xlpm.custom_cost,H143,
_xlpm.custom_benefit,R143,
_xlpm.custom_bc_ratio,(_xlpm.custom_benefit/_xlpm.custom_cost),
_xlpm.measure_bc_ratio,IF(_xlpm.measure_type="custom",_xlpm.custom_bc_ratio,VLOOKUP(_xlpm.refno,'UES Measure List Oct 2026'!$A$3:$AI$2210,35,FALSE)),
_xlpm.display,IF(ISBLANK(_xlpm.refno),"",_xlpm.measure_bc_ratio),
_xlpm.display
)</f>
        <v/>
      </c>
      <c r="T143" s="125" t="str">
        <f>IF(ISBLANK(B143),"",K143/$C$22)</f>
        <v/>
      </c>
      <c r="U143" s="126" t="str">
        <f>IF(ISBLANK(B143),"",(T143*S143))</f>
        <v/>
      </c>
      <c r="V143" s="44" t="str">
        <f>IF(ISBLANK(B143),"",IF(E143="custom",IF(AND(K143&gt;400000,S143&lt;0.5),"yes","no"),"n/a"))</f>
        <v/>
      </c>
      <c r="W143" t="s">
        <v>5072</v>
      </c>
    </row>
    <row r="144" spans="2:23" x14ac:dyDescent="0.25">
      <c r="B144" s="44"/>
      <c r="C144" s="44"/>
      <c r="D144" s="44" t="str">
        <f>IF(ISBLANK(B144),"",IFERROR(VLOOKUP(B144,'Reference ML'!$A$3:$M$2524,7,FALSE),"Error: Refno Not Found"))</f>
        <v/>
      </c>
      <c r="E144" s="44" t="str">
        <f t="shared" si="42"/>
        <v/>
      </c>
      <c r="F144" s="44" t="str">
        <f t="shared" si="40"/>
        <v/>
      </c>
      <c r="G144" s="44" t="str">
        <f t="shared" si="41"/>
        <v/>
      </c>
      <c r="H144" s="44" t="str">
        <f t="shared" si="43"/>
        <v/>
      </c>
      <c r="I144" s="44"/>
      <c r="J144" s="44"/>
      <c r="K144" s="144" t="str">
        <f>IFERROR(IF(ISBLANK(F144),"",IF(OR(MID($B144,6,1)="9",MID($B144,6,1)="8"),G144*IF(MID($B144,2,2)="LI",'Inflation Adjustment'!$J$9,'Inflation Adjustment'!$J$10),$F144*VLOOKUP($B144,'Reference ML'!$A$3:$M$2524,9,FALSE))),"")</f>
        <v/>
      </c>
      <c r="L144" s="145" t="str">
        <f>IFERROR(IF(ISBLANK(G144),"",IF(OR(MID($B144,6,1)="9",MID($B144,6,1)="8"),H144,$F144*VLOOKUP($B144,'Reference ML'!$A$3:$M$2524,10,FALSE))),"")</f>
        <v/>
      </c>
      <c r="M144" s="146" t="str">
        <f>IFERROR(VLOOKUP($B144,'Reference ML'!$A$3:$M$2524,13,FALSE),"")</f>
        <v/>
      </c>
      <c r="N144" s="145">
        <f>IF(K144&gt;0,IFERROR(K144*M144,0),"")</f>
        <v>0</v>
      </c>
      <c r="O144" s="147" t="str">
        <f>IFERROR(VLOOKUP($B144,'Reference ML'!$A$3:$M$2524,11,FALSE),"")</f>
        <v/>
      </c>
      <c r="P144" s="145">
        <f t="shared" si="47"/>
        <v>0</v>
      </c>
      <c r="Q144" s="145">
        <f t="shared" si="48"/>
        <v>0</v>
      </c>
      <c r="R144" s="148">
        <f t="shared" si="46"/>
        <v>0</v>
      </c>
      <c r="S144" s="149" t="str">
        <f>_xlfn.LET(
_xlpm.refno,B144,
_xlpm.measure_type,E144,
_xlpm.custom_cost,H144,
_xlpm.custom_benefit,R144,
_xlpm.custom_bc_ratio,(_xlpm.custom_benefit/_xlpm.custom_cost),
_xlpm.measure_bc_ratio,IF(_xlpm.measure_type="custom",_xlpm.custom_bc_ratio,VLOOKUP(_xlpm.refno,'UES Measure List Oct 2026'!$A$3:$AI$2210,35,FALSE)),
_xlpm.display,IF(ISBLANK(_xlpm.refno),"",_xlpm.measure_bc_ratio),
_xlpm.display
)</f>
        <v/>
      </c>
      <c r="T144" s="125" t="str">
        <f>IF(ISBLANK(B144),"",K144/$C$22)</f>
        <v/>
      </c>
      <c r="U144" s="126" t="str">
        <f>IF(ISBLANK(B144),"",(T144*S144))</f>
        <v/>
      </c>
      <c r="V144" s="44" t="str">
        <f>IF(ISBLANK(B144),"",IF(E144="custom",IF(AND(K144&gt;400000,S144&lt;0.5),"yes","no"),"n/a"))</f>
        <v/>
      </c>
      <c r="W144" t="s">
        <v>5072</v>
      </c>
    </row>
    <row r="145" spans="2:23" x14ac:dyDescent="0.25">
      <c r="B145" s="44"/>
      <c r="C145" s="44"/>
      <c r="D145" s="44" t="str">
        <f>IF(ISBLANK(B145),"",IFERROR(VLOOKUP(B145,'Reference ML'!$A$3:$M$2524,7,FALSE),"Error: Refno Not Found"))</f>
        <v/>
      </c>
      <c r="E145" s="44" t="str">
        <f t="shared" si="42"/>
        <v/>
      </c>
      <c r="F145" s="44" t="str">
        <f t="shared" si="40"/>
        <v/>
      </c>
      <c r="G145" s="44" t="str">
        <f t="shared" si="41"/>
        <v/>
      </c>
      <c r="H145" s="44" t="str">
        <f t="shared" si="43"/>
        <v/>
      </c>
      <c r="I145" s="44"/>
      <c r="J145" s="44"/>
      <c r="K145" s="144" t="str">
        <f>IFERROR(IF(ISBLANK(F145),"",IF(OR(MID($B145,6,1)="9",MID($B145,6,1)="8"),G145*IF(MID($B145,2,2)="LI",'Inflation Adjustment'!$J$9,'Inflation Adjustment'!$J$10),$F145*VLOOKUP($B145,'Reference ML'!$A$3:$M$2524,9,FALSE))),"")</f>
        <v/>
      </c>
      <c r="L145" s="145" t="str">
        <f>IFERROR(IF(ISBLANK(G145),"",IF(OR(MID($B145,6,1)="9",MID($B145,6,1)="8"),H145,$F145*VLOOKUP($B145,'Reference ML'!$A$3:$M$2524,10,FALSE))),"")</f>
        <v/>
      </c>
      <c r="M145" s="146" t="str">
        <f>IFERROR(VLOOKUP($B145,'Reference ML'!$A$3:$M$2524,13,FALSE),"")</f>
        <v/>
      </c>
      <c r="N145" s="145">
        <f>IF(K145&gt;0,IFERROR(K145*M145,0),"")</f>
        <v>0</v>
      </c>
      <c r="O145" s="147" t="str">
        <f>IFERROR(VLOOKUP($B145,'Reference ML'!$A$3:$M$2524,11,FALSE),"")</f>
        <v/>
      </c>
      <c r="P145" s="145">
        <f t="shared" si="47"/>
        <v>0</v>
      </c>
      <c r="Q145" s="145">
        <f t="shared" si="48"/>
        <v>0</v>
      </c>
      <c r="R145" s="148">
        <f t="shared" si="46"/>
        <v>0</v>
      </c>
      <c r="S145" s="149" t="str">
        <f>_xlfn.LET(
_xlpm.refno,B145,
_xlpm.measure_type,E145,
_xlpm.custom_cost,H145,
_xlpm.custom_benefit,R145,
_xlpm.custom_bc_ratio,(_xlpm.custom_benefit/_xlpm.custom_cost),
_xlpm.measure_bc_ratio,IF(_xlpm.measure_type="custom",_xlpm.custom_bc_ratio,VLOOKUP(_xlpm.refno,'UES Measure List Oct 2026'!$A$3:$AI$2210,35,FALSE)),
_xlpm.display,IF(ISBLANK(_xlpm.refno),"",_xlpm.measure_bc_ratio),
_xlpm.display
)</f>
        <v/>
      </c>
      <c r="T145" s="125" t="str">
        <f>IF(ISBLANK(B145),"",K145/$C$22)</f>
        <v/>
      </c>
      <c r="U145" s="126" t="str">
        <f>IF(ISBLANK(B145),"",(T145*S145))</f>
        <v/>
      </c>
      <c r="V145" s="44" t="str">
        <f>IF(ISBLANK(B145),"",IF(E145="custom",IF(AND(K145&gt;400000,S145&lt;0.5),"yes","no"),"n/a"))</f>
        <v/>
      </c>
      <c r="W145" t="s">
        <v>5072</v>
      </c>
    </row>
    <row r="146" spans="2:23" x14ac:dyDescent="0.25">
      <c r="B146" s="44"/>
      <c r="C146" s="44"/>
      <c r="D146" s="44" t="str">
        <f>IF(ISBLANK(B146),"",IFERROR(VLOOKUP(B146,'Reference ML'!$A$3:$M$2524,7,FALSE),"Error: Refno Not Found"))</f>
        <v/>
      </c>
      <c r="E146" s="44" t="str">
        <f t="shared" si="42"/>
        <v/>
      </c>
      <c r="F146" s="44" t="str">
        <f t="shared" si="40"/>
        <v/>
      </c>
      <c r="G146" s="44" t="str">
        <f t="shared" si="41"/>
        <v/>
      </c>
      <c r="H146" s="44" t="str">
        <f t="shared" si="43"/>
        <v/>
      </c>
      <c r="I146" s="44"/>
      <c r="J146" s="44"/>
      <c r="K146" s="144" t="str">
        <f>IFERROR(IF(ISBLANK(F146),"",IF(OR(MID($B146,6,1)="9",MID($B146,6,1)="8"),G146*IF(MID($B146,2,2)="LI",'Inflation Adjustment'!$J$9,'Inflation Adjustment'!$J$10),$F146*VLOOKUP($B146,'Reference ML'!$A$3:$M$2524,9,FALSE))),"")</f>
        <v/>
      </c>
      <c r="L146" s="145" t="str">
        <f>IFERROR(IF(ISBLANK(G146),"",IF(OR(MID($B146,6,1)="9",MID($B146,6,1)="8"),H146,$F146*VLOOKUP($B146,'Reference ML'!$A$3:$M$2524,10,FALSE))),"")</f>
        <v/>
      </c>
      <c r="M146" s="146" t="str">
        <f>IFERROR(VLOOKUP($B146,'Reference ML'!$A$3:$M$2524,13,FALSE),"")</f>
        <v/>
      </c>
      <c r="N146" s="145">
        <f>IF(K146&gt;0,IFERROR(K146*M146,0),"")</f>
        <v>0</v>
      </c>
      <c r="O146" s="147" t="str">
        <f>IFERROR(VLOOKUP($B146,'Reference ML'!$A$3:$M$2524,11,FALSE),"")</f>
        <v/>
      </c>
      <c r="P146" s="145">
        <f t="shared" si="47"/>
        <v>0</v>
      </c>
      <c r="Q146" s="145">
        <f t="shared" si="48"/>
        <v>0</v>
      </c>
      <c r="R146" s="148">
        <f t="shared" si="46"/>
        <v>0</v>
      </c>
      <c r="S146" s="149" t="str">
        <f>_xlfn.LET(
_xlpm.refno,B146,
_xlpm.measure_type,E146,
_xlpm.custom_cost,H146,
_xlpm.custom_benefit,R146,
_xlpm.custom_bc_ratio,(_xlpm.custom_benefit/_xlpm.custom_cost),
_xlpm.measure_bc_ratio,IF(_xlpm.measure_type="custom",_xlpm.custom_bc_ratio,VLOOKUP(_xlpm.refno,'UES Measure List Oct 2026'!$A$3:$AI$2210,35,FALSE)),
_xlpm.display,IF(ISBLANK(_xlpm.refno),"",_xlpm.measure_bc_ratio),
_xlpm.display
)</f>
        <v/>
      </c>
      <c r="T146" s="125" t="str">
        <f>IF(ISBLANK(B146),"",K146/$C$22)</f>
        <v/>
      </c>
      <c r="U146" s="126" t="str">
        <f>IF(ISBLANK(B146),"",(T146*S146))</f>
        <v/>
      </c>
      <c r="V146" s="44" t="str">
        <f>IF(ISBLANK(B146),"",IF(E146="custom",IF(AND(K146&gt;400000,S146&lt;0.5),"yes","no"),"n/a"))</f>
        <v/>
      </c>
      <c r="W146" t="s">
        <v>5072</v>
      </c>
    </row>
    <row r="147" spans="2:23" x14ac:dyDescent="0.25">
      <c r="B147" s="44"/>
      <c r="C147" s="44"/>
      <c r="D147" s="44" t="str">
        <f>IF(ISBLANK(B147),"",IFERROR(VLOOKUP(B147,'Reference ML'!$A$3:$M$2524,7,FALSE),"Error: Refno Not Found"))</f>
        <v/>
      </c>
      <c r="E147" s="44" t="str">
        <f t="shared" si="42"/>
        <v/>
      </c>
      <c r="F147" s="44" t="str">
        <f t="shared" si="40"/>
        <v/>
      </c>
      <c r="G147" s="44" t="str">
        <f t="shared" si="41"/>
        <v/>
      </c>
      <c r="H147" s="44" t="str">
        <f t="shared" si="43"/>
        <v/>
      </c>
      <c r="I147" s="44"/>
      <c r="J147" s="44"/>
      <c r="K147" s="144" t="str">
        <f>IFERROR(IF(ISBLANK(F147),"",IF(OR(MID($B147,6,1)="9",MID($B147,6,1)="8"),G147*IF(MID($B147,2,2)="LI",'Inflation Adjustment'!$J$9,'Inflation Adjustment'!$J$10),$F147*VLOOKUP($B147,'Reference ML'!$A$3:$M$2524,9,FALSE))),"")</f>
        <v/>
      </c>
      <c r="L147" s="145" t="str">
        <f>IFERROR(IF(ISBLANK(G147),"",IF(OR(MID($B147,6,1)="9",MID($B147,6,1)="8"),H147,$F147*VLOOKUP($B147,'Reference ML'!$A$3:$M$2524,10,FALSE))),"")</f>
        <v/>
      </c>
      <c r="M147" s="146" t="str">
        <f>IFERROR(VLOOKUP($B147,'Reference ML'!$A$3:$M$2524,13,FALSE),"")</f>
        <v/>
      </c>
      <c r="N147" s="145">
        <f>IF(K147&gt;0,IFERROR(K147*M147,0),"")</f>
        <v>0</v>
      </c>
      <c r="O147" s="147" t="str">
        <f>IFERROR(VLOOKUP($B147,'Reference ML'!$A$3:$M$2524,11,FALSE),"")</f>
        <v/>
      </c>
      <c r="P147" s="145">
        <f t="shared" si="47"/>
        <v>0</v>
      </c>
      <c r="Q147" s="145">
        <f t="shared" si="48"/>
        <v>0</v>
      </c>
      <c r="R147" s="148">
        <f t="shared" si="46"/>
        <v>0</v>
      </c>
      <c r="S147" s="149" t="str">
        <f>_xlfn.LET(
_xlpm.refno,B147,
_xlpm.measure_type,E147,
_xlpm.custom_cost,H147,
_xlpm.custom_benefit,R147,
_xlpm.custom_bc_ratio,(_xlpm.custom_benefit/_xlpm.custom_cost),
_xlpm.measure_bc_ratio,IF(_xlpm.measure_type="custom",_xlpm.custom_bc_ratio,VLOOKUP(_xlpm.refno,'UES Measure List Oct 2026'!$A$3:$AI$2210,35,FALSE)),
_xlpm.display,IF(ISBLANK(_xlpm.refno),"",_xlpm.measure_bc_ratio),
_xlpm.display
)</f>
        <v/>
      </c>
      <c r="T147" s="125" t="str">
        <f>IF(ISBLANK(B147),"",K147/$C$22)</f>
        <v/>
      </c>
      <c r="U147" s="126" t="str">
        <f>IF(ISBLANK(B147),"",(T147*S147))</f>
        <v/>
      </c>
      <c r="V147" s="44" t="str">
        <f>IF(ISBLANK(B147),"",IF(E147="custom",IF(AND(K147&gt;400000,S147&lt;0.5),"yes","no"),"n/a"))</f>
        <v/>
      </c>
      <c r="W147" t="s">
        <v>5072</v>
      </c>
    </row>
    <row r="148" spans="2:23" x14ac:dyDescent="0.25">
      <c r="B148" s="44"/>
      <c r="C148" s="44"/>
      <c r="D148" s="44" t="str">
        <f>IF(ISBLANK(B148),"",IFERROR(VLOOKUP(B148,'Reference ML'!$A$3:$M$2524,7,FALSE),"Error: Refno Not Found"))</f>
        <v/>
      </c>
      <c r="E148" s="44" t="str">
        <f t="shared" si="42"/>
        <v/>
      </c>
      <c r="F148" s="44" t="str">
        <f t="shared" si="40"/>
        <v/>
      </c>
      <c r="G148" s="44" t="str">
        <f t="shared" si="41"/>
        <v/>
      </c>
      <c r="H148" s="44" t="str">
        <f t="shared" si="43"/>
        <v/>
      </c>
      <c r="I148" s="44"/>
      <c r="J148" s="44"/>
      <c r="K148" s="144" t="str">
        <f>IFERROR(IF(ISBLANK(F148),"",IF(OR(MID($B148,6,1)="9",MID($B148,6,1)="8"),G148*IF(MID($B148,2,2)="LI",'Inflation Adjustment'!$J$9,'Inflation Adjustment'!$J$10),$F148*VLOOKUP($B148,'Reference ML'!$A$3:$M$2524,9,FALSE))),"")</f>
        <v/>
      </c>
      <c r="L148" s="145" t="str">
        <f>IFERROR(IF(ISBLANK(G148),"",IF(OR(MID($B148,6,1)="9",MID($B148,6,1)="8"),H148,$F148*VLOOKUP($B148,'Reference ML'!$A$3:$M$2524,10,FALSE))),"")</f>
        <v/>
      </c>
      <c r="M148" s="146" t="str">
        <f>IFERROR(VLOOKUP($B148,'Reference ML'!$A$3:$M$2524,13,FALSE),"")</f>
        <v/>
      </c>
      <c r="N148" s="145">
        <f>IF(K148&gt;0,IFERROR(K148*M148,0),"")</f>
        <v>0</v>
      </c>
      <c r="O148" s="147" t="str">
        <f>IFERROR(VLOOKUP($B148,'Reference ML'!$A$3:$M$2524,11,FALSE),"")</f>
        <v/>
      </c>
      <c r="P148" s="145">
        <f t="shared" si="47"/>
        <v>0</v>
      </c>
      <c r="Q148" s="145">
        <f t="shared" si="48"/>
        <v>0</v>
      </c>
      <c r="R148" s="148">
        <f t="shared" si="46"/>
        <v>0</v>
      </c>
      <c r="S148" s="149" t="str">
        <f>_xlfn.LET(
_xlpm.refno,B148,
_xlpm.measure_type,E148,
_xlpm.custom_cost,H148,
_xlpm.custom_benefit,R148,
_xlpm.custom_bc_ratio,(_xlpm.custom_benefit/_xlpm.custom_cost),
_xlpm.measure_bc_ratio,IF(_xlpm.measure_type="custom",_xlpm.custom_bc_ratio,VLOOKUP(_xlpm.refno,'UES Measure List Oct 2026'!$A$3:$AI$2210,35,FALSE)),
_xlpm.display,IF(ISBLANK(_xlpm.refno),"",_xlpm.measure_bc_ratio),
_xlpm.display
)</f>
        <v/>
      </c>
      <c r="T148" s="125" t="str">
        <f>IF(ISBLANK(B148),"",K148/$C$22)</f>
        <v/>
      </c>
      <c r="U148" s="126" t="str">
        <f>IF(ISBLANK(B148),"",(T148*S148))</f>
        <v/>
      </c>
      <c r="V148" s="44" t="str">
        <f>IF(ISBLANK(B148),"",IF(E148="custom",IF(AND(K148&gt;400000,S148&lt;0.5),"yes","no"),"n/a"))</f>
        <v/>
      </c>
      <c r="W148" t="s">
        <v>5072</v>
      </c>
    </row>
    <row r="149" spans="2:23" x14ac:dyDescent="0.25">
      <c r="B149" s="44"/>
      <c r="C149" s="44"/>
      <c r="D149" s="44" t="str">
        <f>IF(ISBLANK(B149),"",IFERROR(VLOOKUP(B149,'Reference ML'!$A$3:$M$2524,7,FALSE),"Error: Refno Not Found"))</f>
        <v/>
      </c>
      <c r="E149" s="44" t="str">
        <f t="shared" si="42"/>
        <v/>
      </c>
      <c r="F149" s="44" t="str">
        <f t="shared" si="40"/>
        <v/>
      </c>
      <c r="G149" s="44" t="str">
        <f t="shared" si="41"/>
        <v/>
      </c>
      <c r="H149" s="44" t="str">
        <f t="shared" si="43"/>
        <v/>
      </c>
      <c r="I149" s="44"/>
      <c r="J149" s="44"/>
      <c r="K149" s="144" t="str">
        <f>IFERROR(IF(ISBLANK(F149),"",IF(OR(MID($B149,6,1)="9",MID($B149,6,1)="8"),G149*IF(MID($B149,2,2)="LI",'Inflation Adjustment'!$J$9,'Inflation Adjustment'!$J$10),$F149*VLOOKUP($B149,'Reference ML'!$A$3:$M$2524,9,FALSE))),"")</f>
        <v/>
      </c>
      <c r="L149" s="145" t="str">
        <f>IFERROR(IF(ISBLANK(G149),"",IF(OR(MID($B149,6,1)="9",MID($B149,6,1)="8"),H149,$F149*VLOOKUP($B149,'Reference ML'!$A$3:$M$2524,10,FALSE))),"")</f>
        <v/>
      </c>
      <c r="M149" s="146" t="str">
        <f>IFERROR(VLOOKUP($B149,'Reference ML'!$A$3:$M$2524,13,FALSE),"")</f>
        <v/>
      </c>
      <c r="N149" s="145">
        <f>IF(K149&gt;0,IFERROR(K149*M149,0),"")</f>
        <v>0</v>
      </c>
      <c r="O149" s="147" t="str">
        <f>IFERROR(VLOOKUP($B149,'Reference ML'!$A$3:$M$2524,11,FALSE),"")</f>
        <v/>
      </c>
      <c r="P149" s="145">
        <f t="shared" si="47"/>
        <v>0</v>
      </c>
      <c r="Q149" s="145">
        <f t="shared" si="48"/>
        <v>0</v>
      </c>
      <c r="R149" s="148">
        <f t="shared" si="46"/>
        <v>0</v>
      </c>
      <c r="S149" s="149" t="str">
        <f>_xlfn.LET(
_xlpm.refno,B149,
_xlpm.measure_type,E149,
_xlpm.custom_cost,H149,
_xlpm.custom_benefit,R149,
_xlpm.custom_bc_ratio,(_xlpm.custom_benefit/_xlpm.custom_cost),
_xlpm.measure_bc_ratio,IF(_xlpm.measure_type="custom",_xlpm.custom_bc_ratio,VLOOKUP(_xlpm.refno,'UES Measure List Oct 2026'!$A$3:$AI$2210,35,FALSE)),
_xlpm.display,IF(ISBLANK(_xlpm.refno),"",_xlpm.measure_bc_ratio),
_xlpm.display
)</f>
        <v/>
      </c>
      <c r="T149" s="125" t="str">
        <f>IF(ISBLANK(B149),"",K149/$C$22)</f>
        <v/>
      </c>
      <c r="U149" s="126" t="str">
        <f>IF(ISBLANK(B149),"",(T149*S149))</f>
        <v/>
      </c>
      <c r="V149" s="44" t="str">
        <f>IF(ISBLANK(B149),"",IF(E149="custom",IF(AND(K149&gt;400000,S149&lt;0.5),"yes","no"),"n/a"))</f>
        <v/>
      </c>
      <c r="W149" t="s">
        <v>5072</v>
      </c>
    </row>
    <row r="150" spans="2:23" x14ac:dyDescent="0.25">
      <c r="B150" s="44"/>
      <c r="C150" s="44"/>
      <c r="D150" s="44" t="str">
        <f>IF(ISBLANK(B150),"",IFERROR(VLOOKUP(B150,'Reference ML'!$A$3:$M$2524,7,FALSE),"Error: Refno Not Found"))</f>
        <v/>
      </c>
      <c r="E150" s="44" t="str">
        <f t="shared" si="42"/>
        <v/>
      </c>
      <c r="F150" s="44" t="str">
        <f t="shared" si="40"/>
        <v/>
      </c>
      <c r="G150" s="44" t="str">
        <f t="shared" si="41"/>
        <v/>
      </c>
      <c r="H150" s="44" t="str">
        <f t="shared" si="43"/>
        <v/>
      </c>
      <c r="I150" s="44"/>
      <c r="J150" s="44"/>
      <c r="K150" s="144" t="str">
        <f>IFERROR(IF(ISBLANK(F150),"",IF(OR(MID($B150,6,1)="9",MID($B150,6,1)="8"),G150*IF(MID($B150,2,2)="LI",'Inflation Adjustment'!$J$9,'Inflation Adjustment'!$J$10),$F150*VLOOKUP($B150,'Reference ML'!$A$3:$M$2524,9,FALSE))),"")</f>
        <v/>
      </c>
      <c r="L150" s="145" t="str">
        <f>IFERROR(IF(ISBLANK(G150),"",IF(OR(MID($B150,6,1)="9",MID($B150,6,1)="8"),H150,$F150*VLOOKUP($B150,'Reference ML'!$A$3:$M$2524,10,FALSE))),"")</f>
        <v/>
      </c>
      <c r="M150" s="146" t="str">
        <f>IFERROR(VLOOKUP($B150,'Reference ML'!$A$3:$M$2524,13,FALSE),"")</f>
        <v/>
      </c>
      <c r="N150" s="145">
        <f>IF(K150&gt;0,IFERROR(K150*M150,0),"")</f>
        <v>0</v>
      </c>
      <c r="O150" s="147" t="str">
        <f>IFERROR(VLOOKUP($B150,'Reference ML'!$A$3:$M$2524,11,FALSE),"")</f>
        <v/>
      </c>
      <c r="P150" s="145">
        <f t="shared" si="47"/>
        <v>0</v>
      </c>
      <c r="Q150" s="145">
        <f t="shared" si="48"/>
        <v>0</v>
      </c>
      <c r="R150" s="148">
        <f t="shared" si="46"/>
        <v>0</v>
      </c>
      <c r="S150" s="149" t="str">
        <f>_xlfn.LET(
_xlpm.refno,B150,
_xlpm.measure_type,E150,
_xlpm.custom_cost,H150,
_xlpm.custom_benefit,R150,
_xlpm.custom_bc_ratio,(_xlpm.custom_benefit/_xlpm.custom_cost),
_xlpm.measure_bc_ratio,IF(_xlpm.measure_type="custom",_xlpm.custom_bc_ratio,VLOOKUP(_xlpm.refno,'UES Measure List Oct 2026'!$A$3:$AI$2210,35,FALSE)),
_xlpm.display,IF(ISBLANK(_xlpm.refno),"",_xlpm.measure_bc_ratio),
_xlpm.display
)</f>
        <v/>
      </c>
      <c r="T150" s="125" t="str">
        <f>IF(ISBLANK(B150),"",K150/$C$22)</f>
        <v/>
      </c>
      <c r="U150" s="126" t="str">
        <f>IF(ISBLANK(B150),"",(T150*S150))</f>
        <v/>
      </c>
      <c r="V150" s="44" t="str">
        <f>IF(ISBLANK(B150),"",IF(E150="custom",IF(AND(K150&gt;400000,S150&lt;0.5),"yes","no"),"n/a"))</f>
        <v/>
      </c>
      <c r="W150" t="s">
        <v>5072</v>
      </c>
    </row>
    <row r="151" spans="2:23" x14ac:dyDescent="0.25">
      <c r="B151" s="44"/>
      <c r="C151" s="44"/>
      <c r="D151" s="44" t="str">
        <f>IF(ISBLANK(B151),"",IFERROR(VLOOKUP(B151,'Reference ML'!$A$3:$M$2524,7,FALSE),"Error: Refno Not Found"))</f>
        <v/>
      </c>
      <c r="E151" s="44" t="str">
        <f t="shared" si="42"/>
        <v/>
      </c>
      <c r="F151" s="44" t="str">
        <f t="shared" si="40"/>
        <v/>
      </c>
      <c r="G151" s="44" t="str">
        <f t="shared" si="41"/>
        <v/>
      </c>
      <c r="H151" s="44" t="str">
        <f t="shared" si="43"/>
        <v/>
      </c>
      <c r="I151" s="44"/>
      <c r="J151" s="44"/>
      <c r="K151" s="144" t="str">
        <f>IFERROR(IF(ISBLANK(F151),"",IF(OR(MID($B151,6,1)="9",MID($B151,6,1)="8"),G151*IF(MID($B151,2,2)="LI",'Inflation Adjustment'!$J$9,'Inflation Adjustment'!$J$10),$F151*VLOOKUP($B151,'Reference ML'!$A$3:$M$2524,9,FALSE))),"")</f>
        <v/>
      </c>
      <c r="L151" s="145" t="str">
        <f>IFERROR(IF(ISBLANK(G151),"",IF(OR(MID($B151,6,1)="9",MID($B151,6,1)="8"),H151,$F151*VLOOKUP($B151,'Reference ML'!$A$3:$M$2524,10,FALSE))),"")</f>
        <v/>
      </c>
      <c r="M151" s="146" t="str">
        <f>IFERROR(VLOOKUP($B151,'Reference ML'!$A$3:$M$2524,13,FALSE),"")</f>
        <v/>
      </c>
      <c r="N151" s="145">
        <f>IF(K151&gt;0,IFERROR(K151*M151,0),"")</f>
        <v>0</v>
      </c>
      <c r="O151" s="147" t="str">
        <f>IFERROR(VLOOKUP($B151,'Reference ML'!$A$3:$M$2524,11,FALSE),"")</f>
        <v/>
      </c>
      <c r="P151" s="145">
        <f t="shared" si="47"/>
        <v>0</v>
      </c>
      <c r="Q151" s="145">
        <f t="shared" si="48"/>
        <v>0</v>
      </c>
      <c r="R151" s="148">
        <f t="shared" si="46"/>
        <v>0</v>
      </c>
      <c r="S151" s="149" t="str">
        <f>_xlfn.LET(
_xlpm.refno,B151,
_xlpm.measure_type,E151,
_xlpm.custom_cost,H151,
_xlpm.custom_benefit,R151,
_xlpm.custom_bc_ratio,(_xlpm.custom_benefit/_xlpm.custom_cost),
_xlpm.measure_bc_ratio,IF(_xlpm.measure_type="custom",_xlpm.custom_bc_ratio,VLOOKUP(_xlpm.refno,'UES Measure List Oct 2026'!$A$3:$AI$2210,35,FALSE)),
_xlpm.display,IF(ISBLANK(_xlpm.refno),"",_xlpm.measure_bc_ratio),
_xlpm.display
)</f>
        <v/>
      </c>
      <c r="T151" s="125" t="str">
        <f>IF(ISBLANK(B151),"",K151/$C$22)</f>
        <v/>
      </c>
      <c r="U151" s="126" t="str">
        <f>IF(ISBLANK(B151),"",(T151*S151))</f>
        <v/>
      </c>
      <c r="V151" s="44" t="str">
        <f>IF(ISBLANK(B151),"",IF(E151="custom",IF(AND(K151&gt;400000,S151&lt;0.5),"yes","no"),"n/a"))</f>
        <v/>
      </c>
      <c r="W151" t="s">
        <v>5072</v>
      </c>
    </row>
    <row r="152" spans="2:23" x14ac:dyDescent="0.25">
      <c r="B152" s="44"/>
      <c r="C152" s="44"/>
      <c r="D152" s="44" t="str">
        <f>IF(ISBLANK(B152),"",IFERROR(VLOOKUP(B152,'Reference ML'!$A$3:$M$2524,7,FALSE),"Error: Refno Not Found"))</f>
        <v/>
      </c>
      <c r="E152" s="44" t="str">
        <f t="shared" si="42"/>
        <v/>
      </c>
      <c r="F152" s="44" t="str">
        <f t="shared" si="40"/>
        <v/>
      </c>
      <c r="G152" s="44" t="str">
        <f t="shared" si="41"/>
        <v/>
      </c>
      <c r="H152" s="44" t="str">
        <f t="shared" si="43"/>
        <v/>
      </c>
      <c r="I152" s="44"/>
      <c r="J152" s="44"/>
      <c r="K152" s="144" t="str">
        <f>IFERROR(IF(ISBLANK(F152),"",IF(OR(MID($B152,6,1)="9",MID($B152,6,1)="8"),G152*IF(MID($B152,2,2)="LI",'Inflation Adjustment'!$J$9,'Inflation Adjustment'!$J$10),$F152*VLOOKUP($B152,'Reference ML'!$A$3:$M$2524,9,FALSE))),"")</f>
        <v/>
      </c>
      <c r="L152" s="145" t="str">
        <f>IFERROR(IF(ISBLANK(G152),"",IF(OR(MID($B152,6,1)="9",MID($B152,6,1)="8"),H152,$F152*VLOOKUP($B152,'Reference ML'!$A$3:$M$2524,10,FALSE))),"")</f>
        <v/>
      </c>
      <c r="M152" s="146" t="str">
        <f>IFERROR(VLOOKUP($B152,'Reference ML'!$A$3:$M$2524,13,FALSE),"")</f>
        <v/>
      </c>
      <c r="N152" s="145">
        <f>IF(K152&gt;0,IFERROR(K152*M152,0),"")</f>
        <v>0</v>
      </c>
      <c r="O152" s="147" t="str">
        <f>IFERROR(VLOOKUP($B152,'Reference ML'!$A$3:$M$2524,11,FALSE),"")</f>
        <v/>
      </c>
      <c r="P152" s="145">
        <f t="shared" si="47"/>
        <v>0</v>
      </c>
      <c r="Q152" s="145">
        <f t="shared" si="48"/>
        <v>0</v>
      </c>
      <c r="R152" s="148">
        <f t="shared" si="46"/>
        <v>0</v>
      </c>
      <c r="S152" s="149" t="str">
        <f>_xlfn.LET(
_xlpm.refno,B152,
_xlpm.measure_type,E152,
_xlpm.custom_cost,H152,
_xlpm.custom_benefit,R152,
_xlpm.custom_bc_ratio,(_xlpm.custom_benefit/_xlpm.custom_cost),
_xlpm.measure_bc_ratio,IF(_xlpm.measure_type="custom",_xlpm.custom_bc_ratio,VLOOKUP(_xlpm.refno,'UES Measure List Oct 2026'!$A$3:$AI$2210,35,FALSE)),
_xlpm.display,IF(ISBLANK(_xlpm.refno),"",_xlpm.measure_bc_ratio),
_xlpm.display
)</f>
        <v/>
      </c>
      <c r="T152" s="125" t="str">
        <f>IF(ISBLANK(B152),"",K152/$C$22)</f>
        <v/>
      </c>
      <c r="U152" s="126" t="str">
        <f>IF(ISBLANK(B152),"",(T152*S152))</f>
        <v/>
      </c>
      <c r="V152" s="44" t="str">
        <f>IF(ISBLANK(B152),"",IF(E152="custom",IF(AND(K152&gt;400000,S152&lt;0.5),"yes","no"),"n/a"))</f>
        <v/>
      </c>
      <c r="W152" t="s">
        <v>5072</v>
      </c>
    </row>
    <row r="153" spans="2:23" x14ac:dyDescent="0.25">
      <c r="B153" s="44"/>
      <c r="C153" s="44"/>
      <c r="D153" s="44" t="str">
        <f>IF(ISBLANK(B153),"",IFERROR(VLOOKUP(B153,'Reference ML'!$A$3:$M$2524,7,FALSE),"Error: Refno Not Found"))</f>
        <v/>
      </c>
      <c r="E153" s="44" t="str">
        <f t="shared" si="42"/>
        <v/>
      </c>
      <c r="F153" s="44" t="str">
        <f t="shared" si="40"/>
        <v/>
      </c>
      <c r="G153" s="44" t="str">
        <f t="shared" si="41"/>
        <v/>
      </c>
      <c r="H153" s="44" t="str">
        <f t="shared" si="43"/>
        <v/>
      </c>
      <c r="I153" s="44"/>
      <c r="J153" s="44"/>
      <c r="K153" s="144" t="str">
        <f>IFERROR(IF(ISBLANK(F153),"",IF(OR(MID($B153,6,1)="9",MID($B153,6,1)="8"),G153*IF(MID($B153,2,2)="LI",'Inflation Adjustment'!$J$9,'Inflation Adjustment'!$J$10),$F153*VLOOKUP($B153,'Reference ML'!$A$3:$M$2524,9,FALSE))),"")</f>
        <v/>
      </c>
      <c r="L153" s="145" t="str">
        <f>IFERROR(IF(ISBLANK(G153),"",IF(OR(MID($B153,6,1)="9",MID($B153,6,1)="8"),H153,$F153*VLOOKUP($B153,'Reference ML'!$A$3:$M$2524,10,FALSE))),"")</f>
        <v/>
      </c>
      <c r="M153" s="146" t="str">
        <f>IFERROR(VLOOKUP($B153,'Reference ML'!$A$3:$M$2524,13,FALSE),"")</f>
        <v/>
      </c>
      <c r="N153" s="145">
        <f>IF(K153&gt;0,IFERROR(K153*M153,0),"")</f>
        <v>0</v>
      </c>
      <c r="O153" s="147" t="str">
        <f>IFERROR(VLOOKUP($B153,'Reference ML'!$A$3:$M$2524,11,FALSE),"")</f>
        <v/>
      </c>
      <c r="P153" s="145">
        <f t="shared" si="47"/>
        <v>0</v>
      </c>
      <c r="Q153" s="145">
        <f t="shared" si="48"/>
        <v>0</v>
      </c>
      <c r="R153" s="148">
        <f t="shared" si="46"/>
        <v>0</v>
      </c>
      <c r="S153" s="149" t="str">
        <f>_xlfn.LET(
_xlpm.refno,B153,
_xlpm.measure_type,E153,
_xlpm.custom_cost,H153,
_xlpm.custom_benefit,R153,
_xlpm.custom_bc_ratio,(_xlpm.custom_benefit/_xlpm.custom_cost),
_xlpm.measure_bc_ratio,IF(_xlpm.measure_type="custom",_xlpm.custom_bc_ratio,VLOOKUP(_xlpm.refno,'UES Measure List Oct 2026'!$A$3:$AI$2210,35,FALSE)),
_xlpm.display,IF(ISBLANK(_xlpm.refno),"",_xlpm.measure_bc_ratio),
_xlpm.display
)</f>
        <v/>
      </c>
      <c r="T153" s="125" t="str">
        <f>IF(ISBLANK(B153),"",K153/$C$22)</f>
        <v/>
      </c>
      <c r="U153" s="126" t="str">
        <f>IF(ISBLANK(B153),"",(T153*S153))</f>
        <v/>
      </c>
      <c r="V153" s="44" t="str">
        <f>IF(ISBLANK(B153),"",IF(E153="custom",IF(AND(K153&gt;400000,S153&lt;0.5),"yes","no"),"n/a"))</f>
        <v/>
      </c>
      <c r="W153" t="s">
        <v>5072</v>
      </c>
    </row>
    <row r="154" spans="2:23" x14ac:dyDescent="0.25">
      <c r="B154" s="44"/>
      <c r="C154" s="44"/>
      <c r="D154" s="44" t="str">
        <f>IF(ISBLANK(B154),"",IFERROR(VLOOKUP(B154,'Reference ML'!$A$3:$M$2524,7,FALSE),"Error: Refno Not Found"))</f>
        <v/>
      </c>
      <c r="E154" s="44" t="str">
        <f t="shared" si="42"/>
        <v/>
      </c>
      <c r="F154" s="44" t="str">
        <f t="shared" si="40"/>
        <v/>
      </c>
      <c r="G154" s="44" t="str">
        <f t="shared" si="41"/>
        <v/>
      </c>
      <c r="H154" s="44" t="str">
        <f t="shared" si="43"/>
        <v/>
      </c>
      <c r="I154" s="44"/>
      <c r="J154" s="44"/>
      <c r="K154" s="144" t="str">
        <f>IFERROR(IF(ISBLANK(F154),"",IF(OR(MID($B154,6,1)="9",MID($B154,6,1)="8"),G154*IF(MID($B154,2,2)="LI",'Inflation Adjustment'!$J$9,'Inflation Adjustment'!$J$10),$F154*VLOOKUP($B154,'Reference ML'!$A$3:$M$2524,9,FALSE))),"")</f>
        <v/>
      </c>
      <c r="L154" s="145" t="str">
        <f>IFERROR(IF(ISBLANK(G154),"",IF(OR(MID($B154,6,1)="9",MID($B154,6,1)="8"),H154,$F154*VLOOKUP($B154,'Reference ML'!$A$3:$M$2524,10,FALSE))),"")</f>
        <v/>
      </c>
      <c r="M154" s="146" t="str">
        <f>IFERROR(VLOOKUP($B154,'Reference ML'!$A$3:$M$2524,13,FALSE),"")</f>
        <v/>
      </c>
      <c r="N154" s="145">
        <f>IF(K154&gt;0,IFERROR(K154*M154,0),"")</f>
        <v>0</v>
      </c>
      <c r="O154" s="147" t="str">
        <f>IFERROR(VLOOKUP($B154,'Reference ML'!$A$3:$M$2524,11,FALSE),"")</f>
        <v/>
      </c>
      <c r="P154" s="145">
        <f t="shared" si="47"/>
        <v>0</v>
      </c>
      <c r="Q154" s="145">
        <f t="shared" si="48"/>
        <v>0</v>
      </c>
      <c r="R154" s="148">
        <f t="shared" si="46"/>
        <v>0</v>
      </c>
      <c r="S154" s="149" t="str">
        <f>_xlfn.LET(
_xlpm.refno,B154,
_xlpm.measure_type,E154,
_xlpm.custom_cost,H154,
_xlpm.custom_benefit,R154,
_xlpm.custom_bc_ratio,(_xlpm.custom_benefit/_xlpm.custom_cost),
_xlpm.measure_bc_ratio,IF(_xlpm.measure_type="custom",_xlpm.custom_bc_ratio,VLOOKUP(_xlpm.refno,'UES Measure List Oct 2026'!$A$3:$AI$2210,35,FALSE)),
_xlpm.display,IF(ISBLANK(_xlpm.refno),"",_xlpm.measure_bc_ratio),
_xlpm.display
)</f>
        <v/>
      </c>
      <c r="T154" s="125" t="str">
        <f>IF(ISBLANK(B154),"",K154/$C$22)</f>
        <v/>
      </c>
      <c r="U154" s="126" t="str">
        <f>IF(ISBLANK(B154),"",(T154*S154))</f>
        <v/>
      </c>
      <c r="V154" s="44" t="str">
        <f>IF(ISBLANK(B154),"",IF(E154="custom",IF(AND(K154&gt;400000,S154&lt;0.5),"yes","no"),"n/a"))</f>
        <v/>
      </c>
      <c r="W154" t="s">
        <v>5072</v>
      </c>
    </row>
    <row r="155" spans="2:23" x14ac:dyDescent="0.25">
      <c r="B155" s="44"/>
      <c r="C155" s="44"/>
      <c r="D155" s="44" t="str">
        <f>IF(ISBLANK(B155),"",IFERROR(VLOOKUP(B155,'Reference ML'!$A$3:$M$2524,7,FALSE),"Error: Refno Not Found"))</f>
        <v/>
      </c>
      <c r="E155" s="44" t="str">
        <f t="shared" si="42"/>
        <v/>
      </c>
      <c r="F155" s="44" t="str">
        <f t="shared" si="40"/>
        <v/>
      </c>
      <c r="G155" s="44" t="str">
        <f t="shared" si="41"/>
        <v/>
      </c>
      <c r="H155" s="44" t="str">
        <f t="shared" si="43"/>
        <v/>
      </c>
      <c r="I155" s="44"/>
      <c r="J155" s="44"/>
      <c r="K155" s="144" t="str">
        <f>IFERROR(IF(ISBLANK(F155),"",IF(OR(MID($B155,6,1)="9",MID($B155,6,1)="8"),G155*IF(MID($B155,2,2)="LI",'Inflation Adjustment'!$J$9,'Inflation Adjustment'!$J$10),$F155*VLOOKUP($B155,'Reference ML'!$A$3:$M$2524,9,FALSE))),"")</f>
        <v/>
      </c>
      <c r="L155" s="145" t="str">
        <f>IFERROR(IF(ISBLANK(G155),"",IF(OR(MID($B155,6,1)="9",MID($B155,6,1)="8"),H155,$F155*VLOOKUP($B155,'Reference ML'!$A$3:$M$2524,10,FALSE))),"")</f>
        <v/>
      </c>
      <c r="M155" s="146" t="str">
        <f>IFERROR(VLOOKUP($B155,'Reference ML'!$A$3:$M$2524,13,FALSE),"")</f>
        <v/>
      </c>
      <c r="N155" s="145">
        <f>IF(K155&gt;0,IFERROR(K155*M155,0),"")</f>
        <v>0</v>
      </c>
      <c r="O155" s="147" t="str">
        <f>IFERROR(VLOOKUP($B155,'Reference ML'!$A$3:$M$2524,11,FALSE),"")</f>
        <v/>
      </c>
      <c r="P155" s="145">
        <f t="shared" si="47"/>
        <v>0</v>
      </c>
      <c r="Q155" s="145">
        <f t="shared" si="48"/>
        <v>0</v>
      </c>
      <c r="R155" s="148">
        <f t="shared" si="46"/>
        <v>0</v>
      </c>
      <c r="S155" s="149" t="str">
        <f>_xlfn.LET(
_xlpm.refno,B155,
_xlpm.measure_type,E155,
_xlpm.custom_cost,H155,
_xlpm.custom_benefit,R155,
_xlpm.custom_bc_ratio,(_xlpm.custom_benefit/_xlpm.custom_cost),
_xlpm.measure_bc_ratio,IF(_xlpm.measure_type="custom",_xlpm.custom_bc_ratio,VLOOKUP(_xlpm.refno,'UES Measure List Oct 2026'!$A$3:$AI$2210,35,FALSE)),
_xlpm.display,IF(ISBLANK(_xlpm.refno),"",_xlpm.measure_bc_ratio),
_xlpm.display
)</f>
        <v/>
      </c>
      <c r="T155" s="125" t="str">
        <f>IF(ISBLANK(B155),"",K155/$C$22)</f>
        <v/>
      </c>
      <c r="U155" s="126" t="str">
        <f>IF(ISBLANK(B155),"",(T155*S155))</f>
        <v/>
      </c>
      <c r="V155" s="44" t="str">
        <f>IF(ISBLANK(B155),"",IF(E155="custom",IF(AND(K155&gt;400000,S155&lt;0.5),"yes","no"),"n/a"))</f>
        <v/>
      </c>
      <c r="W155" t="s">
        <v>5072</v>
      </c>
    </row>
    <row r="156" spans="2:23" x14ac:dyDescent="0.25">
      <c r="B156" s="44"/>
      <c r="C156" s="44"/>
      <c r="D156" s="44" t="str">
        <f>IF(ISBLANK(B156),"",IFERROR(VLOOKUP(B156,'Reference ML'!$A$3:$M$2524,7,FALSE),"Error: Refno Not Found"))</f>
        <v/>
      </c>
      <c r="E156" s="44" t="str">
        <f t="shared" si="42"/>
        <v/>
      </c>
      <c r="F156" s="44" t="str">
        <f t="shared" si="40"/>
        <v/>
      </c>
      <c r="G156" s="44" t="str">
        <f t="shared" si="41"/>
        <v/>
      </c>
      <c r="H156" s="44" t="str">
        <f t="shared" si="43"/>
        <v/>
      </c>
      <c r="I156" s="44"/>
      <c r="J156" s="44"/>
      <c r="K156" s="144" t="str">
        <f>IFERROR(IF(ISBLANK(F156),"",IF(OR(MID($B156,6,1)="9",MID($B156,6,1)="8"),G156*IF(MID($B156,2,2)="LI",'Inflation Adjustment'!$J$9,'Inflation Adjustment'!$J$10),$F156*VLOOKUP($B156,'Reference ML'!$A$3:$M$2524,9,FALSE))),"")</f>
        <v/>
      </c>
      <c r="L156" s="145" t="str">
        <f>IFERROR(IF(ISBLANK(G156),"",IF(OR(MID($B156,6,1)="9",MID($B156,6,1)="8"),H156,$F156*VLOOKUP($B156,'Reference ML'!$A$3:$M$2524,10,FALSE))),"")</f>
        <v/>
      </c>
      <c r="M156" s="146" t="str">
        <f>IFERROR(VLOOKUP($B156,'Reference ML'!$A$3:$M$2524,13,FALSE),"")</f>
        <v/>
      </c>
      <c r="N156" s="145">
        <f>IF(K156&gt;0,IFERROR(K156*M156,0),"")</f>
        <v>0</v>
      </c>
      <c r="O156" s="147" t="str">
        <f>IFERROR(VLOOKUP($B156,'Reference ML'!$A$3:$M$2524,11,FALSE),"")</f>
        <v/>
      </c>
      <c r="P156" s="145">
        <f t="shared" si="47"/>
        <v>0</v>
      </c>
      <c r="Q156" s="145">
        <f t="shared" si="48"/>
        <v>0</v>
      </c>
      <c r="R156" s="148">
        <f t="shared" ref="R156:R187" si="49">IFERROR(N156+P156-Q156,"")</f>
        <v>0</v>
      </c>
      <c r="S156" s="149" t="str">
        <f>_xlfn.LET(
_xlpm.refno,B156,
_xlpm.measure_type,E156,
_xlpm.custom_cost,H156,
_xlpm.custom_benefit,R156,
_xlpm.custom_bc_ratio,(_xlpm.custom_benefit/_xlpm.custom_cost),
_xlpm.measure_bc_ratio,IF(_xlpm.measure_type="custom",_xlpm.custom_bc_ratio,VLOOKUP(_xlpm.refno,'UES Measure List Oct 2026'!$A$3:$AI$2210,35,FALSE)),
_xlpm.display,IF(ISBLANK(_xlpm.refno),"",_xlpm.measure_bc_ratio),
_xlpm.display
)</f>
        <v/>
      </c>
      <c r="T156" s="125" t="str">
        <f>IF(ISBLANK(B156),"",K156/$C$22)</f>
        <v/>
      </c>
      <c r="U156" s="126" t="str">
        <f>IF(ISBLANK(B156),"",(T156*S156))</f>
        <v/>
      </c>
      <c r="V156" s="44" t="str">
        <f>IF(ISBLANK(B156),"",IF(E156="custom",IF(AND(K156&gt;400000,S156&lt;0.5),"yes","no"),"n/a"))</f>
        <v/>
      </c>
      <c r="W156" t="s">
        <v>5072</v>
      </c>
    </row>
    <row r="157" spans="2:23" x14ac:dyDescent="0.25">
      <c r="B157" s="44"/>
      <c r="C157" s="44"/>
      <c r="D157" s="44" t="str">
        <f>IF(ISBLANK(B157),"",IFERROR(VLOOKUP(B157,'Reference ML'!$A$3:$M$2524,7,FALSE),"Error: Refno Not Found"))</f>
        <v/>
      </c>
      <c r="E157" s="44" t="str">
        <f t="shared" si="42"/>
        <v/>
      </c>
      <c r="F157" s="44" t="str">
        <f t="shared" ref="F157:F214" si="50">IF(ISBLANK(B157),"",IF(OR(MID($B157,6,1)="9",MID($B157,6,1)="8"),"n/a","Enter Quantity"))</f>
        <v/>
      </c>
      <c r="G157" s="44" t="str">
        <f t="shared" si="41"/>
        <v/>
      </c>
      <c r="H157" s="44" t="str">
        <f t="shared" si="43"/>
        <v/>
      </c>
      <c r="I157" s="44"/>
      <c r="J157" s="44"/>
      <c r="K157" s="144" t="str">
        <f>IFERROR(IF(ISBLANK(F157),"",IF(OR(MID($B157,6,1)="9",MID($B157,6,1)="8"),G157*IF(MID($B157,2,2)="LI",'Inflation Adjustment'!$J$9,'Inflation Adjustment'!$J$10),$F157*VLOOKUP($B157,'Reference ML'!$A$3:$M$2524,9,FALSE))),"")</f>
        <v/>
      </c>
      <c r="L157" s="145" t="str">
        <f>IFERROR(IF(ISBLANK(G157),"",IF(OR(MID($B157,6,1)="9",MID($B157,6,1)="8"),H157,$F157*VLOOKUP($B157,'Reference ML'!$A$3:$M$2524,10,FALSE))),"")</f>
        <v/>
      </c>
      <c r="M157" s="146" t="str">
        <f>IFERROR(VLOOKUP($B157,'Reference ML'!$A$3:$M$2524,13,FALSE),"")</f>
        <v/>
      </c>
      <c r="N157" s="145">
        <f>IF(K157&gt;0,IFERROR(K157*M157,0),"")</f>
        <v>0</v>
      </c>
      <c r="O157" s="147" t="str">
        <f>IFERROR(VLOOKUP($B157,'Reference ML'!$A$3:$M$2524,11,FALSE),"")</f>
        <v/>
      </c>
      <c r="P157" s="145">
        <f t="shared" si="47"/>
        <v>0</v>
      </c>
      <c r="Q157" s="145">
        <f t="shared" si="48"/>
        <v>0</v>
      </c>
      <c r="R157" s="148">
        <f t="shared" si="49"/>
        <v>0</v>
      </c>
      <c r="S157" s="149" t="str">
        <f>_xlfn.LET(
_xlpm.refno,B157,
_xlpm.measure_type,E157,
_xlpm.custom_cost,H157,
_xlpm.custom_benefit,R157,
_xlpm.custom_bc_ratio,(_xlpm.custom_benefit/_xlpm.custom_cost),
_xlpm.measure_bc_ratio,IF(_xlpm.measure_type="custom",_xlpm.custom_bc_ratio,VLOOKUP(_xlpm.refno,'UES Measure List Oct 2026'!$A$3:$AI$2210,35,FALSE)),
_xlpm.display,IF(ISBLANK(_xlpm.refno),"",_xlpm.measure_bc_ratio),
_xlpm.display
)</f>
        <v/>
      </c>
      <c r="T157" s="125" t="str">
        <f>IF(ISBLANK(B157),"",K157/$C$22)</f>
        <v/>
      </c>
      <c r="U157" s="126" t="str">
        <f>IF(ISBLANK(B157),"",(T157*S157))</f>
        <v/>
      </c>
      <c r="V157" s="44" t="str">
        <f>IF(ISBLANK(B157),"",IF(E157="custom",IF(AND(K157&gt;400000,S157&lt;0.5),"yes","no"),"n/a"))</f>
        <v/>
      </c>
      <c r="W157" t="s">
        <v>5072</v>
      </c>
    </row>
    <row r="158" spans="2:23" x14ac:dyDescent="0.25">
      <c r="B158" s="44"/>
      <c r="C158" s="44"/>
      <c r="D158" s="44" t="str">
        <f>IF(ISBLANK(B158),"",IFERROR(VLOOKUP(B158,'Reference ML'!$A$3:$M$2524,7,FALSE),"Error: Refno Not Found"))</f>
        <v/>
      </c>
      <c r="E158" s="44" t="str">
        <f t="shared" si="42"/>
        <v/>
      </c>
      <c r="F158" s="44" t="str">
        <f t="shared" si="50"/>
        <v/>
      </c>
      <c r="G158" s="44" t="str">
        <f t="shared" ref="G158:G214" si="51">IFERROR(IF(ISBLANK(D158),"",IF(OR(MID($B158,6,1)="9",MID($B158,6,1)="8"),"Enter Site Savings","")),"")</f>
        <v/>
      </c>
      <c r="H158" s="44" t="str">
        <f t="shared" si="43"/>
        <v/>
      </c>
      <c r="I158" s="44"/>
      <c r="J158" s="44"/>
      <c r="K158" s="144" t="str">
        <f>IFERROR(IF(ISBLANK(F158),"",IF(OR(MID($B158,6,1)="9",MID($B158,6,1)="8"),G158*IF(MID($B158,2,2)="LI",'Inflation Adjustment'!$J$9,'Inflation Adjustment'!$J$10),$F158*VLOOKUP($B158,'Reference ML'!$A$3:$M$2524,9,FALSE))),"")</f>
        <v/>
      </c>
      <c r="L158" s="145" t="str">
        <f>IFERROR(IF(ISBLANK(G158),"",IF(OR(MID($B158,6,1)="9",MID($B158,6,1)="8"),H158,$F158*VLOOKUP($B158,'Reference ML'!$A$3:$M$2524,10,FALSE))),"")</f>
        <v/>
      </c>
      <c r="M158" s="146" t="str">
        <f>IFERROR(VLOOKUP($B158,'Reference ML'!$A$3:$M$2524,13,FALSE),"")</f>
        <v/>
      </c>
      <c r="N158" s="145">
        <f>IF(K158&gt;0,IFERROR(K158*M158,0),"")</f>
        <v>0</v>
      </c>
      <c r="O158" s="147" t="str">
        <f>IFERROR(VLOOKUP($B158,'Reference ML'!$A$3:$M$2524,11,FALSE),"")</f>
        <v/>
      </c>
      <c r="P158" s="145">
        <f t="shared" si="47"/>
        <v>0</v>
      </c>
      <c r="Q158" s="145">
        <f t="shared" si="48"/>
        <v>0</v>
      </c>
      <c r="R158" s="148">
        <f t="shared" si="49"/>
        <v>0</v>
      </c>
      <c r="S158" s="149" t="str">
        <f>_xlfn.LET(
_xlpm.refno,B158,
_xlpm.measure_type,E158,
_xlpm.custom_cost,H158,
_xlpm.custom_benefit,R158,
_xlpm.custom_bc_ratio,(_xlpm.custom_benefit/_xlpm.custom_cost),
_xlpm.measure_bc_ratio,IF(_xlpm.measure_type="custom",_xlpm.custom_bc_ratio,VLOOKUP(_xlpm.refno,'UES Measure List Oct 2026'!$A$3:$AI$2210,35,FALSE)),
_xlpm.display,IF(ISBLANK(_xlpm.refno),"",_xlpm.measure_bc_ratio),
_xlpm.display
)</f>
        <v/>
      </c>
      <c r="T158" s="125" t="str">
        <f>IF(ISBLANK(B158),"",K158/$C$22)</f>
        <v/>
      </c>
      <c r="U158" s="126" t="str">
        <f>IF(ISBLANK(B158),"",(T158*S158))</f>
        <v/>
      </c>
      <c r="V158" s="44" t="str">
        <f>IF(ISBLANK(B158),"",IF(E158="custom",IF(AND(K158&gt;400000,S158&lt;0.5),"yes","no"),"n/a"))</f>
        <v/>
      </c>
      <c r="W158" t="s">
        <v>5072</v>
      </c>
    </row>
    <row r="159" spans="2:23" x14ac:dyDescent="0.25">
      <c r="B159" s="44"/>
      <c r="C159" s="44"/>
      <c r="D159" s="44" t="str">
        <f>IF(ISBLANK(B159),"",IFERROR(VLOOKUP(B159,'Reference ML'!$A$3:$M$2524,7,FALSE),"Error: Refno Not Found"))</f>
        <v/>
      </c>
      <c r="E159" s="44" t="str">
        <f t="shared" ref="E159:E214" si="52">_xlfn.LET(
_xlpm.refno,B159,
_xlpm.mid_digit,MID(_xlpm.refno,6,1),
_xlpm.custom,IF(OR(_xlpm.mid_digit="8",_xlpm.mid_digit="9"),"yes","no"),
_xlpm.display,
 IF(ISBLANK(_xlpm.refno),"",
 IF(_xlpm.custom="yes","custom","UES")
 ),
_xlpm.out,_xlpm.display,
_xlpm.out
)</f>
        <v/>
      </c>
      <c r="F159" s="44" t="str">
        <f t="shared" si="50"/>
        <v/>
      </c>
      <c r="G159" s="44" t="str">
        <f t="shared" si="51"/>
        <v/>
      </c>
      <c r="H159" s="44" t="str">
        <f t="shared" si="43"/>
        <v/>
      </c>
      <c r="I159" s="44"/>
      <c r="J159" s="44"/>
      <c r="K159" s="144" t="str">
        <f>IFERROR(IF(ISBLANK(F159),"",IF(OR(MID($B159,6,1)="9",MID($B159,6,1)="8"),G159*IF(MID($B159,2,2)="LI",'Inflation Adjustment'!$J$9,'Inflation Adjustment'!$J$10),$F159*VLOOKUP($B159,'Reference ML'!$A$3:$M$2524,9,FALSE))),"")</f>
        <v/>
      </c>
      <c r="L159" s="145" t="str">
        <f>IFERROR(IF(ISBLANK(G159),"",IF(OR(MID($B159,6,1)="9",MID($B159,6,1)="8"),H159,$F159*VLOOKUP($B159,'Reference ML'!$A$3:$M$2524,10,FALSE))),"")</f>
        <v/>
      </c>
      <c r="M159" s="146" t="str">
        <f>IFERROR(VLOOKUP($B159,'Reference ML'!$A$3:$M$2524,13,FALSE),"")</f>
        <v/>
      </c>
      <c r="N159" s="145">
        <f>IF(K159&gt;0,IFERROR(K159*M159,0),"")</f>
        <v>0</v>
      </c>
      <c r="O159" s="147" t="str">
        <f>IFERROR(VLOOKUP($B159,'Reference ML'!$A$3:$M$2524,11,FALSE),"")</f>
        <v/>
      </c>
      <c r="P159" s="145">
        <f t="shared" si="47"/>
        <v>0</v>
      </c>
      <c r="Q159" s="145">
        <f t="shared" si="48"/>
        <v>0</v>
      </c>
      <c r="R159" s="148">
        <f t="shared" si="49"/>
        <v>0</v>
      </c>
      <c r="S159" s="149" t="str">
        <f>_xlfn.LET(
_xlpm.refno,B159,
_xlpm.measure_type,E159,
_xlpm.custom_cost,H159,
_xlpm.custom_benefit,R159,
_xlpm.custom_bc_ratio,(_xlpm.custom_benefit/_xlpm.custom_cost),
_xlpm.measure_bc_ratio,IF(_xlpm.measure_type="custom",_xlpm.custom_bc_ratio,VLOOKUP(_xlpm.refno,'UES Measure List Oct 2026'!$A$3:$AI$2210,35,FALSE)),
_xlpm.display,IF(ISBLANK(_xlpm.refno),"",_xlpm.measure_bc_ratio),
_xlpm.display
)</f>
        <v/>
      </c>
      <c r="T159" s="125" t="str">
        <f>IF(ISBLANK(B159),"",K159/$C$22)</f>
        <v/>
      </c>
      <c r="U159" s="126" t="str">
        <f>IF(ISBLANK(B159),"",(T159*S159))</f>
        <v/>
      </c>
      <c r="V159" s="44" t="str">
        <f>IF(ISBLANK(B159),"",IF(E159="custom",IF(AND(K159&gt;400000,S159&lt;0.5),"yes","no"),"n/a"))</f>
        <v/>
      </c>
      <c r="W159" t="s">
        <v>5072</v>
      </c>
    </row>
    <row r="160" spans="2:23" x14ac:dyDescent="0.25">
      <c r="B160" s="44"/>
      <c r="C160" s="44"/>
      <c r="D160" s="44" t="str">
        <f>IF(ISBLANK(B160),"",IFERROR(VLOOKUP(B160,'Reference ML'!$A$3:$M$2524,7,FALSE),"Error: Refno Not Found"))</f>
        <v/>
      </c>
      <c r="E160" s="44" t="str">
        <f t="shared" si="52"/>
        <v/>
      </c>
      <c r="F160" s="44" t="str">
        <f t="shared" si="50"/>
        <v/>
      </c>
      <c r="G160" s="44" t="str">
        <f t="shared" si="51"/>
        <v/>
      </c>
      <c r="H160" s="44" t="str">
        <f t="shared" si="43"/>
        <v/>
      </c>
      <c r="I160" s="44"/>
      <c r="J160" s="44"/>
      <c r="K160" s="144" t="str">
        <f>IFERROR(IF(ISBLANK(F160),"",IF(OR(MID($B160,6,1)="9",MID($B160,6,1)="8"),G160*IF(MID($B160,2,2)="LI",'Inflation Adjustment'!$J$9,'Inflation Adjustment'!$J$10),$F160*VLOOKUP($B160,'Reference ML'!$A$3:$M$2524,9,FALSE))),"")</f>
        <v/>
      </c>
      <c r="L160" s="145" t="str">
        <f>IFERROR(IF(ISBLANK(G160),"",IF(OR(MID($B160,6,1)="9",MID($B160,6,1)="8"),H160,$F160*VLOOKUP($B160,'Reference ML'!$A$3:$M$2524,10,FALSE))),"")</f>
        <v/>
      </c>
      <c r="M160" s="146" t="str">
        <f>IFERROR(VLOOKUP($B160,'Reference ML'!$A$3:$M$2524,13,FALSE),"")</f>
        <v/>
      </c>
      <c r="N160" s="145">
        <f>IF(K160&gt;0,IFERROR(K160*M160,0),"")</f>
        <v>0</v>
      </c>
      <c r="O160" s="147" t="str">
        <f>IFERROR(VLOOKUP($B160,'Reference ML'!$A$3:$M$2524,11,FALSE),"")</f>
        <v/>
      </c>
      <c r="P160" s="145">
        <f t="shared" si="47"/>
        <v>0</v>
      </c>
      <c r="Q160" s="145">
        <f t="shared" si="48"/>
        <v>0</v>
      </c>
      <c r="R160" s="148">
        <f t="shared" si="49"/>
        <v>0</v>
      </c>
      <c r="S160" s="149" t="str">
        <f>_xlfn.LET(
_xlpm.refno,B160,
_xlpm.measure_type,E160,
_xlpm.custom_cost,H160,
_xlpm.custom_benefit,R160,
_xlpm.custom_bc_ratio,(_xlpm.custom_benefit/_xlpm.custom_cost),
_xlpm.measure_bc_ratio,IF(_xlpm.measure_type="custom",_xlpm.custom_bc_ratio,VLOOKUP(_xlpm.refno,'UES Measure List Oct 2026'!$A$3:$AI$2210,35,FALSE)),
_xlpm.display,IF(ISBLANK(_xlpm.refno),"",_xlpm.measure_bc_ratio),
_xlpm.display
)</f>
        <v/>
      </c>
      <c r="T160" s="125" t="str">
        <f>IF(ISBLANK(B160),"",K160/$C$22)</f>
        <v/>
      </c>
      <c r="U160" s="126" t="str">
        <f>IF(ISBLANK(B160),"",(T160*S160))</f>
        <v/>
      </c>
      <c r="V160" s="44" t="str">
        <f>IF(ISBLANK(B160),"",IF(E160="custom",IF(AND(K160&gt;400000,S160&lt;0.5),"yes","no"),"n/a"))</f>
        <v/>
      </c>
      <c r="W160" t="s">
        <v>5072</v>
      </c>
    </row>
    <row r="161" spans="2:23" x14ac:dyDescent="0.25">
      <c r="B161" s="44"/>
      <c r="C161" s="44"/>
      <c r="D161" s="44" t="str">
        <f>IF(ISBLANK(B161),"",IFERROR(VLOOKUP(B161,'Reference ML'!$A$3:$M$2524,7,FALSE),"Error: Refno Not Found"))</f>
        <v/>
      </c>
      <c r="E161" s="44" t="str">
        <f t="shared" si="52"/>
        <v/>
      </c>
      <c r="F161" s="44" t="str">
        <f t="shared" si="50"/>
        <v/>
      </c>
      <c r="G161" s="44" t="str">
        <f t="shared" si="51"/>
        <v/>
      </c>
      <c r="H161" s="44" t="str">
        <f t="shared" ref="H161:H214" si="53">IFERROR(IF(ISBLANK(D161),"",IF(OR(MID($B161,6,1)="9",MID($B161,6,1)="8"),"Enter Measure Cost","")),"")</f>
        <v/>
      </c>
      <c r="I161" s="44"/>
      <c r="J161" s="44"/>
      <c r="K161" s="144" t="str">
        <f>IFERROR(IF(ISBLANK(F161),"",IF(OR(MID($B161,6,1)="9",MID($B161,6,1)="8"),G161*IF(MID($B161,2,2)="LI",'Inflation Adjustment'!$J$9,'Inflation Adjustment'!$J$10),$F161*VLOOKUP($B161,'Reference ML'!$A$3:$M$2524,9,FALSE))),"")</f>
        <v/>
      </c>
      <c r="L161" s="145" t="str">
        <f>IFERROR(IF(ISBLANK(G161),"",IF(OR(MID($B161,6,1)="9",MID($B161,6,1)="8"),H161,$F161*VLOOKUP($B161,'Reference ML'!$A$3:$M$2524,10,FALSE))),"")</f>
        <v/>
      </c>
      <c r="M161" s="146" t="str">
        <f>IFERROR(VLOOKUP($B161,'Reference ML'!$A$3:$M$2524,13,FALSE),"")</f>
        <v/>
      </c>
      <c r="N161" s="145">
        <f>IF(K161&gt;0,IFERROR(K161*M161,0),"")</f>
        <v>0</v>
      </c>
      <c r="O161" s="147" t="str">
        <f>IFERROR(VLOOKUP($B161,'Reference ML'!$A$3:$M$2524,11,FALSE),"")</f>
        <v/>
      </c>
      <c r="P161" s="145">
        <f t="shared" si="47"/>
        <v>0</v>
      </c>
      <c r="Q161" s="145">
        <f t="shared" si="48"/>
        <v>0</v>
      </c>
      <c r="R161" s="148">
        <f t="shared" si="49"/>
        <v>0</v>
      </c>
      <c r="S161" s="149" t="str">
        <f>_xlfn.LET(
_xlpm.refno,B161,
_xlpm.measure_type,E161,
_xlpm.custom_cost,H161,
_xlpm.custom_benefit,R161,
_xlpm.custom_bc_ratio,(_xlpm.custom_benefit/_xlpm.custom_cost),
_xlpm.measure_bc_ratio,IF(_xlpm.measure_type="custom",_xlpm.custom_bc_ratio,VLOOKUP(_xlpm.refno,'UES Measure List Oct 2026'!$A$3:$AI$2210,35,FALSE)),
_xlpm.display,IF(ISBLANK(_xlpm.refno),"",_xlpm.measure_bc_ratio),
_xlpm.display
)</f>
        <v/>
      </c>
      <c r="T161" s="125" t="str">
        <f>IF(ISBLANK(B161),"",K161/$C$22)</f>
        <v/>
      </c>
      <c r="U161" s="126" t="str">
        <f>IF(ISBLANK(B161),"",(T161*S161))</f>
        <v/>
      </c>
      <c r="V161" s="44" t="str">
        <f>IF(ISBLANK(B161),"",IF(E161="custom",IF(AND(K161&gt;400000,S161&lt;0.5),"yes","no"),"n/a"))</f>
        <v/>
      </c>
      <c r="W161" t="s">
        <v>5072</v>
      </c>
    </row>
    <row r="162" spans="2:23" x14ac:dyDescent="0.25">
      <c r="B162" s="44"/>
      <c r="C162" s="44"/>
      <c r="D162" s="44" t="str">
        <f>IF(ISBLANK(B162),"",IFERROR(VLOOKUP(B162,'Reference ML'!$A$3:$M$2524,7,FALSE),"Error: Refno Not Found"))</f>
        <v/>
      </c>
      <c r="E162" s="44" t="str">
        <f t="shared" si="52"/>
        <v/>
      </c>
      <c r="F162" s="44" t="str">
        <f t="shared" si="50"/>
        <v/>
      </c>
      <c r="G162" s="44" t="str">
        <f t="shared" si="51"/>
        <v/>
      </c>
      <c r="H162" s="44" t="str">
        <f t="shared" si="53"/>
        <v/>
      </c>
      <c r="I162" s="44"/>
      <c r="J162" s="44"/>
      <c r="K162" s="144" t="str">
        <f>IFERROR(IF(ISBLANK(F162),"",IF(OR(MID($B162,6,1)="9",MID($B162,6,1)="8"),G162*IF(MID($B162,2,2)="LI",'Inflation Adjustment'!$J$9,'Inflation Adjustment'!$J$10),$F162*VLOOKUP($B162,'Reference ML'!$A$3:$M$2524,9,FALSE))),"")</f>
        <v/>
      </c>
      <c r="L162" s="145" t="str">
        <f>IFERROR(IF(ISBLANK(G162),"",IF(OR(MID($B162,6,1)="9",MID($B162,6,1)="8"),H162,$F162*VLOOKUP($B162,'Reference ML'!$A$3:$M$2524,10,FALSE))),"")</f>
        <v/>
      </c>
      <c r="M162" s="146" t="str">
        <f>IFERROR(VLOOKUP($B162,'Reference ML'!$A$3:$M$2524,13,FALSE),"")</f>
        <v/>
      </c>
      <c r="N162" s="145">
        <f>IF(K162&gt;0,IFERROR(K162*M162,0),"")</f>
        <v>0</v>
      </c>
      <c r="O162" s="147" t="str">
        <f>IFERROR(VLOOKUP($B162,'Reference ML'!$A$3:$M$2524,11,FALSE),"")</f>
        <v/>
      </c>
      <c r="P162" s="145">
        <f t="shared" si="47"/>
        <v>0</v>
      </c>
      <c r="Q162" s="145">
        <f t="shared" si="48"/>
        <v>0</v>
      </c>
      <c r="R162" s="148">
        <f t="shared" si="49"/>
        <v>0</v>
      </c>
      <c r="S162" s="149" t="str">
        <f>_xlfn.LET(
_xlpm.refno,B162,
_xlpm.measure_type,E162,
_xlpm.custom_cost,H162,
_xlpm.custom_benefit,R162,
_xlpm.custom_bc_ratio,(_xlpm.custom_benefit/_xlpm.custom_cost),
_xlpm.measure_bc_ratio,IF(_xlpm.measure_type="custom",_xlpm.custom_bc_ratio,VLOOKUP(_xlpm.refno,'UES Measure List Oct 2026'!$A$3:$AI$2210,35,FALSE)),
_xlpm.display,IF(ISBLANK(_xlpm.refno),"",_xlpm.measure_bc_ratio),
_xlpm.display
)</f>
        <v/>
      </c>
      <c r="T162" s="125" t="str">
        <f>IF(ISBLANK(B162),"",K162/$C$22)</f>
        <v/>
      </c>
      <c r="U162" s="126" t="str">
        <f>IF(ISBLANK(B162),"",(T162*S162))</f>
        <v/>
      </c>
      <c r="V162" s="44" t="str">
        <f>IF(ISBLANK(B162),"",IF(E162="custom",IF(AND(K162&gt;400000,S162&lt;0.5),"yes","no"),"n/a"))</f>
        <v/>
      </c>
      <c r="W162" t="s">
        <v>5072</v>
      </c>
    </row>
    <row r="163" spans="2:23" x14ac:dyDescent="0.25">
      <c r="B163" s="44"/>
      <c r="C163" s="44"/>
      <c r="D163" s="44" t="str">
        <f>IF(ISBLANK(B163),"",IFERROR(VLOOKUP(B163,'Reference ML'!$A$3:$M$2524,7,FALSE),"Error: Refno Not Found"))</f>
        <v/>
      </c>
      <c r="E163" s="44" t="str">
        <f t="shared" si="52"/>
        <v/>
      </c>
      <c r="F163" s="44" t="str">
        <f t="shared" si="50"/>
        <v/>
      </c>
      <c r="G163" s="44" t="str">
        <f t="shared" si="51"/>
        <v/>
      </c>
      <c r="H163" s="44" t="str">
        <f t="shared" si="53"/>
        <v/>
      </c>
      <c r="I163" s="44"/>
      <c r="J163" s="44"/>
      <c r="K163" s="144" t="str">
        <f>IFERROR(IF(ISBLANK(F163),"",IF(OR(MID($B163,6,1)="9",MID($B163,6,1)="8"),G163*IF(MID($B163,2,2)="LI",'Inflation Adjustment'!$J$9,'Inflation Adjustment'!$J$10),$F163*VLOOKUP($B163,'Reference ML'!$A$3:$M$2524,9,FALSE))),"")</f>
        <v/>
      </c>
      <c r="L163" s="145" t="str">
        <f>IFERROR(IF(ISBLANK(G163),"",IF(OR(MID($B163,6,1)="9",MID($B163,6,1)="8"),H163,$F163*VLOOKUP($B163,'Reference ML'!$A$3:$M$2524,10,FALSE))),"")</f>
        <v/>
      </c>
      <c r="M163" s="146" t="str">
        <f>IFERROR(VLOOKUP($B163,'Reference ML'!$A$3:$M$2524,13,FALSE),"")</f>
        <v/>
      </c>
      <c r="N163" s="145">
        <f>IF(K163&gt;0,IFERROR(K163*M163,0),"")</f>
        <v>0</v>
      </c>
      <c r="O163" s="147" t="str">
        <f>IFERROR(VLOOKUP($B163,'Reference ML'!$A$3:$M$2524,11,FALSE),"")</f>
        <v/>
      </c>
      <c r="P163" s="145">
        <f t="shared" ref="P163:P194" si="54">IFERROR(-1*PV(5%,I163,O163),0)</f>
        <v>0</v>
      </c>
      <c r="Q163" s="145">
        <f t="shared" ref="Q163:Q194" si="55">IFERROR(-1*PV(5%,J163,O163),0)</f>
        <v>0</v>
      </c>
      <c r="R163" s="148">
        <f t="shared" si="49"/>
        <v>0</v>
      </c>
      <c r="S163" s="149" t="str">
        <f>_xlfn.LET(
_xlpm.refno,B163,
_xlpm.measure_type,E163,
_xlpm.custom_cost,H163,
_xlpm.custom_benefit,R163,
_xlpm.custom_bc_ratio,(_xlpm.custom_benefit/_xlpm.custom_cost),
_xlpm.measure_bc_ratio,IF(_xlpm.measure_type="custom",_xlpm.custom_bc_ratio,VLOOKUP(_xlpm.refno,'UES Measure List Oct 2026'!$A$3:$AI$2210,35,FALSE)),
_xlpm.display,IF(ISBLANK(_xlpm.refno),"",_xlpm.measure_bc_ratio),
_xlpm.display
)</f>
        <v/>
      </c>
      <c r="T163" s="125" t="str">
        <f>IF(ISBLANK(B163),"",K163/$C$22)</f>
        <v/>
      </c>
      <c r="U163" s="126" t="str">
        <f>IF(ISBLANK(B163),"",(T163*S163))</f>
        <v/>
      </c>
      <c r="V163" s="44" t="str">
        <f>IF(ISBLANK(B163),"",IF(E163="custom",IF(AND(K163&gt;400000,S163&lt;0.5),"yes","no"),"n/a"))</f>
        <v/>
      </c>
      <c r="W163" t="s">
        <v>5072</v>
      </c>
    </row>
    <row r="164" spans="2:23" x14ac:dyDescent="0.25">
      <c r="B164" s="44"/>
      <c r="C164" s="44"/>
      <c r="D164" s="44" t="str">
        <f>IF(ISBLANK(B164),"",IFERROR(VLOOKUP(B164,'Reference ML'!$A$3:$M$2524,7,FALSE),"Error: Refno Not Found"))</f>
        <v/>
      </c>
      <c r="E164" s="44" t="str">
        <f t="shared" si="52"/>
        <v/>
      </c>
      <c r="F164" s="44" t="str">
        <f t="shared" si="50"/>
        <v/>
      </c>
      <c r="G164" s="44" t="str">
        <f t="shared" si="51"/>
        <v/>
      </c>
      <c r="H164" s="44" t="str">
        <f t="shared" si="53"/>
        <v/>
      </c>
      <c r="I164" s="44"/>
      <c r="J164" s="44"/>
      <c r="K164" s="144" t="str">
        <f>IFERROR(IF(ISBLANK(F164),"",IF(OR(MID($B164,6,1)="9",MID($B164,6,1)="8"),G164*IF(MID($B164,2,2)="LI",'Inflation Adjustment'!$J$9,'Inflation Adjustment'!$J$10),$F164*VLOOKUP($B164,'Reference ML'!$A$3:$M$2524,9,FALSE))),"")</f>
        <v/>
      </c>
      <c r="L164" s="145" t="str">
        <f>IFERROR(IF(ISBLANK(G164),"",IF(OR(MID($B164,6,1)="9",MID($B164,6,1)="8"),H164,$F164*VLOOKUP($B164,'Reference ML'!$A$3:$M$2524,10,FALSE))),"")</f>
        <v/>
      </c>
      <c r="M164" s="146" t="str">
        <f>IFERROR(VLOOKUP($B164,'Reference ML'!$A$3:$M$2524,13,FALSE),"")</f>
        <v/>
      </c>
      <c r="N164" s="145">
        <f>IF(K164&gt;0,IFERROR(K164*M164,0),"")</f>
        <v>0</v>
      </c>
      <c r="O164" s="147" t="str">
        <f>IFERROR(VLOOKUP($B164,'Reference ML'!$A$3:$M$2524,11,FALSE),"")</f>
        <v/>
      </c>
      <c r="P164" s="145">
        <f t="shared" si="54"/>
        <v>0</v>
      </c>
      <c r="Q164" s="145">
        <f t="shared" si="55"/>
        <v>0</v>
      </c>
      <c r="R164" s="148">
        <f t="shared" si="49"/>
        <v>0</v>
      </c>
      <c r="S164" s="149" t="str">
        <f>_xlfn.LET(
_xlpm.refno,B164,
_xlpm.measure_type,E164,
_xlpm.custom_cost,H164,
_xlpm.custom_benefit,R164,
_xlpm.custom_bc_ratio,(_xlpm.custom_benefit/_xlpm.custom_cost),
_xlpm.measure_bc_ratio,IF(_xlpm.measure_type="custom",_xlpm.custom_bc_ratio,VLOOKUP(_xlpm.refno,'UES Measure List Oct 2026'!$A$3:$AI$2210,35,FALSE)),
_xlpm.display,IF(ISBLANK(_xlpm.refno),"",_xlpm.measure_bc_ratio),
_xlpm.display
)</f>
        <v/>
      </c>
      <c r="T164" s="125" t="str">
        <f>IF(ISBLANK(B164),"",K164/$C$22)</f>
        <v/>
      </c>
      <c r="U164" s="126" t="str">
        <f>IF(ISBLANK(B164),"",(T164*S164))</f>
        <v/>
      </c>
      <c r="V164" s="44" t="str">
        <f>IF(ISBLANK(B164),"",IF(E164="custom",IF(AND(K164&gt;400000,S164&lt;0.5),"yes","no"),"n/a"))</f>
        <v/>
      </c>
      <c r="W164" t="s">
        <v>5072</v>
      </c>
    </row>
    <row r="165" spans="2:23" x14ac:dyDescent="0.25">
      <c r="B165" s="44"/>
      <c r="C165" s="44"/>
      <c r="D165" s="44" t="str">
        <f>IF(ISBLANK(B165),"",IFERROR(VLOOKUP(B165,'Reference ML'!$A$3:$M$2524,7,FALSE),"Error: Refno Not Found"))</f>
        <v/>
      </c>
      <c r="E165" s="44" t="str">
        <f t="shared" si="52"/>
        <v/>
      </c>
      <c r="F165" s="44" t="str">
        <f t="shared" si="50"/>
        <v/>
      </c>
      <c r="G165" s="44" t="str">
        <f t="shared" si="51"/>
        <v/>
      </c>
      <c r="H165" s="44" t="str">
        <f t="shared" si="53"/>
        <v/>
      </c>
      <c r="I165" s="44"/>
      <c r="J165" s="44"/>
      <c r="K165" s="144" t="str">
        <f>IFERROR(IF(ISBLANK(F165),"",IF(OR(MID($B165,6,1)="9",MID($B165,6,1)="8"),G165*IF(MID($B165,2,2)="LI",'Inflation Adjustment'!$J$9,'Inflation Adjustment'!$J$10),$F165*VLOOKUP($B165,'Reference ML'!$A$3:$M$2524,9,FALSE))),"")</f>
        <v/>
      </c>
      <c r="L165" s="145" t="str">
        <f>IFERROR(IF(ISBLANK(G165),"",IF(OR(MID($B165,6,1)="9",MID($B165,6,1)="8"),H165,$F165*VLOOKUP($B165,'Reference ML'!$A$3:$M$2524,10,FALSE))),"")</f>
        <v/>
      </c>
      <c r="M165" s="146" t="str">
        <f>IFERROR(VLOOKUP($B165,'Reference ML'!$A$3:$M$2524,13,FALSE),"")</f>
        <v/>
      </c>
      <c r="N165" s="145">
        <f>IF(K165&gt;0,IFERROR(K165*M165,0),"")</f>
        <v>0</v>
      </c>
      <c r="O165" s="147" t="str">
        <f>IFERROR(VLOOKUP($B165,'Reference ML'!$A$3:$M$2524,11,FALSE),"")</f>
        <v/>
      </c>
      <c r="P165" s="145">
        <f t="shared" si="54"/>
        <v>0</v>
      </c>
      <c r="Q165" s="145">
        <f t="shared" si="55"/>
        <v>0</v>
      </c>
      <c r="R165" s="148">
        <f t="shared" si="49"/>
        <v>0</v>
      </c>
      <c r="S165" s="149" t="str">
        <f>_xlfn.LET(
_xlpm.refno,B165,
_xlpm.measure_type,E165,
_xlpm.custom_cost,H165,
_xlpm.custom_benefit,R165,
_xlpm.custom_bc_ratio,(_xlpm.custom_benefit/_xlpm.custom_cost),
_xlpm.measure_bc_ratio,IF(_xlpm.measure_type="custom",_xlpm.custom_bc_ratio,VLOOKUP(_xlpm.refno,'UES Measure List Oct 2026'!$A$3:$AI$2210,35,FALSE)),
_xlpm.display,IF(ISBLANK(_xlpm.refno),"",_xlpm.measure_bc_ratio),
_xlpm.display
)</f>
        <v/>
      </c>
      <c r="T165" s="125" t="str">
        <f>IF(ISBLANK(B165),"",K165/$C$22)</f>
        <v/>
      </c>
      <c r="U165" s="126" t="str">
        <f>IF(ISBLANK(B165),"",(T165*S165))</f>
        <v/>
      </c>
      <c r="V165" s="44" t="str">
        <f>IF(ISBLANK(B165),"",IF(E165="custom",IF(AND(K165&gt;400000,S165&lt;0.5),"yes","no"),"n/a"))</f>
        <v/>
      </c>
      <c r="W165" t="s">
        <v>5072</v>
      </c>
    </row>
    <row r="166" spans="2:23" x14ac:dyDescent="0.25">
      <c r="B166" s="44"/>
      <c r="C166" s="44"/>
      <c r="D166" s="44" t="str">
        <f>IF(ISBLANK(B166),"",IFERROR(VLOOKUP(B166,'Reference ML'!$A$3:$M$2524,7,FALSE),"Error: Refno Not Found"))</f>
        <v/>
      </c>
      <c r="E166" s="44" t="str">
        <f t="shared" si="52"/>
        <v/>
      </c>
      <c r="F166" s="44" t="str">
        <f t="shared" si="50"/>
        <v/>
      </c>
      <c r="G166" s="44" t="str">
        <f t="shared" si="51"/>
        <v/>
      </c>
      <c r="H166" s="44" t="str">
        <f t="shared" si="53"/>
        <v/>
      </c>
      <c r="I166" s="44"/>
      <c r="J166" s="44"/>
      <c r="K166" s="144" t="str">
        <f>IFERROR(IF(ISBLANK(F166),"",IF(OR(MID($B166,6,1)="9",MID($B166,6,1)="8"),G166*IF(MID($B166,2,2)="LI",'Inflation Adjustment'!$J$9,'Inflation Adjustment'!$J$10),$F166*VLOOKUP($B166,'Reference ML'!$A$3:$M$2524,9,FALSE))),"")</f>
        <v/>
      </c>
      <c r="L166" s="145" t="str">
        <f>IFERROR(IF(ISBLANK(G166),"",IF(OR(MID($B166,6,1)="9",MID($B166,6,1)="8"),H166,$F166*VLOOKUP($B166,'Reference ML'!$A$3:$M$2524,10,FALSE))),"")</f>
        <v/>
      </c>
      <c r="M166" s="146" t="str">
        <f>IFERROR(VLOOKUP($B166,'Reference ML'!$A$3:$M$2524,13,FALSE),"")</f>
        <v/>
      </c>
      <c r="N166" s="145">
        <f>IF(K166&gt;0,IFERROR(K166*M166,0),"")</f>
        <v>0</v>
      </c>
      <c r="O166" s="147" t="str">
        <f>IFERROR(VLOOKUP($B166,'Reference ML'!$A$3:$M$2524,11,FALSE),"")</f>
        <v/>
      </c>
      <c r="P166" s="145">
        <f t="shared" si="54"/>
        <v>0</v>
      </c>
      <c r="Q166" s="145">
        <f t="shared" si="55"/>
        <v>0</v>
      </c>
      <c r="R166" s="148">
        <f t="shared" si="49"/>
        <v>0</v>
      </c>
      <c r="S166" s="149" t="str">
        <f>_xlfn.LET(
_xlpm.refno,B166,
_xlpm.measure_type,E166,
_xlpm.custom_cost,H166,
_xlpm.custom_benefit,R166,
_xlpm.custom_bc_ratio,(_xlpm.custom_benefit/_xlpm.custom_cost),
_xlpm.measure_bc_ratio,IF(_xlpm.measure_type="custom",_xlpm.custom_bc_ratio,VLOOKUP(_xlpm.refno,'UES Measure List Oct 2026'!$A$3:$AI$2210,35,FALSE)),
_xlpm.display,IF(ISBLANK(_xlpm.refno),"",_xlpm.measure_bc_ratio),
_xlpm.display
)</f>
        <v/>
      </c>
      <c r="T166" s="125" t="str">
        <f>IF(ISBLANK(B166),"",K166/$C$22)</f>
        <v/>
      </c>
      <c r="U166" s="126" t="str">
        <f>IF(ISBLANK(B166),"",(T166*S166))</f>
        <v/>
      </c>
      <c r="V166" s="44" t="str">
        <f>IF(ISBLANK(B166),"",IF(E166="custom",IF(AND(K166&gt;400000,S166&lt;0.5),"yes","no"),"n/a"))</f>
        <v/>
      </c>
      <c r="W166" t="s">
        <v>5072</v>
      </c>
    </row>
    <row r="167" spans="2:23" x14ac:dyDescent="0.25">
      <c r="B167" s="44"/>
      <c r="C167" s="44"/>
      <c r="D167" s="44" t="str">
        <f>IF(ISBLANK(B167),"",IFERROR(VLOOKUP(B167,'Reference ML'!$A$3:$M$2524,7,FALSE),"Error: Refno Not Found"))</f>
        <v/>
      </c>
      <c r="E167" s="44" t="str">
        <f t="shared" si="52"/>
        <v/>
      </c>
      <c r="F167" s="44" t="str">
        <f t="shared" si="50"/>
        <v/>
      </c>
      <c r="G167" s="44" t="str">
        <f t="shared" si="51"/>
        <v/>
      </c>
      <c r="H167" s="44" t="str">
        <f t="shared" si="53"/>
        <v/>
      </c>
      <c r="I167" s="44"/>
      <c r="J167" s="44"/>
      <c r="K167" s="144" t="str">
        <f>IFERROR(IF(ISBLANK(F167),"",IF(OR(MID($B167,6,1)="9",MID($B167,6,1)="8"),G167*IF(MID($B167,2,2)="LI",'Inflation Adjustment'!$J$9,'Inflation Adjustment'!$J$10),$F167*VLOOKUP($B167,'Reference ML'!$A$3:$M$2524,9,FALSE))),"")</f>
        <v/>
      </c>
      <c r="L167" s="145" t="str">
        <f>IFERROR(IF(ISBLANK(G167),"",IF(OR(MID($B167,6,1)="9",MID($B167,6,1)="8"),H167,$F167*VLOOKUP($B167,'Reference ML'!$A$3:$M$2524,10,FALSE))),"")</f>
        <v/>
      </c>
      <c r="M167" s="146" t="str">
        <f>IFERROR(VLOOKUP($B167,'Reference ML'!$A$3:$M$2524,13,FALSE),"")</f>
        <v/>
      </c>
      <c r="N167" s="145">
        <f>IF(K167&gt;0,IFERROR(K167*M167,0),"")</f>
        <v>0</v>
      </c>
      <c r="O167" s="147" t="str">
        <f>IFERROR(VLOOKUP($B167,'Reference ML'!$A$3:$M$2524,11,FALSE),"")</f>
        <v/>
      </c>
      <c r="P167" s="145">
        <f t="shared" si="54"/>
        <v>0</v>
      </c>
      <c r="Q167" s="145">
        <f t="shared" si="55"/>
        <v>0</v>
      </c>
      <c r="R167" s="148">
        <f t="shared" si="49"/>
        <v>0</v>
      </c>
      <c r="S167" s="149" t="str">
        <f>_xlfn.LET(
_xlpm.refno,B167,
_xlpm.measure_type,E167,
_xlpm.custom_cost,H167,
_xlpm.custom_benefit,R167,
_xlpm.custom_bc_ratio,(_xlpm.custom_benefit/_xlpm.custom_cost),
_xlpm.measure_bc_ratio,IF(_xlpm.measure_type="custom",_xlpm.custom_bc_ratio,VLOOKUP(_xlpm.refno,'UES Measure List Oct 2026'!$A$3:$AI$2210,35,FALSE)),
_xlpm.display,IF(ISBLANK(_xlpm.refno),"",_xlpm.measure_bc_ratio),
_xlpm.display
)</f>
        <v/>
      </c>
      <c r="T167" s="125" t="str">
        <f>IF(ISBLANK(B167),"",K167/$C$22)</f>
        <v/>
      </c>
      <c r="U167" s="126" t="str">
        <f>IF(ISBLANK(B167),"",(T167*S167))</f>
        <v/>
      </c>
      <c r="V167" s="44" t="str">
        <f>IF(ISBLANK(B167),"",IF(E167="custom",IF(AND(K167&gt;400000,S167&lt;0.5),"yes","no"),"n/a"))</f>
        <v/>
      </c>
      <c r="W167" t="s">
        <v>5072</v>
      </c>
    </row>
    <row r="168" spans="2:23" x14ac:dyDescent="0.25">
      <c r="B168" s="44"/>
      <c r="C168" s="44"/>
      <c r="D168" s="44" t="str">
        <f>IF(ISBLANK(B168),"",IFERROR(VLOOKUP(B168,'Reference ML'!$A$3:$M$2524,7,FALSE),"Error: Refno Not Found"))</f>
        <v/>
      </c>
      <c r="E168" s="44" t="str">
        <f t="shared" si="52"/>
        <v/>
      </c>
      <c r="F168" s="44" t="str">
        <f t="shared" si="50"/>
        <v/>
      </c>
      <c r="G168" s="44" t="str">
        <f t="shared" si="51"/>
        <v/>
      </c>
      <c r="H168" s="44" t="str">
        <f t="shared" si="53"/>
        <v/>
      </c>
      <c r="I168" s="44"/>
      <c r="J168" s="44"/>
      <c r="K168" s="144" t="str">
        <f>IFERROR(IF(ISBLANK(F168),"",IF(OR(MID($B168,6,1)="9",MID($B168,6,1)="8"),G168*IF(MID($B168,2,2)="LI",'Inflation Adjustment'!$J$9,'Inflation Adjustment'!$J$10),$F168*VLOOKUP($B168,'Reference ML'!$A$3:$M$2524,9,FALSE))),"")</f>
        <v/>
      </c>
      <c r="L168" s="145" t="str">
        <f>IFERROR(IF(ISBLANK(G168),"",IF(OR(MID($B168,6,1)="9",MID($B168,6,1)="8"),H168,$F168*VLOOKUP($B168,'Reference ML'!$A$3:$M$2524,10,FALSE))),"")</f>
        <v/>
      </c>
      <c r="M168" s="146" t="str">
        <f>IFERROR(VLOOKUP($B168,'Reference ML'!$A$3:$M$2524,13,FALSE),"")</f>
        <v/>
      </c>
      <c r="N168" s="145">
        <f>IF(K168&gt;0,IFERROR(K168*M168,0),"")</f>
        <v>0</v>
      </c>
      <c r="O168" s="147" t="str">
        <f>IFERROR(VLOOKUP($B168,'Reference ML'!$A$3:$M$2524,11,FALSE),"")</f>
        <v/>
      </c>
      <c r="P168" s="145">
        <f t="shared" si="54"/>
        <v>0</v>
      </c>
      <c r="Q168" s="145">
        <f t="shared" si="55"/>
        <v>0</v>
      </c>
      <c r="R168" s="148">
        <f t="shared" si="49"/>
        <v>0</v>
      </c>
      <c r="S168" s="149" t="str">
        <f>_xlfn.LET(
_xlpm.refno,B168,
_xlpm.measure_type,E168,
_xlpm.custom_cost,H168,
_xlpm.custom_benefit,R168,
_xlpm.custom_bc_ratio,(_xlpm.custom_benefit/_xlpm.custom_cost),
_xlpm.measure_bc_ratio,IF(_xlpm.measure_type="custom",_xlpm.custom_bc_ratio,VLOOKUP(_xlpm.refno,'UES Measure List Oct 2026'!$A$3:$AI$2210,35,FALSE)),
_xlpm.display,IF(ISBLANK(_xlpm.refno),"",_xlpm.measure_bc_ratio),
_xlpm.display
)</f>
        <v/>
      </c>
      <c r="T168" s="125" t="str">
        <f>IF(ISBLANK(B168),"",K168/$C$22)</f>
        <v/>
      </c>
      <c r="U168" s="126" t="str">
        <f>IF(ISBLANK(B168),"",(T168*S168))</f>
        <v/>
      </c>
      <c r="V168" s="44" t="str">
        <f>IF(ISBLANK(B168),"",IF(E168="custom",IF(AND(K168&gt;400000,S168&lt;0.5),"yes","no"),"n/a"))</f>
        <v/>
      </c>
      <c r="W168" t="s">
        <v>5072</v>
      </c>
    </row>
    <row r="169" spans="2:23" x14ac:dyDescent="0.25">
      <c r="B169" s="44"/>
      <c r="C169" s="44"/>
      <c r="D169" s="44" t="str">
        <f>IF(ISBLANK(B169),"",IFERROR(VLOOKUP(B169,'Reference ML'!$A$3:$M$2524,7,FALSE),"Error: Refno Not Found"))</f>
        <v/>
      </c>
      <c r="E169" s="44" t="str">
        <f t="shared" si="52"/>
        <v/>
      </c>
      <c r="F169" s="44" t="str">
        <f t="shared" si="50"/>
        <v/>
      </c>
      <c r="G169" s="44" t="str">
        <f t="shared" si="51"/>
        <v/>
      </c>
      <c r="H169" s="44" t="str">
        <f t="shared" si="53"/>
        <v/>
      </c>
      <c r="I169" s="44"/>
      <c r="J169" s="44"/>
      <c r="K169" s="144" t="str">
        <f>IFERROR(IF(ISBLANK(F169),"",IF(OR(MID($B169,6,1)="9",MID($B169,6,1)="8"),G169*IF(MID($B169,2,2)="LI",'Inflation Adjustment'!$J$9,'Inflation Adjustment'!$J$10),$F169*VLOOKUP($B169,'Reference ML'!$A$3:$M$2524,9,FALSE))),"")</f>
        <v/>
      </c>
      <c r="L169" s="145" t="str">
        <f>IFERROR(IF(ISBLANK(G169),"",IF(OR(MID($B169,6,1)="9",MID($B169,6,1)="8"),H169,$F169*VLOOKUP($B169,'Reference ML'!$A$3:$M$2524,10,FALSE))),"")</f>
        <v/>
      </c>
      <c r="M169" s="146" t="str">
        <f>IFERROR(VLOOKUP($B169,'Reference ML'!$A$3:$M$2524,13,FALSE),"")</f>
        <v/>
      </c>
      <c r="N169" s="145">
        <f>IF(K169&gt;0,IFERROR(K169*M169,0),"")</f>
        <v>0</v>
      </c>
      <c r="O169" s="147" t="str">
        <f>IFERROR(VLOOKUP($B169,'Reference ML'!$A$3:$M$2524,11,FALSE),"")</f>
        <v/>
      </c>
      <c r="P169" s="145">
        <f t="shared" si="54"/>
        <v>0</v>
      </c>
      <c r="Q169" s="145">
        <f t="shared" si="55"/>
        <v>0</v>
      </c>
      <c r="R169" s="148">
        <f t="shared" si="49"/>
        <v>0</v>
      </c>
      <c r="S169" s="149" t="str">
        <f>_xlfn.LET(
_xlpm.refno,B169,
_xlpm.measure_type,E169,
_xlpm.custom_cost,H169,
_xlpm.custom_benefit,R169,
_xlpm.custom_bc_ratio,(_xlpm.custom_benefit/_xlpm.custom_cost),
_xlpm.measure_bc_ratio,IF(_xlpm.measure_type="custom",_xlpm.custom_bc_ratio,VLOOKUP(_xlpm.refno,'UES Measure List Oct 2026'!$A$3:$AI$2210,35,FALSE)),
_xlpm.display,IF(ISBLANK(_xlpm.refno),"",_xlpm.measure_bc_ratio),
_xlpm.display
)</f>
        <v/>
      </c>
      <c r="T169" s="125" t="str">
        <f>IF(ISBLANK(B169),"",K169/$C$22)</f>
        <v/>
      </c>
      <c r="U169" s="126" t="str">
        <f>IF(ISBLANK(B169),"",(T169*S169))</f>
        <v/>
      </c>
      <c r="V169" s="44" t="str">
        <f>IF(ISBLANK(B169),"",IF(E169="custom",IF(AND(K169&gt;400000,S169&lt;0.5),"yes","no"),"n/a"))</f>
        <v/>
      </c>
      <c r="W169" t="s">
        <v>5072</v>
      </c>
    </row>
    <row r="170" spans="2:23" x14ac:dyDescent="0.25">
      <c r="B170" s="44"/>
      <c r="C170" s="44"/>
      <c r="D170" s="44" t="str">
        <f>IF(ISBLANK(B170),"",IFERROR(VLOOKUP(B170,'Reference ML'!$A$3:$M$2524,7,FALSE),"Error: Refno Not Found"))</f>
        <v/>
      </c>
      <c r="E170" s="44" t="str">
        <f t="shared" si="52"/>
        <v/>
      </c>
      <c r="F170" s="44" t="str">
        <f t="shared" si="50"/>
        <v/>
      </c>
      <c r="G170" s="44" t="str">
        <f t="shared" si="51"/>
        <v/>
      </c>
      <c r="H170" s="44" t="str">
        <f t="shared" si="53"/>
        <v/>
      </c>
      <c r="I170" s="44"/>
      <c r="J170" s="44"/>
      <c r="K170" s="144" t="str">
        <f>IFERROR(IF(ISBLANK(F170),"",IF(OR(MID($B170,6,1)="9",MID($B170,6,1)="8"),G170*IF(MID($B170,2,2)="LI",'Inflation Adjustment'!$J$9,'Inflation Adjustment'!$J$10),$F170*VLOOKUP($B170,'Reference ML'!$A$3:$M$2524,9,FALSE))),"")</f>
        <v/>
      </c>
      <c r="L170" s="145" t="str">
        <f>IFERROR(IF(ISBLANK(G170),"",IF(OR(MID($B170,6,1)="9",MID($B170,6,1)="8"),H170,$F170*VLOOKUP($B170,'Reference ML'!$A$3:$M$2524,10,FALSE))),"")</f>
        <v/>
      </c>
      <c r="M170" s="146" t="str">
        <f>IFERROR(VLOOKUP($B170,'Reference ML'!$A$3:$M$2524,13,FALSE),"")</f>
        <v/>
      </c>
      <c r="N170" s="145">
        <f>IF(K170&gt;0,IFERROR(K170*M170,0),"")</f>
        <v>0</v>
      </c>
      <c r="O170" s="147" t="str">
        <f>IFERROR(VLOOKUP($B170,'Reference ML'!$A$3:$M$2524,11,FALSE),"")</f>
        <v/>
      </c>
      <c r="P170" s="145">
        <f t="shared" si="54"/>
        <v>0</v>
      </c>
      <c r="Q170" s="145">
        <f t="shared" si="55"/>
        <v>0</v>
      </c>
      <c r="R170" s="148">
        <f t="shared" si="49"/>
        <v>0</v>
      </c>
      <c r="S170" s="149" t="str">
        <f>_xlfn.LET(
_xlpm.refno,B170,
_xlpm.measure_type,E170,
_xlpm.custom_cost,H170,
_xlpm.custom_benefit,R170,
_xlpm.custom_bc_ratio,(_xlpm.custom_benefit/_xlpm.custom_cost),
_xlpm.measure_bc_ratio,IF(_xlpm.measure_type="custom",_xlpm.custom_bc_ratio,VLOOKUP(_xlpm.refno,'UES Measure List Oct 2026'!$A$3:$AI$2210,35,FALSE)),
_xlpm.display,IF(ISBLANK(_xlpm.refno),"",_xlpm.measure_bc_ratio),
_xlpm.display
)</f>
        <v/>
      </c>
      <c r="T170" s="125" t="str">
        <f>IF(ISBLANK(B170),"",K170/$C$22)</f>
        <v/>
      </c>
      <c r="U170" s="126" t="str">
        <f>IF(ISBLANK(B170),"",(T170*S170))</f>
        <v/>
      </c>
      <c r="V170" s="44" t="str">
        <f>IF(ISBLANK(B170),"",IF(E170="custom",IF(AND(K170&gt;400000,S170&lt;0.5),"yes","no"),"n/a"))</f>
        <v/>
      </c>
      <c r="W170" t="s">
        <v>5072</v>
      </c>
    </row>
    <row r="171" spans="2:23" x14ac:dyDescent="0.25">
      <c r="B171" s="44"/>
      <c r="C171" s="44"/>
      <c r="D171" s="44" t="str">
        <f>IF(ISBLANK(B171),"",IFERROR(VLOOKUP(B171,'Reference ML'!$A$3:$M$2524,7,FALSE),"Error: Refno Not Found"))</f>
        <v/>
      </c>
      <c r="E171" s="44" t="str">
        <f t="shared" si="52"/>
        <v/>
      </c>
      <c r="F171" s="44" t="str">
        <f t="shared" si="50"/>
        <v/>
      </c>
      <c r="G171" s="44" t="str">
        <f t="shared" si="51"/>
        <v/>
      </c>
      <c r="H171" s="44" t="str">
        <f t="shared" si="53"/>
        <v/>
      </c>
      <c r="I171" s="44"/>
      <c r="J171" s="44"/>
      <c r="K171" s="144" t="str">
        <f>IFERROR(IF(ISBLANK(F171),"",IF(OR(MID($B171,6,1)="9",MID($B171,6,1)="8"),G171*IF(MID($B171,2,2)="LI",'Inflation Adjustment'!$J$9,'Inflation Adjustment'!$J$10),$F171*VLOOKUP($B171,'Reference ML'!$A$3:$M$2524,9,FALSE))),"")</f>
        <v/>
      </c>
      <c r="L171" s="145" t="str">
        <f>IFERROR(IF(ISBLANK(G171),"",IF(OR(MID($B171,6,1)="9",MID($B171,6,1)="8"),H171,$F171*VLOOKUP($B171,'Reference ML'!$A$3:$M$2524,10,FALSE))),"")</f>
        <v/>
      </c>
      <c r="M171" s="146" t="str">
        <f>IFERROR(VLOOKUP($B171,'Reference ML'!$A$3:$M$2524,13,FALSE),"")</f>
        <v/>
      </c>
      <c r="N171" s="145">
        <f>IF(K171&gt;0,IFERROR(K171*M171,0),"")</f>
        <v>0</v>
      </c>
      <c r="O171" s="147" t="str">
        <f>IFERROR(VLOOKUP($B171,'Reference ML'!$A$3:$M$2524,11,FALSE),"")</f>
        <v/>
      </c>
      <c r="P171" s="145">
        <f t="shared" si="54"/>
        <v>0</v>
      </c>
      <c r="Q171" s="145">
        <f t="shared" si="55"/>
        <v>0</v>
      </c>
      <c r="R171" s="148">
        <f t="shared" si="49"/>
        <v>0</v>
      </c>
      <c r="S171" s="149" t="str">
        <f>_xlfn.LET(
_xlpm.refno,B171,
_xlpm.measure_type,E171,
_xlpm.custom_cost,H171,
_xlpm.custom_benefit,R171,
_xlpm.custom_bc_ratio,(_xlpm.custom_benefit/_xlpm.custom_cost),
_xlpm.measure_bc_ratio,IF(_xlpm.measure_type="custom",_xlpm.custom_bc_ratio,VLOOKUP(_xlpm.refno,'UES Measure List Oct 2026'!$A$3:$AI$2210,35,FALSE)),
_xlpm.display,IF(ISBLANK(_xlpm.refno),"",_xlpm.measure_bc_ratio),
_xlpm.display
)</f>
        <v/>
      </c>
      <c r="T171" s="125" t="str">
        <f>IF(ISBLANK(B171),"",K171/$C$22)</f>
        <v/>
      </c>
      <c r="U171" s="126" t="str">
        <f>IF(ISBLANK(B171),"",(T171*S171))</f>
        <v/>
      </c>
      <c r="V171" s="44" t="str">
        <f>IF(ISBLANK(B171),"",IF(E171="custom",IF(AND(K171&gt;400000,S171&lt;0.5),"yes","no"),"n/a"))</f>
        <v/>
      </c>
      <c r="W171" t="s">
        <v>5072</v>
      </c>
    </row>
    <row r="172" spans="2:23" x14ac:dyDescent="0.25">
      <c r="B172" s="44"/>
      <c r="C172" s="44"/>
      <c r="D172" s="44" t="str">
        <f>IF(ISBLANK(B172),"",IFERROR(VLOOKUP(B172,'Reference ML'!$A$3:$M$2524,7,FALSE),"Error: Refno Not Found"))</f>
        <v/>
      </c>
      <c r="E172" s="44" t="str">
        <f t="shared" si="52"/>
        <v/>
      </c>
      <c r="F172" s="44" t="str">
        <f t="shared" si="50"/>
        <v/>
      </c>
      <c r="G172" s="44" t="str">
        <f t="shared" si="51"/>
        <v/>
      </c>
      <c r="H172" s="44" t="str">
        <f t="shared" si="53"/>
        <v/>
      </c>
      <c r="I172" s="44"/>
      <c r="J172" s="44"/>
      <c r="K172" s="144" t="str">
        <f>IFERROR(IF(ISBLANK(F172),"",IF(OR(MID($B172,6,1)="9",MID($B172,6,1)="8"),G172*IF(MID($B172,2,2)="LI",'Inflation Adjustment'!$J$9,'Inflation Adjustment'!$J$10),$F172*VLOOKUP($B172,'Reference ML'!$A$3:$M$2524,9,FALSE))),"")</f>
        <v/>
      </c>
      <c r="L172" s="145" t="str">
        <f>IFERROR(IF(ISBLANK(G172),"",IF(OR(MID($B172,6,1)="9",MID($B172,6,1)="8"),H172,$F172*VLOOKUP($B172,'Reference ML'!$A$3:$M$2524,10,FALSE))),"")</f>
        <v/>
      </c>
      <c r="M172" s="146" t="str">
        <f>IFERROR(VLOOKUP($B172,'Reference ML'!$A$3:$M$2524,13,FALSE),"")</f>
        <v/>
      </c>
      <c r="N172" s="145">
        <f>IF(K172&gt;0,IFERROR(K172*M172,0),"")</f>
        <v>0</v>
      </c>
      <c r="O172" s="147" t="str">
        <f>IFERROR(VLOOKUP($B172,'Reference ML'!$A$3:$M$2524,11,FALSE),"")</f>
        <v/>
      </c>
      <c r="P172" s="145">
        <f t="shared" si="54"/>
        <v>0</v>
      </c>
      <c r="Q172" s="145">
        <f t="shared" si="55"/>
        <v>0</v>
      </c>
      <c r="R172" s="148">
        <f t="shared" si="49"/>
        <v>0</v>
      </c>
      <c r="S172" s="149" t="str">
        <f>_xlfn.LET(
_xlpm.refno,B172,
_xlpm.measure_type,E172,
_xlpm.custom_cost,H172,
_xlpm.custom_benefit,R172,
_xlpm.custom_bc_ratio,(_xlpm.custom_benefit/_xlpm.custom_cost),
_xlpm.measure_bc_ratio,IF(_xlpm.measure_type="custom",_xlpm.custom_bc_ratio,VLOOKUP(_xlpm.refno,'UES Measure List Oct 2026'!$A$3:$AI$2210,35,FALSE)),
_xlpm.display,IF(ISBLANK(_xlpm.refno),"",_xlpm.measure_bc_ratio),
_xlpm.display
)</f>
        <v/>
      </c>
      <c r="T172" s="125" t="str">
        <f>IF(ISBLANK(B172),"",K172/$C$22)</f>
        <v/>
      </c>
      <c r="U172" s="126" t="str">
        <f>IF(ISBLANK(B172),"",(T172*S172))</f>
        <v/>
      </c>
      <c r="V172" s="44" t="str">
        <f>IF(ISBLANK(B172),"",IF(E172="custom",IF(AND(K172&gt;400000,S172&lt;0.5),"yes","no"),"n/a"))</f>
        <v/>
      </c>
      <c r="W172" t="s">
        <v>5072</v>
      </c>
    </row>
    <row r="173" spans="2:23" x14ac:dyDescent="0.25">
      <c r="B173" s="44"/>
      <c r="C173" s="44"/>
      <c r="D173" s="44" t="str">
        <f>IF(ISBLANK(B173),"",IFERROR(VLOOKUP(B173,'Reference ML'!$A$3:$M$2524,7,FALSE),"Error: Refno Not Found"))</f>
        <v/>
      </c>
      <c r="E173" s="44" t="str">
        <f t="shared" si="52"/>
        <v/>
      </c>
      <c r="F173" s="44" t="str">
        <f t="shared" si="50"/>
        <v/>
      </c>
      <c r="G173" s="44" t="str">
        <f t="shared" si="51"/>
        <v/>
      </c>
      <c r="H173" s="44" t="str">
        <f t="shared" si="53"/>
        <v/>
      </c>
      <c r="I173" s="44"/>
      <c r="J173" s="44"/>
      <c r="K173" s="144" t="str">
        <f>IFERROR(IF(ISBLANK(F173),"",IF(OR(MID($B173,6,1)="9",MID($B173,6,1)="8"),G173*IF(MID($B173,2,2)="LI",'Inflation Adjustment'!$J$9,'Inflation Adjustment'!$J$10),$F173*VLOOKUP($B173,'Reference ML'!$A$3:$M$2524,9,FALSE))),"")</f>
        <v/>
      </c>
      <c r="L173" s="145" t="str">
        <f>IFERROR(IF(ISBLANK(G173),"",IF(OR(MID($B173,6,1)="9",MID($B173,6,1)="8"),H173,$F173*VLOOKUP($B173,'Reference ML'!$A$3:$M$2524,10,FALSE))),"")</f>
        <v/>
      </c>
      <c r="M173" s="146" t="str">
        <f>IFERROR(VLOOKUP($B173,'Reference ML'!$A$3:$M$2524,13,FALSE),"")</f>
        <v/>
      </c>
      <c r="N173" s="145">
        <f>IF(K173&gt;0,IFERROR(K173*M173,0),"")</f>
        <v>0</v>
      </c>
      <c r="O173" s="147" t="str">
        <f>IFERROR(VLOOKUP($B173,'Reference ML'!$A$3:$M$2524,11,FALSE),"")</f>
        <v/>
      </c>
      <c r="P173" s="145">
        <f t="shared" si="54"/>
        <v>0</v>
      </c>
      <c r="Q173" s="145">
        <f t="shared" si="55"/>
        <v>0</v>
      </c>
      <c r="R173" s="148">
        <f t="shared" si="49"/>
        <v>0</v>
      </c>
      <c r="S173" s="149" t="str">
        <f>_xlfn.LET(
_xlpm.refno,B173,
_xlpm.measure_type,E173,
_xlpm.custom_cost,H173,
_xlpm.custom_benefit,R173,
_xlpm.custom_bc_ratio,(_xlpm.custom_benefit/_xlpm.custom_cost),
_xlpm.measure_bc_ratio,IF(_xlpm.measure_type="custom",_xlpm.custom_bc_ratio,VLOOKUP(_xlpm.refno,'UES Measure List Oct 2026'!$A$3:$AI$2210,35,FALSE)),
_xlpm.display,IF(ISBLANK(_xlpm.refno),"",_xlpm.measure_bc_ratio),
_xlpm.display
)</f>
        <v/>
      </c>
      <c r="T173" s="125" t="str">
        <f>IF(ISBLANK(B173),"",K173/$C$22)</f>
        <v/>
      </c>
      <c r="U173" s="126" t="str">
        <f>IF(ISBLANK(B173),"",(T173*S173))</f>
        <v/>
      </c>
      <c r="V173" s="44" t="str">
        <f>IF(ISBLANK(B173),"",IF(E173="custom",IF(AND(K173&gt;400000,S173&lt;0.5),"yes","no"),"n/a"))</f>
        <v/>
      </c>
      <c r="W173" t="s">
        <v>5072</v>
      </c>
    </row>
    <row r="174" spans="2:23" x14ac:dyDescent="0.25">
      <c r="B174" s="44"/>
      <c r="C174" s="44"/>
      <c r="D174" s="44" t="str">
        <f>IF(ISBLANK(B174),"",IFERROR(VLOOKUP(B174,'Reference ML'!$A$3:$M$2524,7,FALSE),"Error: Refno Not Found"))</f>
        <v/>
      </c>
      <c r="E174" s="44" t="str">
        <f t="shared" si="52"/>
        <v/>
      </c>
      <c r="F174" s="44" t="str">
        <f t="shared" si="50"/>
        <v/>
      </c>
      <c r="G174" s="44" t="str">
        <f t="shared" si="51"/>
        <v/>
      </c>
      <c r="H174" s="44" t="str">
        <f t="shared" si="53"/>
        <v/>
      </c>
      <c r="I174" s="44"/>
      <c r="J174" s="44"/>
      <c r="K174" s="144" t="str">
        <f>IFERROR(IF(ISBLANK(F174),"",IF(OR(MID($B174,6,1)="9",MID($B174,6,1)="8"),G174*IF(MID($B174,2,2)="LI",'Inflation Adjustment'!$J$9,'Inflation Adjustment'!$J$10),$F174*VLOOKUP($B174,'Reference ML'!$A$3:$M$2524,9,FALSE))),"")</f>
        <v/>
      </c>
      <c r="L174" s="145" t="str">
        <f>IFERROR(IF(ISBLANK(G174),"",IF(OR(MID($B174,6,1)="9",MID($B174,6,1)="8"),H174,$F174*VLOOKUP($B174,'Reference ML'!$A$3:$M$2524,10,FALSE))),"")</f>
        <v/>
      </c>
      <c r="M174" s="146" t="str">
        <f>IFERROR(VLOOKUP($B174,'Reference ML'!$A$3:$M$2524,13,FALSE),"")</f>
        <v/>
      </c>
      <c r="N174" s="145">
        <f>IF(K174&gt;0,IFERROR(K174*M174,0),"")</f>
        <v>0</v>
      </c>
      <c r="O174" s="147" t="str">
        <f>IFERROR(VLOOKUP($B174,'Reference ML'!$A$3:$M$2524,11,FALSE),"")</f>
        <v/>
      </c>
      <c r="P174" s="145">
        <f t="shared" si="54"/>
        <v>0</v>
      </c>
      <c r="Q174" s="145">
        <f t="shared" si="55"/>
        <v>0</v>
      </c>
      <c r="R174" s="148">
        <f t="shared" si="49"/>
        <v>0</v>
      </c>
      <c r="S174" s="149" t="str">
        <f>_xlfn.LET(
_xlpm.refno,B174,
_xlpm.measure_type,E174,
_xlpm.custom_cost,H174,
_xlpm.custom_benefit,R174,
_xlpm.custom_bc_ratio,(_xlpm.custom_benefit/_xlpm.custom_cost),
_xlpm.measure_bc_ratio,IF(_xlpm.measure_type="custom",_xlpm.custom_bc_ratio,VLOOKUP(_xlpm.refno,'UES Measure List Oct 2026'!$A$3:$AI$2210,35,FALSE)),
_xlpm.display,IF(ISBLANK(_xlpm.refno),"",_xlpm.measure_bc_ratio),
_xlpm.display
)</f>
        <v/>
      </c>
      <c r="T174" s="125" t="str">
        <f>IF(ISBLANK(B174),"",K174/$C$22)</f>
        <v/>
      </c>
      <c r="U174" s="126" t="str">
        <f>IF(ISBLANK(B174),"",(T174*S174))</f>
        <v/>
      </c>
      <c r="V174" s="44" t="str">
        <f>IF(ISBLANK(B174),"",IF(E174="custom",IF(AND(K174&gt;400000,S174&lt;0.5),"yes","no"),"n/a"))</f>
        <v/>
      </c>
      <c r="W174" t="s">
        <v>5072</v>
      </c>
    </row>
    <row r="175" spans="2:23" x14ac:dyDescent="0.25">
      <c r="B175" s="44"/>
      <c r="C175" s="44"/>
      <c r="D175" s="44" t="str">
        <f>IF(ISBLANK(B175),"",IFERROR(VLOOKUP(B175,'Reference ML'!$A$3:$M$2524,7,FALSE),"Error: Refno Not Found"))</f>
        <v/>
      </c>
      <c r="E175" s="44" t="str">
        <f t="shared" si="52"/>
        <v/>
      </c>
      <c r="F175" s="44" t="str">
        <f t="shared" si="50"/>
        <v/>
      </c>
      <c r="G175" s="44" t="str">
        <f t="shared" si="51"/>
        <v/>
      </c>
      <c r="H175" s="44" t="str">
        <f t="shared" si="53"/>
        <v/>
      </c>
      <c r="I175" s="44"/>
      <c r="J175" s="44"/>
      <c r="K175" s="144" t="str">
        <f>IFERROR(IF(ISBLANK(F175),"",IF(OR(MID($B175,6,1)="9",MID($B175,6,1)="8"),G175*IF(MID($B175,2,2)="LI",'Inflation Adjustment'!$J$9,'Inflation Adjustment'!$J$10),$F175*VLOOKUP($B175,'Reference ML'!$A$3:$M$2524,9,FALSE))),"")</f>
        <v/>
      </c>
      <c r="L175" s="145" t="str">
        <f>IFERROR(IF(ISBLANK(G175),"",IF(OR(MID($B175,6,1)="9",MID($B175,6,1)="8"),H175,$F175*VLOOKUP($B175,'Reference ML'!$A$3:$M$2524,10,FALSE))),"")</f>
        <v/>
      </c>
      <c r="M175" s="146" t="str">
        <f>IFERROR(VLOOKUP($B175,'Reference ML'!$A$3:$M$2524,13,FALSE),"")</f>
        <v/>
      </c>
      <c r="N175" s="145">
        <f>IF(K175&gt;0,IFERROR(K175*M175,0),"")</f>
        <v>0</v>
      </c>
      <c r="O175" s="147" t="str">
        <f>IFERROR(VLOOKUP($B175,'Reference ML'!$A$3:$M$2524,11,FALSE),"")</f>
        <v/>
      </c>
      <c r="P175" s="145">
        <f t="shared" si="54"/>
        <v>0</v>
      </c>
      <c r="Q175" s="145">
        <f t="shared" si="55"/>
        <v>0</v>
      </c>
      <c r="R175" s="148">
        <f t="shared" si="49"/>
        <v>0</v>
      </c>
      <c r="S175" s="149" t="str">
        <f>_xlfn.LET(
_xlpm.refno,B175,
_xlpm.measure_type,E175,
_xlpm.custom_cost,H175,
_xlpm.custom_benefit,R175,
_xlpm.custom_bc_ratio,(_xlpm.custom_benefit/_xlpm.custom_cost),
_xlpm.measure_bc_ratio,IF(_xlpm.measure_type="custom",_xlpm.custom_bc_ratio,VLOOKUP(_xlpm.refno,'UES Measure List Oct 2026'!$A$3:$AI$2210,35,FALSE)),
_xlpm.display,IF(ISBLANK(_xlpm.refno),"",_xlpm.measure_bc_ratio),
_xlpm.display
)</f>
        <v/>
      </c>
      <c r="T175" s="125" t="str">
        <f>IF(ISBLANK(B175),"",K175/$C$22)</f>
        <v/>
      </c>
      <c r="U175" s="126" t="str">
        <f>IF(ISBLANK(B175),"",(T175*S175))</f>
        <v/>
      </c>
      <c r="V175" s="44" t="str">
        <f>IF(ISBLANK(B175),"",IF(E175="custom",IF(AND(K175&gt;400000,S175&lt;0.5),"yes","no"),"n/a"))</f>
        <v/>
      </c>
      <c r="W175" t="s">
        <v>5072</v>
      </c>
    </row>
    <row r="176" spans="2:23" x14ac:dyDescent="0.25">
      <c r="B176" s="44"/>
      <c r="C176" s="44"/>
      <c r="D176" s="44" t="str">
        <f>IF(ISBLANK(B176),"",IFERROR(VLOOKUP(B176,'Reference ML'!$A$3:$M$2524,7,FALSE),"Error: Refno Not Found"))</f>
        <v/>
      </c>
      <c r="E176" s="44" t="str">
        <f t="shared" si="52"/>
        <v/>
      </c>
      <c r="F176" s="44" t="str">
        <f t="shared" si="50"/>
        <v/>
      </c>
      <c r="G176" s="44" t="str">
        <f t="shared" si="51"/>
        <v/>
      </c>
      <c r="H176" s="44" t="str">
        <f t="shared" si="53"/>
        <v/>
      </c>
      <c r="I176" s="44"/>
      <c r="J176" s="44"/>
      <c r="K176" s="144" t="str">
        <f>IFERROR(IF(ISBLANK(F176),"",IF(OR(MID($B176,6,1)="9",MID($B176,6,1)="8"),G176*IF(MID($B176,2,2)="LI",'Inflation Adjustment'!$J$9,'Inflation Adjustment'!$J$10),$F176*VLOOKUP($B176,'Reference ML'!$A$3:$M$2524,9,FALSE))),"")</f>
        <v/>
      </c>
      <c r="L176" s="145" t="str">
        <f>IFERROR(IF(ISBLANK(G176),"",IF(OR(MID($B176,6,1)="9",MID($B176,6,1)="8"),H176,$F176*VLOOKUP($B176,'Reference ML'!$A$3:$M$2524,10,FALSE))),"")</f>
        <v/>
      </c>
      <c r="M176" s="146" t="str">
        <f>IFERROR(VLOOKUP($B176,'Reference ML'!$A$3:$M$2524,13,FALSE),"")</f>
        <v/>
      </c>
      <c r="N176" s="145">
        <f>IF(K176&gt;0,IFERROR(K176*M176,0),"")</f>
        <v>0</v>
      </c>
      <c r="O176" s="147" t="str">
        <f>IFERROR(VLOOKUP($B176,'Reference ML'!$A$3:$M$2524,11,FALSE),"")</f>
        <v/>
      </c>
      <c r="P176" s="145">
        <f t="shared" si="54"/>
        <v>0</v>
      </c>
      <c r="Q176" s="145">
        <f t="shared" si="55"/>
        <v>0</v>
      </c>
      <c r="R176" s="148">
        <f t="shared" si="49"/>
        <v>0</v>
      </c>
      <c r="S176" s="149" t="str">
        <f>_xlfn.LET(
_xlpm.refno,B176,
_xlpm.measure_type,E176,
_xlpm.custom_cost,H176,
_xlpm.custom_benefit,R176,
_xlpm.custom_bc_ratio,(_xlpm.custom_benefit/_xlpm.custom_cost),
_xlpm.measure_bc_ratio,IF(_xlpm.measure_type="custom",_xlpm.custom_bc_ratio,VLOOKUP(_xlpm.refno,'UES Measure List Oct 2026'!$A$3:$AI$2210,35,FALSE)),
_xlpm.display,IF(ISBLANK(_xlpm.refno),"",_xlpm.measure_bc_ratio),
_xlpm.display
)</f>
        <v/>
      </c>
      <c r="T176" s="125" t="str">
        <f>IF(ISBLANK(B176),"",K176/$C$22)</f>
        <v/>
      </c>
      <c r="U176" s="126" t="str">
        <f>IF(ISBLANK(B176),"",(T176*S176))</f>
        <v/>
      </c>
      <c r="V176" s="44" t="str">
        <f>IF(ISBLANK(B176),"",IF(E176="custom",IF(AND(K176&gt;400000,S176&lt;0.5),"yes","no"),"n/a"))</f>
        <v/>
      </c>
      <c r="W176" t="s">
        <v>5072</v>
      </c>
    </row>
    <row r="177" spans="2:23" x14ac:dyDescent="0.25">
      <c r="B177" s="44"/>
      <c r="C177" s="44"/>
      <c r="D177" s="44" t="str">
        <f>IF(ISBLANK(B177),"",IFERROR(VLOOKUP(B177,'Reference ML'!$A$3:$M$2524,7,FALSE),"Error: Refno Not Found"))</f>
        <v/>
      </c>
      <c r="E177" s="44" t="str">
        <f t="shared" si="52"/>
        <v/>
      </c>
      <c r="F177" s="44" t="str">
        <f t="shared" si="50"/>
        <v/>
      </c>
      <c r="G177" s="44" t="str">
        <f t="shared" si="51"/>
        <v/>
      </c>
      <c r="H177" s="44" t="str">
        <f t="shared" si="53"/>
        <v/>
      </c>
      <c r="I177" s="44"/>
      <c r="J177" s="44"/>
      <c r="K177" s="144" t="str">
        <f>IFERROR(IF(ISBLANK(F177),"",IF(OR(MID($B177,6,1)="9",MID($B177,6,1)="8"),G177*IF(MID($B177,2,2)="LI",'Inflation Adjustment'!$J$9,'Inflation Adjustment'!$J$10),$F177*VLOOKUP($B177,'Reference ML'!$A$3:$M$2524,9,FALSE))),"")</f>
        <v/>
      </c>
      <c r="L177" s="145" t="str">
        <f>IFERROR(IF(ISBLANK(G177),"",IF(OR(MID($B177,6,1)="9",MID($B177,6,1)="8"),H177,$F177*VLOOKUP($B177,'Reference ML'!$A$3:$M$2524,10,FALSE))),"")</f>
        <v/>
      </c>
      <c r="M177" s="146" t="str">
        <f>IFERROR(VLOOKUP($B177,'Reference ML'!$A$3:$M$2524,13,FALSE),"")</f>
        <v/>
      </c>
      <c r="N177" s="145">
        <f>IF(K177&gt;0,IFERROR(K177*M177,0),"")</f>
        <v>0</v>
      </c>
      <c r="O177" s="147" t="str">
        <f>IFERROR(VLOOKUP($B177,'Reference ML'!$A$3:$M$2524,11,FALSE),"")</f>
        <v/>
      </c>
      <c r="P177" s="145">
        <f t="shared" si="54"/>
        <v>0</v>
      </c>
      <c r="Q177" s="145">
        <f t="shared" si="55"/>
        <v>0</v>
      </c>
      <c r="R177" s="148">
        <f t="shared" si="49"/>
        <v>0</v>
      </c>
      <c r="S177" s="149" t="str">
        <f>_xlfn.LET(
_xlpm.refno,B177,
_xlpm.measure_type,E177,
_xlpm.custom_cost,H177,
_xlpm.custom_benefit,R177,
_xlpm.custom_bc_ratio,(_xlpm.custom_benefit/_xlpm.custom_cost),
_xlpm.measure_bc_ratio,IF(_xlpm.measure_type="custom",_xlpm.custom_bc_ratio,VLOOKUP(_xlpm.refno,'UES Measure List Oct 2026'!$A$3:$AI$2210,35,FALSE)),
_xlpm.display,IF(ISBLANK(_xlpm.refno),"",_xlpm.measure_bc_ratio),
_xlpm.display
)</f>
        <v/>
      </c>
      <c r="T177" s="125" t="str">
        <f>IF(ISBLANK(B177),"",K177/$C$22)</f>
        <v/>
      </c>
      <c r="U177" s="126" t="str">
        <f>IF(ISBLANK(B177),"",(T177*S177))</f>
        <v/>
      </c>
      <c r="V177" s="44" t="str">
        <f>IF(ISBLANK(B177),"",IF(E177="custom",IF(AND(K177&gt;400000,S177&lt;0.5),"yes","no"),"n/a"))</f>
        <v/>
      </c>
      <c r="W177" t="s">
        <v>5072</v>
      </c>
    </row>
    <row r="178" spans="2:23" x14ac:dyDescent="0.25">
      <c r="B178" s="44"/>
      <c r="C178" s="44"/>
      <c r="D178" s="44" t="str">
        <f>IF(ISBLANK(B178),"",IFERROR(VLOOKUP(B178,'Reference ML'!$A$3:$M$2524,7,FALSE),"Error: Refno Not Found"))</f>
        <v/>
      </c>
      <c r="E178" s="44" t="str">
        <f t="shared" si="52"/>
        <v/>
      </c>
      <c r="F178" s="44" t="str">
        <f t="shared" si="50"/>
        <v/>
      </c>
      <c r="G178" s="44" t="str">
        <f t="shared" si="51"/>
        <v/>
      </c>
      <c r="H178" s="44" t="str">
        <f t="shared" si="53"/>
        <v/>
      </c>
      <c r="I178" s="44"/>
      <c r="J178" s="44"/>
      <c r="K178" s="144" t="str">
        <f>IFERROR(IF(ISBLANK(F178),"",IF(OR(MID($B178,6,1)="9",MID($B178,6,1)="8"),G178*IF(MID($B178,2,2)="LI",'Inflation Adjustment'!$J$9,'Inflation Adjustment'!$J$10),$F178*VLOOKUP($B178,'Reference ML'!$A$3:$M$2524,9,FALSE))),"")</f>
        <v/>
      </c>
      <c r="L178" s="145" t="str">
        <f>IFERROR(IF(ISBLANK(G178),"",IF(OR(MID($B178,6,1)="9",MID($B178,6,1)="8"),H178,$F178*VLOOKUP($B178,'Reference ML'!$A$3:$M$2524,10,FALSE))),"")</f>
        <v/>
      </c>
      <c r="M178" s="146" t="str">
        <f>IFERROR(VLOOKUP($B178,'Reference ML'!$A$3:$M$2524,13,FALSE),"")</f>
        <v/>
      </c>
      <c r="N178" s="145">
        <f>IF(K178&gt;0,IFERROR(K178*M178,0),"")</f>
        <v>0</v>
      </c>
      <c r="O178" s="147" t="str">
        <f>IFERROR(VLOOKUP($B178,'Reference ML'!$A$3:$M$2524,11,FALSE),"")</f>
        <v/>
      </c>
      <c r="P178" s="145">
        <f t="shared" si="54"/>
        <v>0</v>
      </c>
      <c r="Q178" s="145">
        <f t="shared" si="55"/>
        <v>0</v>
      </c>
      <c r="R178" s="148">
        <f t="shared" si="49"/>
        <v>0</v>
      </c>
      <c r="S178" s="149" t="str">
        <f>_xlfn.LET(
_xlpm.refno,B178,
_xlpm.measure_type,E178,
_xlpm.custom_cost,H178,
_xlpm.custom_benefit,R178,
_xlpm.custom_bc_ratio,(_xlpm.custom_benefit/_xlpm.custom_cost),
_xlpm.measure_bc_ratio,IF(_xlpm.measure_type="custom",_xlpm.custom_bc_ratio,VLOOKUP(_xlpm.refno,'UES Measure List Oct 2026'!$A$3:$AI$2210,35,FALSE)),
_xlpm.display,IF(ISBLANK(_xlpm.refno),"",_xlpm.measure_bc_ratio),
_xlpm.display
)</f>
        <v/>
      </c>
      <c r="T178" s="125" t="str">
        <f>IF(ISBLANK(B178),"",K178/$C$22)</f>
        <v/>
      </c>
      <c r="U178" s="126" t="str">
        <f>IF(ISBLANK(B178),"",(T178*S178))</f>
        <v/>
      </c>
      <c r="V178" s="44" t="str">
        <f>IF(ISBLANK(B178),"",IF(E178="custom",IF(AND(K178&gt;400000,S178&lt;0.5),"yes","no"),"n/a"))</f>
        <v/>
      </c>
      <c r="W178" t="s">
        <v>5072</v>
      </c>
    </row>
    <row r="179" spans="2:23" x14ac:dyDescent="0.25">
      <c r="B179" s="44"/>
      <c r="C179" s="44"/>
      <c r="D179" s="44" t="str">
        <f>IF(ISBLANK(B179),"",IFERROR(VLOOKUP(B179,'Reference ML'!$A$3:$M$2524,7,FALSE),"Error: Refno Not Found"))</f>
        <v/>
      </c>
      <c r="E179" s="44" t="str">
        <f t="shared" si="52"/>
        <v/>
      </c>
      <c r="F179" s="44" t="str">
        <f t="shared" si="50"/>
        <v/>
      </c>
      <c r="G179" s="44" t="str">
        <f t="shared" si="51"/>
        <v/>
      </c>
      <c r="H179" s="44" t="str">
        <f t="shared" si="53"/>
        <v/>
      </c>
      <c r="I179" s="44"/>
      <c r="J179" s="44"/>
      <c r="K179" s="144" t="str">
        <f>IFERROR(IF(ISBLANK(F179),"",IF(OR(MID($B179,6,1)="9",MID($B179,6,1)="8"),G179*IF(MID($B179,2,2)="LI",'Inflation Adjustment'!$J$9,'Inflation Adjustment'!$J$10),$F179*VLOOKUP($B179,'Reference ML'!$A$3:$M$2524,9,FALSE))),"")</f>
        <v/>
      </c>
      <c r="L179" s="145" t="str">
        <f>IFERROR(IF(ISBLANK(G179),"",IF(OR(MID($B179,6,1)="9",MID($B179,6,1)="8"),H179,$F179*VLOOKUP($B179,'Reference ML'!$A$3:$M$2524,10,FALSE))),"")</f>
        <v/>
      </c>
      <c r="M179" s="146" t="str">
        <f>IFERROR(VLOOKUP($B179,'Reference ML'!$A$3:$M$2524,13,FALSE),"")</f>
        <v/>
      </c>
      <c r="N179" s="145">
        <f>IF(K179&gt;0,IFERROR(K179*M179,0),"")</f>
        <v>0</v>
      </c>
      <c r="O179" s="147" t="str">
        <f>IFERROR(VLOOKUP($B179,'Reference ML'!$A$3:$M$2524,11,FALSE),"")</f>
        <v/>
      </c>
      <c r="P179" s="145">
        <f t="shared" si="54"/>
        <v>0</v>
      </c>
      <c r="Q179" s="145">
        <f t="shared" si="55"/>
        <v>0</v>
      </c>
      <c r="R179" s="148">
        <f t="shared" si="49"/>
        <v>0</v>
      </c>
      <c r="S179" s="149" t="str">
        <f>_xlfn.LET(
_xlpm.refno,B179,
_xlpm.measure_type,E179,
_xlpm.custom_cost,H179,
_xlpm.custom_benefit,R179,
_xlpm.custom_bc_ratio,(_xlpm.custom_benefit/_xlpm.custom_cost),
_xlpm.measure_bc_ratio,IF(_xlpm.measure_type="custom",_xlpm.custom_bc_ratio,VLOOKUP(_xlpm.refno,'UES Measure List Oct 2026'!$A$3:$AI$2210,35,FALSE)),
_xlpm.display,IF(ISBLANK(_xlpm.refno),"",_xlpm.measure_bc_ratio),
_xlpm.display
)</f>
        <v/>
      </c>
      <c r="T179" s="125" t="str">
        <f>IF(ISBLANK(B179),"",K179/$C$22)</f>
        <v/>
      </c>
      <c r="U179" s="126" t="str">
        <f>IF(ISBLANK(B179),"",(T179*S179))</f>
        <v/>
      </c>
      <c r="V179" s="44" t="str">
        <f>IF(ISBLANK(B179),"",IF(E179="custom",IF(AND(K179&gt;400000,S179&lt;0.5),"yes","no"),"n/a"))</f>
        <v/>
      </c>
      <c r="W179" t="s">
        <v>5072</v>
      </c>
    </row>
    <row r="180" spans="2:23" x14ac:dyDescent="0.25">
      <c r="B180" s="44"/>
      <c r="C180" s="44"/>
      <c r="D180" s="44" t="str">
        <f>IF(ISBLANK(B180),"",IFERROR(VLOOKUP(B180,'Reference ML'!$A$3:$M$2524,7,FALSE),"Error: Refno Not Found"))</f>
        <v/>
      </c>
      <c r="E180" s="44" t="str">
        <f t="shared" si="52"/>
        <v/>
      </c>
      <c r="F180" s="44" t="str">
        <f t="shared" si="50"/>
        <v/>
      </c>
      <c r="G180" s="44" t="str">
        <f t="shared" si="51"/>
        <v/>
      </c>
      <c r="H180" s="44" t="str">
        <f t="shared" si="53"/>
        <v/>
      </c>
      <c r="I180" s="44"/>
      <c r="J180" s="44"/>
      <c r="K180" s="144" t="str">
        <f>IFERROR(IF(ISBLANK(F180),"",IF(OR(MID($B180,6,1)="9",MID($B180,6,1)="8"),G180*IF(MID($B180,2,2)="LI",'Inflation Adjustment'!$J$9,'Inflation Adjustment'!$J$10),$F180*VLOOKUP($B180,'Reference ML'!$A$3:$M$2524,9,FALSE))),"")</f>
        <v/>
      </c>
      <c r="L180" s="145" t="str">
        <f>IFERROR(IF(ISBLANK(G180),"",IF(OR(MID($B180,6,1)="9",MID($B180,6,1)="8"),H180,$F180*VLOOKUP($B180,'Reference ML'!$A$3:$M$2524,10,FALSE))),"")</f>
        <v/>
      </c>
      <c r="M180" s="146" t="str">
        <f>IFERROR(VLOOKUP($B180,'Reference ML'!$A$3:$M$2524,13,FALSE),"")</f>
        <v/>
      </c>
      <c r="N180" s="145">
        <f>IF(K180&gt;0,IFERROR(K180*M180,0),"")</f>
        <v>0</v>
      </c>
      <c r="O180" s="147" t="str">
        <f>IFERROR(VLOOKUP($B180,'Reference ML'!$A$3:$M$2524,11,FALSE),"")</f>
        <v/>
      </c>
      <c r="P180" s="145">
        <f t="shared" si="54"/>
        <v>0</v>
      </c>
      <c r="Q180" s="145">
        <f t="shared" si="55"/>
        <v>0</v>
      </c>
      <c r="R180" s="148">
        <f t="shared" si="49"/>
        <v>0</v>
      </c>
      <c r="S180" s="149" t="str">
        <f>_xlfn.LET(
_xlpm.refno,B180,
_xlpm.measure_type,E180,
_xlpm.custom_cost,H180,
_xlpm.custom_benefit,R180,
_xlpm.custom_bc_ratio,(_xlpm.custom_benefit/_xlpm.custom_cost),
_xlpm.measure_bc_ratio,IF(_xlpm.measure_type="custom",_xlpm.custom_bc_ratio,VLOOKUP(_xlpm.refno,'UES Measure List Oct 2026'!$A$3:$AI$2210,35,FALSE)),
_xlpm.display,IF(ISBLANK(_xlpm.refno),"",_xlpm.measure_bc_ratio),
_xlpm.display
)</f>
        <v/>
      </c>
      <c r="T180" s="125" t="str">
        <f>IF(ISBLANK(B180),"",K180/$C$22)</f>
        <v/>
      </c>
      <c r="U180" s="126" t="str">
        <f>IF(ISBLANK(B180),"",(T180*S180))</f>
        <v/>
      </c>
      <c r="V180" s="44" t="str">
        <f>IF(ISBLANK(B180),"",IF(E180="custom",IF(AND(K180&gt;400000,S180&lt;0.5),"yes","no"),"n/a"))</f>
        <v/>
      </c>
      <c r="W180" t="s">
        <v>5072</v>
      </c>
    </row>
    <row r="181" spans="2:23" x14ac:dyDescent="0.25">
      <c r="B181" s="44"/>
      <c r="C181" s="44"/>
      <c r="D181" s="44" t="str">
        <f>IF(ISBLANK(B181),"",IFERROR(VLOOKUP(B181,'Reference ML'!$A$3:$M$2524,7,FALSE),"Error: Refno Not Found"))</f>
        <v/>
      </c>
      <c r="E181" s="44" t="str">
        <f t="shared" si="52"/>
        <v/>
      </c>
      <c r="F181" s="44" t="str">
        <f t="shared" si="50"/>
        <v/>
      </c>
      <c r="G181" s="44" t="str">
        <f t="shared" si="51"/>
        <v/>
      </c>
      <c r="H181" s="44" t="str">
        <f t="shared" si="53"/>
        <v/>
      </c>
      <c r="I181" s="44"/>
      <c r="J181" s="44"/>
      <c r="K181" s="144" t="str">
        <f>IFERROR(IF(ISBLANK(F181),"",IF(OR(MID($B181,6,1)="9",MID($B181,6,1)="8"),G181*IF(MID($B181,2,2)="LI",'Inflation Adjustment'!$J$9,'Inflation Adjustment'!$J$10),$F181*VLOOKUP($B181,'Reference ML'!$A$3:$M$2524,9,FALSE))),"")</f>
        <v/>
      </c>
      <c r="L181" s="145" t="str">
        <f>IFERROR(IF(ISBLANK(G181),"",IF(OR(MID($B181,6,1)="9",MID($B181,6,1)="8"),H181,$F181*VLOOKUP($B181,'Reference ML'!$A$3:$M$2524,10,FALSE))),"")</f>
        <v/>
      </c>
      <c r="M181" s="146" t="str">
        <f>IFERROR(VLOOKUP($B181,'Reference ML'!$A$3:$M$2524,13,FALSE),"")</f>
        <v/>
      </c>
      <c r="N181" s="145">
        <f>IF(K181&gt;0,IFERROR(K181*M181,0),"")</f>
        <v>0</v>
      </c>
      <c r="O181" s="147" t="str">
        <f>IFERROR(VLOOKUP($B181,'Reference ML'!$A$3:$M$2524,11,FALSE),"")</f>
        <v/>
      </c>
      <c r="P181" s="145">
        <f t="shared" si="54"/>
        <v>0</v>
      </c>
      <c r="Q181" s="145">
        <f t="shared" si="55"/>
        <v>0</v>
      </c>
      <c r="R181" s="148">
        <f t="shared" si="49"/>
        <v>0</v>
      </c>
      <c r="S181" s="149" t="str">
        <f>_xlfn.LET(
_xlpm.refno,B181,
_xlpm.measure_type,E181,
_xlpm.custom_cost,H181,
_xlpm.custom_benefit,R181,
_xlpm.custom_bc_ratio,(_xlpm.custom_benefit/_xlpm.custom_cost),
_xlpm.measure_bc_ratio,IF(_xlpm.measure_type="custom",_xlpm.custom_bc_ratio,VLOOKUP(_xlpm.refno,'UES Measure List Oct 2026'!$A$3:$AI$2210,35,FALSE)),
_xlpm.display,IF(ISBLANK(_xlpm.refno),"",_xlpm.measure_bc_ratio),
_xlpm.display
)</f>
        <v/>
      </c>
      <c r="T181" s="125" t="str">
        <f>IF(ISBLANK(B181),"",K181/$C$22)</f>
        <v/>
      </c>
      <c r="U181" s="126" t="str">
        <f>IF(ISBLANK(B181),"",(T181*S181))</f>
        <v/>
      </c>
      <c r="V181" s="44" t="str">
        <f>IF(ISBLANK(B181),"",IF(E181="custom",IF(AND(K181&gt;400000,S181&lt;0.5),"yes","no"),"n/a"))</f>
        <v/>
      </c>
      <c r="W181" t="s">
        <v>5072</v>
      </c>
    </row>
    <row r="182" spans="2:23" x14ac:dyDescent="0.25">
      <c r="B182" s="44"/>
      <c r="C182" s="44"/>
      <c r="D182" s="44" t="str">
        <f>IF(ISBLANK(B182),"",IFERROR(VLOOKUP(B182,'Reference ML'!$A$3:$M$2524,7,FALSE),"Error: Refno Not Found"))</f>
        <v/>
      </c>
      <c r="E182" s="44" t="str">
        <f t="shared" si="52"/>
        <v/>
      </c>
      <c r="F182" s="44" t="str">
        <f t="shared" si="50"/>
        <v/>
      </c>
      <c r="G182" s="44" t="str">
        <f t="shared" si="51"/>
        <v/>
      </c>
      <c r="H182" s="44" t="str">
        <f t="shared" si="53"/>
        <v/>
      </c>
      <c r="I182" s="44"/>
      <c r="J182" s="44"/>
      <c r="K182" s="144" t="str">
        <f>IFERROR(IF(ISBLANK(F182),"",IF(OR(MID($B182,6,1)="9",MID($B182,6,1)="8"),G182*IF(MID($B182,2,2)="LI",'Inflation Adjustment'!$J$9,'Inflation Adjustment'!$J$10),$F182*VLOOKUP($B182,'Reference ML'!$A$3:$M$2524,9,FALSE))),"")</f>
        <v/>
      </c>
      <c r="L182" s="145" t="str">
        <f>IFERROR(IF(ISBLANK(G182),"",IF(OR(MID($B182,6,1)="9",MID($B182,6,1)="8"),H182,$F182*VLOOKUP($B182,'Reference ML'!$A$3:$M$2524,10,FALSE))),"")</f>
        <v/>
      </c>
      <c r="M182" s="146" t="str">
        <f>IFERROR(VLOOKUP($B182,'Reference ML'!$A$3:$M$2524,13,FALSE),"")</f>
        <v/>
      </c>
      <c r="N182" s="145">
        <f>IF(K182&gt;0,IFERROR(K182*M182,0),"")</f>
        <v>0</v>
      </c>
      <c r="O182" s="147" t="str">
        <f>IFERROR(VLOOKUP($B182,'Reference ML'!$A$3:$M$2524,11,FALSE),"")</f>
        <v/>
      </c>
      <c r="P182" s="145">
        <f t="shared" si="54"/>
        <v>0</v>
      </c>
      <c r="Q182" s="145">
        <f t="shared" si="55"/>
        <v>0</v>
      </c>
      <c r="R182" s="148">
        <f t="shared" si="49"/>
        <v>0</v>
      </c>
      <c r="S182" s="149" t="str">
        <f>_xlfn.LET(
_xlpm.refno,B182,
_xlpm.measure_type,E182,
_xlpm.custom_cost,H182,
_xlpm.custom_benefit,R182,
_xlpm.custom_bc_ratio,(_xlpm.custom_benefit/_xlpm.custom_cost),
_xlpm.measure_bc_ratio,IF(_xlpm.measure_type="custom",_xlpm.custom_bc_ratio,VLOOKUP(_xlpm.refno,'UES Measure List Oct 2026'!$A$3:$AI$2210,35,FALSE)),
_xlpm.display,IF(ISBLANK(_xlpm.refno),"",_xlpm.measure_bc_ratio),
_xlpm.display
)</f>
        <v/>
      </c>
      <c r="T182" s="125" t="str">
        <f>IF(ISBLANK(B182),"",K182/$C$22)</f>
        <v/>
      </c>
      <c r="U182" s="126" t="str">
        <f>IF(ISBLANK(B182),"",(T182*S182))</f>
        <v/>
      </c>
      <c r="V182" s="44" t="str">
        <f>IF(ISBLANK(B182),"",IF(E182="custom",IF(AND(K182&gt;400000,S182&lt;0.5),"yes","no"),"n/a"))</f>
        <v/>
      </c>
      <c r="W182" t="s">
        <v>5072</v>
      </c>
    </row>
    <row r="183" spans="2:23" x14ac:dyDescent="0.25">
      <c r="B183" s="44"/>
      <c r="C183" s="44"/>
      <c r="D183" s="44" t="str">
        <f>IF(ISBLANK(B183),"",IFERROR(VLOOKUP(B183,'Reference ML'!$A$3:$M$2524,7,FALSE),"Error: Refno Not Found"))</f>
        <v/>
      </c>
      <c r="E183" s="44" t="str">
        <f t="shared" si="52"/>
        <v/>
      </c>
      <c r="F183" s="44" t="str">
        <f t="shared" si="50"/>
        <v/>
      </c>
      <c r="G183" s="44" t="str">
        <f t="shared" si="51"/>
        <v/>
      </c>
      <c r="H183" s="44" t="str">
        <f t="shared" si="53"/>
        <v/>
      </c>
      <c r="I183" s="44"/>
      <c r="J183" s="44"/>
      <c r="K183" s="144" t="str">
        <f>IFERROR(IF(ISBLANK(F183),"",IF(OR(MID($B183,6,1)="9",MID($B183,6,1)="8"),G183*IF(MID($B183,2,2)="LI",'Inflation Adjustment'!$J$9,'Inflation Adjustment'!$J$10),$F183*VLOOKUP($B183,'Reference ML'!$A$3:$M$2524,9,FALSE))),"")</f>
        <v/>
      </c>
      <c r="L183" s="145" t="str">
        <f>IFERROR(IF(ISBLANK(G183),"",IF(OR(MID($B183,6,1)="9",MID($B183,6,1)="8"),H183,$F183*VLOOKUP($B183,'Reference ML'!$A$3:$M$2524,10,FALSE))),"")</f>
        <v/>
      </c>
      <c r="M183" s="146" t="str">
        <f>IFERROR(VLOOKUP($B183,'Reference ML'!$A$3:$M$2524,13,FALSE),"")</f>
        <v/>
      </c>
      <c r="N183" s="145">
        <f>IF(K183&gt;0,IFERROR(K183*M183,0),"")</f>
        <v>0</v>
      </c>
      <c r="O183" s="147" t="str">
        <f>IFERROR(VLOOKUP($B183,'Reference ML'!$A$3:$M$2524,11,FALSE),"")</f>
        <v/>
      </c>
      <c r="P183" s="145">
        <f t="shared" si="54"/>
        <v>0</v>
      </c>
      <c r="Q183" s="145">
        <f t="shared" si="55"/>
        <v>0</v>
      </c>
      <c r="R183" s="148">
        <f t="shared" si="49"/>
        <v>0</v>
      </c>
      <c r="S183" s="149" t="str">
        <f>_xlfn.LET(
_xlpm.refno,B183,
_xlpm.measure_type,E183,
_xlpm.custom_cost,H183,
_xlpm.custom_benefit,R183,
_xlpm.custom_bc_ratio,(_xlpm.custom_benefit/_xlpm.custom_cost),
_xlpm.measure_bc_ratio,IF(_xlpm.measure_type="custom",_xlpm.custom_bc_ratio,VLOOKUP(_xlpm.refno,'UES Measure List Oct 2026'!$A$3:$AI$2210,35,FALSE)),
_xlpm.display,IF(ISBLANK(_xlpm.refno),"",_xlpm.measure_bc_ratio),
_xlpm.display
)</f>
        <v/>
      </c>
      <c r="T183" s="125" t="str">
        <f>IF(ISBLANK(B183),"",K183/$C$22)</f>
        <v/>
      </c>
      <c r="U183" s="126" t="str">
        <f>IF(ISBLANK(B183),"",(T183*S183))</f>
        <v/>
      </c>
      <c r="V183" s="44" t="str">
        <f>IF(ISBLANK(B183),"",IF(E183="custom",IF(AND(K183&gt;400000,S183&lt;0.5),"yes","no"),"n/a"))</f>
        <v/>
      </c>
      <c r="W183" t="s">
        <v>5072</v>
      </c>
    </row>
    <row r="184" spans="2:23" x14ac:dyDescent="0.25">
      <c r="B184" s="44"/>
      <c r="C184" s="44"/>
      <c r="D184" s="44" t="str">
        <f>IF(ISBLANK(B184),"",IFERROR(VLOOKUP(B184,'Reference ML'!$A$3:$M$2524,7,FALSE),"Error: Refno Not Found"))</f>
        <v/>
      </c>
      <c r="E184" s="44" t="str">
        <f t="shared" si="52"/>
        <v/>
      </c>
      <c r="F184" s="44" t="str">
        <f t="shared" si="50"/>
        <v/>
      </c>
      <c r="G184" s="44" t="str">
        <f t="shared" si="51"/>
        <v/>
      </c>
      <c r="H184" s="44" t="str">
        <f t="shared" si="53"/>
        <v/>
      </c>
      <c r="I184" s="44"/>
      <c r="J184" s="44"/>
      <c r="K184" s="144" t="str">
        <f>IFERROR(IF(ISBLANK(F184),"",IF(OR(MID($B184,6,1)="9",MID($B184,6,1)="8"),G184*IF(MID($B184,2,2)="LI",'Inflation Adjustment'!$J$9,'Inflation Adjustment'!$J$10),$F184*VLOOKUP($B184,'Reference ML'!$A$3:$M$2524,9,FALSE))),"")</f>
        <v/>
      </c>
      <c r="L184" s="145" t="str">
        <f>IFERROR(IF(ISBLANK(G184),"",IF(OR(MID($B184,6,1)="9",MID($B184,6,1)="8"),H184,$F184*VLOOKUP($B184,'Reference ML'!$A$3:$M$2524,10,FALSE))),"")</f>
        <v/>
      </c>
      <c r="M184" s="146" t="str">
        <f>IFERROR(VLOOKUP($B184,'Reference ML'!$A$3:$M$2524,13,FALSE),"")</f>
        <v/>
      </c>
      <c r="N184" s="145">
        <f>IF(K184&gt;0,IFERROR(K184*M184,0),"")</f>
        <v>0</v>
      </c>
      <c r="O184" s="147" t="str">
        <f>IFERROR(VLOOKUP($B184,'Reference ML'!$A$3:$M$2524,11,FALSE),"")</f>
        <v/>
      </c>
      <c r="P184" s="145">
        <f t="shared" si="54"/>
        <v>0</v>
      </c>
      <c r="Q184" s="145">
        <f t="shared" si="55"/>
        <v>0</v>
      </c>
      <c r="R184" s="148">
        <f t="shared" si="49"/>
        <v>0</v>
      </c>
      <c r="S184" s="149" t="str">
        <f>_xlfn.LET(
_xlpm.refno,B184,
_xlpm.measure_type,E184,
_xlpm.custom_cost,H184,
_xlpm.custom_benefit,R184,
_xlpm.custom_bc_ratio,(_xlpm.custom_benefit/_xlpm.custom_cost),
_xlpm.measure_bc_ratio,IF(_xlpm.measure_type="custom",_xlpm.custom_bc_ratio,VLOOKUP(_xlpm.refno,'UES Measure List Oct 2026'!$A$3:$AI$2210,35,FALSE)),
_xlpm.display,IF(ISBLANK(_xlpm.refno),"",_xlpm.measure_bc_ratio),
_xlpm.display
)</f>
        <v/>
      </c>
      <c r="T184" s="125" t="str">
        <f>IF(ISBLANK(B184),"",K184/$C$22)</f>
        <v/>
      </c>
      <c r="U184" s="126" t="str">
        <f>IF(ISBLANK(B184),"",(T184*S184))</f>
        <v/>
      </c>
      <c r="V184" s="44" t="str">
        <f>IF(ISBLANK(B184),"",IF(E184="custom",IF(AND(K184&gt;400000,S184&lt;0.5),"yes","no"),"n/a"))</f>
        <v/>
      </c>
      <c r="W184" t="s">
        <v>5072</v>
      </c>
    </row>
    <row r="185" spans="2:23" x14ac:dyDescent="0.25">
      <c r="B185" s="44"/>
      <c r="C185" s="44"/>
      <c r="D185" s="44" t="str">
        <f>IF(ISBLANK(B185),"",IFERROR(VLOOKUP(B185,'Reference ML'!$A$3:$M$2524,7,FALSE),"Error: Refno Not Found"))</f>
        <v/>
      </c>
      <c r="E185" s="44" t="str">
        <f t="shared" si="52"/>
        <v/>
      </c>
      <c r="F185" s="44" t="str">
        <f t="shared" si="50"/>
        <v/>
      </c>
      <c r="G185" s="44" t="str">
        <f t="shared" si="51"/>
        <v/>
      </c>
      <c r="H185" s="44" t="str">
        <f t="shared" si="53"/>
        <v/>
      </c>
      <c r="I185" s="44"/>
      <c r="J185" s="44"/>
      <c r="K185" s="144" t="str">
        <f>IFERROR(IF(ISBLANK(F185),"",IF(OR(MID($B185,6,1)="9",MID($B185,6,1)="8"),G185*IF(MID($B185,2,2)="LI",'Inflation Adjustment'!$J$9,'Inflation Adjustment'!$J$10),$F185*VLOOKUP($B185,'Reference ML'!$A$3:$M$2524,9,FALSE))),"")</f>
        <v/>
      </c>
      <c r="L185" s="145" t="str">
        <f>IFERROR(IF(ISBLANK(G185),"",IF(OR(MID($B185,6,1)="9",MID($B185,6,1)="8"),H185,$F185*VLOOKUP($B185,'Reference ML'!$A$3:$M$2524,10,FALSE))),"")</f>
        <v/>
      </c>
      <c r="M185" s="146" t="str">
        <f>IFERROR(VLOOKUP($B185,'Reference ML'!$A$3:$M$2524,13,FALSE),"")</f>
        <v/>
      </c>
      <c r="N185" s="145">
        <f>IF(K185&gt;0,IFERROR(K185*M185,0),"")</f>
        <v>0</v>
      </c>
      <c r="O185" s="147" t="str">
        <f>IFERROR(VLOOKUP($B185,'Reference ML'!$A$3:$M$2524,11,FALSE),"")</f>
        <v/>
      </c>
      <c r="P185" s="145">
        <f t="shared" si="54"/>
        <v>0</v>
      </c>
      <c r="Q185" s="145">
        <f t="shared" si="55"/>
        <v>0</v>
      </c>
      <c r="R185" s="148">
        <f t="shared" si="49"/>
        <v>0</v>
      </c>
      <c r="S185" s="149" t="str">
        <f>_xlfn.LET(
_xlpm.refno,B185,
_xlpm.measure_type,E185,
_xlpm.custom_cost,H185,
_xlpm.custom_benefit,R185,
_xlpm.custom_bc_ratio,(_xlpm.custom_benefit/_xlpm.custom_cost),
_xlpm.measure_bc_ratio,IF(_xlpm.measure_type="custom",_xlpm.custom_bc_ratio,VLOOKUP(_xlpm.refno,'UES Measure List Oct 2026'!$A$3:$AI$2210,35,FALSE)),
_xlpm.display,IF(ISBLANK(_xlpm.refno),"",_xlpm.measure_bc_ratio),
_xlpm.display
)</f>
        <v/>
      </c>
      <c r="T185" s="125" t="str">
        <f>IF(ISBLANK(B185),"",K185/$C$22)</f>
        <v/>
      </c>
      <c r="U185" s="126" t="str">
        <f>IF(ISBLANK(B185),"",(T185*S185))</f>
        <v/>
      </c>
      <c r="V185" s="44" t="str">
        <f>IF(ISBLANK(B185),"",IF(E185="custom",IF(AND(K185&gt;400000,S185&lt;0.5),"yes","no"),"n/a"))</f>
        <v/>
      </c>
      <c r="W185" t="s">
        <v>5072</v>
      </c>
    </row>
    <row r="186" spans="2:23" x14ac:dyDescent="0.25">
      <c r="B186" s="44"/>
      <c r="C186" s="44"/>
      <c r="D186" s="44" t="str">
        <f>IF(ISBLANK(B186),"",IFERROR(VLOOKUP(B186,'Reference ML'!$A$3:$M$2524,7,FALSE),"Error: Refno Not Found"))</f>
        <v/>
      </c>
      <c r="E186" s="44" t="str">
        <f t="shared" si="52"/>
        <v/>
      </c>
      <c r="F186" s="44" t="str">
        <f t="shared" si="50"/>
        <v/>
      </c>
      <c r="G186" s="44" t="str">
        <f t="shared" si="51"/>
        <v/>
      </c>
      <c r="H186" s="44" t="str">
        <f t="shared" si="53"/>
        <v/>
      </c>
      <c r="I186" s="44"/>
      <c r="J186" s="44"/>
      <c r="K186" s="144" t="str">
        <f>IFERROR(IF(ISBLANK(F186),"",IF(OR(MID($B186,6,1)="9",MID($B186,6,1)="8"),G186*IF(MID($B186,2,2)="LI",'Inflation Adjustment'!$J$9,'Inflation Adjustment'!$J$10),$F186*VLOOKUP($B186,'Reference ML'!$A$3:$M$2524,9,FALSE))),"")</f>
        <v/>
      </c>
      <c r="L186" s="145" t="str">
        <f>IFERROR(IF(ISBLANK(G186),"",IF(OR(MID($B186,6,1)="9",MID($B186,6,1)="8"),H186,$F186*VLOOKUP($B186,'Reference ML'!$A$3:$M$2524,10,FALSE))),"")</f>
        <v/>
      </c>
      <c r="M186" s="146" t="str">
        <f>IFERROR(VLOOKUP($B186,'Reference ML'!$A$3:$M$2524,13,FALSE),"")</f>
        <v/>
      </c>
      <c r="N186" s="145">
        <f>IF(K186&gt;0,IFERROR(K186*M186,0),"")</f>
        <v>0</v>
      </c>
      <c r="O186" s="147" t="str">
        <f>IFERROR(VLOOKUP($B186,'Reference ML'!$A$3:$M$2524,11,FALSE),"")</f>
        <v/>
      </c>
      <c r="P186" s="145">
        <f t="shared" si="54"/>
        <v>0</v>
      </c>
      <c r="Q186" s="145">
        <f t="shared" si="55"/>
        <v>0</v>
      </c>
      <c r="R186" s="148">
        <f t="shared" si="49"/>
        <v>0</v>
      </c>
      <c r="S186" s="149" t="str">
        <f>_xlfn.LET(
_xlpm.refno,B186,
_xlpm.measure_type,E186,
_xlpm.custom_cost,H186,
_xlpm.custom_benefit,R186,
_xlpm.custom_bc_ratio,(_xlpm.custom_benefit/_xlpm.custom_cost),
_xlpm.measure_bc_ratio,IF(_xlpm.measure_type="custom",_xlpm.custom_bc_ratio,VLOOKUP(_xlpm.refno,'UES Measure List Oct 2026'!$A$3:$AI$2210,35,FALSE)),
_xlpm.display,IF(ISBLANK(_xlpm.refno),"",_xlpm.measure_bc_ratio),
_xlpm.display
)</f>
        <v/>
      </c>
      <c r="T186" s="125" t="str">
        <f>IF(ISBLANK(B186),"",K186/$C$22)</f>
        <v/>
      </c>
      <c r="U186" s="126" t="str">
        <f>IF(ISBLANK(B186),"",(T186*S186))</f>
        <v/>
      </c>
      <c r="V186" s="44" t="str">
        <f>IF(ISBLANK(B186),"",IF(E186="custom",IF(AND(K186&gt;400000,S186&lt;0.5),"yes","no"),"n/a"))</f>
        <v/>
      </c>
      <c r="W186" t="s">
        <v>5072</v>
      </c>
    </row>
    <row r="187" spans="2:23" x14ac:dyDescent="0.25">
      <c r="B187" s="44"/>
      <c r="C187" s="44"/>
      <c r="D187" s="44" t="str">
        <f>IF(ISBLANK(B187),"",IFERROR(VLOOKUP(B187,'Reference ML'!$A$3:$M$2524,7,FALSE),"Error: Refno Not Found"))</f>
        <v/>
      </c>
      <c r="E187" s="44" t="str">
        <f t="shared" si="52"/>
        <v/>
      </c>
      <c r="F187" s="44" t="str">
        <f t="shared" si="50"/>
        <v/>
      </c>
      <c r="G187" s="44" t="str">
        <f t="shared" si="51"/>
        <v/>
      </c>
      <c r="H187" s="44" t="str">
        <f t="shared" si="53"/>
        <v/>
      </c>
      <c r="I187" s="44"/>
      <c r="J187" s="44"/>
      <c r="K187" s="144" t="str">
        <f>IFERROR(IF(ISBLANK(F187),"",IF(OR(MID($B187,6,1)="9",MID($B187,6,1)="8"),G187*IF(MID($B187,2,2)="LI",'Inflation Adjustment'!$J$9,'Inflation Adjustment'!$J$10),$F187*VLOOKUP($B187,'Reference ML'!$A$3:$M$2524,9,FALSE))),"")</f>
        <v/>
      </c>
      <c r="L187" s="145" t="str">
        <f>IFERROR(IF(ISBLANK(G187),"",IF(OR(MID($B187,6,1)="9",MID($B187,6,1)="8"),H187,$F187*VLOOKUP($B187,'Reference ML'!$A$3:$M$2524,10,FALSE))),"")</f>
        <v/>
      </c>
      <c r="M187" s="146" t="str">
        <f>IFERROR(VLOOKUP($B187,'Reference ML'!$A$3:$M$2524,13,FALSE),"")</f>
        <v/>
      </c>
      <c r="N187" s="145">
        <f>IF(K187&gt;0,IFERROR(K187*M187,0),"")</f>
        <v>0</v>
      </c>
      <c r="O187" s="147" t="str">
        <f>IFERROR(VLOOKUP($B187,'Reference ML'!$A$3:$M$2524,11,FALSE),"")</f>
        <v/>
      </c>
      <c r="P187" s="145">
        <f t="shared" si="54"/>
        <v>0</v>
      </c>
      <c r="Q187" s="145">
        <f t="shared" si="55"/>
        <v>0</v>
      </c>
      <c r="R187" s="148">
        <f t="shared" si="49"/>
        <v>0</v>
      </c>
      <c r="S187" s="149" t="str">
        <f>_xlfn.LET(
_xlpm.refno,B187,
_xlpm.measure_type,E187,
_xlpm.custom_cost,H187,
_xlpm.custom_benefit,R187,
_xlpm.custom_bc_ratio,(_xlpm.custom_benefit/_xlpm.custom_cost),
_xlpm.measure_bc_ratio,IF(_xlpm.measure_type="custom",_xlpm.custom_bc_ratio,VLOOKUP(_xlpm.refno,'UES Measure List Oct 2026'!$A$3:$AI$2210,35,FALSE)),
_xlpm.display,IF(ISBLANK(_xlpm.refno),"",_xlpm.measure_bc_ratio),
_xlpm.display
)</f>
        <v/>
      </c>
      <c r="T187" s="125" t="str">
        <f>IF(ISBLANK(B187),"",K187/$C$22)</f>
        <v/>
      </c>
      <c r="U187" s="126" t="str">
        <f>IF(ISBLANK(B187),"",(T187*S187))</f>
        <v/>
      </c>
      <c r="V187" s="44" t="str">
        <f>IF(ISBLANK(B187),"",IF(E187="custom",IF(AND(K187&gt;400000,S187&lt;0.5),"yes","no"),"n/a"))</f>
        <v/>
      </c>
      <c r="W187" t="s">
        <v>5072</v>
      </c>
    </row>
    <row r="188" spans="2:23" x14ac:dyDescent="0.25">
      <c r="B188" s="44"/>
      <c r="C188" s="44"/>
      <c r="D188" s="44" t="str">
        <f>IF(ISBLANK(B188),"",IFERROR(VLOOKUP(B188,'Reference ML'!$A$3:$M$2524,7,FALSE),"Error: Refno Not Found"))</f>
        <v/>
      </c>
      <c r="E188" s="44" t="str">
        <f t="shared" si="52"/>
        <v/>
      </c>
      <c r="F188" s="44" t="str">
        <f t="shared" si="50"/>
        <v/>
      </c>
      <c r="G188" s="44" t="str">
        <f t="shared" si="51"/>
        <v/>
      </c>
      <c r="H188" s="44" t="str">
        <f t="shared" si="53"/>
        <v/>
      </c>
      <c r="I188" s="44"/>
      <c r="J188" s="44"/>
      <c r="K188" s="144" t="str">
        <f>IFERROR(IF(ISBLANK(F188),"",IF(OR(MID($B188,6,1)="9",MID($B188,6,1)="8"),G188*IF(MID($B188,2,2)="LI",'Inflation Adjustment'!$J$9,'Inflation Adjustment'!$J$10),$F188*VLOOKUP($B188,'Reference ML'!$A$3:$M$2524,9,FALSE))),"")</f>
        <v/>
      </c>
      <c r="L188" s="145" t="str">
        <f>IFERROR(IF(ISBLANK(G188),"",IF(OR(MID($B188,6,1)="9",MID($B188,6,1)="8"),H188,$F188*VLOOKUP($B188,'Reference ML'!$A$3:$M$2524,10,FALSE))),"")</f>
        <v/>
      </c>
      <c r="M188" s="146" t="str">
        <f>IFERROR(VLOOKUP($B188,'Reference ML'!$A$3:$M$2524,13,FALSE),"")</f>
        <v/>
      </c>
      <c r="N188" s="145">
        <f>IF(K188&gt;0,IFERROR(K188*M188,0),"")</f>
        <v>0</v>
      </c>
      <c r="O188" s="147" t="str">
        <f>IFERROR(VLOOKUP($B188,'Reference ML'!$A$3:$M$2524,11,FALSE),"")</f>
        <v/>
      </c>
      <c r="P188" s="145">
        <f t="shared" si="54"/>
        <v>0</v>
      </c>
      <c r="Q188" s="145">
        <f t="shared" si="55"/>
        <v>0</v>
      </c>
      <c r="R188" s="148">
        <f t="shared" ref="R188:R219" si="56">IFERROR(N188+P188-Q188,"")</f>
        <v>0</v>
      </c>
      <c r="S188" s="149" t="str">
        <f>_xlfn.LET(
_xlpm.refno,B188,
_xlpm.measure_type,E188,
_xlpm.custom_cost,H188,
_xlpm.custom_benefit,R188,
_xlpm.custom_bc_ratio,(_xlpm.custom_benefit/_xlpm.custom_cost),
_xlpm.measure_bc_ratio,IF(_xlpm.measure_type="custom",_xlpm.custom_bc_ratio,VLOOKUP(_xlpm.refno,'UES Measure List Oct 2026'!$A$3:$AI$2210,35,FALSE)),
_xlpm.display,IF(ISBLANK(_xlpm.refno),"",_xlpm.measure_bc_ratio),
_xlpm.display
)</f>
        <v/>
      </c>
      <c r="T188" s="125" t="str">
        <f>IF(ISBLANK(B188),"",K188/$C$22)</f>
        <v/>
      </c>
      <c r="U188" s="126" t="str">
        <f>IF(ISBLANK(B188),"",(T188*S188))</f>
        <v/>
      </c>
      <c r="V188" s="44" t="str">
        <f>IF(ISBLANK(B188),"",IF(E188="custom",IF(AND(K188&gt;400000,S188&lt;0.5),"yes","no"),"n/a"))</f>
        <v/>
      </c>
      <c r="W188" t="s">
        <v>5072</v>
      </c>
    </row>
    <row r="189" spans="2:23" x14ac:dyDescent="0.25">
      <c r="B189" s="44"/>
      <c r="C189" s="44"/>
      <c r="D189" s="44" t="str">
        <f>IF(ISBLANK(B189),"",IFERROR(VLOOKUP(B189,'Reference ML'!$A$3:$M$2524,7,FALSE),"Error: Refno Not Found"))</f>
        <v/>
      </c>
      <c r="E189" s="44" t="str">
        <f t="shared" si="52"/>
        <v/>
      </c>
      <c r="F189" s="44" t="str">
        <f t="shared" si="50"/>
        <v/>
      </c>
      <c r="G189" s="44" t="str">
        <f t="shared" si="51"/>
        <v/>
      </c>
      <c r="H189" s="44" t="str">
        <f t="shared" si="53"/>
        <v/>
      </c>
      <c r="I189" s="44"/>
      <c r="J189" s="44"/>
      <c r="K189" s="144" t="str">
        <f>IFERROR(IF(ISBLANK(F189),"",IF(OR(MID($B189,6,1)="9",MID($B189,6,1)="8"),G189*IF(MID($B189,2,2)="LI",'Inflation Adjustment'!$J$9,'Inflation Adjustment'!$J$10),$F189*VLOOKUP($B189,'Reference ML'!$A$3:$M$2524,9,FALSE))),"")</f>
        <v/>
      </c>
      <c r="L189" s="145" t="str">
        <f>IFERROR(IF(ISBLANK(G189),"",IF(OR(MID($B189,6,1)="9",MID($B189,6,1)="8"),H189,$F189*VLOOKUP($B189,'Reference ML'!$A$3:$M$2524,10,FALSE))),"")</f>
        <v/>
      </c>
      <c r="M189" s="146" t="str">
        <f>IFERROR(VLOOKUP($B189,'Reference ML'!$A$3:$M$2524,13,FALSE),"")</f>
        <v/>
      </c>
      <c r="N189" s="145">
        <f>IF(K189&gt;0,IFERROR(K189*M189,0),"")</f>
        <v>0</v>
      </c>
      <c r="O189" s="147" t="str">
        <f>IFERROR(VLOOKUP($B189,'Reference ML'!$A$3:$M$2524,11,FALSE),"")</f>
        <v/>
      </c>
      <c r="P189" s="145">
        <f t="shared" si="54"/>
        <v>0</v>
      </c>
      <c r="Q189" s="145">
        <f t="shared" si="55"/>
        <v>0</v>
      </c>
      <c r="R189" s="148">
        <f t="shared" si="56"/>
        <v>0</v>
      </c>
      <c r="S189" s="149" t="str">
        <f>_xlfn.LET(
_xlpm.refno,B189,
_xlpm.measure_type,E189,
_xlpm.custom_cost,H189,
_xlpm.custom_benefit,R189,
_xlpm.custom_bc_ratio,(_xlpm.custom_benefit/_xlpm.custom_cost),
_xlpm.measure_bc_ratio,IF(_xlpm.measure_type="custom",_xlpm.custom_bc_ratio,VLOOKUP(_xlpm.refno,'UES Measure List Oct 2026'!$A$3:$AI$2210,35,FALSE)),
_xlpm.display,IF(ISBLANK(_xlpm.refno),"",_xlpm.measure_bc_ratio),
_xlpm.display
)</f>
        <v/>
      </c>
      <c r="T189" s="125" t="str">
        <f>IF(ISBLANK(B189),"",K189/$C$22)</f>
        <v/>
      </c>
      <c r="U189" s="126" t="str">
        <f>IF(ISBLANK(B189),"",(T189*S189))</f>
        <v/>
      </c>
      <c r="V189" s="44" t="str">
        <f>IF(ISBLANK(B189),"",IF(E189="custom",IF(AND(K189&gt;400000,S189&lt;0.5),"yes","no"),"n/a"))</f>
        <v/>
      </c>
      <c r="W189" t="s">
        <v>5072</v>
      </c>
    </row>
    <row r="190" spans="2:23" x14ac:dyDescent="0.25">
      <c r="B190" s="44"/>
      <c r="C190" s="44"/>
      <c r="D190" s="44" t="str">
        <f>IF(ISBLANK(B190),"",IFERROR(VLOOKUP(B190,'Reference ML'!$A$3:$M$2524,7,FALSE),"Error: Refno Not Found"))</f>
        <v/>
      </c>
      <c r="E190" s="44" t="str">
        <f t="shared" si="52"/>
        <v/>
      </c>
      <c r="F190" s="44" t="str">
        <f t="shared" si="50"/>
        <v/>
      </c>
      <c r="G190" s="44" t="str">
        <f t="shared" si="51"/>
        <v/>
      </c>
      <c r="H190" s="44" t="str">
        <f t="shared" si="53"/>
        <v/>
      </c>
      <c r="I190" s="44"/>
      <c r="J190" s="44"/>
      <c r="K190" s="144" t="str">
        <f>IFERROR(IF(ISBLANK(F190),"",IF(OR(MID($B190,6,1)="9",MID($B190,6,1)="8"),G190*IF(MID($B190,2,2)="LI",'Inflation Adjustment'!$J$9,'Inflation Adjustment'!$J$10),$F190*VLOOKUP($B190,'Reference ML'!$A$3:$M$2524,9,FALSE))),"")</f>
        <v/>
      </c>
      <c r="L190" s="145" t="str">
        <f>IFERROR(IF(ISBLANK(G190),"",IF(OR(MID($B190,6,1)="9",MID($B190,6,1)="8"),H190,$F190*VLOOKUP($B190,'Reference ML'!$A$3:$M$2524,10,FALSE))),"")</f>
        <v/>
      </c>
      <c r="M190" s="146" t="str">
        <f>IFERROR(VLOOKUP($B190,'Reference ML'!$A$3:$M$2524,13,FALSE),"")</f>
        <v/>
      </c>
      <c r="N190" s="145">
        <f>IF(K190&gt;0,IFERROR(K190*M190,0),"")</f>
        <v>0</v>
      </c>
      <c r="O190" s="147" t="str">
        <f>IFERROR(VLOOKUP($B190,'Reference ML'!$A$3:$M$2524,11,FALSE),"")</f>
        <v/>
      </c>
      <c r="P190" s="145">
        <f t="shared" si="54"/>
        <v>0</v>
      </c>
      <c r="Q190" s="145">
        <f t="shared" si="55"/>
        <v>0</v>
      </c>
      <c r="R190" s="148">
        <f t="shared" si="56"/>
        <v>0</v>
      </c>
      <c r="S190" s="149" t="str">
        <f>_xlfn.LET(
_xlpm.refno,B190,
_xlpm.measure_type,E190,
_xlpm.custom_cost,H190,
_xlpm.custom_benefit,R190,
_xlpm.custom_bc_ratio,(_xlpm.custom_benefit/_xlpm.custom_cost),
_xlpm.measure_bc_ratio,IF(_xlpm.measure_type="custom",_xlpm.custom_bc_ratio,VLOOKUP(_xlpm.refno,'UES Measure List Oct 2026'!$A$3:$AI$2210,35,FALSE)),
_xlpm.display,IF(ISBLANK(_xlpm.refno),"",_xlpm.measure_bc_ratio),
_xlpm.display
)</f>
        <v/>
      </c>
      <c r="T190" s="125" t="str">
        <f>IF(ISBLANK(B190),"",K190/$C$22)</f>
        <v/>
      </c>
      <c r="U190" s="126" t="str">
        <f>IF(ISBLANK(B190),"",(T190*S190))</f>
        <v/>
      </c>
      <c r="V190" s="44" t="str">
        <f>IF(ISBLANK(B190),"",IF(E190="custom",IF(AND(K190&gt;400000,S190&lt;0.5),"yes","no"),"n/a"))</f>
        <v/>
      </c>
      <c r="W190" t="s">
        <v>5072</v>
      </c>
    </row>
    <row r="191" spans="2:23" x14ac:dyDescent="0.25">
      <c r="B191" s="44"/>
      <c r="C191" s="44"/>
      <c r="D191" s="44" t="str">
        <f>IF(ISBLANK(B191),"",IFERROR(VLOOKUP(B191,'Reference ML'!$A$3:$M$2524,7,FALSE),"Error: Refno Not Found"))</f>
        <v/>
      </c>
      <c r="E191" s="44" t="str">
        <f t="shared" si="52"/>
        <v/>
      </c>
      <c r="F191" s="44" t="str">
        <f t="shared" si="50"/>
        <v/>
      </c>
      <c r="G191" s="44" t="str">
        <f t="shared" si="51"/>
        <v/>
      </c>
      <c r="H191" s="44" t="str">
        <f t="shared" si="53"/>
        <v/>
      </c>
      <c r="I191" s="44"/>
      <c r="J191" s="44"/>
      <c r="K191" s="144" t="str">
        <f>IFERROR(IF(ISBLANK(F191),"",IF(OR(MID($B191,6,1)="9",MID($B191,6,1)="8"),G191*IF(MID($B191,2,2)="LI",'Inflation Adjustment'!$J$9,'Inflation Adjustment'!$J$10),$F191*VLOOKUP($B191,'Reference ML'!$A$3:$M$2524,9,FALSE))),"")</f>
        <v/>
      </c>
      <c r="L191" s="145" t="str">
        <f>IFERROR(IF(ISBLANK(G191),"",IF(OR(MID($B191,6,1)="9",MID($B191,6,1)="8"),H191,$F191*VLOOKUP($B191,'Reference ML'!$A$3:$M$2524,10,FALSE))),"")</f>
        <v/>
      </c>
      <c r="M191" s="146" t="str">
        <f>IFERROR(VLOOKUP($B191,'Reference ML'!$A$3:$M$2524,13,FALSE),"")</f>
        <v/>
      </c>
      <c r="N191" s="145">
        <f>IF(K191&gt;0,IFERROR(K191*M191,0),"")</f>
        <v>0</v>
      </c>
      <c r="O191" s="147" t="str">
        <f>IFERROR(VLOOKUP($B191,'Reference ML'!$A$3:$M$2524,11,FALSE),"")</f>
        <v/>
      </c>
      <c r="P191" s="145">
        <f t="shared" si="54"/>
        <v>0</v>
      </c>
      <c r="Q191" s="145">
        <f t="shared" si="55"/>
        <v>0</v>
      </c>
      <c r="R191" s="148">
        <f t="shared" si="56"/>
        <v>0</v>
      </c>
      <c r="S191" s="149" t="str">
        <f>_xlfn.LET(
_xlpm.refno,B191,
_xlpm.measure_type,E191,
_xlpm.custom_cost,H191,
_xlpm.custom_benefit,R191,
_xlpm.custom_bc_ratio,(_xlpm.custom_benefit/_xlpm.custom_cost),
_xlpm.measure_bc_ratio,IF(_xlpm.measure_type="custom",_xlpm.custom_bc_ratio,VLOOKUP(_xlpm.refno,'UES Measure List Oct 2026'!$A$3:$AI$2210,35,FALSE)),
_xlpm.display,IF(ISBLANK(_xlpm.refno),"",_xlpm.measure_bc_ratio),
_xlpm.display
)</f>
        <v/>
      </c>
      <c r="T191" s="125" t="str">
        <f>IF(ISBLANK(B191),"",K191/$C$22)</f>
        <v/>
      </c>
      <c r="U191" s="126" t="str">
        <f>IF(ISBLANK(B191),"",(T191*S191))</f>
        <v/>
      </c>
      <c r="V191" s="44" t="str">
        <f>IF(ISBLANK(B191),"",IF(E191="custom",IF(AND(K191&gt;400000,S191&lt;0.5),"yes","no"),"n/a"))</f>
        <v/>
      </c>
      <c r="W191" t="s">
        <v>5072</v>
      </c>
    </row>
    <row r="192" spans="2:23" x14ac:dyDescent="0.25">
      <c r="B192" s="44"/>
      <c r="C192" s="44"/>
      <c r="D192" s="44" t="str">
        <f>IF(ISBLANK(B192),"",IFERROR(VLOOKUP(B192,'Reference ML'!$A$3:$M$2524,7,FALSE),"Error: Refno Not Found"))</f>
        <v/>
      </c>
      <c r="E192" s="44" t="str">
        <f t="shared" si="52"/>
        <v/>
      </c>
      <c r="F192" s="44" t="str">
        <f t="shared" si="50"/>
        <v/>
      </c>
      <c r="G192" s="44" t="str">
        <f t="shared" si="51"/>
        <v/>
      </c>
      <c r="H192" s="44" t="str">
        <f t="shared" si="53"/>
        <v/>
      </c>
      <c r="I192" s="44"/>
      <c r="J192" s="44"/>
      <c r="K192" s="144" t="str">
        <f>IFERROR(IF(ISBLANK(F192),"",IF(OR(MID($B192,6,1)="9",MID($B192,6,1)="8"),G192*IF(MID($B192,2,2)="LI",'Inflation Adjustment'!$J$9,'Inflation Adjustment'!$J$10),$F192*VLOOKUP($B192,'Reference ML'!$A$3:$M$2524,9,FALSE))),"")</f>
        <v/>
      </c>
      <c r="L192" s="145" t="str">
        <f>IFERROR(IF(ISBLANK(G192),"",IF(OR(MID($B192,6,1)="9",MID($B192,6,1)="8"),H192,$F192*VLOOKUP($B192,'Reference ML'!$A$3:$M$2524,10,FALSE))),"")</f>
        <v/>
      </c>
      <c r="M192" s="146" t="str">
        <f>IFERROR(VLOOKUP($B192,'Reference ML'!$A$3:$M$2524,13,FALSE),"")</f>
        <v/>
      </c>
      <c r="N192" s="145">
        <f>IF(K192&gt;0,IFERROR(K192*M192,0),"")</f>
        <v>0</v>
      </c>
      <c r="O192" s="147" t="str">
        <f>IFERROR(VLOOKUP($B192,'Reference ML'!$A$3:$M$2524,11,FALSE),"")</f>
        <v/>
      </c>
      <c r="P192" s="145">
        <f t="shared" si="54"/>
        <v>0</v>
      </c>
      <c r="Q192" s="145">
        <f t="shared" si="55"/>
        <v>0</v>
      </c>
      <c r="R192" s="148">
        <f t="shared" si="56"/>
        <v>0</v>
      </c>
      <c r="S192" s="149" t="str">
        <f>_xlfn.LET(
_xlpm.refno,B192,
_xlpm.measure_type,E192,
_xlpm.custom_cost,H192,
_xlpm.custom_benefit,R192,
_xlpm.custom_bc_ratio,(_xlpm.custom_benefit/_xlpm.custom_cost),
_xlpm.measure_bc_ratio,IF(_xlpm.measure_type="custom",_xlpm.custom_bc_ratio,VLOOKUP(_xlpm.refno,'UES Measure List Oct 2026'!$A$3:$AI$2210,35,FALSE)),
_xlpm.display,IF(ISBLANK(_xlpm.refno),"",_xlpm.measure_bc_ratio),
_xlpm.display
)</f>
        <v/>
      </c>
      <c r="T192" s="125" t="str">
        <f>IF(ISBLANK(B192),"",K192/$C$22)</f>
        <v/>
      </c>
      <c r="U192" s="126" t="str">
        <f>IF(ISBLANK(B192),"",(T192*S192))</f>
        <v/>
      </c>
      <c r="V192" s="44" t="str">
        <f>IF(ISBLANK(B192),"",IF(E192="custom",IF(AND(K192&gt;400000,S192&lt;0.5),"yes","no"),"n/a"))</f>
        <v/>
      </c>
      <c r="W192" t="s">
        <v>5072</v>
      </c>
    </row>
    <row r="193" spans="2:23" x14ac:dyDescent="0.25">
      <c r="B193" s="44"/>
      <c r="C193" s="44"/>
      <c r="D193" s="44" t="str">
        <f>IF(ISBLANK(B193),"",IFERROR(VLOOKUP(B193,'Reference ML'!$A$3:$M$2524,7,FALSE),"Error: Refno Not Found"))</f>
        <v/>
      </c>
      <c r="E193" s="44" t="str">
        <f t="shared" si="52"/>
        <v/>
      </c>
      <c r="F193" s="44" t="str">
        <f t="shared" si="50"/>
        <v/>
      </c>
      <c r="G193" s="44" t="str">
        <f t="shared" si="51"/>
        <v/>
      </c>
      <c r="H193" s="44" t="str">
        <f t="shared" si="53"/>
        <v/>
      </c>
      <c r="I193" s="44"/>
      <c r="J193" s="44"/>
      <c r="K193" s="144" t="str">
        <f>IFERROR(IF(ISBLANK(F193),"",IF(OR(MID($B193,6,1)="9",MID($B193,6,1)="8"),G193*IF(MID($B193,2,2)="LI",'Inflation Adjustment'!$J$9,'Inflation Adjustment'!$J$10),$F193*VLOOKUP($B193,'Reference ML'!$A$3:$M$2524,9,FALSE))),"")</f>
        <v/>
      </c>
      <c r="L193" s="145" t="str">
        <f>IFERROR(IF(ISBLANK(G193),"",IF(OR(MID($B193,6,1)="9",MID($B193,6,1)="8"),H193,$F193*VLOOKUP($B193,'Reference ML'!$A$3:$M$2524,10,FALSE))),"")</f>
        <v/>
      </c>
      <c r="M193" s="146" t="str">
        <f>IFERROR(VLOOKUP($B193,'Reference ML'!$A$3:$M$2524,13,FALSE),"")</f>
        <v/>
      </c>
      <c r="N193" s="145">
        <f>IF(K193&gt;0,IFERROR(K193*M193,0),"")</f>
        <v>0</v>
      </c>
      <c r="O193" s="147" t="str">
        <f>IFERROR(VLOOKUP($B193,'Reference ML'!$A$3:$M$2524,11,FALSE),"")</f>
        <v/>
      </c>
      <c r="P193" s="145">
        <f t="shared" si="54"/>
        <v>0</v>
      </c>
      <c r="Q193" s="145">
        <f t="shared" si="55"/>
        <v>0</v>
      </c>
      <c r="R193" s="148">
        <f t="shared" si="56"/>
        <v>0</v>
      </c>
      <c r="S193" s="149" t="str">
        <f>_xlfn.LET(
_xlpm.refno,B193,
_xlpm.measure_type,E193,
_xlpm.custom_cost,H193,
_xlpm.custom_benefit,R193,
_xlpm.custom_bc_ratio,(_xlpm.custom_benefit/_xlpm.custom_cost),
_xlpm.measure_bc_ratio,IF(_xlpm.measure_type="custom",_xlpm.custom_bc_ratio,VLOOKUP(_xlpm.refno,'UES Measure List Oct 2026'!$A$3:$AI$2210,35,FALSE)),
_xlpm.display,IF(ISBLANK(_xlpm.refno),"",_xlpm.measure_bc_ratio),
_xlpm.display
)</f>
        <v/>
      </c>
      <c r="T193" s="125" t="str">
        <f>IF(ISBLANK(B193),"",K193/$C$22)</f>
        <v/>
      </c>
      <c r="U193" s="126" t="str">
        <f>IF(ISBLANK(B193),"",(T193*S193))</f>
        <v/>
      </c>
      <c r="V193" s="44" t="str">
        <f>IF(ISBLANK(B193),"",IF(E193="custom",IF(AND(K193&gt;400000,S193&lt;0.5),"yes","no"),"n/a"))</f>
        <v/>
      </c>
      <c r="W193" t="s">
        <v>5072</v>
      </c>
    </row>
    <row r="194" spans="2:23" x14ac:dyDescent="0.25">
      <c r="B194" s="44"/>
      <c r="C194" s="44"/>
      <c r="D194" s="44" t="str">
        <f>IF(ISBLANK(B194),"",IFERROR(VLOOKUP(B194,'Reference ML'!$A$3:$M$2524,7,FALSE),"Error: Refno Not Found"))</f>
        <v/>
      </c>
      <c r="E194" s="44" t="str">
        <f t="shared" si="52"/>
        <v/>
      </c>
      <c r="F194" s="44" t="str">
        <f t="shared" si="50"/>
        <v/>
      </c>
      <c r="G194" s="44" t="str">
        <f t="shared" si="51"/>
        <v/>
      </c>
      <c r="H194" s="44" t="str">
        <f t="shared" si="53"/>
        <v/>
      </c>
      <c r="I194" s="44"/>
      <c r="J194" s="44"/>
      <c r="K194" s="144" t="str">
        <f>IFERROR(IF(ISBLANK(F194),"",IF(OR(MID($B194,6,1)="9",MID($B194,6,1)="8"),G194*IF(MID($B194,2,2)="LI",'Inflation Adjustment'!$J$9,'Inflation Adjustment'!$J$10),$F194*VLOOKUP($B194,'Reference ML'!$A$3:$M$2524,9,FALSE))),"")</f>
        <v/>
      </c>
      <c r="L194" s="145" t="str">
        <f>IFERROR(IF(ISBLANK(G194),"",IF(OR(MID($B194,6,1)="9",MID($B194,6,1)="8"),H194,$F194*VLOOKUP($B194,'Reference ML'!$A$3:$M$2524,10,FALSE))),"")</f>
        <v/>
      </c>
      <c r="M194" s="146" t="str">
        <f>IFERROR(VLOOKUP($B194,'Reference ML'!$A$3:$M$2524,13,FALSE),"")</f>
        <v/>
      </c>
      <c r="N194" s="145">
        <f>IF(K194&gt;0,IFERROR(K194*M194,0),"")</f>
        <v>0</v>
      </c>
      <c r="O194" s="147" t="str">
        <f>IFERROR(VLOOKUP($B194,'Reference ML'!$A$3:$M$2524,11,FALSE),"")</f>
        <v/>
      </c>
      <c r="P194" s="145">
        <f t="shared" si="54"/>
        <v>0</v>
      </c>
      <c r="Q194" s="145">
        <f t="shared" si="55"/>
        <v>0</v>
      </c>
      <c r="R194" s="148">
        <f t="shared" si="56"/>
        <v>0</v>
      </c>
      <c r="S194" s="149" t="str">
        <f>_xlfn.LET(
_xlpm.refno,B194,
_xlpm.measure_type,E194,
_xlpm.custom_cost,H194,
_xlpm.custom_benefit,R194,
_xlpm.custom_bc_ratio,(_xlpm.custom_benefit/_xlpm.custom_cost),
_xlpm.measure_bc_ratio,IF(_xlpm.measure_type="custom",_xlpm.custom_bc_ratio,VLOOKUP(_xlpm.refno,'UES Measure List Oct 2026'!$A$3:$AI$2210,35,FALSE)),
_xlpm.display,IF(ISBLANK(_xlpm.refno),"",_xlpm.measure_bc_ratio),
_xlpm.display
)</f>
        <v/>
      </c>
      <c r="T194" s="125" t="str">
        <f>IF(ISBLANK(B194),"",K194/$C$22)</f>
        <v/>
      </c>
      <c r="U194" s="126" t="str">
        <f>IF(ISBLANK(B194),"",(T194*S194))</f>
        <v/>
      </c>
      <c r="V194" s="44" t="str">
        <f>IF(ISBLANK(B194),"",IF(E194="custom",IF(AND(K194&gt;400000,S194&lt;0.5),"yes","no"),"n/a"))</f>
        <v/>
      </c>
      <c r="W194" t="s">
        <v>5072</v>
      </c>
    </row>
    <row r="195" spans="2:23" x14ac:dyDescent="0.25">
      <c r="B195" s="44"/>
      <c r="C195" s="44"/>
      <c r="D195" s="44" t="str">
        <f>IF(ISBLANK(B195),"",IFERROR(VLOOKUP(B195,'Reference ML'!$A$3:$M$2524,7,FALSE),"Error: Refno Not Found"))</f>
        <v/>
      </c>
      <c r="E195" s="44" t="str">
        <f t="shared" si="52"/>
        <v/>
      </c>
      <c r="F195" s="44" t="str">
        <f t="shared" si="50"/>
        <v/>
      </c>
      <c r="G195" s="44" t="str">
        <f t="shared" si="51"/>
        <v/>
      </c>
      <c r="H195" s="44" t="str">
        <f t="shared" si="53"/>
        <v/>
      </c>
      <c r="I195" s="44"/>
      <c r="J195" s="44"/>
      <c r="K195" s="144" t="str">
        <f>IFERROR(IF(ISBLANK(F195),"",IF(OR(MID($B195,6,1)="9",MID($B195,6,1)="8"),G195*IF(MID($B195,2,2)="LI",'Inflation Adjustment'!$J$9,'Inflation Adjustment'!$J$10),$F195*VLOOKUP($B195,'Reference ML'!$A$3:$M$2524,9,FALSE))),"")</f>
        <v/>
      </c>
      <c r="L195" s="145" t="str">
        <f>IFERROR(IF(ISBLANK(G195),"",IF(OR(MID($B195,6,1)="9",MID($B195,6,1)="8"),H195,$F195*VLOOKUP($B195,'Reference ML'!$A$3:$M$2524,10,FALSE))),"")</f>
        <v/>
      </c>
      <c r="M195" s="146" t="str">
        <f>IFERROR(VLOOKUP($B195,'Reference ML'!$A$3:$M$2524,13,FALSE),"")</f>
        <v/>
      </c>
      <c r="N195" s="145">
        <f>IF(K195&gt;0,IFERROR(K195*M195,0),"")</f>
        <v>0</v>
      </c>
      <c r="O195" s="147" t="str">
        <f>IFERROR(VLOOKUP($B195,'Reference ML'!$A$3:$M$2524,11,FALSE),"")</f>
        <v/>
      </c>
      <c r="P195" s="145">
        <f t="shared" ref="P195:P214" si="57">IFERROR(-1*PV(5%,I195,O195),0)</f>
        <v>0</v>
      </c>
      <c r="Q195" s="145">
        <f t="shared" ref="Q195:Q214" si="58">IFERROR(-1*PV(5%,J195,O195),0)</f>
        <v>0</v>
      </c>
      <c r="R195" s="148">
        <f t="shared" si="56"/>
        <v>0</v>
      </c>
      <c r="S195" s="149" t="str">
        <f>_xlfn.LET(
_xlpm.refno,B195,
_xlpm.measure_type,E195,
_xlpm.custom_cost,H195,
_xlpm.custom_benefit,R195,
_xlpm.custom_bc_ratio,(_xlpm.custom_benefit/_xlpm.custom_cost),
_xlpm.measure_bc_ratio,IF(_xlpm.measure_type="custom",_xlpm.custom_bc_ratio,VLOOKUP(_xlpm.refno,'UES Measure List Oct 2026'!$A$3:$AI$2210,35,FALSE)),
_xlpm.display,IF(ISBLANK(_xlpm.refno),"",_xlpm.measure_bc_ratio),
_xlpm.display
)</f>
        <v/>
      </c>
      <c r="T195" s="125" t="str">
        <f>IF(ISBLANK(B195),"",K195/$C$22)</f>
        <v/>
      </c>
      <c r="U195" s="126" t="str">
        <f>IF(ISBLANK(B195),"",(T195*S195))</f>
        <v/>
      </c>
      <c r="V195" s="44" t="str">
        <f>IF(ISBLANK(B195),"",IF(E195="custom",IF(AND(K195&gt;400000,S195&lt;0.5),"yes","no"),"n/a"))</f>
        <v/>
      </c>
      <c r="W195" t="s">
        <v>5072</v>
      </c>
    </row>
    <row r="196" spans="2:23" x14ac:dyDescent="0.25">
      <c r="B196" s="44"/>
      <c r="C196" s="44"/>
      <c r="D196" s="44" t="str">
        <f>IF(ISBLANK(B196),"",IFERROR(VLOOKUP(B196,'Reference ML'!$A$3:$M$2524,7,FALSE),"Error: Refno Not Found"))</f>
        <v/>
      </c>
      <c r="E196" s="44" t="str">
        <f t="shared" si="52"/>
        <v/>
      </c>
      <c r="F196" s="44" t="str">
        <f t="shared" si="50"/>
        <v/>
      </c>
      <c r="G196" s="44" t="str">
        <f t="shared" si="51"/>
        <v/>
      </c>
      <c r="H196" s="44" t="str">
        <f t="shared" si="53"/>
        <v/>
      </c>
      <c r="I196" s="44"/>
      <c r="J196" s="44"/>
      <c r="K196" s="144" t="str">
        <f>IFERROR(IF(ISBLANK(F196),"",IF(OR(MID($B196,6,1)="9",MID($B196,6,1)="8"),G196*IF(MID($B196,2,2)="LI",'Inflation Adjustment'!$J$9,'Inflation Adjustment'!$J$10),$F196*VLOOKUP($B196,'Reference ML'!$A$3:$M$2524,9,FALSE))),"")</f>
        <v/>
      </c>
      <c r="L196" s="145" t="str">
        <f>IFERROR(IF(ISBLANK(G196),"",IF(OR(MID($B196,6,1)="9",MID($B196,6,1)="8"),H196,$F196*VLOOKUP($B196,'Reference ML'!$A$3:$M$2524,10,FALSE))),"")</f>
        <v/>
      </c>
      <c r="M196" s="146" t="str">
        <f>IFERROR(VLOOKUP($B196,'Reference ML'!$A$3:$M$2524,13,FALSE),"")</f>
        <v/>
      </c>
      <c r="N196" s="145">
        <f>IF(K196&gt;0,IFERROR(K196*M196,0),"")</f>
        <v>0</v>
      </c>
      <c r="O196" s="147" t="str">
        <f>IFERROR(VLOOKUP($B196,'Reference ML'!$A$3:$M$2524,11,FALSE),"")</f>
        <v/>
      </c>
      <c r="P196" s="145">
        <f t="shared" si="57"/>
        <v>0</v>
      </c>
      <c r="Q196" s="145">
        <f t="shared" si="58"/>
        <v>0</v>
      </c>
      <c r="R196" s="148">
        <f t="shared" si="56"/>
        <v>0</v>
      </c>
      <c r="S196" s="149" t="str">
        <f>_xlfn.LET(
_xlpm.refno,B196,
_xlpm.measure_type,E196,
_xlpm.custom_cost,H196,
_xlpm.custom_benefit,R196,
_xlpm.custom_bc_ratio,(_xlpm.custom_benefit/_xlpm.custom_cost),
_xlpm.measure_bc_ratio,IF(_xlpm.measure_type="custom",_xlpm.custom_bc_ratio,VLOOKUP(_xlpm.refno,'UES Measure List Oct 2026'!$A$3:$AI$2210,35,FALSE)),
_xlpm.display,IF(ISBLANK(_xlpm.refno),"",_xlpm.measure_bc_ratio),
_xlpm.display
)</f>
        <v/>
      </c>
      <c r="T196" s="125" t="str">
        <f>IF(ISBLANK(B196),"",K196/$C$22)</f>
        <v/>
      </c>
      <c r="U196" s="126" t="str">
        <f>IF(ISBLANK(B196),"",(T196*S196))</f>
        <v/>
      </c>
      <c r="V196" s="44" t="str">
        <f>IF(ISBLANK(B196),"",IF(E196="custom",IF(AND(K196&gt;400000,S196&lt;0.5),"yes","no"),"n/a"))</f>
        <v/>
      </c>
      <c r="W196" t="s">
        <v>5072</v>
      </c>
    </row>
    <row r="197" spans="2:23" x14ac:dyDescent="0.25">
      <c r="B197" s="44"/>
      <c r="C197" s="44"/>
      <c r="D197" s="44" t="str">
        <f>IF(ISBLANK(B197),"",IFERROR(VLOOKUP(B197,'Reference ML'!$A$3:$M$2524,7,FALSE),"Error: Refno Not Found"))</f>
        <v/>
      </c>
      <c r="E197" s="44" t="str">
        <f t="shared" si="52"/>
        <v/>
      </c>
      <c r="F197" s="44" t="str">
        <f t="shared" si="50"/>
        <v/>
      </c>
      <c r="G197" s="44" t="str">
        <f t="shared" si="51"/>
        <v/>
      </c>
      <c r="H197" s="44" t="str">
        <f t="shared" si="53"/>
        <v/>
      </c>
      <c r="I197" s="44"/>
      <c r="J197" s="44"/>
      <c r="K197" s="144" t="str">
        <f>IFERROR(IF(ISBLANK(F197),"",IF(OR(MID($B197,6,1)="9",MID($B197,6,1)="8"),G197*IF(MID($B197,2,2)="LI",'Inflation Adjustment'!$J$9,'Inflation Adjustment'!$J$10),$F197*VLOOKUP($B197,'Reference ML'!$A$3:$M$2524,9,FALSE))),"")</f>
        <v/>
      </c>
      <c r="L197" s="145" t="str">
        <f>IFERROR(IF(ISBLANK(G197),"",IF(OR(MID($B197,6,1)="9",MID($B197,6,1)="8"),H197,$F197*VLOOKUP($B197,'Reference ML'!$A$3:$M$2524,10,FALSE))),"")</f>
        <v/>
      </c>
      <c r="M197" s="146" t="str">
        <f>IFERROR(VLOOKUP($B197,'Reference ML'!$A$3:$M$2524,13,FALSE),"")</f>
        <v/>
      </c>
      <c r="N197" s="145">
        <f>IF(K197&gt;0,IFERROR(K197*M197,0),"")</f>
        <v>0</v>
      </c>
      <c r="O197" s="147" t="str">
        <f>IFERROR(VLOOKUP($B197,'Reference ML'!$A$3:$M$2524,11,FALSE),"")</f>
        <v/>
      </c>
      <c r="P197" s="145">
        <f t="shared" si="57"/>
        <v>0</v>
      </c>
      <c r="Q197" s="145">
        <f t="shared" si="58"/>
        <v>0</v>
      </c>
      <c r="R197" s="148">
        <f t="shared" si="56"/>
        <v>0</v>
      </c>
      <c r="S197" s="149" t="str">
        <f>_xlfn.LET(
_xlpm.refno,B197,
_xlpm.measure_type,E197,
_xlpm.custom_cost,H197,
_xlpm.custom_benefit,R197,
_xlpm.custom_bc_ratio,(_xlpm.custom_benefit/_xlpm.custom_cost),
_xlpm.measure_bc_ratio,IF(_xlpm.measure_type="custom",_xlpm.custom_bc_ratio,VLOOKUP(_xlpm.refno,'UES Measure List Oct 2026'!$A$3:$AI$2210,35,FALSE)),
_xlpm.display,IF(ISBLANK(_xlpm.refno),"",_xlpm.measure_bc_ratio),
_xlpm.display
)</f>
        <v/>
      </c>
      <c r="T197" s="125" t="str">
        <f>IF(ISBLANK(B197),"",K197/$C$22)</f>
        <v/>
      </c>
      <c r="U197" s="126" t="str">
        <f>IF(ISBLANK(B197),"",(T197*S197))</f>
        <v/>
      </c>
      <c r="V197" s="44" t="str">
        <f>IF(ISBLANK(B197),"",IF(E197="custom",IF(AND(K197&gt;400000,S197&lt;0.5),"yes","no"),"n/a"))</f>
        <v/>
      </c>
      <c r="W197" t="s">
        <v>5072</v>
      </c>
    </row>
    <row r="198" spans="2:23" x14ac:dyDescent="0.25">
      <c r="B198" s="44"/>
      <c r="C198" s="44"/>
      <c r="D198" s="44" t="str">
        <f>IF(ISBLANK(B198),"",IFERROR(VLOOKUP(B198,'Reference ML'!$A$3:$M$2524,7,FALSE),"Error: Refno Not Found"))</f>
        <v/>
      </c>
      <c r="E198" s="44" t="str">
        <f t="shared" si="52"/>
        <v/>
      </c>
      <c r="F198" s="44" t="str">
        <f t="shared" si="50"/>
        <v/>
      </c>
      <c r="G198" s="44" t="str">
        <f t="shared" si="51"/>
        <v/>
      </c>
      <c r="H198" s="44" t="str">
        <f t="shared" si="53"/>
        <v/>
      </c>
      <c r="I198" s="44"/>
      <c r="J198" s="44"/>
      <c r="K198" s="144" t="str">
        <f>IFERROR(IF(ISBLANK(F198),"",IF(OR(MID($B198,6,1)="9",MID($B198,6,1)="8"),G198*IF(MID($B198,2,2)="LI",'Inflation Adjustment'!$J$9,'Inflation Adjustment'!$J$10),$F198*VLOOKUP($B198,'Reference ML'!$A$3:$M$2524,9,FALSE))),"")</f>
        <v/>
      </c>
      <c r="L198" s="145" t="str">
        <f>IFERROR(IF(ISBLANK(G198),"",IF(OR(MID($B198,6,1)="9",MID($B198,6,1)="8"),H198,$F198*VLOOKUP($B198,'Reference ML'!$A$3:$M$2524,10,FALSE))),"")</f>
        <v/>
      </c>
      <c r="M198" s="146" t="str">
        <f>IFERROR(VLOOKUP($B198,'Reference ML'!$A$3:$M$2524,13,FALSE),"")</f>
        <v/>
      </c>
      <c r="N198" s="145">
        <f>IF(K198&gt;0,IFERROR(K198*M198,0),"")</f>
        <v>0</v>
      </c>
      <c r="O198" s="147" t="str">
        <f>IFERROR(VLOOKUP($B198,'Reference ML'!$A$3:$M$2524,11,FALSE),"")</f>
        <v/>
      </c>
      <c r="P198" s="145">
        <f t="shared" si="57"/>
        <v>0</v>
      </c>
      <c r="Q198" s="145">
        <f t="shared" si="58"/>
        <v>0</v>
      </c>
      <c r="R198" s="148">
        <f t="shared" si="56"/>
        <v>0</v>
      </c>
      <c r="S198" s="149" t="str">
        <f>_xlfn.LET(
_xlpm.refno,B198,
_xlpm.measure_type,E198,
_xlpm.custom_cost,H198,
_xlpm.custom_benefit,R198,
_xlpm.custom_bc_ratio,(_xlpm.custom_benefit/_xlpm.custom_cost),
_xlpm.measure_bc_ratio,IF(_xlpm.measure_type="custom",_xlpm.custom_bc_ratio,VLOOKUP(_xlpm.refno,'UES Measure List Oct 2026'!$A$3:$AI$2210,35,FALSE)),
_xlpm.display,IF(ISBLANK(_xlpm.refno),"",_xlpm.measure_bc_ratio),
_xlpm.display
)</f>
        <v/>
      </c>
      <c r="T198" s="125" t="str">
        <f>IF(ISBLANK(B198),"",K198/$C$22)</f>
        <v/>
      </c>
      <c r="U198" s="126" t="str">
        <f>IF(ISBLANK(B198),"",(T198*S198))</f>
        <v/>
      </c>
      <c r="V198" s="44" t="str">
        <f>IF(ISBLANK(B198),"",IF(E198="custom",IF(AND(K198&gt;400000,S198&lt;0.5),"yes","no"),"n/a"))</f>
        <v/>
      </c>
      <c r="W198" t="s">
        <v>5072</v>
      </c>
    </row>
    <row r="199" spans="2:23" x14ac:dyDescent="0.25">
      <c r="B199" s="44"/>
      <c r="C199" s="44"/>
      <c r="D199" s="44" t="str">
        <f>IF(ISBLANK(B199),"",IFERROR(VLOOKUP(B199,'Reference ML'!$A$3:$M$2524,7,FALSE),"Error: Refno Not Found"))</f>
        <v/>
      </c>
      <c r="E199" s="44" t="str">
        <f t="shared" si="52"/>
        <v/>
      </c>
      <c r="F199" s="44" t="str">
        <f t="shared" si="50"/>
        <v/>
      </c>
      <c r="G199" s="44" t="str">
        <f t="shared" si="51"/>
        <v/>
      </c>
      <c r="H199" s="44" t="str">
        <f t="shared" si="53"/>
        <v/>
      </c>
      <c r="I199" s="44"/>
      <c r="J199" s="44"/>
      <c r="K199" s="144" t="str">
        <f>IFERROR(IF(ISBLANK(F199),"",IF(OR(MID($B199,6,1)="9",MID($B199,6,1)="8"),G199*IF(MID($B199,2,2)="LI",'Inflation Adjustment'!$J$9,'Inflation Adjustment'!$J$10),$F199*VLOOKUP($B199,'Reference ML'!$A$3:$M$2524,9,FALSE))),"")</f>
        <v/>
      </c>
      <c r="L199" s="145" t="str">
        <f>IFERROR(IF(ISBLANK(G199),"",IF(OR(MID($B199,6,1)="9",MID($B199,6,1)="8"),H199,$F199*VLOOKUP($B199,'Reference ML'!$A$3:$M$2524,10,FALSE))),"")</f>
        <v/>
      </c>
      <c r="M199" s="146" t="str">
        <f>IFERROR(VLOOKUP($B199,'Reference ML'!$A$3:$M$2524,13,FALSE),"")</f>
        <v/>
      </c>
      <c r="N199" s="145">
        <f>IF(K199&gt;0,IFERROR(K199*M199,0),"")</f>
        <v>0</v>
      </c>
      <c r="O199" s="147" t="str">
        <f>IFERROR(VLOOKUP($B199,'Reference ML'!$A$3:$M$2524,11,FALSE),"")</f>
        <v/>
      </c>
      <c r="P199" s="145">
        <f t="shared" si="57"/>
        <v>0</v>
      </c>
      <c r="Q199" s="145">
        <f t="shared" si="58"/>
        <v>0</v>
      </c>
      <c r="R199" s="148">
        <f t="shared" si="56"/>
        <v>0</v>
      </c>
      <c r="S199" s="149" t="str">
        <f>_xlfn.LET(
_xlpm.refno,B199,
_xlpm.measure_type,E199,
_xlpm.custom_cost,H199,
_xlpm.custom_benefit,R199,
_xlpm.custom_bc_ratio,(_xlpm.custom_benefit/_xlpm.custom_cost),
_xlpm.measure_bc_ratio,IF(_xlpm.measure_type="custom",_xlpm.custom_bc_ratio,VLOOKUP(_xlpm.refno,'UES Measure List Oct 2026'!$A$3:$AI$2210,35,FALSE)),
_xlpm.display,IF(ISBLANK(_xlpm.refno),"",_xlpm.measure_bc_ratio),
_xlpm.display
)</f>
        <v/>
      </c>
      <c r="T199" s="125" t="str">
        <f>IF(ISBLANK(B199),"",K199/$C$22)</f>
        <v/>
      </c>
      <c r="U199" s="126" t="str">
        <f>IF(ISBLANK(B199),"",(T199*S199))</f>
        <v/>
      </c>
      <c r="V199" s="44" t="str">
        <f>IF(ISBLANK(B199),"",IF(E199="custom",IF(AND(K199&gt;400000,S199&lt;0.5),"yes","no"),"n/a"))</f>
        <v/>
      </c>
      <c r="W199" t="s">
        <v>5072</v>
      </c>
    </row>
    <row r="200" spans="2:23" x14ac:dyDescent="0.25">
      <c r="B200" s="44"/>
      <c r="C200" s="44"/>
      <c r="D200" s="44" t="str">
        <f>IF(ISBLANK(B200),"",IFERROR(VLOOKUP(B200,'Reference ML'!$A$3:$M$2524,7,FALSE),"Error: Refno Not Found"))</f>
        <v/>
      </c>
      <c r="E200" s="44" t="str">
        <f t="shared" si="52"/>
        <v/>
      </c>
      <c r="F200" s="44" t="str">
        <f t="shared" si="50"/>
        <v/>
      </c>
      <c r="G200" s="44" t="str">
        <f t="shared" si="51"/>
        <v/>
      </c>
      <c r="H200" s="44" t="str">
        <f t="shared" si="53"/>
        <v/>
      </c>
      <c r="I200" s="44"/>
      <c r="J200" s="44"/>
      <c r="K200" s="144" t="str">
        <f>IFERROR(IF(ISBLANK(F200),"",IF(OR(MID($B200,6,1)="9",MID($B200,6,1)="8"),G200*IF(MID($B200,2,2)="LI",'Inflation Adjustment'!$J$9,'Inflation Adjustment'!$J$10),$F200*VLOOKUP($B200,'Reference ML'!$A$3:$M$2524,9,FALSE))),"")</f>
        <v/>
      </c>
      <c r="L200" s="145" t="str">
        <f>IFERROR(IF(ISBLANK(G200),"",IF(OR(MID($B200,6,1)="9",MID($B200,6,1)="8"),H200,$F200*VLOOKUP($B200,'Reference ML'!$A$3:$M$2524,10,FALSE))),"")</f>
        <v/>
      </c>
      <c r="M200" s="146" t="str">
        <f>IFERROR(VLOOKUP($B200,'Reference ML'!$A$3:$M$2524,13,FALSE),"")</f>
        <v/>
      </c>
      <c r="N200" s="145">
        <f>IF(K200&gt;0,IFERROR(K200*M200,0),"")</f>
        <v>0</v>
      </c>
      <c r="O200" s="147" t="str">
        <f>IFERROR(VLOOKUP($B200,'Reference ML'!$A$3:$M$2524,11,FALSE),"")</f>
        <v/>
      </c>
      <c r="P200" s="145">
        <f t="shared" si="57"/>
        <v>0</v>
      </c>
      <c r="Q200" s="145">
        <f t="shared" si="58"/>
        <v>0</v>
      </c>
      <c r="R200" s="148">
        <f t="shared" si="56"/>
        <v>0</v>
      </c>
      <c r="S200" s="149" t="str">
        <f>_xlfn.LET(
_xlpm.refno,B200,
_xlpm.measure_type,E200,
_xlpm.custom_cost,H200,
_xlpm.custom_benefit,R200,
_xlpm.custom_bc_ratio,(_xlpm.custom_benefit/_xlpm.custom_cost),
_xlpm.measure_bc_ratio,IF(_xlpm.measure_type="custom",_xlpm.custom_bc_ratio,VLOOKUP(_xlpm.refno,'UES Measure List Oct 2026'!$A$3:$AI$2210,35,FALSE)),
_xlpm.display,IF(ISBLANK(_xlpm.refno),"",_xlpm.measure_bc_ratio),
_xlpm.display
)</f>
        <v/>
      </c>
      <c r="T200" s="125" t="str">
        <f>IF(ISBLANK(B200),"",K200/$C$22)</f>
        <v/>
      </c>
      <c r="U200" s="126" t="str">
        <f>IF(ISBLANK(B200),"",(T200*S200))</f>
        <v/>
      </c>
      <c r="V200" s="44" t="str">
        <f>IF(ISBLANK(B200),"",IF(E200="custom",IF(AND(K200&gt;400000,S200&lt;0.5),"yes","no"),"n/a"))</f>
        <v/>
      </c>
      <c r="W200" t="s">
        <v>5072</v>
      </c>
    </row>
    <row r="201" spans="2:23" x14ac:dyDescent="0.25">
      <c r="B201" s="44"/>
      <c r="C201" s="44"/>
      <c r="D201" s="44" t="str">
        <f>IF(ISBLANK(B201),"",IFERROR(VLOOKUP(B201,'Reference ML'!$A$3:$M$2524,7,FALSE),"Error: Refno Not Found"))</f>
        <v/>
      </c>
      <c r="E201" s="44" t="str">
        <f t="shared" si="52"/>
        <v/>
      </c>
      <c r="F201" s="44" t="str">
        <f t="shared" si="50"/>
        <v/>
      </c>
      <c r="G201" s="44" t="str">
        <f t="shared" si="51"/>
        <v/>
      </c>
      <c r="H201" s="44" t="str">
        <f t="shared" si="53"/>
        <v/>
      </c>
      <c r="I201" s="44"/>
      <c r="J201" s="44"/>
      <c r="K201" s="144" t="str">
        <f>IFERROR(IF(ISBLANK(F201),"",IF(OR(MID($B201,6,1)="9",MID($B201,6,1)="8"),G201*IF(MID($B201,2,2)="LI",'Inflation Adjustment'!$J$9,'Inflation Adjustment'!$J$10),$F201*VLOOKUP($B201,'Reference ML'!$A$3:$M$2524,9,FALSE))),"")</f>
        <v/>
      </c>
      <c r="L201" s="145" t="str">
        <f>IFERROR(IF(ISBLANK(G201),"",IF(OR(MID($B201,6,1)="9",MID($B201,6,1)="8"),H201,$F201*VLOOKUP($B201,'Reference ML'!$A$3:$M$2524,10,FALSE))),"")</f>
        <v/>
      </c>
      <c r="M201" s="146" t="str">
        <f>IFERROR(VLOOKUP($B201,'Reference ML'!$A$3:$M$2524,13,FALSE),"")</f>
        <v/>
      </c>
      <c r="N201" s="145">
        <f>IF(K201&gt;0,IFERROR(K201*M201,0),"")</f>
        <v>0</v>
      </c>
      <c r="O201" s="147" t="str">
        <f>IFERROR(VLOOKUP($B201,'Reference ML'!$A$3:$M$2524,11,FALSE),"")</f>
        <v/>
      </c>
      <c r="P201" s="145">
        <f t="shared" si="57"/>
        <v>0</v>
      </c>
      <c r="Q201" s="145">
        <f t="shared" si="58"/>
        <v>0</v>
      </c>
      <c r="R201" s="148">
        <f t="shared" si="56"/>
        <v>0</v>
      </c>
      <c r="S201" s="149" t="str">
        <f>_xlfn.LET(
_xlpm.refno,B201,
_xlpm.measure_type,E201,
_xlpm.custom_cost,H201,
_xlpm.custom_benefit,R201,
_xlpm.custom_bc_ratio,(_xlpm.custom_benefit/_xlpm.custom_cost),
_xlpm.measure_bc_ratio,IF(_xlpm.measure_type="custom",_xlpm.custom_bc_ratio,VLOOKUP(_xlpm.refno,'UES Measure List Oct 2026'!$A$3:$AI$2210,35,FALSE)),
_xlpm.display,IF(ISBLANK(_xlpm.refno),"",_xlpm.measure_bc_ratio),
_xlpm.display
)</f>
        <v/>
      </c>
      <c r="T201" s="125" t="str">
        <f>IF(ISBLANK(B201),"",K201/$C$22)</f>
        <v/>
      </c>
      <c r="U201" s="126" t="str">
        <f>IF(ISBLANK(B201),"",(T201*S201))</f>
        <v/>
      </c>
      <c r="V201" s="44" t="str">
        <f>IF(ISBLANK(B201),"",IF(E201="custom",IF(AND(K201&gt;400000,S201&lt;0.5),"yes","no"),"n/a"))</f>
        <v/>
      </c>
      <c r="W201" t="s">
        <v>5072</v>
      </c>
    </row>
    <row r="202" spans="2:23" x14ac:dyDescent="0.25">
      <c r="B202" s="44"/>
      <c r="C202" s="44"/>
      <c r="D202" s="44" t="str">
        <f>IF(ISBLANK(B202),"",IFERROR(VLOOKUP(B202,'Reference ML'!$A$3:$M$2524,7,FALSE),"Error: Refno Not Found"))</f>
        <v/>
      </c>
      <c r="E202" s="44" t="str">
        <f t="shared" si="52"/>
        <v/>
      </c>
      <c r="F202" s="44" t="str">
        <f t="shared" si="50"/>
        <v/>
      </c>
      <c r="G202" s="44" t="str">
        <f t="shared" si="51"/>
        <v/>
      </c>
      <c r="H202" s="44" t="str">
        <f t="shared" si="53"/>
        <v/>
      </c>
      <c r="I202" s="44"/>
      <c r="J202" s="44"/>
      <c r="K202" s="144" t="str">
        <f>IFERROR(IF(ISBLANK(F202),"",IF(OR(MID($B202,6,1)="9",MID($B202,6,1)="8"),G202*IF(MID($B202,2,2)="LI",'Inflation Adjustment'!$J$9,'Inflation Adjustment'!$J$10),$F202*VLOOKUP($B202,'Reference ML'!$A$3:$M$2524,9,FALSE))),"")</f>
        <v/>
      </c>
      <c r="L202" s="145" t="str">
        <f>IFERROR(IF(ISBLANK(G202),"",IF(OR(MID($B202,6,1)="9",MID($B202,6,1)="8"),H202,$F202*VLOOKUP($B202,'Reference ML'!$A$3:$M$2524,10,FALSE))),"")</f>
        <v/>
      </c>
      <c r="M202" s="146" t="str">
        <f>IFERROR(VLOOKUP($B202,'Reference ML'!$A$3:$M$2524,13,FALSE),"")</f>
        <v/>
      </c>
      <c r="N202" s="145">
        <f>IF(K202&gt;0,IFERROR(K202*M202,0),"")</f>
        <v>0</v>
      </c>
      <c r="O202" s="147" t="str">
        <f>IFERROR(VLOOKUP($B202,'Reference ML'!$A$3:$M$2524,11,FALSE),"")</f>
        <v/>
      </c>
      <c r="P202" s="145">
        <f t="shared" si="57"/>
        <v>0</v>
      </c>
      <c r="Q202" s="145">
        <f t="shared" si="58"/>
        <v>0</v>
      </c>
      <c r="R202" s="148">
        <f t="shared" si="56"/>
        <v>0</v>
      </c>
      <c r="S202" s="149" t="str">
        <f>_xlfn.LET(
_xlpm.refno,B202,
_xlpm.measure_type,E202,
_xlpm.custom_cost,H202,
_xlpm.custom_benefit,R202,
_xlpm.custom_bc_ratio,(_xlpm.custom_benefit/_xlpm.custom_cost),
_xlpm.measure_bc_ratio,IF(_xlpm.measure_type="custom",_xlpm.custom_bc_ratio,VLOOKUP(_xlpm.refno,'UES Measure List Oct 2026'!$A$3:$AI$2210,35,FALSE)),
_xlpm.display,IF(ISBLANK(_xlpm.refno),"",_xlpm.measure_bc_ratio),
_xlpm.display
)</f>
        <v/>
      </c>
      <c r="T202" s="125" t="str">
        <f>IF(ISBLANK(B202),"",K202/$C$22)</f>
        <v/>
      </c>
      <c r="U202" s="126" t="str">
        <f>IF(ISBLANK(B202),"",(T202*S202))</f>
        <v/>
      </c>
      <c r="V202" s="44" t="str">
        <f>IF(ISBLANK(B202),"",IF(E202="custom",IF(AND(K202&gt;400000,S202&lt;0.5),"yes","no"),"n/a"))</f>
        <v/>
      </c>
      <c r="W202" t="s">
        <v>5072</v>
      </c>
    </row>
    <row r="203" spans="2:23" x14ac:dyDescent="0.25">
      <c r="B203" s="44"/>
      <c r="C203" s="44"/>
      <c r="D203" s="44" t="str">
        <f>IF(ISBLANK(B203),"",IFERROR(VLOOKUP(B203,'Reference ML'!$A$3:$M$2524,7,FALSE),"Error: Refno Not Found"))</f>
        <v/>
      </c>
      <c r="E203" s="44" t="str">
        <f t="shared" si="52"/>
        <v/>
      </c>
      <c r="F203" s="44" t="str">
        <f t="shared" si="50"/>
        <v/>
      </c>
      <c r="G203" s="44" t="str">
        <f t="shared" si="51"/>
        <v/>
      </c>
      <c r="H203" s="44" t="str">
        <f t="shared" si="53"/>
        <v/>
      </c>
      <c r="I203" s="44"/>
      <c r="J203" s="44"/>
      <c r="K203" s="144" t="str">
        <f>IFERROR(IF(ISBLANK(F203),"",IF(OR(MID($B203,6,1)="9",MID($B203,6,1)="8"),G203*IF(MID($B203,2,2)="LI",'Inflation Adjustment'!$J$9,'Inflation Adjustment'!$J$10),$F203*VLOOKUP($B203,'Reference ML'!$A$3:$M$2524,9,FALSE))),"")</f>
        <v/>
      </c>
      <c r="L203" s="145" t="str">
        <f>IFERROR(IF(ISBLANK(G203),"",IF(OR(MID($B203,6,1)="9",MID($B203,6,1)="8"),H203,$F203*VLOOKUP($B203,'Reference ML'!$A$3:$M$2524,10,FALSE))),"")</f>
        <v/>
      </c>
      <c r="M203" s="146" t="str">
        <f>IFERROR(VLOOKUP($B203,'Reference ML'!$A$3:$M$2524,13,FALSE),"")</f>
        <v/>
      </c>
      <c r="N203" s="145">
        <f>IF(K203&gt;0,IFERROR(K203*M203,0),"")</f>
        <v>0</v>
      </c>
      <c r="O203" s="147" t="str">
        <f>IFERROR(VLOOKUP($B203,'Reference ML'!$A$3:$M$2524,11,FALSE),"")</f>
        <v/>
      </c>
      <c r="P203" s="145">
        <f t="shared" si="57"/>
        <v>0</v>
      </c>
      <c r="Q203" s="145">
        <f t="shared" si="58"/>
        <v>0</v>
      </c>
      <c r="R203" s="148">
        <f t="shared" si="56"/>
        <v>0</v>
      </c>
      <c r="S203" s="149" t="str">
        <f>_xlfn.LET(
_xlpm.refno,B203,
_xlpm.measure_type,E203,
_xlpm.custom_cost,H203,
_xlpm.custom_benefit,R203,
_xlpm.custom_bc_ratio,(_xlpm.custom_benefit/_xlpm.custom_cost),
_xlpm.measure_bc_ratio,IF(_xlpm.measure_type="custom",_xlpm.custom_bc_ratio,VLOOKUP(_xlpm.refno,'UES Measure List Oct 2026'!$A$3:$AI$2210,35,FALSE)),
_xlpm.display,IF(ISBLANK(_xlpm.refno),"",_xlpm.measure_bc_ratio),
_xlpm.display
)</f>
        <v/>
      </c>
      <c r="T203" s="125" t="str">
        <f>IF(ISBLANK(B203),"",K203/$C$22)</f>
        <v/>
      </c>
      <c r="U203" s="126" t="str">
        <f>IF(ISBLANK(B203),"",(T203*S203))</f>
        <v/>
      </c>
      <c r="V203" s="44" t="str">
        <f>IF(ISBLANK(B203),"",IF(E203="custom",IF(AND(K203&gt;400000,S203&lt;0.5),"yes","no"),"n/a"))</f>
        <v/>
      </c>
      <c r="W203" t="s">
        <v>5072</v>
      </c>
    </row>
    <row r="204" spans="2:23" x14ac:dyDescent="0.25">
      <c r="B204" s="44"/>
      <c r="C204" s="44"/>
      <c r="D204" s="44" t="str">
        <f>IF(ISBLANK(B204),"",IFERROR(VLOOKUP(B204,'Reference ML'!$A$3:$M$2524,7,FALSE),"Error: Refno Not Found"))</f>
        <v/>
      </c>
      <c r="E204" s="44" t="str">
        <f t="shared" si="52"/>
        <v/>
      </c>
      <c r="F204" s="44" t="str">
        <f t="shared" si="50"/>
        <v/>
      </c>
      <c r="G204" s="44" t="str">
        <f t="shared" si="51"/>
        <v/>
      </c>
      <c r="H204" s="44" t="str">
        <f t="shared" si="53"/>
        <v/>
      </c>
      <c r="I204" s="44"/>
      <c r="J204" s="44"/>
      <c r="K204" s="144" t="str">
        <f>IFERROR(IF(ISBLANK(F204),"",IF(OR(MID($B204,6,1)="9",MID($B204,6,1)="8"),G204*IF(MID($B204,2,2)="LI",'Inflation Adjustment'!$J$9,'Inflation Adjustment'!$J$10),$F204*VLOOKUP($B204,'Reference ML'!$A$3:$M$2524,9,FALSE))),"")</f>
        <v/>
      </c>
      <c r="L204" s="145" t="str">
        <f>IFERROR(IF(ISBLANK(G204),"",IF(OR(MID($B204,6,1)="9",MID($B204,6,1)="8"),H204,$F204*VLOOKUP($B204,'Reference ML'!$A$3:$M$2524,10,FALSE))),"")</f>
        <v/>
      </c>
      <c r="M204" s="146" t="str">
        <f>IFERROR(VLOOKUP($B204,'Reference ML'!$A$3:$M$2524,13,FALSE),"")</f>
        <v/>
      </c>
      <c r="N204" s="145">
        <f>IF(K204&gt;0,IFERROR(K204*M204,0),"")</f>
        <v>0</v>
      </c>
      <c r="O204" s="147" t="str">
        <f>IFERROR(VLOOKUP($B204,'Reference ML'!$A$3:$M$2524,11,FALSE),"")</f>
        <v/>
      </c>
      <c r="P204" s="145">
        <f t="shared" si="57"/>
        <v>0</v>
      </c>
      <c r="Q204" s="145">
        <f t="shared" si="58"/>
        <v>0</v>
      </c>
      <c r="R204" s="148">
        <f t="shared" si="56"/>
        <v>0</v>
      </c>
      <c r="S204" s="149" t="str">
        <f>_xlfn.LET(
_xlpm.refno,B204,
_xlpm.measure_type,E204,
_xlpm.custom_cost,H204,
_xlpm.custom_benefit,R204,
_xlpm.custom_bc_ratio,(_xlpm.custom_benefit/_xlpm.custom_cost),
_xlpm.measure_bc_ratio,IF(_xlpm.measure_type="custom",_xlpm.custom_bc_ratio,VLOOKUP(_xlpm.refno,'UES Measure List Oct 2026'!$A$3:$AI$2210,35,FALSE)),
_xlpm.display,IF(ISBLANK(_xlpm.refno),"",_xlpm.measure_bc_ratio),
_xlpm.display
)</f>
        <v/>
      </c>
      <c r="T204" s="125" t="str">
        <f>IF(ISBLANK(B204),"",K204/$C$22)</f>
        <v/>
      </c>
      <c r="U204" s="126" t="str">
        <f>IF(ISBLANK(B204),"",(T204*S204))</f>
        <v/>
      </c>
      <c r="V204" s="44" t="str">
        <f>IF(ISBLANK(B204),"",IF(E204="custom",IF(AND(K204&gt;400000,S204&lt;0.5),"yes","no"),"n/a"))</f>
        <v/>
      </c>
      <c r="W204" t="s">
        <v>5072</v>
      </c>
    </row>
    <row r="205" spans="2:23" x14ac:dyDescent="0.25">
      <c r="B205" s="44"/>
      <c r="C205" s="44"/>
      <c r="D205" s="44" t="str">
        <f>IF(ISBLANK(B205),"",IFERROR(VLOOKUP(B205,'Reference ML'!$A$3:$M$2524,7,FALSE),"Error: Refno Not Found"))</f>
        <v/>
      </c>
      <c r="E205" s="44" t="str">
        <f t="shared" si="52"/>
        <v/>
      </c>
      <c r="F205" s="44" t="str">
        <f t="shared" si="50"/>
        <v/>
      </c>
      <c r="G205" s="44" t="str">
        <f t="shared" si="51"/>
        <v/>
      </c>
      <c r="H205" s="44" t="str">
        <f t="shared" si="53"/>
        <v/>
      </c>
      <c r="I205" s="44"/>
      <c r="J205" s="44"/>
      <c r="K205" s="144" t="str">
        <f>IFERROR(IF(ISBLANK(F205),"",IF(OR(MID($B205,6,1)="9",MID($B205,6,1)="8"),G205*IF(MID($B205,2,2)="LI",'Inflation Adjustment'!$J$9,'Inflation Adjustment'!$J$10),$F205*VLOOKUP($B205,'Reference ML'!$A$3:$M$2524,9,FALSE))),"")</f>
        <v/>
      </c>
      <c r="L205" s="145" t="str">
        <f>IFERROR(IF(ISBLANK(G205),"",IF(OR(MID($B205,6,1)="9",MID($B205,6,1)="8"),H205,$F205*VLOOKUP($B205,'Reference ML'!$A$3:$M$2524,10,FALSE))),"")</f>
        <v/>
      </c>
      <c r="M205" s="146" t="str">
        <f>IFERROR(VLOOKUP($B205,'Reference ML'!$A$3:$M$2524,13,FALSE),"")</f>
        <v/>
      </c>
      <c r="N205" s="145">
        <f>IF(K205&gt;0,IFERROR(K205*M205,0),"")</f>
        <v>0</v>
      </c>
      <c r="O205" s="147" t="str">
        <f>IFERROR(VLOOKUP($B205,'Reference ML'!$A$3:$M$2524,11,FALSE),"")</f>
        <v/>
      </c>
      <c r="P205" s="145">
        <f t="shared" si="57"/>
        <v>0</v>
      </c>
      <c r="Q205" s="145">
        <f t="shared" si="58"/>
        <v>0</v>
      </c>
      <c r="R205" s="148">
        <f t="shared" si="56"/>
        <v>0</v>
      </c>
      <c r="S205" s="149" t="str">
        <f>_xlfn.LET(
_xlpm.refno,B205,
_xlpm.measure_type,E205,
_xlpm.custom_cost,H205,
_xlpm.custom_benefit,R205,
_xlpm.custom_bc_ratio,(_xlpm.custom_benefit/_xlpm.custom_cost),
_xlpm.measure_bc_ratio,IF(_xlpm.measure_type="custom",_xlpm.custom_bc_ratio,VLOOKUP(_xlpm.refno,'UES Measure List Oct 2026'!$A$3:$AI$2210,35,FALSE)),
_xlpm.display,IF(ISBLANK(_xlpm.refno),"",_xlpm.measure_bc_ratio),
_xlpm.display
)</f>
        <v/>
      </c>
      <c r="T205" s="125" t="str">
        <f>IF(ISBLANK(B205),"",K205/$C$22)</f>
        <v/>
      </c>
      <c r="U205" s="126" t="str">
        <f>IF(ISBLANK(B205),"",(T205*S205))</f>
        <v/>
      </c>
      <c r="V205" s="44" t="str">
        <f>IF(ISBLANK(B205),"",IF(E205="custom",IF(AND(K205&gt;400000,S205&lt;0.5),"yes","no"),"n/a"))</f>
        <v/>
      </c>
      <c r="W205" t="s">
        <v>5072</v>
      </c>
    </row>
    <row r="206" spans="2:23" x14ac:dyDescent="0.25">
      <c r="B206" s="44"/>
      <c r="C206" s="44"/>
      <c r="D206" s="44" t="str">
        <f>IF(ISBLANK(B206),"",IFERROR(VLOOKUP(B206,'Reference ML'!$A$3:$M$2524,7,FALSE),"Error: Refno Not Found"))</f>
        <v/>
      </c>
      <c r="E206" s="44" t="str">
        <f t="shared" si="52"/>
        <v/>
      </c>
      <c r="F206" s="44" t="str">
        <f t="shared" si="50"/>
        <v/>
      </c>
      <c r="G206" s="44" t="str">
        <f t="shared" si="51"/>
        <v/>
      </c>
      <c r="H206" s="44" t="str">
        <f t="shared" si="53"/>
        <v/>
      </c>
      <c r="I206" s="44"/>
      <c r="J206" s="44"/>
      <c r="K206" s="144" t="str">
        <f>IFERROR(IF(ISBLANK(F206),"",IF(OR(MID($B206,6,1)="9",MID($B206,6,1)="8"),G206*IF(MID($B206,2,2)="LI",'Inflation Adjustment'!$J$9,'Inflation Adjustment'!$J$10),$F206*VLOOKUP($B206,'Reference ML'!$A$3:$M$2524,9,FALSE))),"")</f>
        <v/>
      </c>
      <c r="L206" s="145" t="str">
        <f>IFERROR(IF(ISBLANK(G206),"",IF(OR(MID($B206,6,1)="9",MID($B206,6,1)="8"),H206,$F206*VLOOKUP($B206,'Reference ML'!$A$3:$M$2524,10,FALSE))),"")</f>
        <v/>
      </c>
      <c r="M206" s="146" t="str">
        <f>IFERROR(VLOOKUP($B206,'Reference ML'!$A$3:$M$2524,13,FALSE),"")</f>
        <v/>
      </c>
      <c r="N206" s="145">
        <f>IF(K206&gt;0,IFERROR(K206*M206,0),"")</f>
        <v>0</v>
      </c>
      <c r="O206" s="147" t="str">
        <f>IFERROR(VLOOKUP($B206,'Reference ML'!$A$3:$M$2524,11,FALSE),"")</f>
        <v/>
      </c>
      <c r="P206" s="145">
        <f t="shared" si="57"/>
        <v>0</v>
      </c>
      <c r="Q206" s="145">
        <f t="shared" si="58"/>
        <v>0</v>
      </c>
      <c r="R206" s="148">
        <f t="shared" si="56"/>
        <v>0</v>
      </c>
      <c r="S206" s="149" t="str">
        <f>_xlfn.LET(
_xlpm.refno,B206,
_xlpm.measure_type,E206,
_xlpm.custom_cost,H206,
_xlpm.custom_benefit,R206,
_xlpm.custom_bc_ratio,(_xlpm.custom_benefit/_xlpm.custom_cost),
_xlpm.measure_bc_ratio,IF(_xlpm.measure_type="custom",_xlpm.custom_bc_ratio,VLOOKUP(_xlpm.refno,'UES Measure List Oct 2026'!$A$3:$AI$2210,35,FALSE)),
_xlpm.display,IF(ISBLANK(_xlpm.refno),"",_xlpm.measure_bc_ratio),
_xlpm.display
)</f>
        <v/>
      </c>
      <c r="T206" s="125" t="str">
        <f>IF(ISBLANK(B206),"",K206/$C$22)</f>
        <v/>
      </c>
      <c r="U206" s="126" t="str">
        <f>IF(ISBLANK(B206),"",(T206*S206))</f>
        <v/>
      </c>
      <c r="V206" s="44" t="str">
        <f>IF(ISBLANK(B206),"",IF(E206="custom",IF(AND(K206&gt;400000,S206&lt;0.5),"yes","no"),"n/a"))</f>
        <v/>
      </c>
      <c r="W206" t="s">
        <v>5072</v>
      </c>
    </row>
    <row r="207" spans="2:23" x14ac:dyDescent="0.25">
      <c r="B207" s="44"/>
      <c r="C207" s="44"/>
      <c r="D207" s="44" t="str">
        <f>IF(ISBLANK(B207),"",IFERROR(VLOOKUP(B207,'Reference ML'!$A$3:$M$2524,7,FALSE),"Error: Refno Not Found"))</f>
        <v/>
      </c>
      <c r="E207" s="44" t="str">
        <f t="shared" si="52"/>
        <v/>
      </c>
      <c r="F207" s="44" t="str">
        <f t="shared" si="50"/>
        <v/>
      </c>
      <c r="G207" s="44" t="str">
        <f t="shared" si="51"/>
        <v/>
      </c>
      <c r="H207" s="44" t="str">
        <f t="shared" si="53"/>
        <v/>
      </c>
      <c r="I207" s="44"/>
      <c r="J207" s="44"/>
      <c r="K207" s="144" t="str">
        <f>IFERROR(IF(ISBLANK(F207),"",IF(OR(MID($B207,6,1)="9",MID($B207,6,1)="8"),G207*IF(MID($B207,2,2)="LI",'Inflation Adjustment'!$J$9,'Inflation Adjustment'!$J$10),$F207*VLOOKUP($B207,'Reference ML'!$A$3:$M$2524,9,FALSE))),"")</f>
        <v/>
      </c>
      <c r="L207" s="145" t="str">
        <f>IFERROR(IF(ISBLANK(G207),"",IF(OR(MID($B207,6,1)="9",MID($B207,6,1)="8"),H207,$F207*VLOOKUP($B207,'Reference ML'!$A$3:$M$2524,10,FALSE))),"")</f>
        <v/>
      </c>
      <c r="M207" s="146" t="str">
        <f>IFERROR(VLOOKUP($B207,'Reference ML'!$A$3:$M$2524,13,FALSE),"")</f>
        <v/>
      </c>
      <c r="N207" s="145">
        <f>IF(K207&gt;0,IFERROR(K207*M207,0),"")</f>
        <v>0</v>
      </c>
      <c r="O207" s="147" t="str">
        <f>IFERROR(VLOOKUP($B207,'Reference ML'!$A$3:$M$2524,11,FALSE),"")</f>
        <v/>
      </c>
      <c r="P207" s="145">
        <f t="shared" si="57"/>
        <v>0</v>
      </c>
      <c r="Q207" s="145">
        <f t="shared" si="58"/>
        <v>0</v>
      </c>
      <c r="R207" s="148">
        <f t="shared" si="56"/>
        <v>0</v>
      </c>
      <c r="S207" s="149" t="str">
        <f>_xlfn.LET(
_xlpm.refno,B207,
_xlpm.measure_type,E207,
_xlpm.custom_cost,H207,
_xlpm.custom_benefit,R207,
_xlpm.custom_bc_ratio,(_xlpm.custom_benefit/_xlpm.custom_cost),
_xlpm.measure_bc_ratio,IF(_xlpm.measure_type="custom",_xlpm.custom_bc_ratio,VLOOKUP(_xlpm.refno,'UES Measure List Oct 2026'!$A$3:$AI$2210,35,FALSE)),
_xlpm.display,IF(ISBLANK(_xlpm.refno),"",_xlpm.measure_bc_ratio),
_xlpm.display
)</f>
        <v/>
      </c>
      <c r="T207" s="125" t="str">
        <f>IF(ISBLANK(B207),"",K207/$C$22)</f>
        <v/>
      </c>
      <c r="U207" s="126" t="str">
        <f>IF(ISBLANK(B207),"",(T207*S207))</f>
        <v/>
      </c>
      <c r="V207" s="44" t="str">
        <f>IF(ISBLANK(B207),"",IF(E207="custom",IF(AND(K207&gt;400000,S207&lt;0.5),"yes","no"),"n/a"))</f>
        <v/>
      </c>
      <c r="W207" t="s">
        <v>5072</v>
      </c>
    </row>
    <row r="208" spans="2:23" x14ac:dyDescent="0.25">
      <c r="B208" s="44"/>
      <c r="C208" s="44"/>
      <c r="D208" s="44" t="str">
        <f>IF(ISBLANK(B208),"",IFERROR(VLOOKUP(B208,'Reference ML'!$A$3:$M$2524,7,FALSE),"Error: Refno Not Found"))</f>
        <v/>
      </c>
      <c r="E208" s="44" t="str">
        <f t="shared" si="52"/>
        <v/>
      </c>
      <c r="F208" s="44" t="str">
        <f t="shared" si="50"/>
        <v/>
      </c>
      <c r="G208" s="44" t="str">
        <f t="shared" si="51"/>
        <v/>
      </c>
      <c r="H208" s="44" t="str">
        <f t="shared" si="53"/>
        <v/>
      </c>
      <c r="I208" s="44"/>
      <c r="J208" s="44"/>
      <c r="K208" s="144" t="str">
        <f>IFERROR(IF(ISBLANK(F208),"",IF(OR(MID($B208,6,1)="9",MID($B208,6,1)="8"),G208*IF(MID($B208,2,2)="LI",'Inflation Adjustment'!$J$9,'Inflation Adjustment'!$J$10),$F208*VLOOKUP($B208,'Reference ML'!$A$3:$M$2524,9,FALSE))),"")</f>
        <v/>
      </c>
      <c r="L208" s="145" t="str">
        <f>IFERROR(IF(ISBLANK(G208),"",IF(OR(MID($B208,6,1)="9",MID($B208,6,1)="8"),H208,$F208*VLOOKUP($B208,'Reference ML'!$A$3:$M$2524,10,FALSE))),"")</f>
        <v/>
      </c>
      <c r="M208" s="146" t="str">
        <f>IFERROR(VLOOKUP($B208,'Reference ML'!$A$3:$M$2524,13,FALSE),"")</f>
        <v/>
      </c>
      <c r="N208" s="145">
        <f>IF(K208&gt;0,IFERROR(K208*M208,0),"")</f>
        <v>0</v>
      </c>
      <c r="O208" s="147" t="str">
        <f>IFERROR(VLOOKUP($B208,'Reference ML'!$A$3:$M$2524,11,FALSE),"")</f>
        <v/>
      </c>
      <c r="P208" s="145">
        <f t="shared" si="57"/>
        <v>0</v>
      </c>
      <c r="Q208" s="145">
        <f t="shared" si="58"/>
        <v>0</v>
      </c>
      <c r="R208" s="148">
        <f t="shared" si="56"/>
        <v>0</v>
      </c>
      <c r="S208" s="149" t="str">
        <f>_xlfn.LET(
_xlpm.refno,B208,
_xlpm.measure_type,E208,
_xlpm.custom_cost,H208,
_xlpm.custom_benefit,R208,
_xlpm.custom_bc_ratio,(_xlpm.custom_benefit/_xlpm.custom_cost),
_xlpm.measure_bc_ratio,IF(_xlpm.measure_type="custom",_xlpm.custom_bc_ratio,VLOOKUP(_xlpm.refno,'UES Measure List Oct 2026'!$A$3:$AI$2210,35,FALSE)),
_xlpm.display,IF(ISBLANK(_xlpm.refno),"",_xlpm.measure_bc_ratio),
_xlpm.display
)</f>
        <v/>
      </c>
      <c r="T208" s="125" t="str">
        <f>IF(ISBLANK(B208),"",K208/$C$22)</f>
        <v/>
      </c>
      <c r="U208" s="126" t="str">
        <f>IF(ISBLANK(B208),"",(T208*S208))</f>
        <v/>
      </c>
      <c r="V208" s="44" t="str">
        <f>IF(ISBLANK(B208),"",IF(E208="custom",IF(AND(K208&gt;400000,S208&lt;0.5),"yes","no"),"n/a"))</f>
        <v/>
      </c>
      <c r="W208" t="s">
        <v>5072</v>
      </c>
    </row>
    <row r="209" spans="2:23" x14ac:dyDescent="0.25">
      <c r="B209" s="44"/>
      <c r="C209" s="44"/>
      <c r="D209" s="44" t="str">
        <f>IF(ISBLANK(B209),"",IFERROR(VLOOKUP(B209,'Reference ML'!$A$3:$M$2524,7,FALSE),"Error: Refno Not Found"))</f>
        <v/>
      </c>
      <c r="E209" s="44" t="str">
        <f t="shared" si="52"/>
        <v/>
      </c>
      <c r="F209" s="44" t="str">
        <f t="shared" si="50"/>
        <v/>
      </c>
      <c r="G209" s="44" t="str">
        <f t="shared" si="51"/>
        <v/>
      </c>
      <c r="H209" s="44" t="str">
        <f t="shared" si="53"/>
        <v/>
      </c>
      <c r="I209" s="44"/>
      <c r="J209" s="44"/>
      <c r="K209" s="144" t="str">
        <f>IFERROR(IF(ISBLANK(F209),"",IF(OR(MID($B209,6,1)="9",MID($B209,6,1)="8"),G209*IF(MID($B209,2,2)="LI",'Inflation Adjustment'!$J$9,'Inflation Adjustment'!$J$10),$F209*VLOOKUP($B209,'Reference ML'!$A$3:$M$2524,9,FALSE))),"")</f>
        <v/>
      </c>
      <c r="L209" s="145" t="str">
        <f>IFERROR(IF(ISBLANK(G209),"",IF(OR(MID($B209,6,1)="9",MID($B209,6,1)="8"),H209,$F209*VLOOKUP($B209,'Reference ML'!$A$3:$M$2524,10,FALSE))),"")</f>
        <v/>
      </c>
      <c r="M209" s="146" t="str">
        <f>IFERROR(VLOOKUP($B209,'Reference ML'!$A$3:$M$2524,13,FALSE),"")</f>
        <v/>
      </c>
      <c r="N209" s="145">
        <f>IF(K209&gt;0,IFERROR(K209*M209,0),"")</f>
        <v>0</v>
      </c>
      <c r="O209" s="147" t="str">
        <f>IFERROR(VLOOKUP($B209,'Reference ML'!$A$3:$M$2524,11,FALSE),"")</f>
        <v/>
      </c>
      <c r="P209" s="145">
        <f t="shared" si="57"/>
        <v>0</v>
      </c>
      <c r="Q209" s="145">
        <f t="shared" si="58"/>
        <v>0</v>
      </c>
      <c r="R209" s="148">
        <f t="shared" si="56"/>
        <v>0</v>
      </c>
      <c r="S209" s="149" t="str">
        <f>_xlfn.LET(
_xlpm.refno,B209,
_xlpm.measure_type,E209,
_xlpm.custom_cost,H209,
_xlpm.custom_benefit,R209,
_xlpm.custom_bc_ratio,(_xlpm.custom_benefit/_xlpm.custom_cost),
_xlpm.measure_bc_ratio,IF(_xlpm.measure_type="custom",_xlpm.custom_bc_ratio,VLOOKUP(_xlpm.refno,'UES Measure List Oct 2026'!$A$3:$AI$2210,35,FALSE)),
_xlpm.display,IF(ISBLANK(_xlpm.refno),"",_xlpm.measure_bc_ratio),
_xlpm.display
)</f>
        <v/>
      </c>
      <c r="T209" s="125" t="str">
        <f>IF(ISBLANK(B209),"",K209/$C$22)</f>
        <v/>
      </c>
      <c r="U209" s="126" t="str">
        <f>IF(ISBLANK(B209),"",(T209*S209))</f>
        <v/>
      </c>
      <c r="V209" s="44" t="str">
        <f>IF(ISBLANK(B209),"",IF(E209="custom",IF(AND(K209&gt;400000,S209&lt;0.5),"yes","no"),"n/a"))</f>
        <v/>
      </c>
      <c r="W209" t="s">
        <v>5072</v>
      </c>
    </row>
    <row r="210" spans="2:23" x14ac:dyDescent="0.25">
      <c r="B210" s="44"/>
      <c r="C210" s="44"/>
      <c r="D210" s="44" t="str">
        <f>IF(ISBLANK(B210),"",IFERROR(VLOOKUP(B210,'Reference ML'!$A$3:$M$2524,7,FALSE),"Error: Refno Not Found"))</f>
        <v/>
      </c>
      <c r="E210" s="44" t="str">
        <f t="shared" si="52"/>
        <v/>
      </c>
      <c r="F210" s="44" t="str">
        <f t="shared" si="50"/>
        <v/>
      </c>
      <c r="G210" s="44" t="str">
        <f t="shared" si="51"/>
        <v/>
      </c>
      <c r="H210" s="44" t="str">
        <f t="shared" si="53"/>
        <v/>
      </c>
      <c r="I210" s="44"/>
      <c r="J210" s="44"/>
      <c r="K210" s="144" t="str">
        <f>IFERROR(IF(ISBLANK(F210),"",IF(OR(MID($B210,6,1)="9",MID($B210,6,1)="8"),G210*IF(MID($B210,2,2)="LI",'Inflation Adjustment'!$J$9,'Inflation Adjustment'!$J$10),$F210*VLOOKUP($B210,'Reference ML'!$A$3:$M$2524,9,FALSE))),"")</f>
        <v/>
      </c>
      <c r="L210" s="145" t="str">
        <f>IFERROR(IF(ISBLANK(G210),"",IF(OR(MID($B210,6,1)="9",MID($B210,6,1)="8"),H210,$F210*VLOOKUP($B210,'Reference ML'!$A$3:$M$2524,10,FALSE))),"")</f>
        <v/>
      </c>
      <c r="M210" s="146" t="str">
        <f>IFERROR(VLOOKUP($B210,'Reference ML'!$A$3:$M$2524,13,FALSE),"")</f>
        <v/>
      </c>
      <c r="N210" s="145">
        <f>IF(K210&gt;0,IFERROR(K210*M210,0),"")</f>
        <v>0</v>
      </c>
      <c r="O210" s="147" t="str">
        <f>IFERROR(VLOOKUP($B210,'Reference ML'!$A$3:$M$2524,11,FALSE),"")</f>
        <v/>
      </c>
      <c r="P210" s="145">
        <f t="shared" si="57"/>
        <v>0</v>
      </c>
      <c r="Q210" s="145">
        <f t="shared" si="58"/>
        <v>0</v>
      </c>
      <c r="R210" s="148">
        <f t="shared" si="56"/>
        <v>0</v>
      </c>
      <c r="S210" s="149" t="str">
        <f>_xlfn.LET(
_xlpm.refno,B210,
_xlpm.measure_type,E210,
_xlpm.custom_cost,H210,
_xlpm.custom_benefit,R210,
_xlpm.custom_bc_ratio,(_xlpm.custom_benefit/_xlpm.custom_cost),
_xlpm.measure_bc_ratio,IF(_xlpm.measure_type="custom",_xlpm.custom_bc_ratio,VLOOKUP(_xlpm.refno,'UES Measure List Oct 2026'!$A$3:$AI$2210,35,FALSE)),
_xlpm.display,IF(ISBLANK(_xlpm.refno),"",_xlpm.measure_bc_ratio),
_xlpm.display
)</f>
        <v/>
      </c>
      <c r="T210" s="125" t="str">
        <f>IF(ISBLANK(B210),"",K210/$C$22)</f>
        <v/>
      </c>
      <c r="U210" s="126" t="str">
        <f>IF(ISBLANK(B210),"",(T210*S210))</f>
        <v/>
      </c>
      <c r="V210" s="44" t="str">
        <f>IF(ISBLANK(B210),"",IF(E210="custom",IF(AND(K210&gt;400000,S210&lt;0.5),"yes","no"),"n/a"))</f>
        <v/>
      </c>
      <c r="W210" t="s">
        <v>5072</v>
      </c>
    </row>
    <row r="211" spans="2:23" x14ac:dyDescent="0.25">
      <c r="B211" s="44"/>
      <c r="C211" s="44"/>
      <c r="D211" s="44" t="str">
        <f>IF(ISBLANK(B211),"",IFERROR(VLOOKUP(B211,'Reference ML'!$A$3:$M$2524,7,FALSE),"Error: Refno Not Found"))</f>
        <v/>
      </c>
      <c r="E211" s="44" t="str">
        <f t="shared" si="52"/>
        <v/>
      </c>
      <c r="F211" s="44" t="str">
        <f t="shared" si="50"/>
        <v/>
      </c>
      <c r="G211" s="44" t="str">
        <f t="shared" si="51"/>
        <v/>
      </c>
      <c r="H211" s="44" t="str">
        <f t="shared" si="53"/>
        <v/>
      </c>
      <c r="I211" s="44"/>
      <c r="J211" s="44"/>
      <c r="K211" s="144" t="str">
        <f>IFERROR(IF(ISBLANK(F211),"",IF(OR(MID($B211,6,1)="9",MID($B211,6,1)="8"),G211*IF(MID($B211,2,2)="LI",'Inflation Adjustment'!$J$9,'Inflation Adjustment'!$J$10),$F211*VLOOKUP($B211,'Reference ML'!$A$3:$M$2524,9,FALSE))),"")</f>
        <v/>
      </c>
      <c r="L211" s="145" t="str">
        <f>IFERROR(IF(ISBLANK(G211),"",IF(OR(MID($B211,6,1)="9",MID($B211,6,1)="8"),H211,$F211*VLOOKUP($B211,'Reference ML'!$A$3:$M$2524,10,FALSE))),"")</f>
        <v/>
      </c>
      <c r="M211" s="146" t="str">
        <f>IFERROR(VLOOKUP($B211,'Reference ML'!$A$3:$M$2524,13,FALSE),"")</f>
        <v/>
      </c>
      <c r="N211" s="145">
        <f>IF(K211&gt;0,IFERROR(K211*M211,0),"")</f>
        <v>0</v>
      </c>
      <c r="O211" s="147" t="str">
        <f>IFERROR(VLOOKUP($B211,'Reference ML'!$A$3:$M$2524,11,FALSE),"")</f>
        <v/>
      </c>
      <c r="P211" s="145">
        <f t="shared" si="57"/>
        <v>0</v>
      </c>
      <c r="Q211" s="145">
        <f t="shared" si="58"/>
        <v>0</v>
      </c>
      <c r="R211" s="148">
        <f t="shared" si="56"/>
        <v>0</v>
      </c>
      <c r="S211" s="149" t="str">
        <f>_xlfn.LET(
_xlpm.refno,B211,
_xlpm.measure_type,E211,
_xlpm.custom_cost,H211,
_xlpm.custom_benefit,R211,
_xlpm.custom_bc_ratio,(_xlpm.custom_benefit/_xlpm.custom_cost),
_xlpm.measure_bc_ratio,IF(_xlpm.measure_type="custom",_xlpm.custom_bc_ratio,VLOOKUP(_xlpm.refno,'UES Measure List Oct 2026'!$A$3:$AI$2210,35,FALSE)),
_xlpm.display,IF(ISBLANK(_xlpm.refno),"",_xlpm.measure_bc_ratio),
_xlpm.display
)</f>
        <v/>
      </c>
      <c r="T211" s="125" t="str">
        <f>IF(ISBLANK(B211),"",K211/$C$22)</f>
        <v/>
      </c>
      <c r="U211" s="126" t="str">
        <f>IF(ISBLANK(B211),"",(T211*S211))</f>
        <v/>
      </c>
      <c r="V211" s="44" t="str">
        <f>IF(ISBLANK(B211),"",IF(E211="custom",IF(AND(K211&gt;400000,S211&lt;0.5),"yes","no"),"n/a"))</f>
        <v/>
      </c>
      <c r="W211" t="s">
        <v>5072</v>
      </c>
    </row>
    <row r="212" spans="2:23" x14ac:dyDescent="0.25">
      <c r="B212" s="44"/>
      <c r="C212" s="44"/>
      <c r="D212" s="44" t="str">
        <f>IF(ISBLANK(B212),"",IFERROR(VLOOKUP(B212,'Reference ML'!$A$3:$M$2524,7,FALSE),"Error: Refno Not Found"))</f>
        <v/>
      </c>
      <c r="E212" s="44" t="str">
        <f t="shared" si="52"/>
        <v/>
      </c>
      <c r="F212" s="44" t="str">
        <f t="shared" si="50"/>
        <v/>
      </c>
      <c r="G212" s="44" t="str">
        <f t="shared" si="51"/>
        <v/>
      </c>
      <c r="H212" s="44" t="str">
        <f t="shared" si="53"/>
        <v/>
      </c>
      <c r="I212" s="44"/>
      <c r="J212" s="44"/>
      <c r="K212" s="144" t="str">
        <f>IFERROR(IF(ISBLANK(F212),"",IF(OR(MID($B212,6,1)="9",MID($B212,6,1)="8"),G212*IF(MID($B212,2,2)="LI",'Inflation Adjustment'!$J$9,'Inflation Adjustment'!$J$10),$F212*VLOOKUP($B212,'Reference ML'!$A$3:$M$2524,9,FALSE))),"")</f>
        <v/>
      </c>
      <c r="L212" s="145" t="str">
        <f>IFERROR(IF(ISBLANK(G212),"",IF(OR(MID($B212,6,1)="9",MID($B212,6,1)="8"),H212,$F212*VLOOKUP($B212,'Reference ML'!$A$3:$M$2524,10,FALSE))),"")</f>
        <v/>
      </c>
      <c r="M212" s="146" t="str">
        <f>IFERROR(VLOOKUP($B212,'Reference ML'!$A$3:$M$2524,13,FALSE),"")</f>
        <v/>
      </c>
      <c r="N212" s="145">
        <f>IF(K212&gt;0,IFERROR(K212*M212,0),"")</f>
        <v>0</v>
      </c>
      <c r="O212" s="147" t="str">
        <f>IFERROR(VLOOKUP($B212,'Reference ML'!$A$3:$M$2524,11,FALSE),"")</f>
        <v/>
      </c>
      <c r="P212" s="145">
        <f t="shared" si="57"/>
        <v>0</v>
      </c>
      <c r="Q212" s="145">
        <f t="shared" si="58"/>
        <v>0</v>
      </c>
      <c r="R212" s="148">
        <f t="shared" si="56"/>
        <v>0</v>
      </c>
      <c r="S212" s="149" t="str">
        <f>_xlfn.LET(
_xlpm.refno,B212,
_xlpm.measure_type,E212,
_xlpm.custom_cost,H212,
_xlpm.custom_benefit,R212,
_xlpm.custom_bc_ratio,(_xlpm.custom_benefit/_xlpm.custom_cost),
_xlpm.measure_bc_ratio,IF(_xlpm.measure_type="custom",_xlpm.custom_bc_ratio,VLOOKUP(_xlpm.refno,'UES Measure List Oct 2026'!$A$3:$AI$2210,35,FALSE)),
_xlpm.display,IF(ISBLANK(_xlpm.refno),"",_xlpm.measure_bc_ratio),
_xlpm.display
)</f>
        <v/>
      </c>
      <c r="T212" s="125" t="str">
        <f>IF(ISBLANK(B212),"",K212/$C$22)</f>
        <v/>
      </c>
      <c r="U212" s="126" t="str">
        <f>IF(ISBLANK(B212),"",(T212*S212))</f>
        <v/>
      </c>
      <c r="V212" s="44" t="str">
        <f>IF(ISBLANK(B212),"",IF(E212="custom",IF(AND(K212&gt;400000,S212&lt;0.5),"yes","no"),"n/a"))</f>
        <v/>
      </c>
      <c r="W212" t="s">
        <v>5072</v>
      </c>
    </row>
    <row r="213" spans="2:23" x14ac:dyDescent="0.25">
      <c r="B213" s="44"/>
      <c r="C213" s="44"/>
      <c r="D213" s="44" t="str">
        <f>IF(ISBLANK(B213),"",IFERROR(VLOOKUP(B213,'Reference ML'!$A$3:$M$2524,7,FALSE),"Error: Refno Not Found"))</f>
        <v/>
      </c>
      <c r="E213" s="44" t="str">
        <f t="shared" si="52"/>
        <v/>
      </c>
      <c r="F213" s="44" t="str">
        <f t="shared" si="50"/>
        <v/>
      </c>
      <c r="G213" s="44" t="str">
        <f t="shared" si="51"/>
        <v/>
      </c>
      <c r="H213" s="44" t="str">
        <f t="shared" si="53"/>
        <v/>
      </c>
      <c r="I213" s="44"/>
      <c r="J213" s="44"/>
      <c r="K213" s="144" t="str">
        <f>IFERROR(IF(ISBLANK(F213),"",IF(OR(MID($B213,6,1)="9",MID($B213,6,1)="8"),G213*IF(MID($B213,2,2)="LI",'Inflation Adjustment'!$J$9,'Inflation Adjustment'!$J$10),$F213*VLOOKUP($B213,'Reference ML'!$A$3:$M$2524,9,FALSE))),"")</f>
        <v/>
      </c>
      <c r="L213" s="145" t="str">
        <f>IFERROR(IF(ISBLANK(G213),"",IF(OR(MID($B213,6,1)="9",MID($B213,6,1)="8"),H213,$F213*VLOOKUP($B213,'Reference ML'!$A$3:$M$2524,10,FALSE))),"")</f>
        <v/>
      </c>
      <c r="M213" s="146" t="str">
        <f>IFERROR(VLOOKUP($B213,'Reference ML'!$A$3:$M$2524,13,FALSE),"")</f>
        <v/>
      </c>
      <c r="N213" s="145">
        <f>IF(K213&gt;0,IFERROR(K213*M213,0),"")</f>
        <v>0</v>
      </c>
      <c r="O213" s="147" t="str">
        <f>IFERROR(VLOOKUP($B213,'Reference ML'!$A$3:$M$2524,11,FALSE),"")</f>
        <v/>
      </c>
      <c r="P213" s="145">
        <f t="shared" si="57"/>
        <v>0</v>
      </c>
      <c r="Q213" s="145">
        <f t="shared" si="58"/>
        <v>0</v>
      </c>
      <c r="R213" s="148">
        <f t="shared" si="56"/>
        <v>0</v>
      </c>
      <c r="S213" s="149" t="str">
        <f>_xlfn.LET(
_xlpm.refno,B213,
_xlpm.measure_type,E213,
_xlpm.custom_cost,H213,
_xlpm.custom_benefit,R213,
_xlpm.custom_bc_ratio,(_xlpm.custom_benefit/_xlpm.custom_cost),
_xlpm.measure_bc_ratio,IF(_xlpm.measure_type="custom",_xlpm.custom_bc_ratio,VLOOKUP(_xlpm.refno,'UES Measure List Oct 2026'!$A$3:$AI$2210,35,FALSE)),
_xlpm.display,IF(ISBLANK(_xlpm.refno),"",_xlpm.measure_bc_ratio),
_xlpm.display
)</f>
        <v/>
      </c>
      <c r="T213" s="125" t="str">
        <f>IF(ISBLANK(B213),"",K213/$C$22)</f>
        <v/>
      </c>
      <c r="U213" s="126" t="str">
        <f>IF(ISBLANK(B213),"",(T213*S213))</f>
        <v/>
      </c>
      <c r="V213" s="44" t="str">
        <f>IF(ISBLANK(B213),"",IF(E213="custom",IF(AND(K213&gt;400000,S213&lt;0.5),"yes","no"),"n/a"))</f>
        <v/>
      </c>
      <c r="W213" t="s">
        <v>5072</v>
      </c>
    </row>
    <row r="214" spans="2:23" x14ac:dyDescent="0.25">
      <c r="B214" s="44"/>
      <c r="C214" s="44"/>
      <c r="D214" s="44" t="str">
        <f>IF(ISBLANK(B214),"",IFERROR(VLOOKUP(B214,'Reference ML'!$A$3:$M$2524,7,FALSE),"Error: Refno Not Found"))</f>
        <v/>
      </c>
      <c r="E214" s="44" t="str">
        <f t="shared" si="52"/>
        <v/>
      </c>
      <c r="F214" s="44" t="str">
        <f t="shared" si="50"/>
        <v/>
      </c>
      <c r="G214" s="44" t="str">
        <f t="shared" si="51"/>
        <v/>
      </c>
      <c r="H214" s="44" t="str">
        <f t="shared" si="53"/>
        <v/>
      </c>
      <c r="I214" s="44"/>
      <c r="J214" s="44"/>
      <c r="K214" s="144" t="str">
        <f>IFERROR(IF(ISBLANK(F214),"",IF(OR(MID($B214,6,1)="9",MID($B214,6,1)="8"),G214*IF(MID($B214,2,2)="LI",'Inflation Adjustment'!$J$9,'Inflation Adjustment'!$J$10),$F214*VLOOKUP($B214,'Reference ML'!$A$3:$M$2524,9,FALSE))),"")</f>
        <v/>
      </c>
      <c r="L214" s="145" t="str">
        <f>IFERROR(IF(ISBLANK(G214),"",IF(OR(MID($B214,6,1)="9",MID($B214,6,1)="8"),H214,$F214*VLOOKUP($B214,'Reference ML'!$A$3:$M$2524,10,FALSE))),"")</f>
        <v/>
      </c>
      <c r="M214" s="146" t="str">
        <f>IFERROR(VLOOKUP($B214,'Reference ML'!$A$3:$M$2524,13,FALSE),"")</f>
        <v/>
      </c>
      <c r="N214" s="145">
        <f>IF(K214&gt;0,IFERROR(K214*M214,0),"")</f>
        <v>0</v>
      </c>
      <c r="O214" s="147" t="str">
        <f>IFERROR(VLOOKUP($B214,'Reference ML'!$A$3:$M$2524,11,FALSE),"")</f>
        <v/>
      </c>
      <c r="P214" s="145">
        <f t="shared" si="57"/>
        <v>0</v>
      </c>
      <c r="Q214" s="145">
        <f t="shared" si="58"/>
        <v>0</v>
      </c>
      <c r="R214" s="148">
        <f t="shared" si="56"/>
        <v>0</v>
      </c>
      <c r="S214" s="149" t="str">
        <f>_xlfn.LET(
_xlpm.refno,B214,
_xlpm.measure_type,E214,
_xlpm.custom_cost,H214,
_xlpm.custom_benefit,R214,
_xlpm.custom_bc_ratio,(_xlpm.custom_benefit/_xlpm.custom_cost),
_xlpm.measure_bc_ratio,IF(_xlpm.measure_type="custom",_xlpm.custom_bc_ratio,VLOOKUP(_xlpm.refno,'UES Measure List Oct 2026'!$A$3:$AI$2210,35,FALSE)),
_xlpm.display,IF(ISBLANK(_xlpm.refno),"",_xlpm.measure_bc_ratio),
_xlpm.display
)</f>
        <v/>
      </c>
      <c r="T214" s="125" t="str">
        <f>IF(ISBLANK(B214),"",K214/$C$22)</f>
        <v/>
      </c>
      <c r="U214" s="126" t="str">
        <f>IF(ISBLANK(B214),"",(T214*S214))</f>
        <v/>
      </c>
      <c r="V214" s="44" t="str">
        <f>IF(ISBLANK(B214),"",IF(E214="custom",IF(AND(K214&gt;400000,S214&lt;0.5),"yes","no"),"n/a"))</f>
        <v/>
      </c>
      <c r="W214" t="s">
        <v>5072</v>
      </c>
    </row>
    <row r="215" spans="2:23" x14ac:dyDescent="0.25">
      <c r="B215" t="s">
        <v>5072</v>
      </c>
      <c r="C215" t="s">
        <v>5072</v>
      </c>
      <c r="D215" t="s">
        <v>5072</v>
      </c>
      <c r="E215" t="s">
        <v>5072</v>
      </c>
      <c r="F215" t="s">
        <v>5072</v>
      </c>
      <c r="G215" s="142" t="s">
        <v>5072</v>
      </c>
      <c r="H215" t="s">
        <v>5072</v>
      </c>
      <c r="I215" t="s">
        <v>5072</v>
      </c>
      <c r="J215" t="s">
        <v>5072</v>
      </c>
      <c r="K215" s="143" t="str">
        <f>IFERROR(IF(ISBLANK(F215),"",IF(OR(MID($B215,6,1)="9",MID($B215,6,1)="8"),G215*IF(MID($B215,2,2)="LI",'Inflation Adjustment'!$J$9,'Inflation Adjustment'!$J$10),$F215*VLOOKUP($B215,'Reference ML'!$A$3:$M$2524,9,FALSE))),"")</f>
        <v/>
      </c>
      <c r="L215" t="s">
        <v>5072</v>
      </c>
      <c r="M215" t="s">
        <v>5072</v>
      </c>
      <c r="N215" t="s">
        <v>5072</v>
      </c>
      <c r="O215" t="s">
        <v>5072</v>
      </c>
      <c r="P215" t="s">
        <v>5072</v>
      </c>
      <c r="Q215" t="s">
        <v>5072</v>
      </c>
      <c r="R215" t="s">
        <v>5072</v>
      </c>
      <c r="S215" t="s">
        <v>5072</v>
      </c>
      <c r="T215" t="s">
        <v>5072</v>
      </c>
      <c r="U215" s="51" t="s">
        <v>5072</v>
      </c>
      <c r="V215" t="s">
        <v>5072</v>
      </c>
      <c r="W215" t="s">
        <v>5072</v>
      </c>
    </row>
  </sheetData>
  <phoneticPr fontId="6" type="noConversion"/>
  <pageMargins left="0.7" right="0.7" top="0.75" bottom="0.75" header="0.3" footer="0.3"/>
  <pageSetup orientation="portrait" horizontalDpi="90" verticalDpi="90" r:id="rId1"/>
  <drawing r:id="rId2"/>
  <legacy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D0E55418-2026-4AFF-924C-B9DC525C75DB}">
          <x14:formula1>
            <xm:f>'Inflation Adjustment'!$B$7:$B$24</xm:f>
          </x14:formula1>
          <xm:sqref>C28:C214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76986-FBF1-450B-98A4-0F9C3705EE9F}">
  <sheetPr>
    <tabColor theme="7" tint="0.79998168889431442"/>
  </sheetPr>
  <dimension ref="A1:AP880"/>
  <sheetViews>
    <sheetView zoomScale="110" zoomScaleNormal="110" workbookViewId="0">
      <selection activeCell="A2" sqref="A2"/>
    </sheetView>
  </sheetViews>
  <sheetFormatPr defaultRowHeight="15" x14ac:dyDescent="0.25"/>
  <cols>
    <col min="1" max="1" width="15.7109375" style="74" customWidth="1"/>
    <col min="2" max="2" width="13.7109375" style="74" customWidth="1"/>
    <col min="3" max="3" width="25.7109375" style="74" customWidth="1"/>
    <col min="4" max="4" width="27.7109375" style="74" customWidth="1"/>
    <col min="5" max="5" width="45.7109375" style="74" customWidth="1"/>
    <col min="6" max="6" width="65.7109375" style="74" customWidth="1"/>
    <col min="7" max="7" width="21.5703125" style="74" customWidth="1"/>
    <col min="8" max="8" width="15.7109375" style="74" customWidth="1"/>
    <col min="9" max="10" width="13.7109375" style="74" customWidth="1"/>
    <col min="11" max="13" width="10.7109375" style="74" customWidth="1"/>
    <col min="14" max="21" width="12.7109375" style="74" customWidth="1"/>
    <col min="22" max="16384" width="9.140625" style="74"/>
  </cols>
  <sheetData>
    <row r="1" spans="1:37" ht="15.75" x14ac:dyDescent="0.25">
      <c r="A1" s="127" t="s">
        <v>5066</v>
      </c>
      <c r="B1" s="127"/>
      <c r="C1" s="127"/>
      <c r="D1" s="127"/>
      <c r="E1" s="127"/>
      <c r="F1" s="127"/>
      <c r="G1" s="127"/>
      <c r="H1" s="127"/>
      <c r="I1" s="81"/>
      <c r="J1" s="81"/>
      <c r="K1" s="82"/>
      <c r="L1" s="82"/>
      <c r="M1" s="82"/>
      <c r="N1" s="128" t="s">
        <v>0</v>
      </c>
      <c r="O1" s="128"/>
      <c r="P1" s="128"/>
      <c r="Q1" s="128"/>
      <c r="R1" s="128"/>
      <c r="S1" s="128"/>
      <c r="T1" s="128"/>
      <c r="U1" s="128"/>
    </row>
    <row r="2" spans="1:37" ht="75" x14ac:dyDescent="0.25">
      <c r="A2" s="80" t="s">
        <v>1</v>
      </c>
      <c r="B2" s="80" t="s">
        <v>2</v>
      </c>
      <c r="C2" s="80" t="s">
        <v>3</v>
      </c>
      <c r="D2" s="80" t="s">
        <v>4</v>
      </c>
      <c r="E2" s="80" t="s">
        <v>5</v>
      </c>
      <c r="F2" s="80" t="s">
        <v>6</v>
      </c>
      <c r="G2" s="80" t="s">
        <v>7</v>
      </c>
      <c r="H2" s="80" t="s">
        <v>8</v>
      </c>
      <c r="I2" s="80" t="s">
        <v>9</v>
      </c>
      <c r="J2" s="80" t="s">
        <v>10</v>
      </c>
      <c r="K2" s="83">
        <v>44652</v>
      </c>
      <c r="L2" s="83">
        <v>45200</v>
      </c>
      <c r="M2" s="83">
        <v>45931</v>
      </c>
      <c r="N2" s="80" t="s">
        <v>11</v>
      </c>
      <c r="O2" s="80" t="s">
        <v>12</v>
      </c>
      <c r="P2" s="80" t="s">
        <v>13</v>
      </c>
      <c r="Q2" s="80" t="s">
        <v>14</v>
      </c>
      <c r="R2" s="80" t="s">
        <v>15</v>
      </c>
      <c r="S2" s="80" t="s">
        <v>16</v>
      </c>
      <c r="T2" s="80" t="s">
        <v>17</v>
      </c>
      <c r="U2" s="80" t="s">
        <v>18</v>
      </c>
    </row>
    <row r="3" spans="1:37" x14ac:dyDescent="0.25">
      <c r="A3" s="74" t="s">
        <v>19</v>
      </c>
      <c r="B3" s="84" t="s">
        <v>20</v>
      </c>
      <c r="C3" s="74" t="s">
        <v>21</v>
      </c>
      <c r="D3" s="74" t="s">
        <v>22</v>
      </c>
      <c r="E3" s="74" t="s">
        <v>23</v>
      </c>
      <c r="F3" s="74" t="s">
        <v>24</v>
      </c>
      <c r="G3" s="74" t="s">
        <v>25</v>
      </c>
      <c r="H3" s="84">
        <v>30</v>
      </c>
      <c r="I3" s="85">
        <v>0.7</v>
      </c>
      <c r="J3" s="86">
        <v>0.93701255059446531</v>
      </c>
      <c r="K3" s="87">
        <v>0.13</v>
      </c>
      <c r="L3" s="87">
        <v>0.2</v>
      </c>
      <c r="M3" s="87">
        <v>0.2</v>
      </c>
      <c r="N3" s="84">
        <v>0.2</v>
      </c>
      <c r="O3" s="84">
        <v>0.2</v>
      </c>
      <c r="P3" s="84">
        <v>0.2</v>
      </c>
      <c r="Q3" s="84">
        <v>0.2</v>
      </c>
      <c r="R3" s="84">
        <v>0.2</v>
      </c>
      <c r="S3" s="84">
        <v>0.2</v>
      </c>
      <c r="T3" s="84">
        <v>0.2</v>
      </c>
      <c r="U3" s="84">
        <v>0.2</v>
      </c>
      <c r="V3" s="74">
        <v>0.2</v>
      </c>
      <c r="W3" s="74">
        <v>0.2</v>
      </c>
      <c r="X3" s="74">
        <v>0.2</v>
      </c>
      <c r="Y3" s="74">
        <v>0.2</v>
      </c>
      <c r="Z3" s="74">
        <v>0.2</v>
      </c>
      <c r="AA3" s="74">
        <v>0.2</v>
      </c>
      <c r="AB3" s="74">
        <v>0.2</v>
      </c>
      <c r="AC3" s="74">
        <v>0.2</v>
      </c>
      <c r="AD3" s="74">
        <v>0.23</v>
      </c>
      <c r="AE3" s="74">
        <v>0.23</v>
      </c>
      <c r="AF3" s="74">
        <v>0.23</v>
      </c>
      <c r="AG3" s="74">
        <v>0.38</v>
      </c>
      <c r="AH3" s="74">
        <v>0.38</v>
      </c>
      <c r="AI3" s="74" t="s">
        <v>26</v>
      </c>
      <c r="AJ3" s="74" t="s">
        <v>26</v>
      </c>
      <c r="AK3" s="74" t="s">
        <v>26</v>
      </c>
    </row>
    <row r="4" spans="1:37" x14ac:dyDescent="0.25">
      <c r="A4" s="74" t="s">
        <v>27</v>
      </c>
      <c r="B4" s="84" t="s">
        <v>28</v>
      </c>
      <c r="C4" s="74" t="s">
        <v>21</v>
      </c>
      <c r="D4" s="74" t="s">
        <v>22</v>
      </c>
      <c r="E4" s="74" t="s">
        <v>23</v>
      </c>
      <c r="F4" s="74" t="s">
        <v>24</v>
      </c>
      <c r="G4" s="74" t="s">
        <v>25</v>
      </c>
      <c r="H4" s="84">
        <v>30</v>
      </c>
      <c r="I4" s="85">
        <v>0.7</v>
      </c>
      <c r="J4" s="86">
        <v>0.93701255059446531</v>
      </c>
      <c r="K4" s="87">
        <v>0.2</v>
      </c>
      <c r="L4" s="87">
        <v>0.27</v>
      </c>
      <c r="M4" s="87">
        <v>0.27</v>
      </c>
      <c r="N4" s="84">
        <v>0.27</v>
      </c>
      <c r="O4" s="84">
        <v>0.27</v>
      </c>
      <c r="P4" s="84">
        <v>0.27</v>
      </c>
      <c r="Q4" s="84">
        <v>0.27</v>
      </c>
      <c r="R4" s="84">
        <v>0.27</v>
      </c>
      <c r="S4" s="84">
        <v>0.27</v>
      </c>
      <c r="T4" s="84">
        <v>0.27</v>
      </c>
      <c r="U4" s="84">
        <v>0.27</v>
      </c>
      <c r="V4" s="74">
        <v>0.27</v>
      </c>
      <c r="W4" s="74">
        <v>0.27</v>
      </c>
      <c r="X4" s="74">
        <v>0.27</v>
      </c>
      <c r="Y4" s="74">
        <v>0.27</v>
      </c>
      <c r="Z4" s="74">
        <v>0.27</v>
      </c>
      <c r="AA4" s="74">
        <v>0.27</v>
      </c>
      <c r="AB4" s="74">
        <v>0.27</v>
      </c>
      <c r="AC4" s="74">
        <v>0.27</v>
      </c>
      <c r="AD4" s="74">
        <v>0.31</v>
      </c>
      <c r="AE4" s="74">
        <v>0.31</v>
      </c>
      <c r="AF4" s="74">
        <v>0.31</v>
      </c>
      <c r="AG4" s="74">
        <v>0.38</v>
      </c>
      <c r="AH4" s="74">
        <v>0.38</v>
      </c>
      <c r="AI4" s="74" t="s">
        <v>26</v>
      </c>
      <c r="AJ4" s="74" t="s">
        <v>26</v>
      </c>
      <c r="AK4" s="74" t="s">
        <v>26</v>
      </c>
    </row>
    <row r="5" spans="1:37" x14ac:dyDescent="0.25">
      <c r="A5" s="74" t="s">
        <v>29</v>
      </c>
      <c r="B5" s="84" t="s">
        <v>20</v>
      </c>
      <c r="C5" s="74" t="s">
        <v>30</v>
      </c>
      <c r="D5" s="74" t="s">
        <v>22</v>
      </c>
      <c r="E5" s="74" t="s">
        <v>23</v>
      </c>
      <c r="F5" s="74" t="s">
        <v>24</v>
      </c>
      <c r="G5" s="74" t="s">
        <v>31</v>
      </c>
      <c r="H5" s="84">
        <v>30</v>
      </c>
      <c r="I5" s="85">
        <v>0.7</v>
      </c>
      <c r="J5" s="86">
        <v>0.90160459736008924</v>
      </c>
      <c r="K5" s="87">
        <v>0.12</v>
      </c>
      <c r="L5" s="87">
        <v>0.17</v>
      </c>
      <c r="M5" s="87">
        <v>0.17</v>
      </c>
      <c r="N5" s="84">
        <v>0.25</v>
      </c>
      <c r="O5" s="84">
        <v>0.25</v>
      </c>
      <c r="P5" s="84">
        <v>0.25</v>
      </c>
      <c r="Q5" s="84">
        <v>0.25</v>
      </c>
      <c r="R5" s="84">
        <v>0.35</v>
      </c>
      <c r="S5" s="84">
        <v>0.35</v>
      </c>
      <c r="T5" s="84">
        <v>0.35</v>
      </c>
      <c r="U5" s="84">
        <v>0.35</v>
      </c>
      <c r="V5" s="74">
        <v>0.35</v>
      </c>
      <c r="W5" s="74">
        <v>0.35</v>
      </c>
      <c r="X5" s="74">
        <v>0.35</v>
      </c>
      <c r="Y5" s="74">
        <v>0.35</v>
      </c>
      <c r="Z5" s="74">
        <v>0.35</v>
      </c>
      <c r="AA5" s="74">
        <v>0.35</v>
      </c>
      <c r="AB5" s="74">
        <v>0.35</v>
      </c>
      <c r="AC5" s="74">
        <v>0.35</v>
      </c>
      <c r="AD5" s="74">
        <v>0.35</v>
      </c>
      <c r="AE5" s="74">
        <v>0.35</v>
      </c>
      <c r="AF5" s="74">
        <v>0.35</v>
      </c>
      <c r="AG5" s="74">
        <v>0.38</v>
      </c>
      <c r="AH5" s="74">
        <v>0.38</v>
      </c>
      <c r="AI5" s="74" t="s">
        <v>26</v>
      </c>
      <c r="AJ5" s="74" t="s">
        <v>26</v>
      </c>
      <c r="AK5" s="74" t="s">
        <v>26</v>
      </c>
    </row>
    <row r="6" spans="1:37" x14ac:dyDescent="0.25">
      <c r="A6" s="74" t="s">
        <v>32</v>
      </c>
      <c r="B6" s="84" t="s">
        <v>28</v>
      </c>
      <c r="C6" s="74" t="s">
        <v>30</v>
      </c>
      <c r="D6" s="74" t="s">
        <v>22</v>
      </c>
      <c r="E6" s="74" t="s">
        <v>23</v>
      </c>
      <c r="F6" s="74" t="s">
        <v>24</v>
      </c>
      <c r="G6" s="74" t="s">
        <v>31</v>
      </c>
      <c r="H6" s="84">
        <v>30</v>
      </c>
      <c r="I6" s="85">
        <v>0.7</v>
      </c>
      <c r="J6" s="86">
        <v>0.90160459736008924</v>
      </c>
      <c r="K6" s="87">
        <v>0.12</v>
      </c>
      <c r="L6" s="87">
        <v>0.27</v>
      </c>
      <c r="M6" s="87">
        <v>0.27</v>
      </c>
      <c r="N6" s="84">
        <v>0.27</v>
      </c>
      <c r="O6" s="84">
        <v>0.25</v>
      </c>
      <c r="P6" s="84">
        <v>0.25</v>
      </c>
      <c r="Q6" s="84">
        <v>0.25</v>
      </c>
      <c r="R6" s="84">
        <v>0.35</v>
      </c>
      <c r="S6" s="84">
        <v>0.35</v>
      </c>
      <c r="T6" s="84">
        <v>0.35</v>
      </c>
      <c r="U6" s="84">
        <v>0.35</v>
      </c>
      <c r="V6" s="74">
        <v>0.35</v>
      </c>
      <c r="W6" s="74">
        <v>0.35</v>
      </c>
      <c r="X6" s="74">
        <v>0.35</v>
      </c>
      <c r="Y6" s="74">
        <v>0.35</v>
      </c>
      <c r="Z6" s="74">
        <v>0.35</v>
      </c>
      <c r="AA6" s="74">
        <v>0.35</v>
      </c>
      <c r="AB6" s="74">
        <v>0.35</v>
      </c>
      <c r="AC6" s="74">
        <v>0.35</v>
      </c>
      <c r="AD6" s="74">
        <v>0.35</v>
      </c>
      <c r="AE6" s="74">
        <v>0.35</v>
      </c>
      <c r="AF6" s="74">
        <v>0.35</v>
      </c>
      <c r="AG6" s="74">
        <v>0.38</v>
      </c>
      <c r="AH6" s="74">
        <v>0.38</v>
      </c>
      <c r="AI6" s="74" t="s">
        <v>26</v>
      </c>
      <c r="AJ6" s="74" t="s">
        <v>26</v>
      </c>
      <c r="AK6" s="74" t="s">
        <v>26</v>
      </c>
    </row>
    <row r="7" spans="1:37" x14ac:dyDescent="0.25">
      <c r="A7" s="74" t="s">
        <v>33</v>
      </c>
      <c r="B7" s="84" t="s">
        <v>20</v>
      </c>
      <c r="C7" s="74" t="s">
        <v>34</v>
      </c>
      <c r="D7" s="74" t="s">
        <v>22</v>
      </c>
      <c r="E7" s="74" t="s">
        <v>23</v>
      </c>
      <c r="F7" s="74" t="s">
        <v>24</v>
      </c>
      <c r="G7" s="74" t="s">
        <v>35</v>
      </c>
      <c r="H7" s="84">
        <v>15</v>
      </c>
      <c r="I7" s="85">
        <v>0.7</v>
      </c>
      <c r="J7" s="86">
        <v>0.73008569246848576</v>
      </c>
      <c r="K7" s="87">
        <v>0.2</v>
      </c>
      <c r="L7" s="87">
        <v>0.27</v>
      </c>
      <c r="M7" s="87">
        <v>0.27</v>
      </c>
      <c r="N7" s="84">
        <v>0.27</v>
      </c>
      <c r="O7" s="84">
        <v>0.27</v>
      </c>
      <c r="P7" s="84">
        <v>0.27</v>
      </c>
      <c r="Q7" s="84">
        <v>0.27</v>
      </c>
      <c r="R7" s="84">
        <v>0.2</v>
      </c>
      <c r="S7" s="84">
        <v>0.2</v>
      </c>
      <c r="T7" s="84">
        <v>0.2</v>
      </c>
      <c r="U7" s="84">
        <v>0.2</v>
      </c>
      <c r="V7" s="74">
        <v>0.2</v>
      </c>
      <c r="W7" s="74">
        <v>0.2</v>
      </c>
      <c r="X7" s="74">
        <v>0.2</v>
      </c>
      <c r="Y7" s="74">
        <v>0.2</v>
      </c>
      <c r="Z7" s="74">
        <v>0.2</v>
      </c>
      <c r="AA7" s="74">
        <v>0.2</v>
      </c>
      <c r="AB7" s="74">
        <v>0.2</v>
      </c>
      <c r="AC7" s="74">
        <v>0.2</v>
      </c>
      <c r="AD7" s="74">
        <v>0.2</v>
      </c>
      <c r="AE7" s="74">
        <v>0.2</v>
      </c>
      <c r="AF7" s="74">
        <v>0.2</v>
      </c>
      <c r="AG7" s="74">
        <v>0.33</v>
      </c>
      <c r="AH7" s="74">
        <v>0.33</v>
      </c>
      <c r="AI7" s="74" t="s">
        <v>26</v>
      </c>
      <c r="AJ7" s="74" t="s">
        <v>26</v>
      </c>
      <c r="AK7" s="74" t="s">
        <v>26</v>
      </c>
    </row>
    <row r="8" spans="1:37" x14ac:dyDescent="0.25">
      <c r="A8" s="74" t="s">
        <v>36</v>
      </c>
      <c r="B8" s="84" t="s">
        <v>28</v>
      </c>
      <c r="C8" s="74" t="s">
        <v>34</v>
      </c>
      <c r="D8" s="74" t="s">
        <v>22</v>
      </c>
      <c r="E8" s="74" t="s">
        <v>23</v>
      </c>
      <c r="F8" s="74" t="s">
        <v>24</v>
      </c>
      <c r="G8" s="74" t="s">
        <v>35</v>
      </c>
      <c r="H8" s="84">
        <v>15</v>
      </c>
      <c r="I8" s="85">
        <v>0.7</v>
      </c>
      <c r="J8" s="86">
        <v>0.73008569246848576</v>
      </c>
      <c r="K8" s="87">
        <v>0.2</v>
      </c>
      <c r="L8" s="87">
        <v>0.27</v>
      </c>
      <c r="M8" s="87">
        <v>0.27</v>
      </c>
      <c r="N8" s="84">
        <v>0.27</v>
      </c>
      <c r="O8" s="84">
        <v>0.27</v>
      </c>
      <c r="P8" s="84">
        <v>0.27</v>
      </c>
      <c r="Q8" s="84">
        <v>0.27</v>
      </c>
      <c r="R8" s="84">
        <v>0.27</v>
      </c>
      <c r="S8" s="84">
        <v>0.27</v>
      </c>
      <c r="T8" s="84">
        <v>0.27</v>
      </c>
      <c r="U8" s="84">
        <v>0.27</v>
      </c>
      <c r="V8" s="74">
        <v>0.27</v>
      </c>
      <c r="W8" s="74">
        <v>0.27</v>
      </c>
      <c r="X8" s="74">
        <v>0.27</v>
      </c>
      <c r="Y8" s="74">
        <v>0.27</v>
      </c>
      <c r="Z8" s="74">
        <v>0.27</v>
      </c>
      <c r="AA8" s="74">
        <v>0.27</v>
      </c>
      <c r="AB8" s="74">
        <v>0.27</v>
      </c>
      <c r="AC8" s="74">
        <v>0.27</v>
      </c>
      <c r="AD8" s="74">
        <v>0.27</v>
      </c>
      <c r="AE8" s="74">
        <v>0.27</v>
      </c>
      <c r="AF8" s="74">
        <v>0.27</v>
      </c>
      <c r="AG8" s="74">
        <v>0.33</v>
      </c>
      <c r="AH8" s="74">
        <v>0.33</v>
      </c>
      <c r="AI8" s="74" t="s">
        <v>26</v>
      </c>
      <c r="AJ8" s="74" t="s">
        <v>26</v>
      </c>
      <c r="AK8" s="74" t="s">
        <v>26</v>
      </c>
    </row>
    <row r="9" spans="1:37" x14ac:dyDescent="0.25">
      <c r="A9" s="74" t="s">
        <v>37</v>
      </c>
      <c r="B9" s="84" t="s">
        <v>20</v>
      </c>
      <c r="C9" s="74" t="s">
        <v>21</v>
      </c>
      <c r="D9" s="74" t="s">
        <v>22</v>
      </c>
      <c r="E9" s="74" t="s">
        <v>38</v>
      </c>
      <c r="F9" s="74" t="s">
        <v>39</v>
      </c>
      <c r="G9" s="74" t="s">
        <v>40</v>
      </c>
      <c r="H9" s="84">
        <v>15</v>
      </c>
      <c r="I9" s="85">
        <v>0.7</v>
      </c>
      <c r="J9" s="86">
        <v>0.59221963589442039</v>
      </c>
      <c r="K9" s="87">
        <v>0.13</v>
      </c>
      <c r="L9" s="87">
        <v>0.2</v>
      </c>
      <c r="M9" s="87">
        <v>0.2</v>
      </c>
      <c r="N9" s="84">
        <v>0.2</v>
      </c>
      <c r="O9" s="84">
        <v>0.2</v>
      </c>
      <c r="P9" s="84">
        <v>0.2</v>
      </c>
      <c r="Q9" s="84">
        <v>0.2</v>
      </c>
      <c r="R9" s="84">
        <v>0.2</v>
      </c>
      <c r="S9" s="84">
        <v>0.2</v>
      </c>
      <c r="T9" s="84">
        <v>0.2</v>
      </c>
      <c r="U9" s="84">
        <v>0.2</v>
      </c>
      <c r="V9" s="74">
        <v>0.2</v>
      </c>
      <c r="W9" s="74">
        <v>0.2</v>
      </c>
      <c r="X9" s="74">
        <v>0.2</v>
      </c>
      <c r="Y9" s="74">
        <v>0.2</v>
      </c>
      <c r="Z9" s="74">
        <v>0.2</v>
      </c>
      <c r="AA9" s="74">
        <v>0.2</v>
      </c>
      <c r="AB9" s="74">
        <v>0.2</v>
      </c>
      <c r="AC9" s="74">
        <v>0.2</v>
      </c>
      <c r="AD9" s="74">
        <v>0.23</v>
      </c>
      <c r="AE9" s="74">
        <v>0.23</v>
      </c>
      <c r="AF9" s="74">
        <v>0.23</v>
      </c>
      <c r="AG9" s="74">
        <v>0.33</v>
      </c>
      <c r="AH9" s="74">
        <v>0.33</v>
      </c>
      <c r="AI9" s="74" t="s">
        <v>26</v>
      </c>
      <c r="AJ9" s="74" t="s">
        <v>26</v>
      </c>
      <c r="AK9" s="74" t="s">
        <v>26</v>
      </c>
    </row>
    <row r="10" spans="1:37" x14ac:dyDescent="0.25">
      <c r="A10" s="74" t="s">
        <v>41</v>
      </c>
      <c r="B10" s="84" t="s">
        <v>28</v>
      </c>
      <c r="C10" s="74" t="s">
        <v>21</v>
      </c>
      <c r="D10" s="74" t="s">
        <v>22</v>
      </c>
      <c r="E10" s="74" t="s">
        <v>38</v>
      </c>
      <c r="F10" s="74" t="s">
        <v>39</v>
      </c>
      <c r="G10" s="74" t="s">
        <v>40</v>
      </c>
      <c r="H10" s="84">
        <v>15</v>
      </c>
      <c r="I10" s="85">
        <v>0.7</v>
      </c>
      <c r="J10" s="86">
        <v>0.59221963589442039</v>
      </c>
      <c r="K10" s="87">
        <v>0.2</v>
      </c>
      <c r="L10" s="87">
        <v>0.27</v>
      </c>
      <c r="M10" s="87">
        <v>0.27</v>
      </c>
      <c r="N10" s="84">
        <v>0.27</v>
      </c>
      <c r="O10" s="84">
        <v>0.27</v>
      </c>
      <c r="P10" s="84">
        <v>0.27</v>
      </c>
      <c r="Q10" s="84">
        <v>0.27</v>
      </c>
      <c r="R10" s="84">
        <v>0.27</v>
      </c>
      <c r="S10" s="84">
        <v>0.27</v>
      </c>
      <c r="T10" s="84">
        <v>0.27</v>
      </c>
      <c r="U10" s="84">
        <v>0.27</v>
      </c>
      <c r="V10" s="74">
        <v>0.27</v>
      </c>
      <c r="W10" s="74">
        <v>0.27</v>
      </c>
      <c r="X10" s="74">
        <v>0.27</v>
      </c>
      <c r="Y10" s="74">
        <v>0.27</v>
      </c>
      <c r="Z10" s="74">
        <v>0.27</v>
      </c>
      <c r="AA10" s="74">
        <v>0.27</v>
      </c>
      <c r="AB10" s="74">
        <v>0.27</v>
      </c>
      <c r="AC10" s="74">
        <v>0.27</v>
      </c>
      <c r="AD10" s="74">
        <v>0.31</v>
      </c>
      <c r="AE10" s="74">
        <v>0.31</v>
      </c>
      <c r="AF10" s="74">
        <v>0.31</v>
      </c>
      <c r="AG10" s="74">
        <v>0.33</v>
      </c>
      <c r="AH10" s="74">
        <v>0.33</v>
      </c>
      <c r="AI10" s="74" t="s">
        <v>26</v>
      </c>
      <c r="AJ10" s="74" t="s">
        <v>26</v>
      </c>
      <c r="AK10" s="74" t="s">
        <v>26</v>
      </c>
    </row>
    <row r="11" spans="1:37" x14ac:dyDescent="0.25">
      <c r="A11" s="74" t="s">
        <v>42</v>
      </c>
      <c r="B11" s="84" t="s">
        <v>20</v>
      </c>
      <c r="C11" s="74" t="s">
        <v>30</v>
      </c>
      <c r="D11" s="74" t="s">
        <v>22</v>
      </c>
      <c r="E11" s="74" t="s">
        <v>38</v>
      </c>
      <c r="F11" s="74" t="s">
        <v>39</v>
      </c>
      <c r="G11" s="74" t="s">
        <v>31</v>
      </c>
      <c r="H11" s="84">
        <v>15</v>
      </c>
      <c r="I11" s="85">
        <v>0.7</v>
      </c>
      <c r="J11" s="86">
        <v>0.6269962886457372</v>
      </c>
      <c r="K11" s="87">
        <v>0.12</v>
      </c>
      <c r="L11" s="87">
        <v>0.17</v>
      </c>
      <c r="M11" s="87">
        <v>0.17</v>
      </c>
      <c r="N11" s="84">
        <v>0.25</v>
      </c>
      <c r="O11" s="84">
        <v>0.25</v>
      </c>
      <c r="P11" s="84">
        <v>0.25</v>
      </c>
      <c r="Q11" s="84">
        <v>0.25</v>
      </c>
      <c r="R11" s="84">
        <v>0.25</v>
      </c>
      <c r="S11" s="84">
        <v>0.25</v>
      </c>
      <c r="T11" s="84">
        <v>0.25</v>
      </c>
      <c r="U11" s="84">
        <v>0.25</v>
      </c>
      <c r="V11" s="74">
        <v>0.25</v>
      </c>
      <c r="W11" s="74">
        <v>0.25</v>
      </c>
      <c r="X11" s="74">
        <v>0.25</v>
      </c>
      <c r="Y11" s="74">
        <v>0.25</v>
      </c>
      <c r="Z11" s="74">
        <v>0.25</v>
      </c>
      <c r="AA11" s="74">
        <v>0.25</v>
      </c>
      <c r="AB11" s="74">
        <v>0.25</v>
      </c>
      <c r="AC11" s="74">
        <v>0.25</v>
      </c>
      <c r="AD11" s="74">
        <v>0.25</v>
      </c>
      <c r="AE11" s="74">
        <v>0.25</v>
      </c>
      <c r="AF11" s="74">
        <v>0.25</v>
      </c>
      <c r="AG11" s="74">
        <v>0.33</v>
      </c>
      <c r="AH11" s="74">
        <v>0.33</v>
      </c>
      <c r="AI11" s="74" t="s">
        <v>26</v>
      </c>
      <c r="AJ11" s="74" t="s">
        <v>26</v>
      </c>
      <c r="AK11" s="74" t="s">
        <v>26</v>
      </c>
    </row>
    <row r="12" spans="1:37" x14ac:dyDescent="0.25">
      <c r="A12" s="74" t="s">
        <v>43</v>
      </c>
      <c r="B12" s="84" t="s">
        <v>28</v>
      </c>
      <c r="C12" s="74" t="s">
        <v>30</v>
      </c>
      <c r="D12" s="74" t="s">
        <v>22</v>
      </c>
      <c r="E12" s="74" t="s">
        <v>38</v>
      </c>
      <c r="F12" s="74" t="s">
        <v>39</v>
      </c>
      <c r="G12" s="74" t="s">
        <v>31</v>
      </c>
      <c r="H12" s="84">
        <v>15</v>
      </c>
      <c r="I12" s="85">
        <v>0.7</v>
      </c>
      <c r="J12" s="86">
        <v>0.6269962886457372</v>
      </c>
      <c r="K12" s="87">
        <v>0.12</v>
      </c>
      <c r="L12" s="87">
        <v>0.27</v>
      </c>
      <c r="M12" s="87">
        <v>0.27</v>
      </c>
      <c r="N12" s="84">
        <v>0.27</v>
      </c>
      <c r="O12" s="84">
        <v>0.25</v>
      </c>
      <c r="P12" s="84">
        <v>0.25</v>
      </c>
      <c r="Q12" s="84">
        <v>0.25</v>
      </c>
      <c r="R12" s="84">
        <v>0.25</v>
      </c>
      <c r="S12" s="84">
        <v>0.25</v>
      </c>
      <c r="T12" s="84">
        <v>0.25</v>
      </c>
      <c r="U12" s="84">
        <v>0.25</v>
      </c>
      <c r="V12" s="74">
        <v>0.25</v>
      </c>
      <c r="W12" s="74">
        <v>0.25</v>
      </c>
      <c r="X12" s="74">
        <v>0.25</v>
      </c>
      <c r="Y12" s="74">
        <v>0.25</v>
      </c>
      <c r="Z12" s="74">
        <v>0.25</v>
      </c>
      <c r="AA12" s="74">
        <v>0.25</v>
      </c>
      <c r="AB12" s="74">
        <v>0.25</v>
      </c>
      <c r="AC12" s="74">
        <v>0.25</v>
      </c>
      <c r="AD12" s="74">
        <v>0.25</v>
      </c>
      <c r="AE12" s="74">
        <v>0.25</v>
      </c>
      <c r="AF12" s="74">
        <v>0.25</v>
      </c>
      <c r="AG12" s="74">
        <v>0.33</v>
      </c>
      <c r="AH12" s="74">
        <v>0.33</v>
      </c>
      <c r="AI12" s="74" t="s">
        <v>26</v>
      </c>
      <c r="AJ12" s="74" t="s">
        <v>26</v>
      </c>
      <c r="AK12" s="74" t="s">
        <v>26</v>
      </c>
    </row>
    <row r="13" spans="1:37" x14ac:dyDescent="0.25">
      <c r="A13" s="74" t="s">
        <v>44</v>
      </c>
      <c r="B13" s="84" t="s">
        <v>20</v>
      </c>
      <c r="C13" s="74" t="s">
        <v>34</v>
      </c>
      <c r="D13" s="74" t="s">
        <v>22</v>
      </c>
      <c r="E13" s="74" t="s">
        <v>45</v>
      </c>
      <c r="F13" s="74" t="s">
        <v>46</v>
      </c>
      <c r="G13" s="74" t="s">
        <v>47</v>
      </c>
      <c r="H13" s="84">
        <v>20</v>
      </c>
      <c r="I13" s="85">
        <v>0.7</v>
      </c>
      <c r="J13" s="86">
        <v>0.90105368807260355</v>
      </c>
      <c r="K13" s="87">
        <v>0.2</v>
      </c>
      <c r="L13" s="87">
        <v>0.27</v>
      </c>
      <c r="M13" s="87">
        <v>0.27</v>
      </c>
      <c r="N13" s="84">
        <v>0.27</v>
      </c>
      <c r="O13" s="84">
        <v>0.27</v>
      </c>
      <c r="P13" s="84">
        <v>0.27</v>
      </c>
      <c r="Q13" s="84">
        <v>0.27</v>
      </c>
      <c r="R13" s="84">
        <v>0.35</v>
      </c>
      <c r="S13" s="84">
        <v>0.35</v>
      </c>
      <c r="T13" s="84">
        <v>0.35</v>
      </c>
      <c r="U13" s="84">
        <v>0.35</v>
      </c>
      <c r="V13" s="74">
        <v>0.35</v>
      </c>
      <c r="W13" s="74">
        <v>0.35</v>
      </c>
      <c r="X13" s="74">
        <v>0.35</v>
      </c>
      <c r="Y13" s="74">
        <v>0.35</v>
      </c>
      <c r="Z13" s="74">
        <v>0.35</v>
      </c>
      <c r="AA13" s="74">
        <v>0.35</v>
      </c>
      <c r="AB13" s="74">
        <v>0.35</v>
      </c>
      <c r="AC13" s="74">
        <v>0.35</v>
      </c>
      <c r="AD13" s="74">
        <v>0.35</v>
      </c>
      <c r="AE13" s="74">
        <v>0.35</v>
      </c>
      <c r="AF13" s="74">
        <v>0.35</v>
      </c>
      <c r="AG13" s="74">
        <v>0.38</v>
      </c>
      <c r="AH13" s="74">
        <v>0.38</v>
      </c>
      <c r="AI13" s="74" t="s">
        <v>26</v>
      </c>
      <c r="AJ13" s="74" t="s">
        <v>26</v>
      </c>
      <c r="AK13" s="74" t="s">
        <v>26</v>
      </c>
    </row>
    <row r="14" spans="1:37" x14ac:dyDescent="0.25">
      <c r="A14" s="74" t="s">
        <v>48</v>
      </c>
      <c r="B14" s="84" t="s">
        <v>28</v>
      </c>
      <c r="C14" s="74" t="s">
        <v>34</v>
      </c>
      <c r="D14" s="74" t="s">
        <v>22</v>
      </c>
      <c r="E14" s="74" t="s">
        <v>45</v>
      </c>
      <c r="F14" s="74" t="s">
        <v>46</v>
      </c>
      <c r="G14" s="74" t="s">
        <v>47</v>
      </c>
      <c r="H14" s="84">
        <v>20</v>
      </c>
      <c r="I14" s="85">
        <v>0.7</v>
      </c>
      <c r="J14" s="86">
        <v>0.90105368807260355</v>
      </c>
      <c r="K14" s="87">
        <v>0.2</v>
      </c>
      <c r="L14" s="87">
        <v>0.27</v>
      </c>
      <c r="M14" s="87">
        <v>0.27</v>
      </c>
      <c r="N14" s="84">
        <v>0.27</v>
      </c>
      <c r="O14" s="84">
        <v>0.27</v>
      </c>
      <c r="P14" s="84">
        <v>0.27</v>
      </c>
      <c r="Q14" s="84">
        <v>0.27</v>
      </c>
      <c r="R14" s="84">
        <v>0.35</v>
      </c>
      <c r="S14" s="84">
        <v>0.35</v>
      </c>
      <c r="T14" s="84">
        <v>0.35</v>
      </c>
      <c r="U14" s="84">
        <v>0.35</v>
      </c>
      <c r="V14" s="74">
        <v>0.35</v>
      </c>
      <c r="W14" s="74">
        <v>0.35</v>
      </c>
      <c r="X14" s="74">
        <v>0.35</v>
      </c>
      <c r="Y14" s="74">
        <v>0.35</v>
      </c>
      <c r="Z14" s="74">
        <v>0.35</v>
      </c>
      <c r="AA14" s="74">
        <v>0.35</v>
      </c>
      <c r="AB14" s="74">
        <v>0.35</v>
      </c>
      <c r="AC14" s="74">
        <v>0.35</v>
      </c>
      <c r="AD14" s="74">
        <v>0.35</v>
      </c>
      <c r="AE14" s="74">
        <v>0.35</v>
      </c>
      <c r="AF14" s="74">
        <v>0.35</v>
      </c>
      <c r="AG14" s="74">
        <v>0.38</v>
      </c>
      <c r="AH14" s="74">
        <v>0.38</v>
      </c>
      <c r="AI14" s="74" t="s">
        <v>26</v>
      </c>
      <c r="AJ14" s="74" t="s">
        <v>26</v>
      </c>
      <c r="AK14" s="74" t="s">
        <v>26</v>
      </c>
    </row>
    <row r="15" spans="1:37" x14ac:dyDescent="0.25">
      <c r="A15" s="74" t="s">
        <v>49</v>
      </c>
      <c r="B15" s="84" t="s">
        <v>20</v>
      </c>
      <c r="C15" s="74" t="s">
        <v>34</v>
      </c>
      <c r="D15" s="74" t="s">
        <v>22</v>
      </c>
      <c r="E15" s="74" t="s">
        <v>45</v>
      </c>
      <c r="F15" s="74" t="s">
        <v>50</v>
      </c>
      <c r="G15" s="74" t="s">
        <v>47</v>
      </c>
      <c r="H15" s="84">
        <v>20</v>
      </c>
      <c r="I15" s="85">
        <v>0.7</v>
      </c>
      <c r="J15" s="86">
        <v>0.90105368807260355</v>
      </c>
      <c r="K15" s="87">
        <v>0.2</v>
      </c>
      <c r="L15" s="87">
        <v>0.27</v>
      </c>
      <c r="M15" s="87">
        <v>0.27</v>
      </c>
      <c r="N15" s="84">
        <v>0.27</v>
      </c>
      <c r="O15" s="84">
        <v>0.27</v>
      </c>
      <c r="P15" s="84">
        <v>0.27</v>
      </c>
      <c r="Q15" s="84">
        <v>0.27</v>
      </c>
      <c r="R15" s="84">
        <v>0.35</v>
      </c>
      <c r="S15" s="84">
        <v>0.35</v>
      </c>
      <c r="T15" s="84">
        <v>0.35</v>
      </c>
      <c r="U15" s="84">
        <v>0.35</v>
      </c>
      <c r="V15" s="74">
        <v>0.35</v>
      </c>
      <c r="W15" s="74">
        <v>0.35</v>
      </c>
      <c r="X15" s="74">
        <v>0.35</v>
      </c>
      <c r="Y15" s="74">
        <v>0.35</v>
      </c>
      <c r="Z15" s="74">
        <v>0.35</v>
      </c>
      <c r="AA15" s="74">
        <v>0.35</v>
      </c>
      <c r="AB15" s="74">
        <v>0.35</v>
      </c>
      <c r="AC15" s="74">
        <v>0.35</v>
      </c>
      <c r="AD15" s="74">
        <v>0.35</v>
      </c>
      <c r="AE15" s="74">
        <v>0.35</v>
      </c>
      <c r="AF15" s="74">
        <v>0.35</v>
      </c>
      <c r="AG15" s="74">
        <v>0.38</v>
      </c>
      <c r="AH15" s="74">
        <v>0.38</v>
      </c>
      <c r="AI15" s="74" t="s">
        <v>26</v>
      </c>
      <c r="AJ15" s="74" t="s">
        <v>26</v>
      </c>
      <c r="AK15" s="74" t="s">
        <v>26</v>
      </c>
    </row>
    <row r="16" spans="1:37" x14ac:dyDescent="0.25">
      <c r="A16" s="74" t="s">
        <v>51</v>
      </c>
      <c r="B16" s="84" t="s">
        <v>28</v>
      </c>
      <c r="C16" s="74" t="s">
        <v>34</v>
      </c>
      <c r="D16" s="74" t="s">
        <v>22</v>
      </c>
      <c r="E16" s="74" t="s">
        <v>45</v>
      </c>
      <c r="F16" s="74" t="s">
        <v>50</v>
      </c>
      <c r="G16" s="74" t="s">
        <v>47</v>
      </c>
      <c r="H16" s="84">
        <v>20</v>
      </c>
      <c r="I16" s="85">
        <v>0.7</v>
      </c>
      <c r="J16" s="86">
        <v>0.90105368807260355</v>
      </c>
      <c r="K16" s="87">
        <v>0.2</v>
      </c>
      <c r="L16" s="87">
        <v>0.27</v>
      </c>
      <c r="M16" s="87">
        <v>0.27</v>
      </c>
      <c r="N16" s="84">
        <v>0.27</v>
      </c>
      <c r="O16" s="84">
        <v>0.27</v>
      </c>
      <c r="P16" s="84">
        <v>0.27</v>
      </c>
      <c r="Q16" s="84">
        <v>0.27</v>
      </c>
      <c r="R16" s="84">
        <v>0.35</v>
      </c>
      <c r="S16" s="84">
        <v>0.35</v>
      </c>
      <c r="T16" s="84">
        <v>0.35</v>
      </c>
      <c r="U16" s="84">
        <v>0.35</v>
      </c>
      <c r="V16" s="74">
        <v>0.35</v>
      </c>
      <c r="W16" s="74">
        <v>0.35</v>
      </c>
      <c r="X16" s="74">
        <v>0.35</v>
      </c>
      <c r="Y16" s="74">
        <v>0.35</v>
      </c>
      <c r="Z16" s="74">
        <v>0.35</v>
      </c>
      <c r="AA16" s="74">
        <v>0.35</v>
      </c>
      <c r="AB16" s="74">
        <v>0.35</v>
      </c>
      <c r="AC16" s="74">
        <v>0.35</v>
      </c>
      <c r="AD16" s="74">
        <v>0.35</v>
      </c>
      <c r="AE16" s="74">
        <v>0.35</v>
      </c>
      <c r="AF16" s="74">
        <v>0.35</v>
      </c>
      <c r="AG16" s="74">
        <v>0.38</v>
      </c>
      <c r="AH16" s="74">
        <v>0.38</v>
      </c>
      <c r="AI16" s="74" t="s">
        <v>26</v>
      </c>
      <c r="AJ16" s="74" t="s">
        <v>26</v>
      </c>
      <c r="AK16" s="74" t="s">
        <v>26</v>
      </c>
    </row>
    <row r="17" spans="1:37" x14ac:dyDescent="0.25">
      <c r="A17" s="74" t="s">
        <v>52</v>
      </c>
      <c r="B17" s="84" t="s">
        <v>20</v>
      </c>
      <c r="C17" s="74" t="s">
        <v>30</v>
      </c>
      <c r="D17" s="74" t="s">
        <v>22</v>
      </c>
      <c r="E17" s="74" t="s">
        <v>38</v>
      </c>
      <c r="F17" s="74" t="s">
        <v>53</v>
      </c>
      <c r="G17" s="74" t="s">
        <v>31</v>
      </c>
      <c r="H17" s="84">
        <v>15</v>
      </c>
      <c r="I17" s="85">
        <v>0.7</v>
      </c>
      <c r="J17" s="86">
        <v>0.6269962886457372</v>
      </c>
      <c r="K17" s="87" t="s">
        <v>54</v>
      </c>
      <c r="L17" s="87" t="s">
        <v>54</v>
      </c>
      <c r="M17" s="87" t="s">
        <v>54</v>
      </c>
      <c r="N17" s="84" t="s">
        <v>54</v>
      </c>
      <c r="O17" s="84" t="s">
        <v>54</v>
      </c>
      <c r="P17" s="84" t="s">
        <v>54</v>
      </c>
      <c r="Q17" s="84" t="s">
        <v>54</v>
      </c>
      <c r="R17" s="84" t="s">
        <v>54</v>
      </c>
      <c r="S17" s="84" t="s">
        <v>54</v>
      </c>
      <c r="T17" s="84" t="s">
        <v>54</v>
      </c>
      <c r="U17" s="84" t="s">
        <v>54</v>
      </c>
      <c r="V17" s="74" t="s">
        <v>54</v>
      </c>
      <c r="W17" s="74" t="s">
        <v>54</v>
      </c>
      <c r="X17" s="74" t="s">
        <v>54</v>
      </c>
      <c r="Y17" s="74" t="s">
        <v>54</v>
      </c>
      <c r="Z17" s="74" t="s">
        <v>54</v>
      </c>
      <c r="AA17" s="74" t="s">
        <v>54</v>
      </c>
      <c r="AB17" s="74" t="s">
        <v>54</v>
      </c>
      <c r="AC17" s="74" t="s">
        <v>54</v>
      </c>
      <c r="AD17" s="74" t="s">
        <v>54</v>
      </c>
      <c r="AE17" s="74" t="s">
        <v>54</v>
      </c>
      <c r="AF17" s="74" t="s">
        <v>54</v>
      </c>
      <c r="AG17" s="74" t="s">
        <v>54</v>
      </c>
      <c r="AH17" s="74">
        <v>0.33</v>
      </c>
      <c r="AI17" s="74" t="s">
        <v>26</v>
      </c>
      <c r="AJ17" s="74" t="s">
        <v>26</v>
      </c>
      <c r="AK17" s="74" t="s">
        <v>26</v>
      </c>
    </row>
    <row r="18" spans="1:37" x14ac:dyDescent="0.25">
      <c r="A18" s="74" t="s">
        <v>55</v>
      </c>
      <c r="B18" s="84" t="s">
        <v>28</v>
      </c>
      <c r="C18" s="74" t="s">
        <v>30</v>
      </c>
      <c r="D18" s="74" t="s">
        <v>22</v>
      </c>
      <c r="E18" s="74" t="s">
        <v>38</v>
      </c>
      <c r="F18" s="74" t="s">
        <v>53</v>
      </c>
      <c r="G18" s="74" t="s">
        <v>31</v>
      </c>
      <c r="H18" s="84">
        <v>15</v>
      </c>
      <c r="I18" s="85">
        <v>0.7</v>
      </c>
      <c r="J18" s="86">
        <v>0.6269962886457372</v>
      </c>
      <c r="K18" s="87" t="s">
        <v>54</v>
      </c>
      <c r="L18" s="87" t="s">
        <v>54</v>
      </c>
      <c r="M18" s="87" t="s">
        <v>54</v>
      </c>
      <c r="N18" s="84" t="s">
        <v>54</v>
      </c>
      <c r="O18" s="84" t="s">
        <v>54</v>
      </c>
      <c r="P18" s="84" t="s">
        <v>54</v>
      </c>
      <c r="Q18" s="84" t="s">
        <v>54</v>
      </c>
      <c r="R18" s="84" t="s">
        <v>54</v>
      </c>
      <c r="S18" s="84" t="s">
        <v>54</v>
      </c>
      <c r="T18" s="84" t="s">
        <v>54</v>
      </c>
      <c r="U18" s="84" t="s">
        <v>54</v>
      </c>
      <c r="V18" s="74" t="s">
        <v>54</v>
      </c>
      <c r="W18" s="74" t="s">
        <v>54</v>
      </c>
      <c r="X18" s="74" t="s">
        <v>54</v>
      </c>
      <c r="Y18" s="74" t="s">
        <v>54</v>
      </c>
      <c r="Z18" s="74" t="s">
        <v>54</v>
      </c>
      <c r="AA18" s="74" t="s">
        <v>54</v>
      </c>
      <c r="AB18" s="74" t="s">
        <v>54</v>
      </c>
      <c r="AC18" s="74" t="s">
        <v>54</v>
      </c>
      <c r="AD18" s="74" t="s">
        <v>54</v>
      </c>
      <c r="AE18" s="74" t="s">
        <v>54</v>
      </c>
      <c r="AF18" s="74" t="s">
        <v>54</v>
      </c>
      <c r="AG18" s="74" t="s">
        <v>54</v>
      </c>
      <c r="AH18" s="74">
        <v>0.33</v>
      </c>
      <c r="AI18" s="74" t="s">
        <v>26</v>
      </c>
      <c r="AJ18" s="74" t="s">
        <v>26</v>
      </c>
      <c r="AK18" s="74" t="s">
        <v>26</v>
      </c>
    </row>
    <row r="19" spans="1:37" x14ac:dyDescent="0.25">
      <c r="A19" s="74" t="s">
        <v>56</v>
      </c>
      <c r="B19" s="84" t="s">
        <v>20</v>
      </c>
      <c r="C19" s="74" t="s">
        <v>30</v>
      </c>
      <c r="D19" s="74" t="s">
        <v>57</v>
      </c>
      <c r="E19" s="74" t="s">
        <v>58</v>
      </c>
      <c r="F19" s="74" t="s">
        <v>53</v>
      </c>
      <c r="G19" s="74" t="s">
        <v>31</v>
      </c>
      <c r="H19" s="84">
        <v>15</v>
      </c>
      <c r="I19" s="85">
        <v>0.7</v>
      </c>
      <c r="J19" s="86">
        <v>0.6269962886457372</v>
      </c>
      <c r="K19" s="87" t="s">
        <v>54</v>
      </c>
      <c r="L19" s="87" t="s">
        <v>54</v>
      </c>
      <c r="M19" s="87" t="s">
        <v>54</v>
      </c>
      <c r="N19" s="84" t="s">
        <v>54</v>
      </c>
      <c r="O19" s="84" t="s">
        <v>54</v>
      </c>
      <c r="P19" s="84" t="s">
        <v>54</v>
      </c>
      <c r="Q19" s="84" t="s">
        <v>54</v>
      </c>
      <c r="R19" s="84" t="s">
        <v>54</v>
      </c>
      <c r="S19" s="84" t="s">
        <v>54</v>
      </c>
      <c r="T19" s="84" t="s">
        <v>54</v>
      </c>
      <c r="U19" s="84" t="s">
        <v>54</v>
      </c>
      <c r="V19" s="74" t="s">
        <v>54</v>
      </c>
      <c r="W19" s="74" t="s">
        <v>54</v>
      </c>
      <c r="X19" s="74" t="s">
        <v>54</v>
      </c>
      <c r="Y19" s="74" t="s">
        <v>54</v>
      </c>
      <c r="Z19" s="74" t="s">
        <v>54</v>
      </c>
      <c r="AA19" s="74" t="s">
        <v>54</v>
      </c>
      <c r="AB19" s="74" t="s">
        <v>54</v>
      </c>
      <c r="AC19" s="74" t="s">
        <v>54</v>
      </c>
      <c r="AD19" s="74" t="s">
        <v>54</v>
      </c>
      <c r="AE19" s="74" t="s">
        <v>54</v>
      </c>
      <c r="AF19" s="74" t="s">
        <v>54</v>
      </c>
      <c r="AG19" s="74" t="s">
        <v>54</v>
      </c>
      <c r="AH19" s="74">
        <v>0.33</v>
      </c>
      <c r="AI19" s="74" t="s">
        <v>26</v>
      </c>
      <c r="AJ19" s="74" t="s">
        <v>26</v>
      </c>
      <c r="AK19" s="74" t="s">
        <v>26</v>
      </c>
    </row>
    <row r="20" spans="1:37" x14ac:dyDescent="0.25">
      <c r="A20" s="74" t="s">
        <v>59</v>
      </c>
      <c r="B20" s="84" t="s">
        <v>28</v>
      </c>
      <c r="C20" s="74" t="s">
        <v>30</v>
      </c>
      <c r="D20" s="74" t="s">
        <v>57</v>
      </c>
      <c r="E20" s="74" t="s">
        <v>58</v>
      </c>
      <c r="F20" s="74" t="s">
        <v>53</v>
      </c>
      <c r="G20" s="74" t="s">
        <v>31</v>
      </c>
      <c r="H20" s="84">
        <v>15</v>
      </c>
      <c r="I20" s="85">
        <v>0.7</v>
      </c>
      <c r="J20" s="86">
        <v>0.6269962886457372</v>
      </c>
      <c r="K20" s="87" t="s">
        <v>54</v>
      </c>
      <c r="L20" s="87" t="s">
        <v>54</v>
      </c>
      <c r="M20" s="87" t="s">
        <v>54</v>
      </c>
      <c r="N20" s="84" t="s">
        <v>54</v>
      </c>
      <c r="O20" s="84" t="s">
        <v>54</v>
      </c>
      <c r="P20" s="84" t="s">
        <v>54</v>
      </c>
      <c r="Q20" s="84" t="s">
        <v>54</v>
      </c>
      <c r="R20" s="84" t="s">
        <v>54</v>
      </c>
      <c r="S20" s="84" t="s">
        <v>54</v>
      </c>
      <c r="T20" s="84" t="s">
        <v>54</v>
      </c>
      <c r="U20" s="84" t="s">
        <v>54</v>
      </c>
      <c r="V20" s="74" t="s">
        <v>54</v>
      </c>
      <c r="W20" s="74" t="s">
        <v>54</v>
      </c>
      <c r="X20" s="74" t="s">
        <v>54</v>
      </c>
      <c r="Y20" s="74" t="s">
        <v>54</v>
      </c>
      <c r="Z20" s="74" t="s">
        <v>54</v>
      </c>
      <c r="AA20" s="74" t="s">
        <v>54</v>
      </c>
      <c r="AB20" s="74" t="s">
        <v>54</v>
      </c>
      <c r="AC20" s="74" t="s">
        <v>54</v>
      </c>
      <c r="AD20" s="74" t="s">
        <v>54</v>
      </c>
      <c r="AE20" s="74" t="s">
        <v>54</v>
      </c>
      <c r="AF20" s="74" t="s">
        <v>54</v>
      </c>
      <c r="AG20" s="74" t="s">
        <v>54</v>
      </c>
      <c r="AH20" s="74">
        <v>0.33</v>
      </c>
      <c r="AI20" s="74" t="s">
        <v>26</v>
      </c>
      <c r="AJ20" s="74" t="s">
        <v>26</v>
      </c>
      <c r="AK20" s="74" t="s">
        <v>26</v>
      </c>
    </row>
    <row r="21" spans="1:37" x14ac:dyDescent="0.25">
      <c r="A21" s="74" t="s">
        <v>60</v>
      </c>
      <c r="B21" s="84" t="s">
        <v>20</v>
      </c>
      <c r="C21" s="74" t="s">
        <v>30</v>
      </c>
      <c r="D21" s="74" t="s">
        <v>61</v>
      </c>
      <c r="E21" s="74" t="s">
        <v>58</v>
      </c>
      <c r="F21" s="74" t="s">
        <v>53</v>
      </c>
      <c r="G21" s="74" t="s">
        <v>31</v>
      </c>
      <c r="H21" s="84">
        <v>15</v>
      </c>
      <c r="I21" s="85">
        <v>0.7</v>
      </c>
      <c r="J21" s="86">
        <v>0.6269962886457372</v>
      </c>
      <c r="K21" s="87" t="s">
        <v>54</v>
      </c>
      <c r="L21" s="87" t="s">
        <v>54</v>
      </c>
      <c r="M21" s="87" t="s">
        <v>54</v>
      </c>
      <c r="N21" s="84" t="s">
        <v>54</v>
      </c>
      <c r="O21" s="84" t="s">
        <v>54</v>
      </c>
      <c r="P21" s="84" t="s">
        <v>54</v>
      </c>
      <c r="Q21" s="84" t="s">
        <v>54</v>
      </c>
      <c r="R21" s="84" t="s">
        <v>54</v>
      </c>
      <c r="S21" s="84" t="s">
        <v>54</v>
      </c>
      <c r="T21" s="84" t="s">
        <v>54</v>
      </c>
      <c r="U21" s="84" t="s">
        <v>54</v>
      </c>
      <c r="V21" s="74" t="s">
        <v>54</v>
      </c>
      <c r="W21" s="74" t="s">
        <v>54</v>
      </c>
      <c r="X21" s="74" t="s">
        <v>54</v>
      </c>
      <c r="Y21" s="74" t="s">
        <v>54</v>
      </c>
      <c r="Z21" s="74" t="s">
        <v>54</v>
      </c>
      <c r="AA21" s="74" t="s">
        <v>54</v>
      </c>
      <c r="AB21" s="74" t="s">
        <v>54</v>
      </c>
      <c r="AC21" s="74" t="s">
        <v>54</v>
      </c>
      <c r="AD21" s="74" t="s">
        <v>54</v>
      </c>
      <c r="AE21" s="74" t="s">
        <v>54</v>
      </c>
      <c r="AF21" s="74" t="s">
        <v>54</v>
      </c>
      <c r="AG21" s="74" t="s">
        <v>54</v>
      </c>
      <c r="AH21" s="74">
        <v>0.33</v>
      </c>
      <c r="AI21" s="74" t="s">
        <v>26</v>
      </c>
      <c r="AJ21" s="74" t="s">
        <v>26</v>
      </c>
      <c r="AK21" s="74" t="s">
        <v>26</v>
      </c>
    </row>
    <row r="22" spans="1:37" x14ac:dyDescent="0.25">
      <c r="A22" s="74" t="s">
        <v>62</v>
      </c>
      <c r="B22" s="84" t="s">
        <v>28</v>
      </c>
      <c r="C22" s="74" t="s">
        <v>30</v>
      </c>
      <c r="D22" s="74" t="s">
        <v>61</v>
      </c>
      <c r="E22" s="74" t="s">
        <v>58</v>
      </c>
      <c r="F22" s="74" t="s">
        <v>53</v>
      </c>
      <c r="G22" s="74" t="s">
        <v>31</v>
      </c>
      <c r="H22" s="84">
        <v>15</v>
      </c>
      <c r="I22" s="85">
        <v>0.7</v>
      </c>
      <c r="J22" s="86">
        <v>0.6269962886457372</v>
      </c>
      <c r="K22" s="87" t="s">
        <v>54</v>
      </c>
      <c r="L22" s="87" t="s">
        <v>54</v>
      </c>
      <c r="M22" s="87" t="s">
        <v>54</v>
      </c>
      <c r="N22" s="84" t="s">
        <v>54</v>
      </c>
      <c r="O22" s="84" t="s">
        <v>54</v>
      </c>
      <c r="P22" s="84" t="s">
        <v>54</v>
      </c>
      <c r="Q22" s="84" t="s">
        <v>54</v>
      </c>
      <c r="R22" s="84" t="s">
        <v>54</v>
      </c>
      <c r="S22" s="84" t="s">
        <v>54</v>
      </c>
      <c r="T22" s="84" t="s">
        <v>54</v>
      </c>
      <c r="U22" s="84" t="s">
        <v>54</v>
      </c>
      <c r="V22" s="74" t="s">
        <v>54</v>
      </c>
      <c r="W22" s="74" t="s">
        <v>54</v>
      </c>
      <c r="X22" s="74" t="s">
        <v>54</v>
      </c>
      <c r="Y22" s="74" t="s">
        <v>54</v>
      </c>
      <c r="Z22" s="74" t="s">
        <v>54</v>
      </c>
      <c r="AA22" s="74" t="s">
        <v>54</v>
      </c>
      <c r="AB22" s="74" t="s">
        <v>54</v>
      </c>
      <c r="AC22" s="74" t="s">
        <v>54</v>
      </c>
      <c r="AD22" s="74" t="s">
        <v>54</v>
      </c>
      <c r="AE22" s="74" t="s">
        <v>54</v>
      </c>
      <c r="AF22" s="74" t="s">
        <v>54</v>
      </c>
      <c r="AG22" s="74" t="s">
        <v>54</v>
      </c>
      <c r="AH22" s="74">
        <v>0.33</v>
      </c>
      <c r="AI22" s="74" t="s">
        <v>26</v>
      </c>
      <c r="AJ22" s="74" t="s">
        <v>26</v>
      </c>
      <c r="AK22" s="74" t="s">
        <v>26</v>
      </c>
    </row>
    <row r="23" spans="1:37" x14ac:dyDescent="0.25">
      <c r="A23" s="74" t="s">
        <v>63</v>
      </c>
      <c r="B23" s="84" t="s">
        <v>20</v>
      </c>
      <c r="C23" s="74" t="s">
        <v>34</v>
      </c>
      <c r="D23" s="74" t="s">
        <v>64</v>
      </c>
      <c r="E23" s="74" t="s">
        <v>65</v>
      </c>
      <c r="F23" s="74" t="s">
        <v>66</v>
      </c>
      <c r="G23" s="74" t="s">
        <v>67</v>
      </c>
      <c r="H23" s="84">
        <v>1</v>
      </c>
      <c r="I23" s="85">
        <v>0.7</v>
      </c>
      <c r="J23" s="86">
        <v>7.0967133558200321E-2</v>
      </c>
      <c r="K23" s="88" t="s">
        <v>54</v>
      </c>
      <c r="L23" s="88" t="s">
        <v>54</v>
      </c>
      <c r="M23" s="88" t="s">
        <v>54</v>
      </c>
      <c r="N23" s="84" t="s">
        <v>54</v>
      </c>
      <c r="O23" s="84" t="s">
        <v>54</v>
      </c>
      <c r="P23" s="84" t="s">
        <v>54</v>
      </c>
      <c r="Q23" s="84" t="s">
        <v>54</v>
      </c>
      <c r="R23" s="84" t="s">
        <v>54</v>
      </c>
      <c r="S23" s="84" t="s">
        <v>54</v>
      </c>
      <c r="T23" s="84" t="s">
        <v>54</v>
      </c>
      <c r="U23" s="84" t="s">
        <v>54</v>
      </c>
      <c r="V23" s="74" t="s">
        <v>54</v>
      </c>
      <c r="W23" s="74" t="s">
        <v>54</v>
      </c>
      <c r="X23" s="74" t="s">
        <v>54</v>
      </c>
      <c r="Y23" s="74" t="s">
        <v>54</v>
      </c>
      <c r="Z23" s="74" t="s">
        <v>54</v>
      </c>
      <c r="AA23" s="74">
        <v>2.5000000000000001E-2</v>
      </c>
      <c r="AB23" s="74">
        <v>2.5000000000000001E-2</v>
      </c>
      <c r="AC23" s="74">
        <v>2.5000000000000001E-2</v>
      </c>
      <c r="AD23" s="74">
        <v>2.5000000000000001E-2</v>
      </c>
      <c r="AE23" s="74">
        <v>2.5000000000000001E-2</v>
      </c>
      <c r="AF23" s="74">
        <v>2.5000000000000001E-2</v>
      </c>
      <c r="AG23" s="74">
        <v>2.5000000000000001E-2</v>
      </c>
      <c r="AH23" s="74">
        <v>2.5000000000000001E-2</v>
      </c>
      <c r="AK23" s="74" t="s">
        <v>26</v>
      </c>
    </row>
    <row r="24" spans="1:37" x14ac:dyDescent="0.25">
      <c r="A24" s="74" t="s">
        <v>68</v>
      </c>
      <c r="B24" s="84" t="s">
        <v>28</v>
      </c>
      <c r="C24" s="74" t="s">
        <v>34</v>
      </c>
      <c r="D24" s="74" t="s">
        <v>64</v>
      </c>
      <c r="E24" s="74" t="s">
        <v>65</v>
      </c>
      <c r="F24" s="74" t="s">
        <v>66</v>
      </c>
      <c r="G24" s="74" t="s">
        <v>67</v>
      </c>
      <c r="H24" s="84">
        <v>1</v>
      </c>
      <c r="I24" s="85">
        <v>0.7</v>
      </c>
      <c r="J24" s="86">
        <v>7.0967133558200321E-2</v>
      </c>
      <c r="K24" s="88" t="s">
        <v>54</v>
      </c>
      <c r="L24" s="88" t="s">
        <v>54</v>
      </c>
      <c r="M24" s="88" t="s">
        <v>54</v>
      </c>
      <c r="N24" s="84" t="s">
        <v>54</v>
      </c>
      <c r="O24" s="84" t="s">
        <v>54</v>
      </c>
      <c r="P24" s="84" t="s">
        <v>54</v>
      </c>
      <c r="Q24" s="84" t="s">
        <v>54</v>
      </c>
      <c r="R24" s="84" t="s">
        <v>54</v>
      </c>
      <c r="S24" s="84" t="s">
        <v>54</v>
      </c>
      <c r="T24" s="84" t="s">
        <v>54</v>
      </c>
      <c r="U24" s="84" t="s">
        <v>54</v>
      </c>
      <c r="V24" s="74" t="s">
        <v>54</v>
      </c>
      <c r="W24" s="74" t="s">
        <v>54</v>
      </c>
      <c r="X24" s="74" t="s">
        <v>54</v>
      </c>
      <c r="Y24" s="74" t="s">
        <v>54</v>
      </c>
      <c r="Z24" s="74" t="s">
        <v>54</v>
      </c>
      <c r="AA24" s="74">
        <v>2.5000000000000001E-2</v>
      </c>
      <c r="AB24" s="74">
        <v>2.5000000000000001E-2</v>
      </c>
      <c r="AC24" s="74">
        <v>2.5000000000000001E-2</v>
      </c>
      <c r="AD24" s="74">
        <v>2.5000000000000001E-2</v>
      </c>
      <c r="AE24" s="74">
        <v>2.5000000000000001E-2</v>
      </c>
      <c r="AF24" s="74">
        <v>2.5000000000000001E-2</v>
      </c>
      <c r="AG24" s="74">
        <v>2.5000000000000001E-2</v>
      </c>
      <c r="AH24" s="74">
        <v>2.5000000000000001E-2</v>
      </c>
      <c r="AK24" s="74" t="s">
        <v>26</v>
      </c>
    </row>
    <row r="25" spans="1:37" x14ac:dyDescent="0.25">
      <c r="A25" s="74" t="s">
        <v>69</v>
      </c>
      <c r="B25" s="84" t="s">
        <v>20</v>
      </c>
      <c r="C25" s="74" t="s">
        <v>30</v>
      </c>
      <c r="D25" s="74" t="s">
        <v>57</v>
      </c>
      <c r="E25" s="74" t="s">
        <v>70</v>
      </c>
      <c r="F25" s="74" t="s">
        <v>71</v>
      </c>
      <c r="G25" s="74" t="s">
        <v>31</v>
      </c>
      <c r="H25" s="84">
        <v>10</v>
      </c>
      <c r="I25" s="85">
        <v>0.7</v>
      </c>
      <c r="J25" s="86">
        <v>0.45890207746534312</v>
      </c>
      <c r="K25" s="87">
        <v>0.2</v>
      </c>
      <c r="L25" s="87">
        <v>0.27</v>
      </c>
      <c r="M25" s="87">
        <v>0.27</v>
      </c>
      <c r="N25" s="84">
        <v>0.27</v>
      </c>
      <c r="O25" s="84">
        <v>0.27</v>
      </c>
      <c r="P25" s="84">
        <v>0.27</v>
      </c>
      <c r="Q25" s="84">
        <v>0.27</v>
      </c>
      <c r="R25" s="84">
        <v>0.25</v>
      </c>
      <c r="S25" s="84">
        <v>0.25</v>
      </c>
      <c r="T25" s="84">
        <v>0.25</v>
      </c>
      <c r="U25" s="84">
        <v>0.25</v>
      </c>
      <c r="V25" s="74">
        <v>0.25</v>
      </c>
      <c r="W25" s="74">
        <v>0.25</v>
      </c>
      <c r="X25" s="74">
        <v>0.25</v>
      </c>
      <c r="Y25" s="74">
        <v>0.25</v>
      </c>
      <c r="Z25" s="74">
        <v>0.25</v>
      </c>
      <c r="AA25" s="74">
        <v>0.25</v>
      </c>
      <c r="AB25" s="74">
        <v>0.25</v>
      </c>
      <c r="AC25" s="74">
        <v>0.25</v>
      </c>
      <c r="AD25" s="74">
        <v>0.25</v>
      </c>
      <c r="AE25" s="74">
        <v>0.25</v>
      </c>
      <c r="AF25" s="74">
        <v>0.25</v>
      </c>
      <c r="AG25" s="74">
        <v>0.33</v>
      </c>
      <c r="AH25" s="74">
        <v>0.33</v>
      </c>
      <c r="AI25" s="74" t="s">
        <v>26</v>
      </c>
      <c r="AJ25" s="74" t="s">
        <v>26</v>
      </c>
      <c r="AK25" s="74" t="s">
        <v>26</v>
      </c>
    </row>
    <row r="26" spans="1:37" x14ac:dyDescent="0.25">
      <c r="A26" s="74" t="s">
        <v>72</v>
      </c>
      <c r="B26" s="84" t="s">
        <v>28</v>
      </c>
      <c r="C26" s="74" t="s">
        <v>30</v>
      </c>
      <c r="D26" s="74" t="s">
        <v>57</v>
      </c>
      <c r="E26" s="74" t="s">
        <v>70</v>
      </c>
      <c r="F26" s="74" t="s">
        <v>71</v>
      </c>
      <c r="G26" s="74" t="s">
        <v>31</v>
      </c>
      <c r="H26" s="84">
        <v>10</v>
      </c>
      <c r="I26" s="85">
        <v>0.7</v>
      </c>
      <c r="J26" s="86">
        <v>0.45890207746534312</v>
      </c>
      <c r="K26" s="87">
        <v>0.2</v>
      </c>
      <c r="L26" s="87">
        <v>0.27</v>
      </c>
      <c r="M26" s="87">
        <v>0.27</v>
      </c>
      <c r="N26" s="84">
        <v>0.27</v>
      </c>
      <c r="O26" s="84">
        <v>0.27</v>
      </c>
      <c r="P26" s="84">
        <v>0.27</v>
      </c>
      <c r="Q26" s="84">
        <v>0.27</v>
      </c>
      <c r="R26" s="84">
        <v>0.25</v>
      </c>
      <c r="S26" s="84">
        <v>0.25</v>
      </c>
      <c r="T26" s="84">
        <v>0.25</v>
      </c>
      <c r="U26" s="84">
        <v>0.25</v>
      </c>
      <c r="V26" s="74">
        <v>0.25</v>
      </c>
      <c r="W26" s="74">
        <v>0.25</v>
      </c>
      <c r="X26" s="74">
        <v>0.25</v>
      </c>
      <c r="Y26" s="74">
        <v>0.25</v>
      </c>
      <c r="Z26" s="74">
        <v>0.25</v>
      </c>
      <c r="AA26" s="74">
        <v>0.25</v>
      </c>
      <c r="AB26" s="74">
        <v>0.25</v>
      </c>
      <c r="AC26" s="74">
        <v>0.25</v>
      </c>
      <c r="AD26" s="74">
        <v>0.25</v>
      </c>
      <c r="AE26" s="74">
        <v>0.25</v>
      </c>
      <c r="AF26" s="74">
        <v>0.25</v>
      </c>
      <c r="AG26" s="74">
        <v>0.33</v>
      </c>
      <c r="AH26" s="74">
        <v>0.33</v>
      </c>
      <c r="AI26" s="74" t="s">
        <v>26</v>
      </c>
      <c r="AJ26" s="74" t="s">
        <v>26</v>
      </c>
      <c r="AK26" s="74" t="s">
        <v>26</v>
      </c>
    </row>
    <row r="27" spans="1:37" x14ac:dyDescent="0.25">
      <c r="A27" s="74" t="s">
        <v>73</v>
      </c>
      <c r="B27" s="84" t="s">
        <v>20</v>
      </c>
      <c r="C27" s="74" t="s">
        <v>21</v>
      </c>
      <c r="D27" s="74" t="s">
        <v>22</v>
      </c>
      <c r="E27" s="74" t="s">
        <v>38</v>
      </c>
      <c r="F27" s="74" t="s">
        <v>74</v>
      </c>
      <c r="G27" s="74" t="s">
        <v>40</v>
      </c>
      <c r="H27" s="84">
        <v>15</v>
      </c>
      <c r="I27" s="85">
        <v>0.7</v>
      </c>
      <c r="J27" s="86">
        <v>0.59221963589442039</v>
      </c>
      <c r="K27" s="87">
        <v>0.13</v>
      </c>
      <c r="L27" s="87">
        <v>0.2</v>
      </c>
      <c r="M27" s="87">
        <v>0.2</v>
      </c>
      <c r="N27" s="84">
        <v>0.2</v>
      </c>
      <c r="O27" s="84">
        <v>0.2</v>
      </c>
      <c r="P27" s="84">
        <v>0.2</v>
      </c>
      <c r="Q27" s="84">
        <v>0.2</v>
      </c>
      <c r="R27" s="84">
        <v>0.2</v>
      </c>
      <c r="S27" s="84">
        <v>0.2</v>
      </c>
      <c r="T27" s="84">
        <v>0.2</v>
      </c>
      <c r="U27" s="84">
        <v>0.2</v>
      </c>
      <c r="V27" s="74">
        <v>0.2</v>
      </c>
      <c r="W27" s="74">
        <v>0.2</v>
      </c>
      <c r="X27" s="74">
        <v>0.2</v>
      </c>
      <c r="Y27" s="74">
        <v>0.2</v>
      </c>
      <c r="Z27" s="74">
        <v>0.2</v>
      </c>
      <c r="AA27" s="74">
        <v>0.2</v>
      </c>
      <c r="AB27" s="74">
        <v>0.2</v>
      </c>
      <c r="AC27" s="74">
        <v>0.2</v>
      </c>
      <c r="AD27" s="74">
        <v>0.23</v>
      </c>
      <c r="AE27" s="74">
        <v>0.23</v>
      </c>
      <c r="AF27" s="74">
        <v>0.23</v>
      </c>
      <c r="AG27" s="74">
        <v>0.33</v>
      </c>
      <c r="AH27" s="74">
        <v>0.33</v>
      </c>
      <c r="AI27" s="74" t="s">
        <v>26</v>
      </c>
      <c r="AJ27" s="74" t="s">
        <v>26</v>
      </c>
      <c r="AK27" s="74" t="s">
        <v>26</v>
      </c>
    </row>
    <row r="28" spans="1:37" x14ac:dyDescent="0.25">
      <c r="A28" s="74" t="s">
        <v>75</v>
      </c>
      <c r="B28" s="84" t="s">
        <v>28</v>
      </c>
      <c r="C28" s="74" t="s">
        <v>21</v>
      </c>
      <c r="D28" s="74" t="s">
        <v>22</v>
      </c>
      <c r="E28" s="74" t="s">
        <v>38</v>
      </c>
      <c r="F28" s="74" t="s">
        <v>74</v>
      </c>
      <c r="G28" s="74" t="s">
        <v>40</v>
      </c>
      <c r="H28" s="84">
        <v>15</v>
      </c>
      <c r="I28" s="85">
        <v>0.7</v>
      </c>
      <c r="J28" s="86">
        <v>0.59221963589442039</v>
      </c>
      <c r="K28" s="87">
        <v>0.2</v>
      </c>
      <c r="L28" s="87">
        <v>0.27</v>
      </c>
      <c r="M28" s="87">
        <v>0.27</v>
      </c>
      <c r="N28" s="84">
        <v>0.27</v>
      </c>
      <c r="O28" s="84">
        <v>0.27</v>
      </c>
      <c r="P28" s="84">
        <v>0.27</v>
      </c>
      <c r="Q28" s="84">
        <v>0.27</v>
      </c>
      <c r="R28" s="84">
        <v>0.27</v>
      </c>
      <c r="S28" s="84">
        <v>0.27</v>
      </c>
      <c r="T28" s="84">
        <v>0.27</v>
      </c>
      <c r="U28" s="84">
        <v>0.27</v>
      </c>
      <c r="V28" s="74">
        <v>0.27</v>
      </c>
      <c r="W28" s="74">
        <v>0.27</v>
      </c>
      <c r="X28" s="74">
        <v>0.27</v>
      </c>
      <c r="Y28" s="74">
        <v>0.27</v>
      </c>
      <c r="Z28" s="74">
        <v>0.27</v>
      </c>
      <c r="AA28" s="74">
        <v>0.27</v>
      </c>
      <c r="AB28" s="74">
        <v>0.27</v>
      </c>
      <c r="AC28" s="74">
        <v>0.27</v>
      </c>
      <c r="AD28" s="74">
        <v>0.31</v>
      </c>
      <c r="AE28" s="74">
        <v>0.31</v>
      </c>
      <c r="AF28" s="74">
        <v>0.31</v>
      </c>
      <c r="AG28" s="74">
        <v>0.33</v>
      </c>
      <c r="AH28" s="74">
        <v>0.33</v>
      </c>
      <c r="AI28" s="74" t="s">
        <v>26</v>
      </c>
      <c r="AJ28" s="74" t="s">
        <v>26</v>
      </c>
      <c r="AK28" s="74" t="s">
        <v>26</v>
      </c>
    </row>
    <row r="29" spans="1:37" x14ac:dyDescent="0.25">
      <c r="A29" s="74" t="s">
        <v>76</v>
      </c>
      <c r="B29" s="84" t="s">
        <v>20</v>
      </c>
      <c r="C29" s="74" t="s">
        <v>21</v>
      </c>
      <c r="D29" s="74" t="s">
        <v>77</v>
      </c>
      <c r="E29" s="74" t="s">
        <v>78</v>
      </c>
      <c r="F29" s="74" t="s">
        <v>74</v>
      </c>
      <c r="G29" s="74" t="s">
        <v>79</v>
      </c>
      <c r="H29" s="84">
        <v>15</v>
      </c>
      <c r="I29" s="85">
        <v>0.7</v>
      </c>
      <c r="J29" s="86">
        <v>0.62860243080000411</v>
      </c>
      <c r="K29" s="87">
        <v>0.13</v>
      </c>
      <c r="L29" s="87">
        <v>0.2</v>
      </c>
      <c r="M29" s="87">
        <v>0.2</v>
      </c>
      <c r="N29" s="84">
        <v>0.2</v>
      </c>
      <c r="O29" s="84">
        <v>0.2</v>
      </c>
      <c r="P29" s="84">
        <v>0.2</v>
      </c>
      <c r="Q29" s="84">
        <v>0.2</v>
      </c>
      <c r="R29" s="84">
        <v>0.2</v>
      </c>
      <c r="S29" s="84">
        <v>0.2</v>
      </c>
      <c r="T29" s="84">
        <v>0.2</v>
      </c>
      <c r="U29" s="84">
        <v>0.2</v>
      </c>
      <c r="V29" s="74">
        <v>0.2</v>
      </c>
      <c r="W29" s="74">
        <v>0.2</v>
      </c>
      <c r="X29" s="74">
        <v>0.2</v>
      </c>
      <c r="Y29" s="74">
        <v>0.2</v>
      </c>
      <c r="Z29" s="74">
        <v>0.2</v>
      </c>
      <c r="AA29" s="74">
        <v>0.2</v>
      </c>
      <c r="AB29" s="74">
        <v>0.2</v>
      </c>
      <c r="AC29" s="74">
        <v>0.2</v>
      </c>
      <c r="AD29" s="74">
        <v>0.2</v>
      </c>
      <c r="AE29" s="74">
        <v>0.2</v>
      </c>
      <c r="AF29" s="74">
        <v>0.2</v>
      </c>
      <c r="AG29" s="74">
        <v>0.33</v>
      </c>
      <c r="AH29" s="74">
        <v>0.33</v>
      </c>
      <c r="AI29" s="74" t="s">
        <v>26</v>
      </c>
      <c r="AJ29" s="74" t="s">
        <v>26</v>
      </c>
      <c r="AK29" s="74" t="s">
        <v>26</v>
      </c>
    </row>
    <row r="30" spans="1:37" x14ac:dyDescent="0.25">
      <c r="A30" s="74" t="s">
        <v>80</v>
      </c>
      <c r="B30" s="84" t="s">
        <v>28</v>
      </c>
      <c r="C30" s="74" t="s">
        <v>21</v>
      </c>
      <c r="D30" s="74" t="s">
        <v>77</v>
      </c>
      <c r="E30" s="74" t="s">
        <v>78</v>
      </c>
      <c r="F30" s="74" t="s">
        <v>74</v>
      </c>
      <c r="G30" s="74" t="s">
        <v>79</v>
      </c>
      <c r="H30" s="84">
        <v>15</v>
      </c>
      <c r="I30" s="85">
        <v>0.7</v>
      </c>
      <c r="J30" s="86">
        <v>0.62860243080000411</v>
      </c>
      <c r="K30" s="87">
        <v>0.2</v>
      </c>
      <c r="L30" s="87">
        <v>0.27</v>
      </c>
      <c r="M30" s="87">
        <v>0.27</v>
      </c>
      <c r="N30" s="84">
        <v>0.27</v>
      </c>
      <c r="O30" s="84">
        <v>0.27</v>
      </c>
      <c r="P30" s="84">
        <v>0.27</v>
      </c>
      <c r="Q30" s="84">
        <v>0.27</v>
      </c>
      <c r="R30" s="84">
        <v>0.27</v>
      </c>
      <c r="S30" s="84">
        <v>0.27</v>
      </c>
      <c r="T30" s="84">
        <v>0.27</v>
      </c>
      <c r="U30" s="84">
        <v>0.27</v>
      </c>
      <c r="V30" s="74">
        <v>0.27</v>
      </c>
      <c r="W30" s="74">
        <v>0.27</v>
      </c>
      <c r="X30" s="74">
        <v>0.27</v>
      </c>
      <c r="Y30" s="74">
        <v>0.27</v>
      </c>
      <c r="Z30" s="74">
        <v>0.27</v>
      </c>
      <c r="AA30" s="74">
        <v>0.27</v>
      </c>
      <c r="AB30" s="74">
        <v>0.27</v>
      </c>
      <c r="AC30" s="74">
        <v>0.27</v>
      </c>
      <c r="AD30" s="74">
        <v>0.27</v>
      </c>
      <c r="AE30" s="74">
        <v>0.27</v>
      </c>
      <c r="AF30" s="74">
        <v>0.27</v>
      </c>
      <c r="AG30" s="74">
        <v>0.33</v>
      </c>
      <c r="AH30" s="74">
        <v>0.33</v>
      </c>
      <c r="AI30" s="74" t="s">
        <v>26</v>
      </c>
      <c r="AJ30" s="74" t="s">
        <v>26</v>
      </c>
      <c r="AK30" s="74" t="s">
        <v>26</v>
      </c>
    </row>
    <row r="31" spans="1:37" x14ac:dyDescent="0.25">
      <c r="A31" s="74" t="s">
        <v>81</v>
      </c>
      <c r="B31" s="84" t="s">
        <v>20</v>
      </c>
      <c r="C31" s="74" t="s">
        <v>21</v>
      </c>
      <c r="D31" s="74" t="s">
        <v>64</v>
      </c>
      <c r="E31" s="74" t="s">
        <v>65</v>
      </c>
      <c r="F31" s="74" t="s">
        <v>74</v>
      </c>
      <c r="G31" s="74" t="s">
        <v>82</v>
      </c>
      <c r="H31" s="84">
        <v>3</v>
      </c>
      <c r="I31" s="85">
        <v>0.7</v>
      </c>
      <c r="J31" s="86">
        <v>0.17866649103435617</v>
      </c>
      <c r="K31" s="87" t="s">
        <v>54</v>
      </c>
      <c r="L31" s="87" t="s">
        <v>54</v>
      </c>
      <c r="M31" s="87" t="s">
        <v>54</v>
      </c>
      <c r="N31" s="84" t="s">
        <v>54</v>
      </c>
      <c r="O31" s="84" t="s">
        <v>54</v>
      </c>
      <c r="P31" s="84" t="s">
        <v>54</v>
      </c>
      <c r="Q31" s="84" t="s">
        <v>54</v>
      </c>
      <c r="R31" s="84" t="s">
        <v>54</v>
      </c>
      <c r="S31" s="84" t="s">
        <v>54</v>
      </c>
      <c r="T31" s="84" t="s">
        <v>54</v>
      </c>
      <c r="U31" s="84" t="s">
        <v>54</v>
      </c>
      <c r="V31" s="74" t="s">
        <v>54</v>
      </c>
      <c r="W31" s="74" t="s">
        <v>54</v>
      </c>
      <c r="X31" s="74" t="s">
        <v>54</v>
      </c>
      <c r="Y31" s="74" t="s">
        <v>54</v>
      </c>
      <c r="Z31" s="74" t="s">
        <v>54</v>
      </c>
      <c r="AA31" s="74" t="s">
        <v>54</v>
      </c>
      <c r="AB31" s="74">
        <v>0.05</v>
      </c>
      <c r="AC31" s="74">
        <v>0.05</v>
      </c>
      <c r="AD31" s="74">
        <v>0.05</v>
      </c>
      <c r="AE31" s="74">
        <v>0.05</v>
      </c>
      <c r="AF31" s="74">
        <v>0.05</v>
      </c>
      <c r="AG31" s="74">
        <v>0.06</v>
      </c>
      <c r="AH31" s="74">
        <v>0.06</v>
      </c>
      <c r="AI31" s="74" t="s">
        <v>26</v>
      </c>
      <c r="AJ31" s="74" t="s">
        <v>26</v>
      </c>
      <c r="AK31" s="74" t="s">
        <v>26</v>
      </c>
    </row>
    <row r="32" spans="1:37" x14ac:dyDescent="0.25">
      <c r="A32" s="74" t="s">
        <v>83</v>
      </c>
      <c r="B32" s="84" t="s">
        <v>28</v>
      </c>
      <c r="C32" s="74" t="s">
        <v>21</v>
      </c>
      <c r="D32" s="74" t="s">
        <v>64</v>
      </c>
      <c r="E32" s="74" t="s">
        <v>65</v>
      </c>
      <c r="F32" s="74" t="s">
        <v>74</v>
      </c>
      <c r="G32" s="74" t="s">
        <v>82</v>
      </c>
      <c r="H32" s="84">
        <v>3</v>
      </c>
      <c r="I32" s="85">
        <v>0.7</v>
      </c>
      <c r="J32" s="86">
        <v>0.17866649103435617</v>
      </c>
      <c r="K32" s="87">
        <v>0.13</v>
      </c>
      <c r="L32" s="87">
        <v>0.2</v>
      </c>
      <c r="M32" s="87">
        <v>0.2</v>
      </c>
      <c r="N32" s="84">
        <v>0.2</v>
      </c>
      <c r="O32" s="84">
        <v>0.2</v>
      </c>
      <c r="P32" s="84">
        <v>0.2</v>
      </c>
      <c r="Q32" s="84">
        <v>0.2</v>
      </c>
      <c r="R32" s="84">
        <v>0.2</v>
      </c>
      <c r="S32" s="84">
        <v>0.2</v>
      </c>
      <c r="T32" s="84">
        <v>0.2</v>
      </c>
      <c r="U32" s="84">
        <v>0.2</v>
      </c>
      <c r="V32" s="74">
        <v>0.2</v>
      </c>
      <c r="W32" s="74">
        <v>0.2</v>
      </c>
      <c r="X32" s="74">
        <v>0.2</v>
      </c>
      <c r="Y32" s="74">
        <v>0.2</v>
      </c>
      <c r="Z32" s="74">
        <v>0.2</v>
      </c>
      <c r="AA32" s="74">
        <v>0.2</v>
      </c>
      <c r="AB32" s="74">
        <v>0.2</v>
      </c>
      <c r="AC32" s="74">
        <v>0.2</v>
      </c>
      <c r="AD32" s="74">
        <v>0.2</v>
      </c>
      <c r="AE32" s="74">
        <v>0.2</v>
      </c>
      <c r="AF32" s="74">
        <v>0.2</v>
      </c>
      <c r="AG32" s="74">
        <v>0.06</v>
      </c>
      <c r="AH32" s="74">
        <v>0.06</v>
      </c>
      <c r="AI32" s="74" t="s">
        <v>26</v>
      </c>
      <c r="AJ32" s="74" t="s">
        <v>26</v>
      </c>
      <c r="AK32" s="74" t="s">
        <v>26</v>
      </c>
    </row>
    <row r="33" spans="1:37" x14ac:dyDescent="0.25">
      <c r="A33" s="74" t="s">
        <v>84</v>
      </c>
      <c r="B33" s="84" t="s">
        <v>20</v>
      </c>
      <c r="C33" s="74" t="s">
        <v>30</v>
      </c>
      <c r="D33" s="74" t="s">
        <v>22</v>
      </c>
      <c r="E33" s="74" t="s">
        <v>38</v>
      </c>
      <c r="F33" s="74" t="s">
        <v>74</v>
      </c>
      <c r="G33" s="74" t="s">
        <v>31</v>
      </c>
      <c r="H33" s="84">
        <v>15</v>
      </c>
      <c r="I33" s="85">
        <v>0.7</v>
      </c>
      <c r="J33" s="86">
        <v>0.6269962886457372</v>
      </c>
      <c r="K33" s="87">
        <v>0.12</v>
      </c>
      <c r="L33" s="87">
        <v>0.17</v>
      </c>
      <c r="M33" s="87">
        <v>0.17</v>
      </c>
      <c r="N33" s="84">
        <v>0.25</v>
      </c>
      <c r="O33" s="84">
        <v>0.25</v>
      </c>
      <c r="P33" s="84">
        <v>0.25</v>
      </c>
      <c r="Q33" s="84">
        <v>0.25</v>
      </c>
      <c r="R33" s="84">
        <v>0.25</v>
      </c>
      <c r="S33" s="84">
        <v>0.25</v>
      </c>
      <c r="T33" s="84">
        <v>0.25</v>
      </c>
      <c r="U33" s="84">
        <v>0.25</v>
      </c>
      <c r="V33" s="74">
        <v>0.25</v>
      </c>
      <c r="W33" s="74">
        <v>0.25</v>
      </c>
      <c r="X33" s="74">
        <v>0.25</v>
      </c>
      <c r="Y33" s="74">
        <v>0.25</v>
      </c>
      <c r="Z33" s="74">
        <v>0.25</v>
      </c>
      <c r="AA33" s="74">
        <v>0.25</v>
      </c>
      <c r="AB33" s="74">
        <v>0.25</v>
      </c>
      <c r="AC33" s="74">
        <v>0.25</v>
      </c>
      <c r="AD33" s="74">
        <v>0.25</v>
      </c>
      <c r="AE33" s="74">
        <v>0.25</v>
      </c>
      <c r="AF33" s="74">
        <v>0.25</v>
      </c>
      <c r="AG33" s="74">
        <v>0.33</v>
      </c>
      <c r="AH33" s="74">
        <v>0.33</v>
      </c>
      <c r="AI33" s="74" t="s">
        <v>26</v>
      </c>
      <c r="AJ33" s="74" t="s">
        <v>26</v>
      </c>
      <c r="AK33" s="74" t="s">
        <v>26</v>
      </c>
    </row>
    <row r="34" spans="1:37" x14ac:dyDescent="0.25">
      <c r="A34" s="74" t="s">
        <v>85</v>
      </c>
      <c r="B34" s="84" t="s">
        <v>28</v>
      </c>
      <c r="C34" s="74" t="s">
        <v>30</v>
      </c>
      <c r="D34" s="74" t="s">
        <v>22</v>
      </c>
      <c r="E34" s="74" t="s">
        <v>38</v>
      </c>
      <c r="F34" s="74" t="s">
        <v>74</v>
      </c>
      <c r="G34" s="74" t="s">
        <v>31</v>
      </c>
      <c r="H34" s="84">
        <v>15</v>
      </c>
      <c r="I34" s="85">
        <v>0.7</v>
      </c>
      <c r="J34" s="86">
        <v>0.6269962886457372</v>
      </c>
      <c r="K34" s="87">
        <v>0.12</v>
      </c>
      <c r="L34" s="87">
        <v>0.27</v>
      </c>
      <c r="M34" s="87">
        <v>0.27</v>
      </c>
      <c r="N34" s="84">
        <v>0.27</v>
      </c>
      <c r="O34" s="84">
        <v>0.25</v>
      </c>
      <c r="P34" s="84">
        <v>0.25</v>
      </c>
      <c r="Q34" s="84">
        <v>0.25</v>
      </c>
      <c r="R34" s="84">
        <v>0.25</v>
      </c>
      <c r="S34" s="84">
        <v>0.25</v>
      </c>
      <c r="T34" s="84">
        <v>0.25</v>
      </c>
      <c r="U34" s="84">
        <v>0.25</v>
      </c>
      <c r="V34" s="74">
        <v>0.25</v>
      </c>
      <c r="W34" s="74">
        <v>0.25</v>
      </c>
      <c r="X34" s="74">
        <v>0.25</v>
      </c>
      <c r="Y34" s="74">
        <v>0.25</v>
      </c>
      <c r="Z34" s="74">
        <v>0.25</v>
      </c>
      <c r="AA34" s="74">
        <v>0.25</v>
      </c>
      <c r="AB34" s="74">
        <v>0.25</v>
      </c>
      <c r="AC34" s="74">
        <v>0.25</v>
      </c>
      <c r="AD34" s="74">
        <v>0.25</v>
      </c>
      <c r="AE34" s="74">
        <v>0.25</v>
      </c>
      <c r="AF34" s="74">
        <v>0.25</v>
      </c>
      <c r="AG34" s="74">
        <v>0.33</v>
      </c>
      <c r="AH34" s="74">
        <v>0.33</v>
      </c>
      <c r="AI34" s="74" t="s">
        <v>26</v>
      </c>
      <c r="AJ34" s="74" t="s">
        <v>26</v>
      </c>
      <c r="AK34" s="74" t="s">
        <v>26</v>
      </c>
    </row>
    <row r="35" spans="1:37" x14ac:dyDescent="0.25">
      <c r="A35" s="74" t="s">
        <v>86</v>
      </c>
      <c r="B35" s="84" t="s">
        <v>20</v>
      </c>
      <c r="C35" s="74" t="s">
        <v>30</v>
      </c>
      <c r="D35" s="74" t="s">
        <v>77</v>
      </c>
      <c r="E35" s="74" t="s">
        <v>78</v>
      </c>
      <c r="F35" s="74" t="s">
        <v>74</v>
      </c>
      <c r="G35" s="74" t="s">
        <v>79</v>
      </c>
      <c r="H35" s="84">
        <v>15</v>
      </c>
      <c r="I35" s="85">
        <v>0.7</v>
      </c>
      <c r="J35" s="86">
        <v>0.62860243080000411</v>
      </c>
      <c r="K35" s="87">
        <v>0.2</v>
      </c>
      <c r="L35" s="87">
        <v>0.27</v>
      </c>
      <c r="M35" s="87">
        <v>0.27</v>
      </c>
      <c r="N35" s="84">
        <v>0.27</v>
      </c>
      <c r="O35" s="84">
        <v>0.27</v>
      </c>
      <c r="P35" s="84">
        <v>0.27</v>
      </c>
      <c r="Q35" s="84">
        <v>0.27</v>
      </c>
      <c r="R35" s="84">
        <v>0.25</v>
      </c>
      <c r="S35" s="84">
        <v>0.25</v>
      </c>
      <c r="T35" s="84">
        <v>0.25</v>
      </c>
      <c r="U35" s="84">
        <v>0.25</v>
      </c>
      <c r="V35" s="74">
        <v>0.25</v>
      </c>
      <c r="W35" s="74">
        <v>0.25</v>
      </c>
      <c r="X35" s="74">
        <v>0.25</v>
      </c>
      <c r="Y35" s="74">
        <v>0.25</v>
      </c>
      <c r="Z35" s="74">
        <v>0.25</v>
      </c>
      <c r="AA35" s="74">
        <v>0.25</v>
      </c>
      <c r="AB35" s="74">
        <v>0.25</v>
      </c>
      <c r="AC35" s="74">
        <v>0.25</v>
      </c>
      <c r="AD35" s="74">
        <v>0.25</v>
      </c>
      <c r="AE35" s="74">
        <v>0.25</v>
      </c>
      <c r="AF35" s="74">
        <v>0.25</v>
      </c>
      <c r="AG35" s="74">
        <v>0.33</v>
      </c>
      <c r="AH35" s="74" t="s">
        <v>54</v>
      </c>
      <c r="AI35" s="74" t="s">
        <v>26</v>
      </c>
      <c r="AJ35" s="74" t="s">
        <v>26</v>
      </c>
      <c r="AK35" s="74" t="s">
        <v>26</v>
      </c>
    </row>
    <row r="36" spans="1:37" x14ac:dyDescent="0.25">
      <c r="A36" s="74" t="s">
        <v>87</v>
      </c>
      <c r="B36" s="84" t="s">
        <v>28</v>
      </c>
      <c r="C36" s="74" t="s">
        <v>30</v>
      </c>
      <c r="D36" s="74" t="s">
        <v>77</v>
      </c>
      <c r="E36" s="74" t="s">
        <v>78</v>
      </c>
      <c r="F36" s="74" t="s">
        <v>74</v>
      </c>
      <c r="G36" s="74" t="s">
        <v>79</v>
      </c>
      <c r="H36" s="84">
        <v>15</v>
      </c>
      <c r="I36" s="85">
        <v>0.7</v>
      </c>
      <c r="J36" s="86">
        <v>0.62860243080000411</v>
      </c>
      <c r="K36" s="87">
        <v>0.2</v>
      </c>
      <c r="L36" s="87">
        <v>0.27</v>
      </c>
      <c r="M36" s="87">
        <v>0.27</v>
      </c>
      <c r="N36" s="84">
        <v>0.27</v>
      </c>
      <c r="O36" s="84">
        <v>0.27</v>
      </c>
      <c r="P36" s="84">
        <v>0.27</v>
      </c>
      <c r="Q36" s="84">
        <v>0.27</v>
      </c>
      <c r="R36" s="84">
        <v>0.25</v>
      </c>
      <c r="S36" s="84">
        <v>0.25</v>
      </c>
      <c r="T36" s="84">
        <v>0.25</v>
      </c>
      <c r="U36" s="84">
        <v>0.25</v>
      </c>
      <c r="V36" s="74">
        <v>0.25</v>
      </c>
      <c r="W36" s="74">
        <v>0.25</v>
      </c>
      <c r="X36" s="74">
        <v>0.25</v>
      </c>
      <c r="Y36" s="74">
        <v>0.25</v>
      </c>
      <c r="Z36" s="74">
        <v>0.25</v>
      </c>
      <c r="AA36" s="74">
        <v>0.25</v>
      </c>
      <c r="AB36" s="74">
        <v>0.25</v>
      </c>
      <c r="AC36" s="74">
        <v>0.25</v>
      </c>
      <c r="AD36" s="74">
        <v>0.25</v>
      </c>
      <c r="AE36" s="74">
        <v>0.25</v>
      </c>
      <c r="AF36" s="74">
        <v>0.25</v>
      </c>
      <c r="AG36" s="74">
        <v>0.33</v>
      </c>
      <c r="AH36" s="74" t="s">
        <v>54</v>
      </c>
      <c r="AI36" s="74" t="s">
        <v>26</v>
      </c>
      <c r="AJ36" s="74" t="s">
        <v>26</v>
      </c>
      <c r="AK36" s="74" t="s">
        <v>26</v>
      </c>
    </row>
    <row r="37" spans="1:37" x14ac:dyDescent="0.25">
      <c r="A37" s="74" t="s">
        <v>88</v>
      </c>
      <c r="B37" s="84" t="s">
        <v>20</v>
      </c>
      <c r="C37" s="74" t="s">
        <v>89</v>
      </c>
      <c r="D37" s="74" t="s">
        <v>90</v>
      </c>
      <c r="E37" s="74" t="s">
        <v>91</v>
      </c>
      <c r="F37" s="74" t="s">
        <v>92</v>
      </c>
      <c r="G37" s="74" t="s">
        <v>93</v>
      </c>
      <c r="H37" s="84">
        <v>10</v>
      </c>
      <c r="I37" s="85">
        <v>0.7</v>
      </c>
      <c r="J37" s="86">
        <v>0.46921264677093277</v>
      </c>
      <c r="K37" s="87">
        <v>0.15</v>
      </c>
      <c r="L37" s="87">
        <v>0.2</v>
      </c>
      <c r="M37" s="87">
        <v>0.2</v>
      </c>
      <c r="N37" s="84">
        <v>0.2</v>
      </c>
      <c r="O37" s="84">
        <v>0.25</v>
      </c>
      <c r="P37" s="84">
        <v>0.25</v>
      </c>
      <c r="Q37" s="84">
        <v>0.25</v>
      </c>
      <c r="R37" s="84">
        <v>0.25</v>
      </c>
      <c r="S37" s="84">
        <v>0.25</v>
      </c>
      <c r="T37" s="84">
        <v>0.25</v>
      </c>
      <c r="U37" s="84">
        <v>0.25</v>
      </c>
      <c r="V37" s="74">
        <v>0.25</v>
      </c>
      <c r="W37" s="74">
        <v>0.25</v>
      </c>
      <c r="X37" s="74">
        <v>0.25</v>
      </c>
      <c r="Y37" s="74">
        <v>0.25</v>
      </c>
      <c r="Z37" s="74">
        <v>0.25</v>
      </c>
      <c r="AA37" s="74">
        <v>0.25</v>
      </c>
      <c r="AB37" s="74">
        <v>0.25</v>
      </c>
      <c r="AC37" s="74">
        <v>0.25</v>
      </c>
      <c r="AD37" s="74">
        <v>0.25</v>
      </c>
      <c r="AE37" s="74">
        <v>0.25</v>
      </c>
      <c r="AF37" s="74">
        <v>0.25</v>
      </c>
      <c r="AG37" s="74">
        <v>0.33</v>
      </c>
      <c r="AH37" s="74">
        <v>0.33</v>
      </c>
      <c r="AI37" s="74" t="s">
        <v>26</v>
      </c>
      <c r="AJ37" s="74" t="s">
        <v>26</v>
      </c>
      <c r="AK37" s="74" t="s">
        <v>26</v>
      </c>
    </row>
    <row r="38" spans="1:37" x14ac:dyDescent="0.25">
      <c r="A38" s="74" t="s">
        <v>94</v>
      </c>
      <c r="B38" s="84" t="s">
        <v>28</v>
      </c>
      <c r="C38" s="74" t="s">
        <v>89</v>
      </c>
      <c r="D38" s="74" t="s">
        <v>90</v>
      </c>
      <c r="E38" s="74" t="s">
        <v>91</v>
      </c>
      <c r="F38" s="74" t="s">
        <v>92</v>
      </c>
      <c r="G38" s="74" t="s">
        <v>93</v>
      </c>
      <c r="H38" s="84">
        <v>10</v>
      </c>
      <c r="I38" s="85">
        <v>0.7</v>
      </c>
      <c r="J38" s="86">
        <v>0.46921264677093277</v>
      </c>
      <c r="K38" s="87">
        <v>0.15</v>
      </c>
      <c r="L38" s="87">
        <v>0.27</v>
      </c>
      <c r="M38" s="87">
        <v>0.27</v>
      </c>
      <c r="N38" s="84">
        <v>0.27</v>
      </c>
      <c r="O38" s="84">
        <v>0.27</v>
      </c>
      <c r="P38" s="84">
        <v>0.27</v>
      </c>
      <c r="Q38" s="84">
        <v>0.27</v>
      </c>
      <c r="R38" s="84">
        <v>0.27</v>
      </c>
      <c r="S38" s="84">
        <v>0.27</v>
      </c>
      <c r="T38" s="84">
        <v>0.27</v>
      </c>
      <c r="U38" s="84">
        <v>0.27</v>
      </c>
      <c r="V38" s="74">
        <v>0.27</v>
      </c>
      <c r="W38" s="74">
        <v>0.27</v>
      </c>
      <c r="X38" s="74">
        <v>0.27</v>
      </c>
      <c r="Y38" s="74">
        <v>0.27</v>
      </c>
      <c r="Z38" s="74">
        <v>0.27</v>
      </c>
      <c r="AA38" s="74">
        <v>0.27</v>
      </c>
      <c r="AB38" s="74">
        <v>0.27</v>
      </c>
      <c r="AC38" s="74">
        <v>0.27</v>
      </c>
      <c r="AD38" s="74">
        <v>0.27</v>
      </c>
      <c r="AE38" s="74">
        <v>0.27</v>
      </c>
      <c r="AF38" s="74">
        <v>0.27</v>
      </c>
      <c r="AG38" s="74">
        <v>0.33</v>
      </c>
      <c r="AH38" s="74">
        <v>0.33</v>
      </c>
      <c r="AI38" s="74" t="s">
        <v>26</v>
      </c>
      <c r="AJ38" s="74" t="s">
        <v>26</v>
      </c>
      <c r="AK38" s="74" t="s">
        <v>26</v>
      </c>
    </row>
    <row r="39" spans="1:37" x14ac:dyDescent="0.25">
      <c r="A39" s="74" t="s">
        <v>95</v>
      </c>
      <c r="B39" s="84" t="s">
        <v>20</v>
      </c>
      <c r="C39" s="74" t="s">
        <v>21</v>
      </c>
      <c r="D39" s="74" t="s">
        <v>22</v>
      </c>
      <c r="E39" s="74" t="s">
        <v>38</v>
      </c>
      <c r="F39" s="74" t="s">
        <v>96</v>
      </c>
      <c r="G39" s="74" t="s">
        <v>97</v>
      </c>
      <c r="H39" s="84">
        <v>20</v>
      </c>
      <c r="I39" s="85">
        <v>0.7</v>
      </c>
      <c r="J39" s="86">
        <v>0.70116810707842225</v>
      </c>
      <c r="K39" s="87">
        <v>0.13</v>
      </c>
      <c r="L39" s="87">
        <v>0.2</v>
      </c>
      <c r="M39" s="87">
        <v>0.2</v>
      </c>
      <c r="N39" s="84">
        <v>0.2</v>
      </c>
      <c r="O39" s="84">
        <v>0.2</v>
      </c>
      <c r="P39" s="84">
        <v>0.2</v>
      </c>
      <c r="Q39" s="84">
        <v>0.2</v>
      </c>
      <c r="R39" s="84">
        <v>0.2</v>
      </c>
      <c r="S39" s="84">
        <v>0.2</v>
      </c>
      <c r="T39" s="84">
        <v>0.2</v>
      </c>
      <c r="U39" s="84">
        <v>0.2</v>
      </c>
      <c r="V39" s="74">
        <v>0.2</v>
      </c>
      <c r="W39" s="74">
        <v>0.2</v>
      </c>
      <c r="X39" s="74">
        <v>0.2</v>
      </c>
      <c r="Y39" s="74">
        <v>0.2</v>
      </c>
      <c r="Z39" s="74">
        <v>0.2</v>
      </c>
      <c r="AA39" s="74">
        <v>0.2</v>
      </c>
      <c r="AB39" s="74">
        <v>0.2</v>
      </c>
      <c r="AC39" s="74">
        <v>0.2</v>
      </c>
      <c r="AD39" s="74">
        <v>0.23</v>
      </c>
      <c r="AE39" s="74">
        <v>0.23</v>
      </c>
      <c r="AF39" s="74">
        <v>0.23</v>
      </c>
      <c r="AG39" s="74">
        <v>0.33</v>
      </c>
      <c r="AH39" s="74">
        <v>0.38</v>
      </c>
      <c r="AI39" s="74" t="s">
        <v>26</v>
      </c>
      <c r="AJ39" s="74" t="s">
        <v>26</v>
      </c>
      <c r="AK39" s="74" t="s">
        <v>26</v>
      </c>
    </row>
    <row r="40" spans="1:37" x14ac:dyDescent="0.25">
      <c r="A40" s="74" t="s">
        <v>98</v>
      </c>
      <c r="B40" s="84" t="s">
        <v>28</v>
      </c>
      <c r="C40" s="74" t="s">
        <v>21</v>
      </c>
      <c r="D40" s="74" t="s">
        <v>22</v>
      </c>
      <c r="E40" s="74" t="s">
        <v>38</v>
      </c>
      <c r="F40" s="74" t="s">
        <v>96</v>
      </c>
      <c r="G40" s="74" t="s">
        <v>97</v>
      </c>
      <c r="H40" s="84">
        <v>20</v>
      </c>
      <c r="I40" s="85">
        <v>0.7</v>
      </c>
      <c r="J40" s="86">
        <v>0.70116810707842225</v>
      </c>
      <c r="K40" s="87">
        <v>0.2</v>
      </c>
      <c r="L40" s="87">
        <v>0.27</v>
      </c>
      <c r="M40" s="87">
        <v>0.27</v>
      </c>
      <c r="N40" s="84">
        <v>0.27</v>
      </c>
      <c r="O40" s="84">
        <v>0.27</v>
      </c>
      <c r="P40" s="84">
        <v>0.27</v>
      </c>
      <c r="Q40" s="84">
        <v>0.27</v>
      </c>
      <c r="R40" s="84">
        <v>0.27</v>
      </c>
      <c r="S40" s="84">
        <v>0.27</v>
      </c>
      <c r="T40" s="84">
        <v>0.27</v>
      </c>
      <c r="U40" s="84">
        <v>0.27</v>
      </c>
      <c r="V40" s="74">
        <v>0.27</v>
      </c>
      <c r="W40" s="74">
        <v>0.27</v>
      </c>
      <c r="X40" s="74">
        <v>0.27</v>
      </c>
      <c r="Y40" s="74">
        <v>0.27</v>
      </c>
      <c r="Z40" s="74">
        <v>0.27</v>
      </c>
      <c r="AA40" s="74">
        <v>0.27</v>
      </c>
      <c r="AB40" s="74">
        <v>0.27</v>
      </c>
      <c r="AC40" s="74">
        <v>0.27</v>
      </c>
      <c r="AD40" s="74">
        <v>0.31</v>
      </c>
      <c r="AE40" s="74">
        <v>0.31</v>
      </c>
      <c r="AF40" s="74">
        <v>0.31</v>
      </c>
      <c r="AG40" s="74">
        <v>0.33</v>
      </c>
      <c r="AH40" s="74">
        <v>0.38</v>
      </c>
      <c r="AI40" s="74" t="s">
        <v>26</v>
      </c>
      <c r="AJ40" s="74" t="s">
        <v>26</v>
      </c>
      <c r="AK40" s="74" t="s">
        <v>26</v>
      </c>
    </row>
    <row r="41" spans="1:37" x14ac:dyDescent="0.25">
      <c r="A41" s="74" t="s">
        <v>99</v>
      </c>
      <c r="B41" s="84" t="s">
        <v>20</v>
      </c>
      <c r="C41" s="74" t="s">
        <v>30</v>
      </c>
      <c r="D41" s="74" t="s">
        <v>22</v>
      </c>
      <c r="E41" s="74" t="s">
        <v>38</v>
      </c>
      <c r="F41" s="74" t="s">
        <v>96</v>
      </c>
      <c r="G41" s="74" t="s">
        <v>31</v>
      </c>
      <c r="H41" s="84">
        <v>20</v>
      </c>
      <c r="I41" s="85">
        <v>0.7</v>
      </c>
      <c r="J41" s="86">
        <v>0.74901332918833474</v>
      </c>
      <c r="K41" s="87">
        <v>0.12</v>
      </c>
      <c r="L41" s="87">
        <v>0.17</v>
      </c>
      <c r="M41" s="87">
        <v>0.17</v>
      </c>
      <c r="N41" s="84">
        <v>0.25</v>
      </c>
      <c r="O41" s="84">
        <v>0.25</v>
      </c>
      <c r="P41" s="84">
        <v>0.25</v>
      </c>
      <c r="Q41" s="84">
        <v>0.25</v>
      </c>
      <c r="R41" s="84">
        <v>0.25</v>
      </c>
      <c r="S41" s="84">
        <v>0.25</v>
      </c>
      <c r="T41" s="84">
        <v>0.25</v>
      </c>
      <c r="U41" s="84">
        <v>0.25</v>
      </c>
      <c r="V41" s="74">
        <v>0.25</v>
      </c>
      <c r="W41" s="74">
        <v>0.25</v>
      </c>
      <c r="X41" s="74">
        <v>0.25</v>
      </c>
      <c r="Y41" s="74">
        <v>0.25</v>
      </c>
      <c r="Z41" s="74">
        <v>0.25</v>
      </c>
      <c r="AA41" s="74">
        <v>0.25</v>
      </c>
      <c r="AB41" s="74">
        <v>0.25</v>
      </c>
      <c r="AC41" s="74">
        <v>0.25</v>
      </c>
      <c r="AD41" s="74">
        <v>0.25</v>
      </c>
      <c r="AE41" s="74">
        <v>0.25</v>
      </c>
      <c r="AF41" s="74">
        <v>0.25</v>
      </c>
      <c r="AG41" s="74">
        <v>0.33</v>
      </c>
      <c r="AH41" s="74">
        <v>0.38</v>
      </c>
      <c r="AI41" s="74" t="s">
        <v>26</v>
      </c>
      <c r="AJ41" s="74" t="s">
        <v>26</v>
      </c>
      <c r="AK41" s="74" t="s">
        <v>26</v>
      </c>
    </row>
    <row r="42" spans="1:37" x14ac:dyDescent="0.25">
      <c r="A42" s="74" t="s">
        <v>100</v>
      </c>
      <c r="B42" s="84" t="s">
        <v>28</v>
      </c>
      <c r="C42" s="74" t="s">
        <v>30</v>
      </c>
      <c r="D42" s="74" t="s">
        <v>22</v>
      </c>
      <c r="E42" s="74" t="s">
        <v>38</v>
      </c>
      <c r="F42" s="74" t="s">
        <v>96</v>
      </c>
      <c r="G42" s="74" t="s">
        <v>31</v>
      </c>
      <c r="H42" s="84">
        <v>20</v>
      </c>
      <c r="I42" s="85">
        <v>0.7</v>
      </c>
      <c r="J42" s="86">
        <v>0.74901332918833474</v>
      </c>
      <c r="K42" s="87">
        <v>0.12</v>
      </c>
      <c r="L42" s="87">
        <v>0.27</v>
      </c>
      <c r="M42" s="87">
        <v>0.27</v>
      </c>
      <c r="N42" s="84">
        <v>0.27</v>
      </c>
      <c r="O42" s="84">
        <v>0.25</v>
      </c>
      <c r="P42" s="84">
        <v>0.25</v>
      </c>
      <c r="Q42" s="84">
        <v>0.25</v>
      </c>
      <c r="R42" s="84">
        <v>0.25</v>
      </c>
      <c r="S42" s="84">
        <v>0.25</v>
      </c>
      <c r="T42" s="84">
        <v>0.25</v>
      </c>
      <c r="U42" s="84">
        <v>0.25</v>
      </c>
      <c r="V42" s="74">
        <v>0.25</v>
      </c>
      <c r="W42" s="74">
        <v>0.25</v>
      </c>
      <c r="X42" s="74">
        <v>0.25</v>
      </c>
      <c r="Y42" s="74">
        <v>0.25</v>
      </c>
      <c r="Z42" s="74">
        <v>0.25</v>
      </c>
      <c r="AA42" s="74">
        <v>0.25</v>
      </c>
      <c r="AB42" s="74">
        <v>0.25</v>
      </c>
      <c r="AC42" s="74">
        <v>0.25</v>
      </c>
      <c r="AD42" s="74">
        <v>0.25</v>
      </c>
      <c r="AE42" s="74">
        <v>0.25</v>
      </c>
      <c r="AF42" s="74">
        <v>0.25</v>
      </c>
      <c r="AG42" s="74">
        <v>0.33</v>
      </c>
      <c r="AH42" s="74">
        <v>0.38</v>
      </c>
      <c r="AI42" s="74" t="s">
        <v>26</v>
      </c>
      <c r="AJ42" s="74" t="s">
        <v>26</v>
      </c>
      <c r="AK42" s="74" t="s">
        <v>26</v>
      </c>
    </row>
    <row r="43" spans="1:37" x14ac:dyDescent="0.25">
      <c r="A43" s="74" t="s">
        <v>101</v>
      </c>
      <c r="B43" s="84" t="s">
        <v>20</v>
      </c>
      <c r="C43" s="74" t="s">
        <v>89</v>
      </c>
      <c r="D43" s="74" t="s">
        <v>90</v>
      </c>
      <c r="E43" s="74" t="s">
        <v>70</v>
      </c>
      <c r="F43" s="74" t="s">
        <v>102</v>
      </c>
      <c r="G43" s="74" t="s">
        <v>93</v>
      </c>
      <c r="H43" s="84">
        <v>10</v>
      </c>
      <c r="I43" s="85">
        <v>0.7</v>
      </c>
      <c r="J43" s="86">
        <v>0.46921264677093277</v>
      </c>
      <c r="K43" s="87">
        <v>0.15</v>
      </c>
      <c r="L43" s="87">
        <v>0.2</v>
      </c>
      <c r="M43" s="87">
        <v>0.2</v>
      </c>
      <c r="N43" s="84">
        <v>0.2</v>
      </c>
      <c r="O43" s="84">
        <v>0.25</v>
      </c>
      <c r="P43" s="84">
        <v>0.25</v>
      </c>
      <c r="Q43" s="84">
        <v>0.25</v>
      </c>
      <c r="R43" s="84">
        <v>0.25</v>
      </c>
      <c r="S43" s="84">
        <v>0.25</v>
      </c>
      <c r="T43" s="84">
        <v>0.25</v>
      </c>
      <c r="U43" s="84">
        <v>0.25</v>
      </c>
      <c r="V43" s="74">
        <v>0.25</v>
      </c>
      <c r="W43" s="74">
        <v>0.25</v>
      </c>
      <c r="X43" s="74">
        <v>0.25</v>
      </c>
      <c r="Y43" s="74">
        <v>0.25</v>
      </c>
      <c r="Z43" s="74">
        <v>0.25</v>
      </c>
      <c r="AA43" s="74">
        <v>0.25</v>
      </c>
      <c r="AB43" s="74">
        <v>0.25</v>
      </c>
      <c r="AC43" s="74">
        <v>0.25</v>
      </c>
      <c r="AD43" s="74">
        <v>0.25</v>
      </c>
      <c r="AE43" s="74">
        <v>0.25</v>
      </c>
      <c r="AF43" s="74">
        <v>0.25</v>
      </c>
      <c r="AG43" s="74">
        <v>0.33</v>
      </c>
      <c r="AH43" s="74">
        <v>0.33</v>
      </c>
      <c r="AI43" s="74" t="s">
        <v>26</v>
      </c>
      <c r="AJ43" s="74" t="s">
        <v>26</v>
      </c>
      <c r="AK43" s="74" t="s">
        <v>26</v>
      </c>
    </row>
    <row r="44" spans="1:37" x14ac:dyDescent="0.25">
      <c r="A44" s="74" t="s">
        <v>103</v>
      </c>
      <c r="B44" s="84" t="s">
        <v>28</v>
      </c>
      <c r="C44" s="74" t="s">
        <v>89</v>
      </c>
      <c r="D44" s="74" t="s">
        <v>90</v>
      </c>
      <c r="E44" s="74" t="s">
        <v>70</v>
      </c>
      <c r="F44" s="74" t="s">
        <v>102</v>
      </c>
      <c r="G44" s="74" t="s">
        <v>93</v>
      </c>
      <c r="H44" s="84">
        <v>10</v>
      </c>
      <c r="I44" s="85">
        <v>0.7</v>
      </c>
      <c r="J44" s="86">
        <v>0.46921264677093277</v>
      </c>
      <c r="K44" s="87">
        <v>0.15</v>
      </c>
      <c r="L44" s="87">
        <v>0.27</v>
      </c>
      <c r="M44" s="87">
        <v>0.27</v>
      </c>
      <c r="N44" s="84">
        <v>0.27</v>
      </c>
      <c r="O44" s="84">
        <v>0.27</v>
      </c>
      <c r="P44" s="84">
        <v>0.27</v>
      </c>
      <c r="Q44" s="84">
        <v>0.27</v>
      </c>
      <c r="R44" s="84">
        <v>0.27</v>
      </c>
      <c r="S44" s="84">
        <v>0.27</v>
      </c>
      <c r="T44" s="84">
        <v>0.27</v>
      </c>
      <c r="U44" s="84">
        <v>0.27</v>
      </c>
      <c r="V44" s="74">
        <v>0.27</v>
      </c>
      <c r="W44" s="74">
        <v>0.27</v>
      </c>
      <c r="X44" s="74">
        <v>0.27</v>
      </c>
      <c r="Y44" s="74">
        <v>0.27</v>
      </c>
      <c r="Z44" s="74">
        <v>0.27</v>
      </c>
      <c r="AA44" s="74">
        <v>0.27</v>
      </c>
      <c r="AB44" s="74">
        <v>0.27</v>
      </c>
      <c r="AC44" s="74">
        <v>0.27</v>
      </c>
      <c r="AD44" s="74">
        <v>0.27</v>
      </c>
      <c r="AE44" s="74">
        <v>0.27</v>
      </c>
      <c r="AF44" s="74">
        <v>0.27</v>
      </c>
      <c r="AG44" s="74">
        <v>0.33</v>
      </c>
      <c r="AH44" s="74">
        <v>0.33</v>
      </c>
      <c r="AI44" s="74" t="s">
        <v>26</v>
      </c>
      <c r="AJ44" s="74" t="s">
        <v>26</v>
      </c>
      <c r="AK44" s="74" t="s">
        <v>26</v>
      </c>
    </row>
    <row r="45" spans="1:37" x14ac:dyDescent="0.25">
      <c r="A45" s="74" t="s">
        <v>104</v>
      </c>
      <c r="B45" s="84" t="s">
        <v>20</v>
      </c>
      <c r="C45" s="74" t="s">
        <v>21</v>
      </c>
      <c r="D45" s="74" t="s">
        <v>57</v>
      </c>
      <c r="E45" s="74" t="s">
        <v>70</v>
      </c>
      <c r="F45" s="74" t="s">
        <v>102</v>
      </c>
      <c r="G45" s="74" t="s">
        <v>40</v>
      </c>
      <c r="H45" s="84">
        <v>10</v>
      </c>
      <c r="I45" s="85">
        <v>0.7</v>
      </c>
      <c r="J45" s="86">
        <v>0.43297207610283089</v>
      </c>
      <c r="K45" s="87">
        <v>0.13</v>
      </c>
      <c r="L45" s="87">
        <v>0.2</v>
      </c>
      <c r="M45" s="87">
        <v>0.2</v>
      </c>
      <c r="N45" s="84">
        <v>0.2</v>
      </c>
      <c r="O45" s="84">
        <v>0.2</v>
      </c>
      <c r="P45" s="84">
        <v>0.2</v>
      </c>
      <c r="Q45" s="84">
        <v>0.2</v>
      </c>
      <c r="R45" s="84">
        <v>0.2</v>
      </c>
      <c r="S45" s="84">
        <v>0.2</v>
      </c>
      <c r="T45" s="84">
        <v>0.2</v>
      </c>
      <c r="U45" s="84">
        <v>0.2</v>
      </c>
      <c r="V45" s="74">
        <v>0.2</v>
      </c>
      <c r="W45" s="74">
        <v>0.2</v>
      </c>
      <c r="X45" s="74">
        <v>0.2</v>
      </c>
      <c r="Y45" s="74">
        <v>0.2</v>
      </c>
      <c r="Z45" s="74">
        <v>0.2</v>
      </c>
      <c r="AA45" s="74">
        <v>0.2</v>
      </c>
      <c r="AB45" s="74">
        <v>0.2</v>
      </c>
      <c r="AC45" s="74">
        <v>0.2</v>
      </c>
      <c r="AD45" s="74">
        <v>0.2</v>
      </c>
      <c r="AE45" s="74">
        <v>0.2</v>
      </c>
      <c r="AF45" s="74">
        <v>0.2</v>
      </c>
      <c r="AG45" s="74">
        <v>0.33</v>
      </c>
      <c r="AH45" s="74">
        <v>0.33</v>
      </c>
      <c r="AI45" s="74" t="s">
        <v>26</v>
      </c>
      <c r="AJ45" s="74" t="s">
        <v>26</v>
      </c>
      <c r="AK45" s="74" t="s">
        <v>26</v>
      </c>
    </row>
    <row r="46" spans="1:37" x14ac:dyDescent="0.25">
      <c r="A46" s="74" t="s">
        <v>105</v>
      </c>
      <c r="B46" s="84" t="s">
        <v>28</v>
      </c>
      <c r="C46" s="74" t="s">
        <v>21</v>
      </c>
      <c r="D46" s="74" t="s">
        <v>57</v>
      </c>
      <c r="E46" s="74" t="s">
        <v>70</v>
      </c>
      <c r="F46" s="74" t="s">
        <v>102</v>
      </c>
      <c r="G46" s="74" t="s">
        <v>40</v>
      </c>
      <c r="H46" s="84">
        <v>10</v>
      </c>
      <c r="I46" s="85">
        <v>0.7</v>
      </c>
      <c r="J46" s="86">
        <v>0.43297207610283089</v>
      </c>
      <c r="K46" s="87">
        <v>0.2</v>
      </c>
      <c r="L46" s="87">
        <v>0.27</v>
      </c>
      <c r="M46" s="87">
        <v>0.27</v>
      </c>
      <c r="N46" s="84">
        <v>0.27</v>
      </c>
      <c r="O46" s="84">
        <v>0.27</v>
      </c>
      <c r="P46" s="84">
        <v>0.27</v>
      </c>
      <c r="Q46" s="84">
        <v>0.27</v>
      </c>
      <c r="R46" s="84">
        <v>0.27</v>
      </c>
      <c r="S46" s="84">
        <v>0.27</v>
      </c>
      <c r="T46" s="84">
        <v>0.27</v>
      </c>
      <c r="U46" s="84">
        <v>0.27</v>
      </c>
      <c r="V46" s="74">
        <v>0.27</v>
      </c>
      <c r="W46" s="74">
        <v>0.27</v>
      </c>
      <c r="X46" s="74">
        <v>0.27</v>
      </c>
      <c r="Y46" s="74">
        <v>0.27</v>
      </c>
      <c r="Z46" s="74">
        <v>0.27</v>
      </c>
      <c r="AA46" s="74">
        <v>0.27</v>
      </c>
      <c r="AB46" s="74">
        <v>0.27</v>
      </c>
      <c r="AC46" s="74">
        <v>0.27</v>
      </c>
      <c r="AD46" s="74">
        <v>0.27</v>
      </c>
      <c r="AE46" s="74">
        <v>0.27</v>
      </c>
      <c r="AF46" s="74">
        <v>0.27</v>
      </c>
      <c r="AG46" s="74">
        <v>0.33</v>
      </c>
      <c r="AH46" s="74">
        <v>0.33</v>
      </c>
      <c r="AI46" s="74" t="s">
        <v>26</v>
      </c>
      <c r="AJ46" s="74" t="s">
        <v>26</v>
      </c>
      <c r="AK46" s="74" t="s">
        <v>26</v>
      </c>
    </row>
    <row r="47" spans="1:37" x14ac:dyDescent="0.25">
      <c r="A47" s="74" t="s">
        <v>106</v>
      </c>
      <c r="B47" s="84" t="s">
        <v>20</v>
      </c>
      <c r="C47" s="74" t="s">
        <v>30</v>
      </c>
      <c r="D47" s="74" t="s">
        <v>57</v>
      </c>
      <c r="E47" s="74" t="s">
        <v>70</v>
      </c>
      <c r="F47" s="74" t="s">
        <v>102</v>
      </c>
      <c r="G47" s="74" t="s">
        <v>31</v>
      </c>
      <c r="H47" s="84">
        <v>10</v>
      </c>
      <c r="I47" s="85">
        <v>0.7</v>
      </c>
      <c r="J47" s="86">
        <v>0.45890207746534312</v>
      </c>
      <c r="K47" s="87">
        <v>0.2</v>
      </c>
      <c r="L47" s="87">
        <v>0.27</v>
      </c>
      <c r="M47" s="87">
        <v>0.27</v>
      </c>
      <c r="N47" s="84">
        <v>0.27</v>
      </c>
      <c r="O47" s="84">
        <v>0.27</v>
      </c>
      <c r="P47" s="84">
        <v>0.27</v>
      </c>
      <c r="Q47" s="84">
        <v>0.27</v>
      </c>
      <c r="R47" s="84">
        <v>0.25</v>
      </c>
      <c r="S47" s="84">
        <v>0.25</v>
      </c>
      <c r="T47" s="84">
        <v>0.25</v>
      </c>
      <c r="U47" s="84">
        <v>0.25</v>
      </c>
      <c r="V47" s="74">
        <v>0.25</v>
      </c>
      <c r="W47" s="74">
        <v>0.25</v>
      </c>
      <c r="X47" s="74">
        <v>0.25</v>
      </c>
      <c r="Y47" s="74">
        <v>0.25</v>
      </c>
      <c r="Z47" s="74">
        <v>0.25</v>
      </c>
      <c r="AA47" s="74">
        <v>0.25</v>
      </c>
      <c r="AB47" s="74">
        <v>0.25</v>
      </c>
      <c r="AC47" s="74">
        <v>0.25</v>
      </c>
      <c r="AD47" s="74">
        <v>0.25</v>
      </c>
      <c r="AE47" s="74">
        <v>0.25</v>
      </c>
      <c r="AF47" s="74">
        <v>0.25</v>
      </c>
      <c r="AG47" s="74">
        <v>0.33</v>
      </c>
      <c r="AH47" s="74">
        <v>0.33</v>
      </c>
      <c r="AI47" s="74" t="s">
        <v>26</v>
      </c>
      <c r="AJ47" s="74" t="s">
        <v>26</v>
      </c>
      <c r="AK47" s="74" t="s">
        <v>26</v>
      </c>
    </row>
    <row r="48" spans="1:37" x14ac:dyDescent="0.25">
      <c r="A48" s="74" t="s">
        <v>107</v>
      </c>
      <c r="B48" s="84" t="s">
        <v>28</v>
      </c>
      <c r="C48" s="74" t="s">
        <v>30</v>
      </c>
      <c r="D48" s="74" t="s">
        <v>57</v>
      </c>
      <c r="E48" s="74" t="s">
        <v>70</v>
      </c>
      <c r="F48" s="74" t="s">
        <v>102</v>
      </c>
      <c r="G48" s="74" t="s">
        <v>31</v>
      </c>
      <c r="H48" s="84">
        <v>10</v>
      </c>
      <c r="I48" s="85">
        <v>0.7</v>
      </c>
      <c r="J48" s="86">
        <v>0.45890207746534312</v>
      </c>
      <c r="K48" s="87">
        <v>0.2</v>
      </c>
      <c r="L48" s="87">
        <v>0.27</v>
      </c>
      <c r="M48" s="87">
        <v>0.27</v>
      </c>
      <c r="N48" s="84">
        <v>0.27</v>
      </c>
      <c r="O48" s="84">
        <v>0.27</v>
      </c>
      <c r="P48" s="84">
        <v>0.27</v>
      </c>
      <c r="Q48" s="84">
        <v>0.27</v>
      </c>
      <c r="R48" s="84">
        <v>0.25</v>
      </c>
      <c r="S48" s="84">
        <v>0.25</v>
      </c>
      <c r="T48" s="84">
        <v>0.25</v>
      </c>
      <c r="U48" s="84">
        <v>0.25</v>
      </c>
      <c r="V48" s="74">
        <v>0.25</v>
      </c>
      <c r="W48" s="74">
        <v>0.25</v>
      </c>
      <c r="X48" s="74">
        <v>0.25</v>
      </c>
      <c r="Y48" s="74">
        <v>0.25</v>
      </c>
      <c r="Z48" s="74">
        <v>0.25</v>
      </c>
      <c r="AA48" s="74">
        <v>0.25</v>
      </c>
      <c r="AB48" s="74">
        <v>0.25</v>
      </c>
      <c r="AC48" s="74">
        <v>0.25</v>
      </c>
      <c r="AD48" s="74">
        <v>0.25</v>
      </c>
      <c r="AE48" s="74">
        <v>0.25</v>
      </c>
      <c r="AF48" s="74">
        <v>0.25</v>
      </c>
      <c r="AG48" s="74">
        <v>0.33</v>
      </c>
      <c r="AH48" s="74">
        <v>0.33</v>
      </c>
      <c r="AI48" s="74" t="s">
        <v>26</v>
      </c>
      <c r="AJ48" s="74" t="s">
        <v>26</v>
      </c>
      <c r="AK48" s="74" t="s">
        <v>26</v>
      </c>
    </row>
    <row r="49" spans="1:37" x14ac:dyDescent="0.25">
      <c r="A49" s="74" t="s">
        <v>108</v>
      </c>
      <c r="B49" s="84" t="s">
        <v>20</v>
      </c>
      <c r="C49" s="74" t="s">
        <v>89</v>
      </c>
      <c r="D49" s="74" t="s">
        <v>57</v>
      </c>
      <c r="E49" s="74" t="s">
        <v>70</v>
      </c>
      <c r="F49" s="74" t="s">
        <v>109</v>
      </c>
      <c r="G49" s="74" t="s">
        <v>93</v>
      </c>
      <c r="H49" s="84">
        <v>10</v>
      </c>
      <c r="I49" s="85">
        <v>0.7</v>
      </c>
      <c r="J49" s="86">
        <v>0.46921264677093277</v>
      </c>
      <c r="K49" s="87">
        <v>0.15</v>
      </c>
      <c r="L49" s="87">
        <v>0.2</v>
      </c>
      <c r="M49" s="87">
        <v>0.2</v>
      </c>
      <c r="N49" s="84">
        <v>0.2</v>
      </c>
      <c r="O49" s="84">
        <v>0.25</v>
      </c>
      <c r="P49" s="84">
        <v>0.25</v>
      </c>
      <c r="Q49" s="84">
        <v>0.25</v>
      </c>
      <c r="R49" s="84">
        <v>0.25</v>
      </c>
      <c r="S49" s="84">
        <v>0.25</v>
      </c>
      <c r="T49" s="84">
        <v>0.25</v>
      </c>
      <c r="U49" s="84">
        <v>0.25</v>
      </c>
      <c r="V49" s="74">
        <v>0.25</v>
      </c>
      <c r="W49" s="74">
        <v>0.25</v>
      </c>
      <c r="X49" s="74">
        <v>0.25</v>
      </c>
      <c r="Y49" s="74">
        <v>0.25</v>
      </c>
      <c r="Z49" s="74">
        <v>0.25</v>
      </c>
      <c r="AA49" s="74">
        <v>0.25</v>
      </c>
      <c r="AB49" s="74">
        <v>0.25</v>
      </c>
      <c r="AC49" s="74">
        <v>0.25</v>
      </c>
      <c r="AD49" s="74">
        <v>0.25</v>
      </c>
      <c r="AE49" s="74">
        <v>0.25</v>
      </c>
      <c r="AF49" s="74">
        <v>0.25</v>
      </c>
      <c r="AG49" s="74">
        <v>0.33</v>
      </c>
      <c r="AH49" s="74">
        <v>0.33</v>
      </c>
      <c r="AI49" s="74" t="s">
        <v>26</v>
      </c>
      <c r="AJ49" s="74" t="s">
        <v>26</v>
      </c>
      <c r="AK49" s="74" t="s">
        <v>26</v>
      </c>
    </row>
    <row r="50" spans="1:37" x14ac:dyDescent="0.25">
      <c r="A50" s="74" t="s">
        <v>110</v>
      </c>
      <c r="B50" s="84" t="s">
        <v>28</v>
      </c>
      <c r="C50" s="74" t="s">
        <v>89</v>
      </c>
      <c r="D50" s="74" t="s">
        <v>57</v>
      </c>
      <c r="E50" s="74" t="s">
        <v>70</v>
      </c>
      <c r="F50" s="74" t="s">
        <v>109</v>
      </c>
      <c r="G50" s="74" t="s">
        <v>93</v>
      </c>
      <c r="H50" s="84">
        <v>10</v>
      </c>
      <c r="I50" s="85">
        <v>0.7</v>
      </c>
      <c r="J50" s="86">
        <v>0.46921264677093277</v>
      </c>
      <c r="K50" s="87">
        <v>0.15</v>
      </c>
      <c r="L50" s="87">
        <v>0.27</v>
      </c>
      <c r="M50" s="87">
        <v>0.27</v>
      </c>
      <c r="N50" s="84">
        <v>0.27</v>
      </c>
      <c r="O50" s="84">
        <v>0.27</v>
      </c>
      <c r="P50" s="84">
        <v>0.27</v>
      </c>
      <c r="Q50" s="84">
        <v>0.27</v>
      </c>
      <c r="R50" s="84">
        <v>0.27</v>
      </c>
      <c r="S50" s="84">
        <v>0.27</v>
      </c>
      <c r="T50" s="84">
        <v>0.27</v>
      </c>
      <c r="U50" s="84">
        <v>0.27</v>
      </c>
      <c r="V50" s="74">
        <v>0.27</v>
      </c>
      <c r="W50" s="74">
        <v>0.27</v>
      </c>
      <c r="X50" s="74">
        <v>0.27</v>
      </c>
      <c r="Y50" s="74">
        <v>0.27</v>
      </c>
      <c r="Z50" s="74">
        <v>0.27</v>
      </c>
      <c r="AA50" s="74">
        <v>0.27</v>
      </c>
      <c r="AB50" s="74">
        <v>0.27</v>
      </c>
      <c r="AC50" s="74">
        <v>0.27</v>
      </c>
      <c r="AD50" s="74">
        <v>0.27</v>
      </c>
      <c r="AE50" s="74">
        <v>0.27</v>
      </c>
      <c r="AF50" s="74">
        <v>0.27</v>
      </c>
      <c r="AG50" s="74">
        <v>0.33</v>
      </c>
      <c r="AH50" s="74">
        <v>0.33</v>
      </c>
      <c r="AI50" s="74" t="s">
        <v>26</v>
      </c>
      <c r="AJ50" s="74" t="s">
        <v>26</v>
      </c>
      <c r="AK50" s="74" t="s">
        <v>26</v>
      </c>
    </row>
    <row r="51" spans="1:37" x14ac:dyDescent="0.25">
      <c r="A51" s="74" t="s">
        <v>111</v>
      </c>
      <c r="B51" s="84" t="s">
        <v>20</v>
      </c>
      <c r="C51" s="74" t="s">
        <v>89</v>
      </c>
      <c r="D51" s="74" t="s">
        <v>90</v>
      </c>
      <c r="E51" s="74" t="s">
        <v>112</v>
      </c>
      <c r="F51" s="74" t="s">
        <v>113</v>
      </c>
      <c r="G51" s="74" t="s">
        <v>93</v>
      </c>
      <c r="H51" s="84">
        <v>5</v>
      </c>
      <c r="I51" s="85">
        <v>0.7</v>
      </c>
      <c r="J51" s="86">
        <v>0.29519112583865559</v>
      </c>
      <c r="K51" s="87">
        <v>0.15</v>
      </c>
      <c r="L51" s="87">
        <v>0.2</v>
      </c>
      <c r="M51" s="87">
        <v>0.2</v>
      </c>
      <c r="N51" s="84">
        <v>0.2</v>
      </c>
      <c r="O51" s="84">
        <v>0.25</v>
      </c>
      <c r="P51" s="84">
        <v>0.25</v>
      </c>
      <c r="Q51" s="84">
        <v>0.25</v>
      </c>
      <c r="R51" s="84">
        <v>0.25</v>
      </c>
      <c r="S51" s="84">
        <v>0.25</v>
      </c>
      <c r="T51" s="84">
        <v>0.25</v>
      </c>
      <c r="U51" s="84">
        <v>0.25</v>
      </c>
      <c r="V51" s="74">
        <v>0.25</v>
      </c>
      <c r="W51" s="74">
        <v>0.25</v>
      </c>
      <c r="X51" s="74">
        <v>0.25</v>
      </c>
      <c r="Y51" s="74">
        <v>0.25</v>
      </c>
      <c r="Z51" s="74">
        <v>0.25</v>
      </c>
      <c r="AA51" s="74">
        <v>0.25</v>
      </c>
      <c r="AB51" s="74">
        <v>0.25</v>
      </c>
      <c r="AC51" s="74">
        <v>0.25</v>
      </c>
      <c r="AD51" s="74">
        <v>0.25</v>
      </c>
      <c r="AE51" s="74">
        <v>0.25</v>
      </c>
      <c r="AF51" s="74">
        <v>0.25</v>
      </c>
      <c r="AG51" s="74">
        <v>0.33</v>
      </c>
      <c r="AH51" s="74">
        <v>0.33</v>
      </c>
      <c r="AI51" s="74" t="s">
        <v>26</v>
      </c>
      <c r="AJ51" s="74" t="s">
        <v>26</v>
      </c>
      <c r="AK51" s="74" t="s">
        <v>26</v>
      </c>
    </row>
    <row r="52" spans="1:37" x14ac:dyDescent="0.25">
      <c r="A52" s="74" t="s">
        <v>114</v>
      </c>
      <c r="B52" s="84" t="s">
        <v>28</v>
      </c>
      <c r="C52" s="74" t="s">
        <v>89</v>
      </c>
      <c r="D52" s="74" t="s">
        <v>90</v>
      </c>
      <c r="E52" s="74" t="s">
        <v>112</v>
      </c>
      <c r="F52" s="74" t="s">
        <v>113</v>
      </c>
      <c r="G52" s="74" t="s">
        <v>93</v>
      </c>
      <c r="H52" s="84">
        <v>5</v>
      </c>
      <c r="I52" s="85">
        <v>0.7</v>
      </c>
      <c r="J52" s="86">
        <v>0.29519112583865559</v>
      </c>
      <c r="K52" s="87">
        <v>0.15</v>
      </c>
      <c r="L52" s="87">
        <v>0.27</v>
      </c>
      <c r="M52" s="87">
        <v>0.27</v>
      </c>
      <c r="N52" s="84">
        <v>0.27</v>
      </c>
      <c r="O52" s="84">
        <v>0.27</v>
      </c>
      <c r="P52" s="84">
        <v>0.27</v>
      </c>
      <c r="Q52" s="84">
        <v>0.27</v>
      </c>
      <c r="R52" s="84">
        <v>0.27</v>
      </c>
      <c r="S52" s="84">
        <v>0.27</v>
      </c>
      <c r="T52" s="84">
        <v>0.27</v>
      </c>
      <c r="U52" s="84">
        <v>0.27</v>
      </c>
      <c r="V52" s="74">
        <v>0.27</v>
      </c>
      <c r="W52" s="74">
        <v>0.27</v>
      </c>
      <c r="X52" s="74">
        <v>0.27</v>
      </c>
      <c r="Y52" s="74">
        <v>0.27</v>
      </c>
      <c r="Z52" s="74">
        <v>0.27</v>
      </c>
      <c r="AA52" s="74">
        <v>0.27</v>
      </c>
      <c r="AB52" s="74">
        <v>0.27</v>
      </c>
      <c r="AC52" s="74">
        <v>0.27</v>
      </c>
      <c r="AD52" s="74">
        <v>0.27</v>
      </c>
      <c r="AE52" s="74">
        <v>0.27</v>
      </c>
      <c r="AF52" s="74">
        <v>0.27</v>
      </c>
      <c r="AG52" s="74">
        <v>0.33</v>
      </c>
      <c r="AH52" s="74">
        <v>0.33</v>
      </c>
      <c r="AI52" s="74" t="s">
        <v>26</v>
      </c>
      <c r="AJ52" s="74" t="s">
        <v>26</v>
      </c>
      <c r="AK52" s="74" t="s">
        <v>26</v>
      </c>
    </row>
    <row r="53" spans="1:37" x14ac:dyDescent="0.25">
      <c r="A53" s="74" t="s">
        <v>115</v>
      </c>
      <c r="B53" s="84" t="s">
        <v>20</v>
      </c>
      <c r="C53" s="74" t="s">
        <v>89</v>
      </c>
      <c r="D53" s="74" t="s">
        <v>77</v>
      </c>
      <c r="E53" s="74" t="s">
        <v>78</v>
      </c>
      <c r="F53" s="74" t="s">
        <v>116</v>
      </c>
      <c r="G53" s="74" t="s">
        <v>97</v>
      </c>
      <c r="H53" s="84">
        <v>15</v>
      </c>
      <c r="I53" s="85">
        <v>0.7</v>
      </c>
      <c r="J53" s="86">
        <v>0.58250057953873935</v>
      </c>
      <c r="K53" s="87">
        <v>0.15</v>
      </c>
      <c r="L53" s="87">
        <v>0.2</v>
      </c>
      <c r="M53" s="87">
        <v>0.2</v>
      </c>
      <c r="N53" s="84">
        <v>0.2</v>
      </c>
      <c r="O53" s="84">
        <v>0.25</v>
      </c>
      <c r="P53" s="84">
        <v>0.25</v>
      </c>
      <c r="Q53" s="84">
        <v>0.25</v>
      </c>
      <c r="R53" s="84">
        <v>0.25</v>
      </c>
      <c r="S53" s="84">
        <v>0.25</v>
      </c>
      <c r="T53" s="84">
        <v>0.25</v>
      </c>
      <c r="U53" s="84">
        <v>0.25</v>
      </c>
      <c r="V53" s="74">
        <v>0.25</v>
      </c>
      <c r="W53" s="74">
        <v>0.25</v>
      </c>
      <c r="X53" s="74">
        <v>0.25</v>
      </c>
      <c r="Y53" s="74">
        <v>0.25</v>
      </c>
      <c r="Z53" s="74">
        <v>0.25</v>
      </c>
      <c r="AA53" s="74">
        <v>0.25</v>
      </c>
      <c r="AB53" s="74">
        <v>0.25</v>
      </c>
      <c r="AC53" s="74">
        <v>0.25</v>
      </c>
      <c r="AD53" s="74">
        <v>0.25</v>
      </c>
      <c r="AE53" s="74">
        <v>0.25</v>
      </c>
      <c r="AF53" s="74">
        <v>0.25</v>
      </c>
      <c r="AG53" s="74">
        <v>0.33</v>
      </c>
      <c r="AH53" s="74">
        <v>0.33</v>
      </c>
      <c r="AI53" s="74" t="s">
        <v>26</v>
      </c>
      <c r="AJ53" s="74" t="s">
        <v>26</v>
      </c>
      <c r="AK53" s="74" t="s">
        <v>26</v>
      </c>
    </row>
    <row r="54" spans="1:37" x14ac:dyDescent="0.25">
      <c r="A54" s="74" t="s">
        <v>117</v>
      </c>
      <c r="B54" s="84" t="s">
        <v>28</v>
      </c>
      <c r="C54" s="74" t="s">
        <v>89</v>
      </c>
      <c r="D54" s="74" t="s">
        <v>77</v>
      </c>
      <c r="E54" s="74" t="s">
        <v>78</v>
      </c>
      <c r="F54" s="74" t="s">
        <v>116</v>
      </c>
      <c r="G54" s="74" t="s">
        <v>97</v>
      </c>
      <c r="H54" s="84">
        <v>15</v>
      </c>
      <c r="I54" s="85">
        <v>0.7</v>
      </c>
      <c r="J54" s="86">
        <v>0.58250057953873935</v>
      </c>
      <c r="K54" s="87">
        <v>0.15</v>
      </c>
      <c r="L54" s="87">
        <v>0.27</v>
      </c>
      <c r="M54" s="87">
        <v>0.27</v>
      </c>
      <c r="N54" s="84">
        <v>0.27</v>
      </c>
      <c r="O54" s="84">
        <v>0.27</v>
      </c>
      <c r="P54" s="84">
        <v>0.27</v>
      </c>
      <c r="Q54" s="84">
        <v>0.27</v>
      </c>
      <c r="R54" s="84">
        <v>0.27</v>
      </c>
      <c r="S54" s="84">
        <v>0.27</v>
      </c>
      <c r="T54" s="84">
        <v>0.27</v>
      </c>
      <c r="U54" s="84">
        <v>0.27</v>
      </c>
      <c r="V54" s="74">
        <v>0.27</v>
      </c>
      <c r="W54" s="74">
        <v>0.27</v>
      </c>
      <c r="X54" s="74">
        <v>0.27</v>
      </c>
      <c r="Y54" s="74">
        <v>0.27</v>
      </c>
      <c r="Z54" s="74">
        <v>0.27</v>
      </c>
      <c r="AA54" s="74">
        <v>0.27</v>
      </c>
      <c r="AB54" s="74">
        <v>0.27</v>
      </c>
      <c r="AC54" s="74">
        <v>0.27</v>
      </c>
      <c r="AD54" s="74">
        <v>0.27</v>
      </c>
      <c r="AE54" s="74">
        <v>0.27</v>
      </c>
      <c r="AF54" s="74">
        <v>0.27</v>
      </c>
      <c r="AG54" s="74">
        <v>0.33</v>
      </c>
      <c r="AH54" s="74">
        <v>0.33</v>
      </c>
      <c r="AI54" s="74" t="s">
        <v>26</v>
      </c>
      <c r="AJ54" s="74" t="s">
        <v>26</v>
      </c>
      <c r="AK54" s="74" t="s">
        <v>26</v>
      </c>
    </row>
    <row r="55" spans="1:37" x14ac:dyDescent="0.25">
      <c r="A55" s="74" t="s">
        <v>118</v>
      </c>
      <c r="B55" s="84" t="s">
        <v>20</v>
      </c>
      <c r="C55" s="74" t="s">
        <v>21</v>
      </c>
      <c r="D55" s="74" t="s">
        <v>77</v>
      </c>
      <c r="E55" s="74" t="s">
        <v>78</v>
      </c>
      <c r="F55" s="74" t="s">
        <v>116</v>
      </c>
      <c r="G55" s="74" t="s">
        <v>79</v>
      </c>
      <c r="H55" s="84">
        <v>15</v>
      </c>
      <c r="I55" s="85">
        <v>0.7</v>
      </c>
      <c r="J55" s="86">
        <v>0.62860243080000411</v>
      </c>
      <c r="K55" s="87">
        <v>0.13</v>
      </c>
      <c r="L55" s="87">
        <v>0.2</v>
      </c>
      <c r="M55" s="87">
        <v>0.2</v>
      </c>
      <c r="N55" s="84">
        <v>0.2</v>
      </c>
      <c r="O55" s="84">
        <v>0.2</v>
      </c>
      <c r="P55" s="84">
        <v>0.2</v>
      </c>
      <c r="Q55" s="84">
        <v>0.2</v>
      </c>
      <c r="R55" s="84">
        <v>0.2</v>
      </c>
      <c r="S55" s="84">
        <v>0.2</v>
      </c>
      <c r="T55" s="84">
        <v>0.2</v>
      </c>
      <c r="U55" s="84">
        <v>0.2</v>
      </c>
      <c r="V55" s="74">
        <v>0.2</v>
      </c>
      <c r="W55" s="74">
        <v>0.2</v>
      </c>
      <c r="X55" s="74">
        <v>0.2</v>
      </c>
      <c r="Y55" s="74">
        <v>0.2</v>
      </c>
      <c r="Z55" s="74">
        <v>0.2</v>
      </c>
      <c r="AA55" s="74">
        <v>0.2</v>
      </c>
      <c r="AB55" s="74">
        <v>0.2</v>
      </c>
      <c r="AC55" s="74">
        <v>0.2</v>
      </c>
      <c r="AD55" s="74">
        <v>0.2</v>
      </c>
      <c r="AE55" s="74">
        <v>0.2</v>
      </c>
      <c r="AF55" s="74">
        <v>0.2</v>
      </c>
      <c r="AG55" s="74">
        <v>0.33</v>
      </c>
      <c r="AH55" s="74">
        <v>0.33</v>
      </c>
      <c r="AI55" s="74" t="s">
        <v>26</v>
      </c>
      <c r="AJ55" s="74" t="s">
        <v>26</v>
      </c>
      <c r="AK55" s="74" t="s">
        <v>26</v>
      </c>
    </row>
    <row r="56" spans="1:37" x14ac:dyDescent="0.25">
      <c r="A56" s="74" t="s">
        <v>119</v>
      </c>
      <c r="B56" s="84" t="s">
        <v>28</v>
      </c>
      <c r="C56" s="74" t="s">
        <v>21</v>
      </c>
      <c r="D56" s="74" t="s">
        <v>77</v>
      </c>
      <c r="E56" s="74" t="s">
        <v>78</v>
      </c>
      <c r="F56" s="74" t="s">
        <v>116</v>
      </c>
      <c r="G56" s="74" t="s">
        <v>79</v>
      </c>
      <c r="H56" s="84">
        <v>15</v>
      </c>
      <c r="I56" s="85">
        <v>0.7</v>
      </c>
      <c r="J56" s="86">
        <v>0.62860243080000411</v>
      </c>
      <c r="K56" s="87">
        <v>0.2</v>
      </c>
      <c r="L56" s="87">
        <v>0.27</v>
      </c>
      <c r="M56" s="87">
        <v>0.27</v>
      </c>
      <c r="N56" s="84">
        <v>0.27</v>
      </c>
      <c r="O56" s="84">
        <v>0.27</v>
      </c>
      <c r="P56" s="84">
        <v>0.27</v>
      </c>
      <c r="Q56" s="84">
        <v>0.27</v>
      </c>
      <c r="R56" s="84">
        <v>0.27</v>
      </c>
      <c r="S56" s="84">
        <v>0.27</v>
      </c>
      <c r="T56" s="84">
        <v>0.27</v>
      </c>
      <c r="U56" s="84">
        <v>0.27</v>
      </c>
      <c r="V56" s="74">
        <v>0.27</v>
      </c>
      <c r="W56" s="74">
        <v>0.27</v>
      </c>
      <c r="X56" s="74">
        <v>0.27</v>
      </c>
      <c r="Y56" s="74">
        <v>0.27</v>
      </c>
      <c r="Z56" s="74">
        <v>0.27</v>
      </c>
      <c r="AA56" s="74">
        <v>0.27</v>
      </c>
      <c r="AB56" s="74">
        <v>0.27</v>
      </c>
      <c r="AC56" s="74">
        <v>0.27</v>
      </c>
      <c r="AD56" s="74">
        <v>0.27</v>
      </c>
      <c r="AE56" s="74">
        <v>0.27</v>
      </c>
      <c r="AF56" s="74">
        <v>0.27</v>
      </c>
      <c r="AG56" s="74">
        <v>0.33</v>
      </c>
      <c r="AH56" s="74">
        <v>0.33</v>
      </c>
      <c r="AI56" s="74" t="s">
        <v>26</v>
      </c>
      <c r="AJ56" s="74" t="s">
        <v>26</v>
      </c>
      <c r="AK56" s="74" t="s">
        <v>26</v>
      </c>
    </row>
    <row r="57" spans="1:37" x14ac:dyDescent="0.25">
      <c r="A57" s="74" t="s">
        <v>120</v>
      </c>
      <c r="B57" s="84" t="s">
        <v>20</v>
      </c>
      <c r="C57" s="74" t="s">
        <v>30</v>
      </c>
      <c r="D57" s="74" t="s">
        <v>57</v>
      </c>
      <c r="E57" s="74" t="s">
        <v>121</v>
      </c>
      <c r="F57" s="74" t="s">
        <v>116</v>
      </c>
      <c r="G57" s="74" t="s">
        <v>31</v>
      </c>
      <c r="H57" s="84">
        <v>20</v>
      </c>
      <c r="I57" s="85">
        <v>0.7</v>
      </c>
      <c r="J57" s="86">
        <v>0.74901332918833474</v>
      </c>
      <c r="K57" s="87" t="s">
        <v>54</v>
      </c>
      <c r="L57" s="87" t="s">
        <v>54</v>
      </c>
      <c r="M57" s="87" t="s">
        <v>54</v>
      </c>
      <c r="N57" s="84" t="s">
        <v>54</v>
      </c>
      <c r="O57" s="84" t="s">
        <v>54</v>
      </c>
      <c r="P57" s="84" t="s">
        <v>54</v>
      </c>
      <c r="Q57" s="84" t="s">
        <v>54</v>
      </c>
      <c r="R57" s="84" t="s">
        <v>54</v>
      </c>
      <c r="S57" s="84" t="s">
        <v>54</v>
      </c>
      <c r="T57" s="84" t="s">
        <v>54</v>
      </c>
      <c r="U57" s="84" t="s">
        <v>54</v>
      </c>
      <c r="V57" s="74" t="s">
        <v>54</v>
      </c>
      <c r="W57" s="74" t="s">
        <v>54</v>
      </c>
      <c r="X57" s="74" t="s">
        <v>54</v>
      </c>
      <c r="Y57" s="74" t="s">
        <v>54</v>
      </c>
      <c r="Z57" s="74" t="s">
        <v>54</v>
      </c>
      <c r="AA57" s="74" t="s">
        <v>54</v>
      </c>
      <c r="AB57" s="74" t="s">
        <v>54</v>
      </c>
      <c r="AC57" s="74" t="s">
        <v>54</v>
      </c>
      <c r="AD57" s="74" t="s">
        <v>54</v>
      </c>
      <c r="AE57" s="74" t="s">
        <v>54</v>
      </c>
      <c r="AF57" s="74" t="s">
        <v>54</v>
      </c>
      <c r="AG57" s="74" t="s">
        <v>54</v>
      </c>
      <c r="AH57" s="74">
        <v>0.38</v>
      </c>
      <c r="AI57" s="74" t="s">
        <v>26</v>
      </c>
      <c r="AJ57" s="74" t="s">
        <v>26</v>
      </c>
      <c r="AK57" s="74" t="s">
        <v>26</v>
      </c>
    </row>
    <row r="58" spans="1:37" x14ac:dyDescent="0.25">
      <c r="A58" s="74" t="s">
        <v>122</v>
      </c>
      <c r="B58" s="84" t="s">
        <v>28</v>
      </c>
      <c r="C58" s="74" t="s">
        <v>30</v>
      </c>
      <c r="D58" s="74" t="s">
        <v>57</v>
      </c>
      <c r="E58" s="74" t="s">
        <v>121</v>
      </c>
      <c r="F58" s="74" t="s">
        <v>116</v>
      </c>
      <c r="G58" s="74" t="s">
        <v>31</v>
      </c>
      <c r="H58" s="84">
        <v>20</v>
      </c>
      <c r="I58" s="85">
        <v>0.7</v>
      </c>
      <c r="J58" s="86">
        <v>0.74901332918833474</v>
      </c>
      <c r="K58" s="87" t="s">
        <v>54</v>
      </c>
      <c r="L58" s="87" t="s">
        <v>54</v>
      </c>
      <c r="M58" s="87" t="s">
        <v>54</v>
      </c>
      <c r="N58" s="84" t="s">
        <v>54</v>
      </c>
      <c r="O58" s="84" t="s">
        <v>54</v>
      </c>
      <c r="P58" s="84" t="s">
        <v>54</v>
      </c>
      <c r="Q58" s="84" t="s">
        <v>54</v>
      </c>
      <c r="R58" s="84" t="s">
        <v>54</v>
      </c>
      <c r="S58" s="84" t="s">
        <v>54</v>
      </c>
      <c r="T58" s="84" t="s">
        <v>54</v>
      </c>
      <c r="U58" s="84" t="s">
        <v>54</v>
      </c>
      <c r="V58" s="74" t="s">
        <v>54</v>
      </c>
      <c r="W58" s="74" t="s">
        <v>54</v>
      </c>
      <c r="X58" s="74" t="s">
        <v>54</v>
      </c>
      <c r="Y58" s="74" t="s">
        <v>54</v>
      </c>
      <c r="Z58" s="74" t="s">
        <v>54</v>
      </c>
      <c r="AA58" s="74" t="s">
        <v>54</v>
      </c>
      <c r="AB58" s="74" t="s">
        <v>54</v>
      </c>
      <c r="AC58" s="74" t="s">
        <v>54</v>
      </c>
      <c r="AD58" s="74" t="s">
        <v>54</v>
      </c>
      <c r="AE58" s="74" t="s">
        <v>54</v>
      </c>
      <c r="AF58" s="74" t="s">
        <v>54</v>
      </c>
      <c r="AG58" s="74" t="s">
        <v>54</v>
      </c>
      <c r="AH58" s="74">
        <v>0.38</v>
      </c>
      <c r="AI58" s="74" t="s">
        <v>26</v>
      </c>
      <c r="AJ58" s="74" t="s">
        <v>26</v>
      </c>
      <c r="AK58" s="74" t="s">
        <v>26</v>
      </c>
    </row>
    <row r="59" spans="1:37" x14ac:dyDescent="0.25">
      <c r="A59" s="74" t="s">
        <v>123</v>
      </c>
      <c r="B59" s="84" t="s">
        <v>20</v>
      </c>
      <c r="C59" s="74" t="s">
        <v>30</v>
      </c>
      <c r="D59" s="74" t="s">
        <v>77</v>
      </c>
      <c r="E59" s="74" t="s">
        <v>78</v>
      </c>
      <c r="F59" s="74" t="s">
        <v>116</v>
      </c>
      <c r="G59" s="74" t="s">
        <v>79</v>
      </c>
      <c r="H59" s="84">
        <v>15</v>
      </c>
      <c r="I59" s="85">
        <v>0.7</v>
      </c>
      <c r="J59" s="86">
        <v>0.62860243080000411</v>
      </c>
      <c r="K59" s="87">
        <v>0.2</v>
      </c>
      <c r="L59" s="87">
        <v>0.27</v>
      </c>
      <c r="M59" s="87">
        <v>0.27</v>
      </c>
      <c r="N59" s="84">
        <v>0.27</v>
      </c>
      <c r="O59" s="84">
        <v>0.27</v>
      </c>
      <c r="P59" s="84">
        <v>0.27</v>
      </c>
      <c r="Q59" s="84">
        <v>0.27</v>
      </c>
      <c r="R59" s="84">
        <v>0.25</v>
      </c>
      <c r="S59" s="84">
        <v>0.25</v>
      </c>
      <c r="T59" s="84">
        <v>0.25</v>
      </c>
      <c r="U59" s="84">
        <v>0.25</v>
      </c>
      <c r="V59" s="74">
        <v>0.25</v>
      </c>
      <c r="W59" s="74">
        <v>0.25</v>
      </c>
      <c r="X59" s="74">
        <v>0.25</v>
      </c>
      <c r="Y59" s="74">
        <v>0.25</v>
      </c>
      <c r="Z59" s="74">
        <v>0.25</v>
      </c>
      <c r="AA59" s="74">
        <v>0.25</v>
      </c>
      <c r="AB59" s="74">
        <v>0.25</v>
      </c>
      <c r="AC59" s="74">
        <v>0.25</v>
      </c>
      <c r="AD59" s="74">
        <v>0.25</v>
      </c>
      <c r="AE59" s="74">
        <v>0.25</v>
      </c>
      <c r="AF59" s="74">
        <v>0.25</v>
      </c>
      <c r="AG59" s="74">
        <v>0.33</v>
      </c>
      <c r="AH59" s="74" t="s">
        <v>54</v>
      </c>
      <c r="AI59" s="74" t="s">
        <v>26</v>
      </c>
      <c r="AJ59" s="74" t="s">
        <v>26</v>
      </c>
      <c r="AK59" s="74" t="s">
        <v>26</v>
      </c>
    </row>
    <row r="60" spans="1:37" x14ac:dyDescent="0.25">
      <c r="A60" s="74" t="s">
        <v>124</v>
      </c>
      <c r="B60" s="84" t="s">
        <v>28</v>
      </c>
      <c r="C60" s="74" t="s">
        <v>30</v>
      </c>
      <c r="D60" s="74" t="s">
        <v>77</v>
      </c>
      <c r="E60" s="74" t="s">
        <v>78</v>
      </c>
      <c r="F60" s="74" t="s">
        <v>116</v>
      </c>
      <c r="G60" s="74" t="s">
        <v>79</v>
      </c>
      <c r="H60" s="84">
        <v>15</v>
      </c>
      <c r="I60" s="85">
        <v>0.7</v>
      </c>
      <c r="J60" s="86">
        <v>0.62860243080000411</v>
      </c>
      <c r="K60" s="87">
        <v>0.2</v>
      </c>
      <c r="L60" s="87">
        <v>0.27</v>
      </c>
      <c r="M60" s="87">
        <v>0.27</v>
      </c>
      <c r="N60" s="84">
        <v>0.27</v>
      </c>
      <c r="O60" s="84">
        <v>0.27</v>
      </c>
      <c r="P60" s="84">
        <v>0.27</v>
      </c>
      <c r="Q60" s="84">
        <v>0.27</v>
      </c>
      <c r="R60" s="84">
        <v>0.25</v>
      </c>
      <c r="S60" s="84">
        <v>0.25</v>
      </c>
      <c r="T60" s="84">
        <v>0.25</v>
      </c>
      <c r="U60" s="84">
        <v>0.25</v>
      </c>
      <c r="V60" s="74">
        <v>0.25</v>
      </c>
      <c r="W60" s="74">
        <v>0.25</v>
      </c>
      <c r="X60" s="74">
        <v>0.25</v>
      </c>
      <c r="Y60" s="74">
        <v>0.25</v>
      </c>
      <c r="Z60" s="74">
        <v>0.25</v>
      </c>
      <c r="AA60" s="74">
        <v>0.25</v>
      </c>
      <c r="AB60" s="74">
        <v>0.25</v>
      </c>
      <c r="AC60" s="74">
        <v>0.25</v>
      </c>
      <c r="AD60" s="74">
        <v>0.25</v>
      </c>
      <c r="AE60" s="74">
        <v>0.25</v>
      </c>
      <c r="AF60" s="74">
        <v>0.25</v>
      </c>
      <c r="AG60" s="74">
        <v>0.33</v>
      </c>
      <c r="AH60" s="74" t="s">
        <v>54</v>
      </c>
      <c r="AI60" s="74" t="s">
        <v>26</v>
      </c>
      <c r="AJ60" s="74" t="s">
        <v>26</v>
      </c>
      <c r="AK60" s="74" t="s">
        <v>26</v>
      </c>
    </row>
    <row r="61" spans="1:37" x14ac:dyDescent="0.25">
      <c r="A61" s="74" t="s">
        <v>125</v>
      </c>
      <c r="B61" s="84" t="s">
        <v>28</v>
      </c>
      <c r="C61" s="74" t="s">
        <v>34</v>
      </c>
      <c r="D61" s="74" t="s">
        <v>126</v>
      </c>
      <c r="E61" s="74" t="s">
        <v>127</v>
      </c>
      <c r="F61" s="74" t="s">
        <v>128</v>
      </c>
      <c r="G61" s="74" t="s">
        <v>129</v>
      </c>
      <c r="H61" s="84">
        <v>12</v>
      </c>
      <c r="I61" s="85">
        <v>0.7</v>
      </c>
      <c r="J61" s="86">
        <v>0.5749063859439083</v>
      </c>
      <c r="K61" s="87" t="s">
        <v>54</v>
      </c>
      <c r="L61" s="87" t="s">
        <v>54</v>
      </c>
      <c r="M61" s="87" t="s">
        <v>54</v>
      </c>
      <c r="N61" s="84" t="s">
        <v>54</v>
      </c>
      <c r="O61" s="84" t="s">
        <v>54</v>
      </c>
      <c r="P61" s="84" t="s">
        <v>54</v>
      </c>
      <c r="Q61" s="84" t="s">
        <v>54</v>
      </c>
      <c r="R61" s="84" t="s">
        <v>54</v>
      </c>
      <c r="S61" s="84" t="s">
        <v>54</v>
      </c>
      <c r="T61" s="84" t="s">
        <v>54</v>
      </c>
      <c r="U61" s="84" t="s">
        <v>54</v>
      </c>
      <c r="V61" s="74" t="s">
        <v>54</v>
      </c>
      <c r="W61" s="74" t="s">
        <v>54</v>
      </c>
      <c r="X61" s="74" t="s">
        <v>54</v>
      </c>
      <c r="Y61" s="74" t="s">
        <v>54</v>
      </c>
      <c r="Z61" s="74" t="s">
        <v>54</v>
      </c>
      <c r="AA61" s="74" t="s">
        <v>54</v>
      </c>
      <c r="AB61" s="74">
        <v>0.27</v>
      </c>
      <c r="AC61" s="74">
        <v>0.27</v>
      </c>
      <c r="AD61" s="74">
        <v>0.27</v>
      </c>
      <c r="AE61" s="74">
        <v>0.27</v>
      </c>
      <c r="AF61" s="74">
        <v>0.27</v>
      </c>
      <c r="AG61" s="74">
        <v>0.33</v>
      </c>
      <c r="AH61" s="74">
        <v>0.33</v>
      </c>
      <c r="AI61" s="74" t="s">
        <v>26</v>
      </c>
      <c r="AJ61" s="74" t="s">
        <v>26</v>
      </c>
      <c r="AK61" s="74" t="s">
        <v>26</v>
      </c>
    </row>
    <row r="62" spans="1:37" x14ac:dyDescent="0.25">
      <c r="A62" s="74" t="s">
        <v>130</v>
      </c>
      <c r="B62" s="84" t="s">
        <v>28</v>
      </c>
      <c r="C62" s="74" t="s">
        <v>34</v>
      </c>
      <c r="D62" s="74" t="s">
        <v>61</v>
      </c>
      <c r="E62" s="74" t="s">
        <v>131</v>
      </c>
      <c r="F62" s="74" t="s">
        <v>132</v>
      </c>
      <c r="G62" s="74" t="s">
        <v>133</v>
      </c>
      <c r="H62" s="84">
        <v>14</v>
      </c>
      <c r="I62" s="85">
        <v>0.7</v>
      </c>
      <c r="J62" s="86">
        <v>0.58927653468941599</v>
      </c>
      <c r="K62" s="87" t="s">
        <v>54</v>
      </c>
      <c r="L62" s="87" t="s">
        <v>54</v>
      </c>
      <c r="M62" s="87" t="s">
        <v>54</v>
      </c>
      <c r="N62" s="84" t="s">
        <v>54</v>
      </c>
      <c r="O62" s="84" t="s">
        <v>54</v>
      </c>
      <c r="P62" s="84" t="s">
        <v>54</v>
      </c>
      <c r="Q62" s="84" t="s">
        <v>54</v>
      </c>
      <c r="R62" s="84" t="s">
        <v>54</v>
      </c>
      <c r="S62" s="84" t="s">
        <v>54</v>
      </c>
      <c r="T62" s="84" t="s">
        <v>54</v>
      </c>
      <c r="U62" s="84" t="s">
        <v>54</v>
      </c>
      <c r="V62" s="74" t="s">
        <v>54</v>
      </c>
      <c r="W62" s="74" t="s">
        <v>54</v>
      </c>
      <c r="X62" s="74" t="s">
        <v>54</v>
      </c>
      <c r="Y62" s="74" t="s">
        <v>54</v>
      </c>
      <c r="Z62" s="74" t="s">
        <v>54</v>
      </c>
      <c r="AA62" s="74" t="s">
        <v>54</v>
      </c>
      <c r="AB62" s="74">
        <v>0.27</v>
      </c>
      <c r="AC62" s="74">
        <v>0.27</v>
      </c>
      <c r="AD62" s="74">
        <v>0.27</v>
      </c>
      <c r="AE62" s="74">
        <v>0.27</v>
      </c>
      <c r="AF62" s="74">
        <v>0.27</v>
      </c>
      <c r="AG62" s="74">
        <v>0.33</v>
      </c>
      <c r="AH62" s="74">
        <v>0.33</v>
      </c>
      <c r="AI62" s="74" t="s">
        <v>26</v>
      </c>
      <c r="AJ62" s="74" t="s">
        <v>26</v>
      </c>
      <c r="AK62" s="74" t="s">
        <v>26</v>
      </c>
    </row>
    <row r="63" spans="1:37" x14ac:dyDescent="0.25">
      <c r="A63" s="74" t="s">
        <v>134</v>
      </c>
      <c r="B63" s="84" t="s">
        <v>20</v>
      </c>
      <c r="C63" s="74" t="s">
        <v>89</v>
      </c>
      <c r="D63" s="74" t="s">
        <v>135</v>
      </c>
      <c r="E63" s="74" t="s">
        <v>136</v>
      </c>
      <c r="F63" s="74" t="s">
        <v>137</v>
      </c>
      <c r="G63" s="74" t="s">
        <v>138</v>
      </c>
      <c r="H63" s="84">
        <v>12</v>
      </c>
      <c r="I63" s="85">
        <v>0.7</v>
      </c>
      <c r="J63" s="86">
        <v>0.50142385598974282</v>
      </c>
      <c r="K63" s="87">
        <v>0.2</v>
      </c>
      <c r="L63" s="87">
        <v>0.27</v>
      </c>
      <c r="M63" s="87">
        <v>0.27</v>
      </c>
      <c r="N63" s="84">
        <v>0.27</v>
      </c>
      <c r="O63" s="84">
        <v>0.27</v>
      </c>
      <c r="P63" s="84">
        <v>0.27</v>
      </c>
      <c r="Q63" s="84">
        <v>0.27</v>
      </c>
      <c r="R63" s="84">
        <v>0.18</v>
      </c>
      <c r="S63" s="84">
        <v>0.18</v>
      </c>
      <c r="T63" s="84">
        <v>0.18</v>
      </c>
      <c r="U63" s="84">
        <v>0.18</v>
      </c>
      <c r="V63" s="74">
        <v>0.18</v>
      </c>
      <c r="W63" s="74">
        <v>0.18</v>
      </c>
      <c r="X63" s="74">
        <v>0.18</v>
      </c>
      <c r="Y63" s="74">
        <v>0.18</v>
      </c>
      <c r="Z63" s="74">
        <v>0.18</v>
      </c>
      <c r="AA63" s="74">
        <v>0.18</v>
      </c>
      <c r="AB63" s="74" t="s">
        <v>54</v>
      </c>
      <c r="AC63" s="74" t="s">
        <v>54</v>
      </c>
      <c r="AD63" s="74" t="s">
        <v>54</v>
      </c>
      <c r="AE63" s="74" t="s">
        <v>54</v>
      </c>
      <c r="AF63" s="74" t="s">
        <v>54</v>
      </c>
      <c r="AG63" s="74" t="s">
        <v>54</v>
      </c>
      <c r="AH63" s="74" t="s">
        <v>54</v>
      </c>
      <c r="AI63" s="74" t="s">
        <v>26</v>
      </c>
      <c r="AJ63" s="74" t="s">
        <v>26</v>
      </c>
    </row>
    <row r="64" spans="1:37" x14ac:dyDescent="0.25">
      <c r="A64" s="74" t="s">
        <v>139</v>
      </c>
      <c r="B64" s="84" t="s">
        <v>28</v>
      </c>
      <c r="C64" s="74" t="s">
        <v>89</v>
      </c>
      <c r="D64" s="74" t="s">
        <v>135</v>
      </c>
      <c r="E64" s="74" t="s">
        <v>136</v>
      </c>
      <c r="F64" s="74" t="s">
        <v>137</v>
      </c>
      <c r="G64" s="74" t="s">
        <v>138</v>
      </c>
      <c r="H64" s="84">
        <v>12</v>
      </c>
      <c r="I64" s="85">
        <v>0.7</v>
      </c>
      <c r="J64" s="86">
        <v>0.50142385598974282</v>
      </c>
      <c r="K64" s="87">
        <v>0.2</v>
      </c>
      <c r="L64" s="87">
        <v>0.27</v>
      </c>
      <c r="M64" s="87">
        <v>0.27</v>
      </c>
      <c r="N64" s="84">
        <v>0.27</v>
      </c>
      <c r="O64" s="84">
        <v>0.27</v>
      </c>
      <c r="P64" s="84">
        <v>0.27</v>
      </c>
      <c r="Q64" s="84">
        <v>0.27</v>
      </c>
      <c r="R64" s="84">
        <v>0.18</v>
      </c>
      <c r="S64" s="84">
        <v>0.18</v>
      </c>
      <c r="T64" s="84">
        <v>0.18</v>
      </c>
      <c r="U64" s="84">
        <v>0.18</v>
      </c>
      <c r="V64" s="74">
        <v>0.18</v>
      </c>
      <c r="W64" s="74">
        <v>0.18</v>
      </c>
      <c r="X64" s="74">
        <v>0.18</v>
      </c>
      <c r="Y64" s="74">
        <v>0.18</v>
      </c>
      <c r="Z64" s="74">
        <v>0.18</v>
      </c>
      <c r="AA64" s="74">
        <v>0.18</v>
      </c>
      <c r="AB64" s="74" t="s">
        <v>54</v>
      </c>
      <c r="AC64" s="74" t="s">
        <v>54</v>
      </c>
      <c r="AD64" s="74" t="s">
        <v>54</v>
      </c>
      <c r="AE64" s="74" t="s">
        <v>54</v>
      </c>
      <c r="AF64" s="74" t="s">
        <v>54</v>
      </c>
      <c r="AG64" s="74" t="s">
        <v>54</v>
      </c>
      <c r="AH64" s="74" t="s">
        <v>54</v>
      </c>
      <c r="AI64" s="74" t="s">
        <v>26</v>
      </c>
      <c r="AJ64" s="74" t="s">
        <v>26</v>
      </c>
    </row>
    <row r="65" spans="1:37" x14ac:dyDescent="0.25">
      <c r="A65" s="74" t="s">
        <v>140</v>
      </c>
      <c r="B65" s="84" t="s">
        <v>20</v>
      </c>
      <c r="C65" s="74" t="s">
        <v>21</v>
      </c>
      <c r="D65" s="74" t="s">
        <v>135</v>
      </c>
      <c r="E65" s="74" t="s">
        <v>136</v>
      </c>
      <c r="F65" s="74" t="s">
        <v>137</v>
      </c>
      <c r="G65" s="74" t="s">
        <v>138</v>
      </c>
      <c r="H65" s="84">
        <v>12</v>
      </c>
      <c r="I65" s="85">
        <v>0.7</v>
      </c>
      <c r="J65" s="86">
        <v>0.50142385598974282</v>
      </c>
      <c r="K65" s="87">
        <v>0.13</v>
      </c>
      <c r="L65" s="87">
        <v>0.2</v>
      </c>
      <c r="M65" s="87">
        <v>0.2</v>
      </c>
      <c r="N65" s="84">
        <v>0.2</v>
      </c>
      <c r="O65" s="84">
        <v>0.2</v>
      </c>
      <c r="P65" s="84">
        <v>0.2</v>
      </c>
      <c r="Q65" s="84">
        <v>0.2</v>
      </c>
      <c r="R65" s="84">
        <v>0.18</v>
      </c>
      <c r="S65" s="84">
        <v>0.18</v>
      </c>
      <c r="T65" s="84">
        <v>0.18</v>
      </c>
      <c r="U65" s="84">
        <v>0.18</v>
      </c>
      <c r="V65" s="74">
        <v>0.18</v>
      </c>
      <c r="W65" s="74">
        <v>0.18</v>
      </c>
      <c r="X65" s="74">
        <v>0.18</v>
      </c>
      <c r="Y65" s="74">
        <v>0.18</v>
      </c>
      <c r="Z65" s="74">
        <v>0.18</v>
      </c>
      <c r="AA65" s="74">
        <v>0.18</v>
      </c>
      <c r="AB65" s="74" t="s">
        <v>54</v>
      </c>
      <c r="AC65" s="74" t="s">
        <v>54</v>
      </c>
      <c r="AD65" s="74" t="s">
        <v>54</v>
      </c>
      <c r="AE65" s="74" t="s">
        <v>54</v>
      </c>
      <c r="AF65" s="74" t="s">
        <v>54</v>
      </c>
      <c r="AG65" s="74" t="s">
        <v>54</v>
      </c>
      <c r="AH65" s="74" t="s">
        <v>54</v>
      </c>
      <c r="AI65" s="74" t="s">
        <v>26</v>
      </c>
      <c r="AJ65" s="74" t="s">
        <v>26</v>
      </c>
    </row>
    <row r="66" spans="1:37" x14ac:dyDescent="0.25">
      <c r="A66" s="74" t="s">
        <v>141</v>
      </c>
      <c r="B66" s="84" t="s">
        <v>28</v>
      </c>
      <c r="C66" s="74" t="s">
        <v>21</v>
      </c>
      <c r="D66" s="74" t="s">
        <v>135</v>
      </c>
      <c r="E66" s="74" t="s">
        <v>136</v>
      </c>
      <c r="F66" s="74" t="s">
        <v>137</v>
      </c>
      <c r="G66" s="74" t="s">
        <v>138</v>
      </c>
      <c r="H66" s="84">
        <v>12</v>
      </c>
      <c r="I66" s="85">
        <v>0.7</v>
      </c>
      <c r="J66" s="86">
        <v>0.50142385598974282</v>
      </c>
      <c r="K66" s="87">
        <v>0.2</v>
      </c>
      <c r="L66" s="87">
        <v>0.27</v>
      </c>
      <c r="M66" s="87">
        <v>0.27</v>
      </c>
      <c r="N66" s="84">
        <v>0.27</v>
      </c>
      <c r="O66" s="84">
        <v>0.27</v>
      </c>
      <c r="P66" s="84">
        <v>0.27</v>
      </c>
      <c r="Q66" s="84">
        <v>0.27</v>
      </c>
      <c r="R66" s="84">
        <v>0.18</v>
      </c>
      <c r="S66" s="84">
        <v>0.18</v>
      </c>
      <c r="T66" s="84">
        <v>0.18</v>
      </c>
      <c r="U66" s="84">
        <v>0.18</v>
      </c>
      <c r="V66" s="74">
        <v>0.18</v>
      </c>
      <c r="W66" s="74">
        <v>0.18</v>
      </c>
      <c r="X66" s="74">
        <v>0.18</v>
      </c>
      <c r="Y66" s="74">
        <v>0.18</v>
      </c>
      <c r="Z66" s="74">
        <v>0.18</v>
      </c>
      <c r="AA66" s="74">
        <v>0.18</v>
      </c>
      <c r="AB66" s="74" t="s">
        <v>54</v>
      </c>
      <c r="AC66" s="74" t="s">
        <v>54</v>
      </c>
      <c r="AD66" s="74" t="s">
        <v>54</v>
      </c>
      <c r="AE66" s="74" t="s">
        <v>54</v>
      </c>
      <c r="AF66" s="74" t="s">
        <v>54</v>
      </c>
      <c r="AG66" s="74" t="s">
        <v>54</v>
      </c>
      <c r="AH66" s="74" t="s">
        <v>54</v>
      </c>
      <c r="AI66" s="74" t="s">
        <v>26</v>
      </c>
      <c r="AJ66" s="74" t="s">
        <v>26</v>
      </c>
    </row>
    <row r="67" spans="1:37" x14ac:dyDescent="0.25">
      <c r="A67" s="74" t="s">
        <v>142</v>
      </c>
      <c r="B67" s="84" t="s">
        <v>20</v>
      </c>
      <c r="C67" s="74" t="s">
        <v>30</v>
      </c>
      <c r="D67" s="74" t="s">
        <v>135</v>
      </c>
      <c r="E67" s="74" t="s">
        <v>136</v>
      </c>
      <c r="F67" s="74" t="s">
        <v>137</v>
      </c>
      <c r="G67" s="74" t="s">
        <v>138</v>
      </c>
      <c r="H67" s="84">
        <v>12</v>
      </c>
      <c r="I67" s="85">
        <v>0.7</v>
      </c>
      <c r="J67" s="86">
        <v>0.50142385598974282</v>
      </c>
      <c r="K67" s="87">
        <v>0.2</v>
      </c>
      <c r="L67" s="87">
        <v>0.27</v>
      </c>
      <c r="M67" s="87">
        <v>0.27</v>
      </c>
      <c r="N67" s="84">
        <v>0.27</v>
      </c>
      <c r="O67" s="84">
        <v>0.27</v>
      </c>
      <c r="P67" s="84">
        <v>0.27</v>
      </c>
      <c r="Q67" s="84">
        <v>0.27</v>
      </c>
      <c r="R67" s="84">
        <v>0.18</v>
      </c>
      <c r="S67" s="84">
        <v>0.18</v>
      </c>
      <c r="T67" s="84">
        <v>0.18</v>
      </c>
      <c r="U67" s="84">
        <v>0.18</v>
      </c>
      <c r="V67" s="74">
        <v>0.18</v>
      </c>
      <c r="W67" s="74">
        <v>0.18</v>
      </c>
      <c r="X67" s="74">
        <v>0.18</v>
      </c>
      <c r="Y67" s="74">
        <v>0.18</v>
      </c>
      <c r="Z67" s="74">
        <v>0.18</v>
      </c>
      <c r="AA67" s="74">
        <v>0.18</v>
      </c>
      <c r="AB67" s="74" t="s">
        <v>54</v>
      </c>
      <c r="AC67" s="74" t="s">
        <v>54</v>
      </c>
      <c r="AD67" s="74" t="s">
        <v>54</v>
      </c>
      <c r="AE67" s="74" t="s">
        <v>54</v>
      </c>
      <c r="AF67" s="74" t="s">
        <v>54</v>
      </c>
      <c r="AG67" s="74" t="s">
        <v>54</v>
      </c>
      <c r="AH67" s="74" t="s">
        <v>54</v>
      </c>
      <c r="AI67" s="74" t="s">
        <v>26</v>
      </c>
      <c r="AJ67" s="74" t="s">
        <v>26</v>
      </c>
    </row>
    <row r="68" spans="1:37" x14ac:dyDescent="0.25">
      <c r="A68" s="74" t="s">
        <v>143</v>
      </c>
      <c r="B68" s="84" t="s">
        <v>28</v>
      </c>
      <c r="C68" s="74" t="s">
        <v>30</v>
      </c>
      <c r="D68" s="74" t="s">
        <v>135</v>
      </c>
      <c r="E68" s="74" t="s">
        <v>136</v>
      </c>
      <c r="F68" s="74" t="s">
        <v>137</v>
      </c>
      <c r="G68" s="74" t="s">
        <v>138</v>
      </c>
      <c r="H68" s="84">
        <v>12</v>
      </c>
      <c r="I68" s="85">
        <v>0.7</v>
      </c>
      <c r="J68" s="86">
        <v>0.50142385598974282</v>
      </c>
      <c r="K68" s="87">
        <v>0.2</v>
      </c>
      <c r="L68" s="87">
        <v>0.27</v>
      </c>
      <c r="M68" s="87">
        <v>0.27</v>
      </c>
      <c r="N68" s="84">
        <v>0.27</v>
      </c>
      <c r="O68" s="84">
        <v>0.27</v>
      </c>
      <c r="P68" s="84">
        <v>0.27</v>
      </c>
      <c r="Q68" s="84">
        <v>0.27</v>
      </c>
      <c r="R68" s="84">
        <v>0.18</v>
      </c>
      <c r="S68" s="84">
        <v>0.18</v>
      </c>
      <c r="T68" s="84">
        <v>0.18</v>
      </c>
      <c r="U68" s="84">
        <v>0.18</v>
      </c>
      <c r="V68" s="74">
        <v>0.18</v>
      </c>
      <c r="W68" s="74">
        <v>0.18</v>
      </c>
      <c r="X68" s="74">
        <v>0.18</v>
      </c>
      <c r="Y68" s="74">
        <v>0.18</v>
      </c>
      <c r="Z68" s="74">
        <v>0.18</v>
      </c>
      <c r="AA68" s="74">
        <v>0.18</v>
      </c>
      <c r="AB68" s="74" t="s">
        <v>54</v>
      </c>
      <c r="AC68" s="74" t="s">
        <v>54</v>
      </c>
      <c r="AD68" s="74" t="s">
        <v>54</v>
      </c>
      <c r="AE68" s="74" t="s">
        <v>54</v>
      </c>
      <c r="AF68" s="74" t="s">
        <v>54</v>
      </c>
      <c r="AG68" s="74" t="s">
        <v>54</v>
      </c>
      <c r="AH68" s="74" t="s">
        <v>54</v>
      </c>
      <c r="AI68" s="74" t="s">
        <v>26</v>
      </c>
      <c r="AJ68" s="74" t="s">
        <v>26</v>
      </c>
    </row>
    <row r="69" spans="1:37" x14ac:dyDescent="0.25">
      <c r="A69" s="74" t="s">
        <v>144</v>
      </c>
      <c r="B69" s="84" t="s">
        <v>20</v>
      </c>
      <c r="C69" s="74" t="s">
        <v>89</v>
      </c>
      <c r="D69" s="74" t="s">
        <v>145</v>
      </c>
      <c r="E69" s="74" t="s">
        <v>146</v>
      </c>
      <c r="F69" s="74" t="s">
        <v>147</v>
      </c>
      <c r="G69" s="74" t="s">
        <v>148</v>
      </c>
      <c r="H69" s="84">
        <v>10</v>
      </c>
      <c r="I69" s="85">
        <v>0.7</v>
      </c>
      <c r="J69" s="86">
        <v>0.46104000170839254</v>
      </c>
      <c r="K69" s="87">
        <v>0.15</v>
      </c>
      <c r="L69" s="87">
        <v>0.2</v>
      </c>
      <c r="M69" s="87">
        <v>0.2</v>
      </c>
      <c r="N69" s="84">
        <v>0.2</v>
      </c>
      <c r="O69" s="84">
        <v>0.25</v>
      </c>
      <c r="P69" s="84">
        <v>0.25</v>
      </c>
      <c r="Q69" s="84">
        <v>0.25</v>
      </c>
      <c r="R69" s="84">
        <v>0.25</v>
      </c>
      <c r="S69" s="84">
        <v>0.25</v>
      </c>
      <c r="T69" s="84">
        <v>0.25</v>
      </c>
      <c r="U69" s="84">
        <v>0.25</v>
      </c>
      <c r="V69" s="74">
        <v>0.25</v>
      </c>
      <c r="W69" s="74">
        <v>0.25</v>
      </c>
      <c r="X69" s="74">
        <v>0.25</v>
      </c>
      <c r="Y69" s="74">
        <v>0.25</v>
      </c>
      <c r="Z69" s="74">
        <v>0.25</v>
      </c>
      <c r="AA69" s="74">
        <v>0.25</v>
      </c>
      <c r="AB69" s="74">
        <v>0.25</v>
      </c>
      <c r="AC69" s="74">
        <v>0.25</v>
      </c>
      <c r="AD69" s="74">
        <v>0.25</v>
      </c>
      <c r="AE69" s="74">
        <v>0.25</v>
      </c>
      <c r="AF69" s="74">
        <v>0.25</v>
      </c>
      <c r="AG69" s="74">
        <v>0.33</v>
      </c>
      <c r="AH69" s="74">
        <v>0.33</v>
      </c>
      <c r="AI69" s="74" t="s">
        <v>26</v>
      </c>
      <c r="AJ69" s="74" t="s">
        <v>26</v>
      </c>
      <c r="AK69" s="74" t="s">
        <v>26</v>
      </c>
    </row>
    <row r="70" spans="1:37" x14ac:dyDescent="0.25">
      <c r="A70" s="74" t="s">
        <v>149</v>
      </c>
      <c r="B70" s="84" t="s">
        <v>28</v>
      </c>
      <c r="C70" s="74" t="s">
        <v>89</v>
      </c>
      <c r="D70" s="74" t="s">
        <v>145</v>
      </c>
      <c r="E70" s="74" t="s">
        <v>146</v>
      </c>
      <c r="F70" s="74" t="s">
        <v>147</v>
      </c>
      <c r="G70" s="74" t="s">
        <v>148</v>
      </c>
      <c r="H70" s="84">
        <v>10</v>
      </c>
      <c r="I70" s="85">
        <v>0.7</v>
      </c>
      <c r="J70" s="86">
        <v>0.46104000170839254</v>
      </c>
      <c r="K70" s="87">
        <v>0.15</v>
      </c>
      <c r="L70" s="87">
        <v>0.27</v>
      </c>
      <c r="M70" s="87">
        <v>0.27</v>
      </c>
      <c r="N70" s="84">
        <v>0.27</v>
      </c>
      <c r="O70" s="84">
        <v>0.27</v>
      </c>
      <c r="P70" s="84">
        <v>0.27</v>
      </c>
      <c r="Q70" s="84">
        <v>0.27</v>
      </c>
      <c r="R70" s="84">
        <v>0.27</v>
      </c>
      <c r="S70" s="84">
        <v>0.27</v>
      </c>
      <c r="T70" s="84">
        <v>0.27</v>
      </c>
      <c r="U70" s="84">
        <v>0.27</v>
      </c>
      <c r="V70" s="74">
        <v>0.27</v>
      </c>
      <c r="W70" s="74">
        <v>0.27</v>
      </c>
      <c r="X70" s="74">
        <v>0.27</v>
      </c>
      <c r="Y70" s="74">
        <v>0.27</v>
      </c>
      <c r="Z70" s="74">
        <v>0.27</v>
      </c>
      <c r="AA70" s="74">
        <v>0.27</v>
      </c>
      <c r="AB70" s="74">
        <v>0.27</v>
      </c>
      <c r="AC70" s="74">
        <v>0.27</v>
      </c>
      <c r="AD70" s="74">
        <v>0.27</v>
      </c>
      <c r="AE70" s="74">
        <v>0.27</v>
      </c>
      <c r="AF70" s="74">
        <v>0.27</v>
      </c>
      <c r="AG70" s="74">
        <v>0.33</v>
      </c>
      <c r="AH70" s="74">
        <v>0.33</v>
      </c>
      <c r="AI70" s="74" t="s">
        <v>26</v>
      </c>
      <c r="AJ70" s="74" t="s">
        <v>26</v>
      </c>
      <c r="AK70" s="74" t="s">
        <v>26</v>
      </c>
    </row>
    <row r="71" spans="1:37" x14ac:dyDescent="0.25">
      <c r="A71" s="74" t="s">
        <v>150</v>
      </c>
      <c r="B71" s="84" t="s">
        <v>20</v>
      </c>
      <c r="C71" s="74" t="s">
        <v>21</v>
      </c>
      <c r="D71" s="74" t="s">
        <v>145</v>
      </c>
      <c r="E71" s="74" t="s">
        <v>146</v>
      </c>
      <c r="F71" s="74" t="s">
        <v>147</v>
      </c>
      <c r="G71" s="74" t="s">
        <v>151</v>
      </c>
      <c r="H71" s="84">
        <v>10</v>
      </c>
      <c r="I71" s="85">
        <v>0.7</v>
      </c>
      <c r="J71" s="86">
        <v>0.42958807047498165</v>
      </c>
      <c r="K71" s="87">
        <v>0.13</v>
      </c>
      <c r="L71" s="87">
        <v>0.2</v>
      </c>
      <c r="M71" s="87">
        <v>0.2</v>
      </c>
      <c r="N71" s="84">
        <v>0.2</v>
      </c>
      <c r="O71" s="84">
        <v>0.2</v>
      </c>
      <c r="P71" s="84">
        <v>0.2</v>
      </c>
      <c r="Q71" s="84">
        <v>0.2</v>
      </c>
      <c r="R71" s="84">
        <v>0.2</v>
      </c>
      <c r="S71" s="84">
        <v>0.2</v>
      </c>
      <c r="T71" s="84">
        <v>0.2</v>
      </c>
      <c r="U71" s="84">
        <v>0.2</v>
      </c>
      <c r="V71" s="74">
        <v>0.2</v>
      </c>
      <c r="W71" s="74">
        <v>0.2</v>
      </c>
      <c r="X71" s="74">
        <v>0.2</v>
      </c>
      <c r="Y71" s="74">
        <v>0.2</v>
      </c>
      <c r="Z71" s="74">
        <v>0.2</v>
      </c>
      <c r="AA71" s="74">
        <v>0.2</v>
      </c>
      <c r="AB71" s="74">
        <v>0.2</v>
      </c>
      <c r="AC71" s="74">
        <v>0.2</v>
      </c>
      <c r="AD71" s="74">
        <v>0.2</v>
      </c>
      <c r="AE71" s="74">
        <v>0.2</v>
      </c>
      <c r="AF71" s="74">
        <v>0.2</v>
      </c>
      <c r="AG71" s="74">
        <v>0.33</v>
      </c>
      <c r="AH71" s="74">
        <v>0.33</v>
      </c>
      <c r="AI71" s="74" t="s">
        <v>26</v>
      </c>
      <c r="AJ71" s="74" t="s">
        <v>26</v>
      </c>
      <c r="AK71" s="74" t="s">
        <v>26</v>
      </c>
    </row>
    <row r="72" spans="1:37" x14ac:dyDescent="0.25">
      <c r="A72" s="74" t="s">
        <v>152</v>
      </c>
      <c r="B72" s="84" t="s">
        <v>28</v>
      </c>
      <c r="C72" s="74" t="s">
        <v>21</v>
      </c>
      <c r="D72" s="74" t="s">
        <v>145</v>
      </c>
      <c r="E72" s="74" t="s">
        <v>146</v>
      </c>
      <c r="F72" s="74" t="s">
        <v>147</v>
      </c>
      <c r="G72" s="74" t="s">
        <v>151</v>
      </c>
      <c r="H72" s="84">
        <v>10</v>
      </c>
      <c r="I72" s="85">
        <v>0.7</v>
      </c>
      <c r="J72" s="86">
        <v>0.42958807047498165</v>
      </c>
      <c r="K72" s="87">
        <v>0.2</v>
      </c>
      <c r="L72" s="87">
        <v>0.27</v>
      </c>
      <c r="M72" s="87">
        <v>0.27</v>
      </c>
      <c r="N72" s="84">
        <v>0.27</v>
      </c>
      <c r="O72" s="84">
        <v>0.27</v>
      </c>
      <c r="P72" s="84">
        <v>0.27</v>
      </c>
      <c r="Q72" s="84">
        <v>0.27</v>
      </c>
      <c r="R72" s="84">
        <v>0.27</v>
      </c>
      <c r="S72" s="84">
        <v>0.27</v>
      </c>
      <c r="T72" s="84">
        <v>0.27</v>
      </c>
      <c r="U72" s="84">
        <v>0.27</v>
      </c>
      <c r="V72" s="74">
        <v>0.27</v>
      </c>
      <c r="W72" s="74">
        <v>0.27</v>
      </c>
      <c r="X72" s="74">
        <v>0.27</v>
      </c>
      <c r="Y72" s="74">
        <v>0.27</v>
      </c>
      <c r="Z72" s="74">
        <v>0.27</v>
      </c>
      <c r="AA72" s="74">
        <v>0.27</v>
      </c>
      <c r="AB72" s="74">
        <v>0.27</v>
      </c>
      <c r="AC72" s="74">
        <v>0.27</v>
      </c>
      <c r="AD72" s="74">
        <v>0.27</v>
      </c>
      <c r="AE72" s="74">
        <v>0.27</v>
      </c>
      <c r="AF72" s="74">
        <v>0.27</v>
      </c>
      <c r="AG72" s="74">
        <v>0.33</v>
      </c>
      <c r="AH72" s="74">
        <v>0.33</v>
      </c>
      <c r="AI72" s="74" t="s">
        <v>26</v>
      </c>
      <c r="AJ72" s="74" t="s">
        <v>26</v>
      </c>
      <c r="AK72" s="74" t="s">
        <v>26</v>
      </c>
    </row>
    <row r="73" spans="1:37" x14ac:dyDescent="0.25">
      <c r="A73" s="74" t="s">
        <v>153</v>
      </c>
      <c r="B73" s="84" t="s">
        <v>20</v>
      </c>
      <c r="C73" s="74" t="s">
        <v>30</v>
      </c>
      <c r="D73" s="74" t="s">
        <v>145</v>
      </c>
      <c r="E73" s="74" t="s">
        <v>146</v>
      </c>
      <c r="F73" s="74" t="s">
        <v>147</v>
      </c>
      <c r="G73" s="74" t="s">
        <v>31</v>
      </c>
      <c r="H73" s="84">
        <v>10</v>
      </c>
      <c r="I73" s="85">
        <v>0.7</v>
      </c>
      <c r="J73" s="86">
        <v>0.45890207746534312</v>
      </c>
      <c r="K73" s="87">
        <v>0.12</v>
      </c>
      <c r="L73" s="87">
        <v>0.17</v>
      </c>
      <c r="M73" s="87">
        <v>0.17</v>
      </c>
      <c r="N73" s="84">
        <v>0.25</v>
      </c>
      <c r="O73" s="84">
        <v>0.25</v>
      </c>
      <c r="P73" s="84">
        <v>0.25</v>
      </c>
      <c r="Q73" s="84">
        <v>0.25</v>
      </c>
      <c r="R73" s="84">
        <v>0.25</v>
      </c>
      <c r="S73" s="84">
        <v>0.25</v>
      </c>
      <c r="T73" s="84">
        <v>0.25</v>
      </c>
      <c r="U73" s="84">
        <v>0.25</v>
      </c>
      <c r="V73" s="74">
        <v>0.25</v>
      </c>
      <c r="W73" s="74">
        <v>0.25</v>
      </c>
      <c r="X73" s="74">
        <v>0.25</v>
      </c>
      <c r="Y73" s="74">
        <v>0.25</v>
      </c>
      <c r="Z73" s="74">
        <v>0.25</v>
      </c>
      <c r="AA73" s="74">
        <v>0.25</v>
      </c>
      <c r="AB73" s="74">
        <v>0.25</v>
      </c>
      <c r="AC73" s="74">
        <v>0.25</v>
      </c>
      <c r="AD73" s="74">
        <v>0.25</v>
      </c>
      <c r="AE73" s="74">
        <v>0.25</v>
      </c>
      <c r="AF73" s="74">
        <v>0.25</v>
      </c>
      <c r="AG73" s="74">
        <v>0.33</v>
      </c>
      <c r="AH73" s="74">
        <v>0.33</v>
      </c>
      <c r="AI73" s="74" t="s">
        <v>26</v>
      </c>
      <c r="AJ73" s="74" t="s">
        <v>26</v>
      </c>
      <c r="AK73" s="74" t="s">
        <v>26</v>
      </c>
    </row>
    <row r="74" spans="1:37" x14ac:dyDescent="0.25">
      <c r="A74" s="74" t="s">
        <v>154</v>
      </c>
      <c r="B74" s="84" t="s">
        <v>28</v>
      </c>
      <c r="C74" s="74" t="s">
        <v>30</v>
      </c>
      <c r="D74" s="74" t="s">
        <v>145</v>
      </c>
      <c r="E74" s="74" t="s">
        <v>146</v>
      </c>
      <c r="F74" s="74" t="s">
        <v>147</v>
      </c>
      <c r="G74" s="74" t="s">
        <v>31</v>
      </c>
      <c r="H74" s="84">
        <v>10</v>
      </c>
      <c r="I74" s="85">
        <v>0.7</v>
      </c>
      <c r="J74" s="86">
        <v>0.45890207746534312</v>
      </c>
      <c r="K74" s="87">
        <v>0.12</v>
      </c>
      <c r="L74" s="87">
        <v>0.27</v>
      </c>
      <c r="M74" s="87">
        <v>0.27</v>
      </c>
      <c r="N74" s="84">
        <v>0.27</v>
      </c>
      <c r="O74" s="84">
        <v>0.25</v>
      </c>
      <c r="P74" s="84">
        <v>0.25</v>
      </c>
      <c r="Q74" s="84">
        <v>0.25</v>
      </c>
      <c r="R74" s="84">
        <v>0.25</v>
      </c>
      <c r="S74" s="84">
        <v>0.25</v>
      </c>
      <c r="T74" s="84">
        <v>0.25</v>
      </c>
      <c r="U74" s="84">
        <v>0.25</v>
      </c>
      <c r="V74" s="74">
        <v>0.25</v>
      </c>
      <c r="W74" s="74">
        <v>0.25</v>
      </c>
      <c r="X74" s="74">
        <v>0.25</v>
      </c>
      <c r="Y74" s="74">
        <v>0.25</v>
      </c>
      <c r="Z74" s="74">
        <v>0.25</v>
      </c>
      <c r="AA74" s="74">
        <v>0.25</v>
      </c>
      <c r="AB74" s="74">
        <v>0.25</v>
      </c>
      <c r="AC74" s="74">
        <v>0.25</v>
      </c>
      <c r="AD74" s="74">
        <v>0.25</v>
      </c>
      <c r="AE74" s="74">
        <v>0.25</v>
      </c>
      <c r="AF74" s="74">
        <v>0.25</v>
      </c>
      <c r="AG74" s="74">
        <v>0.33</v>
      </c>
      <c r="AH74" s="74">
        <v>0.33</v>
      </c>
      <c r="AI74" s="74" t="s">
        <v>26</v>
      </c>
      <c r="AJ74" s="74" t="s">
        <v>26</v>
      </c>
      <c r="AK74" s="74" t="s">
        <v>26</v>
      </c>
    </row>
    <row r="75" spans="1:37" x14ac:dyDescent="0.25">
      <c r="A75" s="74" t="s">
        <v>155</v>
      </c>
      <c r="B75" s="84" t="s">
        <v>20</v>
      </c>
      <c r="C75" s="74" t="s">
        <v>89</v>
      </c>
      <c r="D75" s="74" t="s">
        <v>145</v>
      </c>
      <c r="E75" s="74" t="s">
        <v>146</v>
      </c>
      <c r="F75" s="74" t="s">
        <v>156</v>
      </c>
      <c r="G75" s="74" t="s">
        <v>148</v>
      </c>
      <c r="H75" s="84">
        <v>10</v>
      </c>
      <c r="I75" s="85">
        <v>0.7</v>
      </c>
      <c r="J75" s="86">
        <v>0.46104000170839254</v>
      </c>
      <c r="K75" s="87">
        <v>0.15</v>
      </c>
      <c r="L75" s="87">
        <v>0.2</v>
      </c>
      <c r="M75" s="87">
        <v>0.2</v>
      </c>
      <c r="N75" s="84">
        <v>0.2</v>
      </c>
      <c r="O75" s="84">
        <v>0.25</v>
      </c>
      <c r="P75" s="84">
        <v>0.25</v>
      </c>
      <c r="Q75" s="84">
        <v>0.25</v>
      </c>
      <c r="R75" s="84">
        <v>0.25</v>
      </c>
      <c r="S75" s="84">
        <v>0.25</v>
      </c>
      <c r="T75" s="84">
        <v>0.25</v>
      </c>
      <c r="U75" s="84">
        <v>0.25</v>
      </c>
      <c r="V75" s="74">
        <v>0.25</v>
      </c>
      <c r="W75" s="74">
        <v>0.25</v>
      </c>
      <c r="X75" s="74">
        <v>0.25</v>
      </c>
      <c r="Y75" s="74">
        <v>0.25</v>
      </c>
      <c r="Z75" s="74">
        <v>0.25</v>
      </c>
      <c r="AA75" s="74">
        <v>0.25</v>
      </c>
      <c r="AB75" s="74">
        <v>0.25</v>
      </c>
      <c r="AC75" s="74">
        <v>0.25</v>
      </c>
      <c r="AD75" s="74">
        <v>0.25</v>
      </c>
      <c r="AE75" s="74">
        <v>0.25</v>
      </c>
      <c r="AF75" s="74">
        <v>0.25</v>
      </c>
      <c r="AG75" s="74">
        <v>0.33</v>
      </c>
      <c r="AH75" s="74">
        <v>0.33</v>
      </c>
      <c r="AI75" s="74" t="s">
        <v>26</v>
      </c>
      <c r="AJ75" s="74" t="s">
        <v>26</v>
      </c>
      <c r="AK75" s="74" t="s">
        <v>26</v>
      </c>
    </row>
    <row r="76" spans="1:37" x14ac:dyDescent="0.25">
      <c r="A76" s="74" t="s">
        <v>157</v>
      </c>
      <c r="B76" s="84" t="s">
        <v>28</v>
      </c>
      <c r="C76" s="74" t="s">
        <v>89</v>
      </c>
      <c r="D76" s="74" t="s">
        <v>145</v>
      </c>
      <c r="E76" s="74" t="s">
        <v>146</v>
      </c>
      <c r="F76" s="74" t="s">
        <v>156</v>
      </c>
      <c r="G76" s="74" t="s">
        <v>148</v>
      </c>
      <c r="H76" s="84">
        <v>10</v>
      </c>
      <c r="I76" s="85">
        <v>0.7</v>
      </c>
      <c r="J76" s="86">
        <v>0.46104000170839254</v>
      </c>
      <c r="K76" s="87">
        <v>0.15</v>
      </c>
      <c r="L76" s="87">
        <v>0.27</v>
      </c>
      <c r="M76" s="87">
        <v>0.27</v>
      </c>
      <c r="N76" s="84">
        <v>0.27</v>
      </c>
      <c r="O76" s="84">
        <v>0.27</v>
      </c>
      <c r="P76" s="84">
        <v>0.27</v>
      </c>
      <c r="Q76" s="84">
        <v>0.27</v>
      </c>
      <c r="R76" s="84">
        <v>0.27</v>
      </c>
      <c r="S76" s="84">
        <v>0.27</v>
      </c>
      <c r="T76" s="84">
        <v>0.27</v>
      </c>
      <c r="U76" s="84">
        <v>0.27</v>
      </c>
      <c r="V76" s="74">
        <v>0.27</v>
      </c>
      <c r="W76" s="74">
        <v>0.27</v>
      </c>
      <c r="X76" s="74">
        <v>0.27</v>
      </c>
      <c r="Y76" s="74">
        <v>0.27</v>
      </c>
      <c r="Z76" s="74">
        <v>0.27</v>
      </c>
      <c r="AA76" s="74">
        <v>0.27</v>
      </c>
      <c r="AB76" s="74">
        <v>0.27</v>
      </c>
      <c r="AC76" s="74">
        <v>0.27</v>
      </c>
      <c r="AD76" s="74">
        <v>0.27</v>
      </c>
      <c r="AE76" s="74">
        <v>0.27</v>
      </c>
      <c r="AF76" s="74">
        <v>0.27</v>
      </c>
      <c r="AG76" s="74">
        <v>0.33</v>
      </c>
      <c r="AH76" s="74">
        <v>0.33</v>
      </c>
      <c r="AI76" s="74" t="s">
        <v>26</v>
      </c>
      <c r="AJ76" s="74" t="s">
        <v>26</v>
      </c>
      <c r="AK76" s="74" t="s">
        <v>26</v>
      </c>
    </row>
    <row r="77" spans="1:37" x14ac:dyDescent="0.25">
      <c r="A77" s="74" t="s">
        <v>158</v>
      </c>
      <c r="B77" s="84" t="s">
        <v>20</v>
      </c>
      <c r="C77" s="74" t="s">
        <v>21</v>
      </c>
      <c r="D77" s="74" t="s">
        <v>145</v>
      </c>
      <c r="E77" s="74" t="s">
        <v>146</v>
      </c>
      <c r="F77" s="74" t="s">
        <v>156</v>
      </c>
      <c r="G77" s="74" t="s">
        <v>151</v>
      </c>
      <c r="H77" s="84">
        <v>10</v>
      </c>
      <c r="I77" s="85">
        <v>0.7</v>
      </c>
      <c r="J77" s="86">
        <v>0.42958807047498165</v>
      </c>
      <c r="K77" s="87">
        <v>0.13</v>
      </c>
      <c r="L77" s="87">
        <v>0.2</v>
      </c>
      <c r="M77" s="87">
        <v>0.2</v>
      </c>
      <c r="N77" s="84">
        <v>0.2</v>
      </c>
      <c r="O77" s="84">
        <v>0.2</v>
      </c>
      <c r="P77" s="84">
        <v>0.2</v>
      </c>
      <c r="Q77" s="84">
        <v>0.2</v>
      </c>
      <c r="R77" s="84">
        <v>0.2</v>
      </c>
      <c r="S77" s="84">
        <v>0.2</v>
      </c>
      <c r="T77" s="84">
        <v>0.2</v>
      </c>
      <c r="U77" s="84">
        <v>0.2</v>
      </c>
      <c r="V77" s="74">
        <v>0.2</v>
      </c>
      <c r="W77" s="74">
        <v>0.2</v>
      </c>
      <c r="X77" s="74">
        <v>0.2</v>
      </c>
      <c r="Y77" s="74">
        <v>0.2</v>
      </c>
      <c r="Z77" s="74">
        <v>0.2</v>
      </c>
      <c r="AA77" s="74">
        <v>0.2</v>
      </c>
      <c r="AB77" s="74">
        <v>0.2</v>
      </c>
      <c r="AC77" s="74">
        <v>0.2</v>
      </c>
      <c r="AD77" s="74">
        <v>0.2</v>
      </c>
      <c r="AE77" s="74">
        <v>0.2</v>
      </c>
      <c r="AF77" s="74">
        <v>0.2</v>
      </c>
      <c r="AG77" s="74">
        <v>0.33</v>
      </c>
      <c r="AH77" s="74">
        <v>0.33</v>
      </c>
      <c r="AI77" s="74" t="s">
        <v>26</v>
      </c>
      <c r="AJ77" s="74" t="s">
        <v>26</v>
      </c>
      <c r="AK77" s="74" t="s">
        <v>26</v>
      </c>
    </row>
    <row r="78" spans="1:37" x14ac:dyDescent="0.25">
      <c r="A78" s="74" t="s">
        <v>159</v>
      </c>
      <c r="B78" s="84" t="s">
        <v>28</v>
      </c>
      <c r="C78" s="74" t="s">
        <v>21</v>
      </c>
      <c r="D78" s="74" t="s">
        <v>145</v>
      </c>
      <c r="E78" s="74" t="s">
        <v>146</v>
      </c>
      <c r="F78" s="74" t="s">
        <v>156</v>
      </c>
      <c r="G78" s="74" t="s">
        <v>151</v>
      </c>
      <c r="H78" s="84">
        <v>10</v>
      </c>
      <c r="I78" s="85">
        <v>0.7</v>
      </c>
      <c r="J78" s="86">
        <v>0.42958807047498165</v>
      </c>
      <c r="K78" s="87">
        <v>0.2</v>
      </c>
      <c r="L78" s="87">
        <v>0.27</v>
      </c>
      <c r="M78" s="87">
        <v>0.27</v>
      </c>
      <c r="N78" s="84">
        <v>0.27</v>
      </c>
      <c r="O78" s="84">
        <v>0.27</v>
      </c>
      <c r="P78" s="84">
        <v>0.27</v>
      </c>
      <c r="Q78" s="84">
        <v>0.27</v>
      </c>
      <c r="R78" s="84">
        <v>0.27</v>
      </c>
      <c r="S78" s="84">
        <v>0.27</v>
      </c>
      <c r="T78" s="84">
        <v>0.27</v>
      </c>
      <c r="U78" s="84">
        <v>0.27</v>
      </c>
      <c r="V78" s="74">
        <v>0.27</v>
      </c>
      <c r="W78" s="74">
        <v>0.27</v>
      </c>
      <c r="X78" s="74">
        <v>0.27</v>
      </c>
      <c r="Y78" s="74">
        <v>0.27</v>
      </c>
      <c r="Z78" s="74">
        <v>0.27</v>
      </c>
      <c r="AA78" s="74">
        <v>0.27</v>
      </c>
      <c r="AB78" s="74">
        <v>0.27</v>
      </c>
      <c r="AC78" s="74">
        <v>0.27</v>
      </c>
      <c r="AD78" s="74">
        <v>0.27</v>
      </c>
      <c r="AE78" s="74">
        <v>0.27</v>
      </c>
      <c r="AF78" s="74">
        <v>0.27</v>
      </c>
      <c r="AG78" s="74">
        <v>0.33</v>
      </c>
      <c r="AH78" s="74">
        <v>0.33</v>
      </c>
      <c r="AI78" s="74" t="s">
        <v>26</v>
      </c>
      <c r="AJ78" s="74" t="s">
        <v>26</v>
      </c>
      <c r="AK78" s="74" t="s">
        <v>26</v>
      </c>
    </row>
    <row r="79" spans="1:37" x14ac:dyDescent="0.25">
      <c r="A79" s="74" t="s">
        <v>160</v>
      </c>
      <c r="B79" s="84" t="s">
        <v>20</v>
      </c>
      <c r="C79" s="74" t="s">
        <v>30</v>
      </c>
      <c r="D79" s="74" t="s">
        <v>145</v>
      </c>
      <c r="E79" s="74" t="s">
        <v>146</v>
      </c>
      <c r="F79" s="74" t="s">
        <v>156</v>
      </c>
      <c r="G79" s="74" t="s">
        <v>31</v>
      </c>
      <c r="H79" s="84">
        <v>10</v>
      </c>
      <c r="I79" s="85">
        <v>0.7</v>
      </c>
      <c r="J79" s="86">
        <v>0.45890207746534312</v>
      </c>
      <c r="K79" s="87">
        <v>0.12</v>
      </c>
      <c r="L79" s="87">
        <v>0.17</v>
      </c>
      <c r="M79" s="87">
        <v>0.17</v>
      </c>
      <c r="N79" s="84">
        <v>0.25</v>
      </c>
      <c r="O79" s="84">
        <v>0.25</v>
      </c>
      <c r="P79" s="84">
        <v>0.25</v>
      </c>
      <c r="Q79" s="84">
        <v>0.25</v>
      </c>
      <c r="R79" s="84">
        <v>0.25</v>
      </c>
      <c r="S79" s="84">
        <v>0.25</v>
      </c>
      <c r="T79" s="84">
        <v>0.25</v>
      </c>
      <c r="U79" s="84">
        <v>0.25</v>
      </c>
      <c r="V79" s="74">
        <v>0.25</v>
      </c>
      <c r="W79" s="74">
        <v>0.25</v>
      </c>
      <c r="X79" s="74">
        <v>0.25</v>
      </c>
      <c r="Y79" s="74">
        <v>0.25</v>
      </c>
      <c r="Z79" s="74">
        <v>0.25</v>
      </c>
      <c r="AA79" s="74">
        <v>0.25</v>
      </c>
      <c r="AB79" s="74">
        <v>0.25</v>
      </c>
      <c r="AC79" s="74">
        <v>0.25</v>
      </c>
      <c r="AD79" s="74">
        <v>0.25</v>
      </c>
      <c r="AE79" s="74">
        <v>0.25</v>
      </c>
      <c r="AF79" s="74">
        <v>0.25</v>
      </c>
      <c r="AG79" s="74">
        <v>0.33</v>
      </c>
      <c r="AH79" s="74">
        <v>0.33</v>
      </c>
      <c r="AI79" s="74" t="s">
        <v>26</v>
      </c>
      <c r="AJ79" s="74" t="s">
        <v>26</v>
      </c>
      <c r="AK79" s="74" t="s">
        <v>26</v>
      </c>
    </row>
    <row r="80" spans="1:37" x14ac:dyDescent="0.25">
      <c r="A80" s="74" t="s">
        <v>161</v>
      </c>
      <c r="B80" s="84" t="s">
        <v>28</v>
      </c>
      <c r="C80" s="74" t="s">
        <v>30</v>
      </c>
      <c r="D80" s="74" t="s">
        <v>145</v>
      </c>
      <c r="E80" s="74" t="s">
        <v>146</v>
      </c>
      <c r="F80" s="74" t="s">
        <v>156</v>
      </c>
      <c r="G80" s="74" t="s">
        <v>31</v>
      </c>
      <c r="H80" s="84">
        <v>10</v>
      </c>
      <c r="I80" s="85">
        <v>0.7</v>
      </c>
      <c r="J80" s="86">
        <v>0.45890207746534312</v>
      </c>
      <c r="K80" s="87">
        <v>0.12</v>
      </c>
      <c r="L80" s="87">
        <v>0.27</v>
      </c>
      <c r="M80" s="87">
        <v>0.27</v>
      </c>
      <c r="N80" s="84">
        <v>0.27</v>
      </c>
      <c r="O80" s="84">
        <v>0.25</v>
      </c>
      <c r="P80" s="84">
        <v>0.25</v>
      </c>
      <c r="Q80" s="84">
        <v>0.25</v>
      </c>
      <c r="R80" s="84">
        <v>0.25</v>
      </c>
      <c r="S80" s="84">
        <v>0.25</v>
      </c>
      <c r="T80" s="84">
        <v>0.25</v>
      </c>
      <c r="U80" s="84">
        <v>0.25</v>
      </c>
      <c r="V80" s="74">
        <v>0.25</v>
      </c>
      <c r="W80" s="74">
        <v>0.25</v>
      </c>
      <c r="X80" s="74">
        <v>0.25</v>
      </c>
      <c r="Y80" s="74">
        <v>0.25</v>
      </c>
      <c r="Z80" s="74">
        <v>0.25</v>
      </c>
      <c r="AA80" s="74">
        <v>0.25</v>
      </c>
      <c r="AB80" s="74">
        <v>0.25</v>
      </c>
      <c r="AC80" s="74">
        <v>0.25</v>
      </c>
      <c r="AD80" s="74">
        <v>0.25</v>
      </c>
      <c r="AE80" s="74">
        <v>0.25</v>
      </c>
      <c r="AF80" s="74">
        <v>0.25</v>
      </c>
      <c r="AG80" s="74">
        <v>0.33</v>
      </c>
      <c r="AH80" s="74">
        <v>0.33</v>
      </c>
      <c r="AI80" s="74" t="s">
        <v>26</v>
      </c>
      <c r="AJ80" s="74" t="s">
        <v>26</v>
      </c>
      <c r="AK80" s="74" t="s">
        <v>26</v>
      </c>
    </row>
    <row r="81" spans="1:37" x14ac:dyDescent="0.25">
      <c r="A81" s="74" t="s">
        <v>162</v>
      </c>
      <c r="B81" s="84" t="s">
        <v>20</v>
      </c>
      <c r="C81" s="74" t="s">
        <v>89</v>
      </c>
      <c r="D81" s="74" t="s">
        <v>145</v>
      </c>
      <c r="E81" s="74" t="s">
        <v>163</v>
      </c>
      <c r="F81" s="74" t="s">
        <v>164</v>
      </c>
      <c r="G81" s="74" t="s">
        <v>148</v>
      </c>
      <c r="H81" s="84">
        <v>10</v>
      </c>
      <c r="I81" s="85">
        <v>0.7</v>
      </c>
      <c r="J81" s="86">
        <v>0.46104000170839254</v>
      </c>
      <c r="K81" s="87">
        <v>0.15</v>
      </c>
      <c r="L81" s="87">
        <v>0.2</v>
      </c>
      <c r="M81" s="87">
        <v>0.2</v>
      </c>
      <c r="N81" s="84">
        <v>0.2</v>
      </c>
      <c r="O81" s="84">
        <v>0.25</v>
      </c>
      <c r="P81" s="84">
        <v>0.25</v>
      </c>
      <c r="Q81" s="84">
        <v>0.25</v>
      </c>
      <c r="R81" s="84">
        <v>0.25</v>
      </c>
      <c r="S81" s="84">
        <v>0.25</v>
      </c>
      <c r="T81" s="84">
        <v>0.25</v>
      </c>
      <c r="U81" s="84">
        <v>0.25</v>
      </c>
      <c r="V81" s="74">
        <v>0.25</v>
      </c>
      <c r="W81" s="74">
        <v>0.25</v>
      </c>
      <c r="X81" s="74">
        <v>0.25</v>
      </c>
      <c r="Y81" s="74">
        <v>0.25</v>
      </c>
      <c r="Z81" s="74">
        <v>0.25</v>
      </c>
      <c r="AA81" s="74">
        <v>0.25</v>
      </c>
      <c r="AB81" s="74">
        <v>0.25</v>
      </c>
      <c r="AC81" s="74">
        <v>0.25</v>
      </c>
      <c r="AD81" s="74">
        <v>0.25</v>
      </c>
      <c r="AE81" s="74">
        <v>0.25</v>
      </c>
      <c r="AF81" s="74">
        <v>0.25</v>
      </c>
      <c r="AG81" s="74">
        <v>0.33</v>
      </c>
      <c r="AH81" s="74">
        <v>0.33</v>
      </c>
      <c r="AI81" s="74" t="s">
        <v>26</v>
      </c>
      <c r="AJ81" s="74" t="s">
        <v>26</v>
      </c>
      <c r="AK81" s="74" t="s">
        <v>26</v>
      </c>
    </row>
    <row r="82" spans="1:37" x14ac:dyDescent="0.25">
      <c r="A82" s="74" t="s">
        <v>165</v>
      </c>
      <c r="B82" s="84" t="s">
        <v>28</v>
      </c>
      <c r="C82" s="74" t="s">
        <v>89</v>
      </c>
      <c r="D82" s="74" t="s">
        <v>145</v>
      </c>
      <c r="E82" s="74" t="s">
        <v>163</v>
      </c>
      <c r="F82" s="74" t="s">
        <v>164</v>
      </c>
      <c r="G82" s="74" t="s">
        <v>148</v>
      </c>
      <c r="H82" s="84">
        <v>10</v>
      </c>
      <c r="I82" s="85">
        <v>0.7</v>
      </c>
      <c r="J82" s="86">
        <v>0.46104000170839254</v>
      </c>
      <c r="K82" s="87">
        <v>0.15</v>
      </c>
      <c r="L82" s="87">
        <v>0.27</v>
      </c>
      <c r="M82" s="87">
        <v>0.27</v>
      </c>
      <c r="N82" s="84">
        <v>0.27</v>
      </c>
      <c r="O82" s="84">
        <v>0.27</v>
      </c>
      <c r="P82" s="84">
        <v>0.27</v>
      </c>
      <c r="Q82" s="84">
        <v>0.27</v>
      </c>
      <c r="R82" s="84">
        <v>0.27</v>
      </c>
      <c r="S82" s="84">
        <v>0.27</v>
      </c>
      <c r="T82" s="84">
        <v>0.27</v>
      </c>
      <c r="U82" s="84">
        <v>0.27</v>
      </c>
      <c r="V82" s="74">
        <v>0.27</v>
      </c>
      <c r="W82" s="74">
        <v>0.27</v>
      </c>
      <c r="X82" s="74">
        <v>0.27</v>
      </c>
      <c r="Y82" s="74">
        <v>0.27</v>
      </c>
      <c r="Z82" s="74">
        <v>0.27</v>
      </c>
      <c r="AA82" s="74">
        <v>0.27</v>
      </c>
      <c r="AB82" s="74">
        <v>0.27</v>
      </c>
      <c r="AC82" s="74">
        <v>0.27</v>
      </c>
      <c r="AD82" s="74">
        <v>0.27</v>
      </c>
      <c r="AE82" s="74">
        <v>0.27</v>
      </c>
      <c r="AF82" s="74">
        <v>0.27</v>
      </c>
      <c r="AG82" s="74">
        <v>0.33</v>
      </c>
      <c r="AH82" s="74">
        <v>0.33</v>
      </c>
      <c r="AI82" s="74" t="s">
        <v>26</v>
      </c>
      <c r="AJ82" s="74" t="s">
        <v>26</v>
      </c>
      <c r="AK82" s="74" t="s">
        <v>26</v>
      </c>
    </row>
    <row r="83" spans="1:37" x14ac:dyDescent="0.25">
      <c r="A83" s="74" t="s">
        <v>166</v>
      </c>
      <c r="B83" s="84" t="s">
        <v>20</v>
      </c>
      <c r="C83" s="74" t="s">
        <v>21</v>
      </c>
      <c r="D83" s="74" t="s">
        <v>145</v>
      </c>
      <c r="E83" s="74" t="s">
        <v>163</v>
      </c>
      <c r="F83" s="74" t="s">
        <v>164</v>
      </c>
      <c r="G83" s="74" t="s">
        <v>151</v>
      </c>
      <c r="H83" s="84">
        <v>10</v>
      </c>
      <c r="I83" s="85">
        <v>0.7</v>
      </c>
      <c r="J83" s="86">
        <v>0.42958807047498165</v>
      </c>
      <c r="K83" s="87">
        <v>0.13</v>
      </c>
      <c r="L83" s="87">
        <v>0.2</v>
      </c>
      <c r="M83" s="87">
        <v>0.2</v>
      </c>
      <c r="N83" s="84">
        <v>0.2</v>
      </c>
      <c r="O83" s="84">
        <v>0.2</v>
      </c>
      <c r="P83" s="84">
        <v>0.2</v>
      </c>
      <c r="Q83" s="84">
        <v>0.2</v>
      </c>
      <c r="R83" s="84">
        <v>0.2</v>
      </c>
      <c r="S83" s="84">
        <v>0.2</v>
      </c>
      <c r="T83" s="84">
        <v>0.2</v>
      </c>
      <c r="U83" s="84">
        <v>0.2</v>
      </c>
      <c r="V83" s="74">
        <v>0.2</v>
      </c>
      <c r="W83" s="74">
        <v>0.2</v>
      </c>
      <c r="X83" s="74">
        <v>0.2</v>
      </c>
      <c r="Y83" s="74">
        <v>0.2</v>
      </c>
      <c r="Z83" s="74">
        <v>0.2</v>
      </c>
      <c r="AA83" s="74">
        <v>0.2</v>
      </c>
      <c r="AB83" s="74">
        <v>0.2</v>
      </c>
      <c r="AC83" s="74">
        <v>0.2</v>
      </c>
      <c r="AD83" s="74">
        <v>0.2</v>
      </c>
      <c r="AE83" s="74">
        <v>0.2</v>
      </c>
      <c r="AF83" s="74">
        <v>0.2</v>
      </c>
      <c r="AG83" s="74">
        <v>0.33</v>
      </c>
      <c r="AH83" s="74">
        <v>0.33</v>
      </c>
      <c r="AI83" s="74" t="s">
        <v>26</v>
      </c>
      <c r="AJ83" s="74" t="s">
        <v>26</v>
      </c>
      <c r="AK83" s="74" t="s">
        <v>26</v>
      </c>
    </row>
    <row r="84" spans="1:37" x14ac:dyDescent="0.25">
      <c r="A84" s="74" t="s">
        <v>167</v>
      </c>
      <c r="B84" s="84" t="s">
        <v>28</v>
      </c>
      <c r="C84" s="74" t="s">
        <v>21</v>
      </c>
      <c r="D84" s="74" t="s">
        <v>145</v>
      </c>
      <c r="E84" s="74" t="s">
        <v>163</v>
      </c>
      <c r="F84" s="74" t="s">
        <v>164</v>
      </c>
      <c r="G84" s="74" t="s">
        <v>151</v>
      </c>
      <c r="H84" s="84">
        <v>10</v>
      </c>
      <c r="I84" s="85">
        <v>0.7</v>
      </c>
      <c r="J84" s="86">
        <v>0.42958807047498165</v>
      </c>
      <c r="K84" s="87">
        <v>0.2</v>
      </c>
      <c r="L84" s="87">
        <v>0.27</v>
      </c>
      <c r="M84" s="87">
        <v>0.27</v>
      </c>
      <c r="N84" s="84">
        <v>0.27</v>
      </c>
      <c r="O84" s="84">
        <v>0.27</v>
      </c>
      <c r="P84" s="84">
        <v>0.27</v>
      </c>
      <c r="Q84" s="84">
        <v>0.27</v>
      </c>
      <c r="R84" s="84">
        <v>0.27</v>
      </c>
      <c r="S84" s="84">
        <v>0.27</v>
      </c>
      <c r="T84" s="84">
        <v>0.27</v>
      </c>
      <c r="U84" s="84">
        <v>0.27</v>
      </c>
      <c r="V84" s="74">
        <v>0.27</v>
      </c>
      <c r="W84" s="74">
        <v>0.27</v>
      </c>
      <c r="X84" s="74">
        <v>0.27</v>
      </c>
      <c r="Y84" s="74">
        <v>0.27</v>
      </c>
      <c r="Z84" s="74">
        <v>0.27</v>
      </c>
      <c r="AA84" s="74">
        <v>0.27</v>
      </c>
      <c r="AB84" s="74">
        <v>0.27</v>
      </c>
      <c r="AC84" s="74">
        <v>0.27</v>
      </c>
      <c r="AD84" s="74">
        <v>0.27</v>
      </c>
      <c r="AE84" s="74">
        <v>0.27</v>
      </c>
      <c r="AF84" s="74">
        <v>0.27</v>
      </c>
      <c r="AG84" s="74">
        <v>0.33</v>
      </c>
      <c r="AH84" s="74">
        <v>0.33</v>
      </c>
      <c r="AI84" s="74" t="s">
        <v>26</v>
      </c>
      <c r="AJ84" s="74" t="s">
        <v>26</v>
      </c>
      <c r="AK84" s="74" t="s">
        <v>26</v>
      </c>
    </row>
    <row r="85" spans="1:37" x14ac:dyDescent="0.25">
      <c r="A85" s="74" t="s">
        <v>168</v>
      </c>
      <c r="B85" s="84" t="s">
        <v>20</v>
      </c>
      <c r="C85" s="74" t="s">
        <v>30</v>
      </c>
      <c r="D85" s="74" t="s">
        <v>145</v>
      </c>
      <c r="E85" s="74" t="s">
        <v>163</v>
      </c>
      <c r="F85" s="74" t="s">
        <v>164</v>
      </c>
      <c r="G85" s="74" t="s">
        <v>31</v>
      </c>
      <c r="H85" s="84">
        <v>10</v>
      </c>
      <c r="I85" s="85">
        <v>0.7</v>
      </c>
      <c r="J85" s="86">
        <v>0.45890207746534312</v>
      </c>
      <c r="K85" s="87">
        <v>0.12</v>
      </c>
      <c r="L85" s="87">
        <v>0.17</v>
      </c>
      <c r="M85" s="87">
        <v>0.17</v>
      </c>
      <c r="N85" s="84">
        <v>0.25</v>
      </c>
      <c r="O85" s="84">
        <v>0.25</v>
      </c>
      <c r="P85" s="84">
        <v>0.25</v>
      </c>
      <c r="Q85" s="84">
        <v>0.25</v>
      </c>
      <c r="R85" s="84">
        <v>0.25</v>
      </c>
      <c r="S85" s="84">
        <v>0.25</v>
      </c>
      <c r="T85" s="84">
        <v>0.25</v>
      </c>
      <c r="U85" s="84">
        <v>0.25</v>
      </c>
      <c r="V85" s="74">
        <v>0.25</v>
      </c>
      <c r="W85" s="74">
        <v>0.25</v>
      </c>
      <c r="X85" s="74">
        <v>0.25</v>
      </c>
      <c r="Y85" s="74">
        <v>0.25</v>
      </c>
      <c r="Z85" s="74">
        <v>0.25</v>
      </c>
      <c r="AA85" s="74">
        <v>0.25</v>
      </c>
      <c r="AB85" s="74">
        <v>0.25</v>
      </c>
      <c r="AC85" s="74">
        <v>0.25</v>
      </c>
      <c r="AD85" s="74">
        <v>0.25</v>
      </c>
      <c r="AE85" s="74">
        <v>0.25</v>
      </c>
      <c r="AF85" s="74">
        <v>0.25</v>
      </c>
      <c r="AG85" s="74" t="s">
        <v>54</v>
      </c>
      <c r="AH85" s="74" t="s">
        <v>54</v>
      </c>
      <c r="AI85" s="74" t="s">
        <v>26</v>
      </c>
      <c r="AJ85" s="74" t="s">
        <v>26</v>
      </c>
      <c r="AK85" s="74" t="s">
        <v>26</v>
      </c>
    </row>
    <row r="86" spans="1:37" x14ac:dyDescent="0.25">
      <c r="A86" s="74" t="s">
        <v>169</v>
      </c>
      <c r="B86" s="84" t="s">
        <v>28</v>
      </c>
      <c r="C86" s="74" t="s">
        <v>30</v>
      </c>
      <c r="D86" s="74" t="s">
        <v>145</v>
      </c>
      <c r="E86" s="74" t="s">
        <v>163</v>
      </c>
      <c r="F86" s="74" t="s">
        <v>164</v>
      </c>
      <c r="G86" s="74" t="s">
        <v>31</v>
      </c>
      <c r="H86" s="84">
        <v>10</v>
      </c>
      <c r="I86" s="85">
        <v>0.7</v>
      </c>
      <c r="J86" s="86">
        <v>0.45890207746534312</v>
      </c>
      <c r="K86" s="87">
        <v>0.12</v>
      </c>
      <c r="L86" s="87">
        <v>0.27</v>
      </c>
      <c r="M86" s="87">
        <v>0.27</v>
      </c>
      <c r="N86" s="84">
        <v>0.27</v>
      </c>
      <c r="O86" s="84">
        <v>0.25</v>
      </c>
      <c r="P86" s="84">
        <v>0.25</v>
      </c>
      <c r="Q86" s="84">
        <v>0.25</v>
      </c>
      <c r="R86" s="84">
        <v>0.25</v>
      </c>
      <c r="S86" s="84">
        <v>0.25</v>
      </c>
      <c r="T86" s="84">
        <v>0.25</v>
      </c>
      <c r="U86" s="84">
        <v>0.25</v>
      </c>
      <c r="V86" s="74">
        <v>0.25</v>
      </c>
      <c r="W86" s="74">
        <v>0.25</v>
      </c>
      <c r="X86" s="74">
        <v>0.25</v>
      </c>
      <c r="Y86" s="74">
        <v>0.25</v>
      </c>
      <c r="Z86" s="74">
        <v>0.25</v>
      </c>
      <c r="AA86" s="74">
        <v>0.25</v>
      </c>
      <c r="AB86" s="74">
        <v>0.25</v>
      </c>
      <c r="AC86" s="74">
        <v>0.25</v>
      </c>
      <c r="AD86" s="74">
        <v>0.25</v>
      </c>
      <c r="AE86" s="74">
        <v>0.25</v>
      </c>
      <c r="AF86" s="74">
        <v>0.25</v>
      </c>
      <c r="AG86" s="74" t="s">
        <v>54</v>
      </c>
      <c r="AH86" s="74" t="s">
        <v>54</v>
      </c>
      <c r="AI86" s="74" t="s">
        <v>26</v>
      </c>
      <c r="AJ86" s="74" t="s">
        <v>26</v>
      </c>
      <c r="AK86" s="74" t="s">
        <v>26</v>
      </c>
    </row>
    <row r="87" spans="1:37" x14ac:dyDescent="0.25">
      <c r="A87" s="74" t="s">
        <v>170</v>
      </c>
      <c r="B87" s="84" t="s">
        <v>20</v>
      </c>
      <c r="C87" s="74" t="s">
        <v>89</v>
      </c>
      <c r="D87" s="74" t="s">
        <v>145</v>
      </c>
      <c r="E87" s="74" t="s">
        <v>163</v>
      </c>
      <c r="F87" s="74" t="s">
        <v>171</v>
      </c>
      <c r="G87" s="74" t="s">
        <v>148</v>
      </c>
      <c r="H87" s="84">
        <v>10</v>
      </c>
      <c r="I87" s="85">
        <v>0.7</v>
      </c>
      <c r="J87" s="86">
        <v>0.46104000170839254</v>
      </c>
      <c r="K87" s="87">
        <v>0.15</v>
      </c>
      <c r="L87" s="87">
        <v>0.2</v>
      </c>
      <c r="M87" s="87">
        <v>0.2</v>
      </c>
      <c r="N87" s="84">
        <v>0.2</v>
      </c>
      <c r="O87" s="84">
        <v>0.25</v>
      </c>
      <c r="P87" s="84">
        <v>0.25</v>
      </c>
      <c r="Q87" s="84">
        <v>0.25</v>
      </c>
      <c r="R87" s="84">
        <v>0.25</v>
      </c>
      <c r="S87" s="84">
        <v>0.25</v>
      </c>
      <c r="T87" s="84">
        <v>0.25</v>
      </c>
      <c r="U87" s="84">
        <v>0.25</v>
      </c>
      <c r="V87" s="74">
        <v>0.25</v>
      </c>
      <c r="W87" s="74">
        <v>0.25</v>
      </c>
      <c r="X87" s="74">
        <v>0.25</v>
      </c>
      <c r="Y87" s="74">
        <v>0.25</v>
      </c>
      <c r="Z87" s="74">
        <v>0.25</v>
      </c>
      <c r="AA87" s="74">
        <v>0.25</v>
      </c>
      <c r="AB87" s="74">
        <v>0.25</v>
      </c>
      <c r="AC87" s="74">
        <v>0.25</v>
      </c>
      <c r="AD87" s="74">
        <v>0.25</v>
      </c>
      <c r="AE87" s="74">
        <v>0.25</v>
      </c>
      <c r="AF87" s="74">
        <v>0.25</v>
      </c>
      <c r="AG87" s="74">
        <v>0.33</v>
      </c>
      <c r="AH87" s="74">
        <v>0.33</v>
      </c>
      <c r="AI87" s="74" t="s">
        <v>26</v>
      </c>
      <c r="AJ87" s="74" t="s">
        <v>26</v>
      </c>
      <c r="AK87" s="74" t="s">
        <v>26</v>
      </c>
    </row>
    <row r="88" spans="1:37" x14ac:dyDescent="0.25">
      <c r="A88" s="74" t="s">
        <v>172</v>
      </c>
      <c r="B88" s="84" t="s">
        <v>28</v>
      </c>
      <c r="C88" s="74" t="s">
        <v>89</v>
      </c>
      <c r="D88" s="74" t="s">
        <v>145</v>
      </c>
      <c r="E88" s="74" t="s">
        <v>163</v>
      </c>
      <c r="F88" s="74" t="s">
        <v>171</v>
      </c>
      <c r="G88" s="74" t="s">
        <v>148</v>
      </c>
      <c r="H88" s="84">
        <v>10</v>
      </c>
      <c r="I88" s="85">
        <v>0.7</v>
      </c>
      <c r="J88" s="86">
        <v>0.46104000170839254</v>
      </c>
      <c r="K88" s="87">
        <v>0.15</v>
      </c>
      <c r="L88" s="87">
        <v>0.27</v>
      </c>
      <c r="M88" s="87">
        <v>0.27</v>
      </c>
      <c r="N88" s="84">
        <v>0.27</v>
      </c>
      <c r="O88" s="84">
        <v>0.27</v>
      </c>
      <c r="P88" s="84">
        <v>0.27</v>
      </c>
      <c r="Q88" s="84">
        <v>0.27</v>
      </c>
      <c r="R88" s="84">
        <v>0.27</v>
      </c>
      <c r="S88" s="84">
        <v>0.27</v>
      </c>
      <c r="T88" s="84">
        <v>0.27</v>
      </c>
      <c r="U88" s="84">
        <v>0.27</v>
      </c>
      <c r="V88" s="74">
        <v>0.27</v>
      </c>
      <c r="W88" s="74">
        <v>0.27</v>
      </c>
      <c r="X88" s="74">
        <v>0.27</v>
      </c>
      <c r="Y88" s="74">
        <v>0.27</v>
      </c>
      <c r="Z88" s="74">
        <v>0.27</v>
      </c>
      <c r="AA88" s="74">
        <v>0.27</v>
      </c>
      <c r="AB88" s="74">
        <v>0.27</v>
      </c>
      <c r="AC88" s="74">
        <v>0.27</v>
      </c>
      <c r="AD88" s="74">
        <v>0.27</v>
      </c>
      <c r="AE88" s="74">
        <v>0.27</v>
      </c>
      <c r="AF88" s="74">
        <v>0.27</v>
      </c>
      <c r="AG88" s="74">
        <v>0.33</v>
      </c>
      <c r="AH88" s="74">
        <v>0.33</v>
      </c>
      <c r="AI88" s="74" t="s">
        <v>26</v>
      </c>
      <c r="AJ88" s="74" t="s">
        <v>26</v>
      </c>
      <c r="AK88" s="74" t="s">
        <v>26</v>
      </c>
    </row>
    <row r="89" spans="1:37" x14ac:dyDescent="0.25">
      <c r="A89" s="74" t="s">
        <v>173</v>
      </c>
      <c r="B89" s="84" t="s">
        <v>20</v>
      </c>
      <c r="C89" s="74" t="s">
        <v>21</v>
      </c>
      <c r="D89" s="74" t="s">
        <v>145</v>
      </c>
      <c r="E89" s="74" t="s">
        <v>163</v>
      </c>
      <c r="F89" s="74" t="s">
        <v>171</v>
      </c>
      <c r="G89" s="74" t="s">
        <v>151</v>
      </c>
      <c r="H89" s="84">
        <v>10</v>
      </c>
      <c r="I89" s="85">
        <v>0.7</v>
      </c>
      <c r="J89" s="86">
        <v>0.42958807047498165</v>
      </c>
      <c r="K89" s="87">
        <v>0.13</v>
      </c>
      <c r="L89" s="87">
        <v>0.2</v>
      </c>
      <c r="M89" s="87">
        <v>0.2</v>
      </c>
      <c r="N89" s="84">
        <v>0.2</v>
      </c>
      <c r="O89" s="84">
        <v>0.2</v>
      </c>
      <c r="P89" s="84">
        <v>0.2</v>
      </c>
      <c r="Q89" s="84">
        <v>0.2</v>
      </c>
      <c r="R89" s="84">
        <v>0.2</v>
      </c>
      <c r="S89" s="84">
        <v>0.2</v>
      </c>
      <c r="T89" s="84">
        <v>0.2</v>
      </c>
      <c r="U89" s="84">
        <v>0.2</v>
      </c>
      <c r="V89" s="74">
        <v>0.2</v>
      </c>
      <c r="W89" s="74">
        <v>0.2</v>
      </c>
      <c r="X89" s="74">
        <v>0.2</v>
      </c>
      <c r="Y89" s="74">
        <v>0.2</v>
      </c>
      <c r="Z89" s="74">
        <v>0.2</v>
      </c>
      <c r="AA89" s="74">
        <v>0.2</v>
      </c>
      <c r="AB89" s="74">
        <v>0.2</v>
      </c>
      <c r="AC89" s="74">
        <v>0.2</v>
      </c>
      <c r="AD89" s="74">
        <v>0.2</v>
      </c>
      <c r="AE89" s="74">
        <v>0.2</v>
      </c>
      <c r="AF89" s="74">
        <v>0.2</v>
      </c>
      <c r="AG89" s="74">
        <v>0.33</v>
      </c>
      <c r="AH89" s="74">
        <v>0.33</v>
      </c>
      <c r="AI89" s="74" t="s">
        <v>26</v>
      </c>
      <c r="AJ89" s="74" t="s">
        <v>26</v>
      </c>
      <c r="AK89" s="74" t="s">
        <v>26</v>
      </c>
    </row>
    <row r="90" spans="1:37" x14ac:dyDescent="0.25">
      <c r="A90" s="74" t="s">
        <v>174</v>
      </c>
      <c r="B90" s="84" t="s">
        <v>28</v>
      </c>
      <c r="C90" s="74" t="s">
        <v>21</v>
      </c>
      <c r="D90" s="74" t="s">
        <v>145</v>
      </c>
      <c r="E90" s="74" t="s">
        <v>163</v>
      </c>
      <c r="F90" s="74" t="s">
        <v>171</v>
      </c>
      <c r="G90" s="74" t="s">
        <v>151</v>
      </c>
      <c r="H90" s="84">
        <v>10</v>
      </c>
      <c r="I90" s="85">
        <v>0.7</v>
      </c>
      <c r="J90" s="86">
        <v>0.42958807047498165</v>
      </c>
      <c r="K90" s="87">
        <v>0.2</v>
      </c>
      <c r="L90" s="87">
        <v>0.27</v>
      </c>
      <c r="M90" s="87">
        <v>0.27</v>
      </c>
      <c r="N90" s="84">
        <v>0.27</v>
      </c>
      <c r="O90" s="84">
        <v>0.27</v>
      </c>
      <c r="P90" s="84">
        <v>0.27</v>
      </c>
      <c r="Q90" s="84">
        <v>0.27</v>
      </c>
      <c r="R90" s="84">
        <v>0.27</v>
      </c>
      <c r="S90" s="84">
        <v>0.27</v>
      </c>
      <c r="T90" s="84">
        <v>0.27</v>
      </c>
      <c r="U90" s="84">
        <v>0.27</v>
      </c>
      <c r="V90" s="74">
        <v>0.27</v>
      </c>
      <c r="W90" s="74">
        <v>0.27</v>
      </c>
      <c r="X90" s="74">
        <v>0.27</v>
      </c>
      <c r="Y90" s="74">
        <v>0.27</v>
      </c>
      <c r="Z90" s="74">
        <v>0.27</v>
      </c>
      <c r="AA90" s="74">
        <v>0.27</v>
      </c>
      <c r="AB90" s="74">
        <v>0.27</v>
      </c>
      <c r="AC90" s="74">
        <v>0.27</v>
      </c>
      <c r="AD90" s="74">
        <v>0.27</v>
      </c>
      <c r="AE90" s="74">
        <v>0.27</v>
      </c>
      <c r="AF90" s="74">
        <v>0.27</v>
      </c>
      <c r="AG90" s="74">
        <v>0.33</v>
      </c>
      <c r="AH90" s="74">
        <v>0.33</v>
      </c>
      <c r="AI90" s="74" t="s">
        <v>26</v>
      </c>
      <c r="AJ90" s="74" t="s">
        <v>26</v>
      </c>
      <c r="AK90" s="74" t="s">
        <v>26</v>
      </c>
    </row>
    <row r="91" spans="1:37" x14ac:dyDescent="0.25">
      <c r="A91" s="74" t="s">
        <v>175</v>
      </c>
      <c r="B91" s="84" t="s">
        <v>20</v>
      </c>
      <c r="C91" s="74" t="s">
        <v>30</v>
      </c>
      <c r="D91" s="74" t="s">
        <v>145</v>
      </c>
      <c r="E91" s="74" t="s">
        <v>163</v>
      </c>
      <c r="F91" s="74" t="s">
        <v>171</v>
      </c>
      <c r="G91" s="74" t="s">
        <v>31</v>
      </c>
      <c r="H91" s="84">
        <v>10</v>
      </c>
      <c r="I91" s="85">
        <v>0.7</v>
      </c>
      <c r="J91" s="86">
        <v>0.45890207746534312</v>
      </c>
      <c r="K91" s="87">
        <v>0.12</v>
      </c>
      <c r="L91" s="87">
        <v>0.17</v>
      </c>
      <c r="M91" s="87">
        <v>0.17</v>
      </c>
      <c r="N91" s="84">
        <v>0.25</v>
      </c>
      <c r="O91" s="84">
        <v>0.25</v>
      </c>
      <c r="P91" s="84">
        <v>0.25</v>
      </c>
      <c r="Q91" s="84">
        <v>0.25</v>
      </c>
      <c r="R91" s="84">
        <v>0.25</v>
      </c>
      <c r="S91" s="84">
        <v>0.25</v>
      </c>
      <c r="T91" s="84">
        <v>0.25</v>
      </c>
      <c r="U91" s="84">
        <v>0.25</v>
      </c>
      <c r="V91" s="74">
        <v>0.25</v>
      </c>
      <c r="W91" s="74">
        <v>0.25</v>
      </c>
      <c r="X91" s="74">
        <v>0.25</v>
      </c>
      <c r="Y91" s="74">
        <v>0.25</v>
      </c>
      <c r="Z91" s="74">
        <v>0.25</v>
      </c>
      <c r="AA91" s="74">
        <v>0.25</v>
      </c>
      <c r="AB91" s="74">
        <v>0.25</v>
      </c>
      <c r="AC91" s="74">
        <v>0.25</v>
      </c>
      <c r="AD91" s="74">
        <v>0.25</v>
      </c>
      <c r="AE91" s="74">
        <v>0.25</v>
      </c>
      <c r="AF91" s="74">
        <v>0.25</v>
      </c>
      <c r="AG91" s="74" t="s">
        <v>54</v>
      </c>
      <c r="AH91" s="74" t="s">
        <v>54</v>
      </c>
      <c r="AI91" s="74" t="s">
        <v>26</v>
      </c>
      <c r="AJ91" s="74" t="s">
        <v>26</v>
      </c>
      <c r="AK91" s="74" t="s">
        <v>26</v>
      </c>
    </row>
    <row r="92" spans="1:37" x14ac:dyDescent="0.25">
      <c r="A92" s="74" t="s">
        <v>176</v>
      </c>
      <c r="B92" s="84" t="s">
        <v>28</v>
      </c>
      <c r="C92" s="74" t="s">
        <v>30</v>
      </c>
      <c r="D92" s="74" t="s">
        <v>145</v>
      </c>
      <c r="E92" s="74" t="s">
        <v>163</v>
      </c>
      <c r="F92" s="74" t="s">
        <v>171</v>
      </c>
      <c r="G92" s="74" t="s">
        <v>31</v>
      </c>
      <c r="H92" s="84">
        <v>10</v>
      </c>
      <c r="I92" s="85">
        <v>0.7</v>
      </c>
      <c r="J92" s="86">
        <v>0.45890207746534312</v>
      </c>
      <c r="K92" s="87">
        <v>0.12</v>
      </c>
      <c r="L92" s="87">
        <v>0.27</v>
      </c>
      <c r="M92" s="87">
        <v>0.27</v>
      </c>
      <c r="N92" s="84">
        <v>0.27</v>
      </c>
      <c r="O92" s="84">
        <v>0.25</v>
      </c>
      <c r="P92" s="84">
        <v>0.25</v>
      </c>
      <c r="Q92" s="84">
        <v>0.25</v>
      </c>
      <c r="R92" s="84">
        <v>0.25</v>
      </c>
      <c r="S92" s="84">
        <v>0.25</v>
      </c>
      <c r="T92" s="84">
        <v>0.25</v>
      </c>
      <c r="U92" s="84">
        <v>0.25</v>
      </c>
      <c r="V92" s="74">
        <v>0.25</v>
      </c>
      <c r="W92" s="74">
        <v>0.25</v>
      </c>
      <c r="X92" s="74">
        <v>0.25</v>
      </c>
      <c r="Y92" s="74">
        <v>0.25</v>
      </c>
      <c r="Z92" s="74">
        <v>0.25</v>
      </c>
      <c r="AA92" s="74">
        <v>0.25</v>
      </c>
      <c r="AB92" s="74">
        <v>0.25</v>
      </c>
      <c r="AC92" s="74">
        <v>0.25</v>
      </c>
      <c r="AD92" s="74">
        <v>0.25</v>
      </c>
      <c r="AE92" s="74">
        <v>0.25</v>
      </c>
      <c r="AF92" s="74">
        <v>0.25</v>
      </c>
      <c r="AG92" s="74" t="s">
        <v>54</v>
      </c>
      <c r="AH92" s="74" t="s">
        <v>54</v>
      </c>
      <c r="AI92" s="74" t="s">
        <v>26</v>
      </c>
      <c r="AJ92" s="74" t="s">
        <v>26</v>
      </c>
      <c r="AK92" s="74" t="s">
        <v>26</v>
      </c>
    </row>
    <row r="93" spans="1:37" x14ac:dyDescent="0.25">
      <c r="A93" s="74" t="s">
        <v>177</v>
      </c>
      <c r="B93" s="84" t="s">
        <v>20</v>
      </c>
      <c r="C93" s="74" t="s">
        <v>89</v>
      </c>
      <c r="D93" s="74" t="s">
        <v>145</v>
      </c>
      <c r="E93" s="74" t="s">
        <v>163</v>
      </c>
      <c r="F93" s="74" t="s">
        <v>178</v>
      </c>
      <c r="G93" s="74" t="s">
        <v>148</v>
      </c>
      <c r="H93" s="84">
        <v>10</v>
      </c>
      <c r="I93" s="85">
        <v>0.7</v>
      </c>
      <c r="J93" s="86">
        <v>0.46104000170839254</v>
      </c>
      <c r="K93" s="87">
        <v>0.15</v>
      </c>
      <c r="L93" s="87">
        <v>0.2</v>
      </c>
      <c r="M93" s="87">
        <v>0.2</v>
      </c>
      <c r="N93" s="84">
        <v>0.2</v>
      </c>
      <c r="O93" s="84">
        <v>0.25</v>
      </c>
      <c r="P93" s="84">
        <v>0.25</v>
      </c>
      <c r="Q93" s="84">
        <v>0.25</v>
      </c>
      <c r="R93" s="84">
        <v>0.25</v>
      </c>
      <c r="S93" s="84">
        <v>0.25</v>
      </c>
      <c r="T93" s="84">
        <v>0.25</v>
      </c>
      <c r="U93" s="84">
        <v>0.25</v>
      </c>
      <c r="V93" s="74">
        <v>0.25</v>
      </c>
      <c r="W93" s="74">
        <v>0.25</v>
      </c>
      <c r="X93" s="74">
        <v>0.25</v>
      </c>
      <c r="Y93" s="74">
        <v>0.25</v>
      </c>
      <c r="Z93" s="74">
        <v>0.25</v>
      </c>
      <c r="AA93" s="74">
        <v>0.25</v>
      </c>
      <c r="AB93" s="74">
        <v>0.25</v>
      </c>
      <c r="AC93" s="74">
        <v>0.25</v>
      </c>
      <c r="AD93" s="74">
        <v>0.25</v>
      </c>
      <c r="AE93" s="74">
        <v>0.25</v>
      </c>
      <c r="AF93" s="74">
        <v>0.25</v>
      </c>
      <c r="AG93" s="74">
        <v>0.33</v>
      </c>
      <c r="AH93" s="74">
        <v>0.33</v>
      </c>
      <c r="AI93" s="74" t="s">
        <v>26</v>
      </c>
      <c r="AJ93" s="74" t="s">
        <v>26</v>
      </c>
      <c r="AK93" s="74" t="s">
        <v>26</v>
      </c>
    </row>
    <row r="94" spans="1:37" x14ac:dyDescent="0.25">
      <c r="A94" s="74" t="s">
        <v>179</v>
      </c>
      <c r="B94" s="84" t="s">
        <v>28</v>
      </c>
      <c r="C94" s="74" t="s">
        <v>89</v>
      </c>
      <c r="D94" s="74" t="s">
        <v>145</v>
      </c>
      <c r="E94" s="74" t="s">
        <v>163</v>
      </c>
      <c r="F94" s="74" t="s">
        <v>178</v>
      </c>
      <c r="G94" s="74" t="s">
        <v>148</v>
      </c>
      <c r="H94" s="84">
        <v>10</v>
      </c>
      <c r="I94" s="85">
        <v>0.7</v>
      </c>
      <c r="J94" s="86">
        <v>0.46104000170839254</v>
      </c>
      <c r="K94" s="87">
        <v>0.15</v>
      </c>
      <c r="L94" s="87">
        <v>0.27</v>
      </c>
      <c r="M94" s="87">
        <v>0.27</v>
      </c>
      <c r="N94" s="84">
        <v>0.27</v>
      </c>
      <c r="O94" s="84">
        <v>0.27</v>
      </c>
      <c r="P94" s="84">
        <v>0.27</v>
      </c>
      <c r="Q94" s="84">
        <v>0.27</v>
      </c>
      <c r="R94" s="84">
        <v>0.27</v>
      </c>
      <c r="S94" s="84">
        <v>0.27</v>
      </c>
      <c r="T94" s="84">
        <v>0.27</v>
      </c>
      <c r="U94" s="84">
        <v>0.27</v>
      </c>
      <c r="V94" s="74">
        <v>0.27</v>
      </c>
      <c r="W94" s="74">
        <v>0.27</v>
      </c>
      <c r="X94" s="74">
        <v>0.27</v>
      </c>
      <c r="Y94" s="74">
        <v>0.27</v>
      </c>
      <c r="Z94" s="74">
        <v>0.27</v>
      </c>
      <c r="AA94" s="74">
        <v>0.27</v>
      </c>
      <c r="AB94" s="74">
        <v>0.27</v>
      </c>
      <c r="AC94" s="74">
        <v>0.27</v>
      </c>
      <c r="AD94" s="74">
        <v>0.27</v>
      </c>
      <c r="AE94" s="74">
        <v>0.27</v>
      </c>
      <c r="AF94" s="74">
        <v>0.27</v>
      </c>
      <c r="AG94" s="74">
        <v>0.33</v>
      </c>
      <c r="AH94" s="74">
        <v>0.33</v>
      </c>
      <c r="AI94" s="74" t="s">
        <v>26</v>
      </c>
      <c r="AJ94" s="74" t="s">
        <v>26</v>
      </c>
      <c r="AK94" s="74" t="s">
        <v>26</v>
      </c>
    </row>
    <row r="95" spans="1:37" x14ac:dyDescent="0.25">
      <c r="A95" s="74" t="s">
        <v>180</v>
      </c>
      <c r="B95" s="84" t="s">
        <v>20</v>
      </c>
      <c r="C95" s="74" t="s">
        <v>21</v>
      </c>
      <c r="D95" s="74" t="s">
        <v>145</v>
      </c>
      <c r="E95" s="74" t="s">
        <v>163</v>
      </c>
      <c r="F95" s="74" t="s">
        <v>178</v>
      </c>
      <c r="G95" s="74" t="s">
        <v>151</v>
      </c>
      <c r="H95" s="84">
        <v>10</v>
      </c>
      <c r="I95" s="85">
        <v>0.7</v>
      </c>
      <c r="J95" s="86">
        <v>0.42958807047498165</v>
      </c>
      <c r="K95" s="87">
        <v>0.13</v>
      </c>
      <c r="L95" s="87">
        <v>0.2</v>
      </c>
      <c r="M95" s="87">
        <v>0.2</v>
      </c>
      <c r="N95" s="84">
        <v>0.2</v>
      </c>
      <c r="O95" s="84">
        <v>0.2</v>
      </c>
      <c r="P95" s="84">
        <v>0.2</v>
      </c>
      <c r="Q95" s="84">
        <v>0.2</v>
      </c>
      <c r="R95" s="84">
        <v>0.2</v>
      </c>
      <c r="S95" s="84">
        <v>0.2</v>
      </c>
      <c r="T95" s="84">
        <v>0.2</v>
      </c>
      <c r="U95" s="84">
        <v>0.2</v>
      </c>
      <c r="V95" s="74">
        <v>0.2</v>
      </c>
      <c r="W95" s="74">
        <v>0.2</v>
      </c>
      <c r="X95" s="74">
        <v>0.2</v>
      </c>
      <c r="Y95" s="74">
        <v>0.2</v>
      </c>
      <c r="Z95" s="74">
        <v>0.2</v>
      </c>
      <c r="AA95" s="74">
        <v>0.2</v>
      </c>
      <c r="AB95" s="74">
        <v>0.2</v>
      </c>
      <c r="AC95" s="74">
        <v>0.2</v>
      </c>
      <c r="AD95" s="74">
        <v>0.2</v>
      </c>
      <c r="AE95" s="74">
        <v>0.2</v>
      </c>
      <c r="AF95" s="74">
        <v>0.2</v>
      </c>
      <c r="AG95" s="74">
        <v>0.33</v>
      </c>
      <c r="AH95" s="74">
        <v>0.33</v>
      </c>
      <c r="AI95" s="74" t="s">
        <v>26</v>
      </c>
      <c r="AJ95" s="74" t="s">
        <v>26</v>
      </c>
      <c r="AK95" s="74" t="s">
        <v>26</v>
      </c>
    </row>
    <row r="96" spans="1:37" x14ac:dyDescent="0.25">
      <c r="A96" s="74" t="s">
        <v>181</v>
      </c>
      <c r="B96" s="84" t="s">
        <v>28</v>
      </c>
      <c r="C96" s="74" t="s">
        <v>21</v>
      </c>
      <c r="D96" s="74" t="s">
        <v>145</v>
      </c>
      <c r="E96" s="74" t="s">
        <v>163</v>
      </c>
      <c r="F96" s="74" t="s">
        <v>178</v>
      </c>
      <c r="G96" s="74" t="s">
        <v>151</v>
      </c>
      <c r="H96" s="84">
        <v>10</v>
      </c>
      <c r="I96" s="85">
        <v>0.7</v>
      </c>
      <c r="J96" s="86">
        <v>0.42958807047498165</v>
      </c>
      <c r="K96" s="87">
        <v>0.2</v>
      </c>
      <c r="L96" s="87">
        <v>0.27</v>
      </c>
      <c r="M96" s="87">
        <v>0.27</v>
      </c>
      <c r="N96" s="84">
        <v>0.27</v>
      </c>
      <c r="O96" s="84">
        <v>0.27</v>
      </c>
      <c r="P96" s="84">
        <v>0.27</v>
      </c>
      <c r="Q96" s="84">
        <v>0.27</v>
      </c>
      <c r="R96" s="84">
        <v>0.27</v>
      </c>
      <c r="S96" s="84">
        <v>0.27</v>
      </c>
      <c r="T96" s="84">
        <v>0.27</v>
      </c>
      <c r="U96" s="84">
        <v>0.27</v>
      </c>
      <c r="V96" s="74">
        <v>0.27</v>
      </c>
      <c r="W96" s="74">
        <v>0.27</v>
      </c>
      <c r="X96" s="74">
        <v>0.27</v>
      </c>
      <c r="Y96" s="74">
        <v>0.27</v>
      </c>
      <c r="Z96" s="74">
        <v>0.27</v>
      </c>
      <c r="AA96" s="74">
        <v>0.27</v>
      </c>
      <c r="AB96" s="74">
        <v>0.27</v>
      </c>
      <c r="AC96" s="74">
        <v>0.27</v>
      </c>
      <c r="AD96" s="74">
        <v>0.27</v>
      </c>
      <c r="AE96" s="74">
        <v>0.27</v>
      </c>
      <c r="AF96" s="74">
        <v>0.27</v>
      </c>
      <c r="AG96" s="74">
        <v>0.33</v>
      </c>
      <c r="AH96" s="74">
        <v>0.33</v>
      </c>
      <c r="AI96" s="74" t="s">
        <v>26</v>
      </c>
      <c r="AJ96" s="74" t="s">
        <v>26</v>
      </c>
      <c r="AK96" s="74" t="s">
        <v>26</v>
      </c>
    </row>
    <row r="97" spans="1:37" x14ac:dyDescent="0.25">
      <c r="A97" s="74" t="s">
        <v>182</v>
      </c>
      <c r="B97" s="84" t="s">
        <v>20</v>
      </c>
      <c r="C97" s="74" t="s">
        <v>30</v>
      </c>
      <c r="D97" s="74" t="s">
        <v>145</v>
      </c>
      <c r="E97" s="74" t="s">
        <v>163</v>
      </c>
      <c r="F97" s="74" t="s">
        <v>178</v>
      </c>
      <c r="G97" s="74" t="s">
        <v>31</v>
      </c>
      <c r="H97" s="84">
        <v>5</v>
      </c>
      <c r="I97" s="85">
        <v>0.7</v>
      </c>
      <c r="J97" s="86">
        <v>0.28870339599271405</v>
      </c>
      <c r="K97" s="87">
        <v>0.12</v>
      </c>
      <c r="L97" s="87">
        <v>0.17</v>
      </c>
      <c r="M97" s="87">
        <v>0.17</v>
      </c>
      <c r="N97" s="84">
        <v>0.25</v>
      </c>
      <c r="O97" s="84">
        <v>0.25</v>
      </c>
      <c r="P97" s="84">
        <v>0.25</v>
      </c>
      <c r="Q97" s="84">
        <v>0.25</v>
      </c>
      <c r="R97" s="84">
        <v>0.25</v>
      </c>
      <c r="S97" s="84">
        <v>0.25</v>
      </c>
      <c r="T97" s="84">
        <v>0.25</v>
      </c>
      <c r="U97" s="84">
        <v>0.25</v>
      </c>
      <c r="V97" s="74">
        <v>0.25</v>
      </c>
      <c r="W97" s="74">
        <v>0.25</v>
      </c>
      <c r="X97" s="74">
        <v>0.25</v>
      </c>
      <c r="Y97" s="74">
        <v>0.25</v>
      </c>
      <c r="Z97" s="74">
        <v>0.25</v>
      </c>
      <c r="AA97" s="74">
        <v>0.25</v>
      </c>
      <c r="AB97" s="74">
        <v>0.25</v>
      </c>
      <c r="AC97" s="74">
        <v>0.25</v>
      </c>
      <c r="AD97" s="74">
        <v>0.25</v>
      </c>
      <c r="AE97" s="74">
        <v>0.25</v>
      </c>
      <c r="AF97" s="74">
        <v>0.25</v>
      </c>
      <c r="AG97" s="74">
        <v>0.33</v>
      </c>
      <c r="AH97" s="74">
        <v>0.33</v>
      </c>
      <c r="AI97" s="74" t="s">
        <v>26</v>
      </c>
      <c r="AJ97" s="74" t="s">
        <v>26</v>
      </c>
      <c r="AK97" s="74" t="s">
        <v>26</v>
      </c>
    </row>
    <row r="98" spans="1:37" x14ac:dyDescent="0.25">
      <c r="A98" s="74" t="s">
        <v>183</v>
      </c>
      <c r="B98" s="84" t="s">
        <v>28</v>
      </c>
      <c r="C98" s="74" t="s">
        <v>30</v>
      </c>
      <c r="D98" s="74" t="s">
        <v>145</v>
      </c>
      <c r="E98" s="74" t="s">
        <v>163</v>
      </c>
      <c r="F98" s="74" t="s">
        <v>178</v>
      </c>
      <c r="G98" s="74" t="s">
        <v>31</v>
      </c>
      <c r="H98" s="84">
        <v>5</v>
      </c>
      <c r="I98" s="85">
        <v>0.7</v>
      </c>
      <c r="J98" s="86">
        <v>0.28870339599271405</v>
      </c>
      <c r="K98" s="87">
        <v>0.12</v>
      </c>
      <c r="L98" s="87">
        <v>0.27</v>
      </c>
      <c r="M98" s="87">
        <v>0.27</v>
      </c>
      <c r="N98" s="84">
        <v>0.27</v>
      </c>
      <c r="O98" s="84">
        <v>0.25</v>
      </c>
      <c r="P98" s="84">
        <v>0.25</v>
      </c>
      <c r="Q98" s="84">
        <v>0.25</v>
      </c>
      <c r="R98" s="84">
        <v>0.25</v>
      </c>
      <c r="S98" s="84">
        <v>0.25</v>
      </c>
      <c r="T98" s="84">
        <v>0.25</v>
      </c>
      <c r="U98" s="84">
        <v>0.25</v>
      </c>
      <c r="V98" s="74">
        <v>0.25</v>
      </c>
      <c r="W98" s="74">
        <v>0.25</v>
      </c>
      <c r="X98" s="74">
        <v>0.25</v>
      </c>
      <c r="Y98" s="74">
        <v>0.25</v>
      </c>
      <c r="Z98" s="74">
        <v>0.25</v>
      </c>
      <c r="AA98" s="74">
        <v>0.25</v>
      </c>
      <c r="AB98" s="74">
        <v>0.25</v>
      </c>
      <c r="AC98" s="74">
        <v>0.25</v>
      </c>
      <c r="AD98" s="74">
        <v>0.25</v>
      </c>
      <c r="AE98" s="74">
        <v>0.25</v>
      </c>
      <c r="AF98" s="74">
        <v>0.25</v>
      </c>
      <c r="AG98" s="74">
        <v>0.33</v>
      </c>
      <c r="AH98" s="74">
        <v>0.33</v>
      </c>
      <c r="AI98" s="74" t="s">
        <v>26</v>
      </c>
      <c r="AJ98" s="74" t="s">
        <v>26</v>
      </c>
      <c r="AK98" s="74" t="s">
        <v>26</v>
      </c>
    </row>
    <row r="99" spans="1:37" x14ac:dyDescent="0.25">
      <c r="A99" s="74" t="s">
        <v>184</v>
      </c>
      <c r="B99" s="84" t="s">
        <v>20</v>
      </c>
      <c r="C99" s="74" t="s">
        <v>30</v>
      </c>
      <c r="D99" s="74" t="s">
        <v>145</v>
      </c>
      <c r="E99" s="74" t="s">
        <v>163</v>
      </c>
      <c r="F99" s="74" t="s">
        <v>178</v>
      </c>
      <c r="G99" s="74" t="s">
        <v>31</v>
      </c>
      <c r="H99" s="84">
        <v>15</v>
      </c>
      <c r="I99" s="85">
        <v>0.7</v>
      </c>
      <c r="J99" s="86">
        <v>0.6269962886457372</v>
      </c>
      <c r="K99" s="87" t="s">
        <v>54</v>
      </c>
      <c r="L99" s="87" t="s">
        <v>54</v>
      </c>
      <c r="M99" s="87" t="s">
        <v>54</v>
      </c>
      <c r="N99" s="84" t="s">
        <v>54</v>
      </c>
      <c r="O99" s="84" t="s">
        <v>54</v>
      </c>
      <c r="P99" s="84" t="s">
        <v>54</v>
      </c>
      <c r="Q99" s="84" t="s">
        <v>54</v>
      </c>
      <c r="R99" s="84" t="s">
        <v>54</v>
      </c>
      <c r="S99" s="84" t="s">
        <v>54</v>
      </c>
      <c r="T99" s="84" t="s">
        <v>54</v>
      </c>
      <c r="U99" s="84" t="s">
        <v>54</v>
      </c>
      <c r="V99" s="74" t="s">
        <v>54</v>
      </c>
      <c r="W99" s="74" t="s">
        <v>54</v>
      </c>
      <c r="X99" s="74" t="s">
        <v>54</v>
      </c>
      <c r="Y99" s="74" t="s">
        <v>54</v>
      </c>
      <c r="Z99" s="74" t="s">
        <v>54</v>
      </c>
      <c r="AA99" s="74" t="s">
        <v>54</v>
      </c>
      <c r="AB99" s="74" t="s">
        <v>54</v>
      </c>
      <c r="AC99" s="74" t="s">
        <v>54</v>
      </c>
      <c r="AD99" s="74" t="s">
        <v>54</v>
      </c>
      <c r="AE99" s="74" t="s">
        <v>54</v>
      </c>
      <c r="AF99" s="74" t="s">
        <v>54</v>
      </c>
      <c r="AG99" s="74">
        <v>0.33</v>
      </c>
      <c r="AH99" s="74">
        <v>0.33</v>
      </c>
      <c r="AI99" s="74" t="s">
        <v>26</v>
      </c>
      <c r="AJ99" s="74" t="s">
        <v>26</v>
      </c>
      <c r="AK99" s="74" t="s">
        <v>26</v>
      </c>
    </row>
    <row r="100" spans="1:37" x14ac:dyDescent="0.25">
      <c r="A100" s="74" t="s">
        <v>185</v>
      </c>
      <c r="B100" s="84" t="s">
        <v>28</v>
      </c>
      <c r="C100" s="74" t="s">
        <v>30</v>
      </c>
      <c r="D100" s="74" t="s">
        <v>145</v>
      </c>
      <c r="E100" s="74" t="s">
        <v>163</v>
      </c>
      <c r="F100" s="74" t="s">
        <v>178</v>
      </c>
      <c r="G100" s="74" t="s">
        <v>31</v>
      </c>
      <c r="H100" s="84">
        <v>15</v>
      </c>
      <c r="I100" s="85">
        <v>0.7</v>
      </c>
      <c r="J100" s="86">
        <v>0.6269962886457372</v>
      </c>
      <c r="K100" s="87" t="s">
        <v>54</v>
      </c>
      <c r="L100" s="87" t="s">
        <v>54</v>
      </c>
      <c r="M100" s="87" t="s">
        <v>54</v>
      </c>
      <c r="N100" s="84" t="s">
        <v>54</v>
      </c>
      <c r="O100" s="84" t="s">
        <v>54</v>
      </c>
      <c r="P100" s="84" t="s">
        <v>54</v>
      </c>
      <c r="Q100" s="84" t="s">
        <v>54</v>
      </c>
      <c r="R100" s="84" t="s">
        <v>54</v>
      </c>
      <c r="S100" s="84" t="s">
        <v>54</v>
      </c>
      <c r="T100" s="84" t="s">
        <v>54</v>
      </c>
      <c r="U100" s="84" t="s">
        <v>54</v>
      </c>
      <c r="V100" s="74" t="s">
        <v>54</v>
      </c>
      <c r="W100" s="74" t="s">
        <v>54</v>
      </c>
      <c r="X100" s="74" t="s">
        <v>54</v>
      </c>
      <c r="Y100" s="74" t="s">
        <v>54</v>
      </c>
      <c r="Z100" s="74" t="s">
        <v>54</v>
      </c>
      <c r="AA100" s="74" t="s">
        <v>54</v>
      </c>
      <c r="AB100" s="74" t="s">
        <v>54</v>
      </c>
      <c r="AC100" s="74" t="s">
        <v>54</v>
      </c>
      <c r="AD100" s="74" t="s">
        <v>54</v>
      </c>
      <c r="AE100" s="74" t="s">
        <v>54</v>
      </c>
      <c r="AF100" s="74" t="s">
        <v>54</v>
      </c>
      <c r="AG100" s="74">
        <v>0.33</v>
      </c>
      <c r="AH100" s="74">
        <v>0.33</v>
      </c>
      <c r="AI100" s="74" t="s">
        <v>26</v>
      </c>
      <c r="AJ100" s="74" t="s">
        <v>26</v>
      </c>
      <c r="AK100" s="74" t="s">
        <v>26</v>
      </c>
    </row>
    <row r="101" spans="1:37" x14ac:dyDescent="0.25">
      <c r="A101" s="74" t="s">
        <v>186</v>
      </c>
      <c r="B101" s="84" t="s">
        <v>20</v>
      </c>
      <c r="C101" s="74" t="s">
        <v>89</v>
      </c>
      <c r="D101" s="74" t="s">
        <v>145</v>
      </c>
      <c r="E101" s="74" t="s">
        <v>163</v>
      </c>
      <c r="F101" s="74" t="s">
        <v>187</v>
      </c>
      <c r="G101" s="74" t="s">
        <v>148</v>
      </c>
      <c r="H101" s="84">
        <v>10</v>
      </c>
      <c r="I101" s="85">
        <v>0.7</v>
      </c>
      <c r="J101" s="86">
        <v>0.46104000170839254</v>
      </c>
      <c r="K101" s="87">
        <v>0.15</v>
      </c>
      <c r="L101" s="87">
        <v>0.2</v>
      </c>
      <c r="M101" s="87">
        <v>0.2</v>
      </c>
      <c r="N101" s="84">
        <v>0.2</v>
      </c>
      <c r="O101" s="84">
        <v>0.25</v>
      </c>
      <c r="P101" s="84">
        <v>0.25</v>
      </c>
      <c r="Q101" s="84">
        <v>0.25</v>
      </c>
      <c r="R101" s="84">
        <v>0.25</v>
      </c>
      <c r="S101" s="84">
        <v>0.25</v>
      </c>
      <c r="T101" s="84">
        <v>0.25</v>
      </c>
      <c r="U101" s="84">
        <v>0.25</v>
      </c>
      <c r="V101" s="74">
        <v>0.25</v>
      </c>
      <c r="W101" s="74">
        <v>0.25</v>
      </c>
      <c r="X101" s="74">
        <v>0.25</v>
      </c>
      <c r="Y101" s="74">
        <v>0.25</v>
      </c>
      <c r="Z101" s="74">
        <v>0.25</v>
      </c>
      <c r="AA101" s="74">
        <v>0.25</v>
      </c>
      <c r="AB101" s="74">
        <v>0.25</v>
      </c>
      <c r="AC101" s="74">
        <v>0.25</v>
      </c>
      <c r="AD101" s="74">
        <v>0.25</v>
      </c>
      <c r="AE101" s="74">
        <v>0.25</v>
      </c>
      <c r="AF101" s="74">
        <v>0.25</v>
      </c>
      <c r="AG101" s="74">
        <v>0.33</v>
      </c>
      <c r="AH101" s="74">
        <v>0.33</v>
      </c>
      <c r="AI101" s="74" t="s">
        <v>26</v>
      </c>
      <c r="AJ101" s="74" t="s">
        <v>26</v>
      </c>
      <c r="AK101" s="74" t="s">
        <v>26</v>
      </c>
    </row>
    <row r="102" spans="1:37" x14ac:dyDescent="0.25">
      <c r="A102" s="74" t="s">
        <v>188</v>
      </c>
      <c r="B102" s="84" t="s">
        <v>28</v>
      </c>
      <c r="C102" s="74" t="s">
        <v>89</v>
      </c>
      <c r="D102" s="74" t="s">
        <v>145</v>
      </c>
      <c r="E102" s="74" t="s">
        <v>163</v>
      </c>
      <c r="F102" s="74" t="s">
        <v>187</v>
      </c>
      <c r="G102" s="74" t="s">
        <v>148</v>
      </c>
      <c r="H102" s="84">
        <v>10</v>
      </c>
      <c r="I102" s="85">
        <v>0.7</v>
      </c>
      <c r="J102" s="86">
        <v>0.46104000170839254</v>
      </c>
      <c r="K102" s="87">
        <v>0.15</v>
      </c>
      <c r="L102" s="87">
        <v>0.27</v>
      </c>
      <c r="M102" s="87">
        <v>0.27</v>
      </c>
      <c r="N102" s="84">
        <v>0.27</v>
      </c>
      <c r="O102" s="84">
        <v>0.27</v>
      </c>
      <c r="P102" s="84">
        <v>0.27</v>
      </c>
      <c r="Q102" s="84">
        <v>0.27</v>
      </c>
      <c r="R102" s="84">
        <v>0.27</v>
      </c>
      <c r="S102" s="84">
        <v>0.27</v>
      </c>
      <c r="T102" s="84">
        <v>0.27</v>
      </c>
      <c r="U102" s="84">
        <v>0.27</v>
      </c>
      <c r="V102" s="74">
        <v>0.27</v>
      </c>
      <c r="W102" s="74">
        <v>0.27</v>
      </c>
      <c r="X102" s="74">
        <v>0.27</v>
      </c>
      <c r="Y102" s="74">
        <v>0.27</v>
      </c>
      <c r="Z102" s="74">
        <v>0.27</v>
      </c>
      <c r="AA102" s="74">
        <v>0.27</v>
      </c>
      <c r="AB102" s="74">
        <v>0.27</v>
      </c>
      <c r="AC102" s="74">
        <v>0.27</v>
      </c>
      <c r="AD102" s="74">
        <v>0.27</v>
      </c>
      <c r="AE102" s="74">
        <v>0.27</v>
      </c>
      <c r="AF102" s="74">
        <v>0.27</v>
      </c>
      <c r="AG102" s="74">
        <v>0.33</v>
      </c>
      <c r="AH102" s="74">
        <v>0.33</v>
      </c>
      <c r="AI102" s="74" t="s">
        <v>26</v>
      </c>
      <c r="AJ102" s="74" t="s">
        <v>26</v>
      </c>
      <c r="AK102" s="74" t="s">
        <v>26</v>
      </c>
    </row>
    <row r="103" spans="1:37" x14ac:dyDescent="0.25">
      <c r="A103" s="74" t="s">
        <v>189</v>
      </c>
      <c r="B103" s="84" t="s">
        <v>20</v>
      </c>
      <c r="C103" s="74" t="s">
        <v>21</v>
      </c>
      <c r="D103" s="74" t="s">
        <v>145</v>
      </c>
      <c r="E103" s="74" t="s">
        <v>163</v>
      </c>
      <c r="F103" s="74" t="s">
        <v>187</v>
      </c>
      <c r="G103" s="74" t="s">
        <v>151</v>
      </c>
      <c r="H103" s="84">
        <v>10</v>
      </c>
      <c r="I103" s="85">
        <v>0.7</v>
      </c>
      <c r="J103" s="86">
        <v>0.42958807047498165</v>
      </c>
      <c r="K103" s="87">
        <v>0.13</v>
      </c>
      <c r="L103" s="87">
        <v>0.2</v>
      </c>
      <c r="M103" s="87">
        <v>0.2</v>
      </c>
      <c r="N103" s="84">
        <v>0.2</v>
      </c>
      <c r="O103" s="84">
        <v>0.2</v>
      </c>
      <c r="P103" s="84">
        <v>0.2</v>
      </c>
      <c r="Q103" s="84">
        <v>0.2</v>
      </c>
      <c r="R103" s="84">
        <v>0.2</v>
      </c>
      <c r="S103" s="84">
        <v>0.2</v>
      </c>
      <c r="T103" s="84">
        <v>0.2</v>
      </c>
      <c r="U103" s="84">
        <v>0.2</v>
      </c>
      <c r="V103" s="74">
        <v>0.2</v>
      </c>
      <c r="W103" s="74">
        <v>0.2</v>
      </c>
      <c r="X103" s="74">
        <v>0.2</v>
      </c>
      <c r="Y103" s="74">
        <v>0.2</v>
      </c>
      <c r="Z103" s="74">
        <v>0.2</v>
      </c>
      <c r="AA103" s="74">
        <v>0.2</v>
      </c>
      <c r="AB103" s="74">
        <v>0.2</v>
      </c>
      <c r="AC103" s="74">
        <v>0.2</v>
      </c>
      <c r="AD103" s="74">
        <v>0.2</v>
      </c>
      <c r="AE103" s="74">
        <v>0.2</v>
      </c>
      <c r="AF103" s="74">
        <v>0.2</v>
      </c>
      <c r="AG103" s="74">
        <v>0.33</v>
      </c>
      <c r="AH103" s="74">
        <v>0.33</v>
      </c>
      <c r="AI103" s="74" t="s">
        <v>26</v>
      </c>
      <c r="AJ103" s="74" t="s">
        <v>26</v>
      </c>
      <c r="AK103" s="74" t="s">
        <v>26</v>
      </c>
    </row>
    <row r="104" spans="1:37" x14ac:dyDescent="0.25">
      <c r="A104" s="74" t="s">
        <v>190</v>
      </c>
      <c r="B104" s="84" t="s">
        <v>28</v>
      </c>
      <c r="C104" s="74" t="s">
        <v>21</v>
      </c>
      <c r="D104" s="74" t="s">
        <v>145</v>
      </c>
      <c r="E104" s="74" t="s">
        <v>163</v>
      </c>
      <c r="F104" s="74" t="s">
        <v>187</v>
      </c>
      <c r="G104" s="74" t="s">
        <v>151</v>
      </c>
      <c r="H104" s="84">
        <v>10</v>
      </c>
      <c r="I104" s="85">
        <v>0.7</v>
      </c>
      <c r="J104" s="86">
        <v>0.42958807047498165</v>
      </c>
      <c r="K104" s="87">
        <v>0.2</v>
      </c>
      <c r="L104" s="87">
        <v>0.27</v>
      </c>
      <c r="M104" s="87">
        <v>0.27</v>
      </c>
      <c r="N104" s="84">
        <v>0.27</v>
      </c>
      <c r="O104" s="84">
        <v>0.27</v>
      </c>
      <c r="P104" s="84">
        <v>0.27</v>
      </c>
      <c r="Q104" s="84">
        <v>0.27</v>
      </c>
      <c r="R104" s="84">
        <v>0.27</v>
      </c>
      <c r="S104" s="84">
        <v>0.27</v>
      </c>
      <c r="T104" s="84">
        <v>0.27</v>
      </c>
      <c r="U104" s="84">
        <v>0.27</v>
      </c>
      <c r="V104" s="74">
        <v>0.27</v>
      </c>
      <c r="W104" s="74">
        <v>0.27</v>
      </c>
      <c r="X104" s="74">
        <v>0.27</v>
      </c>
      <c r="Y104" s="74">
        <v>0.27</v>
      </c>
      <c r="Z104" s="74">
        <v>0.27</v>
      </c>
      <c r="AA104" s="74">
        <v>0.27</v>
      </c>
      <c r="AB104" s="74">
        <v>0.27</v>
      </c>
      <c r="AC104" s="74">
        <v>0.27</v>
      </c>
      <c r="AD104" s="74">
        <v>0.27</v>
      </c>
      <c r="AE104" s="74">
        <v>0.27</v>
      </c>
      <c r="AF104" s="74">
        <v>0.27</v>
      </c>
      <c r="AG104" s="74">
        <v>0.33</v>
      </c>
      <c r="AH104" s="74">
        <v>0.33</v>
      </c>
      <c r="AI104" s="74" t="s">
        <v>26</v>
      </c>
      <c r="AJ104" s="74" t="s">
        <v>26</v>
      </c>
      <c r="AK104" s="74" t="s">
        <v>26</v>
      </c>
    </row>
    <row r="105" spans="1:37" x14ac:dyDescent="0.25">
      <c r="A105" s="74" t="s">
        <v>191</v>
      </c>
      <c r="B105" s="84" t="s">
        <v>20</v>
      </c>
      <c r="C105" s="74" t="s">
        <v>30</v>
      </c>
      <c r="D105" s="74" t="s">
        <v>145</v>
      </c>
      <c r="E105" s="74" t="s">
        <v>163</v>
      </c>
      <c r="F105" s="74" t="s">
        <v>187</v>
      </c>
      <c r="G105" s="74" t="s">
        <v>31</v>
      </c>
      <c r="H105" s="84">
        <v>10</v>
      </c>
      <c r="I105" s="85">
        <v>0.7</v>
      </c>
      <c r="J105" s="86">
        <v>0.45890207746534312</v>
      </c>
      <c r="K105" s="87">
        <v>0.12</v>
      </c>
      <c r="L105" s="87">
        <v>0.17</v>
      </c>
      <c r="M105" s="87">
        <v>0.17</v>
      </c>
      <c r="N105" s="84">
        <v>0.25</v>
      </c>
      <c r="O105" s="84">
        <v>0.25</v>
      </c>
      <c r="P105" s="84">
        <v>0.25</v>
      </c>
      <c r="Q105" s="84">
        <v>0.25</v>
      </c>
      <c r="R105" s="84">
        <v>0.25</v>
      </c>
      <c r="S105" s="84">
        <v>0.25</v>
      </c>
      <c r="T105" s="84">
        <v>0.25</v>
      </c>
      <c r="U105" s="84">
        <v>0.25</v>
      </c>
      <c r="V105" s="74">
        <v>0.25</v>
      </c>
      <c r="W105" s="74">
        <v>0.25</v>
      </c>
      <c r="X105" s="74">
        <v>0.25</v>
      </c>
      <c r="Y105" s="74">
        <v>0.25</v>
      </c>
      <c r="Z105" s="74">
        <v>0.25</v>
      </c>
      <c r="AA105" s="74">
        <v>0.25</v>
      </c>
      <c r="AB105" s="74">
        <v>0.25</v>
      </c>
      <c r="AC105" s="74">
        <v>0.25</v>
      </c>
      <c r="AD105" s="74">
        <v>0.25</v>
      </c>
      <c r="AE105" s="74">
        <v>0.25</v>
      </c>
      <c r="AF105" s="74">
        <v>0.25</v>
      </c>
      <c r="AG105" s="74">
        <v>0.33</v>
      </c>
      <c r="AH105" s="74">
        <v>0.33</v>
      </c>
      <c r="AI105" s="74" t="s">
        <v>26</v>
      </c>
      <c r="AJ105" s="74" t="s">
        <v>26</v>
      </c>
      <c r="AK105" s="74" t="s">
        <v>26</v>
      </c>
    </row>
    <row r="106" spans="1:37" x14ac:dyDescent="0.25">
      <c r="A106" s="74" t="s">
        <v>192</v>
      </c>
      <c r="B106" s="84" t="s">
        <v>28</v>
      </c>
      <c r="C106" s="74" t="s">
        <v>30</v>
      </c>
      <c r="D106" s="74" t="s">
        <v>145</v>
      </c>
      <c r="E106" s="74" t="s">
        <v>163</v>
      </c>
      <c r="F106" s="74" t="s">
        <v>187</v>
      </c>
      <c r="G106" s="74" t="s">
        <v>31</v>
      </c>
      <c r="H106" s="84">
        <v>10</v>
      </c>
      <c r="I106" s="85">
        <v>0.7</v>
      </c>
      <c r="J106" s="86">
        <v>0.45890207746534312</v>
      </c>
      <c r="K106" s="87">
        <v>0.12</v>
      </c>
      <c r="L106" s="87">
        <v>0.27</v>
      </c>
      <c r="M106" s="87">
        <v>0.27</v>
      </c>
      <c r="N106" s="84">
        <v>0.27</v>
      </c>
      <c r="O106" s="84">
        <v>0.25</v>
      </c>
      <c r="P106" s="84">
        <v>0.25</v>
      </c>
      <c r="Q106" s="84">
        <v>0.25</v>
      </c>
      <c r="R106" s="84">
        <v>0.25</v>
      </c>
      <c r="S106" s="84">
        <v>0.25</v>
      </c>
      <c r="T106" s="84">
        <v>0.25</v>
      </c>
      <c r="U106" s="84">
        <v>0.25</v>
      </c>
      <c r="V106" s="74">
        <v>0.25</v>
      </c>
      <c r="W106" s="74">
        <v>0.25</v>
      </c>
      <c r="X106" s="74">
        <v>0.25</v>
      </c>
      <c r="Y106" s="74">
        <v>0.25</v>
      </c>
      <c r="Z106" s="74">
        <v>0.25</v>
      </c>
      <c r="AA106" s="74">
        <v>0.25</v>
      </c>
      <c r="AB106" s="74">
        <v>0.25</v>
      </c>
      <c r="AC106" s="74">
        <v>0.25</v>
      </c>
      <c r="AD106" s="74">
        <v>0.25</v>
      </c>
      <c r="AE106" s="74">
        <v>0.25</v>
      </c>
      <c r="AF106" s="74">
        <v>0.25</v>
      </c>
      <c r="AG106" s="74">
        <v>0.33</v>
      </c>
      <c r="AH106" s="74">
        <v>0.33</v>
      </c>
      <c r="AI106" s="74" t="s">
        <v>26</v>
      </c>
      <c r="AJ106" s="74" t="s">
        <v>26</v>
      </c>
      <c r="AK106" s="74" t="s">
        <v>26</v>
      </c>
    </row>
    <row r="107" spans="1:37" x14ac:dyDescent="0.25">
      <c r="A107" s="74" t="s">
        <v>193</v>
      </c>
      <c r="B107" s="84" t="s">
        <v>20</v>
      </c>
      <c r="C107" s="74" t="s">
        <v>89</v>
      </c>
      <c r="D107" s="74" t="s">
        <v>145</v>
      </c>
      <c r="E107" s="74" t="s">
        <v>163</v>
      </c>
      <c r="F107" s="74" t="s">
        <v>194</v>
      </c>
      <c r="G107" s="74" t="s">
        <v>148</v>
      </c>
      <c r="H107" s="84">
        <v>10</v>
      </c>
      <c r="I107" s="85">
        <v>0.7</v>
      </c>
      <c r="J107" s="86">
        <v>0.46104000170839254</v>
      </c>
      <c r="K107" s="87">
        <v>0.15</v>
      </c>
      <c r="L107" s="87">
        <v>0.2</v>
      </c>
      <c r="M107" s="87">
        <v>0.2</v>
      </c>
      <c r="N107" s="84">
        <v>0.2</v>
      </c>
      <c r="O107" s="84">
        <v>0.25</v>
      </c>
      <c r="P107" s="84">
        <v>0.25</v>
      </c>
      <c r="Q107" s="84">
        <v>0.25</v>
      </c>
      <c r="R107" s="84">
        <v>0.25</v>
      </c>
      <c r="S107" s="84">
        <v>0.25</v>
      </c>
      <c r="T107" s="84">
        <v>0.25</v>
      </c>
      <c r="U107" s="84">
        <v>0.25</v>
      </c>
      <c r="V107" s="74">
        <v>0.25</v>
      </c>
      <c r="W107" s="74">
        <v>0.25</v>
      </c>
      <c r="X107" s="74">
        <v>0.25</v>
      </c>
      <c r="Y107" s="74">
        <v>0.25</v>
      </c>
      <c r="Z107" s="74">
        <v>0.25</v>
      </c>
      <c r="AA107" s="74">
        <v>0.25</v>
      </c>
      <c r="AB107" s="74">
        <v>0.25</v>
      </c>
      <c r="AC107" s="74">
        <v>0.25</v>
      </c>
      <c r="AD107" s="74">
        <v>0.25</v>
      </c>
      <c r="AE107" s="74">
        <v>0.25</v>
      </c>
      <c r="AF107" s="74">
        <v>0.25</v>
      </c>
      <c r="AG107" s="74">
        <v>0.33</v>
      </c>
      <c r="AH107" s="74">
        <v>0.33</v>
      </c>
      <c r="AI107" s="74" t="s">
        <v>26</v>
      </c>
      <c r="AJ107" s="74" t="s">
        <v>26</v>
      </c>
      <c r="AK107" s="74" t="s">
        <v>26</v>
      </c>
    </row>
    <row r="108" spans="1:37" x14ac:dyDescent="0.25">
      <c r="A108" s="74" t="s">
        <v>195</v>
      </c>
      <c r="B108" s="84" t="s">
        <v>28</v>
      </c>
      <c r="C108" s="74" t="s">
        <v>89</v>
      </c>
      <c r="D108" s="74" t="s">
        <v>145</v>
      </c>
      <c r="E108" s="74" t="s">
        <v>163</v>
      </c>
      <c r="F108" s="74" t="s">
        <v>194</v>
      </c>
      <c r="G108" s="74" t="s">
        <v>148</v>
      </c>
      <c r="H108" s="84">
        <v>10</v>
      </c>
      <c r="I108" s="85">
        <v>0.7</v>
      </c>
      <c r="J108" s="86">
        <v>0.46104000170839254</v>
      </c>
      <c r="K108" s="87">
        <v>0.15</v>
      </c>
      <c r="L108" s="87">
        <v>0.27</v>
      </c>
      <c r="M108" s="87">
        <v>0.27</v>
      </c>
      <c r="N108" s="84">
        <v>0.27</v>
      </c>
      <c r="O108" s="84">
        <v>0.27</v>
      </c>
      <c r="P108" s="84">
        <v>0.27</v>
      </c>
      <c r="Q108" s="84">
        <v>0.27</v>
      </c>
      <c r="R108" s="84">
        <v>0.27</v>
      </c>
      <c r="S108" s="84">
        <v>0.27</v>
      </c>
      <c r="T108" s="84">
        <v>0.27</v>
      </c>
      <c r="U108" s="84">
        <v>0.27</v>
      </c>
      <c r="V108" s="74">
        <v>0.27</v>
      </c>
      <c r="W108" s="74">
        <v>0.27</v>
      </c>
      <c r="X108" s="74">
        <v>0.27</v>
      </c>
      <c r="Y108" s="74">
        <v>0.27</v>
      </c>
      <c r="Z108" s="74">
        <v>0.27</v>
      </c>
      <c r="AA108" s="74">
        <v>0.27</v>
      </c>
      <c r="AB108" s="74">
        <v>0.27</v>
      </c>
      <c r="AC108" s="74">
        <v>0.27</v>
      </c>
      <c r="AD108" s="74">
        <v>0.27</v>
      </c>
      <c r="AE108" s="74">
        <v>0.27</v>
      </c>
      <c r="AF108" s="74">
        <v>0.27</v>
      </c>
      <c r="AG108" s="74">
        <v>0.33</v>
      </c>
      <c r="AH108" s="74">
        <v>0.33</v>
      </c>
      <c r="AI108" s="74" t="s">
        <v>26</v>
      </c>
      <c r="AJ108" s="74" t="s">
        <v>26</v>
      </c>
      <c r="AK108" s="74" t="s">
        <v>26</v>
      </c>
    </row>
    <row r="109" spans="1:37" x14ac:dyDescent="0.25">
      <c r="A109" s="74" t="s">
        <v>196</v>
      </c>
      <c r="B109" s="84" t="s">
        <v>20</v>
      </c>
      <c r="C109" s="74" t="s">
        <v>21</v>
      </c>
      <c r="D109" s="74" t="s">
        <v>145</v>
      </c>
      <c r="E109" s="74" t="s">
        <v>163</v>
      </c>
      <c r="F109" s="74" t="s">
        <v>194</v>
      </c>
      <c r="G109" s="74" t="s">
        <v>151</v>
      </c>
      <c r="H109" s="84">
        <v>10</v>
      </c>
      <c r="I109" s="85">
        <v>0.7</v>
      </c>
      <c r="J109" s="86">
        <v>0.42958807047498165</v>
      </c>
      <c r="K109" s="87">
        <v>0.13</v>
      </c>
      <c r="L109" s="87">
        <v>0.2</v>
      </c>
      <c r="M109" s="87">
        <v>0.2</v>
      </c>
      <c r="N109" s="84">
        <v>0.2</v>
      </c>
      <c r="O109" s="84">
        <v>0.2</v>
      </c>
      <c r="P109" s="84">
        <v>0.2</v>
      </c>
      <c r="Q109" s="84">
        <v>0.2</v>
      </c>
      <c r="R109" s="84">
        <v>0.2</v>
      </c>
      <c r="S109" s="84">
        <v>0.2</v>
      </c>
      <c r="T109" s="84">
        <v>0.2</v>
      </c>
      <c r="U109" s="84">
        <v>0.2</v>
      </c>
      <c r="V109" s="74">
        <v>0.2</v>
      </c>
      <c r="W109" s="74">
        <v>0.2</v>
      </c>
      <c r="X109" s="74">
        <v>0.2</v>
      </c>
      <c r="Y109" s="74">
        <v>0.2</v>
      </c>
      <c r="Z109" s="74">
        <v>0.2</v>
      </c>
      <c r="AA109" s="74">
        <v>0.2</v>
      </c>
      <c r="AB109" s="74">
        <v>0.2</v>
      </c>
      <c r="AC109" s="74">
        <v>0.2</v>
      </c>
      <c r="AD109" s="74">
        <v>0.2</v>
      </c>
      <c r="AE109" s="74">
        <v>0.2</v>
      </c>
      <c r="AF109" s="74">
        <v>0.2</v>
      </c>
      <c r="AG109" s="74">
        <v>0.33</v>
      </c>
      <c r="AH109" s="74">
        <v>0.33</v>
      </c>
      <c r="AI109" s="74" t="s">
        <v>26</v>
      </c>
      <c r="AJ109" s="74" t="s">
        <v>26</v>
      </c>
      <c r="AK109" s="74" t="s">
        <v>26</v>
      </c>
    </row>
    <row r="110" spans="1:37" x14ac:dyDescent="0.25">
      <c r="A110" s="74" t="s">
        <v>197</v>
      </c>
      <c r="B110" s="84" t="s">
        <v>28</v>
      </c>
      <c r="C110" s="74" t="s">
        <v>21</v>
      </c>
      <c r="D110" s="74" t="s">
        <v>145</v>
      </c>
      <c r="E110" s="74" t="s">
        <v>163</v>
      </c>
      <c r="F110" s="74" t="s">
        <v>194</v>
      </c>
      <c r="G110" s="74" t="s">
        <v>151</v>
      </c>
      <c r="H110" s="84">
        <v>10</v>
      </c>
      <c r="I110" s="85">
        <v>0.7</v>
      </c>
      <c r="J110" s="86">
        <v>0.42958807047498165</v>
      </c>
      <c r="K110" s="87">
        <v>0.2</v>
      </c>
      <c r="L110" s="87">
        <v>0.27</v>
      </c>
      <c r="M110" s="87">
        <v>0.27</v>
      </c>
      <c r="N110" s="84">
        <v>0.27</v>
      </c>
      <c r="O110" s="84">
        <v>0.27</v>
      </c>
      <c r="P110" s="84">
        <v>0.27</v>
      </c>
      <c r="Q110" s="84">
        <v>0.27</v>
      </c>
      <c r="R110" s="84">
        <v>0.27</v>
      </c>
      <c r="S110" s="84">
        <v>0.27</v>
      </c>
      <c r="T110" s="84">
        <v>0.27</v>
      </c>
      <c r="U110" s="84">
        <v>0.27</v>
      </c>
      <c r="V110" s="74">
        <v>0.27</v>
      </c>
      <c r="W110" s="74">
        <v>0.27</v>
      </c>
      <c r="X110" s="74">
        <v>0.27</v>
      </c>
      <c r="Y110" s="74">
        <v>0.27</v>
      </c>
      <c r="Z110" s="74">
        <v>0.27</v>
      </c>
      <c r="AA110" s="74">
        <v>0.27</v>
      </c>
      <c r="AB110" s="74">
        <v>0.27</v>
      </c>
      <c r="AC110" s="74">
        <v>0.27</v>
      </c>
      <c r="AD110" s="74">
        <v>0.27</v>
      </c>
      <c r="AE110" s="74">
        <v>0.27</v>
      </c>
      <c r="AF110" s="74">
        <v>0.27</v>
      </c>
      <c r="AG110" s="74">
        <v>0.33</v>
      </c>
      <c r="AH110" s="74">
        <v>0.33</v>
      </c>
      <c r="AI110" s="74" t="s">
        <v>26</v>
      </c>
      <c r="AJ110" s="74" t="s">
        <v>26</v>
      </c>
      <c r="AK110" s="74" t="s">
        <v>26</v>
      </c>
    </row>
    <row r="111" spans="1:37" x14ac:dyDescent="0.25">
      <c r="A111" s="74" t="s">
        <v>198</v>
      </c>
      <c r="B111" s="84" t="s">
        <v>20</v>
      </c>
      <c r="C111" s="74" t="s">
        <v>30</v>
      </c>
      <c r="D111" s="74" t="s">
        <v>145</v>
      </c>
      <c r="E111" s="74" t="s">
        <v>163</v>
      </c>
      <c r="F111" s="74" t="s">
        <v>194</v>
      </c>
      <c r="G111" s="74" t="s">
        <v>31</v>
      </c>
      <c r="H111" s="84">
        <v>10</v>
      </c>
      <c r="I111" s="85">
        <v>0.7</v>
      </c>
      <c r="J111" s="86">
        <v>0.45890207746534312</v>
      </c>
      <c r="K111" s="87">
        <v>0.12</v>
      </c>
      <c r="L111" s="87">
        <v>0.17</v>
      </c>
      <c r="M111" s="87">
        <v>0.17</v>
      </c>
      <c r="N111" s="84">
        <v>0.25</v>
      </c>
      <c r="O111" s="84">
        <v>0.25</v>
      </c>
      <c r="P111" s="84">
        <v>0.25</v>
      </c>
      <c r="Q111" s="84">
        <v>0.25</v>
      </c>
      <c r="R111" s="84">
        <v>0.25</v>
      </c>
      <c r="S111" s="84">
        <v>0.25</v>
      </c>
      <c r="T111" s="84">
        <v>0.25</v>
      </c>
      <c r="U111" s="84">
        <v>0.25</v>
      </c>
      <c r="V111" s="74">
        <v>0.25</v>
      </c>
      <c r="W111" s="74">
        <v>0.25</v>
      </c>
      <c r="X111" s="74">
        <v>0.25</v>
      </c>
      <c r="Y111" s="74">
        <v>0.25</v>
      </c>
      <c r="Z111" s="74">
        <v>0.25</v>
      </c>
      <c r="AA111" s="74">
        <v>0.25</v>
      </c>
      <c r="AB111" s="74">
        <v>0.25</v>
      </c>
      <c r="AC111" s="74">
        <v>0.25</v>
      </c>
      <c r="AD111" s="74">
        <v>0.25</v>
      </c>
      <c r="AE111" s="74">
        <v>0.25</v>
      </c>
      <c r="AF111" s="74">
        <v>0.25</v>
      </c>
      <c r="AG111" s="74">
        <v>0.33</v>
      </c>
      <c r="AH111" s="74">
        <v>0.33</v>
      </c>
      <c r="AI111" s="74" t="s">
        <v>26</v>
      </c>
      <c r="AJ111" s="74" t="s">
        <v>26</v>
      </c>
      <c r="AK111" s="74" t="s">
        <v>26</v>
      </c>
    </row>
    <row r="112" spans="1:37" x14ac:dyDescent="0.25">
      <c r="A112" s="74" t="s">
        <v>199</v>
      </c>
      <c r="B112" s="84" t="s">
        <v>28</v>
      </c>
      <c r="C112" s="74" t="s">
        <v>30</v>
      </c>
      <c r="D112" s="74" t="s">
        <v>145</v>
      </c>
      <c r="E112" s="74" t="s">
        <v>163</v>
      </c>
      <c r="F112" s="74" t="s">
        <v>194</v>
      </c>
      <c r="G112" s="74" t="s">
        <v>31</v>
      </c>
      <c r="H112" s="84">
        <v>10</v>
      </c>
      <c r="I112" s="85">
        <v>0.7</v>
      </c>
      <c r="J112" s="86">
        <v>0.45890207746534312</v>
      </c>
      <c r="K112" s="87">
        <v>0.12</v>
      </c>
      <c r="L112" s="87">
        <v>0.27</v>
      </c>
      <c r="M112" s="87">
        <v>0.27</v>
      </c>
      <c r="N112" s="84">
        <v>0.27</v>
      </c>
      <c r="O112" s="84">
        <v>0.25</v>
      </c>
      <c r="P112" s="84">
        <v>0.25</v>
      </c>
      <c r="Q112" s="84">
        <v>0.25</v>
      </c>
      <c r="R112" s="84">
        <v>0.25</v>
      </c>
      <c r="S112" s="84">
        <v>0.25</v>
      </c>
      <c r="T112" s="84">
        <v>0.25</v>
      </c>
      <c r="U112" s="84">
        <v>0.25</v>
      </c>
      <c r="V112" s="74">
        <v>0.25</v>
      </c>
      <c r="W112" s="74">
        <v>0.25</v>
      </c>
      <c r="X112" s="74">
        <v>0.25</v>
      </c>
      <c r="Y112" s="74">
        <v>0.25</v>
      </c>
      <c r="Z112" s="74">
        <v>0.25</v>
      </c>
      <c r="AA112" s="74">
        <v>0.25</v>
      </c>
      <c r="AB112" s="74">
        <v>0.25</v>
      </c>
      <c r="AC112" s="74">
        <v>0.25</v>
      </c>
      <c r="AD112" s="74">
        <v>0.25</v>
      </c>
      <c r="AE112" s="74">
        <v>0.25</v>
      </c>
      <c r="AF112" s="74">
        <v>0.25</v>
      </c>
      <c r="AG112" s="74">
        <v>0.33</v>
      </c>
      <c r="AH112" s="74" t="s">
        <v>54</v>
      </c>
      <c r="AI112" s="74" t="s">
        <v>26</v>
      </c>
      <c r="AJ112" s="74" t="s">
        <v>26</v>
      </c>
      <c r="AK112" s="74" t="s">
        <v>26</v>
      </c>
    </row>
    <row r="113" spans="1:41" x14ac:dyDescent="0.25">
      <c r="A113" s="74" t="s">
        <v>200</v>
      </c>
      <c r="B113" s="84" t="s">
        <v>20</v>
      </c>
      <c r="C113" s="74" t="s">
        <v>89</v>
      </c>
      <c r="D113" s="74" t="s">
        <v>145</v>
      </c>
      <c r="E113" s="74" t="s">
        <v>163</v>
      </c>
      <c r="F113" s="74" t="s">
        <v>201</v>
      </c>
      <c r="G113" s="74" t="s">
        <v>148</v>
      </c>
      <c r="H113" s="84">
        <v>10</v>
      </c>
      <c r="I113" s="85">
        <v>0.7</v>
      </c>
      <c r="J113" s="86">
        <v>0.46104000170839254</v>
      </c>
      <c r="K113" s="87">
        <v>0.15</v>
      </c>
      <c r="L113" s="87">
        <v>0.2</v>
      </c>
      <c r="M113" s="87">
        <v>0.2</v>
      </c>
      <c r="N113" s="84">
        <v>0.2</v>
      </c>
      <c r="O113" s="84">
        <v>0.25</v>
      </c>
      <c r="P113" s="84">
        <v>0.25</v>
      </c>
      <c r="Q113" s="84">
        <v>0.25</v>
      </c>
      <c r="R113" s="84">
        <v>0.25</v>
      </c>
      <c r="S113" s="84">
        <v>0.25</v>
      </c>
      <c r="T113" s="84">
        <v>0.25</v>
      </c>
      <c r="U113" s="84">
        <v>0.25</v>
      </c>
      <c r="V113" s="74">
        <v>0.25</v>
      </c>
      <c r="W113" s="74">
        <v>0.25</v>
      </c>
      <c r="X113" s="74">
        <v>0.25</v>
      </c>
      <c r="Y113" s="74">
        <v>0.25</v>
      </c>
      <c r="Z113" s="74">
        <v>0.25</v>
      </c>
      <c r="AA113" s="74">
        <v>0.25</v>
      </c>
      <c r="AB113" s="74">
        <v>0.25</v>
      </c>
      <c r="AC113" s="74">
        <v>0.25</v>
      </c>
      <c r="AD113" s="74">
        <v>0.25</v>
      </c>
      <c r="AE113" s="74">
        <v>0.25</v>
      </c>
      <c r="AF113" s="74">
        <v>0.25</v>
      </c>
      <c r="AG113" s="74">
        <v>0.33</v>
      </c>
      <c r="AH113" s="74">
        <v>0.33</v>
      </c>
      <c r="AI113" s="74" t="s">
        <v>26</v>
      </c>
      <c r="AJ113" s="74" t="s">
        <v>26</v>
      </c>
      <c r="AK113" s="74" t="s">
        <v>26</v>
      </c>
    </row>
    <row r="114" spans="1:41" x14ac:dyDescent="0.25">
      <c r="A114" s="74" t="s">
        <v>202</v>
      </c>
      <c r="B114" s="84" t="s">
        <v>28</v>
      </c>
      <c r="C114" s="74" t="s">
        <v>89</v>
      </c>
      <c r="D114" s="74" t="s">
        <v>145</v>
      </c>
      <c r="E114" s="74" t="s">
        <v>163</v>
      </c>
      <c r="F114" s="74" t="s">
        <v>201</v>
      </c>
      <c r="G114" s="74" t="s">
        <v>148</v>
      </c>
      <c r="H114" s="84">
        <v>10</v>
      </c>
      <c r="I114" s="85">
        <v>0.7</v>
      </c>
      <c r="J114" s="86">
        <v>0.46104000170839254</v>
      </c>
      <c r="K114" s="87">
        <v>0.15</v>
      </c>
      <c r="L114" s="87">
        <v>0.27</v>
      </c>
      <c r="M114" s="87">
        <v>0.27</v>
      </c>
      <c r="N114" s="84">
        <v>0.27</v>
      </c>
      <c r="O114" s="84">
        <v>0.27</v>
      </c>
      <c r="P114" s="84">
        <v>0.27</v>
      </c>
      <c r="Q114" s="84">
        <v>0.27</v>
      </c>
      <c r="R114" s="84">
        <v>0.27</v>
      </c>
      <c r="S114" s="84">
        <v>0.27</v>
      </c>
      <c r="T114" s="84">
        <v>0.27</v>
      </c>
      <c r="U114" s="84">
        <v>0.27</v>
      </c>
      <c r="V114" s="74">
        <v>0.27</v>
      </c>
      <c r="W114" s="74">
        <v>0.27</v>
      </c>
      <c r="X114" s="74">
        <v>0.27</v>
      </c>
      <c r="Y114" s="74">
        <v>0.27</v>
      </c>
      <c r="Z114" s="74">
        <v>0.27</v>
      </c>
      <c r="AA114" s="74">
        <v>0.27</v>
      </c>
      <c r="AB114" s="74">
        <v>0.27</v>
      </c>
      <c r="AC114" s="74">
        <v>0.27</v>
      </c>
      <c r="AD114" s="74">
        <v>0.27</v>
      </c>
      <c r="AE114" s="74">
        <v>0.27</v>
      </c>
      <c r="AF114" s="74">
        <v>0.27</v>
      </c>
      <c r="AG114" s="74">
        <v>0.33</v>
      </c>
      <c r="AH114" s="74">
        <v>0.33</v>
      </c>
      <c r="AI114" s="74" t="s">
        <v>26</v>
      </c>
      <c r="AJ114" s="74" t="s">
        <v>26</v>
      </c>
      <c r="AK114" s="74" t="s">
        <v>26</v>
      </c>
    </row>
    <row r="115" spans="1:41" x14ac:dyDescent="0.25">
      <c r="A115" s="74" t="s">
        <v>203</v>
      </c>
      <c r="B115" s="84" t="s">
        <v>20</v>
      </c>
      <c r="C115" s="74" t="s">
        <v>21</v>
      </c>
      <c r="D115" s="74" t="s">
        <v>145</v>
      </c>
      <c r="E115" s="74" t="s">
        <v>163</v>
      </c>
      <c r="F115" s="74" t="s">
        <v>201</v>
      </c>
      <c r="G115" s="74" t="s">
        <v>151</v>
      </c>
      <c r="H115" s="84">
        <v>10</v>
      </c>
      <c r="I115" s="85">
        <v>0.7</v>
      </c>
      <c r="J115" s="86">
        <v>0.42958807047498165</v>
      </c>
      <c r="K115" s="87">
        <v>0.13</v>
      </c>
      <c r="L115" s="87">
        <v>0.2</v>
      </c>
      <c r="M115" s="87">
        <v>0.2</v>
      </c>
      <c r="N115" s="84">
        <v>0.2</v>
      </c>
      <c r="O115" s="84">
        <v>0.2</v>
      </c>
      <c r="P115" s="84">
        <v>0.2</v>
      </c>
      <c r="Q115" s="84">
        <v>0.2</v>
      </c>
      <c r="R115" s="84">
        <v>0.2</v>
      </c>
      <c r="S115" s="84">
        <v>0.2</v>
      </c>
      <c r="T115" s="84">
        <v>0.2</v>
      </c>
      <c r="U115" s="84">
        <v>0.2</v>
      </c>
      <c r="V115" s="74">
        <v>0.2</v>
      </c>
      <c r="W115" s="74">
        <v>0.2</v>
      </c>
      <c r="X115" s="74">
        <v>0.2</v>
      </c>
      <c r="Y115" s="74">
        <v>0.2</v>
      </c>
      <c r="Z115" s="74">
        <v>0.2</v>
      </c>
      <c r="AA115" s="74">
        <v>0.2</v>
      </c>
      <c r="AB115" s="74">
        <v>0.2</v>
      </c>
      <c r="AC115" s="74">
        <v>0.2</v>
      </c>
      <c r="AD115" s="74">
        <v>0.2</v>
      </c>
      <c r="AE115" s="74">
        <v>0.2</v>
      </c>
      <c r="AF115" s="74">
        <v>0.2</v>
      </c>
      <c r="AG115" s="74">
        <v>0.33</v>
      </c>
      <c r="AH115" s="74">
        <v>0.33</v>
      </c>
      <c r="AI115" s="74" t="s">
        <v>26</v>
      </c>
      <c r="AJ115" s="74" t="s">
        <v>26</v>
      </c>
      <c r="AK115" s="74" t="s">
        <v>26</v>
      </c>
    </row>
    <row r="116" spans="1:41" x14ac:dyDescent="0.25">
      <c r="A116" s="74" t="s">
        <v>204</v>
      </c>
      <c r="B116" s="84" t="s">
        <v>28</v>
      </c>
      <c r="C116" s="74" t="s">
        <v>21</v>
      </c>
      <c r="D116" s="74" t="s">
        <v>145</v>
      </c>
      <c r="E116" s="74" t="s">
        <v>163</v>
      </c>
      <c r="F116" s="74" t="s">
        <v>201</v>
      </c>
      <c r="G116" s="74" t="s">
        <v>151</v>
      </c>
      <c r="H116" s="84">
        <v>10</v>
      </c>
      <c r="I116" s="85">
        <v>0.7</v>
      </c>
      <c r="J116" s="86">
        <v>0.42958807047498165</v>
      </c>
      <c r="K116" s="87">
        <v>0.2</v>
      </c>
      <c r="L116" s="87">
        <v>0.27</v>
      </c>
      <c r="M116" s="87">
        <v>0.27</v>
      </c>
      <c r="N116" s="84">
        <v>0.27</v>
      </c>
      <c r="O116" s="84">
        <v>0.27</v>
      </c>
      <c r="P116" s="84">
        <v>0.27</v>
      </c>
      <c r="Q116" s="84">
        <v>0.27</v>
      </c>
      <c r="R116" s="84">
        <v>0.27</v>
      </c>
      <c r="S116" s="84">
        <v>0.27</v>
      </c>
      <c r="T116" s="84">
        <v>0.27</v>
      </c>
      <c r="U116" s="84">
        <v>0.27</v>
      </c>
      <c r="V116" s="74">
        <v>0.27</v>
      </c>
      <c r="W116" s="74">
        <v>0.27</v>
      </c>
      <c r="X116" s="74">
        <v>0.27</v>
      </c>
      <c r="Y116" s="74">
        <v>0.27</v>
      </c>
      <c r="Z116" s="74">
        <v>0.27</v>
      </c>
      <c r="AA116" s="74">
        <v>0.27</v>
      </c>
      <c r="AB116" s="74">
        <v>0.27</v>
      </c>
      <c r="AC116" s="74">
        <v>0.27</v>
      </c>
      <c r="AD116" s="74">
        <v>0.27</v>
      </c>
      <c r="AE116" s="74">
        <v>0.27</v>
      </c>
      <c r="AF116" s="74">
        <v>0.27</v>
      </c>
      <c r="AG116" s="74">
        <v>0.33</v>
      </c>
      <c r="AH116" s="74">
        <v>0.33</v>
      </c>
      <c r="AI116" s="74" t="s">
        <v>26</v>
      </c>
      <c r="AJ116" s="74" t="s">
        <v>26</v>
      </c>
      <c r="AK116" s="74" t="s">
        <v>26</v>
      </c>
    </row>
    <row r="117" spans="1:41" x14ac:dyDescent="0.25">
      <c r="A117" s="74" t="s">
        <v>205</v>
      </c>
      <c r="B117" s="84" t="s">
        <v>20</v>
      </c>
      <c r="C117" s="74" t="s">
        <v>30</v>
      </c>
      <c r="D117" s="74" t="s">
        <v>145</v>
      </c>
      <c r="E117" s="74" t="s">
        <v>163</v>
      </c>
      <c r="F117" s="74" t="s">
        <v>201</v>
      </c>
      <c r="G117" s="74" t="s">
        <v>31</v>
      </c>
      <c r="H117" s="84">
        <v>10</v>
      </c>
      <c r="I117" s="85">
        <v>0.7</v>
      </c>
      <c r="J117" s="86">
        <v>0.45890207746534312</v>
      </c>
      <c r="K117" s="87">
        <v>0.12</v>
      </c>
      <c r="L117" s="87">
        <v>0.17</v>
      </c>
      <c r="M117" s="87">
        <v>0.17</v>
      </c>
      <c r="N117" s="84">
        <v>0.25</v>
      </c>
      <c r="O117" s="84">
        <v>0.25</v>
      </c>
      <c r="P117" s="84">
        <v>0.25</v>
      </c>
      <c r="Q117" s="84">
        <v>0.25</v>
      </c>
      <c r="R117" s="84">
        <v>0.25</v>
      </c>
      <c r="S117" s="84">
        <v>0.25</v>
      </c>
      <c r="T117" s="84">
        <v>0.25</v>
      </c>
      <c r="U117" s="84">
        <v>0.25</v>
      </c>
      <c r="V117" s="74">
        <v>0.25</v>
      </c>
      <c r="W117" s="74">
        <v>0.25</v>
      </c>
      <c r="X117" s="74">
        <v>0.25</v>
      </c>
      <c r="Y117" s="74">
        <v>0.25</v>
      </c>
      <c r="Z117" s="74">
        <v>0.25</v>
      </c>
      <c r="AA117" s="74">
        <v>0.25</v>
      </c>
      <c r="AB117" s="74">
        <v>0.25</v>
      </c>
      <c r="AC117" s="74">
        <v>0.25</v>
      </c>
      <c r="AD117" s="74">
        <v>0.25</v>
      </c>
      <c r="AE117" s="74">
        <v>0.25</v>
      </c>
      <c r="AF117" s="74">
        <v>0.25</v>
      </c>
      <c r="AG117" s="74">
        <v>0.33</v>
      </c>
      <c r="AH117" s="74">
        <v>0.33</v>
      </c>
      <c r="AI117" s="74" t="s">
        <v>26</v>
      </c>
      <c r="AJ117" s="74" t="s">
        <v>26</v>
      </c>
      <c r="AK117" s="74" t="s">
        <v>26</v>
      </c>
    </row>
    <row r="118" spans="1:41" x14ac:dyDescent="0.25">
      <c r="A118" s="74" t="s">
        <v>206</v>
      </c>
      <c r="B118" s="84" t="s">
        <v>28</v>
      </c>
      <c r="C118" s="74" t="s">
        <v>30</v>
      </c>
      <c r="D118" s="74" t="s">
        <v>145</v>
      </c>
      <c r="E118" s="74" t="s">
        <v>163</v>
      </c>
      <c r="F118" s="74" t="s">
        <v>201</v>
      </c>
      <c r="G118" s="74" t="s">
        <v>31</v>
      </c>
      <c r="H118" s="84">
        <v>10</v>
      </c>
      <c r="I118" s="85">
        <v>0.7</v>
      </c>
      <c r="J118" s="86">
        <v>0.45890207746534312</v>
      </c>
      <c r="K118" s="87">
        <v>0.12</v>
      </c>
      <c r="L118" s="87">
        <v>0.27</v>
      </c>
      <c r="M118" s="87">
        <v>0.27</v>
      </c>
      <c r="N118" s="84">
        <v>0.27</v>
      </c>
      <c r="O118" s="84">
        <v>0.25</v>
      </c>
      <c r="P118" s="84">
        <v>0.25</v>
      </c>
      <c r="Q118" s="84">
        <v>0.25</v>
      </c>
      <c r="R118" s="84">
        <v>0.25</v>
      </c>
      <c r="S118" s="84">
        <v>0.25</v>
      </c>
      <c r="T118" s="84">
        <v>0.25</v>
      </c>
      <c r="U118" s="84">
        <v>0.25</v>
      </c>
      <c r="V118" s="74">
        <v>0.25</v>
      </c>
      <c r="W118" s="74">
        <v>0.25</v>
      </c>
      <c r="X118" s="74">
        <v>0.25</v>
      </c>
      <c r="Y118" s="74">
        <v>0.25</v>
      </c>
      <c r="Z118" s="74">
        <v>0.25</v>
      </c>
      <c r="AA118" s="74">
        <v>0.25</v>
      </c>
      <c r="AB118" s="74">
        <v>0.25</v>
      </c>
      <c r="AC118" s="74">
        <v>0.25</v>
      </c>
      <c r="AD118" s="74">
        <v>0.25</v>
      </c>
      <c r="AE118" s="74">
        <v>0.25</v>
      </c>
      <c r="AF118" s="74">
        <v>0.25</v>
      </c>
      <c r="AG118" s="74">
        <v>0.33</v>
      </c>
      <c r="AH118" s="74" t="s">
        <v>54</v>
      </c>
      <c r="AI118" s="74" t="s">
        <v>26</v>
      </c>
      <c r="AJ118" s="74" t="s">
        <v>26</v>
      </c>
      <c r="AK118" s="74" t="s">
        <v>26</v>
      </c>
    </row>
    <row r="119" spans="1:41" x14ac:dyDescent="0.25">
      <c r="A119" s="74" t="s">
        <v>207</v>
      </c>
      <c r="B119" s="84" t="s">
        <v>20</v>
      </c>
      <c r="C119" s="74" t="s">
        <v>89</v>
      </c>
      <c r="D119" s="74" t="s">
        <v>145</v>
      </c>
      <c r="E119" s="74" t="s">
        <v>163</v>
      </c>
      <c r="F119" s="74" t="s">
        <v>208</v>
      </c>
      <c r="G119" s="74" t="s">
        <v>148</v>
      </c>
      <c r="H119" s="84">
        <v>10</v>
      </c>
      <c r="I119" s="85">
        <v>0.7</v>
      </c>
      <c r="J119" s="86">
        <v>0.46104000170839254</v>
      </c>
      <c r="K119" s="87">
        <v>0.15</v>
      </c>
      <c r="L119" s="87">
        <v>0.2</v>
      </c>
      <c r="M119" s="87">
        <v>0.2</v>
      </c>
      <c r="N119" s="84">
        <v>0.2</v>
      </c>
      <c r="O119" s="84">
        <v>0.25</v>
      </c>
      <c r="P119" s="84">
        <v>0.25</v>
      </c>
      <c r="Q119" s="84">
        <v>0.25</v>
      </c>
      <c r="R119" s="84">
        <v>0.25</v>
      </c>
      <c r="S119" s="84">
        <v>0.25</v>
      </c>
      <c r="T119" s="84">
        <v>0.25</v>
      </c>
      <c r="U119" s="84">
        <v>0.25</v>
      </c>
      <c r="V119" s="74">
        <v>0.25</v>
      </c>
      <c r="W119" s="74">
        <v>0.25</v>
      </c>
      <c r="X119" s="74">
        <v>0.25</v>
      </c>
      <c r="Y119" s="74">
        <v>0.25</v>
      </c>
      <c r="Z119" s="74">
        <v>0.25</v>
      </c>
      <c r="AA119" s="74">
        <v>0.25</v>
      </c>
      <c r="AB119" s="74">
        <v>0.25</v>
      </c>
      <c r="AC119" s="74">
        <v>0.25</v>
      </c>
      <c r="AD119" s="74">
        <v>0.25</v>
      </c>
      <c r="AE119" s="74">
        <v>0.25</v>
      </c>
      <c r="AF119" s="74">
        <v>0.25</v>
      </c>
      <c r="AG119" s="74">
        <v>0.33</v>
      </c>
      <c r="AH119" s="74">
        <v>0.33</v>
      </c>
      <c r="AI119" s="74" t="s">
        <v>26</v>
      </c>
      <c r="AJ119" s="74" t="s">
        <v>26</v>
      </c>
      <c r="AK119" s="74" t="s">
        <v>26</v>
      </c>
    </row>
    <row r="120" spans="1:41" x14ac:dyDescent="0.25">
      <c r="A120" s="74" t="s">
        <v>209</v>
      </c>
      <c r="B120" s="84" t="s">
        <v>28</v>
      </c>
      <c r="C120" s="74" t="s">
        <v>89</v>
      </c>
      <c r="D120" s="74" t="s">
        <v>145</v>
      </c>
      <c r="E120" s="74" t="s">
        <v>163</v>
      </c>
      <c r="F120" s="74" t="s">
        <v>208</v>
      </c>
      <c r="G120" s="74" t="s">
        <v>148</v>
      </c>
      <c r="H120" s="84">
        <v>10</v>
      </c>
      <c r="I120" s="85">
        <v>0.7</v>
      </c>
      <c r="J120" s="86">
        <v>0.46104000170839254</v>
      </c>
      <c r="K120" s="87">
        <v>0.15</v>
      </c>
      <c r="L120" s="87">
        <v>0.27</v>
      </c>
      <c r="M120" s="87">
        <v>0.27</v>
      </c>
      <c r="N120" s="84">
        <v>0.27</v>
      </c>
      <c r="O120" s="84">
        <v>0.27</v>
      </c>
      <c r="P120" s="84">
        <v>0.27</v>
      </c>
      <c r="Q120" s="84">
        <v>0.27</v>
      </c>
      <c r="R120" s="84">
        <v>0.27</v>
      </c>
      <c r="S120" s="84">
        <v>0.27</v>
      </c>
      <c r="T120" s="84">
        <v>0.27</v>
      </c>
      <c r="U120" s="84">
        <v>0.27</v>
      </c>
      <c r="V120" s="74">
        <v>0.27</v>
      </c>
      <c r="W120" s="74">
        <v>0.27</v>
      </c>
      <c r="X120" s="74">
        <v>0.27</v>
      </c>
      <c r="Y120" s="74">
        <v>0.27</v>
      </c>
      <c r="Z120" s="74">
        <v>0.27</v>
      </c>
      <c r="AA120" s="74">
        <v>0.27</v>
      </c>
      <c r="AB120" s="74">
        <v>0.27</v>
      </c>
      <c r="AC120" s="74">
        <v>0.27</v>
      </c>
      <c r="AD120" s="74">
        <v>0.27</v>
      </c>
      <c r="AE120" s="74">
        <v>0.27</v>
      </c>
      <c r="AF120" s="74">
        <v>0.27</v>
      </c>
      <c r="AG120" s="74">
        <v>0.33</v>
      </c>
      <c r="AH120" s="74">
        <v>0.33</v>
      </c>
      <c r="AI120" s="74" t="s">
        <v>26</v>
      </c>
      <c r="AJ120" s="74" t="s">
        <v>26</v>
      </c>
      <c r="AK120" s="74" t="s">
        <v>26</v>
      </c>
    </row>
    <row r="121" spans="1:41" x14ac:dyDescent="0.25">
      <c r="A121" s="74" t="s">
        <v>210</v>
      </c>
      <c r="B121" s="84" t="s">
        <v>20</v>
      </c>
      <c r="C121" s="74" t="s">
        <v>21</v>
      </c>
      <c r="D121" s="74" t="s">
        <v>145</v>
      </c>
      <c r="E121" s="74" t="s">
        <v>163</v>
      </c>
      <c r="F121" s="74" t="s">
        <v>208</v>
      </c>
      <c r="G121" s="74" t="s">
        <v>151</v>
      </c>
      <c r="H121" s="84">
        <v>10</v>
      </c>
      <c r="I121" s="85">
        <v>0.7</v>
      </c>
      <c r="J121" s="86">
        <v>0.42958807047498165</v>
      </c>
      <c r="K121" s="87">
        <v>0.13</v>
      </c>
      <c r="L121" s="87">
        <v>0.2</v>
      </c>
      <c r="M121" s="87">
        <v>0.2</v>
      </c>
      <c r="N121" s="84">
        <v>0.2</v>
      </c>
      <c r="O121" s="84">
        <v>0.2</v>
      </c>
      <c r="P121" s="84">
        <v>0.2</v>
      </c>
      <c r="Q121" s="84">
        <v>0.2</v>
      </c>
      <c r="R121" s="84">
        <v>0.2</v>
      </c>
      <c r="S121" s="84">
        <v>0.2</v>
      </c>
      <c r="T121" s="84">
        <v>0.2</v>
      </c>
      <c r="U121" s="84">
        <v>0.2</v>
      </c>
      <c r="V121" s="74">
        <v>0.2</v>
      </c>
      <c r="W121" s="74">
        <v>0.2</v>
      </c>
      <c r="X121" s="74">
        <v>0.2</v>
      </c>
      <c r="Y121" s="74">
        <v>0.2</v>
      </c>
      <c r="Z121" s="74">
        <v>0.2</v>
      </c>
      <c r="AA121" s="74">
        <v>0.2</v>
      </c>
      <c r="AB121" s="74">
        <v>0.2</v>
      </c>
      <c r="AC121" s="74">
        <v>0.2</v>
      </c>
      <c r="AD121" s="74">
        <v>0.2</v>
      </c>
      <c r="AE121" s="74">
        <v>0.2</v>
      </c>
      <c r="AF121" s="74">
        <v>0.2</v>
      </c>
      <c r="AG121" s="74">
        <v>0.33</v>
      </c>
      <c r="AH121" s="74">
        <v>0.33</v>
      </c>
      <c r="AI121" s="74" t="s">
        <v>26</v>
      </c>
      <c r="AJ121" s="74" t="s">
        <v>26</v>
      </c>
      <c r="AK121" s="74" t="s">
        <v>26</v>
      </c>
    </row>
    <row r="122" spans="1:41" x14ac:dyDescent="0.25">
      <c r="A122" s="74" t="s">
        <v>211</v>
      </c>
      <c r="B122" s="84" t="s">
        <v>28</v>
      </c>
      <c r="C122" s="74" t="s">
        <v>21</v>
      </c>
      <c r="D122" s="74" t="s">
        <v>145</v>
      </c>
      <c r="E122" s="74" t="s">
        <v>163</v>
      </c>
      <c r="F122" s="74" t="s">
        <v>208</v>
      </c>
      <c r="G122" s="74" t="s">
        <v>151</v>
      </c>
      <c r="H122" s="84">
        <v>10</v>
      </c>
      <c r="I122" s="85">
        <v>0.7</v>
      </c>
      <c r="J122" s="86">
        <v>0.42958807047498165</v>
      </c>
      <c r="K122" s="87">
        <v>0.2</v>
      </c>
      <c r="L122" s="87">
        <v>0.27</v>
      </c>
      <c r="M122" s="87">
        <v>0.27</v>
      </c>
      <c r="N122" s="84">
        <v>0.27</v>
      </c>
      <c r="O122" s="84">
        <v>0.27</v>
      </c>
      <c r="P122" s="84">
        <v>0.27</v>
      </c>
      <c r="Q122" s="84">
        <v>0.27</v>
      </c>
      <c r="R122" s="84">
        <v>0.27</v>
      </c>
      <c r="S122" s="84">
        <v>0.27</v>
      </c>
      <c r="T122" s="84">
        <v>0.27</v>
      </c>
      <c r="U122" s="84">
        <v>0.27</v>
      </c>
      <c r="V122" s="74">
        <v>0.27</v>
      </c>
      <c r="W122" s="74">
        <v>0.27</v>
      </c>
      <c r="X122" s="74">
        <v>0.27</v>
      </c>
      <c r="Y122" s="74">
        <v>0.27</v>
      </c>
      <c r="Z122" s="74">
        <v>0.27</v>
      </c>
      <c r="AA122" s="74">
        <v>0.27</v>
      </c>
      <c r="AB122" s="74">
        <v>0.27</v>
      </c>
      <c r="AC122" s="74">
        <v>0.27</v>
      </c>
      <c r="AD122" s="74">
        <v>0.27</v>
      </c>
      <c r="AE122" s="74">
        <v>0.27</v>
      </c>
      <c r="AF122" s="74">
        <v>0.27</v>
      </c>
      <c r="AG122" s="74">
        <v>0.33</v>
      </c>
      <c r="AH122" s="74">
        <v>0.33</v>
      </c>
      <c r="AI122" s="74" t="s">
        <v>26</v>
      </c>
      <c r="AJ122" s="74" t="s">
        <v>26</v>
      </c>
      <c r="AK122" s="74" t="s">
        <v>26</v>
      </c>
    </row>
    <row r="123" spans="1:41" x14ac:dyDescent="0.25">
      <c r="A123" s="74" t="s">
        <v>212</v>
      </c>
      <c r="B123" s="84" t="s">
        <v>20</v>
      </c>
      <c r="C123" s="74" t="s">
        <v>30</v>
      </c>
      <c r="D123" s="74" t="s">
        <v>145</v>
      </c>
      <c r="E123" s="74" t="s">
        <v>163</v>
      </c>
      <c r="F123" s="74" t="s">
        <v>208</v>
      </c>
      <c r="G123" s="74" t="s">
        <v>31</v>
      </c>
      <c r="H123" s="84">
        <v>10</v>
      </c>
      <c r="I123" s="85">
        <v>0.7</v>
      </c>
      <c r="J123" s="86">
        <v>0.45890207746534312</v>
      </c>
      <c r="K123" s="87">
        <v>0.12</v>
      </c>
      <c r="L123" s="87">
        <v>0.17</v>
      </c>
      <c r="M123" s="87">
        <v>0.17</v>
      </c>
      <c r="N123" s="84">
        <v>0.25</v>
      </c>
      <c r="O123" s="84">
        <v>0.25</v>
      </c>
      <c r="P123" s="84">
        <v>0.25</v>
      </c>
      <c r="Q123" s="84">
        <v>0.25</v>
      </c>
      <c r="R123" s="84">
        <v>0.25</v>
      </c>
      <c r="S123" s="84">
        <v>0.25</v>
      </c>
      <c r="T123" s="84">
        <v>0.25</v>
      </c>
      <c r="U123" s="84">
        <v>0.25</v>
      </c>
      <c r="V123" s="74">
        <v>0.25</v>
      </c>
      <c r="W123" s="74">
        <v>0.25</v>
      </c>
      <c r="X123" s="74">
        <v>0.25</v>
      </c>
      <c r="Y123" s="74">
        <v>0.25</v>
      </c>
      <c r="Z123" s="74">
        <v>0.25</v>
      </c>
      <c r="AA123" s="74">
        <v>0.25</v>
      </c>
      <c r="AB123" s="74">
        <v>0.25</v>
      </c>
      <c r="AC123" s="74">
        <v>0.25</v>
      </c>
      <c r="AD123" s="74">
        <v>0.25</v>
      </c>
      <c r="AE123" s="74">
        <v>0.25</v>
      </c>
      <c r="AF123" s="74">
        <v>0.25</v>
      </c>
      <c r="AG123" s="74">
        <v>0.33</v>
      </c>
      <c r="AH123" s="74">
        <v>0.33</v>
      </c>
      <c r="AI123" s="74" t="s">
        <v>26</v>
      </c>
      <c r="AJ123" s="74" t="s">
        <v>26</v>
      </c>
      <c r="AK123" s="74" t="s">
        <v>26</v>
      </c>
    </row>
    <row r="124" spans="1:41" x14ac:dyDescent="0.25">
      <c r="A124" s="74" t="s">
        <v>213</v>
      </c>
      <c r="B124" s="84" t="s">
        <v>28</v>
      </c>
      <c r="C124" s="74" t="s">
        <v>30</v>
      </c>
      <c r="D124" s="74" t="s">
        <v>145</v>
      </c>
      <c r="E124" s="74" t="s">
        <v>163</v>
      </c>
      <c r="F124" s="74" t="s">
        <v>208</v>
      </c>
      <c r="G124" s="74" t="s">
        <v>31</v>
      </c>
      <c r="H124" s="84">
        <v>10</v>
      </c>
      <c r="I124" s="85">
        <v>0.7</v>
      </c>
      <c r="J124" s="86">
        <v>0.45890207746534312</v>
      </c>
      <c r="K124" s="87">
        <v>0.12</v>
      </c>
      <c r="L124" s="87">
        <v>0.27</v>
      </c>
      <c r="M124" s="87">
        <v>0.27</v>
      </c>
      <c r="N124" s="84">
        <v>0.27</v>
      </c>
      <c r="O124" s="84">
        <v>0.25</v>
      </c>
      <c r="P124" s="84">
        <v>0.25</v>
      </c>
      <c r="Q124" s="84">
        <v>0.25</v>
      </c>
      <c r="R124" s="84">
        <v>0.25</v>
      </c>
      <c r="S124" s="84">
        <v>0.25</v>
      </c>
      <c r="T124" s="84">
        <v>0.25</v>
      </c>
      <c r="U124" s="84">
        <v>0.25</v>
      </c>
      <c r="V124" s="74">
        <v>0.25</v>
      </c>
      <c r="W124" s="74">
        <v>0.25</v>
      </c>
      <c r="X124" s="74">
        <v>0.25</v>
      </c>
      <c r="Y124" s="74">
        <v>0.25</v>
      </c>
      <c r="Z124" s="74">
        <v>0.25</v>
      </c>
      <c r="AA124" s="74">
        <v>0.25</v>
      </c>
      <c r="AB124" s="74">
        <v>0.25</v>
      </c>
      <c r="AC124" s="74">
        <v>0.25</v>
      </c>
      <c r="AD124" s="74">
        <v>0.25</v>
      </c>
      <c r="AE124" s="74">
        <v>0.25</v>
      </c>
      <c r="AF124" s="74">
        <v>0.25</v>
      </c>
      <c r="AG124" s="74">
        <v>0.33</v>
      </c>
      <c r="AH124" s="74">
        <v>0.33</v>
      </c>
      <c r="AI124" s="74" t="s">
        <v>26</v>
      </c>
      <c r="AJ124" s="74" t="s">
        <v>26</v>
      </c>
      <c r="AK124" s="74" t="s">
        <v>26</v>
      </c>
    </row>
    <row r="125" spans="1:41" x14ac:dyDescent="0.25">
      <c r="A125" s="74" t="s">
        <v>214</v>
      </c>
      <c r="B125" s="84" t="s">
        <v>20</v>
      </c>
      <c r="C125" s="74" t="s">
        <v>89</v>
      </c>
      <c r="D125" s="74" t="s">
        <v>145</v>
      </c>
      <c r="E125" s="74" t="s">
        <v>163</v>
      </c>
      <c r="F125" s="74" t="s">
        <v>215</v>
      </c>
      <c r="G125" s="74" t="s">
        <v>148</v>
      </c>
      <c r="H125" s="84">
        <v>10</v>
      </c>
      <c r="I125" s="85">
        <v>0.7</v>
      </c>
      <c r="J125" s="86">
        <v>0.46104000170839254</v>
      </c>
      <c r="K125" s="87">
        <v>0.15</v>
      </c>
      <c r="L125" s="87">
        <v>0.2</v>
      </c>
      <c r="M125" s="87">
        <v>0.2</v>
      </c>
      <c r="N125" s="84">
        <v>0.2</v>
      </c>
      <c r="O125" s="84">
        <v>0.25</v>
      </c>
      <c r="P125" s="84">
        <v>0.25</v>
      </c>
      <c r="Q125" s="84">
        <v>0.25</v>
      </c>
      <c r="R125" s="84">
        <v>0.25</v>
      </c>
      <c r="S125" s="84">
        <v>0.25</v>
      </c>
      <c r="T125" s="84">
        <v>0.25</v>
      </c>
      <c r="U125" s="84">
        <v>0.25</v>
      </c>
      <c r="V125" s="74">
        <v>0.25</v>
      </c>
      <c r="W125" s="74">
        <v>0.25</v>
      </c>
      <c r="X125" s="74">
        <v>0.25</v>
      </c>
      <c r="Y125" s="74">
        <v>0.25</v>
      </c>
      <c r="Z125" s="74">
        <v>0.25</v>
      </c>
      <c r="AA125" s="74">
        <v>0.25</v>
      </c>
      <c r="AB125" s="74">
        <v>0.25</v>
      </c>
      <c r="AC125" s="74">
        <v>0.25</v>
      </c>
      <c r="AD125" s="74">
        <v>0.25</v>
      </c>
      <c r="AE125" s="74">
        <v>0.25</v>
      </c>
      <c r="AF125" s="74">
        <v>0.25</v>
      </c>
      <c r="AG125" s="74">
        <v>0.33</v>
      </c>
      <c r="AH125" s="74">
        <v>0.33</v>
      </c>
      <c r="AI125" s="74" t="s">
        <v>26</v>
      </c>
      <c r="AJ125" s="74" t="s">
        <v>26</v>
      </c>
      <c r="AK125" s="74" t="s">
        <v>26</v>
      </c>
      <c r="AO125" s="74" t="s">
        <v>26</v>
      </c>
    </row>
    <row r="126" spans="1:41" x14ac:dyDescent="0.25">
      <c r="A126" s="74" t="s">
        <v>216</v>
      </c>
      <c r="B126" s="84" t="s">
        <v>28</v>
      </c>
      <c r="C126" s="74" t="s">
        <v>89</v>
      </c>
      <c r="D126" s="74" t="s">
        <v>145</v>
      </c>
      <c r="E126" s="74" t="s">
        <v>163</v>
      </c>
      <c r="F126" s="74" t="s">
        <v>215</v>
      </c>
      <c r="G126" s="74" t="s">
        <v>148</v>
      </c>
      <c r="H126" s="84">
        <v>10</v>
      </c>
      <c r="I126" s="85">
        <v>0.7</v>
      </c>
      <c r="J126" s="86">
        <v>0.46104000170839254</v>
      </c>
      <c r="K126" s="87">
        <v>0.15</v>
      </c>
      <c r="L126" s="87">
        <v>0.27</v>
      </c>
      <c r="M126" s="87">
        <v>0.27</v>
      </c>
      <c r="N126" s="84">
        <v>0.27</v>
      </c>
      <c r="O126" s="84">
        <v>0.27</v>
      </c>
      <c r="P126" s="84">
        <v>0.27</v>
      </c>
      <c r="Q126" s="84">
        <v>0.27</v>
      </c>
      <c r="R126" s="84">
        <v>0.27</v>
      </c>
      <c r="S126" s="84">
        <v>0.27</v>
      </c>
      <c r="T126" s="84">
        <v>0.27</v>
      </c>
      <c r="U126" s="84">
        <v>0.27</v>
      </c>
      <c r="V126" s="74">
        <v>0.27</v>
      </c>
      <c r="W126" s="74">
        <v>0.27</v>
      </c>
      <c r="X126" s="74">
        <v>0.27</v>
      </c>
      <c r="Y126" s="74">
        <v>0.27</v>
      </c>
      <c r="Z126" s="74">
        <v>0.27</v>
      </c>
      <c r="AA126" s="74">
        <v>0.27</v>
      </c>
      <c r="AB126" s="74">
        <v>0.27</v>
      </c>
      <c r="AC126" s="74">
        <v>0.27</v>
      </c>
      <c r="AD126" s="74">
        <v>0.27</v>
      </c>
      <c r="AE126" s="74">
        <v>0.27</v>
      </c>
      <c r="AF126" s="74">
        <v>0.27</v>
      </c>
      <c r="AG126" s="74">
        <v>0.33</v>
      </c>
      <c r="AH126" s="74">
        <v>0.33</v>
      </c>
      <c r="AI126" s="74" t="s">
        <v>26</v>
      </c>
      <c r="AJ126" s="74" t="s">
        <v>26</v>
      </c>
      <c r="AK126" s="74" t="s">
        <v>26</v>
      </c>
      <c r="AO126" s="74" t="s">
        <v>26</v>
      </c>
    </row>
    <row r="127" spans="1:41" x14ac:dyDescent="0.25">
      <c r="A127" s="74" t="s">
        <v>217</v>
      </c>
      <c r="B127" s="84" t="s">
        <v>20</v>
      </c>
      <c r="C127" s="74" t="s">
        <v>21</v>
      </c>
      <c r="D127" s="74" t="s">
        <v>145</v>
      </c>
      <c r="E127" s="74" t="s">
        <v>163</v>
      </c>
      <c r="F127" s="74" t="s">
        <v>215</v>
      </c>
      <c r="G127" s="74" t="s">
        <v>151</v>
      </c>
      <c r="H127" s="84">
        <v>10</v>
      </c>
      <c r="I127" s="85">
        <v>0.7</v>
      </c>
      <c r="J127" s="86">
        <v>0.42958807047498165</v>
      </c>
      <c r="K127" s="87">
        <v>0.13</v>
      </c>
      <c r="L127" s="87">
        <v>0.2</v>
      </c>
      <c r="M127" s="87">
        <v>0.2</v>
      </c>
      <c r="N127" s="84">
        <v>0.2</v>
      </c>
      <c r="O127" s="84">
        <v>0.2</v>
      </c>
      <c r="P127" s="84">
        <v>0.2</v>
      </c>
      <c r="Q127" s="84">
        <v>0.2</v>
      </c>
      <c r="R127" s="84">
        <v>0.2</v>
      </c>
      <c r="S127" s="84">
        <v>0.2</v>
      </c>
      <c r="T127" s="84">
        <v>0.2</v>
      </c>
      <c r="U127" s="84">
        <v>0.2</v>
      </c>
      <c r="V127" s="74">
        <v>0.2</v>
      </c>
      <c r="W127" s="74">
        <v>0.2</v>
      </c>
      <c r="X127" s="74">
        <v>0.2</v>
      </c>
      <c r="Y127" s="74">
        <v>0.2</v>
      </c>
      <c r="Z127" s="74">
        <v>0.2</v>
      </c>
      <c r="AA127" s="74">
        <v>0.2</v>
      </c>
      <c r="AB127" s="74">
        <v>0.2</v>
      </c>
      <c r="AC127" s="74">
        <v>0.2</v>
      </c>
      <c r="AD127" s="74">
        <v>0.2</v>
      </c>
      <c r="AE127" s="74">
        <v>0.2</v>
      </c>
      <c r="AF127" s="74">
        <v>0.2</v>
      </c>
      <c r="AG127" s="74">
        <v>0.33</v>
      </c>
      <c r="AH127" s="74">
        <v>0.33</v>
      </c>
      <c r="AI127" s="74" t="s">
        <v>26</v>
      </c>
      <c r="AJ127" s="74" t="s">
        <v>26</v>
      </c>
      <c r="AK127" s="74" t="s">
        <v>26</v>
      </c>
      <c r="AO127" s="74" t="s">
        <v>26</v>
      </c>
    </row>
    <row r="128" spans="1:41" x14ac:dyDescent="0.25">
      <c r="A128" s="74" t="s">
        <v>218</v>
      </c>
      <c r="B128" s="84" t="s">
        <v>28</v>
      </c>
      <c r="C128" s="74" t="s">
        <v>21</v>
      </c>
      <c r="D128" s="74" t="s">
        <v>145</v>
      </c>
      <c r="E128" s="74" t="s">
        <v>163</v>
      </c>
      <c r="F128" s="74" t="s">
        <v>215</v>
      </c>
      <c r="G128" s="74" t="s">
        <v>151</v>
      </c>
      <c r="H128" s="84">
        <v>10</v>
      </c>
      <c r="I128" s="85">
        <v>0.7</v>
      </c>
      <c r="J128" s="86">
        <v>0.42958807047498165</v>
      </c>
      <c r="K128" s="87">
        <v>0.2</v>
      </c>
      <c r="L128" s="87">
        <v>0.27</v>
      </c>
      <c r="M128" s="87">
        <v>0.27</v>
      </c>
      <c r="N128" s="84">
        <v>0.27</v>
      </c>
      <c r="O128" s="84">
        <v>0.27</v>
      </c>
      <c r="P128" s="84">
        <v>0.27</v>
      </c>
      <c r="Q128" s="84">
        <v>0.27</v>
      </c>
      <c r="R128" s="84">
        <v>0.27</v>
      </c>
      <c r="S128" s="84">
        <v>0.27</v>
      </c>
      <c r="T128" s="84">
        <v>0.27</v>
      </c>
      <c r="U128" s="84">
        <v>0.27</v>
      </c>
      <c r="V128" s="74">
        <v>0.27</v>
      </c>
      <c r="W128" s="74">
        <v>0.27</v>
      </c>
      <c r="X128" s="74">
        <v>0.27</v>
      </c>
      <c r="Y128" s="74">
        <v>0.27</v>
      </c>
      <c r="Z128" s="74">
        <v>0.27</v>
      </c>
      <c r="AA128" s="74">
        <v>0.27</v>
      </c>
      <c r="AB128" s="74">
        <v>0.27</v>
      </c>
      <c r="AC128" s="74">
        <v>0.27</v>
      </c>
      <c r="AD128" s="74">
        <v>0.27</v>
      </c>
      <c r="AE128" s="74">
        <v>0.27</v>
      </c>
      <c r="AF128" s="74">
        <v>0.27</v>
      </c>
      <c r="AG128" s="74">
        <v>0.33</v>
      </c>
      <c r="AH128" s="74">
        <v>0.33</v>
      </c>
      <c r="AI128" s="74" t="s">
        <v>26</v>
      </c>
      <c r="AJ128" s="74" t="s">
        <v>26</v>
      </c>
      <c r="AK128" s="74" t="s">
        <v>26</v>
      </c>
      <c r="AO128" s="74" t="s">
        <v>26</v>
      </c>
    </row>
    <row r="129" spans="1:41" x14ac:dyDescent="0.25">
      <c r="A129" s="74" t="s">
        <v>219</v>
      </c>
      <c r="B129" s="84" t="s">
        <v>20</v>
      </c>
      <c r="C129" s="74" t="s">
        <v>21</v>
      </c>
      <c r="D129" s="74" t="s">
        <v>77</v>
      </c>
      <c r="E129" s="74" t="s">
        <v>78</v>
      </c>
      <c r="F129" s="74" t="s">
        <v>215</v>
      </c>
      <c r="G129" s="74" t="s">
        <v>79</v>
      </c>
      <c r="H129" s="84">
        <v>10</v>
      </c>
      <c r="I129" s="85">
        <v>0.7</v>
      </c>
      <c r="J129" s="86">
        <v>0.46016409749751264</v>
      </c>
      <c r="K129" s="87">
        <v>0.13</v>
      </c>
      <c r="L129" s="87">
        <v>0.2</v>
      </c>
      <c r="M129" s="87">
        <v>0.2</v>
      </c>
      <c r="N129" s="84">
        <v>0.2</v>
      </c>
      <c r="O129" s="84">
        <v>0.2</v>
      </c>
      <c r="P129" s="84">
        <v>0.2</v>
      </c>
      <c r="Q129" s="84">
        <v>0.2</v>
      </c>
      <c r="R129" s="84">
        <v>0.2</v>
      </c>
      <c r="S129" s="84">
        <v>0.2</v>
      </c>
      <c r="T129" s="84">
        <v>0.2</v>
      </c>
      <c r="U129" s="84">
        <v>0.2</v>
      </c>
      <c r="V129" s="74">
        <v>0.2</v>
      </c>
      <c r="W129" s="74">
        <v>0.2</v>
      </c>
      <c r="X129" s="74">
        <v>0.2</v>
      </c>
      <c r="Y129" s="74">
        <v>0.2</v>
      </c>
      <c r="Z129" s="74">
        <v>0.2</v>
      </c>
      <c r="AA129" s="74">
        <v>0.2</v>
      </c>
      <c r="AB129" s="74">
        <v>0.2</v>
      </c>
      <c r="AC129" s="74">
        <v>0.2</v>
      </c>
      <c r="AD129" s="74">
        <v>0.2</v>
      </c>
      <c r="AE129" s="74">
        <v>0.2</v>
      </c>
      <c r="AF129" s="74">
        <v>0.2</v>
      </c>
      <c r="AG129" s="74">
        <v>0.33</v>
      </c>
      <c r="AH129" s="74">
        <v>0.33</v>
      </c>
      <c r="AI129" s="74" t="s">
        <v>26</v>
      </c>
      <c r="AJ129" s="74" t="s">
        <v>26</v>
      </c>
      <c r="AK129" s="74" t="s">
        <v>26</v>
      </c>
    </row>
    <row r="130" spans="1:41" x14ac:dyDescent="0.25">
      <c r="A130" s="74" t="s">
        <v>220</v>
      </c>
      <c r="B130" s="84" t="s">
        <v>28</v>
      </c>
      <c r="C130" s="74" t="s">
        <v>21</v>
      </c>
      <c r="D130" s="74" t="s">
        <v>77</v>
      </c>
      <c r="E130" s="74" t="s">
        <v>78</v>
      </c>
      <c r="F130" s="74" t="s">
        <v>215</v>
      </c>
      <c r="G130" s="74" t="s">
        <v>79</v>
      </c>
      <c r="H130" s="84">
        <v>10</v>
      </c>
      <c r="I130" s="85">
        <v>0.7</v>
      </c>
      <c r="J130" s="86">
        <v>0.46016409749751264</v>
      </c>
      <c r="K130" s="87">
        <v>0.2</v>
      </c>
      <c r="L130" s="87">
        <v>0.27</v>
      </c>
      <c r="M130" s="87">
        <v>0.27</v>
      </c>
      <c r="N130" s="84">
        <v>0.27</v>
      </c>
      <c r="O130" s="84">
        <v>0.27</v>
      </c>
      <c r="P130" s="84">
        <v>0.27</v>
      </c>
      <c r="Q130" s="84">
        <v>0.27</v>
      </c>
      <c r="R130" s="84">
        <v>0.27</v>
      </c>
      <c r="S130" s="84">
        <v>0.27</v>
      </c>
      <c r="T130" s="84">
        <v>0.27</v>
      </c>
      <c r="U130" s="84">
        <v>0.27</v>
      </c>
      <c r="V130" s="74">
        <v>0.27</v>
      </c>
      <c r="W130" s="74">
        <v>0.27</v>
      </c>
      <c r="X130" s="74">
        <v>0.27</v>
      </c>
      <c r="Y130" s="74">
        <v>0.27</v>
      </c>
      <c r="Z130" s="74">
        <v>0.27</v>
      </c>
      <c r="AA130" s="74">
        <v>0.27</v>
      </c>
      <c r="AB130" s="74">
        <v>0.27</v>
      </c>
      <c r="AC130" s="74">
        <v>0.27</v>
      </c>
      <c r="AD130" s="74">
        <v>0.27</v>
      </c>
      <c r="AE130" s="74">
        <v>0.27</v>
      </c>
      <c r="AF130" s="74">
        <v>0.27</v>
      </c>
      <c r="AG130" s="74">
        <v>0.33</v>
      </c>
      <c r="AH130" s="74">
        <v>0.33</v>
      </c>
      <c r="AI130" s="74" t="s">
        <v>26</v>
      </c>
      <c r="AJ130" s="74" t="s">
        <v>26</v>
      </c>
      <c r="AK130" s="74" t="s">
        <v>26</v>
      </c>
    </row>
    <row r="131" spans="1:41" x14ac:dyDescent="0.25">
      <c r="A131" s="74" t="s">
        <v>221</v>
      </c>
      <c r="B131" s="84" t="s">
        <v>20</v>
      </c>
      <c r="C131" s="74" t="s">
        <v>30</v>
      </c>
      <c r="D131" s="74" t="s">
        <v>145</v>
      </c>
      <c r="E131" s="74" t="s">
        <v>163</v>
      </c>
      <c r="F131" s="74" t="s">
        <v>215</v>
      </c>
      <c r="G131" s="74" t="s">
        <v>31</v>
      </c>
      <c r="H131" s="84">
        <v>10</v>
      </c>
      <c r="I131" s="85">
        <v>0.7</v>
      </c>
      <c r="J131" s="86">
        <v>0.45890207746534312</v>
      </c>
      <c r="K131" s="87">
        <v>0.12</v>
      </c>
      <c r="L131" s="87">
        <v>0.17</v>
      </c>
      <c r="M131" s="87">
        <v>0.17</v>
      </c>
      <c r="N131" s="84">
        <v>0.25</v>
      </c>
      <c r="O131" s="84">
        <v>0.25</v>
      </c>
      <c r="P131" s="84">
        <v>0.25</v>
      </c>
      <c r="Q131" s="84">
        <v>0.25</v>
      </c>
      <c r="R131" s="84">
        <v>0.25</v>
      </c>
      <c r="S131" s="84">
        <v>0.25</v>
      </c>
      <c r="T131" s="84">
        <v>0.25</v>
      </c>
      <c r="U131" s="84">
        <v>0.25</v>
      </c>
      <c r="V131" s="74">
        <v>0.25</v>
      </c>
      <c r="W131" s="74">
        <v>0.25</v>
      </c>
      <c r="X131" s="74">
        <v>0.25</v>
      </c>
      <c r="Y131" s="74">
        <v>0.25</v>
      </c>
      <c r="Z131" s="74">
        <v>0.25</v>
      </c>
      <c r="AA131" s="74">
        <v>0.25</v>
      </c>
      <c r="AB131" s="74">
        <v>0.25</v>
      </c>
      <c r="AC131" s="74">
        <v>0.25</v>
      </c>
      <c r="AD131" s="74">
        <v>0.25</v>
      </c>
      <c r="AE131" s="74">
        <v>0.25</v>
      </c>
      <c r="AF131" s="74">
        <v>0.25</v>
      </c>
      <c r="AG131" s="74">
        <v>0.33</v>
      </c>
      <c r="AH131" s="74">
        <v>0.33</v>
      </c>
      <c r="AI131" s="74" t="s">
        <v>26</v>
      </c>
      <c r="AJ131" s="74" t="s">
        <v>26</v>
      </c>
      <c r="AK131" s="74" t="s">
        <v>26</v>
      </c>
      <c r="AO131" s="74" t="s">
        <v>26</v>
      </c>
    </row>
    <row r="132" spans="1:41" x14ac:dyDescent="0.25">
      <c r="A132" s="74" t="s">
        <v>222</v>
      </c>
      <c r="B132" s="84" t="s">
        <v>28</v>
      </c>
      <c r="C132" s="74" t="s">
        <v>30</v>
      </c>
      <c r="D132" s="74" t="s">
        <v>145</v>
      </c>
      <c r="E132" s="74" t="s">
        <v>163</v>
      </c>
      <c r="F132" s="74" t="s">
        <v>215</v>
      </c>
      <c r="G132" s="74" t="s">
        <v>31</v>
      </c>
      <c r="H132" s="84">
        <v>10</v>
      </c>
      <c r="I132" s="85">
        <v>0.7</v>
      </c>
      <c r="J132" s="86">
        <v>0.45890207746534312</v>
      </c>
      <c r="K132" s="87">
        <v>0.12</v>
      </c>
      <c r="L132" s="87">
        <v>0.27</v>
      </c>
      <c r="M132" s="87">
        <v>0.27</v>
      </c>
      <c r="N132" s="84">
        <v>0.27</v>
      </c>
      <c r="O132" s="84">
        <v>0.25</v>
      </c>
      <c r="P132" s="84">
        <v>0.25</v>
      </c>
      <c r="Q132" s="84">
        <v>0.25</v>
      </c>
      <c r="R132" s="84">
        <v>0.25</v>
      </c>
      <c r="S132" s="84">
        <v>0.25</v>
      </c>
      <c r="T132" s="84">
        <v>0.25</v>
      </c>
      <c r="U132" s="84">
        <v>0.25</v>
      </c>
      <c r="V132" s="74">
        <v>0.25</v>
      </c>
      <c r="W132" s="74">
        <v>0.25</v>
      </c>
      <c r="X132" s="74">
        <v>0.25</v>
      </c>
      <c r="Y132" s="74">
        <v>0.25</v>
      </c>
      <c r="Z132" s="74">
        <v>0.25</v>
      </c>
      <c r="AA132" s="74">
        <v>0.25</v>
      </c>
      <c r="AB132" s="74">
        <v>0.25</v>
      </c>
      <c r="AC132" s="74">
        <v>0.25</v>
      </c>
      <c r="AD132" s="74">
        <v>0.25</v>
      </c>
      <c r="AE132" s="74">
        <v>0.25</v>
      </c>
      <c r="AF132" s="74">
        <v>0.25</v>
      </c>
      <c r="AG132" s="74">
        <v>0.33</v>
      </c>
      <c r="AH132" s="74">
        <v>0.33</v>
      </c>
      <c r="AI132" s="74" t="s">
        <v>26</v>
      </c>
      <c r="AJ132" s="74" t="s">
        <v>26</v>
      </c>
      <c r="AK132" s="74" t="s">
        <v>26</v>
      </c>
      <c r="AO132" s="74" t="s">
        <v>26</v>
      </c>
    </row>
    <row r="133" spans="1:41" x14ac:dyDescent="0.25">
      <c r="A133" s="74" t="s">
        <v>223</v>
      </c>
      <c r="B133" s="84" t="s">
        <v>20</v>
      </c>
      <c r="C133" s="74" t="s">
        <v>89</v>
      </c>
      <c r="D133" s="74" t="s">
        <v>77</v>
      </c>
      <c r="E133" s="74" t="s">
        <v>70</v>
      </c>
      <c r="F133" s="74" t="s">
        <v>224</v>
      </c>
      <c r="G133" s="74" t="s">
        <v>79</v>
      </c>
      <c r="H133" s="84">
        <v>10</v>
      </c>
      <c r="I133" s="85">
        <v>0.7</v>
      </c>
      <c r="J133" s="86">
        <v>0.46016409749751264</v>
      </c>
      <c r="K133" s="87">
        <v>0.15</v>
      </c>
      <c r="L133" s="87">
        <v>0.2</v>
      </c>
      <c r="M133" s="87">
        <v>0.2</v>
      </c>
      <c r="N133" s="84">
        <v>0.2</v>
      </c>
      <c r="O133" s="84">
        <v>0.25</v>
      </c>
      <c r="P133" s="84">
        <v>0.25</v>
      </c>
      <c r="Q133" s="84">
        <v>0.25</v>
      </c>
      <c r="R133" s="84">
        <v>0.25</v>
      </c>
      <c r="S133" s="84">
        <v>0.25</v>
      </c>
      <c r="T133" s="84">
        <v>0.25</v>
      </c>
      <c r="U133" s="84">
        <v>0.25</v>
      </c>
      <c r="V133" s="74">
        <v>0.25</v>
      </c>
      <c r="W133" s="74">
        <v>0.25</v>
      </c>
      <c r="X133" s="74">
        <v>0.25</v>
      </c>
      <c r="Y133" s="74">
        <v>0.25</v>
      </c>
      <c r="Z133" s="74">
        <v>0.25</v>
      </c>
      <c r="AA133" s="74">
        <v>0.25</v>
      </c>
      <c r="AB133" s="74">
        <v>0.25</v>
      </c>
      <c r="AC133" s="74">
        <v>0.25</v>
      </c>
      <c r="AD133" s="74">
        <v>0.25</v>
      </c>
      <c r="AE133" s="74">
        <v>0.25</v>
      </c>
      <c r="AF133" s="74">
        <v>0.25</v>
      </c>
      <c r="AG133" s="74">
        <v>0.33</v>
      </c>
      <c r="AH133" s="74">
        <v>0.33</v>
      </c>
      <c r="AI133" s="74" t="s">
        <v>26</v>
      </c>
      <c r="AJ133" s="74" t="s">
        <v>26</v>
      </c>
      <c r="AK133" s="74" t="s">
        <v>26</v>
      </c>
    </row>
    <row r="134" spans="1:41" x14ac:dyDescent="0.25">
      <c r="A134" s="74" t="s">
        <v>225</v>
      </c>
      <c r="B134" s="84" t="s">
        <v>28</v>
      </c>
      <c r="C134" s="74" t="s">
        <v>89</v>
      </c>
      <c r="D134" s="74" t="s">
        <v>77</v>
      </c>
      <c r="E134" s="74" t="s">
        <v>70</v>
      </c>
      <c r="F134" s="74" t="s">
        <v>224</v>
      </c>
      <c r="G134" s="74" t="s">
        <v>79</v>
      </c>
      <c r="H134" s="84">
        <v>10</v>
      </c>
      <c r="I134" s="85">
        <v>0.7</v>
      </c>
      <c r="J134" s="86">
        <v>0.46016409749751264</v>
      </c>
      <c r="K134" s="87">
        <v>0.15</v>
      </c>
      <c r="L134" s="87">
        <v>0.27</v>
      </c>
      <c r="M134" s="87">
        <v>0.27</v>
      </c>
      <c r="N134" s="84">
        <v>0.27</v>
      </c>
      <c r="O134" s="84">
        <v>0.27</v>
      </c>
      <c r="P134" s="84">
        <v>0.27</v>
      </c>
      <c r="Q134" s="84">
        <v>0.27</v>
      </c>
      <c r="R134" s="84">
        <v>0.27</v>
      </c>
      <c r="S134" s="84">
        <v>0.27</v>
      </c>
      <c r="T134" s="84">
        <v>0.27</v>
      </c>
      <c r="U134" s="84">
        <v>0.27</v>
      </c>
      <c r="V134" s="74">
        <v>0.27</v>
      </c>
      <c r="W134" s="74">
        <v>0.27</v>
      </c>
      <c r="X134" s="74">
        <v>0.27</v>
      </c>
      <c r="Y134" s="74">
        <v>0.27</v>
      </c>
      <c r="Z134" s="74">
        <v>0.27</v>
      </c>
      <c r="AA134" s="74">
        <v>0.27</v>
      </c>
      <c r="AB134" s="74">
        <v>0.27</v>
      </c>
      <c r="AC134" s="74">
        <v>0.27</v>
      </c>
      <c r="AD134" s="74">
        <v>0.27</v>
      </c>
      <c r="AE134" s="74">
        <v>0.27</v>
      </c>
      <c r="AF134" s="74">
        <v>0.27</v>
      </c>
      <c r="AG134" s="74">
        <v>0.33</v>
      </c>
      <c r="AH134" s="74">
        <v>0.33</v>
      </c>
      <c r="AI134" s="74" t="s">
        <v>26</v>
      </c>
      <c r="AJ134" s="74" t="s">
        <v>26</v>
      </c>
      <c r="AK134" s="74" t="s">
        <v>26</v>
      </c>
    </row>
    <row r="135" spans="1:41" x14ac:dyDescent="0.25">
      <c r="A135" s="74" t="s">
        <v>226</v>
      </c>
      <c r="B135" s="84" t="s">
        <v>20</v>
      </c>
      <c r="C135" s="74" t="s">
        <v>21</v>
      </c>
      <c r="D135" s="74" t="s">
        <v>77</v>
      </c>
      <c r="E135" s="74" t="s">
        <v>70</v>
      </c>
      <c r="F135" s="74" t="s">
        <v>224</v>
      </c>
      <c r="G135" s="74" t="s">
        <v>79</v>
      </c>
      <c r="H135" s="84">
        <v>10</v>
      </c>
      <c r="I135" s="85">
        <v>0.7</v>
      </c>
      <c r="J135" s="86">
        <v>0.46016409749751264</v>
      </c>
      <c r="K135" s="87">
        <v>0.13</v>
      </c>
      <c r="L135" s="87">
        <v>0.2</v>
      </c>
      <c r="M135" s="87">
        <v>0.2</v>
      </c>
      <c r="N135" s="84">
        <v>0.2</v>
      </c>
      <c r="O135" s="84">
        <v>0.2</v>
      </c>
      <c r="P135" s="84">
        <v>0.2</v>
      </c>
      <c r="Q135" s="84">
        <v>0.2</v>
      </c>
      <c r="R135" s="84">
        <v>0.2</v>
      </c>
      <c r="S135" s="84">
        <v>0.2</v>
      </c>
      <c r="T135" s="84">
        <v>0.2</v>
      </c>
      <c r="U135" s="84">
        <v>0.2</v>
      </c>
      <c r="V135" s="74">
        <v>0.2</v>
      </c>
      <c r="W135" s="74">
        <v>0.2</v>
      </c>
      <c r="X135" s="74">
        <v>0.2</v>
      </c>
      <c r="Y135" s="74">
        <v>0.2</v>
      </c>
      <c r="Z135" s="74">
        <v>0.2</v>
      </c>
      <c r="AA135" s="74">
        <v>0.2</v>
      </c>
      <c r="AB135" s="74">
        <v>0.2</v>
      </c>
      <c r="AC135" s="74">
        <v>0.2</v>
      </c>
      <c r="AD135" s="74">
        <v>0.2</v>
      </c>
      <c r="AE135" s="74">
        <v>0.2</v>
      </c>
      <c r="AF135" s="74">
        <v>0.2</v>
      </c>
      <c r="AG135" s="74">
        <v>0.33</v>
      </c>
      <c r="AH135" s="74">
        <v>0.33</v>
      </c>
      <c r="AI135" s="74" t="s">
        <v>26</v>
      </c>
      <c r="AJ135" s="74" t="s">
        <v>26</v>
      </c>
      <c r="AK135" s="74" t="s">
        <v>26</v>
      </c>
    </row>
    <row r="136" spans="1:41" x14ac:dyDescent="0.25">
      <c r="A136" s="74" t="s">
        <v>227</v>
      </c>
      <c r="B136" s="84" t="s">
        <v>28</v>
      </c>
      <c r="C136" s="74" t="s">
        <v>21</v>
      </c>
      <c r="D136" s="74" t="s">
        <v>77</v>
      </c>
      <c r="E136" s="74" t="s">
        <v>70</v>
      </c>
      <c r="F136" s="74" t="s">
        <v>224</v>
      </c>
      <c r="G136" s="74" t="s">
        <v>79</v>
      </c>
      <c r="H136" s="84">
        <v>10</v>
      </c>
      <c r="I136" s="85">
        <v>0.7</v>
      </c>
      <c r="J136" s="86">
        <v>0.46016409749751264</v>
      </c>
      <c r="K136" s="87">
        <v>0.2</v>
      </c>
      <c r="L136" s="87">
        <v>0.27</v>
      </c>
      <c r="M136" s="87">
        <v>0.27</v>
      </c>
      <c r="N136" s="84">
        <v>0.27</v>
      </c>
      <c r="O136" s="84">
        <v>0.27</v>
      </c>
      <c r="P136" s="84">
        <v>0.27</v>
      </c>
      <c r="Q136" s="84">
        <v>0.27</v>
      </c>
      <c r="R136" s="84">
        <v>0.27</v>
      </c>
      <c r="S136" s="84">
        <v>0.27</v>
      </c>
      <c r="T136" s="84">
        <v>0.27</v>
      </c>
      <c r="U136" s="84">
        <v>0.27</v>
      </c>
      <c r="V136" s="74">
        <v>0.27</v>
      </c>
      <c r="W136" s="74">
        <v>0.27</v>
      </c>
      <c r="X136" s="74">
        <v>0.27</v>
      </c>
      <c r="Y136" s="74">
        <v>0.27</v>
      </c>
      <c r="Z136" s="74">
        <v>0.27</v>
      </c>
      <c r="AA136" s="74">
        <v>0.27</v>
      </c>
      <c r="AB136" s="74">
        <v>0.27</v>
      </c>
      <c r="AC136" s="74">
        <v>0.27</v>
      </c>
      <c r="AD136" s="74">
        <v>0.27</v>
      </c>
      <c r="AE136" s="74">
        <v>0.27</v>
      </c>
      <c r="AF136" s="74">
        <v>0.27</v>
      </c>
      <c r="AG136" s="74">
        <v>0.33</v>
      </c>
      <c r="AH136" s="74">
        <v>0.33</v>
      </c>
      <c r="AI136" s="74" t="s">
        <v>26</v>
      </c>
      <c r="AJ136" s="74" t="s">
        <v>26</v>
      </c>
      <c r="AK136" s="74" t="s">
        <v>26</v>
      </c>
    </row>
    <row r="137" spans="1:41" x14ac:dyDescent="0.25">
      <c r="A137" s="74" t="s">
        <v>228</v>
      </c>
      <c r="B137" s="84" t="s">
        <v>20</v>
      </c>
      <c r="C137" s="74" t="s">
        <v>30</v>
      </c>
      <c r="D137" s="74" t="s">
        <v>77</v>
      </c>
      <c r="E137" s="74" t="s">
        <v>70</v>
      </c>
      <c r="F137" s="74" t="s">
        <v>224</v>
      </c>
      <c r="G137" s="74" t="s">
        <v>79</v>
      </c>
      <c r="H137" s="84">
        <v>10</v>
      </c>
      <c r="I137" s="85">
        <v>0.7</v>
      </c>
      <c r="J137" s="86">
        <v>0.46016409749751264</v>
      </c>
      <c r="K137" s="87">
        <v>0.2</v>
      </c>
      <c r="L137" s="87">
        <v>0.27</v>
      </c>
      <c r="M137" s="87">
        <v>0.27</v>
      </c>
      <c r="N137" s="84">
        <v>0.27</v>
      </c>
      <c r="O137" s="84">
        <v>0.27</v>
      </c>
      <c r="P137" s="84">
        <v>0.27</v>
      </c>
      <c r="Q137" s="84">
        <v>0.27</v>
      </c>
      <c r="R137" s="84">
        <v>0.25</v>
      </c>
      <c r="S137" s="84">
        <v>0.25</v>
      </c>
      <c r="T137" s="84">
        <v>0.25</v>
      </c>
      <c r="U137" s="84">
        <v>0.25</v>
      </c>
      <c r="V137" s="74">
        <v>0.25</v>
      </c>
      <c r="W137" s="74">
        <v>0.25</v>
      </c>
      <c r="X137" s="74">
        <v>0.25</v>
      </c>
      <c r="Y137" s="74">
        <v>0.25</v>
      </c>
      <c r="Z137" s="74">
        <v>0.25</v>
      </c>
      <c r="AA137" s="74">
        <v>0.25</v>
      </c>
      <c r="AB137" s="74">
        <v>0.25</v>
      </c>
      <c r="AC137" s="74">
        <v>0.25</v>
      </c>
      <c r="AD137" s="74">
        <v>0.25</v>
      </c>
      <c r="AE137" s="74">
        <v>0.25</v>
      </c>
      <c r="AF137" s="74">
        <v>0.25</v>
      </c>
      <c r="AG137" s="74">
        <v>0.33</v>
      </c>
      <c r="AH137" s="74">
        <v>0.33</v>
      </c>
      <c r="AI137" s="74" t="s">
        <v>26</v>
      </c>
      <c r="AJ137" s="74" t="s">
        <v>26</v>
      </c>
      <c r="AK137" s="74" t="s">
        <v>26</v>
      </c>
    </row>
    <row r="138" spans="1:41" x14ac:dyDescent="0.25">
      <c r="A138" s="74" t="s">
        <v>229</v>
      </c>
      <c r="B138" s="84" t="s">
        <v>28</v>
      </c>
      <c r="C138" s="74" t="s">
        <v>30</v>
      </c>
      <c r="D138" s="74" t="s">
        <v>77</v>
      </c>
      <c r="E138" s="74" t="s">
        <v>70</v>
      </c>
      <c r="F138" s="74" t="s">
        <v>224</v>
      </c>
      <c r="G138" s="74" t="s">
        <v>79</v>
      </c>
      <c r="H138" s="84">
        <v>10</v>
      </c>
      <c r="I138" s="85">
        <v>0.7</v>
      </c>
      <c r="J138" s="86">
        <v>0.46016409749751264</v>
      </c>
      <c r="K138" s="87">
        <v>0.2</v>
      </c>
      <c r="L138" s="87">
        <v>0.27</v>
      </c>
      <c r="M138" s="87">
        <v>0.27</v>
      </c>
      <c r="N138" s="84">
        <v>0.27</v>
      </c>
      <c r="O138" s="84">
        <v>0.27</v>
      </c>
      <c r="P138" s="84">
        <v>0.27</v>
      </c>
      <c r="Q138" s="84">
        <v>0.27</v>
      </c>
      <c r="R138" s="84">
        <v>0.25</v>
      </c>
      <c r="S138" s="84">
        <v>0.25</v>
      </c>
      <c r="T138" s="84">
        <v>0.25</v>
      </c>
      <c r="U138" s="84">
        <v>0.25</v>
      </c>
      <c r="V138" s="74">
        <v>0.25</v>
      </c>
      <c r="W138" s="74">
        <v>0.25</v>
      </c>
      <c r="X138" s="74">
        <v>0.25</v>
      </c>
      <c r="Y138" s="74">
        <v>0.25</v>
      </c>
      <c r="Z138" s="74">
        <v>0.25</v>
      </c>
      <c r="AA138" s="74">
        <v>0.25</v>
      </c>
      <c r="AB138" s="74">
        <v>0.25</v>
      </c>
      <c r="AC138" s="74">
        <v>0.25</v>
      </c>
      <c r="AD138" s="74">
        <v>0.25</v>
      </c>
      <c r="AE138" s="74">
        <v>0.25</v>
      </c>
      <c r="AF138" s="74">
        <v>0.25</v>
      </c>
      <c r="AG138" s="74">
        <v>0.33</v>
      </c>
      <c r="AH138" s="74">
        <v>0.33</v>
      </c>
      <c r="AI138" s="74" t="s">
        <v>26</v>
      </c>
      <c r="AJ138" s="74" t="s">
        <v>26</v>
      </c>
      <c r="AK138" s="74" t="s">
        <v>26</v>
      </c>
    </row>
    <row r="139" spans="1:41" x14ac:dyDescent="0.25">
      <c r="A139" s="74" t="s">
        <v>230</v>
      </c>
      <c r="B139" s="84" t="s">
        <v>20</v>
      </c>
      <c r="C139" s="74" t="s">
        <v>21</v>
      </c>
      <c r="D139" s="74" t="s">
        <v>77</v>
      </c>
      <c r="E139" s="74" t="s">
        <v>78</v>
      </c>
      <c r="F139" s="74" t="s">
        <v>231</v>
      </c>
      <c r="G139" s="74" t="s">
        <v>79</v>
      </c>
      <c r="H139" s="84">
        <v>10</v>
      </c>
      <c r="I139" s="85">
        <v>0.7</v>
      </c>
      <c r="J139" s="86">
        <v>0.46016409749751264</v>
      </c>
      <c r="K139" s="87">
        <v>0.13</v>
      </c>
      <c r="L139" s="87">
        <v>0.2</v>
      </c>
      <c r="M139" s="87">
        <v>0.2</v>
      </c>
      <c r="N139" s="84">
        <v>0.2</v>
      </c>
      <c r="O139" s="84">
        <v>0.2</v>
      </c>
      <c r="P139" s="84">
        <v>0.2</v>
      </c>
      <c r="Q139" s="84">
        <v>0.2</v>
      </c>
      <c r="R139" s="84">
        <v>0.2</v>
      </c>
      <c r="S139" s="84">
        <v>0.2</v>
      </c>
      <c r="T139" s="84">
        <v>0.2</v>
      </c>
      <c r="U139" s="84">
        <v>0.2</v>
      </c>
      <c r="V139" s="74">
        <v>0.2</v>
      </c>
      <c r="W139" s="74">
        <v>0.2</v>
      </c>
      <c r="X139" s="74">
        <v>0.2</v>
      </c>
      <c r="Y139" s="74">
        <v>0.2</v>
      </c>
      <c r="Z139" s="74">
        <v>0.2</v>
      </c>
      <c r="AA139" s="74">
        <v>0.2</v>
      </c>
      <c r="AB139" s="74">
        <v>0.2</v>
      </c>
      <c r="AC139" s="74">
        <v>0.2</v>
      </c>
      <c r="AD139" s="74">
        <v>0.2</v>
      </c>
      <c r="AE139" s="74">
        <v>0.2</v>
      </c>
      <c r="AF139" s="74">
        <v>0.2</v>
      </c>
      <c r="AG139" s="74">
        <v>0.33</v>
      </c>
      <c r="AH139" s="74">
        <v>0.33</v>
      </c>
      <c r="AI139" s="74" t="s">
        <v>26</v>
      </c>
      <c r="AJ139" s="74" t="s">
        <v>26</v>
      </c>
      <c r="AK139" s="74" t="s">
        <v>26</v>
      </c>
    </row>
    <row r="140" spans="1:41" x14ac:dyDescent="0.25">
      <c r="A140" s="74" t="s">
        <v>232</v>
      </c>
      <c r="B140" s="84" t="s">
        <v>28</v>
      </c>
      <c r="C140" s="74" t="s">
        <v>21</v>
      </c>
      <c r="D140" s="74" t="s">
        <v>77</v>
      </c>
      <c r="E140" s="74" t="s">
        <v>78</v>
      </c>
      <c r="F140" s="74" t="s">
        <v>231</v>
      </c>
      <c r="G140" s="74" t="s">
        <v>79</v>
      </c>
      <c r="H140" s="84">
        <v>10</v>
      </c>
      <c r="I140" s="85">
        <v>0.7</v>
      </c>
      <c r="J140" s="86">
        <v>0.46016409749751264</v>
      </c>
      <c r="K140" s="87">
        <v>0.2</v>
      </c>
      <c r="L140" s="87">
        <v>0.27</v>
      </c>
      <c r="M140" s="87">
        <v>0.27</v>
      </c>
      <c r="N140" s="84">
        <v>0.27</v>
      </c>
      <c r="O140" s="84">
        <v>0.27</v>
      </c>
      <c r="P140" s="84">
        <v>0.27</v>
      </c>
      <c r="Q140" s="84">
        <v>0.27</v>
      </c>
      <c r="R140" s="84">
        <v>0.27</v>
      </c>
      <c r="S140" s="84">
        <v>0.27</v>
      </c>
      <c r="T140" s="84">
        <v>0.27</v>
      </c>
      <c r="U140" s="84">
        <v>0.27</v>
      </c>
      <c r="V140" s="74">
        <v>0.27</v>
      </c>
      <c r="W140" s="74">
        <v>0.27</v>
      </c>
      <c r="X140" s="74">
        <v>0.27</v>
      </c>
      <c r="Y140" s="74">
        <v>0.27</v>
      </c>
      <c r="Z140" s="74">
        <v>0.27</v>
      </c>
      <c r="AA140" s="74">
        <v>0.27</v>
      </c>
      <c r="AB140" s="74">
        <v>0.27</v>
      </c>
      <c r="AC140" s="74">
        <v>0.27</v>
      </c>
      <c r="AD140" s="74">
        <v>0.27</v>
      </c>
      <c r="AE140" s="74">
        <v>0.27</v>
      </c>
      <c r="AF140" s="74">
        <v>0.27</v>
      </c>
      <c r="AG140" s="74">
        <v>0.33</v>
      </c>
      <c r="AH140" s="74">
        <v>0.33</v>
      </c>
      <c r="AI140" s="74" t="s">
        <v>26</v>
      </c>
      <c r="AJ140" s="74" t="s">
        <v>26</v>
      </c>
      <c r="AK140" s="74" t="s">
        <v>26</v>
      </c>
    </row>
    <row r="141" spans="1:41" x14ac:dyDescent="0.25">
      <c r="A141" s="74" t="s">
        <v>233</v>
      </c>
      <c r="B141" s="84" t="s">
        <v>20</v>
      </c>
      <c r="C141" s="74" t="s">
        <v>21</v>
      </c>
      <c r="D141" s="74" t="s">
        <v>234</v>
      </c>
      <c r="E141" s="74" t="s">
        <v>235</v>
      </c>
      <c r="F141" s="74" t="s">
        <v>236</v>
      </c>
      <c r="G141" s="74" t="s">
        <v>82</v>
      </c>
      <c r="H141" s="84">
        <v>10</v>
      </c>
      <c r="I141" s="85">
        <v>0.7</v>
      </c>
      <c r="J141" s="86">
        <v>0.43992960018212518</v>
      </c>
      <c r="K141" s="87" t="s">
        <v>54</v>
      </c>
      <c r="L141" s="87" t="s">
        <v>54</v>
      </c>
      <c r="M141" s="87" t="s">
        <v>54</v>
      </c>
      <c r="N141" s="84" t="s">
        <v>54</v>
      </c>
      <c r="O141" s="84" t="s">
        <v>54</v>
      </c>
      <c r="P141" s="84" t="s">
        <v>54</v>
      </c>
      <c r="Q141" s="84" t="s">
        <v>54</v>
      </c>
      <c r="R141" s="84" t="s">
        <v>54</v>
      </c>
      <c r="S141" s="84" t="s">
        <v>54</v>
      </c>
      <c r="T141" s="84" t="s">
        <v>54</v>
      </c>
      <c r="U141" s="84" t="s">
        <v>54</v>
      </c>
      <c r="V141" s="74" t="s">
        <v>54</v>
      </c>
      <c r="W141" s="74" t="s">
        <v>54</v>
      </c>
      <c r="X141" s="74" t="s">
        <v>54</v>
      </c>
      <c r="Y141" s="74" t="s">
        <v>54</v>
      </c>
      <c r="Z141" s="74" t="s">
        <v>54</v>
      </c>
      <c r="AA141" s="74" t="s">
        <v>54</v>
      </c>
      <c r="AB141" s="74" t="s">
        <v>54</v>
      </c>
      <c r="AC141" s="74">
        <v>0.27</v>
      </c>
      <c r="AD141" s="74">
        <v>0.27</v>
      </c>
      <c r="AE141" s="74">
        <v>0.27</v>
      </c>
      <c r="AF141" s="74">
        <v>0.27</v>
      </c>
      <c r="AG141" s="74">
        <v>0.33</v>
      </c>
      <c r="AH141" s="74">
        <v>0.33</v>
      </c>
      <c r="AI141" s="74" t="s">
        <v>26</v>
      </c>
      <c r="AJ141" s="74" t="s">
        <v>26</v>
      </c>
    </row>
    <row r="142" spans="1:41" x14ac:dyDescent="0.25">
      <c r="A142" s="74" t="s">
        <v>237</v>
      </c>
      <c r="B142" s="84" t="s">
        <v>28</v>
      </c>
      <c r="C142" s="74" t="s">
        <v>21</v>
      </c>
      <c r="D142" s="74" t="s">
        <v>234</v>
      </c>
      <c r="E142" s="74" t="s">
        <v>235</v>
      </c>
      <c r="F142" s="74" t="s">
        <v>236</v>
      </c>
      <c r="G142" s="74" t="s">
        <v>82</v>
      </c>
      <c r="H142" s="84">
        <v>10</v>
      </c>
      <c r="I142" s="85">
        <v>0.7</v>
      </c>
      <c r="J142" s="86">
        <v>0.43992960018212518</v>
      </c>
      <c r="K142" s="87" t="s">
        <v>54</v>
      </c>
      <c r="L142" s="87" t="s">
        <v>54</v>
      </c>
      <c r="M142" s="87" t="s">
        <v>54</v>
      </c>
      <c r="N142" s="84" t="s">
        <v>54</v>
      </c>
      <c r="O142" s="84" t="s">
        <v>54</v>
      </c>
      <c r="P142" s="84" t="s">
        <v>54</v>
      </c>
      <c r="Q142" s="84" t="s">
        <v>54</v>
      </c>
      <c r="R142" s="84" t="s">
        <v>54</v>
      </c>
      <c r="S142" s="84" t="s">
        <v>54</v>
      </c>
      <c r="T142" s="84" t="s">
        <v>54</v>
      </c>
      <c r="U142" s="84" t="s">
        <v>54</v>
      </c>
      <c r="V142" s="74" t="s">
        <v>54</v>
      </c>
      <c r="W142" s="74" t="s">
        <v>54</v>
      </c>
      <c r="X142" s="74" t="s">
        <v>54</v>
      </c>
      <c r="Y142" s="74" t="s">
        <v>54</v>
      </c>
      <c r="Z142" s="74" t="s">
        <v>54</v>
      </c>
      <c r="AA142" s="74" t="s">
        <v>54</v>
      </c>
      <c r="AB142" s="74" t="s">
        <v>54</v>
      </c>
      <c r="AC142" s="74">
        <v>0.2</v>
      </c>
      <c r="AD142" s="74">
        <v>0.2</v>
      </c>
      <c r="AE142" s="74">
        <v>0.2</v>
      </c>
      <c r="AF142" s="74">
        <v>0.2</v>
      </c>
      <c r="AG142" s="74">
        <v>0.33</v>
      </c>
      <c r="AH142" s="74">
        <v>0.33</v>
      </c>
      <c r="AI142" s="74" t="s">
        <v>26</v>
      </c>
      <c r="AJ142" s="74" t="s">
        <v>26</v>
      </c>
    </row>
    <row r="143" spans="1:41" x14ac:dyDescent="0.25">
      <c r="A143" s="74" t="s">
        <v>238</v>
      </c>
      <c r="B143" s="84" t="s">
        <v>20</v>
      </c>
      <c r="C143" s="74" t="s">
        <v>30</v>
      </c>
      <c r="D143" s="74" t="s">
        <v>234</v>
      </c>
      <c r="E143" s="74" t="s">
        <v>235</v>
      </c>
      <c r="F143" s="74" t="s">
        <v>236</v>
      </c>
      <c r="G143" s="74" t="s">
        <v>31</v>
      </c>
      <c r="H143" s="84">
        <v>10</v>
      </c>
      <c r="I143" s="85">
        <v>0.7</v>
      </c>
      <c r="J143" s="86">
        <v>0.45890207746534312</v>
      </c>
      <c r="K143" s="87">
        <v>0.12</v>
      </c>
      <c r="L143" s="87">
        <v>0.17</v>
      </c>
      <c r="M143" s="87">
        <v>0.17</v>
      </c>
      <c r="N143" s="84">
        <v>0.25</v>
      </c>
      <c r="O143" s="84">
        <v>0.25</v>
      </c>
      <c r="P143" s="84">
        <v>0.25</v>
      </c>
      <c r="Q143" s="84">
        <v>0.25</v>
      </c>
      <c r="R143" s="84">
        <v>0.25</v>
      </c>
      <c r="S143" s="84">
        <v>0.25</v>
      </c>
      <c r="T143" s="84">
        <v>0.25</v>
      </c>
      <c r="U143" s="84">
        <v>0.25</v>
      </c>
      <c r="V143" s="74">
        <v>0.25</v>
      </c>
      <c r="W143" s="74">
        <v>0.25</v>
      </c>
      <c r="X143" s="74">
        <v>0.25</v>
      </c>
      <c r="Y143" s="74">
        <v>0.25</v>
      </c>
      <c r="Z143" s="74">
        <v>0.25</v>
      </c>
      <c r="AA143" s="74">
        <v>0.25</v>
      </c>
      <c r="AB143" s="74">
        <v>0.25</v>
      </c>
      <c r="AC143" s="74">
        <v>0.25</v>
      </c>
      <c r="AD143" s="74">
        <v>0.25</v>
      </c>
      <c r="AE143" s="74">
        <v>0.25</v>
      </c>
      <c r="AF143" s="74">
        <v>0.25</v>
      </c>
      <c r="AG143" s="74">
        <v>0.33</v>
      </c>
      <c r="AH143" s="74">
        <v>0.33</v>
      </c>
      <c r="AI143" s="74" t="s">
        <v>26</v>
      </c>
      <c r="AJ143" s="74" t="s">
        <v>26</v>
      </c>
      <c r="AK143" s="74" t="s">
        <v>26</v>
      </c>
    </row>
    <row r="144" spans="1:41" x14ac:dyDescent="0.25">
      <c r="A144" s="74" t="s">
        <v>239</v>
      </c>
      <c r="B144" s="84" t="s">
        <v>28</v>
      </c>
      <c r="C144" s="74" t="s">
        <v>30</v>
      </c>
      <c r="D144" s="74" t="s">
        <v>234</v>
      </c>
      <c r="E144" s="74" t="s">
        <v>235</v>
      </c>
      <c r="F144" s="74" t="s">
        <v>236</v>
      </c>
      <c r="G144" s="74" t="s">
        <v>31</v>
      </c>
      <c r="H144" s="84">
        <v>10</v>
      </c>
      <c r="I144" s="85">
        <v>0.7</v>
      </c>
      <c r="J144" s="86">
        <v>0.45890207746534312</v>
      </c>
      <c r="K144" s="87">
        <v>0.12</v>
      </c>
      <c r="L144" s="87">
        <v>0.27</v>
      </c>
      <c r="M144" s="87">
        <v>0.27</v>
      </c>
      <c r="N144" s="84">
        <v>0.27</v>
      </c>
      <c r="O144" s="84">
        <v>0.25</v>
      </c>
      <c r="P144" s="84">
        <v>0.25</v>
      </c>
      <c r="Q144" s="84">
        <v>0.25</v>
      </c>
      <c r="R144" s="84">
        <v>0.25</v>
      </c>
      <c r="S144" s="84">
        <v>0.25</v>
      </c>
      <c r="T144" s="84">
        <v>0.25</v>
      </c>
      <c r="U144" s="84">
        <v>0.25</v>
      </c>
      <c r="V144" s="74">
        <v>0.25</v>
      </c>
      <c r="W144" s="74">
        <v>0.25</v>
      </c>
      <c r="X144" s="74">
        <v>0.25</v>
      </c>
      <c r="Y144" s="74">
        <v>0.25</v>
      </c>
      <c r="Z144" s="74">
        <v>0.25</v>
      </c>
      <c r="AA144" s="74">
        <v>0.25</v>
      </c>
      <c r="AB144" s="74">
        <v>0.25</v>
      </c>
      <c r="AC144" s="74">
        <v>0.25</v>
      </c>
      <c r="AD144" s="74">
        <v>0.25</v>
      </c>
      <c r="AE144" s="74">
        <v>0.25</v>
      </c>
      <c r="AF144" s="74">
        <v>0.25</v>
      </c>
      <c r="AG144" s="74">
        <v>0.33</v>
      </c>
      <c r="AH144" s="74">
        <v>0.33</v>
      </c>
      <c r="AI144" s="74" t="s">
        <v>26</v>
      </c>
      <c r="AJ144" s="74" t="s">
        <v>26</v>
      </c>
      <c r="AK144" s="74" t="s">
        <v>26</v>
      </c>
    </row>
    <row r="145" spans="1:37" x14ac:dyDescent="0.25">
      <c r="A145" s="74" t="s">
        <v>240</v>
      </c>
      <c r="B145" s="84" t="s">
        <v>20</v>
      </c>
      <c r="C145" s="74" t="s">
        <v>241</v>
      </c>
      <c r="D145" s="74" t="s">
        <v>242</v>
      </c>
      <c r="E145" s="74" t="s">
        <v>236</v>
      </c>
      <c r="F145" s="74" t="s">
        <v>236</v>
      </c>
      <c r="G145" s="74" t="s">
        <v>243</v>
      </c>
      <c r="H145" s="84">
        <v>10</v>
      </c>
      <c r="I145" s="85">
        <v>0.7</v>
      </c>
      <c r="J145" s="86">
        <v>0.46275659437272543</v>
      </c>
      <c r="K145" s="87">
        <v>0.2</v>
      </c>
      <c r="L145" s="87">
        <v>0.27</v>
      </c>
      <c r="M145" s="87">
        <v>0.27</v>
      </c>
      <c r="N145" s="84">
        <v>0.27</v>
      </c>
      <c r="O145" s="84">
        <v>0.27</v>
      </c>
      <c r="P145" s="84">
        <v>0.27</v>
      </c>
      <c r="Q145" s="84">
        <v>0.27</v>
      </c>
      <c r="R145" s="84">
        <v>0.25</v>
      </c>
      <c r="S145" s="84">
        <v>0.25</v>
      </c>
      <c r="T145" s="84">
        <v>0.25</v>
      </c>
      <c r="U145" s="84">
        <v>0.25</v>
      </c>
      <c r="V145" s="74">
        <v>0.25</v>
      </c>
      <c r="W145" s="74">
        <v>0.25</v>
      </c>
      <c r="X145" s="74">
        <v>0.25</v>
      </c>
      <c r="Y145" s="74">
        <v>0.25</v>
      </c>
      <c r="Z145" s="74">
        <v>0.25</v>
      </c>
      <c r="AA145" s="74">
        <v>0.25</v>
      </c>
      <c r="AB145" s="74">
        <v>0.25</v>
      </c>
      <c r="AC145" s="74">
        <v>0.25</v>
      </c>
      <c r="AD145" s="74">
        <v>0.25</v>
      </c>
      <c r="AE145" s="74">
        <v>0.25</v>
      </c>
      <c r="AF145" s="74">
        <v>0.25</v>
      </c>
      <c r="AG145" s="74">
        <v>0.33</v>
      </c>
      <c r="AH145" s="74">
        <v>0.33</v>
      </c>
      <c r="AI145" s="74" t="s">
        <v>26</v>
      </c>
      <c r="AJ145" s="74" t="s">
        <v>26</v>
      </c>
      <c r="AK145" s="74" t="s">
        <v>26</v>
      </c>
    </row>
    <row r="146" spans="1:37" x14ac:dyDescent="0.25">
      <c r="A146" s="74" t="s">
        <v>244</v>
      </c>
      <c r="B146" s="84" t="s">
        <v>28</v>
      </c>
      <c r="C146" s="74" t="s">
        <v>241</v>
      </c>
      <c r="D146" s="74" t="s">
        <v>242</v>
      </c>
      <c r="E146" s="74" t="s">
        <v>236</v>
      </c>
      <c r="F146" s="74" t="s">
        <v>236</v>
      </c>
      <c r="G146" s="74" t="s">
        <v>243</v>
      </c>
      <c r="H146" s="84">
        <v>10</v>
      </c>
      <c r="I146" s="85">
        <v>0.7</v>
      </c>
      <c r="J146" s="86">
        <v>0.46275659437272543</v>
      </c>
      <c r="K146" s="87">
        <v>0.2</v>
      </c>
      <c r="L146" s="87">
        <v>0.27</v>
      </c>
      <c r="M146" s="87">
        <v>0.27</v>
      </c>
      <c r="N146" s="84">
        <v>0.27</v>
      </c>
      <c r="O146" s="84">
        <v>0.27</v>
      </c>
      <c r="P146" s="84">
        <v>0.27</v>
      </c>
      <c r="Q146" s="84">
        <v>0.27</v>
      </c>
      <c r="R146" s="84">
        <v>0.25</v>
      </c>
      <c r="S146" s="84">
        <v>0.25</v>
      </c>
      <c r="T146" s="84">
        <v>0.25</v>
      </c>
      <c r="U146" s="84">
        <v>0.25</v>
      </c>
      <c r="V146" s="74">
        <v>0.25</v>
      </c>
      <c r="W146" s="74">
        <v>0.25</v>
      </c>
      <c r="X146" s="74">
        <v>0.25</v>
      </c>
      <c r="Y146" s="74">
        <v>0.25</v>
      </c>
      <c r="Z146" s="74">
        <v>0.25</v>
      </c>
      <c r="AA146" s="74">
        <v>0.25</v>
      </c>
      <c r="AB146" s="74">
        <v>0.25</v>
      </c>
      <c r="AC146" s="74">
        <v>0.25</v>
      </c>
      <c r="AD146" s="74">
        <v>0.25</v>
      </c>
      <c r="AE146" s="74">
        <v>0.25</v>
      </c>
      <c r="AF146" s="74">
        <v>0.25</v>
      </c>
      <c r="AG146" s="74">
        <v>0.33</v>
      </c>
      <c r="AH146" s="74">
        <v>0.33</v>
      </c>
      <c r="AI146" s="74" t="s">
        <v>26</v>
      </c>
      <c r="AJ146" s="74" t="s">
        <v>26</v>
      </c>
      <c r="AK146" s="74" t="s">
        <v>26</v>
      </c>
    </row>
    <row r="147" spans="1:37" x14ac:dyDescent="0.25">
      <c r="A147" s="74" t="s">
        <v>245</v>
      </c>
      <c r="B147" s="84" t="s">
        <v>20</v>
      </c>
      <c r="C147" s="74" t="s">
        <v>89</v>
      </c>
      <c r="D147" s="74" t="s">
        <v>135</v>
      </c>
      <c r="E147" s="74" t="s">
        <v>246</v>
      </c>
      <c r="F147" s="74" t="s">
        <v>247</v>
      </c>
      <c r="G147" s="74" t="s">
        <v>138</v>
      </c>
      <c r="H147" s="84">
        <v>7</v>
      </c>
      <c r="I147" s="85">
        <v>0.7</v>
      </c>
      <c r="J147" s="86">
        <v>0.3370107577576984</v>
      </c>
      <c r="K147" s="87">
        <v>0.15</v>
      </c>
      <c r="L147" s="87">
        <v>0.2</v>
      </c>
      <c r="M147" s="87">
        <v>0.2</v>
      </c>
      <c r="N147" s="84">
        <v>0.2</v>
      </c>
      <c r="O147" s="84">
        <v>0.25</v>
      </c>
      <c r="P147" s="84">
        <v>0.25</v>
      </c>
      <c r="Q147" s="84">
        <v>0.25</v>
      </c>
      <c r="R147" s="84">
        <v>0.18</v>
      </c>
      <c r="S147" s="84">
        <v>0.18</v>
      </c>
      <c r="T147" s="84">
        <v>0.18</v>
      </c>
      <c r="U147" s="84">
        <v>0.18</v>
      </c>
      <c r="V147" s="74">
        <v>0.18</v>
      </c>
      <c r="W147" s="74">
        <v>0.18</v>
      </c>
      <c r="X147" s="74">
        <v>0.18</v>
      </c>
      <c r="Y147" s="74">
        <v>0.18</v>
      </c>
      <c r="Z147" s="74">
        <v>0.18</v>
      </c>
      <c r="AA147" s="74">
        <v>0.18</v>
      </c>
      <c r="AB147" s="74" t="s">
        <v>54</v>
      </c>
      <c r="AC147" s="74" t="s">
        <v>54</v>
      </c>
      <c r="AD147" s="74" t="s">
        <v>54</v>
      </c>
      <c r="AE147" s="74" t="s">
        <v>54</v>
      </c>
      <c r="AF147" s="74" t="s">
        <v>54</v>
      </c>
      <c r="AG147" s="74" t="s">
        <v>54</v>
      </c>
      <c r="AH147" s="74" t="s">
        <v>54</v>
      </c>
      <c r="AI147" s="74" t="s">
        <v>26</v>
      </c>
      <c r="AJ147" s="74" t="s">
        <v>26</v>
      </c>
    </row>
    <row r="148" spans="1:37" x14ac:dyDescent="0.25">
      <c r="A148" s="74" t="s">
        <v>248</v>
      </c>
      <c r="B148" s="84" t="s">
        <v>28</v>
      </c>
      <c r="C148" s="74" t="s">
        <v>89</v>
      </c>
      <c r="D148" s="74" t="s">
        <v>135</v>
      </c>
      <c r="E148" s="74" t="s">
        <v>246</v>
      </c>
      <c r="F148" s="74" t="s">
        <v>247</v>
      </c>
      <c r="G148" s="74" t="s">
        <v>138</v>
      </c>
      <c r="H148" s="84">
        <v>7</v>
      </c>
      <c r="I148" s="85">
        <v>0.7</v>
      </c>
      <c r="J148" s="86">
        <v>0.3370107577576984</v>
      </c>
      <c r="K148" s="87">
        <v>0.15</v>
      </c>
      <c r="L148" s="87">
        <v>0.27</v>
      </c>
      <c r="M148" s="87">
        <v>0.27</v>
      </c>
      <c r="N148" s="84">
        <v>0.27</v>
      </c>
      <c r="O148" s="84">
        <v>0.27</v>
      </c>
      <c r="P148" s="84">
        <v>0.27</v>
      </c>
      <c r="Q148" s="84">
        <v>0.27</v>
      </c>
      <c r="R148" s="84">
        <v>0.18</v>
      </c>
      <c r="S148" s="84">
        <v>0.18</v>
      </c>
      <c r="T148" s="84">
        <v>0.18</v>
      </c>
      <c r="U148" s="84">
        <v>0.18</v>
      </c>
      <c r="V148" s="74">
        <v>0.18</v>
      </c>
      <c r="W148" s="74">
        <v>0.18</v>
      </c>
      <c r="X148" s="74">
        <v>0.18</v>
      </c>
      <c r="Y148" s="74">
        <v>0.18</v>
      </c>
      <c r="Z148" s="74">
        <v>0.18</v>
      </c>
      <c r="AA148" s="74">
        <v>0.18</v>
      </c>
      <c r="AB148" s="74" t="s">
        <v>54</v>
      </c>
      <c r="AC148" s="74" t="s">
        <v>54</v>
      </c>
      <c r="AD148" s="74" t="s">
        <v>54</v>
      </c>
      <c r="AE148" s="74" t="s">
        <v>54</v>
      </c>
      <c r="AF148" s="74" t="s">
        <v>54</v>
      </c>
      <c r="AG148" s="74" t="s">
        <v>54</v>
      </c>
      <c r="AH148" s="74" t="s">
        <v>54</v>
      </c>
      <c r="AI148" s="74" t="s">
        <v>26</v>
      </c>
      <c r="AJ148" s="74" t="s">
        <v>26</v>
      </c>
    </row>
    <row r="149" spans="1:37" x14ac:dyDescent="0.25">
      <c r="A149" s="74" t="s">
        <v>249</v>
      </c>
      <c r="B149" s="84" t="s">
        <v>20</v>
      </c>
      <c r="C149" s="74" t="s">
        <v>21</v>
      </c>
      <c r="D149" s="74" t="s">
        <v>135</v>
      </c>
      <c r="E149" s="74" t="s">
        <v>246</v>
      </c>
      <c r="F149" s="74" t="s">
        <v>247</v>
      </c>
      <c r="G149" s="74" t="s">
        <v>138</v>
      </c>
      <c r="H149" s="84">
        <v>7</v>
      </c>
      <c r="I149" s="85">
        <v>0.7</v>
      </c>
      <c r="J149" s="86">
        <v>0.3370107577576984</v>
      </c>
      <c r="K149" s="87">
        <v>0.13</v>
      </c>
      <c r="L149" s="87">
        <v>0.2</v>
      </c>
      <c r="M149" s="87">
        <v>0.2</v>
      </c>
      <c r="N149" s="84">
        <v>0.2</v>
      </c>
      <c r="O149" s="84">
        <v>0.2</v>
      </c>
      <c r="P149" s="84">
        <v>0.2</v>
      </c>
      <c r="Q149" s="84">
        <v>0.2</v>
      </c>
      <c r="R149" s="84">
        <v>0.18</v>
      </c>
      <c r="S149" s="84">
        <v>0.18</v>
      </c>
      <c r="T149" s="84">
        <v>0.18</v>
      </c>
      <c r="U149" s="84">
        <v>0.18</v>
      </c>
      <c r="V149" s="74">
        <v>0.18</v>
      </c>
      <c r="W149" s="74">
        <v>0.18</v>
      </c>
      <c r="X149" s="74">
        <v>0.18</v>
      </c>
      <c r="Y149" s="74">
        <v>0.18</v>
      </c>
      <c r="Z149" s="74">
        <v>0.18</v>
      </c>
      <c r="AA149" s="74">
        <v>0.18</v>
      </c>
      <c r="AB149" s="74" t="s">
        <v>54</v>
      </c>
      <c r="AC149" s="74" t="s">
        <v>54</v>
      </c>
      <c r="AD149" s="74" t="s">
        <v>54</v>
      </c>
      <c r="AE149" s="74" t="s">
        <v>54</v>
      </c>
      <c r="AF149" s="74" t="s">
        <v>54</v>
      </c>
      <c r="AG149" s="74" t="s">
        <v>54</v>
      </c>
      <c r="AH149" s="74" t="s">
        <v>54</v>
      </c>
      <c r="AI149" s="74" t="s">
        <v>26</v>
      </c>
      <c r="AJ149" s="74" t="s">
        <v>26</v>
      </c>
    </row>
    <row r="150" spans="1:37" x14ac:dyDescent="0.25">
      <c r="A150" s="74" t="s">
        <v>250</v>
      </c>
      <c r="B150" s="84" t="s">
        <v>28</v>
      </c>
      <c r="C150" s="74" t="s">
        <v>21</v>
      </c>
      <c r="D150" s="74" t="s">
        <v>135</v>
      </c>
      <c r="E150" s="74" t="s">
        <v>246</v>
      </c>
      <c r="F150" s="74" t="s">
        <v>247</v>
      </c>
      <c r="G150" s="74" t="s">
        <v>138</v>
      </c>
      <c r="H150" s="84">
        <v>7</v>
      </c>
      <c r="I150" s="85">
        <v>0.7</v>
      </c>
      <c r="J150" s="86">
        <v>0.3370107577576984</v>
      </c>
      <c r="K150" s="87">
        <v>0.2</v>
      </c>
      <c r="L150" s="87">
        <v>0.27</v>
      </c>
      <c r="M150" s="87">
        <v>0.27</v>
      </c>
      <c r="N150" s="84">
        <v>0.27</v>
      </c>
      <c r="O150" s="84">
        <v>0.27</v>
      </c>
      <c r="P150" s="84">
        <v>0.27</v>
      </c>
      <c r="Q150" s="84">
        <v>0.27</v>
      </c>
      <c r="R150" s="84">
        <v>0.18</v>
      </c>
      <c r="S150" s="84">
        <v>0.18</v>
      </c>
      <c r="T150" s="84">
        <v>0.18</v>
      </c>
      <c r="U150" s="84">
        <v>0.18</v>
      </c>
      <c r="V150" s="74">
        <v>0.18</v>
      </c>
      <c r="W150" s="74">
        <v>0.18</v>
      </c>
      <c r="X150" s="74">
        <v>0.18</v>
      </c>
      <c r="Y150" s="74">
        <v>0.18</v>
      </c>
      <c r="Z150" s="74">
        <v>0.18</v>
      </c>
      <c r="AA150" s="74">
        <v>0.18</v>
      </c>
      <c r="AB150" s="74" t="s">
        <v>54</v>
      </c>
      <c r="AC150" s="74" t="s">
        <v>54</v>
      </c>
      <c r="AD150" s="74" t="s">
        <v>54</v>
      </c>
      <c r="AE150" s="74" t="s">
        <v>54</v>
      </c>
      <c r="AF150" s="74" t="s">
        <v>54</v>
      </c>
      <c r="AG150" s="74" t="s">
        <v>54</v>
      </c>
      <c r="AH150" s="74" t="s">
        <v>54</v>
      </c>
      <c r="AI150" s="74" t="s">
        <v>26</v>
      </c>
      <c r="AJ150" s="74" t="s">
        <v>26</v>
      </c>
    </row>
    <row r="151" spans="1:37" x14ac:dyDescent="0.25">
      <c r="A151" s="74" t="s">
        <v>251</v>
      </c>
      <c r="B151" s="84" t="s">
        <v>20</v>
      </c>
      <c r="C151" s="74" t="s">
        <v>30</v>
      </c>
      <c r="D151" s="74" t="s">
        <v>135</v>
      </c>
      <c r="E151" s="74" t="s">
        <v>246</v>
      </c>
      <c r="F151" s="74" t="s">
        <v>247</v>
      </c>
      <c r="G151" s="74" t="s">
        <v>138</v>
      </c>
      <c r="H151" s="84">
        <v>7</v>
      </c>
      <c r="I151" s="85">
        <v>0.7</v>
      </c>
      <c r="J151" s="86">
        <v>0.3370107577576984</v>
      </c>
      <c r="K151" s="87">
        <v>0.2</v>
      </c>
      <c r="L151" s="87">
        <v>0.27</v>
      </c>
      <c r="M151" s="87">
        <v>0.27</v>
      </c>
      <c r="N151" s="84">
        <v>0.27</v>
      </c>
      <c r="O151" s="84">
        <v>0.27</v>
      </c>
      <c r="P151" s="84">
        <v>0.27</v>
      </c>
      <c r="Q151" s="84">
        <v>0.27</v>
      </c>
      <c r="R151" s="84">
        <v>0.18</v>
      </c>
      <c r="S151" s="84">
        <v>0.18</v>
      </c>
      <c r="T151" s="84">
        <v>0.18</v>
      </c>
      <c r="U151" s="84">
        <v>0.18</v>
      </c>
      <c r="V151" s="74">
        <v>0.18</v>
      </c>
      <c r="W151" s="74">
        <v>0.18</v>
      </c>
      <c r="X151" s="74">
        <v>0.18</v>
      </c>
      <c r="Y151" s="74">
        <v>0.18</v>
      </c>
      <c r="Z151" s="74">
        <v>0.18</v>
      </c>
      <c r="AA151" s="74">
        <v>0.18</v>
      </c>
      <c r="AB151" s="74" t="s">
        <v>54</v>
      </c>
      <c r="AC151" s="74" t="s">
        <v>54</v>
      </c>
      <c r="AD151" s="74" t="s">
        <v>54</v>
      </c>
      <c r="AE151" s="74" t="s">
        <v>54</v>
      </c>
      <c r="AF151" s="74" t="s">
        <v>54</v>
      </c>
      <c r="AG151" s="74" t="s">
        <v>54</v>
      </c>
      <c r="AH151" s="74" t="s">
        <v>54</v>
      </c>
      <c r="AI151" s="74" t="s">
        <v>26</v>
      </c>
      <c r="AJ151" s="74" t="s">
        <v>26</v>
      </c>
    </row>
    <row r="152" spans="1:37" x14ac:dyDescent="0.25">
      <c r="A152" s="74" t="s">
        <v>252</v>
      </c>
      <c r="B152" s="84" t="s">
        <v>28</v>
      </c>
      <c r="C152" s="74" t="s">
        <v>30</v>
      </c>
      <c r="D152" s="74" t="s">
        <v>135</v>
      </c>
      <c r="E152" s="74" t="s">
        <v>246</v>
      </c>
      <c r="F152" s="74" t="s">
        <v>247</v>
      </c>
      <c r="G152" s="74" t="s">
        <v>138</v>
      </c>
      <c r="H152" s="84">
        <v>7</v>
      </c>
      <c r="I152" s="85">
        <v>0.7</v>
      </c>
      <c r="J152" s="86">
        <v>0.3370107577576984</v>
      </c>
      <c r="K152" s="87">
        <v>0.2</v>
      </c>
      <c r="L152" s="87">
        <v>0.27</v>
      </c>
      <c r="M152" s="87">
        <v>0.27</v>
      </c>
      <c r="N152" s="84">
        <v>0.27</v>
      </c>
      <c r="O152" s="84">
        <v>0.27</v>
      </c>
      <c r="P152" s="84">
        <v>0.27</v>
      </c>
      <c r="Q152" s="84">
        <v>0.27</v>
      </c>
      <c r="R152" s="84">
        <v>0.18</v>
      </c>
      <c r="S152" s="84">
        <v>0.18</v>
      </c>
      <c r="T152" s="84">
        <v>0.18</v>
      </c>
      <c r="U152" s="84">
        <v>0.18</v>
      </c>
      <c r="V152" s="74">
        <v>0.18</v>
      </c>
      <c r="W152" s="74">
        <v>0.18</v>
      </c>
      <c r="X152" s="74">
        <v>0.18</v>
      </c>
      <c r="Y152" s="74">
        <v>0.18</v>
      </c>
      <c r="Z152" s="74">
        <v>0.18</v>
      </c>
      <c r="AA152" s="74">
        <v>0.18</v>
      </c>
      <c r="AB152" s="74" t="s">
        <v>54</v>
      </c>
      <c r="AC152" s="74" t="s">
        <v>54</v>
      </c>
      <c r="AD152" s="74" t="s">
        <v>54</v>
      </c>
      <c r="AE152" s="74" t="s">
        <v>54</v>
      </c>
      <c r="AF152" s="74" t="s">
        <v>54</v>
      </c>
      <c r="AG152" s="74" t="s">
        <v>54</v>
      </c>
      <c r="AH152" s="74" t="s">
        <v>54</v>
      </c>
      <c r="AI152" s="74" t="s">
        <v>26</v>
      </c>
      <c r="AJ152" s="74" t="s">
        <v>26</v>
      </c>
    </row>
    <row r="153" spans="1:37" x14ac:dyDescent="0.25">
      <c r="A153" s="74" t="s">
        <v>253</v>
      </c>
      <c r="B153" s="84" t="s">
        <v>20</v>
      </c>
      <c r="C153" s="74" t="s">
        <v>89</v>
      </c>
      <c r="D153" s="74" t="s">
        <v>135</v>
      </c>
      <c r="E153" s="74" t="s">
        <v>246</v>
      </c>
      <c r="F153" s="74" t="s">
        <v>254</v>
      </c>
      <c r="G153" s="74" t="s">
        <v>138</v>
      </c>
      <c r="H153" s="84">
        <v>7</v>
      </c>
      <c r="I153" s="85">
        <v>0.7</v>
      </c>
      <c r="J153" s="86">
        <v>0.3370107577576984</v>
      </c>
      <c r="K153" s="87">
        <v>0.2</v>
      </c>
      <c r="L153" s="87">
        <v>0.27</v>
      </c>
      <c r="M153" s="87">
        <v>0.27</v>
      </c>
      <c r="N153" s="84">
        <v>0.27</v>
      </c>
      <c r="O153" s="84">
        <v>0.27</v>
      </c>
      <c r="P153" s="84">
        <v>0.27</v>
      </c>
      <c r="Q153" s="84">
        <v>0.27</v>
      </c>
      <c r="R153" s="84">
        <v>0.18</v>
      </c>
      <c r="S153" s="84">
        <v>0.18</v>
      </c>
      <c r="T153" s="84">
        <v>0.18</v>
      </c>
      <c r="U153" s="84">
        <v>0.18</v>
      </c>
      <c r="V153" s="74">
        <v>0.18</v>
      </c>
      <c r="W153" s="74">
        <v>0.18</v>
      </c>
      <c r="X153" s="74">
        <v>0.18</v>
      </c>
      <c r="Y153" s="74">
        <v>0.18</v>
      </c>
      <c r="Z153" s="74">
        <v>0.18</v>
      </c>
      <c r="AA153" s="74">
        <v>0.18</v>
      </c>
      <c r="AB153" s="74">
        <v>0.18</v>
      </c>
      <c r="AC153" s="74">
        <v>0.18</v>
      </c>
      <c r="AD153" s="74">
        <v>0.13</v>
      </c>
      <c r="AE153" s="74">
        <v>0.13</v>
      </c>
      <c r="AF153" s="74">
        <v>0.13</v>
      </c>
      <c r="AG153" s="74">
        <v>0.13</v>
      </c>
      <c r="AH153" s="74">
        <v>0.25</v>
      </c>
      <c r="AI153" s="74" t="s">
        <v>26</v>
      </c>
      <c r="AJ153" s="74" t="s">
        <v>26</v>
      </c>
      <c r="AK153" s="74" t="s">
        <v>26</v>
      </c>
    </row>
    <row r="154" spans="1:37" x14ac:dyDescent="0.25">
      <c r="A154" s="74" t="s">
        <v>255</v>
      </c>
      <c r="B154" s="84" t="s">
        <v>28</v>
      </c>
      <c r="C154" s="74" t="s">
        <v>89</v>
      </c>
      <c r="D154" s="74" t="s">
        <v>135</v>
      </c>
      <c r="E154" s="74" t="s">
        <v>246</v>
      </c>
      <c r="F154" s="74" t="s">
        <v>254</v>
      </c>
      <c r="G154" s="74" t="s">
        <v>138</v>
      </c>
      <c r="H154" s="84">
        <v>7</v>
      </c>
      <c r="I154" s="85">
        <v>0.7</v>
      </c>
      <c r="J154" s="86">
        <v>0.3370107577576984</v>
      </c>
      <c r="K154" s="87">
        <v>0.2</v>
      </c>
      <c r="L154" s="87">
        <v>0.27</v>
      </c>
      <c r="M154" s="87">
        <v>0.27</v>
      </c>
      <c r="N154" s="84">
        <v>0.27</v>
      </c>
      <c r="O154" s="84">
        <v>0.27</v>
      </c>
      <c r="P154" s="84">
        <v>0.27</v>
      </c>
      <c r="Q154" s="84">
        <v>0.27</v>
      </c>
      <c r="R154" s="84">
        <v>0.18</v>
      </c>
      <c r="S154" s="84">
        <v>0.18</v>
      </c>
      <c r="T154" s="84">
        <v>0.18</v>
      </c>
      <c r="U154" s="84">
        <v>0.18</v>
      </c>
      <c r="V154" s="74">
        <v>0.18</v>
      </c>
      <c r="W154" s="74">
        <v>0.18</v>
      </c>
      <c r="X154" s="74">
        <v>0.18</v>
      </c>
      <c r="Y154" s="74">
        <v>0.18</v>
      </c>
      <c r="Z154" s="74">
        <v>0.18</v>
      </c>
      <c r="AA154" s="74">
        <v>0.18</v>
      </c>
      <c r="AB154" s="74">
        <v>0.18</v>
      </c>
      <c r="AC154" s="74">
        <v>0.18</v>
      </c>
      <c r="AD154" s="74">
        <v>0.13</v>
      </c>
      <c r="AE154" s="74">
        <v>0.13</v>
      </c>
      <c r="AF154" s="74">
        <v>0.13</v>
      </c>
      <c r="AG154" s="74">
        <v>0.13</v>
      </c>
      <c r="AH154" s="74">
        <v>0.25</v>
      </c>
      <c r="AI154" s="74" t="s">
        <v>26</v>
      </c>
      <c r="AJ154" s="74" t="s">
        <v>26</v>
      </c>
      <c r="AK154" s="74" t="s">
        <v>26</v>
      </c>
    </row>
    <row r="155" spans="1:37" x14ac:dyDescent="0.25">
      <c r="A155" s="74" t="s">
        <v>256</v>
      </c>
      <c r="B155" s="84" t="s">
        <v>20</v>
      </c>
      <c r="C155" s="74" t="s">
        <v>21</v>
      </c>
      <c r="D155" s="74" t="s">
        <v>135</v>
      </c>
      <c r="E155" s="74" t="s">
        <v>246</v>
      </c>
      <c r="F155" s="74" t="s">
        <v>254</v>
      </c>
      <c r="G155" s="74" t="s">
        <v>138</v>
      </c>
      <c r="H155" s="84">
        <v>7</v>
      </c>
      <c r="I155" s="85">
        <v>0.7</v>
      </c>
      <c r="J155" s="86">
        <v>0.3370107577576984</v>
      </c>
      <c r="K155" s="87">
        <v>0.13</v>
      </c>
      <c r="L155" s="87">
        <v>0.2</v>
      </c>
      <c r="M155" s="87">
        <v>0.2</v>
      </c>
      <c r="N155" s="84">
        <v>0.2</v>
      </c>
      <c r="O155" s="84">
        <v>0.2</v>
      </c>
      <c r="P155" s="84">
        <v>0.2</v>
      </c>
      <c r="Q155" s="84">
        <v>0.2</v>
      </c>
      <c r="R155" s="84">
        <v>0.18</v>
      </c>
      <c r="S155" s="84">
        <v>0.18</v>
      </c>
      <c r="T155" s="84">
        <v>0.18</v>
      </c>
      <c r="U155" s="84">
        <v>0.18</v>
      </c>
      <c r="V155" s="74">
        <v>0.18</v>
      </c>
      <c r="W155" s="74">
        <v>0.18</v>
      </c>
      <c r="X155" s="74">
        <v>0.18</v>
      </c>
      <c r="Y155" s="74">
        <v>0.18</v>
      </c>
      <c r="Z155" s="74">
        <v>0.18</v>
      </c>
      <c r="AA155" s="74">
        <v>0.18</v>
      </c>
      <c r="AB155" s="74">
        <v>0.18</v>
      </c>
      <c r="AC155" s="74">
        <v>0.18</v>
      </c>
      <c r="AD155" s="74">
        <v>0.13</v>
      </c>
      <c r="AE155" s="74">
        <v>0.13</v>
      </c>
      <c r="AF155" s="74">
        <v>0.13</v>
      </c>
      <c r="AG155" s="74">
        <v>0.13</v>
      </c>
      <c r="AH155" s="74">
        <v>0.25</v>
      </c>
      <c r="AI155" s="74" t="s">
        <v>26</v>
      </c>
      <c r="AJ155" s="74" t="s">
        <v>26</v>
      </c>
      <c r="AK155" s="74" t="s">
        <v>26</v>
      </c>
    </row>
    <row r="156" spans="1:37" x14ac:dyDescent="0.25">
      <c r="A156" s="74" t="s">
        <v>257</v>
      </c>
      <c r="B156" s="84" t="s">
        <v>28</v>
      </c>
      <c r="C156" s="74" t="s">
        <v>21</v>
      </c>
      <c r="D156" s="74" t="s">
        <v>135</v>
      </c>
      <c r="E156" s="74" t="s">
        <v>246</v>
      </c>
      <c r="F156" s="74" t="s">
        <v>254</v>
      </c>
      <c r="G156" s="74" t="s">
        <v>138</v>
      </c>
      <c r="H156" s="84">
        <v>7</v>
      </c>
      <c r="I156" s="85">
        <v>0.7</v>
      </c>
      <c r="J156" s="86">
        <v>0.3370107577576984</v>
      </c>
      <c r="K156" s="87">
        <v>0.2</v>
      </c>
      <c r="L156" s="87">
        <v>0.27</v>
      </c>
      <c r="M156" s="87">
        <v>0.27</v>
      </c>
      <c r="N156" s="84">
        <v>0.27</v>
      </c>
      <c r="O156" s="84">
        <v>0.27</v>
      </c>
      <c r="P156" s="84">
        <v>0.27</v>
      </c>
      <c r="Q156" s="84">
        <v>0.27</v>
      </c>
      <c r="R156" s="84">
        <v>0.18</v>
      </c>
      <c r="S156" s="84">
        <v>0.18</v>
      </c>
      <c r="T156" s="84">
        <v>0.18</v>
      </c>
      <c r="U156" s="84">
        <v>0.18</v>
      </c>
      <c r="V156" s="74">
        <v>0.18</v>
      </c>
      <c r="W156" s="74">
        <v>0.18</v>
      </c>
      <c r="X156" s="74">
        <v>0.18</v>
      </c>
      <c r="Y156" s="74">
        <v>0.18</v>
      </c>
      <c r="Z156" s="74">
        <v>0.18</v>
      </c>
      <c r="AA156" s="74">
        <v>0.18</v>
      </c>
      <c r="AB156" s="74">
        <v>0.18</v>
      </c>
      <c r="AC156" s="74">
        <v>0.18</v>
      </c>
      <c r="AD156" s="74">
        <v>0.13</v>
      </c>
      <c r="AE156" s="74">
        <v>0.13</v>
      </c>
      <c r="AF156" s="74">
        <v>0.13</v>
      </c>
      <c r="AG156" s="74">
        <v>0.13</v>
      </c>
      <c r="AH156" s="74">
        <v>0.25</v>
      </c>
      <c r="AI156" s="74" t="s">
        <v>26</v>
      </c>
      <c r="AJ156" s="74" t="s">
        <v>26</v>
      </c>
      <c r="AK156" s="74" t="s">
        <v>26</v>
      </c>
    </row>
    <row r="157" spans="1:37" x14ac:dyDescent="0.25">
      <c r="A157" s="74" t="s">
        <v>258</v>
      </c>
      <c r="B157" s="84" t="s">
        <v>20</v>
      </c>
      <c r="C157" s="74" t="s">
        <v>30</v>
      </c>
      <c r="D157" s="74" t="s">
        <v>135</v>
      </c>
      <c r="E157" s="74" t="s">
        <v>246</v>
      </c>
      <c r="F157" s="74" t="s">
        <v>254</v>
      </c>
      <c r="G157" s="74" t="s">
        <v>138</v>
      </c>
      <c r="H157" s="84">
        <v>7</v>
      </c>
      <c r="I157" s="85">
        <v>0.7</v>
      </c>
      <c r="J157" s="86">
        <v>0.3370107577576984</v>
      </c>
      <c r="K157" s="87">
        <v>0.2</v>
      </c>
      <c r="L157" s="87">
        <v>0.27</v>
      </c>
      <c r="M157" s="87">
        <v>0.27</v>
      </c>
      <c r="N157" s="84">
        <v>0.27</v>
      </c>
      <c r="O157" s="84">
        <v>0.27</v>
      </c>
      <c r="P157" s="84">
        <v>0.27</v>
      </c>
      <c r="Q157" s="84">
        <v>0.27</v>
      </c>
      <c r="R157" s="84">
        <v>0.18</v>
      </c>
      <c r="S157" s="84">
        <v>0.18</v>
      </c>
      <c r="T157" s="84">
        <v>0.18</v>
      </c>
      <c r="U157" s="84">
        <v>0.18</v>
      </c>
      <c r="V157" s="74">
        <v>0.18</v>
      </c>
      <c r="W157" s="74">
        <v>0.18</v>
      </c>
      <c r="X157" s="74">
        <v>0.18</v>
      </c>
      <c r="Y157" s="74">
        <v>0.18</v>
      </c>
      <c r="Z157" s="74">
        <v>0.18</v>
      </c>
      <c r="AA157" s="74">
        <v>0.18</v>
      </c>
      <c r="AB157" s="74">
        <v>0.18</v>
      </c>
      <c r="AC157" s="74">
        <v>0.18</v>
      </c>
      <c r="AD157" s="74">
        <v>0.13</v>
      </c>
      <c r="AE157" s="74">
        <v>0.13</v>
      </c>
      <c r="AF157" s="74">
        <v>0.13</v>
      </c>
      <c r="AG157" s="74">
        <v>0.13</v>
      </c>
      <c r="AH157" s="74">
        <v>0.25</v>
      </c>
      <c r="AI157" s="74" t="s">
        <v>26</v>
      </c>
      <c r="AJ157" s="74" t="s">
        <v>26</v>
      </c>
      <c r="AK157" s="74" t="s">
        <v>26</v>
      </c>
    </row>
    <row r="158" spans="1:37" x14ac:dyDescent="0.25">
      <c r="A158" s="74" t="s">
        <v>259</v>
      </c>
      <c r="B158" s="84" t="s">
        <v>28</v>
      </c>
      <c r="C158" s="74" t="s">
        <v>30</v>
      </c>
      <c r="D158" s="74" t="s">
        <v>135</v>
      </c>
      <c r="E158" s="74" t="s">
        <v>246</v>
      </c>
      <c r="F158" s="74" t="s">
        <v>254</v>
      </c>
      <c r="G158" s="74" t="s">
        <v>138</v>
      </c>
      <c r="H158" s="84">
        <v>7</v>
      </c>
      <c r="I158" s="85">
        <v>0.7</v>
      </c>
      <c r="J158" s="86">
        <v>0.3370107577576984</v>
      </c>
      <c r="K158" s="87">
        <v>0.2</v>
      </c>
      <c r="L158" s="87">
        <v>0.27</v>
      </c>
      <c r="M158" s="87">
        <v>0.27</v>
      </c>
      <c r="N158" s="84">
        <v>0.27</v>
      </c>
      <c r="O158" s="84">
        <v>0.27</v>
      </c>
      <c r="P158" s="84">
        <v>0.27</v>
      </c>
      <c r="Q158" s="84">
        <v>0.27</v>
      </c>
      <c r="R158" s="84">
        <v>0.18</v>
      </c>
      <c r="S158" s="84">
        <v>0.18</v>
      </c>
      <c r="T158" s="84">
        <v>0.18</v>
      </c>
      <c r="U158" s="84">
        <v>0.18</v>
      </c>
      <c r="V158" s="74">
        <v>0.18</v>
      </c>
      <c r="W158" s="74">
        <v>0.18</v>
      </c>
      <c r="X158" s="74">
        <v>0.18</v>
      </c>
      <c r="Y158" s="74">
        <v>0.18</v>
      </c>
      <c r="Z158" s="74">
        <v>0.18</v>
      </c>
      <c r="AA158" s="74">
        <v>0.18</v>
      </c>
      <c r="AB158" s="74">
        <v>0.18</v>
      </c>
      <c r="AC158" s="74">
        <v>0.18</v>
      </c>
      <c r="AD158" s="74">
        <v>0.13</v>
      </c>
      <c r="AE158" s="74">
        <v>0.13</v>
      </c>
      <c r="AF158" s="74">
        <v>0.13</v>
      </c>
      <c r="AG158" s="74">
        <v>0.13</v>
      </c>
      <c r="AH158" s="74">
        <v>0.25</v>
      </c>
      <c r="AI158" s="74" t="s">
        <v>26</v>
      </c>
      <c r="AJ158" s="74" t="s">
        <v>26</v>
      </c>
      <c r="AK158" s="74" t="s">
        <v>26</v>
      </c>
    </row>
    <row r="159" spans="1:37" x14ac:dyDescent="0.25">
      <c r="A159" s="74" t="s">
        <v>260</v>
      </c>
      <c r="B159" s="84" t="s">
        <v>20</v>
      </c>
      <c r="C159" s="74" t="s">
        <v>21</v>
      </c>
      <c r="D159" s="74" t="s">
        <v>261</v>
      </c>
      <c r="E159" s="74" t="s">
        <v>262</v>
      </c>
      <c r="F159" s="74" t="s">
        <v>263</v>
      </c>
      <c r="G159" s="74" t="s">
        <v>264</v>
      </c>
      <c r="H159" s="84">
        <v>10</v>
      </c>
      <c r="I159" s="85">
        <v>0.7</v>
      </c>
      <c r="J159" s="86">
        <v>0.43749041191276111</v>
      </c>
      <c r="K159" s="87">
        <v>0.13</v>
      </c>
      <c r="L159" s="87">
        <v>0.2</v>
      </c>
      <c r="M159" s="87">
        <v>0.2</v>
      </c>
      <c r="N159" s="84">
        <v>0.2</v>
      </c>
      <c r="O159" s="84">
        <v>0.2</v>
      </c>
      <c r="P159" s="84">
        <v>0.2</v>
      </c>
      <c r="Q159" s="84">
        <v>0.2</v>
      </c>
      <c r="R159" s="84">
        <v>0.2</v>
      </c>
      <c r="S159" s="84">
        <v>0.2</v>
      </c>
      <c r="T159" s="84">
        <v>0.2</v>
      </c>
      <c r="U159" s="84">
        <v>0.2</v>
      </c>
      <c r="V159" s="74">
        <v>0.2</v>
      </c>
      <c r="W159" s="74">
        <v>0.2</v>
      </c>
      <c r="X159" s="74">
        <v>0.2</v>
      </c>
      <c r="Y159" s="74">
        <v>0.2</v>
      </c>
      <c r="Z159" s="74">
        <v>0.2</v>
      </c>
      <c r="AA159" s="74">
        <v>0.2</v>
      </c>
      <c r="AB159" s="74">
        <v>0.2</v>
      </c>
      <c r="AC159" s="74">
        <v>0.2</v>
      </c>
      <c r="AD159" s="74">
        <v>0.2</v>
      </c>
      <c r="AE159" s="74">
        <v>0.2</v>
      </c>
      <c r="AF159" s="74">
        <v>0.2</v>
      </c>
      <c r="AG159" s="74">
        <v>0.33</v>
      </c>
      <c r="AH159" s="74">
        <v>0.33</v>
      </c>
      <c r="AI159" s="74" t="s">
        <v>26</v>
      </c>
      <c r="AJ159" s="74" t="s">
        <v>26</v>
      </c>
      <c r="AK159" s="74" t="s">
        <v>26</v>
      </c>
    </row>
    <row r="160" spans="1:37" x14ac:dyDescent="0.25">
      <c r="A160" s="74" t="s">
        <v>265</v>
      </c>
      <c r="B160" s="84" t="s">
        <v>28</v>
      </c>
      <c r="C160" s="74" t="s">
        <v>21</v>
      </c>
      <c r="D160" s="74" t="s">
        <v>261</v>
      </c>
      <c r="E160" s="74" t="s">
        <v>262</v>
      </c>
      <c r="F160" s="74" t="s">
        <v>263</v>
      </c>
      <c r="G160" s="74" t="s">
        <v>264</v>
      </c>
      <c r="H160" s="84">
        <v>10</v>
      </c>
      <c r="I160" s="85">
        <v>0.7</v>
      </c>
      <c r="J160" s="86">
        <v>0.43749041191276111</v>
      </c>
      <c r="K160" s="87">
        <v>0.2</v>
      </c>
      <c r="L160" s="87">
        <v>0.27</v>
      </c>
      <c r="M160" s="87">
        <v>0.27</v>
      </c>
      <c r="N160" s="84">
        <v>0.27</v>
      </c>
      <c r="O160" s="84">
        <v>0.27</v>
      </c>
      <c r="P160" s="84">
        <v>0.27</v>
      </c>
      <c r="Q160" s="84">
        <v>0.27</v>
      </c>
      <c r="R160" s="84">
        <v>0.27</v>
      </c>
      <c r="S160" s="84">
        <v>0.27</v>
      </c>
      <c r="T160" s="84">
        <v>0.27</v>
      </c>
      <c r="U160" s="84">
        <v>0.27</v>
      </c>
      <c r="V160" s="74">
        <v>0.27</v>
      </c>
      <c r="W160" s="74">
        <v>0.27</v>
      </c>
      <c r="X160" s="74">
        <v>0.27</v>
      </c>
      <c r="Y160" s="74">
        <v>0.27</v>
      </c>
      <c r="Z160" s="74">
        <v>0.27</v>
      </c>
      <c r="AA160" s="74">
        <v>0.27</v>
      </c>
      <c r="AB160" s="74">
        <v>0.27</v>
      </c>
      <c r="AC160" s="74">
        <v>0.27</v>
      </c>
      <c r="AD160" s="74">
        <v>0.27</v>
      </c>
      <c r="AE160" s="74">
        <v>0.27</v>
      </c>
      <c r="AF160" s="74">
        <v>0.27</v>
      </c>
      <c r="AG160" s="74">
        <v>0.33</v>
      </c>
      <c r="AH160" s="74">
        <v>0.33</v>
      </c>
      <c r="AI160" s="74" t="s">
        <v>26</v>
      </c>
      <c r="AJ160" s="74" t="s">
        <v>26</v>
      </c>
      <c r="AK160" s="74" t="s">
        <v>26</v>
      </c>
    </row>
    <row r="161" spans="1:37" x14ac:dyDescent="0.25">
      <c r="A161" s="74" t="s">
        <v>266</v>
      </c>
      <c r="B161" s="84" t="s">
        <v>20</v>
      </c>
      <c r="C161" s="74" t="s">
        <v>89</v>
      </c>
      <c r="D161" s="74" t="s">
        <v>267</v>
      </c>
      <c r="E161" s="74" t="s">
        <v>268</v>
      </c>
      <c r="F161" s="74" t="s">
        <v>269</v>
      </c>
      <c r="G161" s="74" t="s">
        <v>270</v>
      </c>
      <c r="H161" s="84">
        <v>10</v>
      </c>
      <c r="I161" s="85">
        <v>0.7</v>
      </c>
      <c r="J161" s="86">
        <v>0.58511872373689922</v>
      </c>
      <c r="K161" s="87">
        <v>0.15</v>
      </c>
      <c r="L161" s="87">
        <v>0.2</v>
      </c>
      <c r="M161" s="87">
        <v>0.2</v>
      </c>
      <c r="N161" s="84">
        <v>0.2</v>
      </c>
      <c r="O161" s="84">
        <v>0.25</v>
      </c>
      <c r="P161" s="84">
        <v>0.25</v>
      </c>
      <c r="Q161" s="84">
        <v>0.25</v>
      </c>
      <c r="R161" s="84">
        <v>0.25</v>
      </c>
      <c r="S161" s="84">
        <v>0.25</v>
      </c>
      <c r="T161" s="84">
        <v>0.25</v>
      </c>
      <c r="U161" s="84">
        <v>0.25</v>
      </c>
      <c r="V161" s="74">
        <v>0.25</v>
      </c>
      <c r="W161" s="74">
        <v>0.25</v>
      </c>
      <c r="X161" s="74">
        <v>0.25</v>
      </c>
      <c r="Y161" s="74">
        <v>0.25</v>
      </c>
      <c r="Z161" s="74">
        <v>0.25</v>
      </c>
      <c r="AA161" s="74">
        <v>0.25</v>
      </c>
      <c r="AB161" s="74">
        <v>0.25</v>
      </c>
      <c r="AC161" s="74">
        <v>0.25</v>
      </c>
      <c r="AD161" s="74">
        <v>0.25</v>
      </c>
      <c r="AE161" s="74">
        <v>0.25</v>
      </c>
      <c r="AF161" s="74">
        <v>0.25</v>
      </c>
      <c r="AG161" s="74">
        <v>0.33</v>
      </c>
      <c r="AH161" s="74">
        <v>0.33</v>
      </c>
      <c r="AI161" s="74" t="s">
        <v>26</v>
      </c>
      <c r="AJ161" s="74" t="s">
        <v>26</v>
      </c>
      <c r="AK161" s="74" t="s">
        <v>26</v>
      </c>
    </row>
    <row r="162" spans="1:37" x14ac:dyDescent="0.25">
      <c r="A162" s="74" t="s">
        <v>271</v>
      </c>
      <c r="B162" s="84" t="s">
        <v>28</v>
      </c>
      <c r="C162" s="74" t="s">
        <v>89</v>
      </c>
      <c r="D162" s="74" t="s">
        <v>267</v>
      </c>
      <c r="E162" s="74" t="s">
        <v>268</v>
      </c>
      <c r="F162" s="74" t="s">
        <v>269</v>
      </c>
      <c r="G162" s="74" t="s">
        <v>270</v>
      </c>
      <c r="H162" s="84">
        <v>10</v>
      </c>
      <c r="I162" s="85">
        <v>0.7</v>
      </c>
      <c r="J162" s="86">
        <v>0.58511872373689922</v>
      </c>
      <c r="K162" s="87">
        <v>0.15</v>
      </c>
      <c r="L162" s="87">
        <v>0.27</v>
      </c>
      <c r="M162" s="87">
        <v>0.27</v>
      </c>
      <c r="N162" s="84">
        <v>0.27</v>
      </c>
      <c r="O162" s="84">
        <v>0.27</v>
      </c>
      <c r="P162" s="84">
        <v>0.27</v>
      </c>
      <c r="Q162" s="84">
        <v>0.27</v>
      </c>
      <c r="R162" s="84">
        <v>0.27</v>
      </c>
      <c r="S162" s="84">
        <v>0.27</v>
      </c>
      <c r="T162" s="84">
        <v>0.27</v>
      </c>
      <c r="U162" s="84">
        <v>0.27</v>
      </c>
      <c r="V162" s="74">
        <v>0.27</v>
      </c>
      <c r="W162" s="74">
        <v>0.27</v>
      </c>
      <c r="X162" s="74">
        <v>0.27</v>
      </c>
      <c r="Y162" s="74">
        <v>0.27</v>
      </c>
      <c r="Z162" s="74">
        <v>0.27</v>
      </c>
      <c r="AA162" s="74">
        <v>0.27</v>
      </c>
      <c r="AB162" s="74">
        <v>0.27</v>
      </c>
      <c r="AC162" s="74">
        <v>0.27</v>
      </c>
      <c r="AD162" s="74">
        <v>0.27</v>
      </c>
      <c r="AE162" s="74">
        <v>0.27</v>
      </c>
      <c r="AF162" s="74">
        <v>0.27</v>
      </c>
      <c r="AG162" s="74">
        <v>0.33</v>
      </c>
      <c r="AH162" s="74">
        <v>0.33</v>
      </c>
      <c r="AI162" s="74" t="s">
        <v>26</v>
      </c>
      <c r="AJ162" s="74" t="s">
        <v>26</v>
      </c>
      <c r="AK162" s="74" t="s">
        <v>26</v>
      </c>
    </row>
    <row r="163" spans="1:37" x14ac:dyDescent="0.25">
      <c r="A163" s="74" t="s">
        <v>272</v>
      </c>
      <c r="B163" s="84" t="s">
        <v>20</v>
      </c>
      <c r="C163" s="74" t="s">
        <v>21</v>
      </c>
      <c r="D163" s="74" t="s">
        <v>22</v>
      </c>
      <c r="E163" s="74" t="s">
        <v>38</v>
      </c>
      <c r="F163" s="74" t="s">
        <v>273</v>
      </c>
      <c r="G163" s="74" t="s">
        <v>40</v>
      </c>
      <c r="H163" s="84">
        <v>3</v>
      </c>
      <c r="I163" s="85">
        <v>0.7</v>
      </c>
      <c r="J163" s="86">
        <v>0.17647925089371763</v>
      </c>
      <c r="K163" s="87" t="s">
        <v>54</v>
      </c>
      <c r="L163" s="87" t="s">
        <v>54</v>
      </c>
      <c r="M163" s="87" t="s">
        <v>54</v>
      </c>
      <c r="N163" s="84" t="s">
        <v>54</v>
      </c>
      <c r="O163" s="84" t="s">
        <v>54</v>
      </c>
      <c r="P163" s="84" t="s">
        <v>54</v>
      </c>
      <c r="Q163" s="84" t="s">
        <v>54</v>
      </c>
      <c r="R163" s="84">
        <v>0.05</v>
      </c>
      <c r="S163" s="84">
        <v>0.05</v>
      </c>
      <c r="T163" s="84">
        <v>0.05</v>
      </c>
      <c r="U163" s="84">
        <v>0.05</v>
      </c>
      <c r="V163" s="74">
        <v>0.05</v>
      </c>
      <c r="W163" s="74">
        <v>0.05</v>
      </c>
      <c r="X163" s="74">
        <v>0.05</v>
      </c>
      <c r="Y163" s="74">
        <v>0.05</v>
      </c>
      <c r="Z163" s="74">
        <v>0.05</v>
      </c>
      <c r="AA163" s="74">
        <v>0.05</v>
      </c>
      <c r="AB163" s="74">
        <v>0.05</v>
      </c>
      <c r="AC163" s="74">
        <v>0.05</v>
      </c>
      <c r="AD163" s="74">
        <v>0.06</v>
      </c>
      <c r="AE163" s="74">
        <v>0.06</v>
      </c>
      <c r="AF163" s="74">
        <v>0.06</v>
      </c>
      <c r="AG163" s="74">
        <v>0.06</v>
      </c>
      <c r="AH163" s="74">
        <v>0.06</v>
      </c>
      <c r="AI163" s="74" t="s">
        <v>26</v>
      </c>
      <c r="AJ163" s="74" t="s">
        <v>26</v>
      </c>
      <c r="AK163" s="74" t="s">
        <v>26</v>
      </c>
    </row>
    <row r="164" spans="1:37" x14ac:dyDescent="0.25">
      <c r="A164" s="74" t="s">
        <v>274</v>
      </c>
      <c r="B164" s="84" t="s">
        <v>28</v>
      </c>
      <c r="C164" s="74" t="s">
        <v>21</v>
      </c>
      <c r="D164" s="74" t="s">
        <v>22</v>
      </c>
      <c r="E164" s="74" t="s">
        <v>38</v>
      </c>
      <c r="F164" s="74" t="s">
        <v>273</v>
      </c>
      <c r="G164" s="74" t="s">
        <v>40</v>
      </c>
      <c r="H164" s="84">
        <v>3</v>
      </c>
      <c r="I164" s="85">
        <v>0.7</v>
      </c>
      <c r="J164" s="86">
        <v>0.17647925089371763</v>
      </c>
      <c r="K164" s="87" t="s">
        <v>54</v>
      </c>
      <c r="L164" s="87" t="s">
        <v>54</v>
      </c>
      <c r="M164" s="87" t="s">
        <v>54</v>
      </c>
      <c r="N164" s="84" t="s">
        <v>54</v>
      </c>
      <c r="O164" s="84" t="s">
        <v>54</v>
      </c>
      <c r="P164" s="84" t="s">
        <v>54</v>
      </c>
      <c r="Q164" s="84" t="s">
        <v>54</v>
      </c>
      <c r="R164" s="84">
        <v>0.05</v>
      </c>
      <c r="S164" s="84">
        <v>0.05</v>
      </c>
      <c r="T164" s="84">
        <v>0.05</v>
      </c>
      <c r="U164" s="84">
        <v>0.05</v>
      </c>
      <c r="V164" s="74">
        <v>0.05</v>
      </c>
      <c r="W164" s="74">
        <v>0.05</v>
      </c>
      <c r="X164" s="74">
        <v>0.05</v>
      </c>
      <c r="Y164" s="74">
        <v>0.05</v>
      </c>
      <c r="Z164" s="74">
        <v>0.05</v>
      </c>
      <c r="AA164" s="74">
        <v>0.05</v>
      </c>
      <c r="AB164" s="74">
        <v>0.05</v>
      </c>
      <c r="AC164" s="74">
        <v>0.05</v>
      </c>
      <c r="AD164" s="74">
        <v>0.06</v>
      </c>
      <c r="AE164" s="74">
        <v>0.06</v>
      </c>
      <c r="AF164" s="74">
        <v>0.06</v>
      </c>
      <c r="AG164" s="74">
        <v>0.06</v>
      </c>
      <c r="AH164" s="74">
        <v>0.06</v>
      </c>
      <c r="AI164" s="74" t="s">
        <v>26</v>
      </c>
      <c r="AJ164" s="74" t="s">
        <v>26</v>
      </c>
      <c r="AK164" s="74" t="s">
        <v>26</v>
      </c>
    </row>
    <row r="165" spans="1:37" x14ac:dyDescent="0.25">
      <c r="A165" s="74" t="s">
        <v>275</v>
      </c>
      <c r="B165" s="84" t="s">
        <v>20</v>
      </c>
      <c r="C165" s="74" t="s">
        <v>89</v>
      </c>
      <c r="D165" s="74" t="s">
        <v>135</v>
      </c>
      <c r="E165" s="74" t="s">
        <v>246</v>
      </c>
      <c r="F165" s="74" t="s">
        <v>276</v>
      </c>
      <c r="G165" s="74" t="s">
        <v>138</v>
      </c>
      <c r="H165" s="84">
        <v>7</v>
      </c>
      <c r="I165" s="85">
        <v>0.7</v>
      </c>
      <c r="J165" s="86">
        <v>0.3370107577576984</v>
      </c>
      <c r="K165" s="87">
        <v>0.15</v>
      </c>
      <c r="L165" s="87">
        <v>0.2</v>
      </c>
      <c r="M165" s="87">
        <v>0.2</v>
      </c>
      <c r="N165" s="84">
        <v>0.2</v>
      </c>
      <c r="O165" s="84">
        <v>0.25</v>
      </c>
      <c r="P165" s="84">
        <v>0.25</v>
      </c>
      <c r="Q165" s="84">
        <v>0.25</v>
      </c>
      <c r="R165" s="84">
        <v>0.18</v>
      </c>
      <c r="S165" s="84">
        <v>0.18</v>
      </c>
      <c r="T165" s="84">
        <v>0.18</v>
      </c>
      <c r="U165" s="84">
        <v>0.18</v>
      </c>
      <c r="V165" s="74">
        <v>0.18</v>
      </c>
      <c r="W165" s="74">
        <v>0.18</v>
      </c>
      <c r="X165" s="74">
        <v>0.18</v>
      </c>
      <c r="Y165" s="74">
        <v>0.18</v>
      </c>
      <c r="Z165" s="74">
        <v>0.18</v>
      </c>
      <c r="AA165" s="74">
        <v>0.18</v>
      </c>
      <c r="AB165" s="74" t="s">
        <v>54</v>
      </c>
      <c r="AC165" s="74" t="s">
        <v>54</v>
      </c>
      <c r="AD165" s="74" t="s">
        <v>54</v>
      </c>
      <c r="AE165" s="74" t="s">
        <v>54</v>
      </c>
      <c r="AF165" s="74" t="s">
        <v>54</v>
      </c>
      <c r="AG165" s="74" t="s">
        <v>54</v>
      </c>
      <c r="AH165" s="74" t="s">
        <v>54</v>
      </c>
      <c r="AI165" s="74" t="s">
        <v>26</v>
      </c>
      <c r="AJ165" s="74" t="s">
        <v>26</v>
      </c>
    </row>
    <row r="166" spans="1:37" x14ac:dyDescent="0.25">
      <c r="A166" s="74" t="s">
        <v>277</v>
      </c>
      <c r="B166" s="84" t="s">
        <v>28</v>
      </c>
      <c r="C166" s="74" t="s">
        <v>89</v>
      </c>
      <c r="D166" s="74" t="s">
        <v>135</v>
      </c>
      <c r="E166" s="74" t="s">
        <v>246</v>
      </c>
      <c r="F166" s="74" t="s">
        <v>276</v>
      </c>
      <c r="G166" s="74" t="s">
        <v>138</v>
      </c>
      <c r="H166" s="84">
        <v>7</v>
      </c>
      <c r="I166" s="85">
        <v>0.7</v>
      </c>
      <c r="J166" s="86">
        <v>0.3370107577576984</v>
      </c>
      <c r="K166" s="87">
        <v>0.15</v>
      </c>
      <c r="L166" s="87">
        <v>0.27</v>
      </c>
      <c r="M166" s="87">
        <v>0.27</v>
      </c>
      <c r="N166" s="84">
        <v>0.27</v>
      </c>
      <c r="O166" s="84">
        <v>0.27</v>
      </c>
      <c r="P166" s="84">
        <v>0.27</v>
      </c>
      <c r="Q166" s="84">
        <v>0.27</v>
      </c>
      <c r="R166" s="84">
        <v>0.18</v>
      </c>
      <c r="S166" s="84">
        <v>0.18</v>
      </c>
      <c r="T166" s="84">
        <v>0.18</v>
      </c>
      <c r="U166" s="84">
        <v>0.18</v>
      </c>
      <c r="V166" s="74">
        <v>0.18</v>
      </c>
      <c r="W166" s="74">
        <v>0.18</v>
      </c>
      <c r="X166" s="74">
        <v>0.18</v>
      </c>
      <c r="Y166" s="74">
        <v>0.18</v>
      </c>
      <c r="Z166" s="74">
        <v>0.18</v>
      </c>
      <c r="AA166" s="74">
        <v>0.18</v>
      </c>
      <c r="AB166" s="74" t="s">
        <v>54</v>
      </c>
      <c r="AC166" s="74" t="s">
        <v>54</v>
      </c>
      <c r="AD166" s="74" t="s">
        <v>54</v>
      </c>
      <c r="AE166" s="74" t="s">
        <v>54</v>
      </c>
      <c r="AF166" s="74" t="s">
        <v>54</v>
      </c>
      <c r="AG166" s="74" t="s">
        <v>54</v>
      </c>
      <c r="AH166" s="74" t="s">
        <v>54</v>
      </c>
      <c r="AI166" s="74" t="s">
        <v>26</v>
      </c>
      <c r="AJ166" s="74" t="s">
        <v>26</v>
      </c>
    </row>
    <row r="167" spans="1:37" x14ac:dyDescent="0.25">
      <c r="A167" s="74" t="s">
        <v>278</v>
      </c>
      <c r="B167" s="84" t="s">
        <v>20</v>
      </c>
      <c r="C167" s="74" t="s">
        <v>21</v>
      </c>
      <c r="D167" s="74" t="s">
        <v>135</v>
      </c>
      <c r="E167" s="74" t="s">
        <v>246</v>
      </c>
      <c r="F167" s="74" t="s">
        <v>276</v>
      </c>
      <c r="G167" s="74" t="s">
        <v>138</v>
      </c>
      <c r="H167" s="84">
        <v>7</v>
      </c>
      <c r="I167" s="85">
        <v>0.7</v>
      </c>
      <c r="J167" s="86">
        <v>0.3370107577576984</v>
      </c>
      <c r="K167" s="87">
        <v>0.13</v>
      </c>
      <c r="L167" s="87">
        <v>0.2</v>
      </c>
      <c r="M167" s="87">
        <v>0.2</v>
      </c>
      <c r="N167" s="84">
        <v>0.2</v>
      </c>
      <c r="O167" s="84">
        <v>0.2</v>
      </c>
      <c r="P167" s="84">
        <v>0.2</v>
      </c>
      <c r="Q167" s="84">
        <v>0.2</v>
      </c>
      <c r="R167" s="84">
        <v>0.18</v>
      </c>
      <c r="S167" s="84">
        <v>0.18</v>
      </c>
      <c r="T167" s="84">
        <v>0.18</v>
      </c>
      <c r="U167" s="84">
        <v>0.18</v>
      </c>
      <c r="V167" s="74">
        <v>0.18</v>
      </c>
      <c r="W167" s="74">
        <v>0.18</v>
      </c>
      <c r="X167" s="74">
        <v>0.18</v>
      </c>
      <c r="Y167" s="74">
        <v>0.18</v>
      </c>
      <c r="Z167" s="74">
        <v>0.18</v>
      </c>
      <c r="AA167" s="74">
        <v>0.18</v>
      </c>
      <c r="AB167" s="74" t="s">
        <v>54</v>
      </c>
      <c r="AC167" s="74" t="s">
        <v>54</v>
      </c>
      <c r="AD167" s="74" t="s">
        <v>54</v>
      </c>
      <c r="AE167" s="74" t="s">
        <v>54</v>
      </c>
      <c r="AF167" s="74" t="s">
        <v>54</v>
      </c>
      <c r="AG167" s="74" t="s">
        <v>54</v>
      </c>
      <c r="AH167" s="74" t="s">
        <v>54</v>
      </c>
      <c r="AI167" s="74" t="s">
        <v>26</v>
      </c>
      <c r="AJ167" s="74" t="s">
        <v>26</v>
      </c>
    </row>
    <row r="168" spans="1:37" x14ac:dyDescent="0.25">
      <c r="A168" s="74" t="s">
        <v>279</v>
      </c>
      <c r="B168" s="84" t="s">
        <v>28</v>
      </c>
      <c r="C168" s="74" t="s">
        <v>21</v>
      </c>
      <c r="D168" s="74" t="s">
        <v>135</v>
      </c>
      <c r="E168" s="74" t="s">
        <v>246</v>
      </c>
      <c r="F168" s="74" t="s">
        <v>276</v>
      </c>
      <c r="G168" s="74" t="s">
        <v>138</v>
      </c>
      <c r="H168" s="84">
        <v>7</v>
      </c>
      <c r="I168" s="85">
        <v>0.7</v>
      </c>
      <c r="J168" s="86">
        <v>0.3370107577576984</v>
      </c>
      <c r="K168" s="87">
        <v>0.2</v>
      </c>
      <c r="L168" s="87">
        <v>0.27</v>
      </c>
      <c r="M168" s="87">
        <v>0.27</v>
      </c>
      <c r="N168" s="84">
        <v>0.27</v>
      </c>
      <c r="O168" s="84">
        <v>0.27</v>
      </c>
      <c r="P168" s="84">
        <v>0.27</v>
      </c>
      <c r="Q168" s="84">
        <v>0.27</v>
      </c>
      <c r="R168" s="84">
        <v>0.18</v>
      </c>
      <c r="S168" s="84">
        <v>0.18</v>
      </c>
      <c r="T168" s="84">
        <v>0.18</v>
      </c>
      <c r="U168" s="84">
        <v>0.18</v>
      </c>
      <c r="V168" s="74">
        <v>0.18</v>
      </c>
      <c r="W168" s="74">
        <v>0.18</v>
      </c>
      <c r="X168" s="74">
        <v>0.18</v>
      </c>
      <c r="Y168" s="74">
        <v>0.18</v>
      </c>
      <c r="Z168" s="74">
        <v>0.18</v>
      </c>
      <c r="AA168" s="74">
        <v>0.18</v>
      </c>
      <c r="AB168" s="74" t="s">
        <v>54</v>
      </c>
      <c r="AC168" s="74" t="s">
        <v>54</v>
      </c>
      <c r="AD168" s="74" t="s">
        <v>54</v>
      </c>
      <c r="AE168" s="74" t="s">
        <v>54</v>
      </c>
      <c r="AF168" s="74" t="s">
        <v>54</v>
      </c>
      <c r="AG168" s="74" t="s">
        <v>54</v>
      </c>
      <c r="AH168" s="74" t="s">
        <v>54</v>
      </c>
      <c r="AI168" s="74" t="s">
        <v>26</v>
      </c>
      <c r="AJ168" s="74" t="s">
        <v>26</v>
      </c>
    </row>
    <row r="169" spans="1:37" x14ac:dyDescent="0.25">
      <c r="A169" s="74" t="s">
        <v>280</v>
      </c>
      <c r="B169" s="84" t="s">
        <v>20</v>
      </c>
      <c r="C169" s="74" t="s">
        <v>30</v>
      </c>
      <c r="D169" s="74" t="s">
        <v>135</v>
      </c>
      <c r="E169" s="74" t="s">
        <v>246</v>
      </c>
      <c r="F169" s="74" t="s">
        <v>276</v>
      </c>
      <c r="G169" s="74" t="s">
        <v>138</v>
      </c>
      <c r="H169" s="84">
        <v>7</v>
      </c>
      <c r="I169" s="85">
        <v>0.7</v>
      </c>
      <c r="J169" s="86">
        <v>0.3370107577576984</v>
      </c>
      <c r="K169" s="87">
        <v>0.2</v>
      </c>
      <c r="L169" s="87">
        <v>0.27</v>
      </c>
      <c r="M169" s="87">
        <v>0.27</v>
      </c>
      <c r="N169" s="84">
        <v>0.27</v>
      </c>
      <c r="O169" s="84">
        <v>0.27</v>
      </c>
      <c r="P169" s="84">
        <v>0.27</v>
      </c>
      <c r="Q169" s="84">
        <v>0.27</v>
      </c>
      <c r="R169" s="84">
        <v>0.18</v>
      </c>
      <c r="S169" s="84">
        <v>0.18</v>
      </c>
      <c r="T169" s="84">
        <v>0.18</v>
      </c>
      <c r="U169" s="84">
        <v>0.18</v>
      </c>
      <c r="V169" s="74">
        <v>0.18</v>
      </c>
      <c r="W169" s="74">
        <v>0.18</v>
      </c>
      <c r="X169" s="74">
        <v>0.18</v>
      </c>
      <c r="Y169" s="74">
        <v>0.18</v>
      </c>
      <c r="Z169" s="74">
        <v>0.18</v>
      </c>
      <c r="AA169" s="74">
        <v>0.18</v>
      </c>
      <c r="AB169" s="74" t="s">
        <v>54</v>
      </c>
      <c r="AC169" s="74" t="s">
        <v>54</v>
      </c>
      <c r="AD169" s="74" t="s">
        <v>54</v>
      </c>
      <c r="AE169" s="74" t="s">
        <v>54</v>
      </c>
      <c r="AF169" s="74" t="s">
        <v>54</v>
      </c>
      <c r="AG169" s="74" t="s">
        <v>54</v>
      </c>
      <c r="AH169" s="74" t="s">
        <v>54</v>
      </c>
      <c r="AI169" s="74" t="s">
        <v>26</v>
      </c>
      <c r="AJ169" s="74" t="s">
        <v>26</v>
      </c>
    </row>
    <row r="170" spans="1:37" x14ac:dyDescent="0.25">
      <c r="A170" s="74" t="s">
        <v>281</v>
      </c>
      <c r="B170" s="84" t="s">
        <v>28</v>
      </c>
      <c r="C170" s="74" t="s">
        <v>30</v>
      </c>
      <c r="D170" s="74" t="s">
        <v>135</v>
      </c>
      <c r="E170" s="74" t="s">
        <v>246</v>
      </c>
      <c r="F170" s="74" t="s">
        <v>276</v>
      </c>
      <c r="G170" s="74" t="s">
        <v>138</v>
      </c>
      <c r="H170" s="84">
        <v>7</v>
      </c>
      <c r="I170" s="85">
        <v>0.7</v>
      </c>
      <c r="J170" s="86">
        <v>0.3370107577576984</v>
      </c>
      <c r="K170" s="87">
        <v>0.2</v>
      </c>
      <c r="L170" s="87">
        <v>0.27</v>
      </c>
      <c r="M170" s="87">
        <v>0.27</v>
      </c>
      <c r="N170" s="84">
        <v>0.27</v>
      </c>
      <c r="O170" s="84">
        <v>0.27</v>
      </c>
      <c r="P170" s="84">
        <v>0.27</v>
      </c>
      <c r="Q170" s="84">
        <v>0.27</v>
      </c>
      <c r="R170" s="84">
        <v>0.18</v>
      </c>
      <c r="S170" s="84">
        <v>0.18</v>
      </c>
      <c r="T170" s="84">
        <v>0.18</v>
      </c>
      <c r="U170" s="84">
        <v>0.18</v>
      </c>
      <c r="V170" s="74">
        <v>0.18</v>
      </c>
      <c r="W170" s="74">
        <v>0.18</v>
      </c>
      <c r="X170" s="74">
        <v>0.18</v>
      </c>
      <c r="Y170" s="74">
        <v>0.18</v>
      </c>
      <c r="Z170" s="74">
        <v>0.18</v>
      </c>
      <c r="AA170" s="74">
        <v>0.18</v>
      </c>
      <c r="AB170" s="74" t="s">
        <v>54</v>
      </c>
      <c r="AC170" s="74" t="s">
        <v>54</v>
      </c>
      <c r="AD170" s="74" t="s">
        <v>54</v>
      </c>
      <c r="AE170" s="74" t="s">
        <v>54</v>
      </c>
      <c r="AF170" s="74" t="s">
        <v>54</v>
      </c>
      <c r="AG170" s="74" t="s">
        <v>54</v>
      </c>
      <c r="AH170" s="74" t="s">
        <v>54</v>
      </c>
      <c r="AI170" s="74" t="s">
        <v>26</v>
      </c>
      <c r="AJ170" s="74" t="s">
        <v>26</v>
      </c>
    </row>
    <row r="171" spans="1:37" x14ac:dyDescent="0.25">
      <c r="A171" s="74" t="s">
        <v>282</v>
      </c>
      <c r="B171" s="84" t="s">
        <v>20</v>
      </c>
      <c r="C171" s="74" t="s">
        <v>89</v>
      </c>
      <c r="D171" s="74" t="s">
        <v>135</v>
      </c>
      <c r="E171" s="74" t="s">
        <v>136</v>
      </c>
      <c r="F171" s="74" t="s">
        <v>283</v>
      </c>
      <c r="G171" s="74" t="s">
        <v>138</v>
      </c>
      <c r="H171" s="84">
        <v>12</v>
      </c>
      <c r="I171" s="85">
        <v>0.7</v>
      </c>
      <c r="J171" s="86">
        <v>0.50142385598974282</v>
      </c>
      <c r="K171" s="87">
        <v>0.2</v>
      </c>
      <c r="L171" s="87">
        <v>0.27</v>
      </c>
      <c r="M171" s="87">
        <v>0.27</v>
      </c>
      <c r="N171" s="84">
        <v>0.27</v>
      </c>
      <c r="O171" s="84">
        <v>0.27</v>
      </c>
      <c r="P171" s="84">
        <v>0.27</v>
      </c>
      <c r="Q171" s="84">
        <v>0.27</v>
      </c>
      <c r="R171" s="84">
        <v>0.18</v>
      </c>
      <c r="S171" s="84">
        <v>0.18</v>
      </c>
      <c r="T171" s="84">
        <v>0.18</v>
      </c>
      <c r="U171" s="84">
        <v>0.18</v>
      </c>
      <c r="V171" s="74">
        <v>0.18</v>
      </c>
      <c r="W171" s="74">
        <v>0.18</v>
      </c>
      <c r="X171" s="74">
        <v>0.18</v>
      </c>
      <c r="Y171" s="74">
        <v>0.18</v>
      </c>
      <c r="Z171" s="74">
        <v>0.18</v>
      </c>
      <c r="AA171" s="74">
        <v>0.18</v>
      </c>
      <c r="AB171" s="74" t="s">
        <v>54</v>
      </c>
      <c r="AC171" s="74" t="s">
        <v>54</v>
      </c>
      <c r="AD171" s="74" t="s">
        <v>54</v>
      </c>
      <c r="AE171" s="74" t="s">
        <v>54</v>
      </c>
      <c r="AF171" s="74" t="s">
        <v>54</v>
      </c>
      <c r="AG171" s="74" t="s">
        <v>54</v>
      </c>
      <c r="AH171" s="74" t="s">
        <v>54</v>
      </c>
      <c r="AI171" s="74" t="s">
        <v>26</v>
      </c>
      <c r="AJ171" s="74" t="s">
        <v>26</v>
      </c>
    </row>
    <row r="172" spans="1:37" x14ac:dyDescent="0.25">
      <c r="A172" s="74" t="s">
        <v>284</v>
      </c>
      <c r="B172" s="84" t="s">
        <v>28</v>
      </c>
      <c r="C172" s="74" t="s">
        <v>89</v>
      </c>
      <c r="D172" s="74" t="s">
        <v>135</v>
      </c>
      <c r="E172" s="74" t="s">
        <v>136</v>
      </c>
      <c r="F172" s="74" t="s">
        <v>283</v>
      </c>
      <c r="G172" s="74" t="s">
        <v>138</v>
      </c>
      <c r="H172" s="84">
        <v>12</v>
      </c>
      <c r="I172" s="85">
        <v>0.7</v>
      </c>
      <c r="J172" s="86">
        <v>0.50142385598974282</v>
      </c>
      <c r="K172" s="87">
        <v>0.2</v>
      </c>
      <c r="L172" s="87">
        <v>0.27</v>
      </c>
      <c r="M172" s="87">
        <v>0.27</v>
      </c>
      <c r="N172" s="84">
        <v>0.27</v>
      </c>
      <c r="O172" s="84">
        <v>0.27</v>
      </c>
      <c r="P172" s="84">
        <v>0.27</v>
      </c>
      <c r="Q172" s="84">
        <v>0.27</v>
      </c>
      <c r="R172" s="84">
        <v>0.18</v>
      </c>
      <c r="S172" s="84">
        <v>0.18</v>
      </c>
      <c r="T172" s="84">
        <v>0.18</v>
      </c>
      <c r="U172" s="84">
        <v>0.18</v>
      </c>
      <c r="V172" s="74">
        <v>0.18</v>
      </c>
      <c r="W172" s="74">
        <v>0.18</v>
      </c>
      <c r="X172" s="74">
        <v>0.18</v>
      </c>
      <c r="Y172" s="74">
        <v>0.18</v>
      </c>
      <c r="Z172" s="74">
        <v>0.18</v>
      </c>
      <c r="AA172" s="74">
        <v>0.18</v>
      </c>
      <c r="AB172" s="74" t="s">
        <v>54</v>
      </c>
      <c r="AC172" s="74" t="s">
        <v>54</v>
      </c>
      <c r="AD172" s="74" t="s">
        <v>54</v>
      </c>
      <c r="AE172" s="74" t="s">
        <v>54</v>
      </c>
      <c r="AF172" s="74" t="s">
        <v>54</v>
      </c>
      <c r="AG172" s="74" t="s">
        <v>54</v>
      </c>
      <c r="AH172" s="74" t="s">
        <v>54</v>
      </c>
      <c r="AI172" s="74" t="s">
        <v>26</v>
      </c>
      <c r="AJ172" s="74" t="s">
        <v>26</v>
      </c>
    </row>
    <row r="173" spans="1:37" x14ac:dyDescent="0.25">
      <c r="A173" s="74" t="s">
        <v>285</v>
      </c>
      <c r="B173" s="84" t="s">
        <v>20</v>
      </c>
      <c r="C173" s="74" t="s">
        <v>21</v>
      </c>
      <c r="D173" s="74" t="s">
        <v>135</v>
      </c>
      <c r="E173" s="74" t="s">
        <v>136</v>
      </c>
      <c r="F173" s="74" t="s">
        <v>283</v>
      </c>
      <c r="G173" s="74" t="s">
        <v>138</v>
      </c>
      <c r="H173" s="84">
        <v>12</v>
      </c>
      <c r="I173" s="85">
        <v>0.7</v>
      </c>
      <c r="J173" s="86">
        <v>0.50142385598974282</v>
      </c>
      <c r="K173" s="87">
        <v>0.13</v>
      </c>
      <c r="L173" s="87">
        <v>0.2</v>
      </c>
      <c r="M173" s="87">
        <v>0.2</v>
      </c>
      <c r="N173" s="84">
        <v>0.2</v>
      </c>
      <c r="O173" s="84">
        <v>0.2</v>
      </c>
      <c r="P173" s="84">
        <v>0.2</v>
      </c>
      <c r="Q173" s="84">
        <v>0.2</v>
      </c>
      <c r="R173" s="84">
        <v>0.18</v>
      </c>
      <c r="S173" s="84">
        <v>0.18</v>
      </c>
      <c r="T173" s="84">
        <v>0.18</v>
      </c>
      <c r="U173" s="84">
        <v>0.18</v>
      </c>
      <c r="V173" s="74">
        <v>0.18</v>
      </c>
      <c r="W173" s="74">
        <v>0.18</v>
      </c>
      <c r="X173" s="74">
        <v>0.18</v>
      </c>
      <c r="Y173" s="74">
        <v>0.18</v>
      </c>
      <c r="Z173" s="74">
        <v>0.18</v>
      </c>
      <c r="AA173" s="74">
        <v>0.18</v>
      </c>
      <c r="AB173" s="74" t="s">
        <v>54</v>
      </c>
      <c r="AC173" s="74" t="s">
        <v>54</v>
      </c>
      <c r="AD173" s="74" t="s">
        <v>54</v>
      </c>
      <c r="AE173" s="74" t="s">
        <v>54</v>
      </c>
      <c r="AF173" s="74" t="s">
        <v>54</v>
      </c>
      <c r="AG173" s="74" t="s">
        <v>54</v>
      </c>
      <c r="AH173" s="74" t="s">
        <v>54</v>
      </c>
      <c r="AI173" s="74" t="s">
        <v>26</v>
      </c>
      <c r="AJ173" s="74" t="s">
        <v>26</v>
      </c>
    </row>
    <row r="174" spans="1:37" x14ac:dyDescent="0.25">
      <c r="A174" s="74" t="s">
        <v>286</v>
      </c>
      <c r="B174" s="84" t="s">
        <v>28</v>
      </c>
      <c r="C174" s="74" t="s">
        <v>21</v>
      </c>
      <c r="D174" s="74" t="s">
        <v>135</v>
      </c>
      <c r="E174" s="74" t="s">
        <v>136</v>
      </c>
      <c r="F174" s="74" t="s">
        <v>283</v>
      </c>
      <c r="G174" s="74" t="s">
        <v>138</v>
      </c>
      <c r="H174" s="84">
        <v>12</v>
      </c>
      <c r="I174" s="85">
        <v>0.7</v>
      </c>
      <c r="J174" s="86">
        <v>0.50142385598974282</v>
      </c>
      <c r="K174" s="87">
        <v>0.2</v>
      </c>
      <c r="L174" s="87">
        <v>0.27</v>
      </c>
      <c r="M174" s="87">
        <v>0.27</v>
      </c>
      <c r="N174" s="84">
        <v>0.27</v>
      </c>
      <c r="O174" s="84">
        <v>0.27</v>
      </c>
      <c r="P174" s="84">
        <v>0.27</v>
      </c>
      <c r="Q174" s="84">
        <v>0.27</v>
      </c>
      <c r="R174" s="84">
        <v>0.18</v>
      </c>
      <c r="S174" s="84">
        <v>0.18</v>
      </c>
      <c r="T174" s="84">
        <v>0.18</v>
      </c>
      <c r="U174" s="84">
        <v>0.18</v>
      </c>
      <c r="V174" s="74">
        <v>0.18</v>
      </c>
      <c r="W174" s="74">
        <v>0.18</v>
      </c>
      <c r="X174" s="74">
        <v>0.18</v>
      </c>
      <c r="Y174" s="74">
        <v>0.18</v>
      </c>
      <c r="Z174" s="74">
        <v>0.18</v>
      </c>
      <c r="AA174" s="74">
        <v>0.18</v>
      </c>
      <c r="AB174" s="74" t="s">
        <v>54</v>
      </c>
      <c r="AC174" s="74" t="s">
        <v>54</v>
      </c>
      <c r="AD174" s="74" t="s">
        <v>54</v>
      </c>
      <c r="AE174" s="74" t="s">
        <v>54</v>
      </c>
      <c r="AF174" s="74" t="s">
        <v>54</v>
      </c>
      <c r="AG174" s="74" t="s">
        <v>54</v>
      </c>
      <c r="AH174" s="74" t="s">
        <v>54</v>
      </c>
      <c r="AI174" s="74" t="s">
        <v>26</v>
      </c>
      <c r="AJ174" s="74" t="s">
        <v>26</v>
      </c>
    </row>
    <row r="175" spans="1:37" x14ac:dyDescent="0.25">
      <c r="A175" s="74" t="s">
        <v>287</v>
      </c>
      <c r="B175" s="84" t="s">
        <v>20</v>
      </c>
      <c r="C175" s="74" t="s">
        <v>30</v>
      </c>
      <c r="D175" s="74" t="s">
        <v>135</v>
      </c>
      <c r="E175" s="74" t="s">
        <v>136</v>
      </c>
      <c r="F175" s="74" t="s">
        <v>283</v>
      </c>
      <c r="G175" s="74" t="s">
        <v>138</v>
      </c>
      <c r="H175" s="84">
        <v>12</v>
      </c>
      <c r="I175" s="85">
        <v>0.7</v>
      </c>
      <c r="J175" s="86">
        <v>0.50142385598974282</v>
      </c>
      <c r="K175" s="87">
        <v>0.2</v>
      </c>
      <c r="L175" s="87">
        <v>0.27</v>
      </c>
      <c r="M175" s="87">
        <v>0.27</v>
      </c>
      <c r="N175" s="84">
        <v>0.27</v>
      </c>
      <c r="O175" s="84">
        <v>0.27</v>
      </c>
      <c r="P175" s="84">
        <v>0.27</v>
      </c>
      <c r="Q175" s="84">
        <v>0.27</v>
      </c>
      <c r="R175" s="84">
        <v>0.18</v>
      </c>
      <c r="S175" s="84">
        <v>0.18</v>
      </c>
      <c r="T175" s="84">
        <v>0.18</v>
      </c>
      <c r="U175" s="84">
        <v>0.18</v>
      </c>
      <c r="V175" s="74">
        <v>0.18</v>
      </c>
      <c r="W175" s="74">
        <v>0.18</v>
      </c>
      <c r="X175" s="74">
        <v>0.18</v>
      </c>
      <c r="Y175" s="74">
        <v>0.18</v>
      </c>
      <c r="Z175" s="74">
        <v>0.18</v>
      </c>
      <c r="AA175" s="74">
        <v>0.18</v>
      </c>
      <c r="AB175" s="74" t="s">
        <v>54</v>
      </c>
      <c r="AC175" s="74" t="s">
        <v>54</v>
      </c>
      <c r="AD175" s="74" t="s">
        <v>54</v>
      </c>
      <c r="AE175" s="74" t="s">
        <v>54</v>
      </c>
      <c r="AF175" s="74" t="s">
        <v>54</v>
      </c>
      <c r="AG175" s="74" t="s">
        <v>54</v>
      </c>
      <c r="AH175" s="74" t="s">
        <v>54</v>
      </c>
      <c r="AI175" s="74" t="s">
        <v>26</v>
      </c>
      <c r="AJ175" s="74" t="s">
        <v>26</v>
      </c>
    </row>
    <row r="176" spans="1:37" x14ac:dyDescent="0.25">
      <c r="A176" s="74" t="s">
        <v>288</v>
      </c>
      <c r="B176" s="84" t="s">
        <v>28</v>
      </c>
      <c r="C176" s="74" t="s">
        <v>30</v>
      </c>
      <c r="D176" s="74" t="s">
        <v>135</v>
      </c>
      <c r="E176" s="74" t="s">
        <v>136</v>
      </c>
      <c r="F176" s="74" t="s">
        <v>283</v>
      </c>
      <c r="G176" s="74" t="s">
        <v>138</v>
      </c>
      <c r="H176" s="84">
        <v>12</v>
      </c>
      <c r="I176" s="85">
        <v>0.7</v>
      </c>
      <c r="J176" s="86">
        <v>0.50142385598974282</v>
      </c>
      <c r="K176" s="87">
        <v>0.2</v>
      </c>
      <c r="L176" s="87">
        <v>0.27</v>
      </c>
      <c r="M176" s="87">
        <v>0.27</v>
      </c>
      <c r="N176" s="84">
        <v>0.27</v>
      </c>
      <c r="O176" s="84">
        <v>0.27</v>
      </c>
      <c r="P176" s="84">
        <v>0.27</v>
      </c>
      <c r="Q176" s="84">
        <v>0.27</v>
      </c>
      <c r="R176" s="84">
        <v>0.18</v>
      </c>
      <c r="S176" s="84">
        <v>0.18</v>
      </c>
      <c r="T176" s="84">
        <v>0.18</v>
      </c>
      <c r="U176" s="84">
        <v>0.18</v>
      </c>
      <c r="V176" s="74">
        <v>0.18</v>
      </c>
      <c r="W176" s="74">
        <v>0.18</v>
      </c>
      <c r="X176" s="74">
        <v>0.18</v>
      </c>
      <c r="Y176" s="74">
        <v>0.18</v>
      </c>
      <c r="Z176" s="74">
        <v>0.18</v>
      </c>
      <c r="AA176" s="74">
        <v>0.18</v>
      </c>
      <c r="AB176" s="74" t="s">
        <v>54</v>
      </c>
      <c r="AC176" s="74" t="s">
        <v>54</v>
      </c>
      <c r="AD176" s="74" t="s">
        <v>54</v>
      </c>
      <c r="AE176" s="74" t="s">
        <v>54</v>
      </c>
      <c r="AF176" s="74" t="s">
        <v>54</v>
      </c>
      <c r="AG176" s="74" t="s">
        <v>54</v>
      </c>
      <c r="AH176" s="74" t="s">
        <v>54</v>
      </c>
      <c r="AI176" s="74" t="s">
        <v>26</v>
      </c>
      <c r="AJ176" s="74" t="s">
        <v>26</v>
      </c>
    </row>
    <row r="177" spans="1:37" x14ac:dyDescent="0.25">
      <c r="A177" s="74" t="s">
        <v>289</v>
      </c>
      <c r="B177" s="84" t="s">
        <v>20</v>
      </c>
      <c r="C177" s="74" t="s">
        <v>89</v>
      </c>
      <c r="D177" s="74" t="s">
        <v>290</v>
      </c>
      <c r="E177" s="74" t="s">
        <v>291</v>
      </c>
      <c r="F177" s="74" t="s">
        <v>292</v>
      </c>
      <c r="G177" s="74" t="s">
        <v>93</v>
      </c>
      <c r="H177" s="84">
        <v>1</v>
      </c>
      <c r="I177" s="85">
        <v>0.7</v>
      </c>
      <c r="J177" s="86">
        <v>7.1192140349595284E-2</v>
      </c>
      <c r="K177" s="88">
        <v>0.05</v>
      </c>
      <c r="L177" s="88">
        <v>0.05</v>
      </c>
      <c r="M177" s="88">
        <v>0.05</v>
      </c>
      <c r="N177" s="84">
        <v>0.05</v>
      </c>
      <c r="O177" s="84">
        <v>0.05</v>
      </c>
      <c r="P177" s="84">
        <v>0.05</v>
      </c>
      <c r="Q177" s="84">
        <v>0.05</v>
      </c>
      <c r="R177" s="84">
        <v>2.5000000000000001E-2</v>
      </c>
      <c r="S177" s="84">
        <v>2.5000000000000001E-2</v>
      </c>
      <c r="T177" s="84">
        <v>2.5000000000000001E-2</v>
      </c>
      <c r="U177" s="84">
        <v>2.5000000000000001E-2</v>
      </c>
      <c r="V177" s="74">
        <v>2.5000000000000001E-2</v>
      </c>
      <c r="W177" s="74">
        <v>2.5000000000000001E-2</v>
      </c>
      <c r="X177" s="74">
        <v>2.5000000000000001E-2</v>
      </c>
      <c r="Y177" s="74">
        <v>2.5000000000000001E-2</v>
      </c>
      <c r="Z177" s="74">
        <v>2.5000000000000001E-2</v>
      </c>
      <c r="AA177" s="74">
        <v>2.5000000000000001E-2</v>
      </c>
      <c r="AB177" s="74">
        <v>2.5000000000000001E-2</v>
      </c>
      <c r="AC177" s="74">
        <v>2.5000000000000001E-2</v>
      </c>
      <c r="AD177" s="74">
        <v>2.5000000000000001E-2</v>
      </c>
      <c r="AE177" s="74">
        <v>2.5000000000000001E-2</v>
      </c>
      <c r="AF177" s="74">
        <v>2.5000000000000001E-2</v>
      </c>
      <c r="AG177" s="74">
        <v>2.5000000000000001E-2</v>
      </c>
      <c r="AH177" s="74">
        <v>2.5000000000000001E-2</v>
      </c>
      <c r="AI177" s="74" t="s">
        <v>26</v>
      </c>
      <c r="AJ177" s="74" t="s">
        <v>26</v>
      </c>
      <c r="AK177" s="74" t="s">
        <v>26</v>
      </c>
    </row>
    <row r="178" spans="1:37" x14ac:dyDescent="0.25">
      <c r="A178" s="74" t="s">
        <v>293</v>
      </c>
      <c r="B178" s="84" t="s">
        <v>28</v>
      </c>
      <c r="C178" s="74" t="s">
        <v>89</v>
      </c>
      <c r="D178" s="74" t="s">
        <v>290</v>
      </c>
      <c r="E178" s="74" t="s">
        <v>291</v>
      </c>
      <c r="F178" s="74" t="s">
        <v>292</v>
      </c>
      <c r="G178" s="74" t="s">
        <v>93</v>
      </c>
      <c r="H178" s="84">
        <v>1</v>
      </c>
      <c r="I178" s="85">
        <v>0.7</v>
      </c>
      <c r="J178" s="86">
        <v>7.1192140349595284E-2</v>
      </c>
      <c r="K178" s="88">
        <v>0.05</v>
      </c>
      <c r="L178" s="88">
        <v>0.05</v>
      </c>
      <c r="M178" s="88">
        <v>0.05</v>
      </c>
      <c r="N178" s="84">
        <v>0.05</v>
      </c>
      <c r="O178" s="84">
        <v>0.05</v>
      </c>
      <c r="P178" s="84">
        <v>0.05</v>
      </c>
      <c r="Q178" s="84">
        <v>0.05</v>
      </c>
      <c r="R178" s="84">
        <v>2.5000000000000001E-2</v>
      </c>
      <c r="S178" s="84">
        <v>2.5000000000000001E-2</v>
      </c>
      <c r="T178" s="84">
        <v>2.5000000000000001E-2</v>
      </c>
      <c r="U178" s="84">
        <v>2.5000000000000001E-2</v>
      </c>
      <c r="V178" s="74">
        <v>2.5000000000000001E-2</v>
      </c>
      <c r="W178" s="74">
        <v>2.5000000000000001E-2</v>
      </c>
      <c r="X178" s="74">
        <v>2.5000000000000001E-2</v>
      </c>
      <c r="Y178" s="74">
        <v>2.5000000000000001E-2</v>
      </c>
      <c r="Z178" s="74">
        <v>2.5000000000000001E-2</v>
      </c>
      <c r="AA178" s="74">
        <v>2.5000000000000001E-2</v>
      </c>
      <c r="AB178" s="74">
        <v>2.5000000000000001E-2</v>
      </c>
      <c r="AC178" s="74">
        <v>2.5000000000000001E-2</v>
      </c>
      <c r="AD178" s="74">
        <v>2.5000000000000001E-2</v>
      </c>
      <c r="AE178" s="74">
        <v>2.5000000000000001E-2</v>
      </c>
      <c r="AF178" s="74">
        <v>2.5000000000000001E-2</v>
      </c>
      <c r="AG178" s="74">
        <v>2.5000000000000001E-2</v>
      </c>
      <c r="AH178" s="74">
        <v>2.5000000000000001E-2</v>
      </c>
      <c r="AI178" s="74" t="s">
        <v>26</v>
      </c>
      <c r="AJ178" s="74" t="s">
        <v>26</v>
      </c>
      <c r="AK178" s="74" t="s">
        <v>26</v>
      </c>
    </row>
    <row r="179" spans="1:37" x14ac:dyDescent="0.25">
      <c r="A179" s="74" t="s">
        <v>294</v>
      </c>
      <c r="B179" s="84" t="s">
        <v>20</v>
      </c>
      <c r="C179" s="74" t="s">
        <v>21</v>
      </c>
      <c r="D179" s="74" t="s">
        <v>234</v>
      </c>
      <c r="E179" s="74" t="s">
        <v>291</v>
      </c>
      <c r="F179" s="74" t="s">
        <v>292</v>
      </c>
      <c r="G179" s="74" t="s">
        <v>82</v>
      </c>
      <c r="H179" s="84">
        <v>1</v>
      </c>
      <c r="I179" s="85">
        <v>0.7</v>
      </c>
      <c r="J179" s="86">
        <v>6.6130955996402951E-2</v>
      </c>
      <c r="K179" s="88" t="s">
        <v>54</v>
      </c>
      <c r="L179" s="88" t="s">
        <v>54</v>
      </c>
      <c r="M179" s="88" t="s">
        <v>54</v>
      </c>
      <c r="N179" s="84" t="s">
        <v>54</v>
      </c>
      <c r="O179" s="84" t="s">
        <v>54</v>
      </c>
      <c r="P179" s="84" t="s">
        <v>54</v>
      </c>
      <c r="Q179" s="84" t="s">
        <v>54</v>
      </c>
      <c r="R179" s="84" t="s">
        <v>54</v>
      </c>
      <c r="S179" s="84" t="s">
        <v>54</v>
      </c>
      <c r="T179" s="84" t="s">
        <v>54</v>
      </c>
      <c r="U179" s="84" t="s">
        <v>54</v>
      </c>
      <c r="V179" s="74" t="s">
        <v>54</v>
      </c>
      <c r="W179" s="74" t="s">
        <v>54</v>
      </c>
      <c r="X179" s="74" t="s">
        <v>54</v>
      </c>
      <c r="Y179" s="74" t="s">
        <v>54</v>
      </c>
      <c r="Z179" s="74" t="s">
        <v>54</v>
      </c>
      <c r="AA179" s="74" t="s">
        <v>54</v>
      </c>
      <c r="AB179" s="74" t="s">
        <v>54</v>
      </c>
      <c r="AC179" s="74" t="s">
        <v>54</v>
      </c>
      <c r="AD179" s="74">
        <v>0.03</v>
      </c>
      <c r="AE179" s="74">
        <v>0.03</v>
      </c>
      <c r="AF179" s="74">
        <v>2.5000000000000001E-2</v>
      </c>
      <c r="AG179" s="74">
        <v>2.5000000000000001E-2</v>
      </c>
      <c r="AH179" s="74">
        <v>2.5000000000000001E-2</v>
      </c>
      <c r="AI179" s="74" t="s">
        <v>26</v>
      </c>
      <c r="AJ179" s="74" t="s">
        <v>26</v>
      </c>
      <c r="AK179" s="74" t="s">
        <v>26</v>
      </c>
    </row>
    <row r="180" spans="1:37" x14ac:dyDescent="0.25">
      <c r="A180" s="74" t="s">
        <v>295</v>
      </c>
      <c r="B180" s="84" t="s">
        <v>28</v>
      </c>
      <c r="C180" s="74" t="s">
        <v>21</v>
      </c>
      <c r="D180" s="74" t="s">
        <v>234</v>
      </c>
      <c r="E180" s="74" t="s">
        <v>291</v>
      </c>
      <c r="F180" s="74" t="s">
        <v>292</v>
      </c>
      <c r="G180" s="74" t="s">
        <v>82</v>
      </c>
      <c r="H180" s="84">
        <v>1</v>
      </c>
      <c r="I180" s="85">
        <v>0.7</v>
      </c>
      <c r="J180" s="86">
        <v>6.6130955996402951E-2</v>
      </c>
      <c r="K180" s="88" t="s">
        <v>54</v>
      </c>
      <c r="L180" s="88" t="s">
        <v>54</v>
      </c>
      <c r="M180" s="88" t="s">
        <v>54</v>
      </c>
      <c r="N180" s="84" t="s">
        <v>54</v>
      </c>
      <c r="O180" s="84" t="s">
        <v>54</v>
      </c>
      <c r="P180" s="84" t="s">
        <v>54</v>
      </c>
      <c r="Q180" s="84" t="s">
        <v>54</v>
      </c>
      <c r="R180" s="84" t="s">
        <v>54</v>
      </c>
      <c r="S180" s="84" t="s">
        <v>54</v>
      </c>
      <c r="T180" s="84" t="s">
        <v>54</v>
      </c>
      <c r="U180" s="84" t="s">
        <v>54</v>
      </c>
      <c r="V180" s="74" t="s">
        <v>54</v>
      </c>
      <c r="W180" s="74" t="s">
        <v>54</v>
      </c>
      <c r="X180" s="74" t="s">
        <v>54</v>
      </c>
      <c r="Y180" s="74" t="s">
        <v>54</v>
      </c>
      <c r="Z180" s="74" t="s">
        <v>54</v>
      </c>
      <c r="AA180" s="74" t="s">
        <v>54</v>
      </c>
      <c r="AB180" s="74" t="s">
        <v>54</v>
      </c>
      <c r="AC180" s="74" t="s">
        <v>54</v>
      </c>
      <c r="AD180" s="74">
        <v>0.03</v>
      </c>
      <c r="AE180" s="74">
        <v>0.03</v>
      </c>
      <c r="AF180" s="74">
        <v>2.5000000000000001E-2</v>
      </c>
      <c r="AG180" s="74">
        <v>2.5000000000000001E-2</v>
      </c>
      <c r="AH180" s="74">
        <v>2.5000000000000001E-2</v>
      </c>
      <c r="AI180" s="74" t="s">
        <v>26</v>
      </c>
      <c r="AJ180" s="74" t="s">
        <v>26</v>
      </c>
      <c r="AK180" s="74" t="s">
        <v>26</v>
      </c>
    </row>
    <row r="181" spans="1:37" x14ac:dyDescent="0.25">
      <c r="A181" s="74" t="s">
        <v>296</v>
      </c>
      <c r="B181" s="84" t="s">
        <v>20</v>
      </c>
      <c r="C181" s="74" t="s">
        <v>30</v>
      </c>
      <c r="D181" s="74" t="s">
        <v>234</v>
      </c>
      <c r="E181" s="74" t="s">
        <v>291</v>
      </c>
      <c r="F181" s="74" t="s">
        <v>292</v>
      </c>
      <c r="G181" s="74" t="s">
        <v>31</v>
      </c>
      <c r="H181" s="84">
        <v>1</v>
      </c>
      <c r="I181" s="85">
        <v>0.7</v>
      </c>
      <c r="J181" s="86">
        <v>6.8532045597663432E-2</v>
      </c>
      <c r="K181" s="88">
        <v>0.12</v>
      </c>
      <c r="L181" s="88">
        <v>0.17</v>
      </c>
      <c r="M181" s="88">
        <v>0.17</v>
      </c>
      <c r="N181" s="84">
        <v>0.25</v>
      </c>
      <c r="O181" s="84">
        <v>0.25</v>
      </c>
      <c r="P181" s="84">
        <v>0.25</v>
      </c>
      <c r="Q181" s="84">
        <v>2.5000000000000001E-2</v>
      </c>
      <c r="R181" s="84">
        <v>2.5000000000000001E-2</v>
      </c>
      <c r="S181" s="84">
        <v>2.5000000000000001E-2</v>
      </c>
      <c r="T181" s="84">
        <v>2.5000000000000001E-2</v>
      </c>
      <c r="U181" s="84">
        <v>2.5000000000000001E-2</v>
      </c>
      <c r="V181" s="74">
        <v>2.5000000000000001E-2</v>
      </c>
      <c r="W181" s="74">
        <v>2.5000000000000001E-2</v>
      </c>
      <c r="X181" s="74">
        <v>2.5000000000000001E-2</v>
      </c>
      <c r="Y181" s="74">
        <v>2.5000000000000001E-2</v>
      </c>
      <c r="Z181" s="74">
        <v>2.5000000000000001E-2</v>
      </c>
      <c r="AA181" s="74">
        <v>2.5000000000000001E-2</v>
      </c>
      <c r="AB181" s="74">
        <v>2.5000000000000001E-2</v>
      </c>
      <c r="AC181" s="74">
        <v>2.5000000000000001E-2</v>
      </c>
      <c r="AD181" s="74">
        <v>2.5000000000000001E-2</v>
      </c>
      <c r="AE181" s="74">
        <v>2.5000000000000001E-2</v>
      </c>
      <c r="AF181" s="74">
        <v>2.5000000000000001E-2</v>
      </c>
      <c r="AG181" s="74">
        <v>2.5000000000000001E-2</v>
      </c>
      <c r="AH181" s="74">
        <v>2.5000000000000001E-2</v>
      </c>
      <c r="AI181" s="74" t="s">
        <v>26</v>
      </c>
      <c r="AJ181" s="74" t="s">
        <v>26</v>
      </c>
      <c r="AK181" s="74" t="s">
        <v>26</v>
      </c>
    </row>
    <row r="182" spans="1:37" x14ac:dyDescent="0.25">
      <c r="A182" s="74" t="s">
        <v>297</v>
      </c>
      <c r="B182" s="84" t="s">
        <v>28</v>
      </c>
      <c r="C182" s="74" t="s">
        <v>30</v>
      </c>
      <c r="D182" s="74" t="s">
        <v>234</v>
      </c>
      <c r="E182" s="74" t="s">
        <v>291</v>
      </c>
      <c r="F182" s="74" t="s">
        <v>292</v>
      </c>
      <c r="G182" s="74" t="s">
        <v>31</v>
      </c>
      <c r="H182" s="84">
        <v>1</v>
      </c>
      <c r="I182" s="85">
        <v>0.7</v>
      </c>
      <c r="J182" s="86">
        <v>6.8532045597663432E-2</v>
      </c>
      <c r="K182" s="88">
        <v>0.12</v>
      </c>
      <c r="L182" s="88">
        <v>0.27</v>
      </c>
      <c r="M182" s="88">
        <v>0.27</v>
      </c>
      <c r="N182" s="84">
        <v>0.27</v>
      </c>
      <c r="O182" s="84">
        <v>0.25</v>
      </c>
      <c r="P182" s="84">
        <v>0.25</v>
      </c>
      <c r="Q182" s="84">
        <v>2.5000000000000001E-2</v>
      </c>
      <c r="R182" s="84">
        <v>2.5000000000000001E-2</v>
      </c>
      <c r="S182" s="84">
        <v>2.5000000000000001E-2</v>
      </c>
      <c r="T182" s="84">
        <v>2.5000000000000001E-2</v>
      </c>
      <c r="U182" s="84">
        <v>2.5000000000000001E-2</v>
      </c>
      <c r="V182" s="74">
        <v>2.5000000000000001E-2</v>
      </c>
      <c r="W182" s="74">
        <v>2.5000000000000001E-2</v>
      </c>
      <c r="X182" s="74">
        <v>2.5000000000000001E-2</v>
      </c>
      <c r="Y182" s="74">
        <v>2.5000000000000001E-2</v>
      </c>
      <c r="Z182" s="74">
        <v>2.5000000000000001E-2</v>
      </c>
      <c r="AA182" s="74">
        <v>2.5000000000000001E-2</v>
      </c>
      <c r="AB182" s="74">
        <v>2.5000000000000001E-2</v>
      </c>
      <c r="AC182" s="74">
        <v>2.5000000000000001E-2</v>
      </c>
      <c r="AD182" s="74">
        <v>2.5000000000000001E-2</v>
      </c>
      <c r="AE182" s="74">
        <v>2.5000000000000001E-2</v>
      </c>
      <c r="AF182" s="74">
        <v>2.5000000000000001E-2</v>
      </c>
      <c r="AG182" s="74">
        <v>2.5000000000000001E-2</v>
      </c>
      <c r="AH182" s="74">
        <v>2.5000000000000001E-2</v>
      </c>
      <c r="AI182" s="74" t="s">
        <v>26</v>
      </c>
      <c r="AJ182" s="74" t="s">
        <v>26</v>
      </c>
      <c r="AK182" s="74" t="s">
        <v>26</v>
      </c>
    </row>
    <row r="183" spans="1:37" x14ac:dyDescent="0.25">
      <c r="A183" s="74" t="s">
        <v>298</v>
      </c>
      <c r="B183" s="84" t="s">
        <v>20</v>
      </c>
      <c r="C183" s="74" t="s">
        <v>89</v>
      </c>
      <c r="D183" s="74" t="s">
        <v>77</v>
      </c>
      <c r="E183" s="74" t="s">
        <v>299</v>
      </c>
      <c r="F183" s="74" t="s">
        <v>300</v>
      </c>
      <c r="G183" s="74" t="s">
        <v>79</v>
      </c>
      <c r="H183" s="84">
        <v>5</v>
      </c>
      <c r="I183" s="85">
        <v>0.7</v>
      </c>
      <c r="J183" s="86">
        <v>0.28937570628908127</v>
      </c>
      <c r="K183" s="87">
        <v>0.15</v>
      </c>
      <c r="L183" s="87">
        <v>0.2</v>
      </c>
      <c r="M183" s="87">
        <v>0.2</v>
      </c>
      <c r="N183" s="84">
        <v>0.2</v>
      </c>
      <c r="O183" s="84">
        <v>0.25</v>
      </c>
      <c r="P183" s="84">
        <v>0.25</v>
      </c>
      <c r="Q183" s="84">
        <v>0.25</v>
      </c>
      <c r="R183" s="84">
        <v>0.25</v>
      </c>
      <c r="S183" s="84">
        <v>0.25</v>
      </c>
      <c r="T183" s="84">
        <v>0.25</v>
      </c>
      <c r="U183" s="84">
        <v>0.25</v>
      </c>
      <c r="V183" s="74">
        <v>0.25</v>
      </c>
      <c r="W183" s="74">
        <v>0.25</v>
      </c>
      <c r="X183" s="74">
        <v>0.25</v>
      </c>
      <c r="Y183" s="74">
        <v>0.25</v>
      </c>
      <c r="Z183" s="74">
        <v>0.25</v>
      </c>
      <c r="AA183" s="74">
        <v>0.25</v>
      </c>
      <c r="AB183" s="74">
        <v>0.25</v>
      </c>
      <c r="AC183" s="74">
        <v>0.25</v>
      </c>
      <c r="AD183" s="74">
        <v>0.25</v>
      </c>
      <c r="AE183" s="74">
        <v>0.25</v>
      </c>
      <c r="AF183" s="74">
        <v>0.25</v>
      </c>
      <c r="AG183" s="74">
        <v>0.33</v>
      </c>
      <c r="AH183" s="74">
        <v>0.33</v>
      </c>
      <c r="AI183" s="74" t="s">
        <v>26</v>
      </c>
      <c r="AJ183" s="74" t="s">
        <v>26</v>
      </c>
      <c r="AK183" s="74" t="s">
        <v>26</v>
      </c>
    </row>
    <row r="184" spans="1:37" x14ac:dyDescent="0.25">
      <c r="A184" s="74" t="s">
        <v>301</v>
      </c>
      <c r="B184" s="84" t="s">
        <v>28</v>
      </c>
      <c r="C184" s="74" t="s">
        <v>89</v>
      </c>
      <c r="D184" s="74" t="s">
        <v>77</v>
      </c>
      <c r="E184" s="74" t="s">
        <v>299</v>
      </c>
      <c r="F184" s="74" t="s">
        <v>300</v>
      </c>
      <c r="G184" s="74" t="s">
        <v>79</v>
      </c>
      <c r="H184" s="84">
        <v>5</v>
      </c>
      <c r="I184" s="85">
        <v>0.7</v>
      </c>
      <c r="J184" s="86">
        <v>0.28937570628908127</v>
      </c>
      <c r="K184" s="87">
        <v>0.15</v>
      </c>
      <c r="L184" s="87">
        <v>0.27</v>
      </c>
      <c r="M184" s="87">
        <v>0.27</v>
      </c>
      <c r="N184" s="84">
        <v>0.27</v>
      </c>
      <c r="O184" s="84">
        <v>0.27</v>
      </c>
      <c r="P184" s="84">
        <v>0.27</v>
      </c>
      <c r="Q184" s="84">
        <v>0.27</v>
      </c>
      <c r="R184" s="84">
        <v>0.27</v>
      </c>
      <c r="S184" s="84">
        <v>0.27</v>
      </c>
      <c r="T184" s="84">
        <v>0.27</v>
      </c>
      <c r="U184" s="84">
        <v>0.27</v>
      </c>
      <c r="V184" s="74">
        <v>0.27</v>
      </c>
      <c r="W184" s="74">
        <v>0.27</v>
      </c>
      <c r="X184" s="74">
        <v>0.27</v>
      </c>
      <c r="Y184" s="74">
        <v>0.27</v>
      </c>
      <c r="Z184" s="74">
        <v>0.27</v>
      </c>
      <c r="AA184" s="74">
        <v>0.27</v>
      </c>
      <c r="AB184" s="74">
        <v>0.27</v>
      </c>
      <c r="AC184" s="74">
        <v>0.27</v>
      </c>
      <c r="AD184" s="74">
        <v>0.27</v>
      </c>
      <c r="AE184" s="74">
        <v>0.27</v>
      </c>
      <c r="AF184" s="74">
        <v>0.27</v>
      </c>
      <c r="AG184" s="74">
        <v>0.33</v>
      </c>
      <c r="AH184" s="74">
        <v>0.33</v>
      </c>
      <c r="AI184" s="74" t="s">
        <v>26</v>
      </c>
      <c r="AJ184" s="74" t="s">
        <v>26</v>
      </c>
      <c r="AK184" s="74" t="s">
        <v>26</v>
      </c>
    </row>
    <row r="185" spans="1:37" x14ac:dyDescent="0.25">
      <c r="A185" s="74" t="s">
        <v>302</v>
      </c>
      <c r="B185" s="84" t="s">
        <v>20</v>
      </c>
      <c r="C185" s="74" t="s">
        <v>21</v>
      </c>
      <c r="D185" s="74" t="s">
        <v>77</v>
      </c>
      <c r="E185" s="74" t="s">
        <v>299</v>
      </c>
      <c r="F185" s="74" t="s">
        <v>300</v>
      </c>
      <c r="G185" s="74" t="s">
        <v>79</v>
      </c>
      <c r="H185" s="84">
        <v>5</v>
      </c>
      <c r="I185" s="85">
        <v>0.7</v>
      </c>
      <c r="J185" s="86">
        <v>0.28937570628908127</v>
      </c>
      <c r="K185" s="87">
        <v>0.13</v>
      </c>
      <c r="L185" s="87">
        <v>0.2</v>
      </c>
      <c r="M185" s="87">
        <v>0.2</v>
      </c>
      <c r="N185" s="84">
        <v>0.2</v>
      </c>
      <c r="O185" s="84">
        <v>0.2</v>
      </c>
      <c r="P185" s="84">
        <v>0.2</v>
      </c>
      <c r="Q185" s="84">
        <v>0.2</v>
      </c>
      <c r="R185" s="84">
        <v>0.2</v>
      </c>
      <c r="S185" s="84">
        <v>0.2</v>
      </c>
      <c r="T185" s="84">
        <v>0.2</v>
      </c>
      <c r="U185" s="84">
        <v>0.2</v>
      </c>
      <c r="V185" s="74">
        <v>0.2</v>
      </c>
      <c r="W185" s="74">
        <v>0.2</v>
      </c>
      <c r="X185" s="74">
        <v>0.2</v>
      </c>
      <c r="Y185" s="74">
        <v>0.2</v>
      </c>
      <c r="Z185" s="74">
        <v>0.2</v>
      </c>
      <c r="AA185" s="74">
        <v>0.2</v>
      </c>
      <c r="AB185" s="74">
        <v>0.2</v>
      </c>
      <c r="AC185" s="74">
        <v>0.2</v>
      </c>
      <c r="AD185" s="74">
        <v>0.2</v>
      </c>
      <c r="AE185" s="74">
        <v>0.2</v>
      </c>
      <c r="AF185" s="74">
        <v>0.2</v>
      </c>
      <c r="AG185" s="74">
        <v>0.33</v>
      </c>
      <c r="AH185" s="74">
        <v>0.33</v>
      </c>
      <c r="AI185" s="74" t="s">
        <v>26</v>
      </c>
      <c r="AJ185" s="74" t="s">
        <v>26</v>
      </c>
      <c r="AK185" s="74" t="s">
        <v>26</v>
      </c>
    </row>
    <row r="186" spans="1:37" x14ac:dyDescent="0.25">
      <c r="A186" s="74" t="s">
        <v>303</v>
      </c>
      <c r="B186" s="84" t="s">
        <v>28</v>
      </c>
      <c r="C186" s="74" t="s">
        <v>21</v>
      </c>
      <c r="D186" s="74" t="s">
        <v>77</v>
      </c>
      <c r="E186" s="74" t="s">
        <v>299</v>
      </c>
      <c r="F186" s="74" t="s">
        <v>300</v>
      </c>
      <c r="G186" s="74" t="s">
        <v>79</v>
      </c>
      <c r="H186" s="84">
        <v>5</v>
      </c>
      <c r="I186" s="85">
        <v>0.7</v>
      </c>
      <c r="J186" s="86">
        <v>0.28937570628908127</v>
      </c>
      <c r="K186" s="87">
        <v>0.2</v>
      </c>
      <c r="L186" s="87">
        <v>0.27</v>
      </c>
      <c r="M186" s="87">
        <v>0.27</v>
      </c>
      <c r="N186" s="84">
        <v>0.27</v>
      </c>
      <c r="O186" s="84">
        <v>0.27</v>
      </c>
      <c r="P186" s="84">
        <v>0.27</v>
      </c>
      <c r="Q186" s="84">
        <v>0.27</v>
      </c>
      <c r="R186" s="84">
        <v>0.27</v>
      </c>
      <c r="S186" s="84">
        <v>0.27</v>
      </c>
      <c r="T186" s="84">
        <v>0.27</v>
      </c>
      <c r="U186" s="84">
        <v>0.27</v>
      </c>
      <c r="V186" s="74">
        <v>0.27</v>
      </c>
      <c r="W186" s="74">
        <v>0.27</v>
      </c>
      <c r="X186" s="74">
        <v>0.27</v>
      </c>
      <c r="Y186" s="74">
        <v>0.27</v>
      </c>
      <c r="Z186" s="74">
        <v>0.27</v>
      </c>
      <c r="AA186" s="74">
        <v>0.27</v>
      </c>
      <c r="AB186" s="74">
        <v>0.27</v>
      </c>
      <c r="AC186" s="74">
        <v>0.27</v>
      </c>
      <c r="AD186" s="74">
        <v>0.27</v>
      </c>
      <c r="AE186" s="74">
        <v>0.27</v>
      </c>
      <c r="AF186" s="74">
        <v>0.27</v>
      </c>
      <c r="AG186" s="74">
        <v>0.33</v>
      </c>
      <c r="AH186" s="74">
        <v>0.33</v>
      </c>
      <c r="AI186" s="74" t="s">
        <v>26</v>
      </c>
      <c r="AJ186" s="74" t="s">
        <v>26</v>
      </c>
      <c r="AK186" s="74" t="s">
        <v>26</v>
      </c>
    </row>
    <row r="187" spans="1:37" x14ac:dyDescent="0.25">
      <c r="A187" s="74" t="s">
        <v>304</v>
      </c>
      <c r="B187" s="84" t="s">
        <v>20</v>
      </c>
      <c r="C187" s="74" t="s">
        <v>30</v>
      </c>
      <c r="D187" s="74" t="s">
        <v>77</v>
      </c>
      <c r="E187" s="74" t="s">
        <v>299</v>
      </c>
      <c r="F187" s="74" t="s">
        <v>300</v>
      </c>
      <c r="G187" s="74" t="s">
        <v>79</v>
      </c>
      <c r="H187" s="84">
        <v>5</v>
      </c>
      <c r="I187" s="85">
        <v>0.7</v>
      </c>
      <c r="J187" s="86">
        <v>0.28937570628908127</v>
      </c>
      <c r="K187" s="87">
        <v>0.2</v>
      </c>
      <c r="L187" s="87">
        <v>0.27</v>
      </c>
      <c r="M187" s="87">
        <v>0.27</v>
      </c>
      <c r="N187" s="84">
        <v>0.27</v>
      </c>
      <c r="O187" s="84">
        <v>0.27</v>
      </c>
      <c r="P187" s="84">
        <v>0.27</v>
      </c>
      <c r="Q187" s="84">
        <v>0.27</v>
      </c>
      <c r="R187" s="84">
        <v>0.25</v>
      </c>
      <c r="S187" s="84">
        <v>0.25</v>
      </c>
      <c r="T187" s="84">
        <v>0.25</v>
      </c>
      <c r="U187" s="84">
        <v>0.25</v>
      </c>
      <c r="V187" s="74">
        <v>0.25</v>
      </c>
      <c r="W187" s="74">
        <v>0.25</v>
      </c>
      <c r="X187" s="74">
        <v>0.25</v>
      </c>
      <c r="Y187" s="74">
        <v>0.25</v>
      </c>
      <c r="Z187" s="74">
        <v>0.25</v>
      </c>
      <c r="AA187" s="74">
        <v>0.25</v>
      </c>
      <c r="AB187" s="74">
        <v>0.25</v>
      </c>
      <c r="AC187" s="74">
        <v>0.25</v>
      </c>
      <c r="AD187" s="74">
        <v>0.25</v>
      </c>
      <c r="AE187" s="74">
        <v>0.25</v>
      </c>
      <c r="AF187" s="74">
        <v>0.25</v>
      </c>
      <c r="AG187" s="74">
        <v>0.33</v>
      </c>
      <c r="AH187" s="74">
        <v>0.33</v>
      </c>
      <c r="AI187" s="74" t="s">
        <v>26</v>
      </c>
      <c r="AJ187" s="74" t="s">
        <v>26</v>
      </c>
      <c r="AK187" s="74" t="s">
        <v>26</v>
      </c>
    </row>
    <row r="188" spans="1:37" x14ac:dyDescent="0.25">
      <c r="A188" s="74" t="s">
        <v>305</v>
      </c>
      <c r="B188" s="84" t="s">
        <v>28</v>
      </c>
      <c r="C188" s="74" t="s">
        <v>30</v>
      </c>
      <c r="D188" s="74" t="s">
        <v>77</v>
      </c>
      <c r="E188" s="74" t="s">
        <v>299</v>
      </c>
      <c r="F188" s="74" t="s">
        <v>300</v>
      </c>
      <c r="G188" s="74" t="s">
        <v>79</v>
      </c>
      <c r="H188" s="84">
        <v>5</v>
      </c>
      <c r="I188" s="85">
        <v>0.7</v>
      </c>
      <c r="J188" s="86">
        <v>0.28937570628908127</v>
      </c>
      <c r="K188" s="87">
        <v>0.2</v>
      </c>
      <c r="L188" s="87">
        <v>0.27</v>
      </c>
      <c r="M188" s="87">
        <v>0.27</v>
      </c>
      <c r="N188" s="84">
        <v>0.27</v>
      </c>
      <c r="O188" s="84">
        <v>0.27</v>
      </c>
      <c r="P188" s="84">
        <v>0.27</v>
      </c>
      <c r="Q188" s="84">
        <v>0.27</v>
      </c>
      <c r="R188" s="84">
        <v>0.25</v>
      </c>
      <c r="S188" s="84">
        <v>0.25</v>
      </c>
      <c r="T188" s="84">
        <v>0.25</v>
      </c>
      <c r="U188" s="84">
        <v>0.25</v>
      </c>
      <c r="V188" s="74">
        <v>0.25</v>
      </c>
      <c r="W188" s="74">
        <v>0.25</v>
      </c>
      <c r="X188" s="74">
        <v>0.25</v>
      </c>
      <c r="Y188" s="74">
        <v>0.25</v>
      </c>
      <c r="Z188" s="74">
        <v>0.25</v>
      </c>
      <c r="AA188" s="74">
        <v>0.25</v>
      </c>
      <c r="AB188" s="74">
        <v>0.25</v>
      </c>
      <c r="AC188" s="74">
        <v>0.25</v>
      </c>
      <c r="AD188" s="74">
        <v>0.25</v>
      </c>
      <c r="AE188" s="74">
        <v>0.25</v>
      </c>
      <c r="AF188" s="74">
        <v>0.25</v>
      </c>
      <c r="AG188" s="74">
        <v>0.33</v>
      </c>
      <c r="AH188" s="74">
        <v>0.33</v>
      </c>
      <c r="AI188" s="74" t="s">
        <v>26</v>
      </c>
      <c r="AJ188" s="74" t="s">
        <v>26</v>
      </c>
      <c r="AK188" s="74" t="s">
        <v>26</v>
      </c>
    </row>
    <row r="189" spans="1:37" x14ac:dyDescent="0.25">
      <c r="A189" s="74" t="s">
        <v>306</v>
      </c>
      <c r="B189" s="84" t="s">
        <v>20</v>
      </c>
      <c r="C189" s="74" t="s">
        <v>89</v>
      </c>
      <c r="D189" s="74" t="s">
        <v>135</v>
      </c>
      <c r="E189" s="74" t="s">
        <v>307</v>
      </c>
      <c r="F189" s="74" t="s">
        <v>307</v>
      </c>
      <c r="G189" s="74" t="s">
        <v>138</v>
      </c>
      <c r="H189" s="84">
        <v>12</v>
      </c>
      <c r="I189" s="85">
        <v>0.7</v>
      </c>
      <c r="J189" s="86">
        <v>0.50142385598974282</v>
      </c>
      <c r="K189" s="87">
        <v>0.15</v>
      </c>
      <c r="L189" s="87">
        <v>0.2</v>
      </c>
      <c r="M189" s="87">
        <v>0.2</v>
      </c>
      <c r="N189" s="84">
        <v>0.2</v>
      </c>
      <c r="O189" s="84">
        <v>0.25</v>
      </c>
      <c r="P189" s="84">
        <v>0.25</v>
      </c>
      <c r="Q189" s="84">
        <v>0.25</v>
      </c>
      <c r="R189" s="84">
        <v>0.18</v>
      </c>
      <c r="S189" s="84">
        <v>0.18</v>
      </c>
      <c r="T189" s="84">
        <v>0.18</v>
      </c>
      <c r="U189" s="84">
        <v>0.18</v>
      </c>
      <c r="V189" s="74">
        <v>0.18</v>
      </c>
      <c r="W189" s="74">
        <v>0.18</v>
      </c>
      <c r="X189" s="74">
        <v>0.18</v>
      </c>
      <c r="Y189" s="74">
        <v>0.18</v>
      </c>
      <c r="Z189" s="74">
        <v>0.18</v>
      </c>
      <c r="AA189" s="74">
        <v>0.18</v>
      </c>
      <c r="AB189" s="74" t="s">
        <v>54</v>
      </c>
      <c r="AC189" s="74" t="s">
        <v>54</v>
      </c>
      <c r="AD189" s="74" t="s">
        <v>54</v>
      </c>
      <c r="AE189" s="74" t="s">
        <v>54</v>
      </c>
      <c r="AF189" s="74" t="s">
        <v>54</v>
      </c>
      <c r="AG189" s="74" t="s">
        <v>54</v>
      </c>
      <c r="AH189" s="74" t="s">
        <v>54</v>
      </c>
      <c r="AI189" s="74" t="s">
        <v>26</v>
      </c>
      <c r="AJ189" s="74" t="s">
        <v>26</v>
      </c>
    </row>
    <row r="190" spans="1:37" x14ac:dyDescent="0.25">
      <c r="A190" s="74" t="s">
        <v>308</v>
      </c>
      <c r="B190" s="84" t="s">
        <v>28</v>
      </c>
      <c r="C190" s="74" t="s">
        <v>89</v>
      </c>
      <c r="D190" s="74" t="s">
        <v>135</v>
      </c>
      <c r="E190" s="74" t="s">
        <v>307</v>
      </c>
      <c r="F190" s="74" t="s">
        <v>307</v>
      </c>
      <c r="G190" s="74" t="s">
        <v>138</v>
      </c>
      <c r="H190" s="84">
        <v>12</v>
      </c>
      <c r="I190" s="85">
        <v>0.7</v>
      </c>
      <c r="J190" s="86">
        <v>0.50142385598974282</v>
      </c>
      <c r="K190" s="87">
        <v>0.15</v>
      </c>
      <c r="L190" s="87">
        <v>0.27</v>
      </c>
      <c r="M190" s="87">
        <v>0.27</v>
      </c>
      <c r="N190" s="84">
        <v>0.27</v>
      </c>
      <c r="O190" s="84">
        <v>0.27</v>
      </c>
      <c r="P190" s="84">
        <v>0.27</v>
      </c>
      <c r="Q190" s="84">
        <v>0.27</v>
      </c>
      <c r="R190" s="84">
        <v>0.18</v>
      </c>
      <c r="S190" s="84">
        <v>0.18</v>
      </c>
      <c r="T190" s="84">
        <v>0.18</v>
      </c>
      <c r="U190" s="84">
        <v>0.18</v>
      </c>
      <c r="V190" s="74">
        <v>0.18</v>
      </c>
      <c r="W190" s="74">
        <v>0.18</v>
      </c>
      <c r="X190" s="74">
        <v>0.18</v>
      </c>
      <c r="Y190" s="74">
        <v>0.18</v>
      </c>
      <c r="Z190" s="74">
        <v>0.18</v>
      </c>
      <c r="AA190" s="74">
        <v>0.18</v>
      </c>
      <c r="AB190" s="74" t="s">
        <v>54</v>
      </c>
      <c r="AC190" s="74" t="s">
        <v>54</v>
      </c>
      <c r="AD190" s="74" t="s">
        <v>54</v>
      </c>
      <c r="AE190" s="74" t="s">
        <v>54</v>
      </c>
      <c r="AF190" s="74" t="s">
        <v>54</v>
      </c>
      <c r="AG190" s="74" t="s">
        <v>54</v>
      </c>
      <c r="AH190" s="74" t="s">
        <v>54</v>
      </c>
      <c r="AI190" s="74" t="s">
        <v>26</v>
      </c>
      <c r="AJ190" s="74" t="s">
        <v>26</v>
      </c>
    </row>
    <row r="191" spans="1:37" x14ac:dyDescent="0.25">
      <c r="A191" s="74" t="s">
        <v>309</v>
      </c>
      <c r="B191" s="84" t="s">
        <v>20</v>
      </c>
      <c r="C191" s="74" t="s">
        <v>21</v>
      </c>
      <c r="D191" s="74" t="s">
        <v>135</v>
      </c>
      <c r="E191" s="74" t="s">
        <v>307</v>
      </c>
      <c r="F191" s="74" t="s">
        <v>307</v>
      </c>
      <c r="G191" s="74" t="s">
        <v>138</v>
      </c>
      <c r="H191" s="84">
        <v>12</v>
      </c>
      <c r="I191" s="85">
        <v>0.7</v>
      </c>
      <c r="J191" s="86">
        <v>0.50142385598974282</v>
      </c>
      <c r="K191" s="87">
        <v>0.13</v>
      </c>
      <c r="L191" s="87">
        <v>0.2</v>
      </c>
      <c r="M191" s="87">
        <v>0.2</v>
      </c>
      <c r="N191" s="84">
        <v>0.2</v>
      </c>
      <c r="O191" s="84">
        <v>0.2</v>
      </c>
      <c r="P191" s="84">
        <v>0.2</v>
      </c>
      <c r="Q191" s="84">
        <v>0.2</v>
      </c>
      <c r="R191" s="84">
        <v>0.18</v>
      </c>
      <c r="S191" s="84">
        <v>0.18</v>
      </c>
      <c r="T191" s="84">
        <v>0.18</v>
      </c>
      <c r="U191" s="84">
        <v>0.18</v>
      </c>
      <c r="V191" s="74">
        <v>0.18</v>
      </c>
      <c r="W191" s="74">
        <v>0.18</v>
      </c>
      <c r="X191" s="74">
        <v>0.18</v>
      </c>
      <c r="Y191" s="74">
        <v>0.18</v>
      </c>
      <c r="Z191" s="74">
        <v>0.18</v>
      </c>
      <c r="AA191" s="74">
        <v>0.18</v>
      </c>
      <c r="AB191" s="74" t="s">
        <v>54</v>
      </c>
      <c r="AC191" s="74" t="s">
        <v>54</v>
      </c>
      <c r="AD191" s="74" t="s">
        <v>54</v>
      </c>
      <c r="AE191" s="74" t="s">
        <v>54</v>
      </c>
      <c r="AF191" s="74" t="s">
        <v>54</v>
      </c>
      <c r="AG191" s="74" t="s">
        <v>54</v>
      </c>
      <c r="AH191" s="74" t="s">
        <v>54</v>
      </c>
      <c r="AI191" s="74" t="s">
        <v>26</v>
      </c>
      <c r="AJ191" s="74" t="s">
        <v>26</v>
      </c>
    </row>
    <row r="192" spans="1:37" x14ac:dyDescent="0.25">
      <c r="A192" s="74" t="s">
        <v>310</v>
      </c>
      <c r="B192" s="84" t="s">
        <v>28</v>
      </c>
      <c r="C192" s="74" t="s">
        <v>21</v>
      </c>
      <c r="D192" s="74" t="s">
        <v>135</v>
      </c>
      <c r="E192" s="74" t="s">
        <v>307</v>
      </c>
      <c r="F192" s="74" t="s">
        <v>307</v>
      </c>
      <c r="G192" s="74" t="s">
        <v>138</v>
      </c>
      <c r="H192" s="84">
        <v>12</v>
      </c>
      <c r="I192" s="85">
        <v>0.7</v>
      </c>
      <c r="J192" s="86">
        <v>0.50142385598974282</v>
      </c>
      <c r="K192" s="87">
        <v>0.2</v>
      </c>
      <c r="L192" s="87">
        <v>0.27</v>
      </c>
      <c r="M192" s="87">
        <v>0.27</v>
      </c>
      <c r="N192" s="84">
        <v>0.27</v>
      </c>
      <c r="O192" s="84">
        <v>0.27</v>
      </c>
      <c r="P192" s="84">
        <v>0.27</v>
      </c>
      <c r="Q192" s="84">
        <v>0.27</v>
      </c>
      <c r="R192" s="84">
        <v>0.18</v>
      </c>
      <c r="S192" s="84">
        <v>0.18</v>
      </c>
      <c r="T192" s="84">
        <v>0.18</v>
      </c>
      <c r="U192" s="84">
        <v>0.18</v>
      </c>
      <c r="V192" s="74">
        <v>0.18</v>
      </c>
      <c r="W192" s="74">
        <v>0.18</v>
      </c>
      <c r="X192" s="74">
        <v>0.18</v>
      </c>
      <c r="Y192" s="74">
        <v>0.18</v>
      </c>
      <c r="Z192" s="74">
        <v>0.18</v>
      </c>
      <c r="AA192" s="74">
        <v>0.18</v>
      </c>
      <c r="AB192" s="74" t="s">
        <v>54</v>
      </c>
      <c r="AC192" s="74" t="s">
        <v>54</v>
      </c>
      <c r="AD192" s="74" t="s">
        <v>54</v>
      </c>
      <c r="AE192" s="74" t="s">
        <v>54</v>
      </c>
      <c r="AF192" s="74" t="s">
        <v>54</v>
      </c>
      <c r="AG192" s="74" t="s">
        <v>54</v>
      </c>
      <c r="AH192" s="74" t="s">
        <v>54</v>
      </c>
      <c r="AI192" s="74" t="s">
        <v>26</v>
      </c>
      <c r="AJ192" s="74" t="s">
        <v>26</v>
      </c>
    </row>
    <row r="193" spans="1:37" x14ac:dyDescent="0.25">
      <c r="A193" s="74" t="s">
        <v>311</v>
      </c>
      <c r="B193" s="84" t="s">
        <v>20</v>
      </c>
      <c r="C193" s="74" t="s">
        <v>30</v>
      </c>
      <c r="D193" s="74" t="s">
        <v>135</v>
      </c>
      <c r="E193" s="74" t="s">
        <v>307</v>
      </c>
      <c r="F193" s="74" t="s">
        <v>307</v>
      </c>
      <c r="G193" s="74" t="s">
        <v>138</v>
      </c>
      <c r="H193" s="84">
        <v>12</v>
      </c>
      <c r="I193" s="85">
        <v>0.7</v>
      </c>
      <c r="J193" s="86">
        <v>0.50142385598974282</v>
      </c>
      <c r="K193" s="87">
        <v>0.12</v>
      </c>
      <c r="L193" s="87">
        <v>0.17</v>
      </c>
      <c r="M193" s="87">
        <v>0.17</v>
      </c>
      <c r="N193" s="84">
        <v>0.25</v>
      </c>
      <c r="O193" s="84">
        <v>0.25</v>
      </c>
      <c r="P193" s="84">
        <v>0.25</v>
      </c>
      <c r="Q193" s="84">
        <v>0.25</v>
      </c>
      <c r="R193" s="84">
        <v>0.18</v>
      </c>
      <c r="S193" s="84">
        <v>0.18</v>
      </c>
      <c r="T193" s="84">
        <v>0.18</v>
      </c>
      <c r="U193" s="84">
        <v>0.18</v>
      </c>
      <c r="V193" s="74">
        <v>0.18</v>
      </c>
      <c r="W193" s="74">
        <v>0.18</v>
      </c>
      <c r="X193" s="74">
        <v>0.18</v>
      </c>
      <c r="Y193" s="74">
        <v>0.18</v>
      </c>
      <c r="Z193" s="74">
        <v>0.18</v>
      </c>
      <c r="AA193" s="74">
        <v>0.18</v>
      </c>
      <c r="AB193" s="74" t="s">
        <v>54</v>
      </c>
      <c r="AC193" s="74" t="s">
        <v>54</v>
      </c>
      <c r="AD193" s="74" t="s">
        <v>54</v>
      </c>
      <c r="AE193" s="74" t="s">
        <v>54</v>
      </c>
      <c r="AF193" s="74" t="s">
        <v>54</v>
      </c>
      <c r="AG193" s="74" t="s">
        <v>54</v>
      </c>
      <c r="AH193" s="74" t="s">
        <v>54</v>
      </c>
      <c r="AI193" s="74" t="s">
        <v>26</v>
      </c>
      <c r="AJ193" s="74" t="s">
        <v>26</v>
      </c>
    </row>
    <row r="194" spans="1:37" x14ac:dyDescent="0.25">
      <c r="A194" s="74" t="s">
        <v>312</v>
      </c>
      <c r="B194" s="84" t="s">
        <v>28</v>
      </c>
      <c r="C194" s="74" t="s">
        <v>30</v>
      </c>
      <c r="D194" s="74" t="s">
        <v>135</v>
      </c>
      <c r="E194" s="74" t="s">
        <v>307</v>
      </c>
      <c r="F194" s="74" t="s">
        <v>307</v>
      </c>
      <c r="G194" s="74" t="s">
        <v>138</v>
      </c>
      <c r="H194" s="84">
        <v>12</v>
      </c>
      <c r="I194" s="85">
        <v>0.7</v>
      </c>
      <c r="J194" s="86">
        <v>0.50142385598974282</v>
      </c>
      <c r="K194" s="87">
        <v>0.12</v>
      </c>
      <c r="L194" s="87">
        <v>0.27</v>
      </c>
      <c r="M194" s="87">
        <v>0.27</v>
      </c>
      <c r="N194" s="84">
        <v>0.27</v>
      </c>
      <c r="O194" s="84">
        <v>0.25</v>
      </c>
      <c r="P194" s="84">
        <v>0.25</v>
      </c>
      <c r="Q194" s="84">
        <v>0.25</v>
      </c>
      <c r="R194" s="84">
        <v>0.18</v>
      </c>
      <c r="S194" s="84">
        <v>0.18</v>
      </c>
      <c r="T194" s="84">
        <v>0.18</v>
      </c>
      <c r="U194" s="84">
        <v>0.18</v>
      </c>
      <c r="V194" s="74">
        <v>0.18</v>
      </c>
      <c r="W194" s="74">
        <v>0.18</v>
      </c>
      <c r="X194" s="74">
        <v>0.18</v>
      </c>
      <c r="Y194" s="74">
        <v>0.18</v>
      </c>
      <c r="Z194" s="74">
        <v>0.18</v>
      </c>
      <c r="AA194" s="74">
        <v>0.18</v>
      </c>
      <c r="AB194" s="74" t="s">
        <v>54</v>
      </c>
      <c r="AC194" s="74" t="s">
        <v>54</v>
      </c>
      <c r="AD194" s="74" t="s">
        <v>54</v>
      </c>
      <c r="AE194" s="74" t="s">
        <v>54</v>
      </c>
      <c r="AF194" s="74" t="s">
        <v>54</v>
      </c>
      <c r="AG194" s="74" t="s">
        <v>54</v>
      </c>
      <c r="AH194" s="74" t="s">
        <v>54</v>
      </c>
      <c r="AI194" s="74" t="s">
        <v>26</v>
      </c>
      <c r="AJ194" s="74" t="s">
        <v>26</v>
      </c>
    </row>
    <row r="195" spans="1:37" x14ac:dyDescent="0.25">
      <c r="A195" s="74" t="s">
        <v>313</v>
      </c>
      <c r="B195" s="84" t="s">
        <v>20</v>
      </c>
      <c r="C195" s="74" t="s">
        <v>89</v>
      </c>
      <c r="D195" s="74" t="s">
        <v>90</v>
      </c>
      <c r="E195" s="74" t="s">
        <v>314</v>
      </c>
      <c r="F195" s="74" t="s">
        <v>315</v>
      </c>
      <c r="G195" s="74" t="s">
        <v>93</v>
      </c>
      <c r="H195" s="84">
        <v>5</v>
      </c>
      <c r="I195" s="85">
        <v>0.7</v>
      </c>
      <c r="J195" s="86">
        <v>0.29519112583865559</v>
      </c>
      <c r="K195" s="87">
        <v>0.15</v>
      </c>
      <c r="L195" s="87">
        <v>0.2</v>
      </c>
      <c r="M195" s="87">
        <v>0.2</v>
      </c>
      <c r="N195" s="84">
        <v>0.2</v>
      </c>
      <c r="O195" s="84">
        <v>0.25</v>
      </c>
      <c r="P195" s="84">
        <v>0.25</v>
      </c>
      <c r="Q195" s="84">
        <v>0.25</v>
      </c>
      <c r="R195" s="84">
        <v>0.25</v>
      </c>
      <c r="S195" s="84">
        <v>0.25</v>
      </c>
      <c r="T195" s="84">
        <v>0.25</v>
      </c>
      <c r="U195" s="84">
        <v>0.25</v>
      </c>
      <c r="V195" s="74">
        <v>0.25</v>
      </c>
      <c r="W195" s="74">
        <v>0.25</v>
      </c>
      <c r="X195" s="74">
        <v>0.25</v>
      </c>
      <c r="Y195" s="74">
        <v>0.25</v>
      </c>
      <c r="Z195" s="74">
        <v>0.25</v>
      </c>
      <c r="AA195" s="74">
        <v>0.25</v>
      </c>
      <c r="AB195" s="74">
        <v>0.25</v>
      </c>
      <c r="AC195" s="74">
        <v>0.25</v>
      </c>
      <c r="AD195" s="74">
        <v>0.25</v>
      </c>
      <c r="AE195" s="74">
        <v>0.25</v>
      </c>
      <c r="AF195" s="74">
        <v>0.25</v>
      </c>
      <c r="AG195" s="74">
        <v>0.33</v>
      </c>
      <c r="AH195" s="74">
        <v>0.33</v>
      </c>
      <c r="AI195" s="74" t="s">
        <v>26</v>
      </c>
      <c r="AJ195" s="74" t="s">
        <v>26</v>
      </c>
      <c r="AK195" s="74" t="s">
        <v>26</v>
      </c>
    </row>
    <row r="196" spans="1:37" x14ac:dyDescent="0.25">
      <c r="A196" s="74" t="s">
        <v>316</v>
      </c>
      <c r="B196" s="84" t="s">
        <v>28</v>
      </c>
      <c r="C196" s="74" t="s">
        <v>89</v>
      </c>
      <c r="D196" s="74" t="s">
        <v>90</v>
      </c>
      <c r="E196" s="74" t="s">
        <v>314</v>
      </c>
      <c r="F196" s="74" t="s">
        <v>315</v>
      </c>
      <c r="G196" s="74" t="s">
        <v>93</v>
      </c>
      <c r="H196" s="84">
        <v>5</v>
      </c>
      <c r="I196" s="85">
        <v>0.7</v>
      </c>
      <c r="J196" s="86">
        <v>0.29519112583865559</v>
      </c>
      <c r="K196" s="87">
        <v>0.15</v>
      </c>
      <c r="L196" s="87">
        <v>0.27</v>
      </c>
      <c r="M196" s="87">
        <v>0.27</v>
      </c>
      <c r="N196" s="84">
        <v>0.27</v>
      </c>
      <c r="O196" s="84">
        <v>0.27</v>
      </c>
      <c r="P196" s="84">
        <v>0.27</v>
      </c>
      <c r="Q196" s="84">
        <v>0.27</v>
      </c>
      <c r="R196" s="84">
        <v>0.27</v>
      </c>
      <c r="S196" s="84">
        <v>0.27</v>
      </c>
      <c r="T196" s="84">
        <v>0.27</v>
      </c>
      <c r="U196" s="84">
        <v>0.27</v>
      </c>
      <c r="V196" s="74">
        <v>0.27</v>
      </c>
      <c r="W196" s="74">
        <v>0.27</v>
      </c>
      <c r="X196" s="74">
        <v>0.27</v>
      </c>
      <c r="Y196" s="74">
        <v>0.27</v>
      </c>
      <c r="Z196" s="74">
        <v>0.27</v>
      </c>
      <c r="AA196" s="74">
        <v>0.27</v>
      </c>
      <c r="AB196" s="74">
        <v>0.27</v>
      </c>
      <c r="AC196" s="74">
        <v>0.27</v>
      </c>
      <c r="AD196" s="74">
        <v>0.27</v>
      </c>
      <c r="AE196" s="74">
        <v>0.27</v>
      </c>
      <c r="AF196" s="74">
        <v>0.27</v>
      </c>
      <c r="AG196" s="74">
        <v>0.33</v>
      </c>
      <c r="AH196" s="74">
        <v>0.33</v>
      </c>
      <c r="AI196" s="74" t="s">
        <v>26</v>
      </c>
      <c r="AJ196" s="74" t="s">
        <v>26</v>
      </c>
      <c r="AK196" s="74" t="s">
        <v>26</v>
      </c>
    </row>
    <row r="197" spans="1:37" x14ac:dyDescent="0.25">
      <c r="A197" s="74" t="s">
        <v>317</v>
      </c>
      <c r="B197" s="84" t="s">
        <v>20</v>
      </c>
      <c r="C197" s="74" t="s">
        <v>21</v>
      </c>
      <c r="D197" s="74" t="s">
        <v>22</v>
      </c>
      <c r="E197" s="74" t="s">
        <v>38</v>
      </c>
      <c r="F197" s="74" t="s">
        <v>318</v>
      </c>
      <c r="G197" s="74" t="s">
        <v>25</v>
      </c>
      <c r="H197" s="84">
        <v>30</v>
      </c>
      <c r="I197" s="85">
        <v>0.7</v>
      </c>
      <c r="J197" s="86">
        <v>0.93701255059446531</v>
      </c>
      <c r="K197" s="87">
        <v>0.13</v>
      </c>
      <c r="L197" s="87">
        <v>0.2</v>
      </c>
      <c r="M197" s="87">
        <v>0.2</v>
      </c>
      <c r="N197" s="84">
        <v>0.2</v>
      </c>
      <c r="O197" s="84">
        <v>0.2</v>
      </c>
      <c r="P197" s="84">
        <v>0.2</v>
      </c>
      <c r="Q197" s="84">
        <v>0.2</v>
      </c>
      <c r="R197" s="84">
        <v>0.35</v>
      </c>
      <c r="S197" s="84">
        <v>0.35</v>
      </c>
      <c r="T197" s="84">
        <v>0.35</v>
      </c>
      <c r="U197" s="84">
        <v>0.35</v>
      </c>
      <c r="V197" s="74">
        <v>0.35</v>
      </c>
      <c r="W197" s="74">
        <v>0.35</v>
      </c>
      <c r="X197" s="74">
        <v>0.35</v>
      </c>
      <c r="Y197" s="74">
        <v>0.35</v>
      </c>
      <c r="Z197" s="74">
        <v>0.35</v>
      </c>
      <c r="AA197" s="74">
        <v>0.35</v>
      </c>
      <c r="AB197" s="74">
        <v>0.35</v>
      </c>
      <c r="AC197" s="74">
        <v>0.35</v>
      </c>
      <c r="AD197" s="74">
        <v>0.4</v>
      </c>
      <c r="AE197" s="74">
        <v>0.4</v>
      </c>
      <c r="AF197" s="74">
        <v>0.4</v>
      </c>
      <c r="AG197" s="74">
        <v>0.38</v>
      </c>
      <c r="AH197" s="74">
        <v>0.38</v>
      </c>
      <c r="AI197" s="74" t="s">
        <v>26</v>
      </c>
      <c r="AJ197" s="74" t="s">
        <v>26</v>
      </c>
      <c r="AK197" s="74" t="s">
        <v>26</v>
      </c>
    </row>
    <row r="198" spans="1:37" x14ac:dyDescent="0.25">
      <c r="A198" s="74" t="s">
        <v>319</v>
      </c>
      <c r="B198" s="84" t="s">
        <v>28</v>
      </c>
      <c r="C198" s="74" t="s">
        <v>21</v>
      </c>
      <c r="D198" s="74" t="s">
        <v>22</v>
      </c>
      <c r="E198" s="74" t="s">
        <v>38</v>
      </c>
      <c r="F198" s="74" t="s">
        <v>318</v>
      </c>
      <c r="G198" s="74" t="s">
        <v>25</v>
      </c>
      <c r="H198" s="84">
        <v>30</v>
      </c>
      <c r="I198" s="85">
        <v>0.7</v>
      </c>
      <c r="J198" s="86">
        <v>0.93701255059446531</v>
      </c>
      <c r="K198" s="87">
        <v>0.2</v>
      </c>
      <c r="L198" s="87">
        <v>0.27</v>
      </c>
      <c r="M198" s="87">
        <v>0.27</v>
      </c>
      <c r="N198" s="84">
        <v>0.27</v>
      </c>
      <c r="O198" s="84">
        <v>0.27</v>
      </c>
      <c r="P198" s="84">
        <v>0.27</v>
      </c>
      <c r="Q198" s="84">
        <v>0.27</v>
      </c>
      <c r="R198" s="84">
        <v>0.35</v>
      </c>
      <c r="S198" s="84">
        <v>0.35</v>
      </c>
      <c r="T198" s="84">
        <v>0.35</v>
      </c>
      <c r="U198" s="84">
        <v>0.35</v>
      </c>
      <c r="V198" s="74">
        <v>0.35</v>
      </c>
      <c r="W198" s="74">
        <v>0.35</v>
      </c>
      <c r="X198" s="74">
        <v>0.35</v>
      </c>
      <c r="Y198" s="74">
        <v>0.35</v>
      </c>
      <c r="Z198" s="74">
        <v>0.35</v>
      </c>
      <c r="AA198" s="74">
        <v>0.35</v>
      </c>
      <c r="AB198" s="74">
        <v>0.35</v>
      </c>
      <c r="AC198" s="74">
        <v>0.35</v>
      </c>
      <c r="AD198" s="74">
        <v>0.4</v>
      </c>
      <c r="AE198" s="74">
        <v>0.4</v>
      </c>
      <c r="AF198" s="74">
        <v>0.4</v>
      </c>
      <c r="AG198" s="74">
        <v>0.38</v>
      </c>
      <c r="AH198" s="74">
        <v>0.38</v>
      </c>
      <c r="AI198" s="74" t="s">
        <v>26</v>
      </c>
      <c r="AJ198" s="74" t="s">
        <v>26</v>
      </c>
      <c r="AK198" s="74" t="s">
        <v>26</v>
      </c>
    </row>
    <row r="199" spans="1:37" x14ac:dyDescent="0.25">
      <c r="A199" s="74" t="s">
        <v>320</v>
      </c>
      <c r="B199" s="84" t="s">
        <v>20</v>
      </c>
      <c r="C199" s="74" t="s">
        <v>30</v>
      </c>
      <c r="D199" s="74" t="s">
        <v>22</v>
      </c>
      <c r="E199" s="74" t="s">
        <v>38</v>
      </c>
      <c r="F199" s="74" t="s">
        <v>318</v>
      </c>
      <c r="G199" s="74" t="s">
        <v>31</v>
      </c>
      <c r="H199" s="84">
        <v>30</v>
      </c>
      <c r="I199" s="85">
        <v>0.7</v>
      </c>
      <c r="J199" s="86">
        <v>0.90160459736008924</v>
      </c>
      <c r="K199" s="87">
        <v>0.12</v>
      </c>
      <c r="L199" s="87">
        <v>0.17</v>
      </c>
      <c r="M199" s="87">
        <v>0.17</v>
      </c>
      <c r="N199" s="84">
        <v>0.25</v>
      </c>
      <c r="O199" s="84">
        <v>0.25</v>
      </c>
      <c r="P199" s="84">
        <v>0.25</v>
      </c>
      <c r="Q199" s="84">
        <v>0.25</v>
      </c>
      <c r="R199" s="84">
        <v>0.35</v>
      </c>
      <c r="S199" s="84">
        <v>0.35</v>
      </c>
      <c r="T199" s="84">
        <v>0.35</v>
      </c>
      <c r="U199" s="84">
        <v>0.35</v>
      </c>
      <c r="V199" s="74">
        <v>0.35</v>
      </c>
      <c r="W199" s="74">
        <v>0.35</v>
      </c>
      <c r="X199" s="74">
        <v>0.35</v>
      </c>
      <c r="Y199" s="74">
        <v>0.35</v>
      </c>
      <c r="Z199" s="74">
        <v>0.35</v>
      </c>
      <c r="AA199" s="74">
        <v>0.35</v>
      </c>
      <c r="AB199" s="74">
        <v>0.35</v>
      </c>
      <c r="AC199" s="74">
        <v>0.35</v>
      </c>
      <c r="AD199" s="74">
        <v>0.35</v>
      </c>
      <c r="AE199" s="74">
        <v>0.35</v>
      </c>
      <c r="AF199" s="74">
        <v>0.35</v>
      </c>
      <c r="AG199" s="74">
        <v>0.38</v>
      </c>
      <c r="AH199" s="74">
        <v>0.38</v>
      </c>
      <c r="AI199" s="74" t="s">
        <v>26</v>
      </c>
      <c r="AJ199" s="74" t="s">
        <v>26</v>
      </c>
      <c r="AK199" s="74" t="s">
        <v>26</v>
      </c>
    </row>
    <row r="200" spans="1:37" x14ac:dyDescent="0.25">
      <c r="A200" s="74" t="s">
        <v>321</v>
      </c>
      <c r="B200" s="84" t="s">
        <v>28</v>
      </c>
      <c r="C200" s="74" t="s">
        <v>30</v>
      </c>
      <c r="D200" s="74" t="s">
        <v>22</v>
      </c>
      <c r="E200" s="74" t="s">
        <v>38</v>
      </c>
      <c r="F200" s="74" t="s">
        <v>318</v>
      </c>
      <c r="G200" s="74" t="s">
        <v>31</v>
      </c>
      <c r="H200" s="84">
        <v>30</v>
      </c>
      <c r="I200" s="85">
        <v>0.7</v>
      </c>
      <c r="J200" s="86">
        <v>0.90160459736008924</v>
      </c>
      <c r="K200" s="87">
        <v>0.12</v>
      </c>
      <c r="L200" s="87">
        <v>0.27</v>
      </c>
      <c r="M200" s="87">
        <v>0.27</v>
      </c>
      <c r="N200" s="84">
        <v>0.27</v>
      </c>
      <c r="O200" s="84">
        <v>0.25</v>
      </c>
      <c r="P200" s="84">
        <v>0.25</v>
      </c>
      <c r="Q200" s="84">
        <v>0.25</v>
      </c>
      <c r="R200" s="84">
        <v>0.35</v>
      </c>
      <c r="S200" s="84">
        <v>0.35</v>
      </c>
      <c r="T200" s="84">
        <v>0.35</v>
      </c>
      <c r="U200" s="84">
        <v>0.35</v>
      </c>
      <c r="V200" s="74">
        <v>0.35</v>
      </c>
      <c r="W200" s="74">
        <v>0.35</v>
      </c>
      <c r="X200" s="74">
        <v>0.35</v>
      </c>
      <c r="Y200" s="74">
        <v>0.35</v>
      </c>
      <c r="Z200" s="74">
        <v>0.35</v>
      </c>
      <c r="AA200" s="74">
        <v>0.35</v>
      </c>
      <c r="AB200" s="74">
        <v>0.35</v>
      </c>
      <c r="AC200" s="74">
        <v>0.35</v>
      </c>
      <c r="AD200" s="74">
        <v>0.35</v>
      </c>
      <c r="AE200" s="74">
        <v>0.35</v>
      </c>
      <c r="AF200" s="74">
        <v>0.35</v>
      </c>
      <c r="AG200" s="74">
        <v>0.38</v>
      </c>
      <c r="AH200" s="74">
        <v>0.38</v>
      </c>
      <c r="AI200" s="74" t="s">
        <v>26</v>
      </c>
      <c r="AJ200" s="74" t="s">
        <v>26</v>
      </c>
      <c r="AK200" s="74" t="s">
        <v>26</v>
      </c>
    </row>
    <row r="201" spans="1:37" x14ac:dyDescent="0.25">
      <c r="A201" s="74" t="s">
        <v>322</v>
      </c>
      <c r="B201" s="84" t="s">
        <v>28</v>
      </c>
      <c r="C201" s="74" t="s">
        <v>34</v>
      </c>
      <c r="D201" s="74" t="s">
        <v>22</v>
      </c>
      <c r="E201" s="74" t="s">
        <v>45</v>
      </c>
      <c r="F201" s="74" t="s">
        <v>324</v>
      </c>
      <c r="G201" s="74" t="s">
        <v>47</v>
      </c>
      <c r="H201" s="84">
        <v>15</v>
      </c>
      <c r="I201" s="85">
        <v>0.7</v>
      </c>
      <c r="J201" s="86">
        <v>0.75221234588966868</v>
      </c>
      <c r="K201" s="87" t="s">
        <v>54</v>
      </c>
      <c r="L201" s="87" t="s">
        <v>54</v>
      </c>
      <c r="M201" s="87" t="s">
        <v>54</v>
      </c>
      <c r="N201" s="84" t="s">
        <v>54</v>
      </c>
      <c r="O201" s="84" t="s">
        <v>54</v>
      </c>
      <c r="P201" s="84" t="s">
        <v>54</v>
      </c>
      <c r="Q201" s="84" t="s">
        <v>54</v>
      </c>
      <c r="R201" s="84" t="s">
        <v>54</v>
      </c>
      <c r="S201" s="84" t="s">
        <v>54</v>
      </c>
      <c r="T201" s="84" t="s">
        <v>54</v>
      </c>
      <c r="U201" s="84" t="s">
        <v>54</v>
      </c>
      <c r="V201" s="74" t="s">
        <v>54</v>
      </c>
      <c r="W201" s="74" t="s">
        <v>54</v>
      </c>
      <c r="X201" s="74" t="s">
        <v>54</v>
      </c>
      <c r="Y201" s="74" t="s">
        <v>54</v>
      </c>
      <c r="Z201" s="74" t="s">
        <v>54</v>
      </c>
      <c r="AA201" s="74" t="s">
        <v>54</v>
      </c>
      <c r="AB201" s="74">
        <v>0.27</v>
      </c>
      <c r="AC201" s="74">
        <v>0.27</v>
      </c>
      <c r="AD201" s="74">
        <v>0.27</v>
      </c>
      <c r="AE201" s="74">
        <v>0.27</v>
      </c>
      <c r="AF201" s="74">
        <v>0.27</v>
      </c>
      <c r="AG201" s="74">
        <v>0.33</v>
      </c>
      <c r="AH201" s="74">
        <v>0.33</v>
      </c>
      <c r="AI201" s="74" t="s">
        <v>26</v>
      </c>
      <c r="AJ201" s="74" t="s">
        <v>26</v>
      </c>
      <c r="AK201" s="74" t="s">
        <v>26</v>
      </c>
    </row>
    <row r="202" spans="1:37" x14ac:dyDescent="0.25">
      <c r="A202" s="74" t="s">
        <v>323</v>
      </c>
      <c r="B202" s="84" t="s">
        <v>20</v>
      </c>
      <c r="C202" s="74" t="s">
        <v>21</v>
      </c>
      <c r="D202" s="74" t="s">
        <v>22</v>
      </c>
      <c r="E202" s="74" t="s">
        <v>38</v>
      </c>
      <c r="F202" s="74" t="s">
        <v>324</v>
      </c>
      <c r="G202" s="74" t="s">
        <v>25</v>
      </c>
      <c r="H202" s="84">
        <v>15</v>
      </c>
      <c r="I202" s="85">
        <v>0.7</v>
      </c>
      <c r="J202" s="86">
        <v>0.66590945972695026</v>
      </c>
      <c r="K202" s="87">
        <v>0.13</v>
      </c>
      <c r="L202" s="87">
        <v>0.2</v>
      </c>
      <c r="M202" s="87">
        <v>0.2</v>
      </c>
      <c r="N202" s="84">
        <v>0.2</v>
      </c>
      <c r="O202" s="84">
        <v>0.2</v>
      </c>
      <c r="P202" s="84">
        <v>0.2</v>
      </c>
      <c r="Q202" s="84">
        <v>0.2</v>
      </c>
      <c r="R202" s="84">
        <v>0.2</v>
      </c>
      <c r="S202" s="84">
        <v>0.2</v>
      </c>
      <c r="T202" s="84">
        <v>0.2</v>
      </c>
      <c r="U202" s="84">
        <v>0.2</v>
      </c>
      <c r="V202" s="74">
        <v>0.2</v>
      </c>
      <c r="W202" s="74">
        <v>0.2</v>
      </c>
      <c r="X202" s="74">
        <v>0.2</v>
      </c>
      <c r="Y202" s="74">
        <v>0.2</v>
      </c>
      <c r="Z202" s="74">
        <v>0.2</v>
      </c>
      <c r="AA202" s="74">
        <v>0.2</v>
      </c>
      <c r="AB202" s="74">
        <v>0.2</v>
      </c>
      <c r="AC202" s="74">
        <v>0.2</v>
      </c>
      <c r="AD202" s="74">
        <v>0.23</v>
      </c>
      <c r="AE202" s="74">
        <v>0.23</v>
      </c>
      <c r="AF202" s="74">
        <v>0.23</v>
      </c>
      <c r="AG202" s="74">
        <v>0.33</v>
      </c>
      <c r="AH202" s="74">
        <v>0.33</v>
      </c>
      <c r="AI202" s="74" t="s">
        <v>26</v>
      </c>
      <c r="AJ202" s="74" t="s">
        <v>26</v>
      </c>
      <c r="AK202" s="74" t="s">
        <v>26</v>
      </c>
    </row>
    <row r="203" spans="1:37" x14ac:dyDescent="0.25">
      <c r="A203" s="74" t="s">
        <v>325</v>
      </c>
      <c r="B203" s="84" t="s">
        <v>28</v>
      </c>
      <c r="C203" s="74" t="s">
        <v>21</v>
      </c>
      <c r="D203" s="74" t="s">
        <v>22</v>
      </c>
      <c r="E203" s="74" t="s">
        <v>38</v>
      </c>
      <c r="F203" s="74" t="s">
        <v>324</v>
      </c>
      <c r="G203" s="74" t="s">
        <v>25</v>
      </c>
      <c r="H203" s="84">
        <v>15</v>
      </c>
      <c r="I203" s="85">
        <v>0.7</v>
      </c>
      <c r="J203" s="86">
        <v>0.66590945972695026</v>
      </c>
      <c r="K203" s="87">
        <v>0.2</v>
      </c>
      <c r="L203" s="87">
        <v>0.27</v>
      </c>
      <c r="M203" s="87">
        <v>0.27</v>
      </c>
      <c r="N203" s="84">
        <v>0.27</v>
      </c>
      <c r="O203" s="84">
        <v>0.27</v>
      </c>
      <c r="P203" s="84">
        <v>0.27</v>
      </c>
      <c r="Q203" s="84">
        <v>0.27</v>
      </c>
      <c r="R203" s="84">
        <v>0.27</v>
      </c>
      <c r="S203" s="84">
        <v>0.27</v>
      </c>
      <c r="T203" s="84">
        <v>0.27</v>
      </c>
      <c r="U203" s="84">
        <v>0.27</v>
      </c>
      <c r="V203" s="74">
        <v>0.27</v>
      </c>
      <c r="W203" s="74">
        <v>0.27</v>
      </c>
      <c r="X203" s="74">
        <v>0.27</v>
      </c>
      <c r="Y203" s="74">
        <v>0.27</v>
      </c>
      <c r="Z203" s="74">
        <v>0.27</v>
      </c>
      <c r="AA203" s="74">
        <v>0.27</v>
      </c>
      <c r="AB203" s="74">
        <v>0.27</v>
      </c>
      <c r="AC203" s="74">
        <v>0.27</v>
      </c>
      <c r="AD203" s="74">
        <v>0.31</v>
      </c>
      <c r="AE203" s="74">
        <v>0.31</v>
      </c>
      <c r="AF203" s="74">
        <v>0.31</v>
      </c>
      <c r="AG203" s="74">
        <v>0.33</v>
      </c>
      <c r="AH203" s="74">
        <v>0.33</v>
      </c>
      <c r="AI203" s="74" t="s">
        <v>26</v>
      </c>
      <c r="AJ203" s="74" t="s">
        <v>26</v>
      </c>
      <c r="AK203" s="74" t="s">
        <v>26</v>
      </c>
    </row>
    <row r="204" spans="1:37" x14ac:dyDescent="0.25">
      <c r="A204" s="74" t="s">
        <v>326</v>
      </c>
      <c r="B204" s="84" t="s">
        <v>20</v>
      </c>
      <c r="C204" s="74" t="s">
        <v>30</v>
      </c>
      <c r="D204" s="74" t="s">
        <v>22</v>
      </c>
      <c r="E204" s="74" t="s">
        <v>38</v>
      </c>
      <c r="F204" s="74" t="s">
        <v>324</v>
      </c>
      <c r="G204" s="74" t="s">
        <v>31</v>
      </c>
      <c r="H204" s="84">
        <v>15</v>
      </c>
      <c r="I204" s="85">
        <v>0.7</v>
      </c>
      <c r="J204" s="86">
        <v>0.6269962886457372</v>
      </c>
      <c r="K204" s="87">
        <v>0.12</v>
      </c>
      <c r="L204" s="87">
        <v>0.17</v>
      </c>
      <c r="M204" s="87">
        <v>0.17</v>
      </c>
      <c r="N204" s="84">
        <v>0.25</v>
      </c>
      <c r="O204" s="84">
        <v>0.25</v>
      </c>
      <c r="P204" s="84">
        <v>0.25</v>
      </c>
      <c r="Q204" s="84">
        <v>0.25</v>
      </c>
      <c r="R204" s="84">
        <v>0.25</v>
      </c>
      <c r="S204" s="84">
        <v>0.25</v>
      </c>
      <c r="T204" s="84">
        <v>0.25</v>
      </c>
      <c r="U204" s="84">
        <v>0.25</v>
      </c>
      <c r="V204" s="74">
        <v>0.25</v>
      </c>
      <c r="W204" s="74">
        <v>0.25</v>
      </c>
      <c r="X204" s="74">
        <v>0.25</v>
      </c>
      <c r="Y204" s="74">
        <v>0.25</v>
      </c>
      <c r="Z204" s="74">
        <v>0.25</v>
      </c>
      <c r="AA204" s="74">
        <v>0.25</v>
      </c>
      <c r="AB204" s="74">
        <v>0.25</v>
      </c>
      <c r="AC204" s="74">
        <v>0.25</v>
      </c>
      <c r="AD204" s="74">
        <v>0.25</v>
      </c>
      <c r="AE204" s="74">
        <v>0.25</v>
      </c>
      <c r="AF204" s="74">
        <v>0.25</v>
      </c>
      <c r="AG204" s="74">
        <v>0.33</v>
      </c>
      <c r="AH204" s="74">
        <v>0.33</v>
      </c>
      <c r="AI204" s="74" t="s">
        <v>26</v>
      </c>
      <c r="AJ204" s="74" t="s">
        <v>26</v>
      </c>
      <c r="AK204" s="74" t="s">
        <v>26</v>
      </c>
    </row>
    <row r="205" spans="1:37" x14ac:dyDescent="0.25">
      <c r="A205" s="74" t="s">
        <v>327</v>
      </c>
      <c r="B205" s="84" t="s">
        <v>28</v>
      </c>
      <c r="C205" s="74" t="s">
        <v>30</v>
      </c>
      <c r="D205" s="74" t="s">
        <v>22</v>
      </c>
      <c r="E205" s="74" t="s">
        <v>38</v>
      </c>
      <c r="F205" s="74" t="s">
        <v>324</v>
      </c>
      <c r="G205" s="74" t="s">
        <v>31</v>
      </c>
      <c r="H205" s="84">
        <v>15</v>
      </c>
      <c r="I205" s="85">
        <v>0.7</v>
      </c>
      <c r="J205" s="86">
        <v>0.6269962886457372</v>
      </c>
      <c r="K205" s="87">
        <v>0.12</v>
      </c>
      <c r="L205" s="87">
        <v>0.27</v>
      </c>
      <c r="M205" s="87">
        <v>0.27</v>
      </c>
      <c r="N205" s="84">
        <v>0.27</v>
      </c>
      <c r="O205" s="84">
        <v>0.25</v>
      </c>
      <c r="P205" s="84">
        <v>0.25</v>
      </c>
      <c r="Q205" s="84">
        <v>0.25</v>
      </c>
      <c r="R205" s="84">
        <v>0.25</v>
      </c>
      <c r="S205" s="84">
        <v>0.25</v>
      </c>
      <c r="T205" s="84">
        <v>0.25</v>
      </c>
      <c r="U205" s="84">
        <v>0.25</v>
      </c>
      <c r="V205" s="74">
        <v>0.25</v>
      </c>
      <c r="W205" s="74">
        <v>0.25</v>
      </c>
      <c r="X205" s="74">
        <v>0.25</v>
      </c>
      <c r="Y205" s="74">
        <v>0.25</v>
      </c>
      <c r="Z205" s="74">
        <v>0.25</v>
      </c>
      <c r="AA205" s="74">
        <v>0.25</v>
      </c>
      <c r="AB205" s="74">
        <v>0.25</v>
      </c>
      <c r="AC205" s="74">
        <v>0.25</v>
      </c>
      <c r="AD205" s="74">
        <v>0.25</v>
      </c>
      <c r="AE205" s="74">
        <v>0.25</v>
      </c>
      <c r="AF205" s="74">
        <v>0.25</v>
      </c>
      <c r="AG205" s="74">
        <v>0.33</v>
      </c>
      <c r="AH205" s="74">
        <v>0.33</v>
      </c>
      <c r="AI205" s="74" t="s">
        <v>26</v>
      </c>
      <c r="AJ205" s="74" t="s">
        <v>26</v>
      </c>
      <c r="AK205" s="74" t="s">
        <v>26</v>
      </c>
    </row>
    <row r="206" spans="1:37" x14ac:dyDescent="0.25">
      <c r="A206" s="74" t="s">
        <v>328</v>
      </c>
      <c r="B206" s="84" t="s">
        <v>20</v>
      </c>
      <c r="C206" s="74" t="s">
        <v>21</v>
      </c>
      <c r="D206" s="74" t="s">
        <v>22</v>
      </c>
      <c r="E206" s="74" t="s">
        <v>38</v>
      </c>
      <c r="F206" s="74" t="s">
        <v>329</v>
      </c>
      <c r="G206" s="74" t="s">
        <v>40</v>
      </c>
      <c r="H206" s="84">
        <v>15</v>
      </c>
      <c r="I206" s="85">
        <v>0.7</v>
      </c>
      <c r="J206" s="86">
        <v>0.59221963589442039</v>
      </c>
      <c r="K206" s="87">
        <v>0.13</v>
      </c>
      <c r="L206" s="87">
        <v>0.2</v>
      </c>
      <c r="M206" s="87">
        <v>0.2</v>
      </c>
      <c r="N206" s="84">
        <v>0.2</v>
      </c>
      <c r="O206" s="84">
        <v>0.2</v>
      </c>
      <c r="P206" s="84">
        <v>0.2</v>
      </c>
      <c r="Q206" s="84">
        <v>0.2</v>
      </c>
      <c r="R206" s="84">
        <v>0.2</v>
      </c>
      <c r="S206" s="84">
        <v>0.2</v>
      </c>
      <c r="T206" s="84">
        <v>0.2</v>
      </c>
      <c r="U206" s="84">
        <v>0.2</v>
      </c>
      <c r="V206" s="74">
        <v>0.2</v>
      </c>
      <c r="W206" s="74">
        <v>0.2</v>
      </c>
      <c r="X206" s="74">
        <v>0.2</v>
      </c>
      <c r="Y206" s="74">
        <v>0.2</v>
      </c>
      <c r="Z206" s="74">
        <v>0.2</v>
      </c>
      <c r="AA206" s="74">
        <v>0.2</v>
      </c>
      <c r="AB206" s="74">
        <v>0.2</v>
      </c>
      <c r="AC206" s="74">
        <v>0.2</v>
      </c>
      <c r="AD206" s="74">
        <v>0.23</v>
      </c>
      <c r="AE206" s="74">
        <v>0.23</v>
      </c>
      <c r="AF206" s="74">
        <v>0.23</v>
      </c>
      <c r="AG206" s="74">
        <v>0.33</v>
      </c>
      <c r="AH206" s="74">
        <v>0.33</v>
      </c>
      <c r="AI206" s="74" t="s">
        <v>26</v>
      </c>
      <c r="AJ206" s="74" t="s">
        <v>26</v>
      </c>
      <c r="AK206" s="74" t="s">
        <v>26</v>
      </c>
    </row>
    <row r="207" spans="1:37" x14ac:dyDescent="0.25">
      <c r="A207" s="74" t="s">
        <v>330</v>
      </c>
      <c r="B207" s="84" t="s">
        <v>28</v>
      </c>
      <c r="C207" s="74" t="s">
        <v>21</v>
      </c>
      <c r="D207" s="74" t="s">
        <v>22</v>
      </c>
      <c r="E207" s="74" t="s">
        <v>38</v>
      </c>
      <c r="F207" s="74" t="s">
        <v>329</v>
      </c>
      <c r="G207" s="74" t="s">
        <v>40</v>
      </c>
      <c r="H207" s="84">
        <v>15</v>
      </c>
      <c r="I207" s="85">
        <v>0.7</v>
      </c>
      <c r="J207" s="86">
        <v>0.59221963589442039</v>
      </c>
      <c r="K207" s="87">
        <v>0.2</v>
      </c>
      <c r="L207" s="87">
        <v>0.27</v>
      </c>
      <c r="M207" s="87">
        <v>0.27</v>
      </c>
      <c r="N207" s="84">
        <v>0.27</v>
      </c>
      <c r="O207" s="84">
        <v>0.27</v>
      </c>
      <c r="P207" s="84">
        <v>0.27</v>
      </c>
      <c r="Q207" s="84">
        <v>0.27</v>
      </c>
      <c r="R207" s="84">
        <v>0.27</v>
      </c>
      <c r="S207" s="84">
        <v>0.27</v>
      </c>
      <c r="T207" s="84">
        <v>0.27</v>
      </c>
      <c r="U207" s="84">
        <v>0.27</v>
      </c>
      <c r="V207" s="74">
        <v>0.27</v>
      </c>
      <c r="W207" s="74">
        <v>0.27</v>
      </c>
      <c r="X207" s="74">
        <v>0.27</v>
      </c>
      <c r="Y207" s="74">
        <v>0.27</v>
      </c>
      <c r="Z207" s="74">
        <v>0.27</v>
      </c>
      <c r="AA207" s="74">
        <v>0.27</v>
      </c>
      <c r="AB207" s="74">
        <v>0.27</v>
      </c>
      <c r="AC207" s="74">
        <v>0.27</v>
      </c>
      <c r="AD207" s="74">
        <v>0.31</v>
      </c>
      <c r="AE207" s="74">
        <v>0.31</v>
      </c>
      <c r="AF207" s="74">
        <v>0.31</v>
      </c>
      <c r="AG207" s="74">
        <v>0.33</v>
      </c>
      <c r="AH207" s="74">
        <v>0.33</v>
      </c>
      <c r="AI207" s="74" t="s">
        <v>26</v>
      </c>
      <c r="AJ207" s="74" t="s">
        <v>26</v>
      </c>
      <c r="AK207" s="74" t="s">
        <v>26</v>
      </c>
    </row>
    <row r="208" spans="1:37" x14ac:dyDescent="0.25">
      <c r="A208" s="74" t="s">
        <v>331</v>
      </c>
      <c r="B208" s="84" t="s">
        <v>20</v>
      </c>
      <c r="C208" s="74" t="s">
        <v>30</v>
      </c>
      <c r="D208" s="74" t="s">
        <v>22</v>
      </c>
      <c r="E208" s="74" t="s">
        <v>38</v>
      </c>
      <c r="F208" s="74" t="s">
        <v>329</v>
      </c>
      <c r="G208" s="74" t="s">
        <v>31</v>
      </c>
      <c r="H208" s="84">
        <v>15</v>
      </c>
      <c r="I208" s="85">
        <v>0.7</v>
      </c>
      <c r="J208" s="86">
        <v>0.6269962886457372</v>
      </c>
      <c r="K208" s="87">
        <v>0.12</v>
      </c>
      <c r="L208" s="87">
        <v>0.17</v>
      </c>
      <c r="M208" s="87">
        <v>0.17</v>
      </c>
      <c r="N208" s="84">
        <v>0.25</v>
      </c>
      <c r="O208" s="84">
        <v>0.25</v>
      </c>
      <c r="P208" s="84">
        <v>0.25</v>
      </c>
      <c r="Q208" s="84">
        <v>0.25</v>
      </c>
      <c r="R208" s="84">
        <v>0.25</v>
      </c>
      <c r="S208" s="84">
        <v>0.25</v>
      </c>
      <c r="T208" s="84">
        <v>0.25</v>
      </c>
      <c r="U208" s="84">
        <v>0.25</v>
      </c>
      <c r="V208" s="74">
        <v>0.25</v>
      </c>
      <c r="W208" s="74">
        <v>0.25</v>
      </c>
      <c r="X208" s="74">
        <v>0.25</v>
      </c>
      <c r="Y208" s="74">
        <v>0.25</v>
      </c>
      <c r="Z208" s="74">
        <v>0.25</v>
      </c>
      <c r="AA208" s="74">
        <v>0.25</v>
      </c>
      <c r="AB208" s="74">
        <v>0.25</v>
      </c>
      <c r="AC208" s="74">
        <v>0.25</v>
      </c>
      <c r="AD208" s="74">
        <v>0.25</v>
      </c>
      <c r="AE208" s="74">
        <v>0.25</v>
      </c>
      <c r="AF208" s="74">
        <v>0.25</v>
      </c>
      <c r="AG208" s="74">
        <v>0.33</v>
      </c>
      <c r="AH208" s="74">
        <v>0.33</v>
      </c>
      <c r="AI208" s="74" t="s">
        <v>26</v>
      </c>
      <c r="AJ208" s="74" t="s">
        <v>26</v>
      </c>
      <c r="AK208" s="74" t="s">
        <v>26</v>
      </c>
    </row>
    <row r="209" spans="1:37" x14ac:dyDescent="0.25">
      <c r="A209" s="74" t="s">
        <v>332</v>
      </c>
      <c r="B209" s="84" t="s">
        <v>28</v>
      </c>
      <c r="C209" s="74" t="s">
        <v>30</v>
      </c>
      <c r="D209" s="74" t="s">
        <v>22</v>
      </c>
      <c r="E209" s="74" t="s">
        <v>38</v>
      </c>
      <c r="F209" s="74" t="s">
        <v>329</v>
      </c>
      <c r="G209" s="74" t="s">
        <v>31</v>
      </c>
      <c r="H209" s="84">
        <v>15</v>
      </c>
      <c r="I209" s="85">
        <v>0.7</v>
      </c>
      <c r="J209" s="86">
        <v>0.6269962886457372</v>
      </c>
      <c r="K209" s="87">
        <v>0.12</v>
      </c>
      <c r="L209" s="87">
        <v>0.27</v>
      </c>
      <c r="M209" s="87">
        <v>0.27</v>
      </c>
      <c r="N209" s="84">
        <v>0.27</v>
      </c>
      <c r="O209" s="84">
        <v>0.25</v>
      </c>
      <c r="P209" s="84">
        <v>0.25</v>
      </c>
      <c r="Q209" s="84">
        <v>0.25</v>
      </c>
      <c r="R209" s="84">
        <v>0.25</v>
      </c>
      <c r="S209" s="84">
        <v>0.25</v>
      </c>
      <c r="T209" s="84">
        <v>0.25</v>
      </c>
      <c r="U209" s="84">
        <v>0.25</v>
      </c>
      <c r="V209" s="74">
        <v>0.25</v>
      </c>
      <c r="W209" s="74">
        <v>0.25</v>
      </c>
      <c r="X209" s="74">
        <v>0.25</v>
      </c>
      <c r="Y209" s="74">
        <v>0.25</v>
      </c>
      <c r="Z209" s="74">
        <v>0.25</v>
      </c>
      <c r="AA209" s="74">
        <v>0.25</v>
      </c>
      <c r="AB209" s="74">
        <v>0.25</v>
      </c>
      <c r="AC209" s="74">
        <v>0.25</v>
      </c>
      <c r="AD209" s="74">
        <v>0.25</v>
      </c>
      <c r="AE209" s="74">
        <v>0.25</v>
      </c>
      <c r="AF209" s="74">
        <v>0.25</v>
      </c>
      <c r="AG209" s="74">
        <v>0.33</v>
      </c>
      <c r="AH209" s="74">
        <v>0.33</v>
      </c>
      <c r="AI209" s="74" t="s">
        <v>26</v>
      </c>
      <c r="AJ209" s="74" t="s">
        <v>26</v>
      </c>
      <c r="AK209" s="74" t="s">
        <v>26</v>
      </c>
    </row>
    <row r="210" spans="1:37" x14ac:dyDescent="0.25">
      <c r="A210" s="74" t="s">
        <v>333</v>
      </c>
      <c r="B210" s="84" t="s">
        <v>20</v>
      </c>
      <c r="C210" s="74" t="s">
        <v>30</v>
      </c>
      <c r="D210" s="74" t="s">
        <v>145</v>
      </c>
      <c r="E210" s="74" t="s">
        <v>163</v>
      </c>
      <c r="F210" s="74" t="s">
        <v>334</v>
      </c>
      <c r="G210" s="74" t="s">
        <v>31</v>
      </c>
      <c r="H210" s="84">
        <v>15</v>
      </c>
      <c r="I210" s="85">
        <v>0.7</v>
      </c>
      <c r="J210" s="86">
        <v>0.6269962886457372</v>
      </c>
      <c r="K210" s="87" t="s">
        <v>54</v>
      </c>
      <c r="L210" s="87" t="s">
        <v>54</v>
      </c>
      <c r="M210" s="87" t="s">
        <v>54</v>
      </c>
      <c r="N210" s="84" t="s">
        <v>54</v>
      </c>
      <c r="O210" s="84" t="s">
        <v>54</v>
      </c>
      <c r="P210" s="84" t="s">
        <v>54</v>
      </c>
      <c r="Q210" s="84" t="s">
        <v>54</v>
      </c>
      <c r="R210" s="84" t="s">
        <v>54</v>
      </c>
      <c r="S210" s="84" t="s">
        <v>54</v>
      </c>
      <c r="T210" s="84" t="s">
        <v>54</v>
      </c>
      <c r="U210" s="84" t="s">
        <v>54</v>
      </c>
      <c r="V210" s="74" t="s">
        <v>54</v>
      </c>
      <c r="W210" s="74" t="s">
        <v>54</v>
      </c>
      <c r="X210" s="74" t="s">
        <v>54</v>
      </c>
      <c r="Y210" s="74" t="s">
        <v>54</v>
      </c>
      <c r="Z210" s="74" t="s">
        <v>54</v>
      </c>
      <c r="AA210" s="74" t="s">
        <v>54</v>
      </c>
      <c r="AB210" s="74" t="s">
        <v>54</v>
      </c>
      <c r="AC210" s="74" t="s">
        <v>54</v>
      </c>
      <c r="AD210" s="74" t="s">
        <v>54</v>
      </c>
      <c r="AE210" s="74" t="s">
        <v>54</v>
      </c>
      <c r="AF210" s="74" t="s">
        <v>54</v>
      </c>
      <c r="AG210" s="74">
        <v>0.33</v>
      </c>
      <c r="AH210" s="74">
        <v>0.33</v>
      </c>
      <c r="AI210" s="74" t="s">
        <v>26</v>
      </c>
      <c r="AJ210" s="74" t="s">
        <v>26</v>
      </c>
      <c r="AK210" s="74" t="s">
        <v>26</v>
      </c>
    </row>
    <row r="211" spans="1:37" x14ac:dyDescent="0.25">
      <c r="A211" s="74" t="s">
        <v>335</v>
      </c>
      <c r="B211" s="84" t="s">
        <v>28</v>
      </c>
      <c r="C211" s="74" t="s">
        <v>30</v>
      </c>
      <c r="D211" s="74" t="s">
        <v>145</v>
      </c>
      <c r="E211" s="74" t="s">
        <v>163</v>
      </c>
      <c r="F211" s="74" t="s">
        <v>334</v>
      </c>
      <c r="G211" s="74" t="s">
        <v>31</v>
      </c>
      <c r="H211" s="84">
        <v>15</v>
      </c>
      <c r="I211" s="85">
        <v>0.7</v>
      </c>
      <c r="J211" s="86">
        <v>0.6269962886457372</v>
      </c>
      <c r="K211" s="87" t="s">
        <v>54</v>
      </c>
      <c r="L211" s="87" t="s">
        <v>54</v>
      </c>
      <c r="M211" s="87" t="s">
        <v>54</v>
      </c>
      <c r="N211" s="84" t="s">
        <v>54</v>
      </c>
      <c r="O211" s="84" t="s">
        <v>54</v>
      </c>
      <c r="P211" s="84" t="s">
        <v>54</v>
      </c>
      <c r="Q211" s="84" t="s">
        <v>54</v>
      </c>
      <c r="R211" s="84" t="s">
        <v>54</v>
      </c>
      <c r="S211" s="84" t="s">
        <v>54</v>
      </c>
      <c r="T211" s="84" t="s">
        <v>54</v>
      </c>
      <c r="U211" s="84" t="s">
        <v>54</v>
      </c>
      <c r="V211" s="74" t="s">
        <v>54</v>
      </c>
      <c r="W211" s="74" t="s">
        <v>54</v>
      </c>
      <c r="X211" s="74" t="s">
        <v>54</v>
      </c>
      <c r="Y211" s="74" t="s">
        <v>54</v>
      </c>
      <c r="Z211" s="74" t="s">
        <v>54</v>
      </c>
      <c r="AA211" s="74" t="s">
        <v>54</v>
      </c>
      <c r="AB211" s="74" t="s">
        <v>54</v>
      </c>
      <c r="AC211" s="74" t="s">
        <v>54</v>
      </c>
      <c r="AD211" s="74" t="s">
        <v>54</v>
      </c>
      <c r="AE211" s="74" t="s">
        <v>54</v>
      </c>
      <c r="AF211" s="74" t="s">
        <v>54</v>
      </c>
      <c r="AG211" s="74">
        <v>0.33</v>
      </c>
      <c r="AH211" s="74">
        <v>0.33</v>
      </c>
      <c r="AI211" s="74" t="s">
        <v>26</v>
      </c>
      <c r="AJ211" s="74" t="s">
        <v>26</v>
      </c>
      <c r="AK211" s="74" t="s">
        <v>26</v>
      </c>
    </row>
    <row r="212" spans="1:37" x14ac:dyDescent="0.25">
      <c r="A212" s="74" t="s">
        <v>336</v>
      </c>
      <c r="B212" s="84" t="s">
        <v>20</v>
      </c>
      <c r="C212" s="74" t="s">
        <v>30</v>
      </c>
      <c r="D212" s="74" t="s">
        <v>145</v>
      </c>
      <c r="E212" s="74" t="s">
        <v>163</v>
      </c>
      <c r="F212" s="74" t="s">
        <v>337</v>
      </c>
      <c r="G212" s="74" t="s">
        <v>31</v>
      </c>
      <c r="H212" s="84">
        <v>15</v>
      </c>
      <c r="I212" s="85">
        <v>0.7</v>
      </c>
      <c r="J212" s="86">
        <v>0.6269962886457372</v>
      </c>
      <c r="K212" s="87" t="s">
        <v>54</v>
      </c>
      <c r="L212" s="87" t="s">
        <v>54</v>
      </c>
      <c r="M212" s="87" t="s">
        <v>54</v>
      </c>
      <c r="N212" s="84" t="s">
        <v>54</v>
      </c>
      <c r="O212" s="84" t="s">
        <v>54</v>
      </c>
      <c r="P212" s="84" t="s">
        <v>54</v>
      </c>
      <c r="Q212" s="84" t="s">
        <v>54</v>
      </c>
      <c r="R212" s="84" t="s">
        <v>54</v>
      </c>
      <c r="S212" s="84" t="s">
        <v>54</v>
      </c>
      <c r="T212" s="84" t="s">
        <v>54</v>
      </c>
      <c r="U212" s="84" t="s">
        <v>54</v>
      </c>
      <c r="V212" s="74" t="s">
        <v>54</v>
      </c>
      <c r="W212" s="74" t="s">
        <v>54</v>
      </c>
      <c r="X212" s="74" t="s">
        <v>54</v>
      </c>
      <c r="Y212" s="74" t="s">
        <v>54</v>
      </c>
      <c r="Z212" s="74" t="s">
        <v>54</v>
      </c>
      <c r="AA212" s="74" t="s">
        <v>54</v>
      </c>
      <c r="AB212" s="74" t="s">
        <v>54</v>
      </c>
      <c r="AC212" s="74" t="s">
        <v>54</v>
      </c>
      <c r="AD212" s="74" t="s">
        <v>54</v>
      </c>
      <c r="AE212" s="74" t="s">
        <v>54</v>
      </c>
      <c r="AF212" s="74" t="s">
        <v>54</v>
      </c>
      <c r="AG212" s="74">
        <v>0.33</v>
      </c>
      <c r="AH212" s="74">
        <v>0.33</v>
      </c>
      <c r="AI212" s="74" t="s">
        <v>26</v>
      </c>
      <c r="AJ212" s="74" t="s">
        <v>26</v>
      </c>
      <c r="AK212" s="74" t="s">
        <v>26</v>
      </c>
    </row>
    <row r="213" spans="1:37" x14ac:dyDescent="0.25">
      <c r="A213" s="74" t="s">
        <v>338</v>
      </c>
      <c r="B213" s="84" t="s">
        <v>28</v>
      </c>
      <c r="C213" s="74" t="s">
        <v>30</v>
      </c>
      <c r="D213" s="74" t="s">
        <v>145</v>
      </c>
      <c r="E213" s="74" t="s">
        <v>163</v>
      </c>
      <c r="F213" s="74" t="s">
        <v>337</v>
      </c>
      <c r="G213" s="74" t="s">
        <v>31</v>
      </c>
      <c r="H213" s="84">
        <v>15</v>
      </c>
      <c r="I213" s="85">
        <v>0.7</v>
      </c>
      <c r="J213" s="86">
        <v>0.6269962886457372</v>
      </c>
      <c r="K213" s="87" t="s">
        <v>54</v>
      </c>
      <c r="L213" s="87" t="s">
        <v>54</v>
      </c>
      <c r="M213" s="87" t="s">
        <v>54</v>
      </c>
      <c r="N213" s="84" t="s">
        <v>54</v>
      </c>
      <c r="O213" s="84" t="s">
        <v>54</v>
      </c>
      <c r="P213" s="84" t="s">
        <v>54</v>
      </c>
      <c r="Q213" s="84" t="s">
        <v>54</v>
      </c>
      <c r="R213" s="84" t="s">
        <v>54</v>
      </c>
      <c r="S213" s="84" t="s">
        <v>54</v>
      </c>
      <c r="T213" s="84" t="s">
        <v>54</v>
      </c>
      <c r="U213" s="84" t="s">
        <v>54</v>
      </c>
      <c r="V213" s="74" t="s">
        <v>54</v>
      </c>
      <c r="W213" s="74" t="s">
        <v>54</v>
      </c>
      <c r="X213" s="74" t="s">
        <v>54</v>
      </c>
      <c r="Y213" s="74" t="s">
        <v>54</v>
      </c>
      <c r="Z213" s="74" t="s">
        <v>54</v>
      </c>
      <c r="AA213" s="74" t="s">
        <v>54</v>
      </c>
      <c r="AB213" s="74" t="s">
        <v>54</v>
      </c>
      <c r="AC213" s="74" t="s">
        <v>54</v>
      </c>
      <c r="AD213" s="74" t="s">
        <v>54</v>
      </c>
      <c r="AE213" s="74" t="s">
        <v>54</v>
      </c>
      <c r="AF213" s="74" t="s">
        <v>54</v>
      </c>
      <c r="AG213" s="74">
        <v>0.33</v>
      </c>
      <c r="AH213" s="74">
        <v>0.33</v>
      </c>
      <c r="AI213" s="74" t="s">
        <v>26</v>
      </c>
      <c r="AJ213" s="74" t="s">
        <v>26</v>
      </c>
      <c r="AK213" s="74" t="s">
        <v>26</v>
      </c>
    </row>
    <row r="214" spans="1:37" x14ac:dyDescent="0.25">
      <c r="A214" s="74" t="s">
        <v>339</v>
      </c>
      <c r="B214" s="84" t="s">
        <v>20</v>
      </c>
      <c r="C214" s="74" t="s">
        <v>30</v>
      </c>
      <c r="D214" s="74" t="s">
        <v>57</v>
      </c>
      <c r="E214" s="74" t="s">
        <v>70</v>
      </c>
      <c r="F214" s="74" t="s">
        <v>340</v>
      </c>
      <c r="G214" s="74" t="s">
        <v>31</v>
      </c>
      <c r="H214" s="84">
        <v>15</v>
      </c>
      <c r="I214" s="85">
        <v>0.7</v>
      </c>
      <c r="J214" s="86">
        <v>0.6269962886457372</v>
      </c>
      <c r="K214" s="87" t="s">
        <v>54</v>
      </c>
      <c r="L214" s="87" t="s">
        <v>54</v>
      </c>
      <c r="M214" s="87" t="s">
        <v>54</v>
      </c>
      <c r="N214" s="84" t="s">
        <v>54</v>
      </c>
      <c r="O214" s="84" t="s">
        <v>54</v>
      </c>
      <c r="P214" s="84" t="s">
        <v>54</v>
      </c>
      <c r="Q214" s="84" t="s">
        <v>54</v>
      </c>
      <c r="R214" s="84" t="s">
        <v>54</v>
      </c>
      <c r="S214" s="84" t="s">
        <v>54</v>
      </c>
      <c r="T214" s="84" t="s">
        <v>54</v>
      </c>
      <c r="U214" s="84" t="s">
        <v>54</v>
      </c>
      <c r="V214" s="74" t="s">
        <v>54</v>
      </c>
      <c r="W214" s="74" t="s">
        <v>54</v>
      </c>
      <c r="X214" s="74" t="s">
        <v>54</v>
      </c>
      <c r="Y214" s="74" t="s">
        <v>54</v>
      </c>
      <c r="Z214" s="74" t="s">
        <v>54</v>
      </c>
      <c r="AA214" s="74" t="s">
        <v>54</v>
      </c>
      <c r="AB214" s="74" t="s">
        <v>54</v>
      </c>
      <c r="AC214" s="74" t="s">
        <v>54</v>
      </c>
      <c r="AD214" s="74" t="s">
        <v>54</v>
      </c>
      <c r="AE214" s="74" t="s">
        <v>54</v>
      </c>
      <c r="AF214" s="74" t="s">
        <v>54</v>
      </c>
      <c r="AG214" s="74">
        <v>0.33</v>
      </c>
      <c r="AH214" s="74">
        <v>0.33</v>
      </c>
      <c r="AI214" s="74" t="s">
        <v>26</v>
      </c>
      <c r="AJ214" s="74" t="s">
        <v>26</v>
      </c>
      <c r="AK214" s="74" t="s">
        <v>26</v>
      </c>
    </row>
    <row r="215" spans="1:37" x14ac:dyDescent="0.25">
      <c r="A215" s="74" t="s">
        <v>341</v>
      </c>
      <c r="B215" s="84" t="s">
        <v>28</v>
      </c>
      <c r="C215" s="74" t="s">
        <v>30</v>
      </c>
      <c r="D215" s="74" t="s">
        <v>57</v>
      </c>
      <c r="E215" s="74" t="s">
        <v>70</v>
      </c>
      <c r="F215" s="74" t="s">
        <v>340</v>
      </c>
      <c r="G215" s="74" t="s">
        <v>31</v>
      </c>
      <c r="H215" s="84">
        <v>15</v>
      </c>
      <c r="I215" s="85">
        <v>0.7</v>
      </c>
      <c r="J215" s="86">
        <v>0.6269962886457372</v>
      </c>
      <c r="K215" s="87" t="s">
        <v>54</v>
      </c>
      <c r="L215" s="87" t="s">
        <v>54</v>
      </c>
      <c r="M215" s="87" t="s">
        <v>54</v>
      </c>
      <c r="N215" s="84" t="s">
        <v>54</v>
      </c>
      <c r="O215" s="84" t="s">
        <v>54</v>
      </c>
      <c r="P215" s="84" t="s">
        <v>54</v>
      </c>
      <c r="Q215" s="84" t="s">
        <v>54</v>
      </c>
      <c r="R215" s="84" t="s">
        <v>54</v>
      </c>
      <c r="S215" s="84" t="s">
        <v>54</v>
      </c>
      <c r="T215" s="84" t="s">
        <v>54</v>
      </c>
      <c r="U215" s="84" t="s">
        <v>54</v>
      </c>
      <c r="V215" s="74" t="s">
        <v>54</v>
      </c>
      <c r="W215" s="74" t="s">
        <v>54</v>
      </c>
      <c r="X215" s="74" t="s">
        <v>54</v>
      </c>
      <c r="Y215" s="74" t="s">
        <v>54</v>
      </c>
      <c r="Z215" s="74" t="s">
        <v>54</v>
      </c>
      <c r="AA215" s="74" t="s">
        <v>54</v>
      </c>
      <c r="AB215" s="74" t="s">
        <v>54</v>
      </c>
      <c r="AC215" s="74" t="s">
        <v>54</v>
      </c>
      <c r="AD215" s="74" t="s">
        <v>54</v>
      </c>
      <c r="AE215" s="74" t="s">
        <v>54</v>
      </c>
      <c r="AF215" s="74" t="s">
        <v>54</v>
      </c>
      <c r="AG215" s="74">
        <v>0.33</v>
      </c>
      <c r="AH215" s="74">
        <v>0.33</v>
      </c>
      <c r="AI215" s="74" t="s">
        <v>26</v>
      </c>
      <c r="AJ215" s="74" t="s">
        <v>26</v>
      </c>
      <c r="AK215" s="74" t="s">
        <v>26</v>
      </c>
    </row>
    <row r="216" spans="1:37" x14ac:dyDescent="0.25">
      <c r="A216" s="74" t="s">
        <v>342</v>
      </c>
      <c r="B216" s="84" t="s">
        <v>20</v>
      </c>
      <c r="C216" s="74" t="s">
        <v>30</v>
      </c>
      <c r="D216" s="74" t="s">
        <v>57</v>
      </c>
      <c r="E216" s="74" t="s">
        <v>343</v>
      </c>
      <c r="F216" s="74" t="s">
        <v>340</v>
      </c>
      <c r="G216" s="74" t="s">
        <v>31</v>
      </c>
      <c r="H216" s="84">
        <v>20</v>
      </c>
      <c r="I216" s="85">
        <v>0.7</v>
      </c>
      <c r="J216" s="86">
        <v>0.74901332918833474</v>
      </c>
      <c r="K216" s="87" t="s">
        <v>54</v>
      </c>
      <c r="L216" s="87" t="s">
        <v>54</v>
      </c>
      <c r="M216" s="87" t="s">
        <v>54</v>
      </c>
      <c r="N216" s="84" t="s">
        <v>54</v>
      </c>
      <c r="O216" s="84" t="s">
        <v>54</v>
      </c>
      <c r="P216" s="84" t="s">
        <v>54</v>
      </c>
      <c r="Q216" s="84" t="s">
        <v>54</v>
      </c>
      <c r="R216" s="84" t="s">
        <v>54</v>
      </c>
      <c r="S216" s="84" t="s">
        <v>54</v>
      </c>
      <c r="T216" s="84" t="s">
        <v>54</v>
      </c>
      <c r="U216" s="84" t="s">
        <v>54</v>
      </c>
      <c r="V216" s="74" t="s">
        <v>54</v>
      </c>
      <c r="W216" s="74" t="s">
        <v>54</v>
      </c>
      <c r="X216" s="74" t="s">
        <v>54</v>
      </c>
      <c r="Y216" s="74" t="s">
        <v>54</v>
      </c>
      <c r="Z216" s="74" t="s">
        <v>54</v>
      </c>
      <c r="AA216" s="74" t="s">
        <v>54</v>
      </c>
      <c r="AB216" s="74" t="s">
        <v>54</v>
      </c>
      <c r="AC216" s="74" t="s">
        <v>54</v>
      </c>
      <c r="AD216" s="74" t="s">
        <v>54</v>
      </c>
      <c r="AE216" s="74" t="s">
        <v>54</v>
      </c>
      <c r="AF216" s="74" t="s">
        <v>54</v>
      </c>
      <c r="AG216" s="74">
        <v>0.38</v>
      </c>
      <c r="AH216" s="74">
        <v>0.38</v>
      </c>
      <c r="AI216" s="74" t="s">
        <v>26</v>
      </c>
      <c r="AJ216" s="74" t="s">
        <v>26</v>
      </c>
      <c r="AK216" s="74" t="s">
        <v>26</v>
      </c>
    </row>
    <row r="217" spans="1:37" x14ac:dyDescent="0.25">
      <c r="A217" s="74" t="s">
        <v>344</v>
      </c>
      <c r="B217" s="84" t="s">
        <v>28</v>
      </c>
      <c r="C217" s="74" t="s">
        <v>30</v>
      </c>
      <c r="D217" s="74" t="s">
        <v>57</v>
      </c>
      <c r="E217" s="74" t="s">
        <v>343</v>
      </c>
      <c r="F217" s="74" t="s">
        <v>340</v>
      </c>
      <c r="G217" s="74" t="s">
        <v>31</v>
      </c>
      <c r="H217" s="84">
        <v>20</v>
      </c>
      <c r="I217" s="85">
        <v>0.7</v>
      </c>
      <c r="J217" s="86">
        <v>0.74901332918833474</v>
      </c>
      <c r="K217" s="87" t="s">
        <v>54</v>
      </c>
      <c r="L217" s="87" t="s">
        <v>54</v>
      </c>
      <c r="M217" s="87" t="s">
        <v>54</v>
      </c>
      <c r="N217" s="84" t="s">
        <v>54</v>
      </c>
      <c r="O217" s="84" t="s">
        <v>54</v>
      </c>
      <c r="P217" s="84" t="s">
        <v>54</v>
      </c>
      <c r="Q217" s="84" t="s">
        <v>54</v>
      </c>
      <c r="R217" s="84" t="s">
        <v>54</v>
      </c>
      <c r="S217" s="84" t="s">
        <v>54</v>
      </c>
      <c r="T217" s="84" t="s">
        <v>54</v>
      </c>
      <c r="U217" s="84" t="s">
        <v>54</v>
      </c>
      <c r="V217" s="74" t="s">
        <v>54</v>
      </c>
      <c r="W217" s="74" t="s">
        <v>54</v>
      </c>
      <c r="X217" s="74" t="s">
        <v>54</v>
      </c>
      <c r="Y217" s="74" t="s">
        <v>54</v>
      </c>
      <c r="Z217" s="74" t="s">
        <v>54</v>
      </c>
      <c r="AA217" s="74" t="s">
        <v>54</v>
      </c>
      <c r="AB217" s="74" t="s">
        <v>54</v>
      </c>
      <c r="AC217" s="74" t="s">
        <v>54</v>
      </c>
      <c r="AD217" s="74" t="s">
        <v>54</v>
      </c>
      <c r="AE217" s="74" t="s">
        <v>54</v>
      </c>
      <c r="AF217" s="74" t="s">
        <v>54</v>
      </c>
      <c r="AG217" s="74">
        <v>0.38</v>
      </c>
      <c r="AH217" s="74">
        <v>0.38</v>
      </c>
      <c r="AI217" s="74" t="s">
        <v>26</v>
      </c>
      <c r="AJ217" s="74" t="s">
        <v>26</v>
      </c>
      <c r="AK217" s="74" t="s">
        <v>26</v>
      </c>
    </row>
    <row r="218" spans="1:37" x14ac:dyDescent="0.25">
      <c r="A218" s="74" t="s">
        <v>345</v>
      </c>
      <c r="B218" s="84" t="s">
        <v>20</v>
      </c>
      <c r="C218" s="74" t="s">
        <v>30</v>
      </c>
      <c r="D218" s="74" t="s">
        <v>77</v>
      </c>
      <c r="E218" s="74" t="s">
        <v>78</v>
      </c>
      <c r="F218" s="74" t="s">
        <v>346</v>
      </c>
      <c r="G218" s="74" t="s">
        <v>79</v>
      </c>
      <c r="H218" s="84">
        <v>15</v>
      </c>
      <c r="I218" s="85">
        <v>0.7</v>
      </c>
      <c r="J218" s="86">
        <v>0.62860243080000411</v>
      </c>
      <c r="K218" s="87" t="s">
        <v>54</v>
      </c>
      <c r="L218" s="87" t="s">
        <v>54</v>
      </c>
      <c r="M218" s="87" t="s">
        <v>54</v>
      </c>
      <c r="N218" s="84" t="s">
        <v>54</v>
      </c>
      <c r="O218" s="84" t="s">
        <v>54</v>
      </c>
      <c r="P218" s="84" t="s">
        <v>54</v>
      </c>
      <c r="Q218" s="84" t="s">
        <v>54</v>
      </c>
      <c r="R218" s="84" t="s">
        <v>54</v>
      </c>
      <c r="S218" s="84" t="s">
        <v>54</v>
      </c>
      <c r="T218" s="84" t="s">
        <v>54</v>
      </c>
      <c r="U218" s="84" t="s">
        <v>54</v>
      </c>
      <c r="V218" s="74" t="s">
        <v>54</v>
      </c>
      <c r="W218" s="74" t="s">
        <v>54</v>
      </c>
      <c r="X218" s="74" t="s">
        <v>54</v>
      </c>
      <c r="Y218" s="74" t="s">
        <v>54</v>
      </c>
      <c r="Z218" s="74" t="s">
        <v>54</v>
      </c>
      <c r="AA218" s="74" t="s">
        <v>54</v>
      </c>
      <c r="AB218" s="74" t="s">
        <v>54</v>
      </c>
      <c r="AC218" s="74" t="s">
        <v>54</v>
      </c>
      <c r="AD218" s="74" t="s">
        <v>54</v>
      </c>
      <c r="AE218" s="74" t="s">
        <v>54</v>
      </c>
      <c r="AF218" s="74" t="s">
        <v>54</v>
      </c>
      <c r="AG218" s="74">
        <v>0.33</v>
      </c>
      <c r="AH218" s="74">
        <v>0.33</v>
      </c>
      <c r="AI218" s="74" t="s">
        <v>26</v>
      </c>
      <c r="AJ218" s="74" t="s">
        <v>26</v>
      </c>
      <c r="AK218" s="74" t="s">
        <v>26</v>
      </c>
    </row>
    <row r="219" spans="1:37" x14ac:dyDescent="0.25">
      <c r="A219" s="74" t="s">
        <v>347</v>
      </c>
      <c r="B219" s="84" t="s">
        <v>28</v>
      </c>
      <c r="C219" s="74" t="s">
        <v>30</v>
      </c>
      <c r="D219" s="74" t="s">
        <v>77</v>
      </c>
      <c r="E219" s="74" t="s">
        <v>78</v>
      </c>
      <c r="F219" s="74" t="s">
        <v>346</v>
      </c>
      <c r="G219" s="74" t="s">
        <v>79</v>
      </c>
      <c r="H219" s="84">
        <v>15</v>
      </c>
      <c r="I219" s="85">
        <v>0.7</v>
      </c>
      <c r="J219" s="86">
        <v>0.62860243080000411</v>
      </c>
      <c r="K219" s="87" t="s">
        <v>54</v>
      </c>
      <c r="L219" s="87" t="s">
        <v>54</v>
      </c>
      <c r="M219" s="87" t="s">
        <v>54</v>
      </c>
      <c r="N219" s="84" t="s">
        <v>54</v>
      </c>
      <c r="O219" s="84" t="s">
        <v>54</v>
      </c>
      <c r="P219" s="84" t="s">
        <v>54</v>
      </c>
      <c r="Q219" s="84" t="s">
        <v>54</v>
      </c>
      <c r="R219" s="84" t="s">
        <v>54</v>
      </c>
      <c r="S219" s="84" t="s">
        <v>54</v>
      </c>
      <c r="T219" s="84" t="s">
        <v>54</v>
      </c>
      <c r="U219" s="84" t="s">
        <v>54</v>
      </c>
      <c r="V219" s="74" t="s">
        <v>54</v>
      </c>
      <c r="W219" s="74" t="s">
        <v>54</v>
      </c>
      <c r="X219" s="74" t="s">
        <v>54</v>
      </c>
      <c r="Y219" s="74" t="s">
        <v>54</v>
      </c>
      <c r="Z219" s="74" t="s">
        <v>54</v>
      </c>
      <c r="AA219" s="74" t="s">
        <v>54</v>
      </c>
      <c r="AB219" s="74" t="s">
        <v>54</v>
      </c>
      <c r="AC219" s="74" t="s">
        <v>54</v>
      </c>
      <c r="AD219" s="74" t="s">
        <v>54</v>
      </c>
      <c r="AE219" s="74" t="s">
        <v>54</v>
      </c>
      <c r="AF219" s="74" t="s">
        <v>54</v>
      </c>
      <c r="AG219" s="74">
        <v>0.33</v>
      </c>
      <c r="AH219" s="74">
        <v>0.33</v>
      </c>
      <c r="AI219" s="74" t="s">
        <v>26</v>
      </c>
      <c r="AJ219" s="74" t="s">
        <v>26</v>
      </c>
      <c r="AK219" s="74" t="s">
        <v>26</v>
      </c>
    </row>
    <row r="220" spans="1:37" x14ac:dyDescent="0.25">
      <c r="A220" s="74" t="s">
        <v>348</v>
      </c>
      <c r="B220" s="84" t="s">
        <v>20</v>
      </c>
      <c r="C220" s="74" t="s">
        <v>30</v>
      </c>
      <c r="D220" s="74" t="s">
        <v>77</v>
      </c>
      <c r="E220" s="74" t="s">
        <v>78</v>
      </c>
      <c r="F220" s="74" t="s">
        <v>349</v>
      </c>
      <c r="G220" s="74" t="s">
        <v>79</v>
      </c>
      <c r="H220" s="84">
        <v>15</v>
      </c>
      <c r="I220" s="85">
        <v>0.7</v>
      </c>
      <c r="J220" s="86">
        <v>0.62860243080000411</v>
      </c>
      <c r="K220" s="87" t="s">
        <v>54</v>
      </c>
      <c r="L220" s="87" t="s">
        <v>54</v>
      </c>
      <c r="M220" s="87" t="s">
        <v>54</v>
      </c>
      <c r="N220" s="84" t="s">
        <v>54</v>
      </c>
      <c r="O220" s="84" t="s">
        <v>54</v>
      </c>
      <c r="P220" s="84" t="s">
        <v>54</v>
      </c>
      <c r="Q220" s="84" t="s">
        <v>54</v>
      </c>
      <c r="R220" s="84" t="s">
        <v>54</v>
      </c>
      <c r="S220" s="84" t="s">
        <v>54</v>
      </c>
      <c r="T220" s="84" t="s">
        <v>54</v>
      </c>
      <c r="U220" s="84" t="s">
        <v>54</v>
      </c>
      <c r="V220" s="74" t="s">
        <v>54</v>
      </c>
      <c r="W220" s="74" t="s">
        <v>54</v>
      </c>
      <c r="X220" s="74" t="s">
        <v>54</v>
      </c>
      <c r="Y220" s="74" t="s">
        <v>54</v>
      </c>
      <c r="Z220" s="74" t="s">
        <v>54</v>
      </c>
      <c r="AA220" s="74" t="s">
        <v>54</v>
      </c>
      <c r="AB220" s="74" t="s">
        <v>54</v>
      </c>
      <c r="AC220" s="74" t="s">
        <v>54</v>
      </c>
      <c r="AD220" s="74" t="s">
        <v>54</v>
      </c>
      <c r="AE220" s="74" t="s">
        <v>54</v>
      </c>
      <c r="AF220" s="74" t="s">
        <v>54</v>
      </c>
      <c r="AG220" s="74">
        <v>0.33</v>
      </c>
      <c r="AH220" s="74">
        <v>0.33</v>
      </c>
      <c r="AI220" s="74" t="s">
        <v>26</v>
      </c>
      <c r="AJ220" s="74" t="s">
        <v>26</v>
      </c>
      <c r="AK220" s="74" t="s">
        <v>26</v>
      </c>
    </row>
    <row r="221" spans="1:37" x14ac:dyDescent="0.25">
      <c r="A221" s="74" t="s">
        <v>350</v>
      </c>
      <c r="B221" s="84" t="s">
        <v>28</v>
      </c>
      <c r="C221" s="74" t="s">
        <v>30</v>
      </c>
      <c r="D221" s="74" t="s">
        <v>77</v>
      </c>
      <c r="E221" s="74" t="s">
        <v>78</v>
      </c>
      <c r="F221" s="74" t="s">
        <v>349</v>
      </c>
      <c r="G221" s="74" t="s">
        <v>79</v>
      </c>
      <c r="H221" s="84">
        <v>15</v>
      </c>
      <c r="I221" s="85">
        <v>0.7</v>
      </c>
      <c r="J221" s="86">
        <v>0.62860243080000411</v>
      </c>
      <c r="K221" s="87" t="s">
        <v>54</v>
      </c>
      <c r="L221" s="87" t="s">
        <v>54</v>
      </c>
      <c r="M221" s="87" t="s">
        <v>54</v>
      </c>
      <c r="N221" s="84" t="s">
        <v>54</v>
      </c>
      <c r="O221" s="84" t="s">
        <v>54</v>
      </c>
      <c r="P221" s="84" t="s">
        <v>54</v>
      </c>
      <c r="Q221" s="84" t="s">
        <v>54</v>
      </c>
      <c r="R221" s="84" t="s">
        <v>54</v>
      </c>
      <c r="S221" s="84" t="s">
        <v>54</v>
      </c>
      <c r="T221" s="84" t="s">
        <v>54</v>
      </c>
      <c r="U221" s="84" t="s">
        <v>54</v>
      </c>
      <c r="V221" s="74" t="s">
        <v>54</v>
      </c>
      <c r="W221" s="74" t="s">
        <v>54</v>
      </c>
      <c r="X221" s="74" t="s">
        <v>54</v>
      </c>
      <c r="Y221" s="74" t="s">
        <v>54</v>
      </c>
      <c r="Z221" s="74" t="s">
        <v>54</v>
      </c>
      <c r="AA221" s="74" t="s">
        <v>54</v>
      </c>
      <c r="AB221" s="74" t="s">
        <v>54</v>
      </c>
      <c r="AC221" s="74" t="s">
        <v>54</v>
      </c>
      <c r="AD221" s="74" t="s">
        <v>54</v>
      </c>
      <c r="AE221" s="74" t="s">
        <v>54</v>
      </c>
      <c r="AF221" s="74" t="s">
        <v>54</v>
      </c>
      <c r="AG221" s="74">
        <v>0.33</v>
      </c>
      <c r="AH221" s="74">
        <v>0.33</v>
      </c>
      <c r="AI221" s="74" t="s">
        <v>26</v>
      </c>
      <c r="AJ221" s="74" t="s">
        <v>26</v>
      </c>
      <c r="AK221" s="74" t="s">
        <v>26</v>
      </c>
    </row>
    <row r="222" spans="1:37" x14ac:dyDescent="0.25">
      <c r="A222" s="74" t="s">
        <v>351</v>
      </c>
      <c r="B222" s="84" t="s">
        <v>20</v>
      </c>
      <c r="C222" s="74" t="s">
        <v>30</v>
      </c>
      <c r="D222" s="74" t="s">
        <v>77</v>
      </c>
      <c r="E222" s="74" t="s">
        <v>78</v>
      </c>
      <c r="F222" s="74" t="s">
        <v>352</v>
      </c>
      <c r="G222" s="74" t="s">
        <v>79</v>
      </c>
      <c r="H222" s="84">
        <v>10</v>
      </c>
      <c r="I222" s="85">
        <v>0.7</v>
      </c>
      <c r="J222" s="86">
        <v>0.46016409749751264</v>
      </c>
      <c r="K222" s="87" t="s">
        <v>54</v>
      </c>
      <c r="L222" s="87" t="s">
        <v>54</v>
      </c>
      <c r="M222" s="87" t="s">
        <v>54</v>
      </c>
      <c r="N222" s="84" t="s">
        <v>54</v>
      </c>
      <c r="O222" s="84" t="s">
        <v>54</v>
      </c>
      <c r="P222" s="84" t="s">
        <v>54</v>
      </c>
      <c r="Q222" s="84" t="s">
        <v>54</v>
      </c>
      <c r="R222" s="84" t="s">
        <v>54</v>
      </c>
      <c r="S222" s="84" t="s">
        <v>54</v>
      </c>
      <c r="T222" s="84" t="s">
        <v>54</v>
      </c>
      <c r="U222" s="84" t="s">
        <v>54</v>
      </c>
      <c r="V222" s="74" t="s">
        <v>54</v>
      </c>
      <c r="W222" s="74" t="s">
        <v>54</v>
      </c>
      <c r="X222" s="74" t="s">
        <v>54</v>
      </c>
      <c r="Y222" s="74" t="s">
        <v>54</v>
      </c>
      <c r="Z222" s="74" t="s">
        <v>54</v>
      </c>
      <c r="AA222" s="74" t="s">
        <v>54</v>
      </c>
      <c r="AB222" s="74" t="s">
        <v>54</v>
      </c>
      <c r="AC222" s="74" t="s">
        <v>54</v>
      </c>
      <c r="AD222" s="74" t="s">
        <v>54</v>
      </c>
      <c r="AE222" s="74" t="s">
        <v>54</v>
      </c>
      <c r="AF222" s="74" t="s">
        <v>54</v>
      </c>
      <c r="AG222" s="74">
        <v>0.33</v>
      </c>
      <c r="AH222" s="74">
        <v>0.33</v>
      </c>
      <c r="AI222" s="74" t="s">
        <v>26</v>
      </c>
      <c r="AJ222" s="74" t="s">
        <v>26</v>
      </c>
      <c r="AK222" s="74" t="s">
        <v>26</v>
      </c>
    </row>
    <row r="223" spans="1:37" x14ac:dyDescent="0.25">
      <c r="A223" s="74" t="s">
        <v>353</v>
      </c>
      <c r="B223" s="84" t="s">
        <v>28</v>
      </c>
      <c r="C223" s="74" t="s">
        <v>30</v>
      </c>
      <c r="D223" s="74" t="s">
        <v>77</v>
      </c>
      <c r="E223" s="74" t="s">
        <v>78</v>
      </c>
      <c r="F223" s="74" t="s">
        <v>352</v>
      </c>
      <c r="G223" s="74" t="s">
        <v>79</v>
      </c>
      <c r="H223" s="84">
        <v>10</v>
      </c>
      <c r="I223" s="85">
        <v>0.7</v>
      </c>
      <c r="J223" s="86">
        <v>0.46016409749751264</v>
      </c>
      <c r="K223" s="87" t="s">
        <v>54</v>
      </c>
      <c r="L223" s="87" t="s">
        <v>54</v>
      </c>
      <c r="M223" s="87" t="s">
        <v>54</v>
      </c>
      <c r="N223" s="84" t="s">
        <v>54</v>
      </c>
      <c r="O223" s="84" t="s">
        <v>54</v>
      </c>
      <c r="P223" s="84" t="s">
        <v>54</v>
      </c>
      <c r="Q223" s="84" t="s">
        <v>54</v>
      </c>
      <c r="R223" s="84" t="s">
        <v>54</v>
      </c>
      <c r="S223" s="84" t="s">
        <v>54</v>
      </c>
      <c r="T223" s="84" t="s">
        <v>54</v>
      </c>
      <c r="U223" s="84" t="s">
        <v>54</v>
      </c>
      <c r="V223" s="74" t="s">
        <v>54</v>
      </c>
      <c r="W223" s="74" t="s">
        <v>54</v>
      </c>
      <c r="X223" s="74" t="s">
        <v>54</v>
      </c>
      <c r="Y223" s="74" t="s">
        <v>54</v>
      </c>
      <c r="Z223" s="74" t="s">
        <v>54</v>
      </c>
      <c r="AA223" s="74" t="s">
        <v>54</v>
      </c>
      <c r="AB223" s="74" t="s">
        <v>54</v>
      </c>
      <c r="AC223" s="74" t="s">
        <v>54</v>
      </c>
      <c r="AD223" s="74" t="s">
        <v>54</v>
      </c>
      <c r="AE223" s="74" t="s">
        <v>54</v>
      </c>
      <c r="AF223" s="74" t="s">
        <v>54</v>
      </c>
      <c r="AG223" s="74">
        <v>0.33</v>
      </c>
      <c r="AH223" s="74">
        <v>0.33</v>
      </c>
      <c r="AI223" s="74" t="s">
        <v>26</v>
      </c>
      <c r="AJ223" s="74" t="s">
        <v>26</v>
      </c>
      <c r="AK223" s="74" t="s">
        <v>26</v>
      </c>
    </row>
    <row r="224" spans="1:37" x14ac:dyDescent="0.25">
      <c r="A224" s="74" t="s">
        <v>354</v>
      </c>
      <c r="B224" s="84" t="s">
        <v>20</v>
      </c>
      <c r="C224" s="74" t="s">
        <v>30</v>
      </c>
      <c r="D224" s="74" t="s">
        <v>57</v>
      </c>
      <c r="E224" s="74" t="s">
        <v>70</v>
      </c>
      <c r="F224" s="74" t="s">
        <v>355</v>
      </c>
      <c r="G224" s="74" t="s">
        <v>31</v>
      </c>
      <c r="H224" s="84">
        <v>15</v>
      </c>
      <c r="I224" s="85">
        <v>0.7</v>
      </c>
      <c r="J224" s="86">
        <v>0.6269962886457372</v>
      </c>
      <c r="K224" s="87" t="s">
        <v>54</v>
      </c>
      <c r="L224" s="87" t="s">
        <v>54</v>
      </c>
      <c r="M224" s="87" t="s">
        <v>54</v>
      </c>
      <c r="N224" s="84" t="s">
        <v>54</v>
      </c>
      <c r="O224" s="84" t="s">
        <v>54</v>
      </c>
      <c r="P224" s="84" t="s">
        <v>54</v>
      </c>
      <c r="Q224" s="84" t="s">
        <v>54</v>
      </c>
      <c r="R224" s="84" t="s">
        <v>54</v>
      </c>
      <c r="S224" s="84" t="s">
        <v>54</v>
      </c>
      <c r="T224" s="84" t="s">
        <v>54</v>
      </c>
      <c r="U224" s="84" t="s">
        <v>54</v>
      </c>
      <c r="V224" s="74" t="s">
        <v>54</v>
      </c>
      <c r="W224" s="74" t="s">
        <v>54</v>
      </c>
      <c r="X224" s="74" t="s">
        <v>54</v>
      </c>
      <c r="Y224" s="74" t="s">
        <v>54</v>
      </c>
      <c r="Z224" s="74" t="s">
        <v>54</v>
      </c>
      <c r="AA224" s="74" t="s">
        <v>54</v>
      </c>
      <c r="AB224" s="74" t="s">
        <v>54</v>
      </c>
      <c r="AC224" s="74" t="s">
        <v>54</v>
      </c>
      <c r="AD224" s="74" t="s">
        <v>54</v>
      </c>
      <c r="AE224" s="74" t="s">
        <v>54</v>
      </c>
      <c r="AF224" s="74" t="s">
        <v>54</v>
      </c>
      <c r="AG224" s="74">
        <v>0.33</v>
      </c>
      <c r="AH224" s="74">
        <v>0.33</v>
      </c>
      <c r="AI224" s="74" t="s">
        <v>26</v>
      </c>
      <c r="AJ224" s="74" t="s">
        <v>26</v>
      </c>
      <c r="AK224" s="74" t="s">
        <v>26</v>
      </c>
    </row>
    <row r="225" spans="1:37" x14ac:dyDescent="0.25">
      <c r="A225" s="74" t="s">
        <v>356</v>
      </c>
      <c r="B225" s="84" t="s">
        <v>28</v>
      </c>
      <c r="C225" s="74" t="s">
        <v>30</v>
      </c>
      <c r="D225" s="74" t="s">
        <v>57</v>
      </c>
      <c r="E225" s="74" t="s">
        <v>70</v>
      </c>
      <c r="F225" s="74" t="s">
        <v>355</v>
      </c>
      <c r="G225" s="74" t="s">
        <v>31</v>
      </c>
      <c r="H225" s="84">
        <v>15</v>
      </c>
      <c r="I225" s="85">
        <v>0.7</v>
      </c>
      <c r="J225" s="86">
        <v>0.6269962886457372</v>
      </c>
      <c r="K225" s="87" t="s">
        <v>54</v>
      </c>
      <c r="L225" s="87" t="s">
        <v>54</v>
      </c>
      <c r="M225" s="87" t="s">
        <v>54</v>
      </c>
      <c r="N225" s="84" t="s">
        <v>54</v>
      </c>
      <c r="O225" s="84" t="s">
        <v>54</v>
      </c>
      <c r="P225" s="84" t="s">
        <v>54</v>
      </c>
      <c r="Q225" s="84" t="s">
        <v>54</v>
      </c>
      <c r="R225" s="84" t="s">
        <v>54</v>
      </c>
      <c r="S225" s="84" t="s">
        <v>54</v>
      </c>
      <c r="T225" s="84" t="s">
        <v>54</v>
      </c>
      <c r="U225" s="84" t="s">
        <v>54</v>
      </c>
      <c r="V225" s="74" t="s">
        <v>54</v>
      </c>
      <c r="W225" s="74" t="s">
        <v>54</v>
      </c>
      <c r="X225" s="74" t="s">
        <v>54</v>
      </c>
      <c r="Y225" s="74" t="s">
        <v>54</v>
      </c>
      <c r="Z225" s="74" t="s">
        <v>54</v>
      </c>
      <c r="AA225" s="74" t="s">
        <v>54</v>
      </c>
      <c r="AB225" s="74" t="s">
        <v>54</v>
      </c>
      <c r="AC225" s="74" t="s">
        <v>54</v>
      </c>
      <c r="AD225" s="74" t="s">
        <v>54</v>
      </c>
      <c r="AE225" s="74" t="s">
        <v>54</v>
      </c>
      <c r="AF225" s="74" t="s">
        <v>54</v>
      </c>
      <c r="AG225" s="74">
        <v>0.33</v>
      </c>
      <c r="AH225" s="74">
        <v>0.33</v>
      </c>
      <c r="AI225" s="74" t="s">
        <v>26</v>
      </c>
      <c r="AJ225" s="74" t="s">
        <v>26</v>
      </c>
      <c r="AK225" s="74" t="s">
        <v>26</v>
      </c>
    </row>
    <row r="226" spans="1:37" x14ac:dyDescent="0.25">
      <c r="A226" s="74" t="s">
        <v>357</v>
      </c>
      <c r="B226" s="84" t="s">
        <v>20</v>
      </c>
      <c r="C226" s="74" t="s">
        <v>30</v>
      </c>
      <c r="D226" s="74" t="s">
        <v>57</v>
      </c>
      <c r="E226" s="74" t="s">
        <v>70</v>
      </c>
      <c r="F226" s="74" t="s">
        <v>358</v>
      </c>
      <c r="G226" s="74" t="s">
        <v>31</v>
      </c>
      <c r="H226" s="84">
        <v>15</v>
      </c>
      <c r="I226" s="85">
        <v>0.7</v>
      </c>
      <c r="J226" s="86">
        <v>0.6269962886457372</v>
      </c>
      <c r="K226" s="87" t="s">
        <v>54</v>
      </c>
      <c r="L226" s="87" t="s">
        <v>54</v>
      </c>
      <c r="M226" s="87" t="s">
        <v>54</v>
      </c>
      <c r="N226" s="84" t="s">
        <v>54</v>
      </c>
      <c r="O226" s="84" t="s">
        <v>54</v>
      </c>
      <c r="P226" s="84" t="s">
        <v>54</v>
      </c>
      <c r="Q226" s="84" t="s">
        <v>54</v>
      </c>
      <c r="R226" s="84" t="s">
        <v>54</v>
      </c>
      <c r="S226" s="84" t="s">
        <v>54</v>
      </c>
      <c r="T226" s="84" t="s">
        <v>54</v>
      </c>
      <c r="U226" s="84" t="s">
        <v>54</v>
      </c>
      <c r="V226" s="74" t="s">
        <v>54</v>
      </c>
      <c r="W226" s="74" t="s">
        <v>54</v>
      </c>
      <c r="X226" s="74" t="s">
        <v>54</v>
      </c>
      <c r="Y226" s="74" t="s">
        <v>54</v>
      </c>
      <c r="Z226" s="74" t="s">
        <v>54</v>
      </c>
      <c r="AA226" s="74" t="s">
        <v>54</v>
      </c>
      <c r="AB226" s="74" t="s">
        <v>54</v>
      </c>
      <c r="AC226" s="74" t="s">
        <v>54</v>
      </c>
      <c r="AD226" s="74" t="s">
        <v>54</v>
      </c>
      <c r="AE226" s="74" t="s">
        <v>54</v>
      </c>
      <c r="AF226" s="74" t="s">
        <v>54</v>
      </c>
      <c r="AG226" s="74">
        <v>0.33</v>
      </c>
      <c r="AH226" s="74">
        <v>0.33</v>
      </c>
      <c r="AI226" s="74" t="s">
        <v>26</v>
      </c>
      <c r="AJ226" s="74" t="s">
        <v>26</v>
      </c>
      <c r="AK226" s="74" t="s">
        <v>26</v>
      </c>
    </row>
    <row r="227" spans="1:37" x14ac:dyDescent="0.25">
      <c r="A227" s="74" t="s">
        <v>359</v>
      </c>
      <c r="B227" s="84" t="s">
        <v>28</v>
      </c>
      <c r="C227" s="74" t="s">
        <v>30</v>
      </c>
      <c r="D227" s="74" t="s">
        <v>57</v>
      </c>
      <c r="E227" s="74" t="s">
        <v>70</v>
      </c>
      <c r="F227" s="74" t="s">
        <v>358</v>
      </c>
      <c r="G227" s="74" t="s">
        <v>31</v>
      </c>
      <c r="H227" s="84">
        <v>15</v>
      </c>
      <c r="I227" s="85">
        <v>0.7</v>
      </c>
      <c r="J227" s="86">
        <v>0.6269962886457372</v>
      </c>
      <c r="K227" s="87" t="s">
        <v>54</v>
      </c>
      <c r="L227" s="87" t="s">
        <v>54</v>
      </c>
      <c r="M227" s="87" t="s">
        <v>54</v>
      </c>
      <c r="N227" s="84" t="s">
        <v>54</v>
      </c>
      <c r="O227" s="84" t="s">
        <v>54</v>
      </c>
      <c r="P227" s="84" t="s">
        <v>54</v>
      </c>
      <c r="Q227" s="84" t="s">
        <v>54</v>
      </c>
      <c r="R227" s="84" t="s">
        <v>54</v>
      </c>
      <c r="S227" s="84" t="s">
        <v>54</v>
      </c>
      <c r="T227" s="84" t="s">
        <v>54</v>
      </c>
      <c r="U227" s="84" t="s">
        <v>54</v>
      </c>
      <c r="V227" s="74" t="s">
        <v>54</v>
      </c>
      <c r="W227" s="74" t="s">
        <v>54</v>
      </c>
      <c r="X227" s="74" t="s">
        <v>54</v>
      </c>
      <c r="Y227" s="74" t="s">
        <v>54</v>
      </c>
      <c r="Z227" s="74" t="s">
        <v>54</v>
      </c>
      <c r="AA227" s="74" t="s">
        <v>54</v>
      </c>
      <c r="AB227" s="74" t="s">
        <v>54</v>
      </c>
      <c r="AC227" s="74" t="s">
        <v>54</v>
      </c>
      <c r="AD227" s="74" t="s">
        <v>54</v>
      </c>
      <c r="AE227" s="74" t="s">
        <v>54</v>
      </c>
      <c r="AF227" s="74" t="s">
        <v>54</v>
      </c>
      <c r="AG227" s="74">
        <v>0.33</v>
      </c>
      <c r="AH227" s="74">
        <v>0.33</v>
      </c>
      <c r="AI227" s="74" t="s">
        <v>26</v>
      </c>
      <c r="AJ227" s="74" t="s">
        <v>26</v>
      </c>
      <c r="AK227" s="74" t="s">
        <v>26</v>
      </c>
    </row>
    <row r="228" spans="1:37" x14ac:dyDescent="0.25">
      <c r="A228" s="74" t="s">
        <v>360</v>
      </c>
      <c r="B228" s="84" t="s">
        <v>20</v>
      </c>
      <c r="C228" s="74" t="s">
        <v>30</v>
      </c>
      <c r="D228" s="74" t="s">
        <v>57</v>
      </c>
      <c r="E228" s="74" t="s">
        <v>343</v>
      </c>
      <c r="F228" s="74" t="s">
        <v>361</v>
      </c>
      <c r="G228" s="74" t="s">
        <v>31</v>
      </c>
      <c r="H228" s="84">
        <v>20</v>
      </c>
      <c r="I228" s="85">
        <v>0.7</v>
      </c>
      <c r="J228" s="86">
        <v>0.74901332918833474</v>
      </c>
      <c r="K228" s="87" t="s">
        <v>54</v>
      </c>
      <c r="L228" s="87" t="s">
        <v>54</v>
      </c>
      <c r="M228" s="87" t="s">
        <v>54</v>
      </c>
      <c r="N228" s="84" t="s">
        <v>54</v>
      </c>
      <c r="O228" s="84" t="s">
        <v>54</v>
      </c>
      <c r="P228" s="84" t="s">
        <v>54</v>
      </c>
      <c r="Q228" s="84" t="s">
        <v>54</v>
      </c>
      <c r="R228" s="84" t="s">
        <v>54</v>
      </c>
      <c r="S228" s="84" t="s">
        <v>54</v>
      </c>
      <c r="T228" s="84" t="s">
        <v>54</v>
      </c>
      <c r="U228" s="84" t="s">
        <v>54</v>
      </c>
      <c r="V228" s="74" t="s">
        <v>54</v>
      </c>
      <c r="W228" s="74" t="s">
        <v>54</v>
      </c>
      <c r="X228" s="74" t="s">
        <v>54</v>
      </c>
      <c r="Y228" s="74" t="s">
        <v>54</v>
      </c>
      <c r="Z228" s="74" t="s">
        <v>54</v>
      </c>
      <c r="AA228" s="74" t="s">
        <v>54</v>
      </c>
      <c r="AB228" s="74" t="s">
        <v>54</v>
      </c>
      <c r="AC228" s="74" t="s">
        <v>54</v>
      </c>
      <c r="AD228" s="74" t="s">
        <v>54</v>
      </c>
      <c r="AE228" s="74" t="s">
        <v>54</v>
      </c>
      <c r="AF228" s="74" t="s">
        <v>54</v>
      </c>
      <c r="AG228" s="74">
        <v>0.38</v>
      </c>
      <c r="AH228" s="74">
        <v>0.38</v>
      </c>
      <c r="AI228" s="74" t="s">
        <v>26</v>
      </c>
      <c r="AJ228" s="74" t="s">
        <v>26</v>
      </c>
      <c r="AK228" s="74" t="s">
        <v>26</v>
      </c>
    </row>
    <row r="229" spans="1:37" x14ac:dyDescent="0.25">
      <c r="A229" s="74" t="s">
        <v>362</v>
      </c>
      <c r="B229" s="84" t="s">
        <v>28</v>
      </c>
      <c r="C229" s="74" t="s">
        <v>30</v>
      </c>
      <c r="D229" s="74" t="s">
        <v>57</v>
      </c>
      <c r="E229" s="74" t="s">
        <v>343</v>
      </c>
      <c r="F229" s="74" t="s">
        <v>361</v>
      </c>
      <c r="G229" s="74" t="s">
        <v>31</v>
      </c>
      <c r="H229" s="84">
        <v>20</v>
      </c>
      <c r="I229" s="85">
        <v>0.7</v>
      </c>
      <c r="J229" s="86">
        <v>0.74901332918833474</v>
      </c>
      <c r="K229" s="87" t="s">
        <v>54</v>
      </c>
      <c r="L229" s="87" t="s">
        <v>54</v>
      </c>
      <c r="M229" s="87" t="s">
        <v>54</v>
      </c>
      <c r="N229" s="84" t="s">
        <v>54</v>
      </c>
      <c r="O229" s="84" t="s">
        <v>54</v>
      </c>
      <c r="P229" s="84" t="s">
        <v>54</v>
      </c>
      <c r="Q229" s="84" t="s">
        <v>54</v>
      </c>
      <c r="R229" s="84" t="s">
        <v>54</v>
      </c>
      <c r="S229" s="84" t="s">
        <v>54</v>
      </c>
      <c r="T229" s="84" t="s">
        <v>54</v>
      </c>
      <c r="U229" s="84" t="s">
        <v>54</v>
      </c>
      <c r="V229" s="74" t="s">
        <v>54</v>
      </c>
      <c r="W229" s="74" t="s">
        <v>54</v>
      </c>
      <c r="X229" s="74" t="s">
        <v>54</v>
      </c>
      <c r="Y229" s="74" t="s">
        <v>54</v>
      </c>
      <c r="Z229" s="74" t="s">
        <v>54</v>
      </c>
      <c r="AA229" s="74" t="s">
        <v>54</v>
      </c>
      <c r="AB229" s="74" t="s">
        <v>54</v>
      </c>
      <c r="AC229" s="74" t="s">
        <v>54</v>
      </c>
      <c r="AD229" s="74" t="s">
        <v>54</v>
      </c>
      <c r="AE229" s="74" t="s">
        <v>54</v>
      </c>
      <c r="AF229" s="74" t="s">
        <v>54</v>
      </c>
      <c r="AG229" s="74">
        <v>0.38</v>
      </c>
      <c r="AH229" s="74">
        <v>0.38</v>
      </c>
      <c r="AI229" s="74" t="s">
        <v>26</v>
      </c>
      <c r="AJ229" s="74" t="s">
        <v>26</v>
      </c>
      <c r="AK229" s="74" t="s">
        <v>26</v>
      </c>
    </row>
    <row r="230" spans="1:37" x14ac:dyDescent="0.25">
      <c r="A230" s="74" t="s">
        <v>363</v>
      </c>
      <c r="B230" s="84" t="s">
        <v>20</v>
      </c>
      <c r="C230" s="74" t="s">
        <v>30</v>
      </c>
      <c r="D230" s="74" t="s">
        <v>57</v>
      </c>
      <c r="E230" s="74" t="s">
        <v>70</v>
      </c>
      <c r="F230" s="74" t="s">
        <v>364</v>
      </c>
      <c r="G230" s="74" t="s">
        <v>31</v>
      </c>
      <c r="H230" s="84">
        <v>15</v>
      </c>
      <c r="I230" s="85">
        <v>0.7</v>
      </c>
      <c r="J230" s="86">
        <v>0.6269962886457372</v>
      </c>
      <c r="K230" s="87" t="s">
        <v>54</v>
      </c>
      <c r="L230" s="87" t="s">
        <v>54</v>
      </c>
      <c r="M230" s="87" t="s">
        <v>54</v>
      </c>
      <c r="N230" s="84" t="s">
        <v>54</v>
      </c>
      <c r="O230" s="84" t="s">
        <v>54</v>
      </c>
      <c r="P230" s="84" t="s">
        <v>54</v>
      </c>
      <c r="Q230" s="84" t="s">
        <v>54</v>
      </c>
      <c r="R230" s="84" t="s">
        <v>54</v>
      </c>
      <c r="S230" s="84" t="s">
        <v>54</v>
      </c>
      <c r="T230" s="84" t="s">
        <v>54</v>
      </c>
      <c r="U230" s="84" t="s">
        <v>54</v>
      </c>
      <c r="V230" s="74" t="s">
        <v>54</v>
      </c>
      <c r="W230" s="74" t="s">
        <v>54</v>
      </c>
      <c r="X230" s="74" t="s">
        <v>54</v>
      </c>
      <c r="Y230" s="74" t="s">
        <v>54</v>
      </c>
      <c r="Z230" s="74" t="s">
        <v>54</v>
      </c>
      <c r="AA230" s="74" t="s">
        <v>54</v>
      </c>
      <c r="AB230" s="74" t="s">
        <v>54</v>
      </c>
      <c r="AC230" s="74" t="s">
        <v>54</v>
      </c>
      <c r="AD230" s="74" t="s">
        <v>54</v>
      </c>
      <c r="AE230" s="74" t="s">
        <v>54</v>
      </c>
      <c r="AF230" s="74" t="s">
        <v>54</v>
      </c>
      <c r="AG230" s="74">
        <v>0.33</v>
      </c>
      <c r="AH230" s="74">
        <v>0.33</v>
      </c>
      <c r="AI230" s="74" t="s">
        <v>26</v>
      </c>
      <c r="AJ230" s="74" t="s">
        <v>26</v>
      </c>
      <c r="AK230" s="74" t="s">
        <v>26</v>
      </c>
    </row>
    <row r="231" spans="1:37" x14ac:dyDescent="0.25">
      <c r="A231" s="74" t="s">
        <v>365</v>
      </c>
      <c r="B231" s="84" t="s">
        <v>28</v>
      </c>
      <c r="C231" s="74" t="s">
        <v>30</v>
      </c>
      <c r="D231" s="74" t="s">
        <v>57</v>
      </c>
      <c r="E231" s="74" t="s">
        <v>70</v>
      </c>
      <c r="F231" s="74" t="s">
        <v>364</v>
      </c>
      <c r="G231" s="74" t="s">
        <v>31</v>
      </c>
      <c r="H231" s="84">
        <v>15</v>
      </c>
      <c r="I231" s="85">
        <v>0.7</v>
      </c>
      <c r="J231" s="86">
        <v>0.6269962886457372</v>
      </c>
      <c r="K231" s="87" t="s">
        <v>54</v>
      </c>
      <c r="L231" s="87" t="s">
        <v>54</v>
      </c>
      <c r="M231" s="87" t="s">
        <v>54</v>
      </c>
      <c r="N231" s="84" t="s">
        <v>54</v>
      </c>
      <c r="O231" s="84" t="s">
        <v>54</v>
      </c>
      <c r="P231" s="84" t="s">
        <v>54</v>
      </c>
      <c r="Q231" s="84" t="s">
        <v>54</v>
      </c>
      <c r="R231" s="84" t="s">
        <v>54</v>
      </c>
      <c r="S231" s="84" t="s">
        <v>54</v>
      </c>
      <c r="T231" s="84" t="s">
        <v>54</v>
      </c>
      <c r="U231" s="84" t="s">
        <v>54</v>
      </c>
      <c r="V231" s="74" t="s">
        <v>54</v>
      </c>
      <c r="W231" s="74" t="s">
        <v>54</v>
      </c>
      <c r="X231" s="74" t="s">
        <v>54</v>
      </c>
      <c r="Y231" s="74" t="s">
        <v>54</v>
      </c>
      <c r="Z231" s="74" t="s">
        <v>54</v>
      </c>
      <c r="AA231" s="74" t="s">
        <v>54</v>
      </c>
      <c r="AB231" s="74" t="s">
        <v>54</v>
      </c>
      <c r="AC231" s="74" t="s">
        <v>54</v>
      </c>
      <c r="AD231" s="74" t="s">
        <v>54</v>
      </c>
      <c r="AE231" s="74" t="s">
        <v>54</v>
      </c>
      <c r="AF231" s="74" t="s">
        <v>54</v>
      </c>
      <c r="AG231" s="74">
        <v>0.33</v>
      </c>
      <c r="AH231" s="74">
        <v>0.33</v>
      </c>
      <c r="AI231" s="74" t="s">
        <v>26</v>
      </c>
      <c r="AJ231" s="74" t="s">
        <v>26</v>
      </c>
      <c r="AK231" s="74" t="s">
        <v>26</v>
      </c>
    </row>
    <row r="232" spans="1:37" x14ac:dyDescent="0.25">
      <c r="A232" s="74" t="s">
        <v>366</v>
      </c>
      <c r="B232" s="84" t="s">
        <v>20</v>
      </c>
      <c r="C232" s="74" t="s">
        <v>30</v>
      </c>
      <c r="D232" s="74" t="s">
        <v>57</v>
      </c>
      <c r="E232" s="74" t="s">
        <v>70</v>
      </c>
      <c r="F232" s="74" t="s">
        <v>367</v>
      </c>
      <c r="G232" s="74" t="s">
        <v>31</v>
      </c>
      <c r="H232" s="84">
        <v>15</v>
      </c>
      <c r="I232" s="85">
        <v>0.7</v>
      </c>
      <c r="J232" s="86">
        <v>0.6269962886457372</v>
      </c>
      <c r="K232" s="87" t="s">
        <v>54</v>
      </c>
      <c r="L232" s="87" t="s">
        <v>54</v>
      </c>
      <c r="M232" s="87" t="s">
        <v>54</v>
      </c>
      <c r="N232" s="84" t="s">
        <v>54</v>
      </c>
      <c r="O232" s="84" t="s">
        <v>54</v>
      </c>
      <c r="P232" s="84" t="s">
        <v>54</v>
      </c>
      <c r="Q232" s="84" t="s">
        <v>54</v>
      </c>
      <c r="R232" s="84" t="s">
        <v>54</v>
      </c>
      <c r="S232" s="84" t="s">
        <v>54</v>
      </c>
      <c r="T232" s="84" t="s">
        <v>54</v>
      </c>
      <c r="U232" s="84" t="s">
        <v>54</v>
      </c>
      <c r="V232" s="74" t="s">
        <v>54</v>
      </c>
      <c r="W232" s="74" t="s">
        <v>54</v>
      </c>
      <c r="X232" s="74" t="s">
        <v>54</v>
      </c>
      <c r="Y232" s="74" t="s">
        <v>54</v>
      </c>
      <c r="Z232" s="74" t="s">
        <v>54</v>
      </c>
      <c r="AA232" s="74" t="s">
        <v>54</v>
      </c>
      <c r="AB232" s="74" t="s">
        <v>54</v>
      </c>
      <c r="AC232" s="74" t="s">
        <v>54</v>
      </c>
      <c r="AD232" s="74" t="s">
        <v>54</v>
      </c>
      <c r="AE232" s="74" t="s">
        <v>54</v>
      </c>
      <c r="AF232" s="74" t="s">
        <v>54</v>
      </c>
      <c r="AG232" s="74">
        <v>0.33</v>
      </c>
      <c r="AH232" s="74">
        <v>0.33</v>
      </c>
      <c r="AI232" s="74" t="s">
        <v>26</v>
      </c>
      <c r="AJ232" s="74" t="s">
        <v>26</v>
      </c>
      <c r="AK232" s="74" t="s">
        <v>26</v>
      </c>
    </row>
    <row r="233" spans="1:37" x14ac:dyDescent="0.25">
      <c r="A233" s="74" t="s">
        <v>368</v>
      </c>
      <c r="B233" s="84" t="s">
        <v>28</v>
      </c>
      <c r="C233" s="74" t="s">
        <v>30</v>
      </c>
      <c r="D233" s="74" t="s">
        <v>57</v>
      </c>
      <c r="E233" s="74" t="s">
        <v>70</v>
      </c>
      <c r="F233" s="74" t="s">
        <v>367</v>
      </c>
      <c r="G233" s="74" t="s">
        <v>31</v>
      </c>
      <c r="H233" s="84">
        <v>15</v>
      </c>
      <c r="I233" s="85">
        <v>0.7</v>
      </c>
      <c r="J233" s="86">
        <v>0.6269962886457372</v>
      </c>
      <c r="K233" s="87" t="s">
        <v>54</v>
      </c>
      <c r="L233" s="87" t="s">
        <v>54</v>
      </c>
      <c r="M233" s="87" t="s">
        <v>54</v>
      </c>
      <c r="N233" s="84" t="s">
        <v>54</v>
      </c>
      <c r="O233" s="84" t="s">
        <v>54</v>
      </c>
      <c r="P233" s="84" t="s">
        <v>54</v>
      </c>
      <c r="Q233" s="84" t="s">
        <v>54</v>
      </c>
      <c r="R233" s="84" t="s">
        <v>54</v>
      </c>
      <c r="S233" s="84" t="s">
        <v>54</v>
      </c>
      <c r="T233" s="84" t="s">
        <v>54</v>
      </c>
      <c r="U233" s="84" t="s">
        <v>54</v>
      </c>
      <c r="V233" s="74" t="s">
        <v>54</v>
      </c>
      <c r="W233" s="74" t="s">
        <v>54</v>
      </c>
      <c r="X233" s="74" t="s">
        <v>54</v>
      </c>
      <c r="Y233" s="74" t="s">
        <v>54</v>
      </c>
      <c r="Z233" s="74" t="s">
        <v>54</v>
      </c>
      <c r="AA233" s="74" t="s">
        <v>54</v>
      </c>
      <c r="AB233" s="74" t="s">
        <v>54</v>
      </c>
      <c r="AC233" s="74" t="s">
        <v>54</v>
      </c>
      <c r="AD233" s="74" t="s">
        <v>54</v>
      </c>
      <c r="AE233" s="74" t="s">
        <v>54</v>
      </c>
      <c r="AF233" s="74" t="s">
        <v>54</v>
      </c>
      <c r="AG233" s="74">
        <v>0.33</v>
      </c>
      <c r="AH233" s="74">
        <v>0.33</v>
      </c>
      <c r="AI233" s="74" t="s">
        <v>26</v>
      </c>
      <c r="AJ233" s="74" t="s">
        <v>26</v>
      </c>
      <c r="AK233" s="74" t="s">
        <v>26</v>
      </c>
    </row>
    <row r="234" spans="1:37" x14ac:dyDescent="0.25">
      <c r="A234" s="74" t="s">
        <v>369</v>
      </c>
      <c r="B234" s="84" t="s">
        <v>20</v>
      </c>
      <c r="C234" s="74" t="s">
        <v>30</v>
      </c>
      <c r="D234" s="74" t="s">
        <v>57</v>
      </c>
      <c r="E234" s="74" t="s">
        <v>343</v>
      </c>
      <c r="F234" s="74" t="s">
        <v>370</v>
      </c>
      <c r="G234" s="74" t="s">
        <v>31</v>
      </c>
      <c r="H234" s="84">
        <v>20</v>
      </c>
      <c r="I234" s="85">
        <v>0.7</v>
      </c>
      <c r="J234" s="86">
        <v>0.74901332918833474</v>
      </c>
      <c r="K234" s="87" t="s">
        <v>54</v>
      </c>
      <c r="L234" s="87" t="s">
        <v>54</v>
      </c>
      <c r="M234" s="87" t="s">
        <v>54</v>
      </c>
      <c r="N234" s="84" t="s">
        <v>54</v>
      </c>
      <c r="O234" s="84" t="s">
        <v>54</v>
      </c>
      <c r="P234" s="84" t="s">
        <v>54</v>
      </c>
      <c r="Q234" s="84" t="s">
        <v>54</v>
      </c>
      <c r="R234" s="84" t="s">
        <v>54</v>
      </c>
      <c r="S234" s="84" t="s">
        <v>54</v>
      </c>
      <c r="T234" s="84" t="s">
        <v>54</v>
      </c>
      <c r="U234" s="84" t="s">
        <v>54</v>
      </c>
      <c r="V234" s="74" t="s">
        <v>54</v>
      </c>
      <c r="W234" s="74" t="s">
        <v>54</v>
      </c>
      <c r="X234" s="74" t="s">
        <v>54</v>
      </c>
      <c r="Y234" s="74" t="s">
        <v>54</v>
      </c>
      <c r="Z234" s="74" t="s">
        <v>54</v>
      </c>
      <c r="AA234" s="74" t="s">
        <v>54</v>
      </c>
      <c r="AB234" s="74" t="s">
        <v>54</v>
      </c>
      <c r="AC234" s="74" t="s">
        <v>54</v>
      </c>
      <c r="AD234" s="74" t="s">
        <v>54</v>
      </c>
      <c r="AE234" s="74" t="s">
        <v>54</v>
      </c>
      <c r="AF234" s="74" t="s">
        <v>54</v>
      </c>
      <c r="AG234" s="74">
        <v>0.38</v>
      </c>
      <c r="AH234" s="74">
        <v>0.38</v>
      </c>
      <c r="AI234" s="74" t="s">
        <v>26</v>
      </c>
      <c r="AJ234" s="74" t="s">
        <v>26</v>
      </c>
      <c r="AK234" s="74" t="s">
        <v>26</v>
      </c>
    </row>
    <row r="235" spans="1:37" x14ac:dyDescent="0.25">
      <c r="A235" s="74" t="s">
        <v>371</v>
      </c>
      <c r="B235" s="84" t="s">
        <v>28</v>
      </c>
      <c r="C235" s="74" t="s">
        <v>30</v>
      </c>
      <c r="D235" s="74" t="s">
        <v>57</v>
      </c>
      <c r="E235" s="74" t="s">
        <v>343</v>
      </c>
      <c r="F235" s="74" t="s">
        <v>370</v>
      </c>
      <c r="G235" s="74" t="s">
        <v>31</v>
      </c>
      <c r="H235" s="84">
        <v>20</v>
      </c>
      <c r="I235" s="85">
        <v>0.7</v>
      </c>
      <c r="J235" s="86">
        <v>0.74901332918833474</v>
      </c>
      <c r="K235" s="87" t="s">
        <v>54</v>
      </c>
      <c r="L235" s="87" t="s">
        <v>54</v>
      </c>
      <c r="M235" s="87" t="s">
        <v>54</v>
      </c>
      <c r="N235" s="84" t="s">
        <v>54</v>
      </c>
      <c r="O235" s="84" t="s">
        <v>54</v>
      </c>
      <c r="P235" s="84" t="s">
        <v>54</v>
      </c>
      <c r="Q235" s="84" t="s">
        <v>54</v>
      </c>
      <c r="R235" s="84" t="s">
        <v>54</v>
      </c>
      <c r="S235" s="84" t="s">
        <v>54</v>
      </c>
      <c r="T235" s="84" t="s">
        <v>54</v>
      </c>
      <c r="U235" s="84" t="s">
        <v>54</v>
      </c>
      <c r="V235" s="74" t="s">
        <v>54</v>
      </c>
      <c r="W235" s="74" t="s">
        <v>54</v>
      </c>
      <c r="X235" s="74" t="s">
        <v>54</v>
      </c>
      <c r="Y235" s="74" t="s">
        <v>54</v>
      </c>
      <c r="Z235" s="74" t="s">
        <v>54</v>
      </c>
      <c r="AA235" s="74" t="s">
        <v>54</v>
      </c>
      <c r="AB235" s="74" t="s">
        <v>54</v>
      </c>
      <c r="AC235" s="74" t="s">
        <v>54</v>
      </c>
      <c r="AD235" s="74" t="s">
        <v>54</v>
      </c>
      <c r="AE235" s="74" t="s">
        <v>54</v>
      </c>
      <c r="AF235" s="74" t="s">
        <v>54</v>
      </c>
      <c r="AG235" s="74">
        <v>0.38</v>
      </c>
      <c r="AH235" s="74">
        <v>0.38</v>
      </c>
      <c r="AI235" s="74" t="s">
        <v>26</v>
      </c>
      <c r="AJ235" s="74" t="s">
        <v>26</v>
      </c>
      <c r="AK235" s="74" t="s">
        <v>26</v>
      </c>
    </row>
    <row r="236" spans="1:37" x14ac:dyDescent="0.25">
      <c r="A236" s="74" t="s">
        <v>372</v>
      </c>
      <c r="B236" s="84" t="s">
        <v>20</v>
      </c>
      <c r="C236" s="74" t="s">
        <v>30</v>
      </c>
      <c r="D236" s="74" t="s">
        <v>57</v>
      </c>
      <c r="E236" s="74" t="s">
        <v>343</v>
      </c>
      <c r="F236" s="74" t="s">
        <v>373</v>
      </c>
      <c r="G236" s="74" t="s">
        <v>31</v>
      </c>
      <c r="H236" s="84">
        <v>20</v>
      </c>
      <c r="I236" s="85">
        <v>0.7</v>
      </c>
      <c r="J236" s="86">
        <v>0.74901332918833474</v>
      </c>
      <c r="K236" s="87" t="s">
        <v>54</v>
      </c>
      <c r="L236" s="87" t="s">
        <v>54</v>
      </c>
      <c r="M236" s="87" t="s">
        <v>54</v>
      </c>
      <c r="N236" s="84" t="s">
        <v>54</v>
      </c>
      <c r="O236" s="84" t="s">
        <v>54</v>
      </c>
      <c r="P236" s="84" t="s">
        <v>54</v>
      </c>
      <c r="Q236" s="84" t="s">
        <v>54</v>
      </c>
      <c r="R236" s="84" t="s">
        <v>54</v>
      </c>
      <c r="S236" s="84" t="s">
        <v>54</v>
      </c>
      <c r="T236" s="84" t="s">
        <v>54</v>
      </c>
      <c r="U236" s="84" t="s">
        <v>54</v>
      </c>
      <c r="V236" s="74" t="s">
        <v>54</v>
      </c>
      <c r="W236" s="74" t="s">
        <v>54</v>
      </c>
      <c r="X236" s="74" t="s">
        <v>54</v>
      </c>
      <c r="Y236" s="74" t="s">
        <v>54</v>
      </c>
      <c r="Z236" s="74" t="s">
        <v>54</v>
      </c>
      <c r="AA236" s="74" t="s">
        <v>54</v>
      </c>
      <c r="AB236" s="74" t="s">
        <v>54</v>
      </c>
      <c r="AC236" s="74" t="s">
        <v>54</v>
      </c>
      <c r="AD236" s="74" t="s">
        <v>54</v>
      </c>
      <c r="AE236" s="74" t="s">
        <v>54</v>
      </c>
      <c r="AF236" s="74" t="s">
        <v>54</v>
      </c>
      <c r="AG236" s="74">
        <v>0.38</v>
      </c>
      <c r="AH236" s="74">
        <v>0.38</v>
      </c>
      <c r="AI236" s="74" t="s">
        <v>26</v>
      </c>
      <c r="AJ236" s="74" t="s">
        <v>26</v>
      </c>
      <c r="AK236" s="74" t="s">
        <v>26</v>
      </c>
    </row>
    <row r="237" spans="1:37" x14ac:dyDescent="0.25">
      <c r="A237" s="74" t="s">
        <v>374</v>
      </c>
      <c r="B237" s="84" t="s">
        <v>28</v>
      </c>
      <c r="C237" s="74" t="s">
        <v>30</v>
      </c>
      <c r="D237" s="74" t="s">
        <v>57</v>
      </c>
      <c r="E237" s="74" t="s">
        <v>343</v>
      </c>
      <c r="F237" s="74" t="s">
        <v>373</v>
      </c>
      <c r="G237" s="74" t="s">
        <v>31</v>
      </c>
      <c r="H237" s="84">
        <v>20</v>
      </c>
      <c r="I237" s="85">
        <v>0.7</v>
      </c>
      <c r="J237" s="86">
        <v>0.74901332918833474</v>
      </c>
      <c r="K237" s="87" t="s">
        <v>54</v>
      </c>
      <c r="L237" s="87" t="s">
        <v>54</v>
      </c>
      <c r="M237" s="87" t="s">
        <v>54</v>
      </c>
      <c r="N237" s="84" t="s">
        <v>54</v>
      </c>
      <c r="O237" s="84" t="s">
        <v>54</v>
      </c>
      <c r="P237" s="84" t="s">
        <v>54</v>
      </c>
      <c r="Q237" s="84" t="s">
        <v>54</v>
      </c>
      <c r="R237" s="84" t="s">
        <v>54</v>
      </c>
      <c r="S237" s="84" t="s">
        <v>54</v>
      </c>
      <c r="T237" s="84" t="s">
        <v>54</v>
      </c>
      <c r="U237" s="84" t="s">
        <v>54</v>
      </c>
      <c r="V237" s="74" t="s">
        <v>54</v>
      </c>
      <c r="W237" s="74" t="s">
        <v>54</v>
      </c>
      <c r="X237" s="74" t="s">
        <v>54</v>
      </c>
      <c r="Y237" s="74" t="s">
        <v>54</v>
      </c>
      <c r="Z237" s="74" t="s">
        <v>54</v>
      </c>
      <c r="AA237" s="74" t="s">
        <v>54</v>
      </c>
      <c r="AB237" s="74" t="s">
        <v>54</v>
      </c>
      <c r="AC237" s="74" t="s">
        <v>54</v>
      </c>
      <c r="AD237" s="74" t="s">
        <v>54</v>
      </c>
      <c r="AE237" s="74" t="s">
        <v>54</v>
      </c>
      <c r="AF237" s="74" t="s">
        <v>54</v>
      </c>
      <c r="AG237" s="74">
        <v>0.38</v>
      </c>
      <c r="AH237" s="74">
        <v>0.38</v>
      </c>
      <c r="AI237" s="74" t="s">
        <v>26</v>
      </c>
      <c r="AJ237" s="74" t="s">
        <v>26</v>
      </c>
      <c r="AK237" s="74" t="s">
        <v>26</v>
      </c>
    </row>
    <row r="238" spans="1:37" x14ac:dyDescent="0.25">
      <c r="A238" s="74" t="s">
        <v>375</v>
      </c>
      <c r="B238" s="84" t="s">
        <v>20</v>
      </c>
      <c r="C238" s="74" t="s">
        <v>89</v>
      </c>
      <c r="D238" s="74" t="s">
        <v>135</v>
      </c>
      <c r="E238" s="74" t="s">
        <v>136</v>
      </c>
      <c r="F238" s="74" t="s">
        <v>376</v>
      </c>
      <c r="G238" s="74" t="s">
        <v>138</v>
      </c>
      <c r="H238" s="84">
        <v>12</v>
      </c>
      <c r="I238" s="85">
        <v>0.7</v>
      </c>
      <c r="J238" s="86">
        <v>0.50142385598974282</v>
      </c>
      <c r="K238" s="87">
        <v>0.2</v>
      </c>
      <c r="L238" s="87">
        <v>0.27</v>
      </c>
      <c r="M238" s="87">
        <v>0.27</v>
      </c>
      <c r="N238" s="84">
        <v>0.27</v>
      </c>
      <c r="O238" s="84">
        <v>0.27</v>
      </c>
      <c r="P238" s="84">
        <v>0.27</v>
      </c>
      <c r="Q238" s="84">
        <v>0.27</v>
      </c>
      <c r="R238" s="84">
        <v>0.18</v>
      </c>
      <c r="S238" s="84">
        <v>0.18</v>
      </c>
      <c r="T238" s="84">
        <v>0.18</v>
      </c>
      <c r="U238" s="84">
        <v>0.18</v>
      </c>
      <c r="V238" s="74">
        <v>0.18</v>
      </c>
      <c r="W238" s="74">
        <v>0.18</v>
      </c>
      <c r="X238" s="74">
        <v>0.18</v>
      </c>
      <c r="Y238" s="74">
        <v>0.18</v>
      </c>
      <c r="Z238" s="74">
        <v>0.18</v>
      </c>
      <c r="AA238" s="74">
        <v>0.18</v>
      </c>
      <c r="AB238" s="74" t="s">
        <v>54</v>
      </c>
      <c r="AC238" s="74" t="s">
        <v>54</v>
      </c>
      <c r="AD238" s="74" t="s">
        <v>54</v>
      </c>
      <c r="AE238" s="74" t="s">
        <v>54</v>
      </c>
      <c r="AF238" s="74" t="s">
        <v>54</v>
      </c>
      <c r="AG238" s="74" t="s">
        <v>54</v>
      </c>
      <c r="AH238" s="74" t="s">
        <v>54</v>
      </c>
      <c r="AI238" s="74" t="s">
        <v>26</v>
      </c>
      <c r="AJ238" s="74" t="s">
        <v>26</v>
      </c>
    </row>
    <row r="239" spans="1:37" x14ac:dyDescent="0.25">
      <c r="A239" s="74" t="s">
        <v>377</v>
      </c>
      <c r="B239" s="84" t="s">
        <v>28</v>
      </c>
      <c r="C239" s="74" t="s">
        <v>89</v>
      </c>
      <c r="D239" s="74" t="s">
        <v>135</v>
      </c>
      <c r="E239" s="74" t="s">
        <v>136</v>
      </c>
      <c r="F239" s="74" t="s">
        <v>376</v>
      </c>
      <c r="G239" s="74" t="s">
        <v>138</v>
      </c>
      <c r="H239" s="84">
        <v>12</v>
      </c>
      <c r="I239" s="85">
        <v>0.7</v>
      </c>
      <c r="J239" s="86">
        <v>0.50142385598974282</v>
      </c>
      <c r="K239" s="87">
        <v>0.2</v>
      </c>
      <c r="L239" s="87">
        <v>0.27</v>
      </c>
      <c r="M239" s="87">
        <v>0.27</v>
      </c>
      <c r="N239" s="84">
        <v>0.27</v>
      </c>
      <c r="O239" s="84">
        <v>0.27</v>
      </c>
      <c r="P239" s="84">
        <v>0.27</v>
      </c>
      <c r="Q239" s="84">
        <v>0.27</v>
      </c>
      <c r="R239" s="84">
        <v>0.18</v>
      </c>
      <c r="S239" s="84">
        <v>0.18</v>
      </c>
      <c r="T239" s="84">
        <v>0.18</v>
      </c>
      <c r="U239" s="84">
        <v>0.18</v>
      </c>
      <c r="V239" s="74">
        <v>0.18</v>
      </c>
      <c r="W239" s="74">
        <v>0.18</v>
      </c>
      <c r="X239" s="74">
        <v>0.18</v>
      </c>
      <c r="Y239" s="74">
        <v>0.18</v>
      </c>
      <c r="Z239" s="74">
        <v>0.18</v>
      </c>
      <c r="AA239" s="74">
        <v>0.18</v>
      </c>
      <c r="AB239" s="74" t="s">
        <v>54</v>
      </c>
      <c r="AC239" s="74" t="s">
        <v>54</v>
      </c>
      <c r="AD239" s="74" t="s">
        <v>54</v>
      </c>
      <c r="AE239" s="74" t="s">
        <v>54</v>
      </c>
      <c r="AF239" s="74" t="s">
        <v>54</v>
      </c>
      <c r="AG239" s="74" t="s">
        <v>54</v>
      </c>
      <c r="AH239" s="74" t="s">
        <v>54</v>
      </c>
      <c r="AI239" s="74" t="s">
        <v>26</v>
      </c>
      <c r="AJ239" s="74" t="s">
        <v>26</v>
      </c>
    </row>
    <row r="240" spans="1:37" x14ac:dyDescent="0.25">
      <c r="A240" s="74" t="s">
        <v>378</v>
      </c>
      <c r="B240" s="84" t="s">
        <v>20</v>
      </c>
      <c r="C240" s="74" t="s">
        <v>21</v>
      </c>
      <c r="D240" s="74" t="s">
        <v>135</v>
      </c>
      <c r="E240" s="74" t="s">
        <v>136</v>
      </c>
      <c r="F240" s="74" t="s">
        <v>376</v>
      </c>
      <c r="G240" s="74" t="s">
        <v>138</v>
      </c>
      <c r="H240" s="84">
        <v>12</v>
      </c>
      <c r="I240" s="85">
        <v>0.7</v>
      </c>
      <c r="J240" s="86">
        <v>0.50142385598974282</v>
      </c>
      <c r="K240" s="87">
        <v>0.13</v>
      </c>
      <c r="L240" s="87">
        <v>0.2</v>
      </c>
      <c r="M240" s="87">
        <v>0.2</v>
      </c>
      <c r="N240" s="84">
        <v>0.2</v>
      </c>
      <c r="O240" s="84">
        <v>0.2</v>
      </c>
      <c r="P240" s="84">
        <v>0.2</v>
      </c>
      <c r="Q240" s="84">
        <v>0.2</v>
      </c>
      <c r="R240" s="84">
        <v>0.18</v>
      </c>
      <c r="S240" s="84">
        <v>0.18</v>
      </c>
      <c r="T240" s="84">
        <v>0.18</v>
      </c>
      <c r="U240" s="84">
        <v>0.18</v>
      </c>
      <c r="V240" s="74">
        <v>0.18</v>
      </c>
      <c r="W240" s="74">
        <v>0.18</v>
      </c>
      <c r="X240" s="74">
        <v>0.18</v>
      </c>
      <c r="Y240" s="74">
        <v>0.18</v>
      </c>
      <c r="Z240" s="74">
        <v>0.18</v>
      </c>
      <c r="AA240" s="74">
        <v>0.18</v>
      </c>
      <c r="AB240" s="74" t="s">
        <v>54</v>
      </c>
      <c r="AC240" s="74" t="s">
        <v>54</v>
      </c>
      <c r="AD240" s="74" t="s">
        <v>54</v>
      </c>
      <c r="AE240" s="74" t="s">
        <v>54</v>
      </c>
      <c r="AF240" s="74" t="s">
        <v>54</v>
      </c>
      <c r="AG240" s="74" t="s">
        <v>54</v>
      </c>
      <c r="AH240" s="74" t="s">
        <v>54</v>
      </c>
      <c r="AI240" s="74" t="s">
        <v>26</v>
      </c>
      <c r="AJ240" s="74" t="s">
        <v>26</v>
      </c>
    </row>
    <row r="241" spans="1:37" x14ac:dyDescent="0.25">
      <c r="A241" s="74" t="s">
        <v>379</v>
      </c>
      <c r="B241" s="84" t="s">
        <v>28</v>
      </c>
      <c r="C241" s="74" t="s">
        <v>21</v>
      </c>
      <c r="D241" s="74" t="s">
        <v>135</v>
      </c>
      <c r="E241" s="74" t="s">
        <v>136</v>
      </c>
      <c r="F241" s="74" t="s">
        <v>376</v>
      </c>
      <c r="G241" s="74" t="s">
        <v>138</v>
      </c>
      <c r="H241" s="84">
        <v>12</v>
      </c>
      <c r="I241" s="85">
        <v>0.7</v>
      </c>
      <c r="J241" s="86">
        <v>0.50142385598974282</v>
      </c>
      <c r="K241" s="87">
        <v>0.2</v>
      </c>
      <c r="L241" s="87">
        <v>0.27</v>
      </c>
      <c r="M241" s="87">
        <v>0.27</v>
      </c>
      <c r="N241" s="84">
        <v>0.27</v>
      </c>
      <c r="O241" s="84">
        <v>0.27</v>
      </c>
      <c r="P241" s="84">
        <v>0.27</v>
      </c>
      <c r="Q241" s="84">
        <v>0.27</v>
      </c>
      <c r="R241" s="84">
        <v>0.18</v>
      </c>
      <c r="S241" s="84">
        <v>0.18</v>
      </c>
      <c r="T241" s="84">
        <v>0.18</v>
      </c>
      <c r="U241" s="84">
        <v>0.18</v>
      </c>
      <c r="V241" s="74">
        <v>0.18</v>
      </c>
      <c r="W241" s="74">
        <v>0.18</v>
      </c>
      <c r="X241" s="74">
        <v>0.18</v>
      </c>
      <c r="Y241" s="74">
        <v>0.18</v>
      </c>
      <c r="Z241" s="74">
        <v>0.18</v>
      </c>
      <c r="AA241" s="74">
        <v>0.18</v>
      </c>
      <c r="AB241" s="74" t="s">
        <v>54</v>
      </c>
      <c r="AC241" s="74" t="s">
        <v>54</v>
      </c>
      <c r="AD241" s="74" t="s">
        <v>54</v>
      </c>
      <c r="AE241" s="74" t="s">
        <v>54</v>
      </c>
      <c r="AF241" s="74" t="s">
        <v>54</v>
      </c>
      <c r="AG241" s="74" t="s">
        <v>54</v>
      </c>
      <c r="AH241" s="74" t="s">
        <v>54</v>
      </c>
      <c r="AI241" s="74" t="s">
        <v>26</v>
      </c>
      <c r="AJ241" s="74" t="s">
        <v>26</v>
      </c>
    </row>
    <row r="242" spans="1:37" x14ac:dyDescent="0.25">
      <c r="A242" s="74" t="s">
        <v>380</v>
      </c>
      <c r="B242" s="84" t="s">
        <v>20</v>
      </c>
      <c r="C242" s="74" t="s">
        <v>30</v>
      </c>
      <c r="D242" s="74" t="s">
        <v>135</v>
      </c>
      <c r="E242" s="74" t="s">
        <v>136</v>
      </c>
      <c r="F242" s="74" t="s">
        <v>376</v>
      </c>
      <c r="G242" s="74" t="s">
        <v>138</v>
      </c>
      <c r="H242" s="84">
        <v>12</v>
      </c>
      <c r="I242" s="85">
        <v>0.7</v>
      </c>
      <c r="J242" s="86">
        <v>0.50142385598974282</v>
      </c>
      <c r="K242" s="87">
        <v>0.2</v>
      </c>
      <c r="L242" s="87">
        <v>0.27</v>
      </c>
      <c r="M242" s="87">
        <v>0.27</v>
      </c>
      <c r="N242" s="84">
        <v>0.27</v>
      </c>
      <c r="O242" s="84">
        <v>0.27</v>
      </c>
      <c r="P242" s="84">
        <v>0.27</v>
      </c>
      <c r="Q242" s="84">
        <v>0.27</v>
      </c>
      <c r="R242" s="84">
        <v>0.18</v>
      </c>
      <c r="S242" s="84">
        <v>0.18</v>
      </c>
      <c r="T242" s="84">
        <v>0.18</v>
      </c>
      <c r="U242" s="84">
        <v>0.18</v>
      </c>
      <c r="V242" s="74">
        <v>0.18</v>
      </c>
      <c r="W242" s="74">
        <v>0.18</v>
      </c>
      <c r="X242" s="74">
        <v>0.18</v>
      </c>
      <c r="Y242" s="74">
        <v>0.18</v>
      </c>
      <c r="Z242" s="74">
        <v>0.18</v>
      </c>
      <c r="AA242" s="74">
        <v>0.18</v>
      </c>
      <c r="AB242" s="74" t="s">
        <v>54</v>
      </c>
      <c r="AC242" s="74" t="s">
        <v>54</v>
      </c>
      <c r="AD242" s="74" t="s">
        <v>54</v>
      </c>
      <c r="AE242" s="74" t="s">
        <v>54</v>
      </c>
      <c r="AF242" s="74" t="s">
        <v>54</v>
      </c>
      <c r="AG242" s="74" t="s">
        <v>54</v>
      </c>
      <c r="AH242" s="74" t="s">
        <v>54</v>
      </c>
      <c r="AI242" s="74" t="s">
        <v>26</v>
      </c>
      <c r="AJ242" s="74" t="s">
        <v>26</v>
      </c>
    </row>
    <row r="243" spans="1:37" x14ac:dyDescent="0.25">
      <c r="A243" s="74" t="s">
        <v>381</v>
      </c>
      <c r="B243" s="84" t="s">
        <v>28</v>
      </c>
      <c r="C243" s="74" t="s">
        <v>30</v>
      </c>
      <c r="D243" s="74" t="s">
        <v>135</v>
      </c>
      <c r="E243" s="74" t="s">
        <v>136</v>
      </c>
      <c r="F243" s="74" t="s">
        <v>376</v>
      </c>
      <c r="G243" s="74" t="s">
        <v>138</v>
      </c>
      <c r="H243" s="84">
        <v>12</v>
      </c>
      <c r="I243" s="85">
        <v>0.7</v>
      </c>
      <c r="J243" s="86">
        <v>0.50142385598974282</v>
      </c>
      <c r="K243" s="87">
        <v>0.2</v>
      </c>
      <c r="L243" s="87">
        <v>0.27</v>
      </c>
      <c r="M243" s="87">
        <v>0.27</v>
      </c>
      <c r="N243" s="84">
        <v>0.27</v>
      </c>
      <c r="O243" s="84">
        <v>0.27</v>
      </c>
      <c r="P243" s="84">
        <v>0.27</v>
      </c>
      <c r="Q243" s="84">
        <v>0.27</v>
      </c>
      <c r="R243" s="84">
        <v>0.18</v>
      </c>
      <c r="S243" s="84">
        <v>0.18</v>
      </c>
      <c r="T243" s="84">
        <v>0.18</v>
      </c>
      <c r="U243" s="84">
        <v>0.18</v>
      </c>
      <c r="V243" s="74">
        <v>0.18</v>
      </c>
      <c r="W243" s="74">
        <v>0.18</v>
      </c>
      <c r="X243" s="74">
        <v>0.18</v>
      </c>
      <c r="Y243" s="74">
        <v>0.18</v>
      </c>
      <c r="Z243" s="74">
        <v>0.18</v>
      </c>
      <c r="AA243" s="74">
        <v>0.18</v>
      </c>
      <c r="AB243" s="74" t="s">
        <v>54</v>
      </c>
      <c r="AC243" s="74" t="s">
        <v>54</v>
      </c>
      <c r="AD243" s="74" t="s">
        <v>54</v>
      </c>
      <c r="AE243" s="74" t="s">
        <v>54</v>
      </c>
      <c r="AF243" s="74" t="s">
        <v>54</v>
      </c>
      <c r="AG243" s="74" t="s">
        <v>54</v>
      </c>
      <c r="AH243" s="74" t="s">
        <v>54</v>
      </c>
      <c r="AI243" s="74" t="s">
        <v>26</v>
      </c>
      <c r="AJ243" s="74" t="s">
        <v>26</v>
      </c>
    </row>
    <row r="244" spans="1:37" x14ac:dyDescent="0.25">
      <c r="A244" s="74" t="s">
        <v>382</v>
      </c>
      <c r="B244" s="84" t="s">
        <v>20</v>
      </c>
      <c r="C244" s="74" t="s">
        <v>89</v>
      </c>
      <c r="D244" s="74" t="s">
        <v>267</v>
      </c>
      <c r="E244" s="74" t="s">
        <v>268</v>
      </c>
      <c r="F244" s="74" t="s">
        <v>383</v>
      </c>
      <c r="G244" s="74" t="s">
        <v>93</v>
      </c>
      <c r="H244" s="84">
        <v>15</v>
      </c>
      <c r="I244" s="85">
        <v>0.7</v>
      </c>
      <c r="J244" s="86">
        <v>0.63202344278738332</v>
      </c>
      <c r="K244" s="87">
        <v>0.15</v>
      </c>
      <c r="L244" s="87">
        <v>0.2</v>
      </c>
      <c r="M244" s="87">
        <v>0.2</v>
      </c>
      <c r="N244" s="84">
        <v>0.2</v>
      </c>
      <c r="O244" s="84">
        <v>0.25</v>
      </c>
      <c r="P244" s="84">
        <v>0.25</v>
      </c>
      <c r="Q244" s="84">
        <v>0.25</v>
      </c>
      <c r="R244" s="84">
        <v>0.25</v>
      </c>
      <c r="S244" s="84">
        <v>0.25</v>
      </c>
      <c r="T244" s="84">
        <v>0.25</v>
      </c>
      <c r="U244" s="84">
        <v>0.25</v>
      </c>
      <c r="V244" s="74">
        <v>0.25</v>
      </c>
      <c r="W244" s="74">
        <v>0.25</v>
      </c>
      <c r="X244" s="74">
        <v>0.25</v>
      </c>
      <c r="Y244" s="74">
        <v>0.25</v>
      </c>
      <c r="Z244" s="74">
        <v>0.25</v>
      </c>
      <c r="AA244" s="74">
        <v>0.25</v>
      </c>
      <c r="AB244" s="74">
        <v>0.25</v>
      </c>
      <c r="AC244" s="74">
        <v>0.25</v>
      </c>
      <c r="AD244" s="74">
        <v>0.25</v>
      </c>
      <c r="AE244" s="74">
        <v>0.25</v>
      </c>
      <c r="AF244" s="74">
        <v>0.25</v>
      </c>
      <c r="AG244" s="74">
        <v>0.33</v>
      </c>
      <c r="AH244" s="74">
        <v>0.33</v>
      </c>
      <c r="AI244" s="74" t="s">
        <v>26</v>
      </c>
      <c r="AJ244" s="74" t="s">
        <v>26</v>
      </c>
      <c r="AK244" s="74" t="s">
        <v>26</v>
      </c>
    </row>
    <row r="245" spans="1:37" x14ac:dyDescent="0.25">
      <c r="A245" s="74" t="s">
        <v>384</v>
      </c>
      <c r="B245" s="84" t="s">
        <v>28</v>
      </c>
      <c r="C245" s="74" t="s">
        <v>89</v>
      </c>
      <c r="D245" s="74" t="s">
        <v>267</v>
      </c>
      <c r="E245" s="74" t="s">
        <v>268</v>
      </c>
      <c r="F245" s="74" t="s">
        <v>383</v>
      </c>
      <c r="G245" s="74" t="s">
        <v>93</v>
      </c>
      <c r="H245" s="84">
        <v>15</v>
      </c>
      <c r="I245" s="85">
        <v>0.7</v>
      </c>
      <c r="J245" s="86">
        <v>0.63202344278738332</v>
      </c>
      <c r="K245" s="87">
        <v>0.15</v>
      </c>
      <c r="L245" s="87">
        <v>0.27</v>
      </c>
      <c r="M245" s="87">
        <v>0.27</v>
      </c>
      <c r="N245" s="84">
        <v>0.27</v>
      </c>
      <c r="O245" s="84">
        <v>0.27</v>
      </c>
      <c r="P245" s="84">
        <v>0.27</v>
      </c>
      <c r="Q245" s="84">
        <v>0.27</v>
      </c>
      <c r="R245" s="84">
        <v>0.27</v>
      </c>
      <c r="S245" s="84">
        <v>0.27</v>
      </c>
      <c r="T245" s="84">
        <v>0.27</v>
      </c>
      <c r="U245" s="84">
        <v>0.27</v>
      </c>
      <c r="V245" s="74">
        <v>0.27</v>
      </c>
      <c r="W245" s="74">
        <v>0.27</v>
      </c>
      <c r="X245" s="74">
        <v>0.27</v>
      </c>
      <c r="Y245" s="74">
        <v>0.27</v>
      </c>
      <c r="Z245" s="74">
        <v>0.27</v>
      </c>
      <c r="AA245" s="74">
        <v>0.27</v>
      </c>
      <c r="AB245" s="74">
        <v>0.27</v>
      </c>
      <c r="AC245" s="74">
        <v>0.27</v>
      </c>
      <c r="AD245" s="74">
        <v>0.27</v>
      </c>
      <c r="AE245" s="74">
        <v>0.27</v>
      </c>
      <c r="AF245" s="74">
        <v>0.27</v>
      </c>
      <c r="AG245" s="74">
        <v>0.33</v>
      </c>
      <c r="AH245" s="74">
        <v>0.33</v>
      </c>
      <c r="AI245" s="74" t="s">
        <v>26</v>
      </c>
      <c r="AJ245" s="74" t="s">
        <v>26</v>
      </c>
      <c r="AK245" s="74" t="s">
        <v>26</v>
      </c>
    </row>
    <row r="246" spans="1:37" x14ac:dyDescent="0.25">
      <c r="A246" s="74" t="s">
        <v>385</v>
      </c>
      <c r="B246" s="84" t="s">
        <v>20</v>
      </c>
      <c r="C246" s="74" t="s">
        <v>21</v>
      </c>
      <c r="D246" s="74" t="s">
        <v>267</v>
      </c>
      <c r="E246" s="74" t="s">
        <v>268</v>
      </c>
      <c r="F246" s="74" t="s">
        <v>383</v>
      </c>
      <c r="G246" s="74" t="s">
        <v>40</v>
      </c>
      <c r="H246" s="84">
        <v>15</v>
      </c>
      <c r="I246" s="85">
        <v>0.7</v>
      </c>
      <c r="J246" s="86">
        <v>0.59221963589442039</v>
      </c>
      <c r="K246" s="87">
        <v>0.13</v>
      </c>
      <c r="L246" s="87">
        <v>0.2</v>
      </c>
      <c r="M246" s="87">
        <v>0.2</v>
      </c>
      <c r="N246" s="84">
        <v>0.2</v>
      </c>
      <c r="O246" s="84">
        <v>0.2</v>
      </c>
      <c r="P246" s="84">
        <v>0.2</v>
      </c>
      <c r="Q246" s="84">
        <v>0.2</v>
      </c>
      <c r="R246" s="84">
        <v>0.2</v>
      </c>
      <c r="S246" s="84">
        <v>0.2</v>
      </c>
      <c r="T246" s="84">
        <v>0.2</v>
      </c>
      <c r="U246" s="84">
        <v>0.2</v>
      </c>
      <c r="V246" s="74">
        <v>0.2</v>
      </c>
      <c r="W246" s="74">
        <v>0.2</v>
      </c>
      <c r="X246" s="74">
        <v>0.2</v>
      </c>
      <c r="Y246" s="74">
        <v>0.2</v>
      </c>
      <c r="Z246" s="74">
        <v>0.2</v>
      </c>
      <c r="AA246" s="74">
        <v>0.2</v>
      </c>
      <c r="AB246" s="74">
        <v>0.2</v>
      </c>
      <c r="AC246" s="74">
        <v>0.2</v>
      </c>
      <c r="AD246" s="74">
        <v>0.2</v>
      </c>
      <c r="AE246" s="74">
        <v>0.2</v>
      </c>
      <c r="AF246" s="74">
        <v>0.2</v>
      </c>
      <c r="AG246" s="74">
        <v>0.33</v>
      </c>
      <c r="AH246" s="74">
        <v>0.33</v>
      </c>
      <c r="AI246" s="74" t="s">
        <v>26</v>
      </c>
      <c r="AJ246" s="74" t="s">
        <v>26</v>
      </c>
      <c r="AK246" s="74" t="s">
        <v>26</v>
      </c>
    </row>
    <row r="247" spans="1:37" x14ac:dyDescent="0.25">
      <c r="A247" s="74" t="s">
        <v>386</v>
      </c>
      <c r="B247" s="84" t="s">
        <v>28</v>
      </c>
      <c r="C247" s="74" t="s">
        <v>21</v>
      </c>
      <c r="D247" s="74" t="s">
        <v>267</v>
      </c>
      <c r="E247" s="74" t="s">
        <v>268</v>
      </c>
      <c r="F247" s="74" t="s">
        <v>383</v>
      </c>
      <c r="G247" s="74" t="s">
        <v>40</v>
      </c>
      <c r="H247" s="84">
        <v>15</v>
      </c>
      <c r="I247" s="85">
        <v>0.7</v>
      </c>
      <c r="J247" s="86">
        <v>0.59221963589442039</v>
      </c>
      <c r="K247" s="87">
        <v>0.2</v>
      </c>
      <c r="L247" s="87">
        <v>0.27</v>
      </c>
      <c r="M247" s="87">
        <v>0.27</v>
      </c>
      <c r="N247" s="84">
        <v>0.27</v>
      </c>
      <c r="O247" s="84">
        <v>0.27</v>
      </c>
      <c r="P247" s="84">
        <v>0.27</v>
      </c>
      <c r="Q247" s="84">
        <v>0.27</v>
      </c>
      <c r="R247" s="84">
        <v>0.27</v>
      </c>
      <c r="S247" s="84">
        <v>0.27</v>
      </c>
      <c r="T247" s="84">
        <v>0.27</v>
      </c>
      <c r="U247" s="84">
        <v>0.27</v>
      </c>
      <c r="V247" s="74">
        <v>0.27</v>
      </c>
      <c r="W247" s="74">
        <v>0.27</v>
      </c>
      <c r="X247" s="74">
        <v>0.27</v>
      </c>
      <c r="Y247" s="74">
        <v>0.27</v>
      </c>
      <c r="Z247" s="74">
        <v>0.27</v>
      </c>
      <c r="AA247" s="74">
        <v>0.27</v>
      </c>
      <c r="AB247" s="74">
        <v>0.27</v>
      </c>
      <c r="AC247" s="74">
        <v>0.27</v>
      </c>
      <c r="AD247" s="74">
        <v>0.27</v>
      </c>
      <c r="AE247" s="74">
        <v>0.27</v>
      </c>
      <c r="AF247" s="74">
        <v>0.27</v>
      </c>
      <c r="AG247" s="74">
        <v>0.33</v>
      </c>
      <c r="AH247" s="74">
        <v>0.33</v>
      </c>
      <c r="AI247" s="74" t="s">
        <v>26</v>
      </c>
      <c r="AJ247" s="74" t="s">
        <v>26</v>
      </c>
      <c r="AK247" s="74" t="s">
        <v>26</v>
      </c>
    </row>
    <row r="248" spans="1:37" x14ac:dyDescent="0.25">
      <c r="A248" s="74" t="s">
        <v>387</v>
      </c>
      <c r="B248" s="84" t="s">
        <v>20</v>
      </c>
      <c r="C248" s="74" t="s">
        <v>30</v>
      </c>
      <c r="D248" s="74" t="s">
        <v>267</v>
      </c>
      <c r="E248" s="74" t="s">
        <v>268</v>
      </c>
      <c r="F248" s="74" t="s">
        <v>383</v>
      </c>
      <c r="G248" s="74" t="s">
        <v>31</v>
      </c>
      <c r="H248" s="84">
        <v>15</v>
      </c>
      <c r="I248" s="85">
        <v>0.7</v>
      </c>
      <c r="J248" s="86">
        <v>0.6269962886457372</v>
      </c>
      <c r="K248" s="87">
        <v>0.2</v>
      </c>
      <c r="L248" s="87">
        <v>0.27</v>
      </c>
      <c r="M248" s="87">
        <v>0.27</v>
      </c>
      <c r="N248" s="84">
        <v>0.27</v>
      </c>
      <c r="O248" s="84">
        <v>0.27</v>
      </c>
      <c r="P248" s="84">
        <v>0.27</v>
      </c>
      <c r="Q248" s="84">
        <v>0.27</v>
      </c>
      <c r="R248" s="84">
        <v>0.25</v>
      </c>
      <c r="S248" s="84">
        <v>0.25</v>
      </c>
      <c r="T248" s="84">
        <v>0.25</v>
      </c>
      <c r="U248" s="84">
        <v>0.25</v>
      </c>
      <c r="V248" s="74">
        <v>0.25</v>
      </c>
      <c r="W248" s="74">
        <v>0.25</v>
      </c>
      <c r="X248" s="74">
        <v>0.25</v>
      </c>
      <c r="Y248" s="74">
        <v>0.25</v>
      </c>
      <c r="Z248" s="74">
        <v>0.25</v>
      </c>
      <c r="AA248" s="74">
        <v>0.25</v>
      </c>
      <c r="AB248" s="74">
        <v>0.25</v>
      </c>
      <c r="AC248" s="74">
        <v>0.25</v>
      </c>
      <c r="AD248" s="74">
        <v>0.25</v>
      </c>
      <c r="AE248" s="74">
        <v>0.25</v>
      </c>
      <c r="AF248" s="74">
        <v>0.25</v>
      </c>
      <c r="AG248" s="74">
        <v>0.33</v>
      </c>
      <c r="AH248" s="74">
        <v>0.33</v>
      </c>
      <c r="AI248" s="74" t="s">
        <v>26</v>
      </c>
      <c r="AJ248" s="74" t="s">
        <v>26</v>
      </c>
      <c r="AK248" s="74" t="s">
        <v>26</v>
      </c>
    </row>
    <row r="249" spans="1:37" x14ac:dyDescent="0.25">
      <c r="A249" s="74" t="s">
        <v>388</v>
      </c>
      <c r="B249" s="84" t="s">
        <v>28</v>
      </c>
      <c r="C249" s="74" t="s">
        <v>30</v>
      </c>
      <c r="D249" s="74" t="s">
        <v>267</v>
      </c>
      <c r="E249" s="74" t="s">
        <v>268</v>
      </c>
      <c r="F249" s="74" t="s">
        <v>383</v>
      </c>
      <c r="G249" s="74" t="s">
        <v>31</v>
      </c>
      <c r="H249" s="84">
        <v>15</v>
      </c>
      <c r="I249" s="85">
        <v>0.7</v>
      </c>
      <c r="J249" s="86">
        <v>0.6269962886457372</v>
      </c>
      <c r="K249" s="87">
        <v>0.2</v>
      </c>
      <c r="L249" s="87">
        <v>0.27</v>
      </c>
      <c r="M249" s="87">
        <v>0.27</v>
      </c>
      <c r="N249" s="84">
        <v>0.27</v>
      </c>
      <c r="O249" s="84">
        <v>0.27</v>
      </c>
      <c r="P249" s="84">
        <v>0.27</v>
      </c>
      <c r="Q249" s="84">
        <v>0.27</v>
      </c>
      <c r="R249" s="84">
        <v>0.25</v>
      </c>
      <c r="S249" s="84">
        <v>0.25</v>
      </c>
      <c r="T249" s="84">
        <v>0.25</v>
      </c>
      <c r="U249" s="84">
        <v>0.25</v>
      </c>
      <c r="V249" s="74">
        <v>0.25</v>
      </c>
      <c r="W249" s="74">
        <v>0.25</v>
      </c>
      <c r="X249" s="74">
        <v>0.25</v>
      </c>
      <c r="Y249" s="74">
        <v>0.25</v>
      </c>
      <c r="Z249" s="74">
        <v>0.25</v>
      </c>
      <c r="AA249" s="74">
        <v>0.25</v>
      </c>
      <c r="AB249" s="74">
        <v>0.25</v>
      </c>
      <c r="AC249" s="74">
        <v>0.25</v>
      </c>
      <c r="AD249" s="74">
        <v>0.25</v>
      </c>
      <c r="AE249" s="74">
        <v>0.25</v>
      </c>
      <c r="AF249" s="74">
        <v>0.25</v>
      </c>
      <c r="AG249" s="74">
        <v>0.33</v>
      </c>
      <c r="AH249" s="74">
        <v>0.33</v>
      </c>
      <c r="AI249" s="74" t="s">
        <v>26</v>
      </c>
      <c r="AJ249" s="74" t="s">
        <v>26</v>
      </c>
      <c r="AK249" s="74" t="s">
        <v>26</v>
      </c>
    </row>
    <row r="250" spans="1:37" x14ac:dyDescent="0.25">
      <c r="A250" s="74" t="s">
        <v>389</v>
      </c>
      <c r="B250" s="84" t="s">
        <v>20</v>
      </c>
      <c r="C250" s="74" t="s">
        <v>21</v>
      </c>
      <c r="D250" s="74" t="s">
        <v>57</v>
      </c>
      <c r="E250" s="74" t="s">
        <v>390</v>
      </c>
      <c r="F250" s="74" t="s">
        <v>390</v>
      </c>
      <c r="G250" s="74" t="s">
        <v>151</v>
      </c>
      <c r="H250" s="84">
        <v>15</v>
      </c>
      <c r="I250" s="85">
        <v>0.7</v>
      </c>
      <c r="J250" s="86">
        <v>0.58811439006316979</v>
      </c>
      <c r="K250" s="87">
        <v>0.13</v>
      </c>
      <c r="L250" s="87">
        <v>0.2</v>
      </c>
      <c r="M250" s="87">
        <v>0.2</v>
      </c>
      <c r="N250" s="84">
        <v>0.2</v>
      </c>
      <c r="O250" s="84">
        <v>0.2</v>
      </c>
      <c r="P250" s="84">
        <v>0.2</v>
      </c>
      <c r="Q250" s="84">
        <v>0.2</v>
      </c>
      <c r="R250" s="84">
        <v>0.2</v>
      </c>
      <c r="S250" s="84">
        <v>0.2</v>
      </c>
      <c r="T250" s="84">
        <v>0.2</v>
      </c>
      <c r="U250" s="84">
        <v>0.2</v>
      </c>
      <c r="V250" s="74">
        <v>0.2</v>
      </c>
      <c r="W250" s="74">
        <v>0.2</v>
      </c>
      <c r="X250" s="74">
        <v>0.2</v>
      </c>
      <c r="Y250" s="74">
        <v>0.2</v>
      </c>
      <c r="Z250" s="74">
        <v>0.2</v>
      </c>
      <c r="AA250" s="74">
        <v>0.2</v>
      </c>
      <c r="AB250" s="74">
        <v>0.2</v>
      </c>
      <c r="AC250" s="74">
        <v>0.2</v>
      </c>
      <c r="AD250" s="74">
        <v>0.2</v>
      </c>
      <c r="AE250" s="74">
        <v>0.2</v>
      </c>
      <c r="AF250" s="74">
        <v>0.2</v>
      </c>
      <c r="AG250" s="74">
        <v>0.33</v>
      </c>
      <c r="AH250" s="74">
        <v>0.33</v>
      </c>
      <c r="AI250" s="74" t="s">
        <v>26</v>
      </c>
      <c r="AJ250" s="74" t="s">
        <v>26</v>
      </c>
      <c r="AK250" s="74" t="s">
        <v>26</v>
      </c>
    </row>
    <row r="251" spans="1:37" x14ac:dyDescent="0.25">
      <c r="A251" s="74" t="s">
        <v>391</v>
      </c>
      <c r="B251" s="84" t="s">
        <v>28</v>
      </c>
      <c r="C251" s="74" t="s">
        <v>21</v>
      </c>
      <c r="D251" s="74" t="s">
        <v>57</v>
      </c>
      <c r="E251" s="74" t="s">
        <v>390</v>
      </c>
      <c r="F251" s="74" t="s">
        <v>390</v>
      </c>
      <c r="G251" s="74" t="s">
        <v>151</v>
      </c>
      <c r="H251" s="84">
        <v>15</v>
      </c>
      <c r="I251" s="85">
        <v>0.7</v>
      </c>
      <c r="J251" s="86">
        <v>0.58811439006316979</v>
      </c>
      <c r="K251" s="87">
        <v>0.2</v>
      </c>
      <c r="L251" s="87">
        <v>0.27</v>
      </c>
      <c r="M251" s="87">
        <v>0.27</v>
      </c>
      <c r="N251" s="84">
        <v>0.27</v>
      </c>
      <c r="O251" s="84">
        <v>0.27</v>
      </c>
      <c r="P251" s="84">
        <v>0.27</v>
      </c>
      <c r="Q251" s="84">
        <v>0.27</v>
      </c>
      <c r="R251" s="84">
        <v>0.27</v>
      </c>
      <c r="S251" s="84">
        <v>0.27</v>
      </c>
      <c r="T251" s="84">
        <v>0.27</v>
      </c>
      <c r="U251" s="84">
        <v>0.27</v>
      </c>
      <c r="V251" s="74">
        <v>0.27</v>
      </c>
      <c r="W251" s="74">
        <v>0.27</v>
      </c>
      <c r="X251" s="74">
        <v>0.27</v>
      </c>
      <c r="Y251" s="74">
        <v>0.27</v>
      </c>
      <c r="Z251" s="74">
        <v>0.27</v>
      </c>
      <c r="AA251" s="74">
        <v>0.27</v>
      </c>
      <c r="AB251" s="74">
        <v>0.27</v>
      </c>
      <c r="AC251" s="74">
        <v>0.27</v>
      </c>
      <c r="AD251" s="74">
        <v>0.27</v>
      </c>
      <c r="AE251" s="74">
        <v>0.27</v>
      </c>
      <c r="AF251" s="74">
        <v>0.27</v>
      </c>
      <c r="AG251" s="74">
        <v>0.33</v>
      </c>
      <c r="AH251" s="74">
        <v>0.33</v>
      </c>
      <c r="AI251" s="74" t="s">
        <v>26</v>
      </c>
      <c r="AJ251" s="74" t="s">
        <v>26</v>
      </c>
      <c r="AK251" s="74" t="s">
        <v>26</v>
      </c>
    </row>
    <row r="252" spans="1:37" x14ac:dyDescent="0.25">
      <c r="A252" s="74" t="s">
        <v>392</v>
      </c>
      <c r="B252" s="84" t="s">
        <v>20</v>
      </c>
      <c r="C252" s="74" t="s">
        <v>89</v>
      </c>
      <c r="D252" s="74" t="s">
        <v>267</v>
      </c>
      <c r="E252" s="74" t="s">
        <v>268</v>
      </c>
      <c r="F252" s="74" t="s">
        <v>393</v>
      </c>
      <c r="G252" s="74" t="s">
        <v>93</v>
      </c>
      <c r="H252" s="84">
        <v>10</v>
      </c>
      <c r="I252" s="85">
        <v>0.7</v>
      </c>
      <c r="J252" s="86">
        <v>0.46921264677093277</v>
      </c>
      <c r="K252" s="87">
        <v>0.15</v>
      </c>
      <c r="L252" s="87">
        <v>0.2</v>
      </c>
      <c r="M252" s="87">
        <v>0.2</v>
      </c>
      <c r="N252" s="84">
        <v>0.2</v>
      </c>
      <c r="O252" s="84">
        <v>0.25</v>
      </c>
      <c r="P252" s="84">
        <v>0.25</v>
      </c>
      <c r="Q252" s="84">
        <v>0.25</v>
      </c>
      <c r="R252" s="84">
        <v>0.25</v>
      </c>
      <c r="S252" s="84">
        <v>0.25</v>
      </c>
      <c r="T252" s="84">
        <v>0.25</v>
      </c>
      <c r="U252" s="84">
        <v>0.25</v>
      </c>
      <c r="V252" s="74">
        <v>0.25</v>
      </c>
      <c r="W252" s="74">
        <v>0.25</v>
      </c>
      <c r="X252" s="74">
        <v>0.25</v>
      </c>
      <c r="Y252" s="74">
        <v>0.25</v>
      </c>
      <c r="Z252" s="74">
        <v>0.25</v>
      </c>
      <c r="AA252" s="74">
        <v>0.25</v>
      </c>
      <c r="AB252" s="74">
        <v>0.25</v>
      </c>
      <c r="AC252" s="74">
        <v>0.25</v>
      </c>
      <c r="AD252" s="74">
        <v>0.25</v>
      </c>
      <c r="AE252" s="74">
        <v>0.25</v>
      </c>
      <c r="AF252" s="74">
        <v>0.25</v>
      </c>
      <c r="AG252" s="74">
        <v>0.33</v>
      </c>
      <c r="AH252" s="74">
        <v>0.33</v>
      </c>
      <c r="AI252" s="74" t="s">
        <v>26</v>
      </c>
      <c r="AJ252" s="74" t="s">
        <v>26</v>
      </c>
      <c r="AK252" s="74" t="s">
        <v>26</v>
      </c>
    </row>
    <row r="253" spans="1:37" x14ac:dyDescent="0.25">
      <c r="A253" s="74" t="s">
        <v>394</v>
      </c>
      <c r="B253" s="84" t="s">
        <v>28</v>
      </c>
      <c r="C253" s="74" t="s">
        <v>89</v>
      </c>
      <c r="D253" s="74" t="s">
        <v>267</v>
      </c>
      <c r="E253" s="74" t="s">
        <v>268</v>
      </c>
      <c r="F253" s="74" t="s">
        <v>393</v>
      </c>
      <c r="G253" s="74" t="s">
        <v>93</v>
      </c>
      <c r="H253" s="84">
        <v>10</v>
      </c>
      <c r="I253" s="85">
        <v>0.7</v>
      </c>
      <c r="J253" s="86">
        <v>0.46921264677093277</v>
      </c>
      <c r="K253" s="87">
        <v>0.15</v>
      </c>
      <c r="L253" s="87">
        <v>0.27</v>
      </c>
      <c r="M253" s="87">
        <v>0.27</v>
      </c>
      <c r="N253" s="84">
        <v>0.27</v>
      </c>
      <c r="O253" s="84">
        <v>0.27</v>
      </c>
      <c r="P253" s="84">
        <v>0.27</v>
      </c>
      <c r="Q253" s="84">
        <v>0.27</v>
      </c>
      <c r="R253" s="84">
        <v>0.27</v>
      </c>
      <c r="S253" s="84">
        <v>0.27</v>
      </c>
      <c r="T253" s="84">
        <v>0.27</v>
      </c>
      <c r="U253" s="84">
        <v>0.27</v>
      </c>
      <c r="V253" s="74">
        <v>0.27</v>
      </c>
      <c r="W253" s="74">
        <v>0.27</v>
      </c>
      <c r="X253" s="74">
        <v>0.27</v>
      </c>
      <c r="Y253" s="74">
        <v>0.27</v>
      </c>
      <c r="Z253" s="74">
        <v>0.27</v>
      </c>
      <c r="AA253" s="74">
        <v>0.27</v>
      </c>
      <c r="AB253" s="74">
        <v>0.27</v>
      </c>
      <c r="AC253" s="74">
        <v>0.27</v>
      </c>
      <c r="AD253" s="74">
        <v>0.27</v>
      </c>
      <c r="AE253" s="74">
        <v>0.27</v>
      </c>
      <c r="AF253" s="74">
        <v>0.27</v>
      </c>
      <c r="AG253" s="74">
        <v>0.33</v>
      </c>
      <c r="AH253" s="74">
        <v>0.33</v>
      </c>
      <c r="AI253" s="74" t="s">
        <v>26</v>
      </c>
      <c r="AJ253" s="74" t="s">
        <v>26</v>
      </c>
      <c r="AK253" s="74" t="s">
        <v>26</v>
      </c>
    </row>
    <row r="254" spans="1:37" x14ac:dyDescent="0.25">
      <c r="A254" s="74" t="s">
        <v>395</v>
      </c>
      <c r="B254" s="84" t="s">
        <v>20</v>
      </c>
      <c r="C254" s="74" t="s">
        <v>21</v>
      </c>
      <c r="D254" s="74" t="s">
        <v>22</v>
      </c>
      <c r="E254" s="74" t="s">
        <v>396</v>
      </c>
      <c r="F254" s="74" t="s">
        <v>393</v>
      </c>
      <c r="G254" s="74" t="s">
        <v>40</v>
      </c>
      <c r="H254" s="84">
        <v>10</v>
      </c>
      <c r="I254" s="85">
        <v>0.7</v>
      </c>
      <c r="J254" s="86">
        <v>0.43297207610283089</v>
      </c>
      <c r="K254" s="87">
        <v>0.13</v>
      </c>
      <c r="L254" s="87">
        <v>0.2</v>
      </c>
      <c r="M254" s="87">
        <v>0.2</v>
      </c>
      <c r="N254" s="84">
        <v>0.2</v>
      </c>
      <c r="O254" s="84">
        <v>0.2</v>
      </c>
      <c r="P254" s="84">
        <v>0.2</v>
      </c>
      <c r="Q254" s="84">
        <v>0.2</v>
      </c>
      <c r="R254" s="84">
        <v>0.2</v>
      </c>
      <c r="S254" s="84">
        <v>0.2</v>
      </c>
      <c r="T254" s="84">
        <v>0.2</v>
      </c>
      <c r="U254" s="84">
        <v>0.2</v>
      </c>
      <c r="V254" s="74">
        <v>0.2</v>
      </c>
      <c r="W254" s="74">
        <v>0.2</v>
      </c>
      <c r="X254" s="74">
        <v>0.2</v>
      </c>
      <c r="Y254" s="74">
        <v>0.2</v>
      </c>
      <c r="Z254" s="74">
        <v>0.2</v>
      </c>
      <c r="AA254" s="74">
        <v>0.2</v>
      </c>
      <c r="AB254" s="74">
        <v>0.2</v>
      </c>
      <c r="AC254" s="74">
        <v>0.2</v>
      </c>
      <c r="AD254" s="74">
        <v>0.23</v>
      </c>
      <c r="AE254" s="74">
        <v>0.23</v>
      </c>
      <c r="AF254" s="74">
        <v>0.23</v>
      </c>
      <c r="AG254" s="74">
        <v>0.33</v>
      </c>
      <c r="AH254" s="74">
        <v>0.33</v>
      </c>
      <c r="AI254" s="74" t="s">
        <v>26</v>
      </c>
      <c r="AJ254" s="74" t="s">
        <v>26</v>
      </c>
      <c r="AK254" s="74" t="s">
        <v>26</v>
      </c>
    </row>
    <row r="255" spans="1:37" x14ac:dyDescent="0.25">
      <c r="A255" s="74" t="s">
        <v>397</v>
      </c>
      <c r="B255" s="84" t="s">
        <v>28</v>
      </c>
      <c r="C255" s="74" t="s">
        <v>21</v>
      </c>
      <c r="D255" s="74" t="s">
        <v>22</v>
      </c>
      <c r="E255" s="74" t="s">
        <v>396</v>
      </c>
      <c r="F255" s="74" t="s">
        <v>393</v>
      </c>
      <c r="G255" s="74" t="s">
        <v>40</v>
      </c>
      <c r="H255" s="84">
        <v>10</v>
      </c>
      <c r="I255" s="85">
        <v>0.7</v>
      </c>
      <c r="J255" s="86">
        <v>0.43297207610283089</v>
      </c>
      <c r="K255" s="87">
        <v>0.2</v>
      </c>
      <c r="L255" s="87">
        <v>0.27</v>
      </c>
      <c r="M255" s="87">
        <v>0.27</v>
      </c>
      <c r="N255" s="84">
        <v>0.27</v>
      </c>
      <c r="O255" s="84">
        <v>0.27</v>
      </c>
      <c r="P255" s="84">
        <v>0.27</v>
      </c>
      <c r="Q255" s="84">
        <v>0.27</v>
      </c>
      <c r="R255" s="84">
        <v>0.27</v>
      </c>
      <c r="S255" s="84">
        <v>0.27</v>
      </c>
      <c r="T255" s="84">
        <v>0.27</v>
      </c>
      <c r="U255" s="84">
        <v>0.27</v>
      </c>
      <c r="V255" s="74">
        <v>0.27</v>
      </c>
      <c r="W255" s="74">
        <v>0.27</v>
      </c>
      <c r="X255" s="74">
        <v>0.27</v>
      </c>
      <c r="Y255" s="74">
        <v>0.27</v>
      </c>
      <c r="Z255" s="74">
        <v>0.27</v>
      </c>
      <c r="AA255" s="74">
        <v>0.27</v>
      </c>
      <c r="AB255" s="74">
        <v>0.27</v>
      </c>
      <c r="AC255" s="74">
        <v>0.27</v>
      </c>
      <c r="AD255" s="74">
        <v>0.31</v>
      </c>
      <c r="AE255" s="74">
        <v>0.31</v>
      </c>
      <c r="AF255" s="74">
        <v>0.31</v>
      </c>
      <c r="AG255" s="74">
        <v>0.33</v>
      </c>
      <c r="AH255" s="74">
        <v>0.33</v>
      </c>
      <c r="AI255" s="74" t="s">
        <v>26</v>
      </c>
      <c r="AJ255" s="74" t="s">
        <v>26</v>
      </c>
      <c r="AK255" s="74" t="s">
        <v>26</v>
      </c>
    </row>
    <row r="256" spans="1:37" x14ac:dyDescent="0.25">
      <c r="A256" s="74" t="s">
        <v>398</v>
      </c>
      <c r="B256" s="84" t="s">
        <v>20</v>
      </c>
      <c r="C256" s="74" t="s">
        <v>21</v>
      </c>
      <c r="D256" s="74" t="s">
        <v>267</v>
      </c>
      <c r="E256" s="74" t="s">
        <v>268</v>
      </c>
      <c r="F256" s="74" t="s">
        <v>393</v>
      </c>
      <c r="G256" s="74" t="s">
        <v>40</v>
      </c>
      <c r="H256" s="84">
        <v>10</v>
      </c>
      <c r="I256" s="85">
        <v>0.7</v>
      </c>
      <c r="J256" s="86">
        <v>0.43297207610283089</v>
      </c>
      <c r="K256" s="87">
        <v>0.13</v>
      </c>
      <c r="L256" s="87">
        <v>0.2</v>
      </c>
      <c r="M256" s="87">
        <v>0.2</v>
      </c>
      <c r="N256" s="84">
        <v>0.2</v>
      </c>
      <c r="O256" s="84">
        <v>0.2</v>
      </c>
      <c r="P256" s="84">
        <v>0.2</v>
      </c>
      <c r="Q256" s="84">
        <v>0.2</v>
      </c>
      <c r="R256" s="84">
        <v>0.2</v>
      </c>
      <c r="S256" s="84">
        <v>0.2</v>
      </c>
      <c r="T256" s="84">
        <v>0.2</v>
      </c>
      <c r="U256" s="84">
        <v>0.2</v>
      </c>
      <c r="V256" s="74">
        <v>0.2</v>
      </c>
      <c r="W256" s="74">
        <v>0.2</v>
      </c>
      <c r="X256" s="74">
        <v>0.2</v>
      </c>
      <c r="Y256" s="74">
        <v>0.2</v>
      </c>
      <c r="Z256" s="74">
        <v>0.2</v>
      </c>
      <c r="AA256" s="74">
        <v>0.2</v>
      </c>
      <c r="AB256" s="74">
        <v>0.2</v>
      </c>
      <c r="AC256" s="74">
        <v>0.2</v>
      </c>
      <c r="AD256" s="74">
        <v>0.2</v>
      </c>
      <c r="AE256" s="74">
        <v>0.2</v>
      </c>
      <c r="AF256" s="74">
        <v>0.2</v>
      </c>
      <c r="AG256" s="74">
        <v>0.33</v>
      </c>
      <c r="AH256" s="74">
        <v>0.33</v>
      </c>
      <c r="AI256" s="74" t="s">
        <v>26</v>
      </c>
      <c r="AJ256" s="74" t="s">
        <v>26</v>
      </c>
      <c r="AK256" s="74" t="s">
        <v>26</v>
      </c>
    </row>
    <row r="257" spans="1:37" x14ac:dyDescent="0.25">
      <c r="A257" s="74" t="s">
        <v>399</v>
      </c>
      <c r="B257" s="84" t="s">
        <v>28</v>
      </c>
      <c r="C257" s="74" t="s">
        <v>21</v>
      </c>
      <c r="D257" s="74" t="s">
        <v>267</v>
      </c>
      <c r="E257" s="74" t="s">
        <v>268</v>
      </c>
      <c r="F257" s="74" t="s">
        <v>393</v>
      </c>
      <c r="G257" s="74" t="s">
        <v>40</v>
      </c>
      <c r="H257" s="84">
        <v>10</v>
      </c>
      <c r="I257" s="85">
        <v>0.7</v>
      </c>
      <c r="J257" s="86">
        <v>0.43297207610283089</v>
      </c>
      <c r="K257" s="87">
        <v>0.2</v>
      </c>
      <c r="L257" s="87">
        <v>0.27</v>
      </c>
      <c r="M257" s="87">
        <v>0.27</v>
      </c>
      <c r="N257" s="84">
        <v>0.27</v>
      </c>
      <c r="O257" s="84">
        <v>0.27</v>
      </c>
      <c r="P257" s="84">
        <v>0.27</v>
      </c>
      <c r="Q257" s="84">
        <v>0.27</v>
      </c>
      <c r="R257" s="84">
        <v>0.27</v>
      </c>
      <c r="S257" s="84">
        <v>0.27</v>
      </c>
      <c r="T257" s="84">
        <v>0.27</v>
      </c>
      <c r="U257" s="84">
        <v>0.27</v>
      </c>
      <c r="V257" s="74">
        <v>0.27</v>
      </c>
      <c r="W257" s="74">
        <v>0.27</v>
      </c>
      <c r="X257" s="74">
        <v>0.27</v>
      </c>
      <c r="Y257" s="74">
        <v>0.27</v>
      </c>
      <c r="Z257" s="74">
        <v>0.27</v>
      </c>
      <c r="AA257" s="74">
        <v>0.27</v>
      </c>
      <c r="AB257" s="74">
        <v>0.27</v>
      </c>
      <c r="AC257" s="74">
        <v>0.27</v>
      </c>
      <c r="AD257" s="74">
        <v>0.27</v>
      </c>
      <c r="AE257" s="74">
        <v>0.27</v>
      </c>
      <c r="AF257" s="74">
        <v>0.27</v>
      </c>
      <c r="AG257" s="74">
        <v>0.33</v>
      </c>
      <c r="AH257" s="74">
        <v>0.33</v>
      </c>
      <c r="AI257" s="74" t="s">
        <v>26</v>
      </c>
      <c r="AJ257" s="74" t="s">
        <v>26</v>
      </c>
      <c r="AK257" s="74" t="s">
        <v>26</v>
      </c>
    </row>
    <row r="258" spans="1:37" x14ac:dyDescent="0.25">
      <c r="A258" s="74" t="s">
        <v>400</v>
      </c>
      <c r="B258" s="84" t="s">
        <v>20</v>
      </c>
      <c r="C258" s="74" t="s">
        <v>21</v>
      </c>
      <c r="D258" s="74" t="s">
        <v>64</v>
      </c>
      <c r="E258" s="74" t="s">
        <v>65</v>
      </c>
      <c r="F258" s="74" t="s">
        <v>393</v>
      </c>
      <c r="G258" s="74" t="s">
        <v>82</v>
      </c>
      <c r="H258" s="84">
        <v>1</v>
      </c>
      <c r="I258" s="85">
        <v>0.7</v>
      </c>
      <c r="J258" s="86">
        <v>6.6130955996402951E-2</v>
      </c>
      <c r="K258" s="88" t="s">
        <v>54</v>
      </c>
      <c r="L258" s="88" t="s">
        <v>54</v>
      </c>
      <c r="M258" s="88" t="s">
        <v>54</v>
      </c>
      <c r="N258" s="84" t="s">
        <v>54</v>
      </c>
      <c r="O258" s="84" t="s">
        <v>54</v>
      </c>
      <c r="P258" s="84" t="s">
        <v>54</v>
      </c>
      <c r="Q258" s="84" t="s">
        <v>54</v>
      </c>
      <c r="R258" s="84">
        <v>2.5000000000000001E-2</v>
      </c>
      <c r="S258" s="84">
        <v>2.5000000000000001E-2</v>
      </c>
      <c r="T258" s="84">
        <v>2.5000000000000001E-2</v>
      </c>
      <c r="U258" s="84">
        <v>2.5000000000000001E-2</v>
      </c>
      <c r="V258" s="74">
        <v>2.5000000000000001E-2</v>
      </c>
      <c r="W258" s="74">
        <v>2.5000000000000001E-2</v>
      </c>
      <c r="X258" s="74">
        <v>2.5000000000000001E-2</v>
      </c>
      <c r="Y258" s="74">
        <v>2.5000000000000001E-2</v>
      </c>
      <c r="Z258" s="74">
        <v>2.5000000000000001E-2</v>
      </c>
      <c r="AA258" s="74">
        <v>2.5000000000000001E-2</v>
      </c>
      <c r="AB258" s="74">
        <v>2.5000000000000001E-2</v>
      </c>
      <c r="AC258" s="74">
        <v>2.5000000000000001E-2</v>
      </c>
      <c r="AD258" s="74">
        <v>2.5000000000000001E-2</v>
      </c>
      <c r="AE258" s="74">
        <v>2.5000000000000001E-2</v>
      </c>
      <c r="AF258" s="74">
        <v>2.5000000000000001E-2</v>
      </c>
      <c r="AG258" s="74">
        <v>2.5000000000000001E-2</v>
      </c>
      <c r="AH258" s="74">
        <v>2.5000000000000001E-2</v>
      </c>
      <c r="AI258" s="74" t="s">
        <v>26</v>
      </c>
      <c r="AJ258" s="74" t="s">
        <v>26</v>
      </c>
      <c r="AK258" s="74" t="s">
        <v>26</v>
      </c>
    </row>
    <row r="259" spans="1:37" x14ac:dyDescent="0.25">
      <c r="A259" s="74" t="s">
        <v>401</v>
      </c>
      <c r="B259" s="84" t="s">
        <v>28</v>
      </c>
      <c r="C259" s="74" t="s">
        <v>21</v>
      </c>
      <c r="D259" s="74" t="s">
        <v>64</v>
      </c>
      <c r="E259" s="74" t="s">
        <v>65</v>
      </c>
      <c r="F259" s="74" t="s">
        <v>393</v>
      </c>
      <c r="G259" s="74" t="s">
        <v>82</v>
      </c>
      <c r="H259" s="84">
        <v>1</v>
      </c>
      <c r="I259" s="85">
        <v>0.7</v>
      </c>
      <c r="J259" s="86">
        <v>6.6130955996402951E-2</v>
      </c>
      <c r="K259" s="88" t="s">
        <v>54</v>
      </c>
      <c r="L259" s="88" t="s">
        <v>54</v>
      </c>
      <c r="M259" s="88" t="s">
        <v>54</v>
      </c>
      <c r="N259" s="84" t="s">
        <v>54</v>
      </c>
      <c r="O259" s="84" t="s">
        <v>54</v>
      </c>
      <c r="P259" s="84" t="s">
        <v>54</v>
      </c>
      <c r="Q259" s="84" t="s">
        <v>54</v>
      </c>
      <c r="R259" s="84">
        <v>2.5000000000000001E-2</v>
      </c>
      <c r="S259" s="84">
        <v>2.5000000000000001E-2</v>
      </c>
      <c r="T259" s="84">
        <v>2.5000000000000001E-2</v>
      </c>
      <c r="U259" s="84">
        <v>2.5000000000000001E-2</v>
      </c>
      <c r="V259" s="74">
        <v>2.5000000000000001E-2</v>
      </c>
      <c r="W259" s="74">
        <v>2.5000000000000001E-2</v>
      </c>
      <c r="X259" s="74">
        <v>2.5000000000000001E-2</v>
      </c>
      <c r="Y259" s="74">
        <v>2.5000000000000001E-2</v>
      </c>
      <c r="Z259" s="74">
        <v>2.5000000000000001E-2</v>
      </c>
      <c r="AA259" s="74">
        <v>2.5000000000000001E-2</v>
      </c>
      <c r="AB259" s="74">
        <v>2.5000000000000001E-2</v>
      </c>
      <c r="AC259" s="74">
        <v>2.5000000000000001E-2</v>
      </c>
      <c r="AD259" s="74">
        <v>2.5000000000000001E-2</v>
      </c>
      <c r="AE259" s="74">
        <v>2.5000000000000001E-2</v>
      </c>
      <c r="AF259" s="74">
        <v>2.5000000000000001E-2</v>
      </c>
      <c r="AG259" s="74">
        <v>2.5000000000000001E-2</v>
      </c>
      <c r="AH259" s="74">
        <v>2.5000000000000001E-2</v>
      </c>
      <c r="AI259" s="74" t="s">
        <v>26</v>
      </c>
      <c r="AJ259" s="74" t="s">
        <v>26</v>
      </c>
      <c r="AK259" s="74" t="s">
        <v>26</v>
      </c>
    </row>
    <row r="260" spans="1:37" x14ac:dyDescent="0.25">
      <c r="A260" s="74" t="s">
        <v>402</v>
      </c>
      <c r="B260" s="84" t="s">
        <v>20</v>
      </c>
      <c r="C260" s="74" t="s">
        <v>21</v>
      </c>
      <c r="D260" s="74" t="s">
        <v>61</v>
      </c>
      <c r="E260" s="74" t="s">
        <v>403</v>
      </c>
      <c r="F260" s="74" t="s">
        <v>393</v>
      </c>
      <c r="G260" s="74" t="s">
        <v>404</v>
      </c>
      <c r="H260" s="84">
        <v>10</v>
      </c>
      <c r="I260" s="85">
        <v>0.7</v>
      </c>
      <c r="J260" s="86">
        <v>0.43222833727285442</v>
      </c>
      <c r="K260" s="87">
        <v>0.13</v>
      </c>
      <c r="L260" s="87">
        <v>0.2</v>
      </c>
      <c r="M260" s="87">
        <v>0.2</v>
      </c>
      <c r="N260" s="84">
        <v>0.2</v>
      </c>
      <c r="O260" s="84">
        <v>0.2</v>
      </c>
      <c r="P260" s="84">
        <v>0.2</v>
      </c>
      <c r="Q260" s="84">
        <v>0.2</v>
      </c>
      <c r="R260" s="84">
        <v>0.2</v>
      </c>
      <c r="S260" s="84">
        <v>0.2</v>
      </c>
      <c r="T260" s="84">
        <v>0.2</v>
      </c>
      <c r="U260" s="84">
        <v>0.2</v>
      </c>
      <c r="V260" s="74">
        <v>0.2</v>
      </c>
      <c r="W260" s="74">
        <v>0.2</v>
      </c>
      <c r="X260" s="74">
        <v>0.2</v>
      </c>
      <c r="Y260" s="74">
        <v>0.2</v>
      </c>
      <c r="Z260" s="74">
        <v>0.2</v>
      </c>
      <c r="AA260" s="74">
        <v>0.2</v>
      </c>
      <c r="AB260" s="74">
        <v>0.2</v>
      </c>
      <c r="AC260" s="74">
        <v>0.2</v>
      </c>
      <c r="AD260" s="74">
        <v>0.2</v>
      </c>
      <c r="AE260" s="74">
        <v>0.2</v>
      </c>
      <c r="AF260" s="74">
        <v>0.2</v>
      </c>
      <c r="AG260" s="74">
        <v>0.33</v>
      </c>
      <c r="AH260" s="74">
        <v>0.33</v>
      </c>
      <c r="AI260" s="74" t="s">
        <v>26</v>
      </c>
      <c r="AJ260" s="74" t="s">
        <v>26</v>
      </c>
      <c r="AK260" s="74" t="s">
        <v>26</v>
      </c>
    </row>
    <row r="261" spans="1:37" x14ac:dyDescent="0.25">
      <c r="A261" s="74" t="s">
        <v>405</v>
      </c>
      <c r="B261" s="84" t="s">
        <v>28</v>
      </c>
      <c r="C261" s="74" t="s">
        <v>21</v>
      </c>
      <c r="D261" s="74" t="s">
        <v>61</v>
      </c>
      <c r="E261" s="74" t="s">
        <v>403</v>
      </c>
      <c r="F261" s="74" t="s">
        <v>393</v>
      </c>
      <c r="G261" s="74" t="s">
        <v>404</v>
      </c>
      <c r="H261" s="84">
        <v>10</v>
      </c>
      <c r="I261" s="85">
        <v>0.7</v>
      </c>
      <c r="J261" s="86">
        <v>0.43222833727285442</v>
      </c>
      <c r="K261" s="87">
        <v>0.2</v>
      </c>
      <c r="L261" s="87">
        <v>0.27</v>
      </c>
      <c r="M261" s="87">
        <v>0.27</v>
      </c>
      <c r="N261" s="84">
        <v>0.27</v>
      </c>
      <c r="O261" s="84">
        <v>0.27</v>
      </c>
      <c r="P261" s="84">
        <v>0.27</v>
      </c>
      <c r="Q261" s="84">
        <v>0.27</v>
      </c>
      <c r="R261" s="84">
        <v>0.27</v>
      </c>
      <c r="S261" s="84">
        <v>0.27</v>
      </c>
      <c r="T261" s="84">
        <v>0.27</v>
      </c>
      <c r="U261" s="84">
        <v>0.27</v>
      </c>
      <c r="V261" s="74">
        <v>0.27</v>
      </c>
      <c r="W261" s="74">
        <v>0.27</v>
      </c>
      <c r="X261" s="74">
        <v>0.27</v>
      </c>
      <c r="Y261" s="74">
        <v>0.27</v>
      </c>
      <c r="Z261" s="74">
        <v>0.27</v>
      </c>
      <c r="AA261" s="74">
        <v>0.27</v>
      </c>
      <c r="AB261" s="74">
        <v>0.27</v>
      </c>
      <c r="AC261" s="74">
        <v>0.27</v>
      </c>
      <c r="AD261" s="74">
        <v>0.27</v>
      </c>
      <c r="AE261" s="74">
        <v>0.27</v>
      </c>
      <c r="AF261" s="74">
        <v>0.27</v>
      </c>
      <c r="AG261" s="74">
        <v>0.33</v>
      </c>
      <c r="AH261" s="74">
        <v>0.33</v>
      </c>
      <c r="AI261" s="74" t="s">
        <v>26</v>
      </c>
      <c r="AJ261" s="74" t="s">
        <v>26</v>
      </c>
      <c r="AK261" s="74" t="s">
        <v>26</v>
      </c>
    </row>
    <row r="262" spans="1:37" x14ac:dyDescent="0.25">
      <c r="A262" s="74" t="s">
        <v>406</v>
      </c>
      <c r="B262" s="84" t="s">
        <v>20</v>
      </c>
      <c r="C262" s="74" t="s">
        <v>30</v>
      </c>
      <c r="D262" s="74" t="s">
        <v>22</v>
      </c>
      <c r="E262" s="74" t="s">
        <v>396</v>
      </c>
      <c r="F262" s="74" t="s">
        <v>393</v>
      </c>
      <c r="G262" s="74" t="s">
        <v>31</v>
      </c>
      <c r="H262" s="84">
        <v>10</v>
      </c>
      <c r="I262" s="85">
        <v>0.7</v>
      </c>
      <c r="J262" s="86">
        <v>0.45890207746534312</v>
      </c>
      <c r="K262" s="87">
        <v>0.12</v>
      </c>
      <c r="L262" s="87">
        <v>0.17</v>
      </c>
      <c r="M262" s="87">
        <v>0.17</v>
      </c>
      <c r="N262" s="84">
        <v>0.25</v>
      </c>
      <c r="O262" s="84">
        <v>0.25</v>
      </c>
      <c r="P262" s="84">
        <v>0.25</v>
      </c>
      <c r="Q262" s="84">
        <v>0.25</v>
      </c>
      <c r="R262" s="84">
        <v>0.25</v>
      </c>
      <c r="S262" s="84">
        <v>0.25</v>
      </c>
      <c r="T262" s="84">
        <v>0.25</v>
      </c>
      <c r="U262" s="84">
        <v>0.25</v>
      </c>
      <c r="V262" s="74">
        <v>0.25</v>
      </c>
      <c r="W262" s="74">
        <v>0.25</v>
      </c>
      <c r="X262" s="74">
        <v>0.25</v>
      </c>
      <c r="Y262" s="74">
        <v>0.25</v>
      </c>
      <c r="Z262" s="74">
        <v>0.25</v>
      </c>
      <c r="AA262" s="74">
        <v>0.25</v>
      </c>
      <c r="AB262" s="74">
        <v>0.25</v>
      </c>
      <c r="AC262" s="74">
        <v>0.25</v>
      </c>
      <c r="AD262" s="74">
        <v>0.25</v>
      </c>
      <c r="AE262" s="74">
        <v>0.25</v>
      </c>
      <c r="AF262" s="74">
        <v>0.25</v>
      </c>
      <c r="AG262" s="74">
        <v>0.33</v>
      </c>
      <c r="AH262" s="74">
        <v>0.33</v>
      </c>
      <c r="AI262" s="74" t="s">
        <v>26</v>
      </c>
      <c r="AJ262" s="74" t="s">
        <v>26</v>
      </c>
      <c r="AK262" s="74" t="s">
        <v>26</v>
      </c>
    </row>
    <row r="263" spans="1:37" x14ac:dyDescent="0.25">
      <c r="A263" s="74" t="s">
        <v>407</v>
      </c>
      <c r="B263" s="84" t="s">
        <v>28</v>
      </c>
      <c r="C263" s="74" t="s">
        <v>30</v>
      </c>
      <c r="D263" s="74" t="s">
        <v>22</v>
      </c>
      <c r="E263" s="74" t="s">
        <v>396</v>
      </c>
      <c r="F263" s="74" t="s">
        <v>393</v>
      </c>
      <c r="G263" s="74" t="s">
        <v>31</v>
      </c>
      <c r="H263" s="84">
        <v>10</v>
      </c>
      <c r="I263" s="85">
        <v>0.7</v>
      </c>
      <c r="J263" s="86">
        <v>0.45890207746534312</v>
      </c>
      <c r="K263" s="87">
        <v>0.12</v>
      </c>
      <c r="L263" s="87">
        <v>0.27</v>
      </c>
      <c r="M263" s="87">
        <v>0.27</v>
      </c>
      <c r="N263" s="84">
        <v>0.27</v>
      </c>
      <c r="O263" s="84">
        <v>0.25</v>
      </c>
      <c r="P263" s="84">
        <v>0.25</v>
      </c>
      <c r="Q263" s="84">
        <v>0.25</v>
      </c>
      <c r="R263" s="84">
        <v>0.25</v>
      </c>
      <c r="S263" s="84">
        <v>0.25</v>
      </c>
      <c r="T263" s="84">
        <v>0.25</v>
      </c>
      <c r="U263" s="84">
        <v>0.25</v>
      </c>
      <c r="V263" s="74">
        <v>0.25</v>
      </c>
      <c r="W263" s="74">
        <v>0.25</v>
      </c>
      <c r="X263" s="74">
        <v>0.25</v>
      </c>
      <c r="Y263" s="74">
        <v>0.25</v>
      </c>
      <c r="Z263" s="74">
        <v>0.25</v>
      </c>
      <c r="AA263" s="74">
        <v>0.25</v>
      </c>
      <c r="AB263" s="74">
        <v>0.25</v>
      </c>
      <c r="AC263" s="74">
        <v>0.25</v>
      </c>
      <c r="AD263" s="74">
        <v>0.25</v>
      </c>
      <c r="AE263" s="74">
        <v>0.25</v>
      </c>
      <c r="AF263" s="74">
        <v>0.25</v>
      </c>
      <c r="AG263" s="74">
        <v>0.33</v>
      </c>
      <c r="AH263" s="74">
        <v>0.33</v>
      </c>
      <c r="AI263" s="74" t="s">
        <v>26</v>
      </c>
      <c r="AJ263" s="74" t="s">
        <v>26</v>
      </c>
      <c r="AK263" s="74" t="s">
        <v>26</v>
      </c>
    </row>
    <row r="264" spans="1:37" x14ac:dyDescent="0.25">
      <c r="A264" s="74" t="s">
        <v>408</v>
      </c>
      <c r="B264" s="84" t="s">
        <v>20</v>
      </c>
      <c r="C264" s="74" t="s">
        <v>30</v>
      </c>
      <c r="D264" s="74" t="s">
        <v>267</v>
      </c>
      <c r="E264" s="74" t="s">
        <v>268</v>
      </c>
      <c r="F264" s="74" t="s">
        <v>393</v>
      </c>
      <c r="G264" s="74" t="s">
        <v>31</v>
      </c>
      <c r="H264" s="84">
        <v>10</v>
      </c>
      <c r="I264" s="85">
        <v>0.7</v>
      </c>
      <c r="J264" s="86">
        <v>0.45890207746534312</v>
      </c>
      <c r="K264" s="87">
        <v>0.2</v>
      </c>
      <c r="L264" s="87">
        <v>0.27</v>
      </c>
      <c r="M264" s="87">
        <v>0.27</v>
      </c>
      <c r="N264" s="84">
        <v>0.27</v>
      </c>
      <c r="O264" s="84">
        <v>0.27</v>
      </c>
      <c r="P264" s="84">
        <v>0.27</v>
      </c>
      <c r="Q264" s="84">
        <v>0.27</v>
      </c>
      <c r="R264" s="84">
        <v>0.25</v>
      </c>
      <c r="S264" s="84">
        <v>0.25</v>
      </c>
      <c r="T264" s="84">
        <v>0.25</v>
      </c>
      <c r="U264" s="84">
        <v>0.25</v>
      </c>
      <c r="V264" s="74">
        <v>0.25</v>
      </c>
      <c r="W264" s="74">
        <v>0.25</v>
      </c>
      <c r="X264" s="74">
        <v>0.25</v>
      </c>
      <c r="Y264" s="74">
        <v>0.25</v>
      </c>
      <c r="Z264" s="74">
        <v>0.25</v>
      </c>
      <c r="AA264" s="74">
        <v>0.25</v>
      </c>
      <c r="AB264" s="74">
        <v>0.25</v>
      </c>
      <c r="AC264" s="74">
        <v>0.25</v>
      </c>
      <c r="AD264" s="74">
        <v>0.25</v>
      </c>
      <c r="AE264" s="74">
        <v>0.25</v>
      </c>
      <c r="AF264" s="74">
        <v>0.25</v>
      </c>
      <c r="AG264" s="74">
        <v>0.33</v>
      </c>
      <c r="AH264" s="74">
        <v>0.33</v>
      </c>
      <c r="AI264" s="74" t="s">
        <v>26</v>
      </c>
      <c r="AJ264" s="74" t="s">
        <v>26</v>
      </c>
      <c r="AK264" s="74" t="s">
        <v>26</v>
      </c>
    </row>
    <row r="265" spans="1:37" x14ac:dyDescent="0.25">
      <c r="A265" s="74" t="s">
        <v>409</v>
      </c>
      <c r="B265" s="84" t="s">
        <v>28</v>
      </c>
      <c r="C265" s="74" t="s">
        <v>30</v>
      </c>
      <c r="D265" s="74" t="s">
        <v>267</v>
      </c>
      <c r="E265" s="74" t="s">
        <v>268</v>
      </c>
      <c r="F265" s="74" t="s">
        <v>393</v>
      </c>
      <c r="G265" s="74" t="s">
        <v>31</v>
      </c>
      <c r="H265" s="84">
        <v>10</v>
      </c>
      <c r="I265" s="85">
        <v>0.7</v>
      </c>
      <c r="J265" s="86">
        <v>0.45890207746534312</v>
      </c>
      <c r="K265" s="87">
        <v>0.2</v>
      </c>
      <c r="L265" s="87">
        <v>0.27</v>
      </c>
      <c r="M265" s="87">
        <v>0.27</v>
      </c>
      <c r="N265" s="84">
        <v>0.27</v>
      </c>
      <c r="O265" s="84">
        <v>0.27</v>
      </c>
      <c r="P265" s="84">
        <v>0.27</v>
      </c>
      <c r="Q265" s="84">
        <v>0.27</v>
      </c>
      <c r="R265" s="84">
        <v>0.25</v>
      </c>
      <c r="S265" s="84">
        <v>0.25</v>
      </c>
      <c r="T265" s="84">
        <v>0.25</v>
      </c>
      <c r="U265" s="84">
        <v>0.25</v>
      </c>
      <c r="V265" s="74">
        <v>0.25</v>
      </c>
      <c r="W265" s="74">
        <v>0.25</v>
      </c>
      <c r="X265" s="74">
        <v>0.25</v>
      </c>
      <c r="Y265" s="74">
        <v>0.25</v>
      </c>
      <c r="Z265" s="74">
        <v>0.25</v>
      </c>
      <c r="AA265" s="74">
        <v>0.25</v>
      </c>
      <c r="AB265" s="74">
        <v>0.25</v>
      </c>
      <c r="AC265" s="74">
        <v>0.25</v>
      </c>
      <c r="AD265" s="74">
        <v>0.25</v>
      </c>
      <c r="AE265" s="74">
        <v>0.25</v>
      </c>
      <c r="AF265" s="74">
        <v>0.25</v>
      </c>
      <c r="AG265" s="74">
        <v>0.33</v>
      </c>
      <c r="AH265" s="74">
        <v>0.33</v>
      </c>
      <c r="AI265" s="74" t="s">
        <v>26</v>
      </c>
      <c r="AJ265" s="74" t="s">
        <v>26</v>
      </c>
      <c r="AK265" s="74" t="s">
        <v>26</v>
      </c>
    </row>
    <row r="266" spans="1:37" x14ac:dyDescent="0.25">
      <c r="A266" s="74" t="s">
        <v>410</v>
      </c>
      <c r="B266" s="84" t="s">
        <v>20</v>
      </c>
      <c r="C266" s="74" t="s">
        <v>30</v>
      </c>
      <c r="D266" s="74" t="s">
        <v>61</v>
      </c>
      <c r="E266" s="74" t="s">
        <v>403</v>
      </c>
      <c r="F266" s="74" t="s">
        <v>393</v>
      </c>
      <c r="G266" s="74" t="s">
        <v>31</v>
      </c>
      <c r="H266" s="84">
        <v>10</v>
      </c>
      <c r="I266" s="85">
        <v>0.7</v>
      </c>
      <c r="J266" s="86">
        <v>0.45890207746534312</v>
      </c>
      <c r="K266" s="87">
        <v>0.2</v>
      </c>
      <c r="L266" s="87">
        <v>0.27</v>
      </c>
      <c r="M266" s="87">
        <v>0.27</v>
      </c>
      <c r="N266" s="84">
        <v>0.27</v>
      </c>
      <c r="O266" s="84">
        <v>0.27</v>
      </c>
      <c r="P266" s="84">
        <v>0.27</v>
      </c>
      <c r="Q266" s="84">
        <v>0.27</v>
      </c>
      <c r="R266" s="84">
        <v>0.25</v>
      </c>
      <c r="S266" s="84">
        <v>0.25</v>
      </c>
      <c r="T266" s="84">
        <v>0.25</v>
      </c>
      <c r="U266" s="84">
        <v>0.25</v>
      </c>
      <c r="V266" s="74">
        <v>0.25</v>
      </c>
      <c r="W266" s="74">
        <v>0.25</v>
      </c>
      <c r="X266" s="74">
        <v>0.25</v>
      </c>
      <c r="Y266" s="74">
        <v>0.25</v>
      </c>
      <c r="Z266" s="74">
        <v>0.25</v>
      </c>
      <c r="AA266" s="74">
        <v>0.25</v>
      </c>
      <c r="AB266" s="74">
        <v>0.25</v>
      </c>
      <c r="AC266" s="74">
        <v>0.25</v>
      </c>
      <c r="AD266" s="74">
        <v>0.25</v>
      </c>
      <c r="AE266" s="74">
        <v>0.25</v>
      </c>
      <c r="AF266" s="74">
        <v>0.25</v>
      </c>
      <c r="AG266" s="74">
        <v>0.33</v>
      </c>
      <c r="AH266" s="74">
        <v>0.33</v>
      </c>
      <c r="AI266" s="74" t="s">
        <v>26</v>
      </c>
      <c r="AJ266" s="74" t="s">
        <v>26</v>
      </c>
      <c r="AK266" s="74" t="s">
        <v>26</v>
      </c>
    </row>
    <row r="267" spans="1:37" x14ac:dyDescent="0.25">
      <c r="A267" s="74" t="s">
        <v>411</v>
      </c>
      <c r="B267" s="84" t="s">
        <v>28</v>
      </c>
      <c r="C267" s="74" t="s">
        <v>30</v>
      </c>
      <c r="D267" s="74" t="s">
        <v>61</v>
      </c>
      <c r="E267" s="74" t="s">
        <v>403</v>
      </c>
      <c r="F267" s="74" t="s">
        <v>393</v>
      </c>
      <c r="G267" s="74" t="s">
        <v>31</v>
      </c>
      <c r="H267" s="84">
        <v>10</v>
      </c>
      <c r="I267" s="85">
        <v>0.7</v>
      </c>
      <c r="J267" s="86">
        <v>0.45890207746534312</v>
      </c>
      <c r="K267" s="87">
        <v>0.2</v>
      </c>
      <c r="L267" s="87">
        <v>0.27</v>
      </c>
      <c r="M267" s="87">
        <v>0.27</v>
      </c>
      <c r="N267" s="84">
        <v>0.27</v>
      </c>
      <c r="O267" s="84">
        <v>0.27</v>
      </c>
      <c r="P267" s="84">
        <v>0.27</v>
      </c>
      <c r="Q267" s="84">
        <v>0.27</v>
      </c>
      <c r="R267" s="84">
        <v>0.25</v>
      </c>
      <c r="S267" s="84">
        <v>0.25</v>
      </c>
      <c r="T267" s="84">
        <v>0.25</v>
      </c>
      <c r="U267" s="84">
        <v>0.25</v>
      </c>
      <c r="V267" s="74">
        <v>0.25</v>
      </c>
      <c r="W267" s="74">
        <v>0.25</v>
      </c>
      <c r="X267" s="74">
        <v>0.25</v>
      </c>
      <c r="Y267" s="74">
        <v>0.25</v>
      </c>
      <c r="Z267" s="74">
        <v>0.25</v>
      </c>
      <c r="AA267" s="74">
        <v>0.25</v>
      </c>
      <c r="AB267" s="74">
        <v>0.25</v>
      </c>
      <c r="AC267" s="74">
        <v>0.25</v>
      </c>
      <c r="AD267" s="74">
        <v>0.25</v>
      </c>
      <c r="AE267" s="74">
        <v>0.25</v>
      </c>
      <c r="AF267" s="74">
        <v>0.25</v>
      </c>
      <c r="AG267" s="74">
        <v>0.33</v>
      </c>
      <c r="AH267" s="74">
        <v>0.33</v>
      </c>
      <c r="AI267" s="74" t="s">
        <v>26</v>
      </c>
      <c r="AJ267" s="74" t="s">
        <v>26</v>
      </c>
      <c r="AK267" s="74" t="s">
        <v>26</v>
      </c>
    </row>
    <row r="268" spans="1:37" x14ac:dyDescent="0.25">
      <c r="A268" s="74" t="s">
        <v>412</v>
      </c>
      <c r="B268" s="84" t="s">
        <v>20</v>
      </c>
      <c r="C268" s="74" t="s">
        <v>21</v>
      </c>
      <c r="D268" s="74" t="s">
        <v>57</v>
      </c>
      <c r="E268" s="74" t="s">
        <v>413</v>
      </c>
      <c r="F268" s="74" t="s">
        <v>413</v>
      </c>
      <c r="G268" s="74" t="s">
        <v>151</v>
      </c>
      <c r="H268" s="84">
        <v>15</v>
      </c>
      <c r="I268" s="85">
        <v>0.7</v>
      </c>
      <c r="J268" s="86">
        <v>0.58811439006316979</v>
      </c>
      <c r="K268" s="87">
        <v>0.13</v>
      </c>
      <c r="L268" s="87">
        <v>0.2</v>
      </c>
      <c r="M268" s="87">
        <v>0.2</v>
      </c>
      <c r="N268" s="84">
        <v>0.2</v>
      </c>
      <c r="O268" s="84">
        <v>0.2</v>
      </c>
      <c r="P268" s="84">
        <v>0.2</v>
      </c>
      <c r="Q268" s="84">
        <v>0.2</v>
      </c>
      <c r="R268" s="84">
        <v>0.2</v>
      </c>
      <c r="S268" s="84">
        <v>0.2</v>
      </c>
      <c r="T268" s="84">
        <v>0.2</v>
      </c>
      <c r="U268" s="84">
        <v>0.2</v>
      </c>
      <c r="V268" s="74">
        <v>0.2</v>
      </c>
      <c r="W268" s="74">
        <v>0.2</v>
      </c>
      <c r="X268" s="74">
        <v>0.2</v>
      </c>
      <c r="Y268" s="74">
        <v>0.2</v>
      </c>
      <c r="Z268" s="74">
        <v>0.2</v>
      </c>
      <c r="AA268" s="74">
        <v>0.2</v>
      </c>
      <c r="AB268" s="74">
        <v>0.2</v>
      </c>
      <c r="AC268" s="74">
        <v>0.2</v>
      </c>
      <c r="AD268" s="74">
        <v>0.2</v>
      </c>
      <c r="AE268" s="74">
        <v>0.2</v>
      </c>
      <c r="AF268" s="74">
        <v>0.2</v>
      </c>
      <c r="AG268" s="74">
        <v>0.33</v>
      </c>
      <c r="AH268" s="74">
        <v>0.33</v>
      </c>
      <c r="AI268" s="74" t="s">
        <v>26</v>
      </c>
      <c r="AJ268" s="74" t="s">
        <v>26</v>
      </c>
      <c r="AK268" s="74" t="s">
        <v>26</v>
      </c>
    </row>
    <row r="269" spans="1:37" x14ac:dyDescent="0.25">
      <c r="A269" s="74" t="s">
        <v>414</v>
      </c>
      <c r="B269" s="84" t="s">
        <v>28</v>
      </c>
      <c r="C269" s="74" t="s">
        <v>21</v>
      </c>
      <c r="D269" s="74" t="s">
        <v>57</v>
      </c>
      <c r="E269" s="74" t="s">
        <v>413</v>
      </c>
      <c r="F269" s="74" t="s">
        <v>413</v>
      </c>
      <c r="G269" s="74" t="s">
        <v>151</v>
      </c>
      <c r="H269" s="84">
        <v>15</v>
      </c>
      <c r="I269" s="85">
        <v>0.7</v>
      </c>
      <c r="J269" s="86">
        <v>0.58811439006316979</v>
      </c>
      <c r="K269" s="87">
        <v>0.2</v>
      </c>
      <c r="L269" s="87">
        <v>0.27</v>
      </c>
      <c r="M269" s="87">
        <v>0.27</v>
      </c>
      <c r="N269" s="84">
        <v>0.27</v>
      </c>
      <c r="O269" s="84">
        <v>0.27</v>
      </c>
      <c r="P269" s="84">
        <v>0.27</v>
      </c>
      <c r="Q269" s="84">
        <v>0.27</v>
      </c>
      <c r="R269" s="84">
        <v>0.27</v>
      </c>
      <c r="S269" s="84">
        <v>0.27</v>
      </c>
      <c r="T269" s="84">
        <v>0.27</v>
      </c>
      <c r="U269" s="84">
        <v>0.27</v>
      </c>
      <c r="V269" s="74">
        <v>0.27</v>
      </c>
      <c r="W269" s="74">
        <v>0.27</v>
      </c>
      <c r="X269" s="74">
        <v>0.27</v>
      </c>
      <c r="Y269" s="74">
        <v>0.27</v>
      </c>
      <c r="Z269" s="74">
        <v>0.27</v>
      </c>
      <c r="AA269" s="74">
        <v>0.27</v>
      </c>
      <c r="AB269" s="74">
        <v>0.27</v>
      </c>
      <c r="AC269" s="74">
        <v>0.27</v>
      </c>
      <c r="AD269" s="74">
        <v>0.27</v>
      </c>
      <c r="AE269" s="74">
        <v>0.27</v>
      </c>
      <c r="AF269" s="74">
        <v>0.27</v>
      </c>
      <c r="AG269" s="74">
        <v>0.33</v>
      </c>
      <c r="AH269" s="74">
        <v>0.33</v>
      </c>
      <c r="AI269" s="74" t="s">
        <v>26</v>
      </c>
      <c r="AJ269" s="74" t="s">
        <v>26</v>
      </c>
      <c r="AK269" s="74" t="s">
        <v>26</v>
      </c>
    </row>
    <row r="270" spans="1:37" x14ac:dyDescent="0.25">
      <c r="A270" s="74" t="s">
        <v>415</v>
      </c>
      <c r="B270" s="84" t="s">
        <v>20</v>
      </c>
      <c r="C270" s="74" t="s">
        <v>89</v>
      </c>
      <c r="D270" s="74" t="s">
        <v>77</v>
      </c>
      <c r="E270" s="74" t="s">
        <v>70</v>
      </c>
      <c r="F270" s="74" t="s">
        <v>416</v>
      </c>
      <c r="G270" s="74" t="s">
        <v>79</v>
      </c>
      <c r="H270" s="84">
        <v>10</v>
      </c>
      <c r="I270" s="85">
        <v>0.7</v>
      </c>
      <c r="J270" s="86">
        <v>0.46016409749751264</v>
      </c>
      <c r="K270" s="87">
        <v>0.15</v>
      </c>
      <c r="L270" s="87">
        <v>0.2</v>
      </c>
      <c r="M270" s="87">
        <v>0.2</v>
      </c>
      <c r="N270" s="84">
        <v>0.2</v>
      </c>
      <c r="O270" s="84">
        <v>0.25</v>
      </c>
      <c r="P270" s="84">
        <v>0.25</v>
      </c>
      <c r="Q270" s="84">
        <v>0.25</v>
      </c>
      <c r="R270" s="84">
        <v>0.25</v>
      </c>
      <c r="S270" s="84">
        <v>0.25</v>
      </c>
      <c r="T270" s="84">
        <v>0.25</v>
      </c>
      <c r="U270" s="84">
        <v>0.25</v>
      </c>
      <c r="V270" s="74">
        <v>0.25</v>
      </c>
      <c r="W270" s="74">
        <v>0.25</v>
      </c>
      <c r="X270" s="74">
        <v>0.25</v>
      </c>
      <c r="Y270" s="74">
        <v>0.25</v>
      </c>
      <c r="Z270" s="74">
        <v>0.25</v>
      </c>
      <c r="AA270" s="74">
        <v>0.25</v>
      </c>
      <c r="AB270" s="74">
        <v>0.25</v>
      </c>
      <c r="AC270" s="74">
        <v>0.25</v>
      </c>
      <c r="AD270" s="74">
        <v>0.25</v>
      </c>
      <c r="AE270" s="74">
        <v>0.25</v>
      </c>
      <c r="AF270" s="74">
        <v>0.25</v>
      </c>
      <c r="AG270" s="74">
        <v>0.33</v>
      </c>
      <c r="AH270" s="74">
        <v>0.33</v>
      </c>
      <c r="AI270" s="74" t="s">
        <v>26</v>
      </c>
      <c r="AJ270" s="74" t="s">
        <v>26</v>
      </c>
      <c r="AK270" s="74" t="s">
        <v>26</v>
      </c>
    </row>
    <row r="271" spans="1:37" x14ac:dyDescent="0.25">
      <c r="A271" s="74" t="s">
        <v>417</v>
      </c>
      <c r="B271" s="84" t="s">
        <v>28</v>
      </c>
      <c r="C271" s="74" t="s">
        <v>89</v>
      </c>
      <c r="D271" s="74" t="s">
        <v>77</v>
      </c>
      <c r="E271" s="74" t="s">
        <v>70</v>
      </c>
      <c r="F271" s="74" t="s">
        <v>416</v>
      </c>
      <c r="G271" s="74" t="s">
        <v>79</v>
      </c>
      <c r="H271" s="84">
        <v>10</v>
      </c>
      <c r="I271" s="85">
        <v>0.7</v>
      </c>
      <c r="J271" s="86">
        <v>0.46016409749751264</v>
      </c>
      <c r="K271" s="87">
        <v>0.15</v>
      </c>
      <c r="L271" s="87">
        <v>0.27</v>
      </c>
      <c r="M271" s="87">
        <v>0.27</v>
      </c>
      <c r="N271" s="84">
        <v>0.27</v>
      </c>
      <c r="O271" s="84">
        <v>0.27</v>
      </c>
      <c r="P271" s="84">
        <v>0.27</v>
      </c>
      <c r="Q271" s="84">
        <v>0.27</v>
      </c>
      <c r="R271" s="84">
        <v>0.27</v>
      </c>
      <c r="S271" s="84">
        <v>0.27</v>
      </c>
      <c r="T271" s="84">
        <v>0.27</v>
      </c>
      <c r="U271" s="84">
        <v>0.27</v>
      </c>
      <c r="V271" s="74">
        <v>0.27</v>
      </c>
      <c r="W271" s="74">
        <v>0.27</v>
      </c>
      <c r="X271" s="74">
        <v>0.27</v>
      </c>
      <c r="Y271" s="74">
        <v>0.27</v>
      </c>
      <c r="Z271" s="74">
        <v>0.27</v>
      </c>
      <c r="AA271" s="74">
        <v>0.27</v>
      </c>
      <c r="AB271" s="74">
        <v>0.27</v>
      </c>
      <c r="AC271" s="74">
        <v>0.27</v>
      </c>
      <c r="AD271" s="74">
        <v>0.27</v>
      </c>
      <c r="AE271" s="74">
        <v>0.27</v>
      </c>
      <c r="AF271" s="74">
        <v>0.27</v>
      </c>
      <c r="AG271" s="74">
        <v>0.33</v>
      </c>
      <c r="AH271" s="74">
        <v>0.33</v>
      </c>
      <c r="AI271" s="74" t="s">
        <v>26</v>
      </c>
      <c r="AJ271" s="74" t="s">
        <v>26</v>
      </c>
      <c r="AK271" s="74" t="s">
        <v>26</v>
      </c>
    </row>
    <row r="272" spans="1:37" x14ac:dyDescent="0.25">
      <c r="A272" s="74" t="s">
        <v>418</v>
      </c>
      <c r="B272" s="84" t="s">
        <v>20</v>
      </c>
      <c r="C272" s="74" t="s">
        <v>21</v>
      </c>
      <c r="D272" s="74" t="s">
        <v>77</v>
      </c>
      <c r="E272" s="74" t="s">
        <v>70</v>
      </c>
      <c r="F272" s="74" t="s">
        <v>416</v>
      </c>
      <c r="G272" s="74" t="s">
        <v>79</v>
      </c>
      <c r="H272" s="84">
        <v>10</v>
      </c>
      <c r="I272" s="85">
        <v>0.7</v>
      </c>
      <c r="J272" s="86">
        <v>0.46016409749751264</v>
      </c>
      <c r="K272" s="87">
        <v>0.13</v>
      </c>
      <c r="L272" s="87">
        <v>0.2</v>
      </c>
      <c r="M272" s="87">
        <v>0.2</v>
      </c>
      <c r="N272" s="84">
        <v>0.2</v>
      </c>
      <c r="O272" s="84">
        <v>0.2</v>
      </c>
      <c r="P272" s="84">
        <v>0.2</v>
      </c>
      <c r="Q272" s="84">
        <v>0.2</v>
      </c>
      <c r="R272" s="84">
        <v>0.2</v>
      </c>
      <c r="S272" s="84">
        <v>0.2</v>
      </c>
      <c r="T272" s="84">
        <v>0.2</v>
      </c>
      <c r="U272" s="84">
        <v>0.2</v>
      </c>
      <c r="V272" s="74">
        <v>0.2</v>
      </c>
      <c r="W272" s="74">
        <v>0.2</v>
      </c>
      <c r="X272" s="74">
        <v>0.2</v>
      </c>
      <c r="Y272" s="74">
        <v>0.2</v>
      </c>
      <c r="Z272" s="74">
        <v>0.2</v>
      </c>
      <c r="AA272" s="74">
        <v>0.2</v>
      </c>
      <c r="AB272" s="74">
        <v>0.2</v>
      </c>
      <c r="AC272" s="74">
        <v>0.2</v>
      </c>
      <c r="AD272" s="74">
        <v>0.2</v>
      </c>
      <c r="AE272" s="74">
        <v>0.2</v>
      </c>
      <c r="AF272" s="74">
        <v>0.2</v>
      </c>
      <c r="AG272" s="74">
        <v>0.33</v>
      </c>
      <c r="AH272" s="74">
        <v>0.33</v>
      </c>
      <c r="AI272" s="74" t="s">
        <v>26</v>
      </c>
      <c r="AJ272" s="74" t="s">
        <v>26</v>
      </c>
      <c r="AK272" s="74" t="s">
        <v>26</v>
      </c>
    </row>
    <row r="273" spans="1:38" x14ac:dyDescent="0.25">
      <c r="A273" s="74" t="s">
        <v>419</v>
      </c>
      <c r="B273" s="84" t="s">
        <v>28</v>
      </c>
      <c r="C273" s="74" t="s">
        <v>21</v>
      </c>
      <c r="D273" s="74" t="s">
        <v>77</v>
      </c>
      <c r="E273" s="74" t="s">
        <v>70</v>
      </c>
      <c r="F273" s="74" t="s">
        <v>416</v>
      </c>
      <c r="G273" s="74" t="s">
        <v>79</v>
      </c>
      <c r="H273" s="84">
        <v>10</v>
      </c>
      <c r="I273" s="85">
        <v>0.7</v>
      </c>
      <c r="J273" s="86">
        <v>0.46016409749751264</v>
      </c>
      <c r="K273" s="87">
        <v>0.2</v>
      </c>
      <c r="L273" s="87">
        <v>0.27</v>
      </c>
      <c r="M273" s="87">
        <v>0.27</v>
      </c>
      <c r="N273" s="84">
        <v>0.27</v>
      </c>
      <c r="O273" s="84">
        <v>0.27</v>
      </c>
      <c r="P273" s="84">
        <v>0.27</v>
      </c>
      <c r="Q273" s="84">
        <v>0.27</v>
      </c>
      <c r="R273" s="84">
        <v>0.27</v>
      </c>
      <c r="S273" s="84">
        <v>0.27</v>
      </c>
      <c r="T273" s="84">
        <v>0.27</v>
      </c>
      <c r="U273" s="84">
        <v>0.27</v>
      </c>
      <c r="V273" s="74">
        <v>0.27</v>
      </c>
      <c r="W273" s="74">
        <v>0.27</v>
      </c>
      <c r="X273" s="74">
        <v>0.27</v>
      </c>
      <c r="Y273" s="74">
        <v>0.27</v>
      </c>
      <c r="Z273" s="74">
        <v>0.27</v>
      </c>
      <c r="AA273" s="74">
        <v>0.27</v>
      </c>
      <c r="AB273" s="74">
        <v>0.27</v>
      </c>
      <c r="AC273" s="74">
        <v>0.27</v>
      </c>
      <c r="AD273" s="74">
        <v>0.27</v>
      </c>
      <c r="AE273" s="74">
        <v>0.27</v>
      </c>
      <c r="AF273" s="74">
        <v>0.27</v>
      </c>
      <c r="AG273" s="74">
        <v>0.33</v>
      </c>
      <c r="AH273" s="74">
        <v>0.33</v>
      </c>
      <c r="AI273" s="74" t="s">
        <v>26</v>
      </c>
      <c r="AJ273" s="74" t="s">
        <v>26</v>
      </c>
      <c r="AK273" s="74" t="s">
        <v>26</v>
      </c>
    </row>
    <row r="274" spans="1:38" x14ac:dyDescent="0.25">
      <c r="A274" s="74" t="s">
        <v>420</v>
      </c>
      <c r="B274" s="84" t="s">
        <v>20</v>
      </c>
      <c r="C274" s="74" t="s">
        <v>30</v>
      </c>
      <c r="D274" s="74" t="s">
        <v>77</v>
      </c>
      <c r="E274" s="74" t="s">
        <v>70</v>
      </c>
      <c r="F274" s="74" t="s">
        <v>416</v>
      </c>
      <c r="G274" s="74" t="s">
        <v>79</v>
      </c>
      <c r="H274" s="84">
        <v>10</v>
      </c>
      <c r="I274" s="85">
        <v>0.7</v>
      </c>
      <c r="J274" s="86">
        <v>0.46016409749751264</v>
      </c>
      <c r="K274" s="87">
        <v>0.2</v>
      </c>
      <c r="L274" s="87">
        <v>0.27</v>
      </c>
      <c r="M274" s="87">
        <v>0.27</v>
      </c>
      <c r="N274" s="84">
        <v>0.27</v>
      </c>
      <c r="O274" s="84">
        <v>0.27</v>
      </c>
      <c r="P274" s="84">
        <v>0.27</v>
      </c>
      <c r="Q274" s="84">
        <v>0.27</v>
      </c>
      <c r="R274" s="84">
        <v>0.25</v>
      </c>
      <c r="S274" s="84">
        <v>0.25</v>
      </c>
      <c r="T274" s="84">
        <v>0.25</v>
      </c>
      <c r="U274" s="84">
        <v>0.25</v>
      </c>
      <c r="V274" s="74">
        <v>0.25</v>
      </c>
      <c r="W274" s="74">
        <v>0.25</v>
      </c>
      <c r="X274" s="74">
        <v>0.25</v>
      </c>
      <c r="Y274" s="74">
        <v>0.25</v>
      </c>
      <c r="Z274" s="74">
        <v>0.25</v>
      </c>
      <c r="AA274" s="74">
        <v>0.25</v>
      </c>
      <c r="AB274" s="74">
        <v>0.25</v>
      </c>
      <c r="AC274" s="74">
        <v>0.25</v>
      </c>
      <c r="AD274" s="74">
        <v>0.25</v>
      </c>
      <c r="AE274" s="74">
        <v>0.25</v>
      </c>
      <c r="AF274" s="74">
        <v>0.25</v>
      </c>
      <c r="AG274" s="74">
        <v>0.33</v>
      </c>
      <c r="AH274" s="74" t="s">
        <v>54</v>
      </c>
      <c r="AI274" s="74" t="s">
        <v>26</v>
      </c>
      <c r="AJ274" s="74" t="s">
        <v>26</v>
      </c>
      <c r="AK274" s="74" t="s">
        <v>26</v>
      </c>
    </row>
    <row r="275" spans="1:38" x14ac:dyDescent="0.25">
      <c r="A275" s="74" t="s">
        <v>421</v>
      </c>
      <c r="B275" s="84" t="s">
        <v>28</v>
      </c>
      <c r="C275" s="74" t="s">
        <v>30</v>
      </c>
      <c r="D275" s="74" t="s">
        <v>77</v>
      </c>
      <c r="E275" s="74" t="s">
        <v>70</v>
      </c>
      <c r="F275" s="74" t="s">
        <v>416</v>
      </c>
      <c r="G275" s="74" t="s">
        <v>79</v>
      </c>
      <c r="H275" s="84">
        <v>10</v>
      </c>
      <c r="I275" s="85">
        <v>0.7</v>
      </c>
      <c r="J275" s="86">
        <v>0.46016409749751264</v>
      </c>
      <c r="K275" s="87">
        <v>0.2</v>
      </c>
      <c r="L275" s="87">
        <v>0.27</v>
      </c>
      <c r="M275" s="87">
        <v>0.27</v>
      </c>
      <c r="N275" s="84">
        <v>0.27</v>
      </c>
      <c r="O275" s="84">
        <v>0.27</v>
      </c>
      <c r="P275" s="84">
        <v>0.27</v>
      </c>
      <c r="Q275" s="84">
        <v>0.27</v>
      </c>
      <c r="R275" s="84">
        <v>0.25</v>
      </c>
      <c r="S275" s="84">
        <v>0.25</v>
      </c>
      <c r="T275" s="84">
        <v>0.25</v>
      </c>
      <c r="U275" s="84">
        <v>0.25</v>
      </c>
      <c r="V275" s="74">
        <v>0.25</v>
      </c>
      <c r="W275" s="74">
        <v>0.25</v>
      </c>
      <c r="X275" s="74">
        <v>0.25</v>
      </c>
      <c r="Y275" s="74">
        <v>0.25</v>
      </c>
      <c r="Z275" s="74">
        <v>0.25</v>
      </c>
      <c r="AA275" s="74">
        <v>0.25</v>
      </c>
      <c r="AB275" s="74">
        <v>0.25</v>
      </c>
      <c r="AC275" s="74">
        <v>0.25</v>
      </c>
      <c r="AD275" s="74">
        <v>0.25</v>
      </c>
      <c r="AE275" s="74">
        <v>0.25</v>
      </c>
      <c r="AF275" s="74">
        <v>0.25</v>
      </c>
      <c r="AG275" s="74">
        <v>0.33</v>
      </c>
      <c r="AH275" s="74" t="s">
        <v>54</v>
      </c>
      <c r="AI275" s="74" t="s">
        <v>26</v>
      </c>
      <c r="AJ275" s="74" t="s">
        <v>26</v>
      </c>
      <c r="AK275" s="74" t="s">
        <v>26</v>
      </c>
    </row>
    <row r="276" spans="1:38" x14ac:dyDescent="0.25">
      <c r="A276" s="74" t="s">
        <v>422</v>
      </c>
      <c r="B276" s="84" t="s">
        <v>20</v>
      </c>
      <c r="C276" s="74" t="s">
        <v>89</v>
      </c>
      <c r="D276" s="74" t="s">
        <v>77</v>
      </c>
      <c r="E276" s="74" t="s">
        <v>70</v>
      </c>
      <c r="F276" s="74" t="s">
        <v>423</v>
      </c>
      <c r="G276" s="74" t="s">
        <v>79</v>
      </c>
      <c r="H276" s="84">
        <v>10</v>
      </c>
      <c r="I276" s="85">
        <v>0.7</v>
      </c>
      <c r="J276" s="86">
        <v>0.46016409749751264</v>
      </c>
      <c r="K276" s="87">
        <v>0.15</v>
      </c>
      <c r="L276" s="87">
        <v>0.2</v>
      </c>
      <c r="M276" s="87">
        <v>0.2</v>
      </c>
      <c r="N276" s="84">
        <v>0.2</v>
      </c>
      <c r="O276" s="84">
        <v>0.25</v>
      </c>
      <c r="P276" s="84">
        <v>0.25</v>
      </c>
      <c r="Q276" s="84">
        <v>0.25</v>
      </c>
      <c r="R276" s="84">
        <v>0.25</v>
      </c>
      <c r="S276" s="84">
        <v>0.25</v>
      </c>
      <c r="T276" s="84">
        <v>0.25</v>
      </c>
      <c r="U276" s="84">
        <v>0.25</v>
      </c>
      <c r="V276" s="74">
        <v>0.25</v>
      </c>
      <c r="W276" s="74">
        <v>0.25</v>
      </c>
      <c r="X276" s="74">
        <v>0.25</v>
      </c>
      <c r="Y276" s="74">
        <v>0.25</v>
      </c>
      <c r="Z276" s="74">
        <v>0.25</v>
      </c>
      <c r="AA276" s="74">
        <v>0.25</v>
      </c>
      <c r="AB276" s="74">
        <v>0.25</v>
      </c>
      <c r="AC276" s="74">
        <v>0.25</v>
      </c>
      <c r="AD276" s="74">
        <v>0.25</v>
      </c>
      <c r="AE276" s="74">
        <v>0.25</v>
      </c>
      <c r="AF276" s="74">
        <v>0.25</v>
      </c>
      <c r="AG276" s="74">
        <v>0.33</v>
      </c>
      <c r="AH276" s="74">
        <v>0.33</v>
      </c>
      <c r="AI276" s="74" t="s">
        <v>26</v>
      </c>
      <c r="AJ276" s="74" t="s">
        <v>26</v>
      </c>
      <c r="AK276" s="74" t="s">
        <v>26</v>
      </c>
    </row>
    <row r="277" spans="1:38" x14ac:dyDescent="0.25">
      <c r="A277" s="74" t="s">
        <v>424</v>
      </c>
      <c r="B277" s="84" t="s">
        <v>28</v>
      </c>
      <c r="C277" s="74" t="s">
        <v>89</v>
      </c>
      <c r="D277" s="74" t="s">
        <v>77</v>
      </c>
      <c r="E277" s="74" t="s">
        <v>70</v>
      </c>
      <c r="F277" s="74" t="s">
        <v>423</v>
      </c>
      <c r="G277" s="74" t="s">
        <v>79</v>
      </c>
      <c r="H277" s="84">
        <v>10</v>
      </c>
      <c r="I277" s="85">
        <v>0.7</v>
      </c>
      <c r="J277" s="86">
        <v>0.46016409749751264</v>
      </c>
      <c r="K277" s="87">
        <v>0.15</v>
      </c>
      <c r="L277" s="87">
        <v>0.27</v>
      </c>
      <c r="M277" s="87">
        <v>0.27</v>
      </c>
      <c r="N277" s="84">
        <v>0.27</v>
      </c>
      <c r="O277" s="84">
        <v>0.27</v>
      </c>
      <c r="P277" s="84">
        <v>0.27</v>
      </c>
      <c r="Q277" s="84">
        <v>0.27</v>
      </c>
      <c r="R277" s="84">
        <v>0.27</v>
      </c>
      <c r="S277" s="84">
        <v>0.27</v>
      </c>
      <c r="T277" s="84">
        <v>0.27</v>
      </c>
      <c r="U277" s="84">
        <v>0.27</v>
      </c>
      <c r="V277" s="74">
        <v>0.27</v>
      </c>
      <c r="W277" s="74">
        <v>0.27</v>
      </c>
      <c r="X277" s="74">
        <v>0.27</v>
      </c>
      <c r="Y277" s="74">
        <v>0.27</v>
      </c>
      <c r="Z277" s="74">
        <v>0.27</v>
      </c>
      <c r="AA277" s="74">
        <v>0.27</v>
      </c>
      <c r="AB277" s="74">
        <v>0.27</v>
      </c>
      <c r="AC277" s="74">
        <v>0.27</v>
      </c>
      <c r="AD277" s="74">
        <v>0.27</v>
      </c>
      <c r="AE277" s="74">
        <v>0.27</v>
      </c>
      <c r="AF277" s="74">
        <v>0.27</v>
      </c>
      <c r="AG277" s="74">
        <v>0.33</v>
      </c>
      <c r="AH277" s="74">
        <v>0.33</v>
      </c>
      <c r="AI277" s="74" t="s">
        <v>26</v>
      </c>
      <c r="AJ277" s="74" t="s">
        <v>26</v>
      </c>
      <c r="AK277" s="74" t="s">
        <v>26</v>
      </c>
    </row>
    <row r="278" spans="1:38" x14ac:dyDescent="0.25">
      <c r="A278" s="74" t="s">
        <v>425</v>
      </c>
      <c r="B278" s="84" t="s">
        <v>20</v>
      </c>
      <c r="C278" s="74" t="s">
        <v>21</v>
      </c>
      <c r="D278" s="74" t="s">
        <v>77</v>
      </c>
      <c r="E278" s="74" t="s">
        <v>70</v>
      </c>
      <c r="F278" s="74" t="s">
        <v>423</v>
      </c>
      <c r="G278" s="74" t="s">
        <v>79</v>
      </c>
      <c r="H278" s="84">
        <v>10</v>
      </c>
      <c r="I278" s="85">
        <v>0.7</v>
      </c>
      <c r="J278" s="86">
        <v>0.46016409749751264</v>
      </c>
      <c r="K278" s="87">
        <v>0.13</v>
      </c>
      <c r="L278" s="87">
        <v>0.2</v>
      </c>
      <c r="M278" s="87">
        <v>0.2</v>
      </c>
      <c r="N278" s="84">
        <v>0.2</v>
      </c>
      <c r="O278" s="84">
        <v>0.2</v>
      </c>
      <c r="P278" s="84">
        <v>0.2</v>
      </c>
      <c r="Q278" s="84">
        <v>0.2</v>
      </c>
      <c r="R278" s="84">
        <v>0.2</v>
      </c>
      <c r="S278" s="84">
        <v>0.2</v>
      </c>
      <c r="T278" s="84">
        <v>0.2</v>
      </c>
      <c r="U278" s="84">
        <v>0.2</v>
      </c>
      <c r="V278" s="74">
        <v>0.2</v>
      </c>
      <c r="W278" s="74">
        <v>0.2</v>
      </c>
      <c r="X278" s="74">
        <v>0.2</v>
      </c>
      <c r="Y278" s="74">
        <v>0.2</v>
      </c>
      <c r="Z278" s="74">
        <v>0.2</v>
      </c>
      <c r="AA278" s="74">
        <v>0.2</v>
      </c>
      <c r="AB278" s="74">
        <v>0.2</v>
      </c>
      <c r="AC278" s="74">
        <v>0.2</v>
      </c>
      <c r="AD278" s="74">
        <v>0.2</v>
      </c>
      <c r="AE278" s="74">
        <v>0.2</v>
      </c>
      <c r="AF278" s="74">
        <v>0.2</v>
      </c>
      <c r="AG278" s="74">
        <v>0.33</v>
      </c>
      <c r="AH278" s="74">
        <v>0.33</v>
      </c>
      <c r="AI278" s="74" t="s">
        <v>26</v>
      </c>
      <c r="AJ278" s="74" t="s">
        <v>26</v>
      </c>
      <c r="AK278" s="74" t="s">
        <v>26</v>
      </c>
    </row>
    <row r="279" spans="1:38" x14ac:dyDescent="0.25">
      <c r="A279" s="74" t="s">
        <v>426</v>
      </c>
      <c r="B279" s="84" t="s">
        <v>28</v>
      </c>
      <c r="C279" s="74" t="s">
        <v>21</v>
      </c>
      <c r="D279" s="74" t="s">
        <v>77</v>
      </c>
      <c r="E279" s="74" t="s">
        <v>70</v>
      </c>
      <c r="F279" s="74" t="s">
        <v>423</v>
      </c>
      <c r="G279" s="74" t="s">
        <v>79</v>
      </c>
      <c r="H279" s="84">
        <v>10</v>
      </c>
      <c r="I279" s="85">
        <v>0.7</v>
      </c>
      <c r="J279" s="86">
        <v>0.46016409749751264</v>
      </c>
      <c r="K279" s="87">
        <v>0.2</v>
      </c>
      <c r="L279" s="87">
        <v>0.27</v>
      </c>
      <c r="M279" s="87">
        <v>0.27</v>
      </c>
      <c r="N279" s="84">
        <v>0.27</v>
      </c>
      <c r="O279" s="84">
        <v>0.27</v>
      </c>
      <c r="P279" s="84">
        <v>0.27</v>
      </c>
      <c r="Q279" s="84">
        <v>0.27</v>
      </c>
      <c r="R279" s="84">
        <v>0.27</v>
      </c>
      <c r="S279" s="84">
        <v>0.27</v>
      </c>
      <c r="T279" s="84">
        <v>0.27</v>
      </c>
      <c r="U279" s="84">
        <v>0.27</v>
      </c>
      <c r="V279" s="74">
        <v>0.27</v>
      </c>
      <c r="W279" s="74">
        <v>0.27</v>
      </c>
      <c r="X279" s="74">
        <v>0.27</v>
      </c>
      <c r="Y279" s="74">
        <v>0.27</v>
      </c>
      <c r="Z279" s="74">
        <v>0.27</v>
      </c>
      <c r="AA279" s="74">
        <v>0.27</v>
      </c>
      <c r="AB279" s="74">
        <v>0.27</v>
      </c>
      <c r="AC279" s="74">
        <v>0.27</v>
      </c>
      <c r="AD279" s="74">
        <v>0.27</v>
      </c>
      <c r="AE279" s="74">
        <v>0.27</v>
      </c>
      <c r="AF279" s="74">
        <v>0.27</v>
      </c>
      <c r="AG279" s="74">
        <v>0.33</v>
      </c>
      <c r="AH279" s="74">
        <v>0.33</v>
      </c>
      <c r="AI279" s="74" t="s">
        <v>26</v>
      </c>
      <c r="AJ279" s="74" t="s">
        <v>26</v>
      </c>
      <c r="AK279" s="74" t="s">
        <v>26</v>
      </c>
    </row>
    <row r="280" spans="1:38" x14ac:dyDescent="0.25">
      <c r="A280" s="74" t="s">
        <v>427</v>
      </c>
      <c r="B280" s="84" t="s">
        <v>20</v>
      </c>
      <c r="C280" s="74" t="s">
        <v>30</v>
      </c>
      <c r="D280" s="74" t="s">
        <v>77</v>
      </c>
      <c r="E280" s="74" t="s">
        <v>70</v>
      </c>
      <c r="F280" s="74" t="s">
        <v>423</v>
      </c>
      <c r="G280" s="74" t="s">
        <v>79</v>
      </c>
      <c r="H280" s="84">
        <v>10</v>
      </c>
      <c r="I280" s="85">
        <v>0.7</v>
      </c>
      <c r="J280" s="86">
        <v>0.46016409749751264</v>
      </c>
      <c r="K280" s="87">
        <v>0.2</v>
      </c>
      <c r="L280" s="87">
        <v>0.27</v>
      </c>
      <c r="M280" s="87">
        <v>0.27</v>
      </c>
      <c r="N280" s="84">
        <v>0.27</v>
      </c>
      <c r="O280" s="84">
        <v>0.27</v>
      </c>
      <c r="P280" s="84">
        <v>0.27</v>
      </c>
      <c r="Q280" s="84">
        <v>0.27</v>
      </c>
      <c r="R280" s="84">
        <v>0.25</v>
      </c>
      <c r="S280" s="84">
        <v>0.25</v>
      </c>
      <c r="T280" s="84">
        <v>0.25</v>
      </c>
      <c r="U280" s="84">
        <v>0.25</v>
      </c>
      <c r="V280" s="74">
        <v>0.25</v>
      </c>
      <c r="W280" s="74">
        <v>0.25</v>
      </c>
      <c r="X280" s="74">
        <v>0.25</v>
      </c>
      <c r="Y280" s="74">
        <v>0.25</v>
      </c>
      <c r="Z280" s="74">
        <v>0.25</v>
      </c>
      <c r="AA280" s="74">
        <v>0.25</v>
      </c>
      <c r="AB280" s="74">
        <v>0.25</v>
      </c>
      <c r="AC280" s="74">
        <v>0.25</v>
      </c>
      <c r="AD280" s="74">
        <v>0.25</v>
      </c>
      <c r="AE280" s="74">
        <v>0.25</v>
      </c>
      <c r="AF280" s="74">
        <v>0.25</v>
      </c>
      <c r="AG280" s="74">
        <v>0.33</v>
      </c>
      <c r="AH280" s="74">
        <v>0.33</v>
      </c>
      <c r="AI280" s="74" t="s">
        <v>26</v>
      </c>
      <c r="AJ280" s="74" t="s">
        <v>26</v>
      </c>
      <c r="AK280" s="74" t="s">
        <v>26</v>
      </c>
    </row>
    <row r="281" spans="1:38" x14ac:dyDescent="0.25">
      <c r="A281" s="74" t="s">
        <v>428</v>
      </c>
      <c r="B281" s="84" t="s">
        <v>28</v>
      </c>
      <c r="C281" s="74" t="s">
        <v>30</v>
      </c>
      <c r="D281" s="74" t="s">
        <v>77</v>
      </c>
      <c r="E281" s="74" t="s">
        <v>70</v>
      </c>
      <c r="F281" s="74" t="s">
        <v>423</v>
      </c>
      <c r="G281" s="74" t="s">
        <v>79</v>
      </c>
      <c r="H281" s="84">
        <v>10</v>
      </c>
      <c r="I281" s="85">
        <v>0.7</v>
      </c>
      <c r="J281" s="86">
        <v>0.46016409749751264</v>
      </c>
      <c r="K281" s="87">
        <v>0.2</v>
      </c>
      <c r="L281" s="87">
        <v>0.27</v>
      </c>
      <c r="M281" s="87">
        <v>0.27</v>
      </c>
      <c r="N281" s="84">
        <v>0.27</v>
      </c>
      <c r="O281" s="84">
        <v>0.27</v>
      </c>
      <c r="P281" s="84">
        <v>0.27</v>
      </c>
      <c r="Q281" s="84">
        <v>0.27</v>
      </c>
      <c r="R281" s="84">
        <v>0.25</v>
      </c>
      <c r="S281" s="84">
        <v>0.25</v>
      </c>
      <c r="T281" s="84">
        <v>0.25</v>
      </c>
      <c r="U281" s="84">
        <v>0.25</v>
      </c>
      <c r="V281" s="74">
        <v>0.25</v>
      </c>
      <c r="W281" s="74">
        <v>0.25</v>
      </c>
      <c r="X281" s="74">
        <v>0.25</v>
      </c>
      <c r="Y281" s="74">
        <v>0.25</v>
      </c>
      <c r="Z281" s="74">
        <v>0.25</v>
      </c>
      <c r="AA281" s="74">
        <v>0.25</v>
      </c>
      <c r="AB281" s="74">
        <v>0.25</v>
      </c>
      <c r="AC281" s="74">
        <v>0.25</v>
      </c>
      <c r="AD281" s="74">
        <v>0.25</v>
      </c>
      <c r="AE281" s="74">
        <v>0.25</v>
      </c>
      <c r="AF281" s="74">
        <v>0.25</v>
      </c>
      <c r="AG281" s="74">
        <v>0.33</v>
      </c>
      <c r="AH281" s="74">
        <v>0.33</v>
      </c>
      <c r="AI281" s="74" t="s">
        <v>26</v>
      </c>
      <c r="AJ281" s="74" t="s">
        <v>26</v>
      </c>
      <c r="AK281" s="74" t="s">
        <v>26</v>
      </c>
    </row>
    <row r="282" spans="1:38" x14ac:dyDescent="0.25">
      <c r="A282" s="74" t="s">
        <v>429</v>
      </c>
      <c r="B282" s="84" t="s">
        <v>20</v>
      </c>
      <c r="C282" s="74" t="s">
        <v>89</v>
      </c>
      <c r="D282" s="74" t="s">
        <v>135</v>
      </c>
      <c r="E282" s="74" t="s">
        <v>136</v>
      </c>
      <c r="F282" s="74" t="s">
        <v>430</v>
      </c>
      <c r="G282" s="74" t="s">
        <v>138</v>
      </c>
      <c r="H282" s="84"/>
      <c r="I282" s="85"/>
      <c r="J282" s="86"/>
      <c r="K282" s="87"/>
      <c r="L282" s="87"/>
      <c r="M282" s="87"/>
      <c r="N282" s="84"/>
      <c r="O282" s="84"/>
      <c r="P282" s="84"/>
      <c r="Q282" s="84"/>
      <c r="R282" s="84"/>
      <c r="S282" s="84"/>
      <c r="T282" s="84"/>
      <c r="U282" s="84"/>
      <c r="AL282" s="74" t="s">
        <v>26</v>
      </c>
    </row>
    <row r="283" spans="1:38" x14ac:dyDescent="0.25">
      <c r="A283" s="74" t="s">
        <v>431</v>
      </c>
      <c r="B283" s="84" t="s">
        <v>28</v>
      </c>
      <c r="C283" s="74" t="s">
        <v>89</v>
      </c>
      <c r="D283" s="74" t="s">
        <v>135</v>
      </c>
      <c r="E283" s="74" t="s">
        <v>136</v>
      </c>
      <c r="F283" s="74" t="s">
        <v>430</v>
      </c>
      <c r="G283" s="74" t="s">
        <v>138</v>
      </c>
      <c r="H283" s="84"/>
      <c r="I283" s="85"/>
      <c r="J283" s="86"/>
      <c r="K283" s="87"/>
      <c r="L283" s="87"/>
      <c r="M283" s="87"/>
      <c r="N283" s="84"/>
      <c r="O283" s="84"/>
      <c r="P283" s="84"/>
      <c r="Q283" s="84"/>
      <c r="R283" s="84"/>
      <c r="S283" s="84"/>
      <c r="T283" s="84"/>
      <c r="U283" s="84"/>
      <c r="AL283" s="74" t="s">
        <v>26</v>
      </c>
    </row>
    <row r="284" spans="1:38" x14ac:dyDescent="0.25">
      <c r="A284" s="74" t="s">
        <v>432</v>
      </c>
      <c r="B284" s="84" t="s">
        <v>20</v>
      </c>
      <c r="C284" s="74" t="s">
        <v>21</v>
      </c>
      <c r="D284" s="74" t="s">
        <v>135</v>
      </c>
      <c r="E284" s="74" t="s">
        <v>136</v>
      </c>
      <c r="F284" s="74" t="s">
        <v>430</v>
      </c>
      <c r="G284" s="74" t="s">
        <v>138</v>
      </c>
      <c r="H284" s="84"/>
      <c r="I284" s="85"/>
      <c r="J284" s="86"/>
      <c r="K284" s="87"/>
      <c r="L284" s="87"/>
      <c r="M284" s="87"/>
      <c r="N284" s="84"/>
      <c r="O284" s="84"/>
      <c r="P284" s="84"/>
      <c r="Q284" s="84"/>
      <c r="R284" s="84"/>
      <c r="S284" s="84"/>
      <c r="T284" s="84"/>
      <c r="U284" s="84"/>
      <c r="AL284" s="74" t="s">
        <v>26</v>
      </c>
    </row>
    <row r="285" spans="1:38" x14ac:dyDescent="0.25">
      <c r="A285" s="74" t="s">
        <v>433</v>
      </c>
      <c r="B285" s="84" t="s">
        <v>28</v>
      </c>
      <c r="C285" s="74" t="s">
        <v>21</v>
      </c>
      <c r="D285" s="74" t="s">
        <v>135</v>
      </c>
      <c r="E285" s="74" t="s">
        <v>136</v>
      </c>
      <c r="F285" s="74" t="s">
        <v>430</v>
      </c>
      <c r="G285" s="74" t="s">
        <v>138</v>
      </c>
      <c r="H285" s="84"/>
      <c r="I285" s="85"/>
      <c r="J285" s="86"/>
      <c r="K285" s="87"/>
      <c r="L285" s="87"/>
      <c r="M285" s="87"/>
      <c r="N285" s="84"/>
      <c r="O285" s="84"/>
      <c r="P285" s="84"/>
      <c r="Q285" s="84"/>
      <c r="R285" s="84"/>
      <c r="S285" s="84"/>
      <c r="T285" s="84"/>
      <c r="U285" s="84"/>
      <c r="AL285" s="74" t="s">
        <v>26</v>
      </c>
    </row>
    <row r="286" spans="1:38" x14ac:dyDescent="0.25">
      <c r="A286" s="74" t="s">
        <v>434</v>
      </c>
      <c r="B286" s="84" t="s">
        <v>20</v>
      </c>
      <c r="C286" s="74" t="s">
        <v>30</v>
      </c>
      <c r="D286" s="74" t="s">
        <v>135</v>
      </c>
      <c r="E286" s="74" t="s">
        <v>136</v>
      </c>
      <c r="F286" s="74" t="s">
        <v>430</v>
      </c>
      <c r="G286" s="74" t="s">
        <v>138</v>
      </c>
      <c r="H286" s="84"/>
      <c r="I286" s="85"/>
      <c r="J286" s="86"/>
      <c r="K286" s="87"/>
      <c r="L286" s="87"/>
      <c r="M286" s="87"/>
      <c r="N286" s="84"/>
      <c r="O286" s="84"/>
      <c r="P286" s="84"/>
      <c r="Q286" s="84"/>
      <c r="R286" s="84"/>
      <c r="S286" s="84"/>
      <c r="T286" s="84"/>
      <c r="U286" s="84"/>
      <c r="AL286" s="74" t="s">
        <v>26</v>
      </c>
    </row>
    <row r="287" spans="1:38" x14ac:dyDescent="0.25">
      <c r="A287" s="74" t="s">
        <v>435</v>
      </c>
      <c r="B287" s="84" t="s">
        <v>28</v>
      </c>
      <c r="C287" s="74" t="s">
        <v>30</v>
      </c>
      <c r="D287" s="74" t="s">
        <v>135</v>
      </c>
      <c r="E287" s="74" t="s">
        <v>136</v>
      </c>
      <c r="F287" s="74" t="s">
        <v>430</v>
      </c>
      <c r="G287" s="74" t="s">
        <v>138</v>
      </c>
      <c r="H287" s="84"/>
      <c r="I287" s="85"/>
      <c r="J287" s="86"/>
      <c r="K287" s="87"/>
      <c r="L287" s="87"/>
      <c r="M287" s="87"/>
      <c r="N287" s="84"/>
      <c r="O287" s="84"/>
      <c r="P287" s="84"/>
      <c r="Q287" s="84"/>
      <c r="R287" s="84"/>
      <c r="S287" s="84"/>
      <c r="T287" s="84"/>
      <c r="U287" s="84"/>
      <c r="AL287" s="74" t="s">
        <v>26</v>
      </c>
    </row>
    <row r="288" spans="1:38" x14ac:dyDescent="0.25">
      <c r="A288" s="74" t="s">
        <v>436</v>
      </c>
      <c r="B288" s="84" t="s">
        <v>20</v>
      </c>
      <c r="C288" s="74" t="s">
        <v>30</v>
      </c>
      <c r="D288" s="74" t="s">
        <v>57</v>
      </c>
      <c r="E288" s="74" t="s">
        <v>437</v>
      </c>
      <c r="F288" s="74" t="s">
        <v>438</v>
      </c>
      <c r="G288" s="74" t="s">
        <v>31</v>
      </c>
      <c r="H288" s="84">
        <v>15</v>
      </c>
      <c r="I288" s="85">
        <v>0.7</v>
      </c>
      <c r="J288" s="86">
        <v>0.6269962886457372</v>
      </c>
      <c r="K288" s="87">
        <v>0.2</v>
      </c>
      <c r="L288" s="87">
        <v>0.27</v>
      </c>
      <c r="M288" s="87">
        <v>0.27</v>
      </c>
      <c r="N288" s="84">
        <v>0.27</v>
      </c>
      <c r="O288" s="84">
        <v>0.27</v>
      </c>
      <c r="P288" s="84">
        <v>0.27</v>
      </c>
      <c r="Q288" s="84">
        <v>0.27</v>
      </c>
      <c r="R288" s="84">
        <v>0.25</v>
      </c>
      <c r="S288" s="84">
        <v>0.25</v>
      </c>
      <c r="T288" s="84">
        <v>0.25</v>
      </c>
      <c r="U288" s="84">
        <v>0.25</v>
      </c>
      <c r="V288" s="74">
        <v>0.25</v>
      </c>
      <c r="W288" s="74">
        <v>0.25</v>
      </c>
      <c r="X288" s="74">
        <v>0.25</v>
      </c>
      <c r="Y288" s="74">
        <v>0.25</v>
      </c>
      <c r="Z288" s="74">
        <v>0.25</v>
      </c>
      <c r="AA288" s="74">
        <v>0.25</v>
      </c>
      <c r="AB288" s="74">
        <v>0.25</v>
      </c>
      <c r="AC288" s="74">
        <v>0.25</v>
      </c>
      <c r="AD288" s="74">
        <v>0.25</v>
      </c>
      <c r="AE288" s="74">
        <v>0.25</v>
      </c>
      <c r="AF288" s="74">
        <v>0.25</v>
      </c>
      <c r="AG288" s="74">
        <v>0.33</v>
      </c>
      <c r="AH288" s="74">
        <v>0.33</v>
      </c>
      <c r="AI288" s="74" t="s">
        <v>26</v>
      </c>
      <c r="AJ288" s="74" t="s">
        <v>26</v>
      </c>
    </row>
    <row r="289" spans="1:37" x14ac:dyDescent="0.25">
      <c r="A289" s="74" t="s">
        <v>439</v>
      </c>
      <c r="B289" s="84" t="s">
        <v>28</v>
      </c>
      <c r="C289" s="74" t="s">
        <v>30</v>
      </c>
      <c r="D289" s="74" t="s">
        <v>57</v>
      </c>
      <c r="E289" s="74" t="s">
        <v>437</v>
      </c>
      <c r="F289" s="74" t="s">
        <v>438</v>
      </c>
      <c r="G289" s="74" t="s">
        <v>31</v>
      </c>
      <c r="H289" s="84">
        <v>15</v>
      </c>
      <c r="I289" s="85">
        <v>0.7</v>
      </c>
      <c r="J289" s="86">
        <v>0.6269962886457372</v>
      </c>
      <c r="K289" s="87">
        <v>0.2</v>
      </c>
      <c r="L289" s="87">
        <v>0.27</v>
      </c>
      <c r="M289" s="87">
        <v>0.27</v>
      </c>
      <c r="N289" s="84">
        <v>0.27</v>
      </c>
      <c r="O289" s="84">
        <v>0.27</v>
      </c>
      <c r="P289" s="84">
        <v>0.27</v>
      </c>
      <c r="Q289" s="84">
        <v>0.27</v>
      </c>
      <c r="R289" s="84">
        <v>0.25</v>
      </c>
      <c r="S289" s="84">
        <v>0.25</v>
      </c>
      <c r="T289" s="84">
        <v>0.25</v>
      </c>
      <c r="U289" s="84">
        <v>0.25</v>
      </c>
      <c r="V289" s="74">
        <v>0.25</v>
      </c>
      <c r="W289" s="74">
        <v>0.25</v>
      </c>
      <c r="X289" s="74">
        <v>0.25</v>
      </c>
      <c r="Y289" s="74">
        <v>0.25</v>
      </c>
      <c r="Z289" s="74">
        <v>0.25</v>
      </c>
      <c r="AA289" s="74">
        <v>0.25</v>
      </c>
      <c r="AB289" s="74">
        <v>0.25</v>
      </c>
      <c r="AC289" s="74">
        <v>0.25</v>
      </c>
      <c r="AD289" s="74">
        <v>0.25</v>
      </c>
      <c r="AE289" s="74">
        <v>0.25</v>
      </c>
      <c r="AF289" s="74">
        <v>0.25</v>
      </c>
      <c r="AG289" s="74">
        <v>0.33</v>
      </c>
      <c r="AH289" s="74">
        <v>0.33</v>
      </c>
      <c r="AI289" s="74" t="s">
        <v>26</v>
      </c>
      <c r="AJ289" s="74" t="s">
        <v>26</v>
      </c>
      <c r="AK289" s="74" t="s">
        <v>26</v>
      </c>
    </row>
    <row r="290" spans="1:37" x14ac:dyDescent="0.25">
      <c r="A290" s="74" t="s">
        <v>440</v>
      </c>
      <c r="B290" s="84" t="s">
        <v>20</v>
      </c>
      <c r="C290" s="74" t="s">
        <v>89</v>
      </c>
      <c r="D290" s="74" t="s">
        <v>57</v>
      </c>
      <c r="E290" s="74" t="s">
        <v>70</v>
      </c>
      <c r="F290" s="74" t="s">
        <v>441</v>
      </c>
      <c r="G290" s="74" t="s">
        <v>93</v>
      </c>
      <c r="H290" s="84">
        <v>10</v>
      </c>
      <c r="I290" s="85">
        <v>0.7</v>
      </c>
      <c r="J290" s="86">
        <v>0.46921264677093277</v>
      </c>
      <c r="K290" s="87">
        <v>0.15</v>
      </c>
      <c r="L290" s="87">
        <v>0.2</v>
      </c>
      <c r="M290" s="87">
        <v>0.2</v>
      </c>
      <c r="N290" s="84">
        <v>0.2</v>
      </c>
      <c r="O290" s="84">
        <v>0.25</v>
      </c>
      <c r="P290" s="84">
        <v>0.25</v>
      </c>
      <c r="Q290" s="84">
        <v>0.25</v>
      </c>
      <c r="R290" s="84">
        <v>0.25</v>
      </c>
      <c r="S290" s="84">
        <v>0.25</v>
      </c>
      <c r="T290" s="84">
        <v>0.25</v>
      </c>
      <c r="U290" s="84">
        <v>0.25</v>
      </c>
      <c r="V290" s="74">
        <v>0.25</v>
      </c>
      <c r="W290" s="74">
        <v>0.25</v>
      </c>
      <c r="X290" s="74">
        <v>0.25</v>
      </c>
      <c r="Y290" s="74">
        <v>0.25</v>
      </c>
      <c r="Z290" s="74">
        <v>0.25</v>
      </c>
      <c r="AA290" s="74">
        <v>0.25</v>
      </c>
      <c r="AB290" s="74">
        <v>0.25</v>
      </c>
      <c r="AC290" s="74">
        <v>0.25</v>
      </c>
      <c r="AD290" s="74">
        <v>0.25</v>
      </c>
      <c r="AE290" s="74">
        <v>0.25</v>
      </c>
      <c r="AF290" s="74">
        <v>0.25</v>
      </c>
      <c r="AG290" s="74">
        <v>0.33</v>
      </c>
      <c r="AH290" s="74">
        <v>0.33</v>
      </c>
      <c r="AI290" s="74" t="s">
        <v>26</v>
      </c>
      <c r="AJ290" s="74" t="s">
        <v>26</v>
      </c>
      <c r="AK290" s="74" t="s">
        <v>26</v>
      </c>
    </row>
    <row r="291" spans="1:37" x14ac:dyDescent="0.25">
      <c r="A291" s="74" t="s">
        <v>442</v>
      </c>
      <c r="B291" s="84" t="s">
        <v>28</v>
      </c>
      <c r="C291" s="74" t="s">
        <v>89</v>
      </c>
      <c r="D291" s="74" t="s">
        <v>57</v>
      </c>
      <c r="E291" s="74" t="s">
        <v>70</v>
      </c>
      <c r="F291" s="74" t="s">
        <v>441</v>
      </c>
      <c r="G291" s="74" t="s">
        <v>93</v>
      </c>
      <c r="H291" s="84">
        <v>10</v>
      </c>
      <c r="I291" s="85">
        <v>0.7</v>
      </c>
      <c r="J291" s="86">
        <v>0.46921264677093277</v>
      </c>
      <c r="K291" s="87">
        <v>0.15</v>
      </c>
      <c r="L291" s="87">
        <v>0.27</v>
      </c>
      <c r="M291" s="87">
        <v>0.27</v>
      </c>
      <c r="N291" s="84">
        <v>0.27</v>
      </c>
      <c r="O291" s="84">
        <v>0.27</v>
      </c>
      <c r="P291" s="84">
        <v>0.27</v>
      </c>
      <c r="Q291" s="84">
        <v>0.27</v>
      </c>
      <c r="R291" s="84">
        <v>0.27</v>
      </c>
      <c r="S291" s="84">
        <v>0.27</v>
      </c>
      <c r="T291" s="84">
        <v>0.27</v>
      </c>
      <c r="U291" s="84">
        <v>0.27</v>
      </c>
      <c r="V291" s="74">
        <v>0.27</v>
      </c>
      <c r="W291" s="74">
        <v>0.27</v>
      </c>
      <c r="X291" s="74">
        <v>0.27</v>
      </c>
      <c r="Y291" s="74">
        <v>0.27</v>
      </c>
      <c r="Z291" s="74">
        <v>0.27</v>
      </c>
      <c r="AA291" s="74">
        <v>0.27</v>
      </c>
      <c r="AB291" s="74">
        <v>0.27</v>
      </c>
      <c r="AC291" s="74">
        <v>0.27</v>
      </c>
      <c r="AD291" s="74">
        <v>0.27</v>
      </c>
      <c r="AE291" s="74">
        <v>0.27</v>
      </c>
      <c r="AF291" s="74">
        <v>0.27</v>
      </c>
      <c r="AG291" s="74">
        <v>0.33</v>
      </c>
      <c r="AH291" s="74">
        <v>0.33</v>
      </c>
      <c r="AI291" s="74" t="s">
        <v>26</v>
      </c>
      <c r="AJ291" s="74" t="s">
        <v>26</v>
      </c>
      <c r="AK291" s="74" t="s">
        <v>26</v>
      </c>
    </row>
    <row r="292" spans="1:37" x14ac:dyDescent="0.25">
      <c r="A292" s="74" t="s">
        <v>443</v>
      </c>
      <c r="B292" s="84" t="s">
        <v>20</v>
      </c>
      <c r="C292" s="74" t="s">
        <v>21</v>
      </c>
      <c r="D292" s="74" t="s">
        <v>22</v>
      </c>
      <c r="E292" s="74" t="s">
        <v>38</v>
      </c>
      <c r="F292" s="74" t="s">
        <v>441</v>
      </c>
      <c r="G292" s="74" t="s">
        <v>25</v>
      </c>
      <c r="H292" s="84">
        <v>15</v>
      </c>
      <c r="I292" s="85">
        <v>0.7</v>
      </c>
      <c r="J292" s="86">
        <v>0.66590945972695026</v>
      </c>
      <c r="K292" s="87">
        <v>0.13</v>
      </c>
      <c r="L292" s="87">
        <v>0.2</v>
      </c>
      <c r="M292" s="87">
        <v>0.2</v>
      </c>
      <c r="N292" s="84">
        <v>0.2</v>
      </c>
      <c r="O292" s="84">
        <v>0.2</v>
      </c>
      <c r="P292" s="84">
        <v>0.2</v>
      </c>
      <c r="Q292" s="84">
        <v>0.2</v>
      </c>
      <c r="R292" s="84">
        <v>0.2</v>
      </c>
      <c r="S292" s="84">
        <v>0.2</v>
      </c>
      <c r="T292" s="84">
        <v>0.2</v>
      </c>
      <c r="U292" s="84">
        <v>0.2</v>
      </c>
      <c r="V292" s="74">
        <v>0.2</v>
      </c>
      <c r="W292" s="74">
        <v>0.2</v>
      </c>
      <c r="X292" s="74">
        <v>0.2</v>
      </c>
      <c r="Y292" s="74">
        <v>0.2</v>
      </c>
      <c r="Z292" s="74">
        <v>0.2</v>
      </c>
      <c r="AA292" s="74">
        <v>0.2</v>
      </c>
      <c r="AB292" s="74">
        <v>0.2</v>
      </c>
      <c r="AC292" s="74">
        <v>0.2</v>
      </c>
      <c r="AD292" s="74">
        <v>0.23</v>
      </c>
      <c r="AE292" s="74">
        <v>0.23</v>
      </c>
      <c r="AF292" s="74">
        <v>0.23</v>
      </c>
      <c r="AG292" s="74">
        <v>0.33</v>
      </c>
      <c r="AH292" s="74">
        <v>0.33</v>
      </c>
      <c r="AI292" s="74" t="s">
        <v>26</v>
      </c>
      <c r="AJ292" s="74" t="s">
        <v>26</v>
      </c>
      <c r="AK292" s="74" t="s">
        <v>26</v>
      </c>
    </row>
    <row r="293" spans="1:37" x14ac:dyDescent="0.25">
      <c r="A293" s="74" t="s">
        <v>444</v>
      </c>
      <c r="B293" s="84" t="s">
        <v>28</v>
      </c>
      <c r="C293" s="74" t="s">
        <v>21</v>
      </c>
      <c r="D293" s="74" t="s">
        <v>22</v>
      </c>
      <c r="E293" s="74" t="s">
        <v>38</v>
      </c>
      <c r="F293" s="74" t="s">
        <v>441</v>
      </c>
      <c r="G293" s="74" t="s">
        <v>25</v>
      </c>
      <c r="H293" s="84">
        <v>15</v>
      </c>
      <c r="I293" s="85">
        <v>0.7</v>
      </c>
      <c r="J293" s="86">
        <v>0.66590945972695026</v>
      </c>
      <c r="K293" s="87">
        <v>0.13</v>
      </c>
      <c r="L293" s="87">
        <v>0.27</v>
      </c>
      <c r="M293" s="87">
        <v>0.27</v>
      </c>
      <c r="N293" s="84">
        <v>0.27</v>
      </c>
      <c r="O293" s="84">
        <v>0.27</v>
      </c>
      <c r="P293" s="84">
        <v>0.27</v>
      </c>
      <c r="Q293" s="84">
        <v>0.27</v>
      </c>
      <c r="R293" s="84">
        <v>0.27</v>
      </c>
      <c r="S293" s="84">
        <v>0.27</v>
      </c>
      <c r="T293" s="84">
        <v>0.27</v>
      </c>
      <c r="U293" s="84">
        <v>0.27</v>
      </c>
      <c r="V293" s="74">
        <v>0.27</v>
      </c>
      <c r="W293" s="74">
        <v>0.27</v>
      </c>
      <c r="X293" s="74">
        <v>0.27</v>
      </c>
      <c r="Y293" s="74">
        <v>0.27</v>
      </c>
      <c r="Z293" s="74">
        <v>0.27</v>
      </c>
      <c r="AA293" s="74">
        <v>0.27</v>
      </c>
      <c r="AB293" s="74">
        <v>0.27</v>
      </c>
      <c r="AC293" s="74">
        <v>0.27</v>
      </c>
      <c r="AD293" s="74">
        <v>0.31</v>
      </c>
      <c r="AE293" s="74">
        <v>0.31</v>
      </c>
      <c r="AF293" s="74">
        <v>0.31</v>
      </c>
      <c r="AG293" s="74">
        <v>0.33</v>
      </c>
      <c r="AH293" s="74">
        <v>0.33</v>
      </c>
      <c r="AI293" s="74" t="s">
        <v>26</v>
      </c>
      <c r="AJ293" s="74" t="s">
        <v>26</v>
      </c>
      <c r="AK293" s="74" t="s">
        <v>26</v>
      </c>
    </row>
    <row r="294" spans="1:37" x14ac:dyDescent="0.25">
      <c r="A294" s="74" t="s">
        <v>445</v>
      </c>
      <c r="B294" s="84" t="s">
        <v>20</v>
      </c>
      <c r="C294" s="74" t="s">
        <v>21</v>
      </c>
      <c r="D294" s="74" t="s">
        <v>57</v>
      </c>
      <c r="E294" s="74" t="s">
        <v>70</v>
      </c>
      <c r="F294" s="74" t="s">
        <v>441</v>
      </c>
      <c r="G294" s="74" t="s">
        <v>40</v>
      </c>
      <c r="H294" s="84">
        <v>10</v>
      </c>
      <c r="I294" s="85">
        <v>0.7</v>
      </c>
      <c r="J294" s="86">
        <v>0.43297207610283089</v>
      </c>
      <c r="K294" s="87">
        <v>0.13</v>
      </c>
      <c r="L294" s="87">
        <v>0.2</v>
      </c>
      <c r="M294" s="87">
        <v>0.2</v>
      </c>
      <c r="N294" s="84">
        <v>0.2</v>
      </c>
      <c r="O294" s="84">
        <v>0.2</v>
      </c>
      <c r="P294" s="84">
        <v>0.2</v>
      </c>
      <c r="Q294" s="84">
        <v>0.2</v>
      </c>
      <c r="R294" s="84">
        <v>0.2</v>
      </c>
      <c r="S294" s="84">
        <v>0.2</v>
      </c>
      <c r="T294" s="84">
        <v>0.2</v>
      </c>
      <c r="U294" s="84">
        <v>0.2</v>
      </c>
      <c r="V294" s="74">
        <v>0.2</v>
      </c>
      <c r="W294" s="74">
        <v>0.2</v>
      </c>
      <c r="X294" s="74">
        <v>0.2</v>
      </c>
      <c r="Y294" s="74">
        <v>0.2</v>
      </c>
      <c r="Z294" s="74">
        <v>0.2</v>
      </c>
      <c r="AA294" s="74">
        <v>0.2</v>
      </c>
      <c r="AB294" s="74">
        <v>0.2</v>
      </c>
      <c r="AC294" s="74">
        <v>0.2</v>
      </c>
      <c r="AD294" s="74">
        <v>0.2</v>
      </c>
      <c r="AE294" s="74">
        <v>0.2</v>
      </c>
      <c r="AF294" s="74">
        <v>0.2</v>
      </c>
      <c r="AG294" s="74">
        <v>0.33</v>
      </c>
      <c r="AH294" s="74">
        <v>0.33</v>
      </c>
      <c r="AI294" s="74" t="s">
        <v>26</v>
      </c>
      <c r="AJ294" s="74" t="s">
        <v>26</v>
      </c>
      <c r="AK294" s="74" t="s">
        <v>26</v>
      </c>
    </row>
    <row r="295" spans="1:37" x14ac:dyDescent="0.25">
      <c r="A295" s="74" t="s">
        <v>446</v>
      </c>
      <c r="B295" s="84" t="s">
        <v>28</v>
      </c>
      <c r="C295" s="74" t="s">
        <v>21</v>
      </c>
      <c r="D295" s="74" t="s">
        <v>57</v>
      </c>
      <c r="E295" s="74" t="s">
        <v>70</v>
      </c>
      <c r="F295" s="74" t="s">
        <v>441</v>
      </c>
      <c r="G295" s="74" t="s">
        <v>40</v>
      </c>
      <c r="H295" s="84">
        <v>10</v>
      </c>
      <c r="I295" s="85">
        <v>0.7</v>
      </c>
      <c r="J295" s="86">
        <v>0.43297207610283089</v>
      </c>
      <c r="K295" s="87">
        <v>0.2</v>
      </c>
      <c r="L295" s="87">
        <v>0.27</v>
      </c>
      <c r="M295" s="87">
        <v>0.27</v>
      </c>
      <c r="N295" s="84">
        <v>0.27</v>
      </c>
      <c r="O295" s="84">
        <v>0.27</v>
      </c>
      <c r="P295" s="84">
        <v>0.27</v>
      </c>
      <c r="Q295" s="84">
        <v>0.27</v>
      </c>
      <c r="R295" s="84">
        <v>0.27</v>
      </c>
      <c r="S295" s="84">
        <v>0.27</v>
      </c>
      <c r="T295" s="84">
        <v>0.27</v>
      </c>
      <c r="U295" s="84">
        <v>0.27</v>
      </c>
      <c r="V295" s="74">
        <v>0.27</v>
      </c>
      <c r="W295" s="74">
        <v>0.27</v>
      </c>
      <c r="X295" s="74">
        <v>0.27</v>
      </c>
      <c r="Y295" s="74">
        <v>0.27</v>
      </c>
      <c r="Z295" s="74">
        <v>0.27</v>
      </c>
      <c r="AA295" s="74">
        <v>0.27</v>
      </c>
      <c r="AB295" s="74">
        <v>0.27</v>
      </c>
      <c r="AC295" s="74">
        <v>0.27</v>
      </c>
      <c r="AD295" s="74">
        <v>0.27</v>
      </c>
      <c r="AE295" s="74">
        <v>0.27</v>
      </c>
      <c r="AF295" s="74">
        <v>0.27</v>
      </c>
      <c r="AG295" s="74">
        <v>0.33</v>
      </c>
      <c r="AH295" s="74">
        <v>0.33</v>
      </c>
      <c r="AI295" s="74" t="s">
        <v>26</v>
      </c>
      <c r="AJ295" s="74" t="s">
        <v>26</v>
      </c>
      <c r="AK295" s="74" t="s">
        <v>26</v>
      </c>
    </row>
    <row r="296" spans="1:37" x14ac:dyDescent="0.25">
      <c r="A296" s="74" t="s">
        <v>447</v>
      </c>
      <c r="B296" s="84" t="s">
        <v>20</v>
      </c>
      <c r="C296" s="74" t="s">
        <v>30</v>
      </c>
      <c r="D296" s="74" t="s">
        <v>57</v>
      </c>
      <c r="E296" s="74" t="s">
        <v>70</v>
      </c>
      <c r="F296" s="74" t="s">
        <v>441</v>
      </c>
      <c r="G296" s="74" t="s">
        <v>31</v>
      </c>
      <c r="H296" s="84">
        <v>10</v>
      </c>
      <c r="I296" s="85">
        <v>0.7</v>
      </c>
      <c r="J296" s="86">
        <v>0.45890207746534312</v>
      </c>
      <c r="K296" s="87">
        <v>0.2</v>
      </c>
      <c r="L296" s="87">
        <v>0.27</v>
      </c>
      <c r="M296" s="87">
        <v>0.27</v>
      </c>
      <c r="N296" s="84">
        <v>0.27</v>
      </c>
      <c r="O296" s="84">
        <v>0.27</v>
      </c>
      <c r="P296" s="84">
        <v>0.27</v>
      </c>
      <c r="Q296" s="84">
        <v>0.27</v>
      </c>
      <c r="R296" s="84">
        <v>0.25</v>
      </c>
      <c r="S296" s="84">
        <v>0.25</v>
      </c>
      <c r="T296" s="84">
        <v>0.25</v>
      </c>
      <c r="U296" s="84">
        <v>0.25</v>
      </c>
      <c r="V296" s="74">
        <v>0.25</v>
      </c>
      <c r="W296" s="74">
        <v>0.25</v>
      </c>
      <c r="X296" s="74">
        <v>0.25</v>
      </c>
      <c r="Y296" s="74">
        <v>0.25</v>
      </c>
      <c r="Z296" s="74">
        <v>0.25</v>
      </c>
      <c r="AA296" s="74">
        <v>0.25</v>
      </c>
      <c r="AB296" s="74">
        <v>0.25</v>
      </c>
      <c r="AC296" s="74">
        <v>0.25</v>
      </c>
      <c r="AD296" s="74">
        <v>0.25</v>
      </c>
      <c r="AE296" s="74">
        <v>0.25</v>
      </c>
      <c r="AF296" s="74">
        <v>0.25</v>
      </c>
      <c r="AG296" s="74">
        <v>0.33</v>
      </c>
      <c r="AH296" s="74">
        <v>0.33</v>
      </c>
      <c r="AI296" s="74" t="s">
        <v>26</v>
      </c>
      <c r="AJ296" s="74" t="s">
        <v>26</v>
      </c>
      <c r="AK296" s="74" t="s">
        <v>26</v>
      </c>
    </row>
    <row r="297" spans="1:37" x14ac:dyDescent="0.25">
      <c r="A297" s="74" t="s">
        <v>448</v>
      </c>
      <c r="B297" s="84" t="s">
        <v>28</v>
      </c>
      <c r="C297" s="74" t="s">
        <v>30</v>
      </c>
      <c r="D297" s="74" t="s">
        <v>57</v>
      </c>
      <c r="E297" s="74" t="s">
        <v>70</v>
      </c>
      <c r="F297" s="74" t="s">
        <v>441</v>
      </c>
      <c r="G297" s="74" t="s">
        <v>31</v>
      </c>
      <c r="H297" s="84">
        <v>10</v>
      </c>
      <c r="I297" s="85">
        <v>0.7</v>
      </c>
      <c r="J297" s="86">
        <v>0.45890207746534312</v>
      </c>
      <c r="K297" s="87">
        <v>0.2</v>
      </c>
      <c r="L297" s="87">
        <v>0.27</v>
      </c>
      <c r="M297" s="87">
        <v>0.27</v>
      </c>
      <c r="N297" s="84">
        <v>0.27</v>
      </c>
      <c r="O297" s="84">
        <v>0.27</v>
      </c>
      <c r="P297" s="84">
        <v>0.27</v>
      </c>
      <c r="Q297" s="84">
        <v>0.27</v>
      </c>
      <c r="R297" s="84">
        <v>0.25</v>
      </c>
      <c r="S297" s="84">
        <v>0.25</v>
      </c>
      <c r="T297" s="84">
        <v>0.25</v>
      </c>
      <c r="U297" s="84">
        <v>0.25</v>
      </c>
      <c r="V297" s="74">
        <v>0.25</v>
      </c>
      <c r="W297" s="74">
        <v>0.25</v>
      </c>
      <c r="X297" s="74">
        <v>0.25</v>
      </c>
      <c r="Y297" s="74">
        <v>0.25</v>
      </c>
      <c r="Z297" s="74">
        <v>0.25</v>
      </c>
      <c r="AA297" s="74">
        <v>0.25</v>
      </c>
      <c r="AB297" s="74">
        <v>0.25</v>
      </c>
      <c r="AC297" s="74">
        <v>0.25</v>
      </c>
      <c r="AD297" s="74">
        <v>0.25</v>
      </c>
      <c r="AE297" s="74">
        <v>0.25</v>
      </c>
      <c r="AF297" s="74">
        <v>0.25</v>
      </c>
      <c r="AG297" s="74">
        <v>0.33</v>
      </c>
      <c r="AH297" s="74">
        <v>0.33</v>
      </c>
      <c r="AI297" s="74" t="s">
        <v>26</v>
      </c>
      <c r="AJ297" s="74" t="s">
        <v>26</v>
      </c>
      <c r="AK297" s="74" t="s">
        <v>26</v>
      </c>
    </row>
    <row r="298" spans="1:37" x14ac:dyDescent="0.25">
      <c r="A298" s="74" t="s">
        <v>449</v>
      </c>
      <c r="B298" s="84" t="s">
        <v>20</v>
      </c>
      <c r="C298" s="74" t="s">
        <v>30</v>
      </c>
      <c r="D298" s="74" t="s">
        <v>77</v>
      </c>
      <c r="E298" s="74" t="s">
        <v>78</v>
      </c>
      <c r="F298" s="74" t="s">
        <v>450</v>
      </c>
      <c r="G298" s="74" t="s">
        <v>79</v>
      </c>
      <c r="H298" s="84">
        <v>15</v>
      </c>
      <c r="I298" s="85">
        <v>0.7</v>
      </c>
      <c r="J298" s="86">
        <v>0.62860243080000411</v>
      </c>
      <c r="K298" s="87">
        <v>0.2</v>
      </c>
      <c r="L298" s="87">
        <v>0.27</v>
      </c>
      <c r="M298" s="87">
        <v>0.27</v>
      </c>
      <c r="N298" s="84">
        <v>0.27</v>
      </c>
      <c r="O298" s="84">
        <v>0.27</v>
      </c>
      <c r="P298" s="84">
        <v>0.27</v>
      </c>
      <c r="Q298" s="84">
        <v>0.27</v>
      </c>
      <c r="R298" s="84">
        <v>0.25</v>
      </c>
      <c r="S298" s="84">
        <v>0.25</v>
      </c>
      <c r="T298" s="84">
        <v>0.25</v>
      </c>
      <c r="U298" s="84">
        <v>0.25</v>
      </c>
      <c r="V298" s="74">
        <v>0.25</v>
      </c>
      <c r="W298" s="74">
        <v>0.25</v>
      </c>
      <c r="X298" s="74">
        <v>0.25</v>
      </c>
      <c r="Y298" s="74">
        <v>0.25</v>
      </c>
      <c r="Z298" s="74">
        <v>0.25</v>
      </c>
      <c r="AA298" s="74">
        <v>0.25</v>
      </c>
      <c r="AB298" s="74">
        <v>0.25</v>
      </c>
      <c r="AC298" s="74">
        <v>0.25</v>
      </c>
      <c r="AD298" s="74">
        <v>0.25</v>
      </c>
      <c r="AE298" s="74">
        <v>0.25</v>
      </c>
      <c r="AF298" s="74">
        <v>0.25</v>
      </c>
      <c r="AG298" s="74">
        <v>0.33</v>
      </c>
      <c r="AH298" s="74">
        <v>0.33</v>
      </c>
      <c r="AI298" s="74" t="s">
        <v>26</v>
      </c>
      <c r="AJ298" s="74" t="s">
        <v>26</v>
      </c>
      <c r="AK298" s="74" t="s">
        <v>26</v>
      </c>
    </row>
    <row r="299" spans="1:37" x14ac:dyDescent="0.25">
      <c r="A299" s="74" t="s">
        <v>451</v>
      </c>
      <c r="B299" s="84" t="s">
        <v>28</v>
      </c>
      <c r="C299" s="74" t="s">
        <v>30</v>
      </c>
      <c r="D299" s="74" t="s">
        <v>77</v>
      </c>
      <c r="E299" s="74" t="s">
        <v>78</v>
      </c>
      <c r="F299" s="74" t="s">
        <v>450</v>
      </c>
      <c r="G299" s="74" t="s">
        <v>79</v>
      </c>
      <c r="H299" s="84">
        <v>15</v>
      </c>
      <c r="I299" s="85">
        <v>0.7</v>
      </c>
      <c r="J299" s="86">
        <v>0.62860243080000411</v>
      </c>
      <c r="K299" s="87">
        <v>0.2</v>
      </c>
      <c r="L299" s="87">
        <v>0.27</v>
      </c>
      <c r="M299" s="87">
        <v>0.27</v>
      </c>
      <c r="N299" s="84">
        <v>0.27</v>
      </c>
      <c r="O299" s="84">
        <v>0.27</v>
      </c>
      <c r="P299" s="84">
        <v>0.27</v>
      </c>
      <c r="Q299" s="84">
        <v>0.27</v>
      </c>
      <c r="R299" s="84">
        <v>0.25</v>
      </c>
      <c r="S299" s="84">
        <v>0.25</v>
      </c>
      <c r="T299" s="84">
        <v>0.25</v>
      </c>
      <c r="U299" s="84">
        <v>0.25</v>
      </c>
      <c r="V299" s="74">
        <v>0.25</v>
      </c>
      <c r="W299" s="74">
        <v>0.25</v>
      </c>
      <c r="X299" s="74">
        <v>0.25</v>
      </c>
      <c r="Y299" s="74">
        <v>0.25</v>
      </c>
      <c r="Z299" s="74">
        <v>0.25</v>
      </c>
      <c r="AA299" s="74">
        <v>0.25</v>
      </c>
      <c r="AB299" s="74">
        <v>0.25</v>
      </c>
      <c r="AC299" s="74">
        <v>0.25</v>
      </c>
      <c r="AD299" s="74">
        <v>0.25</v>
      </c>
      <c r="AE299" s="74">
        <v>0.25</v>
      </c>
      <c r="AF299" s="74">
        <v>0.25</v>
      </c>
      <c r="AG299" s="74">
        <v>0.33</v>
      </c>
      <c r="AH299" s="74">
        <v>0.33</v>
      </c>
      <c r="AI299" s="74" t="s">
        <v>26</v>
      </c>
      <c r="AJ299" s="74" t="s">
        <v>26</v>
      </c>
      <c r="AK299" s="74" t="s">
        <v>26</v>
      </c>
    </row>
    <row r="300" spans="1:37" x14ac:dyDescent="0.25">
      <c r="A300" s="74" t="s">
        <v>452</v>
      </c>
      <c r="B300" s="84" t="s">
        <v>20</v>
      </c>
      <c r="C300" s="74" t="s">
        <v>21</v>
      </c>
      <c r="D300" s="74" t="s">
        <v>234</v>
      </c>
      <c r="E300" s="74" t="s">
        <v>453</v>
      </c>
      <c r="F300" s="74" t="s">
        <v>454</v>
      </c>
      <c r="G300" s="74" t="s">
        <v>82</v>
      </c>
      <c r="H300" s="84">
        <v>30</v>
      </c>
      <c r="I300" s="85">
        <v>0.7</v>
      </c>
      <c r="J300" s="86">
        <v>0.86395585604317371</v>
      </c>
      <c r="K300" s="87" t="s">
        <v>54</v>
      </c>
      <c r="L300" s="87" t="s">
        <v>54</v>
      </c>
      <c r="M300" s="87" t="s">
        <v>54</v>
      </c>
      <c r="N300" s="84" t="s">
        <v>54</v>
      </c>
      <c r="O300" s="84" t="s">
        <v>54</v>
      </c>
      <c r="P300" s="84" t="s">
        <v>54</v>
      </c>
      <c r="Q300" s="84" t="s">
        <v>54</v>
      </c>
      <c r="R300" s="84" t="s">
        <v>54</v>
      </c>
      <c r="S300" s="84" t="s">
        <v>54</v>
      </c>
      <c r="T300" s="84" t="s">
        <v>54</v>
      </c>
      <c r="U300" s="84" t="s">
        <v>54</v>
      </c>
      <c r="V300" s="74" t="s">
        <v>54</v>
      </c>
      <c r="W300" s="74" t="s">
        <v>54</v>
      </c>
      <c r="X300" s="74" t="s">
        <v>54</v>
      </c>
      <c r="Y300" s="74" t="s">
        <v>54</v>
      </c>
      <c r="Z300" s="74" t="s">
        <v>54</v>
      </c>
      <c r="AA300" s="74" t="s">
        <v>54</v>
      </c>
      <c r="AB300" s="74" t="s">
        <v>54</v>
      </c>
      <c r="AC300" s="74" t="s">
        <v>54</v>
      </c>
      <c r="AD300" s="74">
        <v>0.35</v>
      </c>
      <c r="AE300" s="74">
        <v>0.35</v>
      </c>
      <c r="AF300" s="74">
        <v>0.35</v>
      </c>
      <c r="AG300" s="74">
        <v>0.38</v>
      </c>
      <c r="AH300" s="74">
        <v>0.38</v>
      </c>
      <c r="AI300" s="74" t="s">
        <v>26</v>
      </c>
      <c r="AJ300" s="74" t="s">
        <v>26</v>
      </c>
      <c r="AK300" s="74" t="s">
        <v>26</v>
      </c>
    </row>
    <row r="301" spans="1:37" x14ac:dyDescent="0.25">
      <c r="A301" s="74" t="s">
        <v>455</v>
      </c>
      <c r="B301" s="84" t="s">
        <v>28</v>
      </c>
      <c r="C301" s="74" t="s">
        <v>21</v>
      </c>
      <c r="D301" s="74" t="s">
        <v>234</v>
      </c>
      <c r="E301" s="74" t="s">
        <v>453</v>
      </c>
      <c r="F301" s="74" t="s">
        <v>454</v>
      </c>
      <c r="G301" s="74" t="s">
        <v>82</v>
      </c>
      <c r="H301" s="84">
        <v>30</v>
      </c>
      <c r="I301" s="85">
        <v>0.7</v>
      </c>
      <c r="J301" s="86">
        <v>0.86395585604317371</v>
      </c>
      <c r="K301" s="87" t="s">
        <v>54</v>
      </c>
      <c r="L301" s="87" t="s">
        <v>54</v>
      </c>
      <c r="M301" s="87" t="s">
        <v>54</v>
      </c>
      <c r="N301" s="84" t="s">
        <v>54</v>
      </c>
      <c r="O301" s="84" t="s">
        <v>54</v>
      </c>
      <c r="P301" s="84" t="s">
        <v>54</v>
      </c>
      <c r="Q301" s="84" t="s">
        <v>54</v>
      </c>
      <c r="R301" s="84" t="s">
        <v>54</v>
      </c>
      <c r="S301" s="84" t="s">
        <v>54</v>
      </c>
      <c r="T301" s="84" t="s">
        <v>54</v>
      </c>
      <c r="U301" s="84" t="s">
        <v>54</v>
      </c>
      <c r="V301" s="74" t="s">
        <v>54</v>
      </c>
      <c r="W301" s="74" t="s">
        <v>54</v>
      </c>
      <c r="X301" s="74" t="s">
        <v>54</v>
      </c>
      <c r="Y301" s="74" t="s">
        <v>54</v>
      </c>
      <c r="Z301" s="74" t="s">
        <v>54</v>
      </c>
      <c r="AA301" s="74" t="s">
        <v>54</v>
      </c>
      <c r="AB301" s="74" t="s">
        <v>54</v>
      </c>
      <c r="AC301" s="74" t="s">
        <v>54</v>
      </c>
      <c r="AD301" s="74">
        <v>0.35</v>
      </c>
      <c r="AE301" s="74">
        <v>0.35</v>
      </c>
      <c r="AF301" s="74">
        <v>0.35</v>
      </c>
      <c r="AG301" s="74">
        <v>0.38</v>
      </c>
      <c r="AH301" s="74">
        <v>0.38</v>
      </c>
      <c r="AI301" s="74" t="s">
        <v>26</v>
      </c>
      <c r="AJ301" s="74" t="s">
        <v>26</v>
      </c>
      <c r="AK301" s="74" t="s">
        <v>26</v>
      </c>
    </row>
    <row r="302" spans="1:37" x14ac:dyDescent="0.25">
      <c r="A302" s="74" t="s">
        <v>456</v>
      </c>
      <c r="B302" s="84" t="s">
        <v>20</v>
      </c>
      <c r="C302" s="74" t="s">
        <v>30</v>
      </c>
      <c r="D302" s="74" t="s">
        <v>234</v>
      </c>
      <c r="E302" s="74" t="s">
        <v>453</v>
      </c>
      <c r="F302" s="74" t="s">
        <v>454</v>
      </c>
      <c r="G302" s="74" t="s">
        <v>31</v>
      </c>
      <c r="H302" s="84">
        <v>30</v>
      </c>
      <c r="I302" s="85">
        <v>0.7</v>
      </c>
      <c r="J302" s="86">
        <v>0.90160459736008924</v>
      </c>
      <c r="K302" s="87">
        <v>0.12</v>
      </c>
      <c r="L302" s="87">
        <v>0.17</v>
      </c>
      <c r="M302" s="87">
        <v>0.17</v>
      </c>
      <c r="N302" s="84">
        <v>0.25</v>
      </c>
      <c r="O302" s="84">
        <v>0.25</v>
      </c>
      <c r="P302" s="84">
        <v>0.25</v>
      </c>
      <c r="Q302" s="84">
        <v>0.25</v>
      </c>
      <c r="R302" s="84">
        <v>0.35</v>
      </c>
      <c r="S302" s="84">
        <v>0.35</v>
      </c>
      <c r="T302" s="84">
        <v>0.35</v>
      </c>
      <c r="U302" s="84">
        <v>0.35</v>
      </c>
      <c r="V302" s="74">
        <v>0.35</v>
      </c>
      <c r="W302" s="74">
        <v>0.35</v>
      </c>
      <c r="X302" s="74">
        <v>0.35</v>
      </c>
      <c r="Y302" s="74">
        <v>0.35</v>
      </c>
      <c r="Z302" s="74">
        <v>0.35</v>
      </c>
      <c r="AA302" s="74">
        <v>0.35</v>
      </c>
      <c r="AB302" s="74">
        <v>0.35</v>
      </c>
      <c r="AC302" s="74">
        <v>0.35</v>
      </c>
      <c r="AD302" s="74">
        <v>0.35</v>
      </c>
      <c r="AE302" s="74">
        <v>0.35</v>
      </c>
      <c r="AF302" s="74">
        <v>0.35</v>
      </c>
      <c r="AG302" s="74">
        <v>0.38</v>
      </c>
      <c r="AH302" s="74">
        <v>0.38</v>
      </c>
      <c r="AI302" s="74" t="s">
        <v>26</v>
      </c>
      <c r="AJ302" s="74" t="s">
        <v>26</v>
      </c>
      <c r="AK302" s="74" t="s">
        <v>26</v>
      </c>
    </row>
    <row r="303" spans="1:37" x14ac:dyDescent="0.25">
      <c r="A303" s="74" t="s">
        <v>457</v>
      </c>
      <c r="B303" s="84" t="s">
        <v>28</v>
      </c>
      <c r="C303" s="74" t="s">
        <v>30</v>
      </c>
      <c r="D303" s="74" t="s">
        <v>234</v>
      </c>
      <c r="E303" s="74" t="s">
        <v>453</v>
      </c>
      <c r="F303" s="74" t="s">
        <v>454</v>
      </c>
      <c r="G303" s="74" t="s">
        <v>31</v>
      </c>
      <c r="H303" s="84">
        <v>30</v>
      </c>
      <c r="I303" s="85">
        <v>0.7</v>
      </c>
      <c r="J303" s="86">
        <v>0.90160459736008924</v>
      </c>
      <c r="K303" s="87">
        <v>0.12</v>
      </c>
      <c r="L303" s="87">
        <v>0.27</v>
      </c>
      <c r="M303" s="87">
        <v>0.27</v>
      </c>
      <c r="N303" s="84">
        <v>0.27</v>
      </c>
      <c r="O303" s="84">
        <v>0.25</v>
      </c>
      <c r="P303" s="84">
        <v>0.25</v>
      </c>
      <c r="Q303" s="84">
        <v>0.25</v>
      </c>
      <c r="R303" s="84">
        <v>0.35</v>
      </c>
      <c r="S303" s="84">
        <v>0.35</v>
      </c>
      <c r="T303" s="84">
        <v>0.35</v>
      </c>
      <c r="U303" s="84">
        <v>0.35</v>
      </c>
      <c r="V303" s="74">
        <v>0.35</v>
      </c>
      <c r="W303" s="74">
        <v>0.35</v>
      </c>
      <c r="X303" s="74">
        <v>0.35</v>
      </c>
      <c r="Y303" s="74">
        <v>0.35</v>
      </c>
      <c r="Z303" s="74">
        <v>0.35</v>
      </c>
      <c r="AA303" s="74">
        <v>0.35</v>
      </c>
      <c r="AB303" s="74">
        <v>0.35</v>
      </c>
      <c r="AC303" s="74">
        <v>0.35</v>
      </c>
      <c r="AD303" s="74">
        <v>0.35</v>
      </c>
      <c r="AE303" s="74">
        <v>0.35</v>
      </c>
      <c r="AF303" s="74">
        <v>0.35</v>
      </c>
      <c r="AG303" s="74">
        <v>0.38</v>
      </c>
      <c r="AH303" s="74">
        <v>0.38</v>
      </c>
      <c r="AI303" s="74" t="s">
        <v>26</v>
      </c>
      <c r="AJ303" s="74" t="s">
        <v>26</v>
      </c>
      <c r="AK303" s="74" t="s">
        <v>26</v>
      </c>
    </row>
    <row r="304" spans="1:37" x14ac:dyDescent="0.25">
      <c r="A304" s="74" t="s">
        <v>458</v>
      </c>
      <c r="B304" s="84" t="s">
        <v>20</v>
      </c>
      <c r="C304" s="74" t="s">
        <v>241</v>
      </c>
      <c r="D304" s="74" t="s">
        <v>290</v>
      </c>
      <c r="E304" s="74" t="s">
        <v>454</v>
      </c>
      <c r="F304" s="74" t="s">
        <v>454</v>
      </c>
      <c r="G304" s="74" t="s">
        <v>459</v>
      </c>
      <c r="H304" s="84">
        <v>30</v>
      </c>
      <c r="I304" s="85">
        <v>0.7</v>
      </c>
      <c r="J304" s="86">
        <v>0.89631172236074164</v>
      </c>
      <c r="K304" s="87">
        <v>0.2</v>
      </c>
      <c r="L304" s="87">
        <v>0.27</v>
      </c>
      <c r="M304" s="87">
        <v>0.27</v>
      </c>
      <c r="N304" s="84">
        <v>0.27</v>
      </c>
      <c r="O304" s="84">
        <v>0.27</v>
      </c>
      <c r="P304" s="84">
        <v>0.27</v>
      </c>
      <c r="Q304" s="84">
        <v>0.27</v>
      </c>
      <c r="R304" s="84">
        <v>0.35</v>
      </c>
      <c r="S304" s="84">
        <v>0.35</v>
      </c>
      <c r="T304" s="84">
        <v>0.35</v>
      </c>
      <c r="U304" s="84">
        <v>0.35</v>
      </c>
      <c r="V304" s="74">
        <v>0.35</v>
      </c>
      <c r="W304" s="74">
        <v>0.35</v>
      </c>
      <c r="X304" s="74">
        <v>0.35</v>
      </c>
      <c r="Y304" s="74">
        <v>0.35</v>
      </c>
      <c r="Z304" s="74">
        <v>0.35</v>
      </c>
      <c r="AA304" s="74">
        <v>0.35</v>
      </c>
      <c r="AB304" s="74">
        <v>0.35</v>
      </c>
      <c r="AC304" s="74">
        <v>0.35</v>
      </c>
      <c r="AD304" s="74">
        <v>0.35</v>
      </c>
      <c r="AE304" s="74">
        <v>0.35</v>
      </c>
      <c r="AF304" s="74">
        <v>0.35</v>
      </c>
      <c r="AG304" s="74">
        <v>0.38</v>
      </c>
      <c r="AH304" s="74">
        <v>0.38</v>
      </c>
      <c r="AI304" s="74" t="s">
        <v>26</v>
      </c>
      <c r="AJ304" s="74" t="s">
        <v>26</v>
      </c>
      <c r="AK304" s="74" t="s">
        <v>26</v>
      </c>
    </row>
    <row r="305" spans="1:37" x14ac:dyDescent="0.25">
      <c r="A305" s="74" t="s">
        <v>460</v>
      </c>
      <c r="B305" s="84" t="s">
        <v>28</v>
      </c>
      <c r="C305" s="74" t="s">
        <v>241</v>
      </c>
      <c r="D305" s="74" t="s">
        <v>290</v>
      </c>
      <c r="E305" s="74" t="s">
        <v>454</v>
      </c>
      <c r="F305" s="74" t="s">
        <v>454</v>
      </c>
      <c r="G305" s="74" t="s">
        <v>459</v>
      </c>
      <c r="H305" s="84">
        <v>30</v>
      </c>
      <c r="I305" s="85">
        <v>0.7</v>
      </c>
      <c r="J305" s="86">
        <v>0.89631172236074164</v>
      </c>
      <c r="K305" s="87">
        <v>0.2</v>
      </c>
      <c r="L305" s="87">
        <v>0.27</v>
      </c>
      <c r="M305" s="87">
        <v>0.27</v>
      </c>
      <c r="N305" s="84">
        <v>0.27</v>
      </c>
      <c r="O305" s="84">
        <v>0.27</v>
      </c>
      <c r="P305" s="84">
        <v>0.27</v>
      </c>
      <c r="Q305" s="84">
        <v>0.27</v>
      </c>
      <c r="R305" s="84">
        <v>0.35</v>
      </c>
      <c r="S305" s="84">
        <v>0.25</v>
      </c>
      <c r="T305" s="84">
        <v>0.25</v>
      </c>
      <c r="U305" s="84">
        <v>0.25</v>
      </c>
      <c r="V305" s="74">
        <v>0.25</v>
      </c>
      <c r="W305" s="74">
        <v>0.25</v>
      </c>
      <c r="X305" s="74">
        <v>0.25</v>
      </c>
      <c r="Y305" s="74">
        <v>0.25</v>
      </c>
      <c r="Z305" s="74">
        <v>0.25</v>
      </c>
      <c r="AA305" s="74">
        <v>0.25</v>
      </c>
      <c r="AB305" s="74">
        <v>0.25</v>
      </c>
      <c r="AC305" s="74">
        <v>0.25</v>
      </c>
      <c r="AD305" s="74">
        <v>0.25</v>
      </c>
      <c r="AE305" s="74">
        <v>0.35</v>
      </c>
      <c r="AF305" s="74">
        <v>0.35</v>
      </c>
      <c r="AG305" s="74">
        <v>0.38</v>
      </c>
      <c r="AH305" s="74">
        <v>0.38</v>
      </c>
      <c r="AI305" s="74" t="s">
        <v>26</v>
      </c>
      <c r="AJ305" s="74" t="s">
        <v>26</v>
      </c>
      <c r="AK305" s="74" t="s">
        <v>26</v>
      </c>
    </row>
    <row r="306" spans="1:37" x14ac:dyDescent="0.25">
      <c r="A306" s="74" t="s">
        <v>461</v>
      </c>
      <c r="B306" s="84" t="s">
        <v>20</v>
      </c>
      <c r="C306" s="74" t="s">
        <v>241</v>
      </c>
      <c r="D306" s="74" t="s">
        <v>242</v>
      </c>
      <c r="E306" s="74" t="s">
        <v>462</v>
      </c>
      <c r="F306" s="74" t="s">
        <v>462</v>
      </c>
      <c r="G306" s="74" t="s">
        <v>243</v>
      </c>
      <c r="H306" s="84">
        <v>30</v>
      </c>
      <c r="I306" s="85">
        <v>0.7</v>
      </c>
      <c r="J306" s="86">
        <v>0.90956294487487643</v>
      </c>
      <c r="K306" s="87">
        <v>0.2</v>
      </c>
      <c r="L306" s="87">
        <v>0.27</v>
      </c>
      <c r="M306" s="87">
        <v>0.27</v>
      </c>
      <c r="N306" s="84">
        <v>0.27</v>
      </c>
      <c r="O306" s="84">
        <v>0.27</v>
      </c>
      <c r="P306" s="84">
        <v>0.27</v>
      </c>
      <c r="Q306" s="84">
        <v>0.27</v>
      </c>
      <c r="R306" s="84">
        <v>0.35</v>
      </c>
      <c r="S306" s="84">
        <v>0.35</v>
      </c>
      <c r="T306" s="84">
        <v>0.35</v>
      </c>
      <c r="U306" s="84">
        <v>0.35</v>
      </c>
      <c r="V306" s="74">
        <v>0.35</v>
      </c>
      <c r="W306" s="74">
        <v>0.35</v>
      </c>
      <c r="X306" s="74">
        <v>0.35</v>
      </c>
      <c r="Y306" s="74">
        <v>0.35</v>
      </c>
      <c r="Z306" s="74">
        <v>0.35</v>
      </c>
      <c r="AA306" s="74">
        <v>0.35</v>
      </c>
      <c r="AB306" s="74">
        <v>0.35</v>
      </c>
      <c r="AC306" s="74">
        <v>0.35</v>
      </c>
      <c r="AD306" s="74">
        <v>0.35</v>
      </c>
      <c r="AE306" s="74">
        <v>0.35</v>
      </c>
      <c r="AF306" s="74">
        <v>0.35</v>
      </c>
      <c r="AG306" s="74">
        <v>0.38</v>
      </c>
      <c r="AH306" s="74">
        <v>0.38</v>
      </c>
      <c r="AI306" s="74" t="s">
        <v>26</v>
      </c>
      <c r="AJ306" s="74" t="s">
        <v>26</v>
      </c>
      <c r="AK306" s="74" t="s">
        <v>26</v>
      </c>
    </row>
    <row r="307" spans="1:37" x14ac:dyDescent="0.25">
      <c r="A307" s="74" t="s">
        <v>463</v>
      </c>
      <c r="B307" s="84" t="s">
        <v>28</v>
      </c>
      <c r="C307" s="74" t="s">
        <v>241</v>
      </c>
      <c r="D307" s="74" t="s">
        <v>242</v>
      </c>
      <c r="E307" s="74" t="s">
        <v>462</v>
      </c>
      <c r="F307" s="74" t="s">
        <v>462</v>
      </c>
      <c r="G307" s="74" t="s">
        <v>243</v>
      </c>
      <c r="H307" s="84">
        <v>30</v>
      </c>
      <c r="I307" s="85">
        <v>0.7</v>
      </c>
      <c r="J307" s="86">
        <v>0.90956294487487643</v>
      </c>
      <c r="K307" s="87">
        <v>0.2</v>
      </c>
      <c r="L307" s="87">
        <v>0.27</v>
      </c>
      <c r="M307" s="87">
        <v>0.27</v>
      </c>
      <c r="N307" s="84">
        <v>0.27</v>
      </c>
      <c r="O307" s="84">
        <v>0.27</v>
      </c>
      <c r="P307" s="84">
        <v>0.27</v>
      </c>
      <c r="Q307" s="84">
        <v>0.27</v>
      </c>
      <c r="R307" s="84">
        <v>0.35</v>
      </c>
      <c r="S307" s="84">
        <v>0.25</v>
      </c>
      <c r="T307" s="84">
        <v>0.25</v>
      </c>
      <c r="U307" s="84">
        <v>0.25</v>
      </c>
      <c r="V307" s="74">
        <v>0.25</v>
      </c>
      <c r="W307" s="74">
        <v>0.25</v>
      </c>
      <c r="X307" s="74">
        <v>0.25</v>
      </c>
      <c r="Y307" s="74">
        <v>0.25</v>
      </c>
      <c r="Z307" s="74">
        <v>0.25</v>
      </c>
      <c r="AA307" s="74">
        <v>0.25</v>
      </c>
      <c r="AB307" s="74">
        <v>0.25</v>
      </c>
      <c r="AC307" s="74">
        <v>0.25</v>
      </c>
      <c r="AD307" s="74">
        <v>0.25</v>
      </c>
      <c r="AE307" s="74">
        <v>0.35</v>
      </c>
      <c r="AF307" s="74">
        <v>0.35</v>
      </c>
      <c r="AG307" s="74">
        <v>0.38</v>
      </c>
      <c r="AH307" s="74">
        <v>0.38</v>
      </c>
      <c r="AI307" s="74" t="s">
        <v>26</v>
      </c>
      <c r="AJ307" s="74" t="s">
        <v>26</v>
      </c>
      <c r="AK307" s="74" t="s">
        <v>26</v>
      </c>
    </row>
    <row r="308" spans="1:37" x14ac:dyDescent="0.25">
      <c r="A308" s="74" t="s">
        <v>464</v>
      </c>
      <c r="B308" s="84" t="s">
        <v>20</v>
      </c>
      <c r="C308" s="74" t="s">
        <v>241</v>
      </c>
      <c r="D308" s="74" t="s">
        <v>242</v>
      </c>
      <c r="E308" s="74" t="s">
        <v>462</v>
      </c>
      <c r="F308" s="74" t="s">
        <v>462</v>
      </c>
      <c r="G308" s="74" t="s">
        <v>243</v>
      </c>
      <c r="H308" s="84">
        <v>30</v>
      </c>
      <c r="I308" s="85">
        <v>0.7</v>
      </c>
      <c r="J308" s="86">
        <v>0.90956294487487643</v>
      </c>
      <c r="K308" s="87">
        <v>0.2</v>
      </c>
      <c r="L308" s="87">
        <v>0.27</v>
      </c>
      <c r="M308" s="87">
        <v>0.27</v>
      </c>
      <c r="N308" s="84">
        <v>0.27</v>
      </c>
      <c r="O308" s="84">
        <v>0.27</v>
      </c>
      <c r="P308" s="84">
        <v>0.27</v>
      </c>
      <c r="Q308" s="84">
        <v>0.27</v>
      </c>
      <c r="R308" s="84">
        <v>0.35</v>
      </c>
      <c r="S308" s="84">
        <v>0.35</v>
      </c>
      <c r="T308" s="84">
        <v>0.35</v>
      </c>
      <c r="U308" s="84">
        <v>0.35</v>
      </c>
      <c r="V308" s="74">
        <v>0.35</v>
      </c>
      <c r="W308" s="74">
        <v>0.35</v>
      </c>
      <c r="X308" s="74">
        <v>0.35</v>
      </c>
      <c r="Y308" s="74">
        <v>0.35</v>
      </c>
      <c r="Z308" s="74">
        <v>0.35</v>
      </c>
      <c r="AA308" s="74">
        <v>0.35</v>
      </c>
      <c r="AB308" s="74">
        <v>0.35</v>
      </c>
      <c r="AC308" s="74">
        <v>0.35</v>
      </c>
      <c r="AD308" s="74">
        <v>0.35</v>
      </c>
      <c r="AE308" s="74">
        <v>0.35</v>
      </c>
      <c r="AF308" s="74">
        <v>0.35</v>
      </c>
      <c r="AG308" s="74">
        <v>0.38</v>
      </c>
      <c r="AH308" s="74">
        <v>0.38</v>
      </c>
      <c r="AI308" s="74" t="s">
        <v>26</v>
      </c>
      <c r="AJ308" s="74" t="s">
        <v>26</v>
      </c>
      <c r="AK308" s="74" t="s">
        <v>26</v>
      </c>
    </row>
    <row r="309" spans="1:37" x14ac:dyDescent="0.25">
      <c r="A309" s="74" t="s">
        <v>465</v>
      </c>
      <c r="B309" s="84" t="s">
        <v>28</v>
      </c>
      <c r="C309" s="74" t="s">
        <v>241</v>
      </c>
      <c r="D309" s="74" t="s">
        <v>242</v>
      </c>
      <c r="E309" s="74" t="s">
        <v>462</v>
      </c>
      <c r="F309" s="74" t="s">
        <v>462</v>
      </c>
      <c r="G309" s="74" t="s">
        <v>243</v>
      </c>
      <c r="H309" s="84">
        <v>30</v>
      </c>
      <c r="I309" s="85">
        <v>0.7</v>
      </c>
      <c r="J309" s="86">
        <v>0.90956294487487643</v>
      </c>
      <c r="K309" s="87">
        <v>0.2</v>
      </c>
      <c r="L309" s="87">
        <v>0.27</v>
      </c>
      <c r="M309" s="87">
        <v>0.27</v>
      </c>
      <c r="N309" s="84">
        <v>0.27</v>
      </c>
      <c r="O309" s="84">
        <v>0.27</v>
      </c>
      <c r="P309" s="84">
        <v>0.27</v>
      </c>
      <c r="Q309" s="84">
        <v>0.27</v>
      </c>
      <c r="R309" s="84">
        <v>0.35</v>
      </c>
      <c r="S309" s="84">
        <v>0.25</v>
      </c>
      <c r="T309" s="84">
        <v>0.25</v>
      </c>
      <c r="U309" s="84">
        <v>0.25</v>
      </c>
      <c r="V309" s="74">
        <v>0.25</v>
      </c>
      <c r="W309" s="74">
        <v>0.25</v>
      </c>
      <c r="X309" s="74">
        <v>0.25</v>
      </c>
      <c r="Y309" s="74">
        <v>0.25</v>
      </c>
      <c r="Z309" s="74">
        <v>0.25</v>
      </c>
      <c r="AA309" s="74">
        <v>0.25</v>
      </c>
      <c r="AB309" s="74">
        <v>0.25</v>
      </c>
      <c r="AC309" s="74">
        <v>0.25</v>
      </c>
      <c r="AD309" s="74">
        <v>0.25</v>
      </c>
      <c r="AE309" s="74">
        <v>0.35</v>
      </c>
      <c r="AF309" s="74">
        <v>0.35</v>
      </c>
      <c r="AG309" s="74">
        <v>0.38</v>
      </c>
      <c r="AH309" s="74">
        <v>0.38</v>
      </c>
      <c r="AI309" s="74" t="s">
        <v>26</v>
      </c>
      <c r="AJ309" s="74" t="s">
        <v>26</v>
      </c>
      <c r="AK309" s="74" t="s">
        <v>26</v>
      </c>
    </row>
    <row r="310" spans="1:37" x14ac:dyDescent="0.25">
      <c r="A310" s="74" t="s">
        <v>466</v>
      </c>
      <c r="B310" s="84" t="s">
        <v>20</v>
      </c>
      <c r="C310" s="74" t="s">
        <v>241</v>
      </c>
      <c r="D310" s="74" t="s">
        <v>242</v>
      </c>
      <c r="E310" s="74" t="s">
        <v>462</v>
      </c>
      <c r="F310" s="74" t="s">
        <v>462</v>
      </c>
      <c r="G310" s="74" t="s">
        <v>243</v>
      </c>
      <c r="H310" s="84">
        <v>30</v>
      </c>
      <c r="I310" s="85">
        <v>0.7</v>
      </c>
      <c r="J310" s="86">
        <v>0.90956294487487643</v>
      </c>
      <c r="K310" s="87">
        <v>0.2</v>
      </c>
      <c r="L310" s="87">
        <v>0.27</v>
      </c>
      <c r="M310" s="87">
        <v>0.27</v>
      </c>
      <c r="N310" s="84">
        <v>0.27</v>
      </c>
      <c r="O310" s="84">
        <v>0.27</v>
      </c>
      <c r="P310" s="84">
        <v>0.27</v>
      </c>
      <c r="Q310" s="84">
        <v>0.27</v>
      </c>
      <c r="R310" s="84">
        <v>0.35</v>
      </c>
      <c r="S310" s="84">
        <v>0.35</v>
      </c>
      <c r="T310" s="84">
        <v>0.35</v>
      </c>
      <c r="U310" s="84">
        <v>0.35</v>
      </c>
      <c r="V310" s="74">
        <v>0.35</v>
      </c>
      <c r="W310" s="74">
        <v>0.35</v>
      </c>
      <c r="X310" s="74">
        <v>0.35</v>
      </c>
      <c r="Y310" s="74">
        <v>0.35</v>
      </c>
      <c r="Z310" s="74">
        <v>0.35</v>
      </c>
      <c r="AA310" s="74">
        <v>0.35</v>
      </c>
      <c r="AB310" s="74">
        <v>0.35</v>
      </c>
      <c r="AC310" s="74">
        <v>0.35</v>
      </c>
      <c r="AD310" s="74">
        <v>0.35</v>
      </c>
      <c r="AE310" s="74">
        <v>0.35</v>
      </c>
      <c r="AF310" s="74">
        <v>0.35</v>
      </c>
      <c r="AG310" s="74">
        <v>0.38</v>
      </c>
      <c r="AH310" s="74">
        <v>0.38</v>
      </c>
      <c r="AI310" s="74" t="s">
        <v>26</v>
      </c>
      <c r="AJ310" s="74" t="s">
        <v>26</v>
      </c>
      <c r="AK310" s="74" t="s">
        <v>26</v>
      </c>
    </row>
    <row r="311" spans="1:37" x14ac:dyDescent="0.25">
      <c r="A311" s="74" t="s">
        <v>467</v>
      </c>
      <c r="B311" s="84" t="s">
        <v>28</v>
      </c>
      <c r="C311" s="74" t="s">
        <v>241</v>
      </c>
      <c r="D311" s="74" t="s">
        <v>242</v>
      </c>
      <c r="E311" s="74" t="s">
        <v>462</v>
      </c>
      <c r="F311" s="74" t="s">
        <v>462</v>
      </c>
      <c r="G311" s="74" t="s">
        <v>243</v>
      </c>
      <c r="H311" s="84">
        <v>30</v>
      </c>
      <c r="I311" s="85">
        <v>0.7</v>
      </c>
      <c r="J311" s="86">
        <v>0.90956294487487643</v>
      </c>
      <c r="K311" s="87">
        <v>0.2</v>
      </c>
      <c r="L311" s="87">
        <v>0.27</v>
      </c>
      <c r="M311" s="87">
        <v>0.27</v>
      </c>
      <c r="N311" s="84">
        <v>0.27</v>
      </c>
      <c r="O311" s="84">
        <v>0.27</v>
      </c>
      <c r="P311" s="84">
        <v>0.27</v>
      </c>
      <c r="Q311" s="84">
        <v>0.27</v>
      </c>
      <c r="R311" s="84">
        <v>0.35</v>
      </c>
      <c r="S311" s="84">
        <v>0.25</v>
      </c>
      <c r="T311" s="84">
        <v>0.25</v>
      </c>
      <c r="U311" s="84">
        <v>0.25</v>
      </c>
      <c r="V311" s="74">
        <v>0.25</v>
      </c>
      <c r="W311" s="74">
        <v>0.25</v>
      </c>
      <c r="X311" s="74">
        <v>0.25</v>
      </c>
      <c r="Y311" s="74">
        <v>0.25</v>
      </c>
      <c r="Z311" s="74">
        <v>0.25</v>
      </c>
      <c r="AA311" s="74">
        <v>0.25</v>
      </c>
      <c r="AB311" s="74">
        <v>0.25</v>
      </c>
      <c r="AC311" s="74">
        <v>0.25</v>
      </c>
      <c r="AD311" s="74">
        <v>0.25</v>
      </c>
      <c r="AE311" s="74">
        <v>0.35</v>
      </c>
      <c r="AF311" s="74">
        <v>0.35</v>
      </c>
      <c r="AG311" s="74">
        <v>0.38</v>
      </c>
      <c r="AH311" s="74">
        <v>0.38</v>
      </c>
      <c r="AI311" s="74" t="s">
        <v>26</v>
      </c>
      <c r="AJ311" s="74" t="s">
        <v>26</v>
      </c>
      <c r="AK311" s="74" t="s">
        <v>26</v>
      </c>
    </row>
    <row r="312" spans="1:37" x14ac:dyDescent="0.25">
      <c r="A312" s="74" t="s">
        <v>468</v>
      </c>
      <c r="B312" s="84" t="s">
        <v>20</v>
      </c>
      <c r="C312" s="74" t="s">
        <v>89</v>
      </c>
      <c r="D312" s="74" t="s">
        <v>90</v>
      </c>
      <c r="E312" s="74" t="s">
        <v>314</v>
      </c>
      <c r="F312" s="74" t="s">
        <v>469</v>
      </c>
      <c r="G312" s="74" t="s">
        <v>93</v>
      </c>
      <c r="H312" s="84">
        <v>5</v>
      </c>
      <c r="I312" s="85">
        <v>0.7</v>
      </c>
      <c r="J312" s="86">
        <v>0.29519112583865559</v>
      </c>
      <c r="K312" s="87">
        <v>0.15</v>
      </c>
      <c r="L312" s="87">
        <v>0.2</v>
      </c>
      <c r="M312" s="87">
        <v>0.2</v>
      </c>
      <c r="N312" s="84">
        <v>0.2</v>
      </c>
      <c r="O312" s="84">
        <v>0.25</v>
      </c>
      <c r="P312" s="84">
        <v>0.25</v>
      </c>
      <c r="Q312" s="84">
        <v>0.25</v>
      </c>
      <c r="R312" s="84">
        <v>0.25</v>
      </c>
      <c r="S312" s="84">
        <v>0.25</v>
      </c>
      <c r="T312" s="84">
        <v>0.25</v>
      </c>
      <c r="U312" s="84">
        <v>0.25</v>
      </c>
      <c r="V312" s="74">
        <v>0.25</v>
      </c>
      <c r="W312" s="74">
        <v>0.25</v>
      </c>
      <c r="X312" s="74">
        <v>0.25</v>
      </c>
      <c r="Y312" s="74">
        <v>0.25</v>
      </c>
      <c r="Z312" s="74">
        <v>0.25</v>
      </c>
      <c r="AA312" s="74">
        <v>0.25</v>
      </c>
      <c r="AB312" s="74">
        <v>0.25</v>
      </c>
      <c r="AC312" s="74">
        <v>0.25</v>
      </c>
      <c r="AD312" s="74">
        <v>0.25</v>
      </c>
      <c r="AE312" s="74">
        <v>0.25</v>
      </c>
      <c r="AF312" s="74">
        <v>0.25</v>
      </c>
      <c r="AG312" s="74">
        <v>0.33</v>
      </c>
      <c r="AH312" s="74">
        <v>0.33</v>
      </c>
      <c r="AI312" s="74" t="s">
        <v>26</v>
      </c>
      <c r="AJ312" s="74" t="s">
        <v>26</v>
      </c>
      <c r="AK312" s="74" t="s">
        <v>26</v>
      </c>
    </row>
    <row r="313" spans="1:37" x14ac:dyDescent="0.25">
      <c r="A313" s="74" t="s">
        <v>470</v>
      </c>
      <c r="B313" s="84" t="s">
        <v>28</v>
      </c>
      <c r="C313" s="74" t="s">
        <v>89</v>
      </c>
      <c r="D313" s="74" t="s">
        <v>90</v>
      </c>
      <c r="E313" s="74" t="s">
        <v>314</v>
      </c>
      <c r="F313" s="74" t="s">
        <v>469</v>
      </c>
      <c r="G313" s="74" t="s">
        <v>93</v>
      </c>
      <c r="H313" s="84">
        <v>5</v>
      </c>
      <c r="I313" s="85">
        <v>0.7</v>
      </c>
      <c r="J313" s="86">
        <v>0.29519112583865559</v>
      </c>
      <c r="K313" s="87">
        <v>0.15</v>
      </c>
      <c r="L313" s="87">
        <v>0.27</v>
      </c>
      <c r="M313" s="87">
        <v>0.27</v>
      </c>
      <c r="N313" s="84">
        <v>0.27</v>
      </c>
      <c r="O313" s="84">
        <v>0.27</v>
      </c>
      <c r="P313" s="84">
        <v>0.27</v>
      </c>
      <c r="Q313" s="84">
        <v>0.27</v>
      </c>
      <c r="R313" s="84">
        <v>0.27</v>
      </c>
      <c r="S313" s="84">
        <v>0.27</v>
      </c>
      <c r="T313" s="84">
        <v>0.27</v>
      </c>
      <c r="U313" s="84">
        <v>0.27</v>
      </c>
      <c r="V313" s="74">
        <v>0.27</v>
      </c>
      <c r="W313" s="74">
        <v>0.27</v>
      </c>
      <c r="X313" s="74">
        <v>0.27</v>
      </c>
      <c r="Y313" s="74">
        <v>0.27</v>
      </c>
      <c r="Z313" s="74">
        <v>0.27</v>
      </c>
      <c r="AA313" s="74">
        <v>0.27</v>
      </c>
      <c r="AB313" s="74">
        <v>0.27</v>
      </c>
      <c r="AC313" s="74">
        <v>0.27</v>
      </c>
      <c r="AD313" s="74">
        <v>0.27</v>
      </c>
      <c r="AE313" s="74">
        <v>0.27</v>
      </c>
      <c r="AF313" s="74">
        <v>0.27</v>
      </c>
      <c r="AG313" s="74">
        <v>0.33</v>
      </c>
      <c r="AH313" s="74">
        <v>0.33</v>
      </c>
      <c r="AI313" s="74" t="s">
        <v>26</v>
      </c>
      <c r="AJ313" s="74" t="s">
        <v>26</v>
      </c>
      <c r="AK313" s="74" t="s">
        <v>26</v>
      </c>
    </row>
    <row r="314" spans="1:37" x14ac:dyDescent="0.25">
      <c r="A314" s="74" t="s">
        <v>471</v>
      </c>
      <c r="B314" s="84" t="s">
        <v>20</v>
      </c>
      <c r="C314" s="74" t="s">
        <v>89</v>
      </c>
      <c r="D314" s="74" t="s">
        <v>135</v>
      </c>
      <c r="E314" s="74" t="s">
        <v>136</v>
      </c>
      <c r="F314" s="74" t="s">
        <v>472</v>
      </c>
      <c r="G314" s="74" t="s">
        <v>138</v>
      </c>
      <c r="H314" s="84">
        <v>12</v>
      </c>
      <c r="I314" s="85">
        <v>0.7</v>
      </c>
      <c r="J314" s="86">
        <v>0.50142385598974282</v>
      </c>
      <c r="K314" s="87" t="s">
        <v>54</v>
      </c>
      <c r="L314" s="87" t="s">
        <v>54</v>
      </c>
      <c r="M314" s="87" t="s">
        <v>54</v>
      </c>
      <c r="N314" s="84" t="s">
        <v>54</v>
      </c>
      <c r="O314" s="84" t="s">
        <v>54</v>
      </c>
      <c r="P314" s="84" t="s">
        <v>54</v>
      </c>
      <c r="Q314" s="84" t="s">
        <v>54</v>
      </c>
      <c r="R314" s="84" t="s">
        <v>54</v>
      </c>
      <c r="S314" s="84" t="s">
        <v>54</v>
      </c>
      <c r="T314" s="84" t="s">
        <v>54</v>
      </c>
      <c r="U314" s="84" t="s">
        <v>54</v>
      </c>
      <c r="V314" s="74" t="s">
        <v>54</v>
      </c>
      <c r="W314" s="74" t="s">
        <v>54</v>
      </c>
      <c r="X314" s="74" t="s">
        <v>54</v>
      </c>
      <c r="Y314" s="74" t="s">
        <v>54</v>
      </c>
      <c r="Z314" s="74" t="s">
        <v>54</v>
      </c>
      <c r="AA314" s="74" t="s">
        <v>54</v>
      </c>
      <c r="AB314" s="74">
        <v>0.18</v>
      </c>
      <c r="AC314" s="74">
        <v>0.18</v>
      </c>
      <c r="AD314" s="74">
        <v>0.13</v>
      </c>
      <c r="AE314" s="74">
        <v>0.13</v>
      </c>
      <c r="AF314" s="74">
        <v>0.13</v>
      </c>
      <c r="AG314" s="74">
        <v>0.13</v>
      </c>
      <c r="AH314" s="74">
        <v>0.25</v>
      </c>
      <c r="AI314" s="74" t="s">
        <v>26</v>
      </c>
      <c r="AJ314" s="74" t="s">
        <v>26</v>
      </c>
      <c r="AK314" s="74" t="s">
        <v>26</v>
      </c>
    </row>
    <row r="315" spans="1:37" x14ac:dyDescent="0.25">
      <c r="A315" s="74" t="s">
        <v>473</v>
      </c>
      <c r="B315" s="84" t="s">
        <v>28</v>
      </c>
      <c r="C315" s="74" t="s">
        <v>89</v>
      </c>
      <c r="D315" s="74" t="s">
        <v>135</v>
      </c>
      <c r="E315" s="74" t="s">
        <v>136</v>
      </c>
      <c r="F315" s="74" t="s">
        <v>472</v>
      </c>
      <c r="G315" s="74" t="s">
        <v>138</v>
      </c>
      <c r="H315" s="84">
        <v>12</v>
      </c>
      <c r="I315" s="85">
        <v>0.7</v>
      </c>
      <c r="J315" s="86">
        <v>0.50142385598974282</v>
      </c>
      <c r="K315" s="87" t="s">
        <v>54</v>
      </c>
      <c r="L315" s="87" t="s">
        <v>54</v>
      </c>
      <c r="M315" s="87" t="s">
        <v>54</v>
      </c>
      <c r="N315" s="84" t="s">
        <v>54</v>
      </c>
      <c r="O315" s="84" t="s">
        <v>54</v>
      </c>
      <c r="P315" s="84" t="s">
        <v>54</v>
      </c>
      <c r="Q315" s="84" t="s">
        <v>54</v>
      </c>
      <c r="R315" s="84" t="s">
        <v>54</v>
      </c>
      <c r="S315" s="84" t="s">
        <v>54</v>
      </c>
      <c r="T315" s="84" t="s">
        <v>54</v>
      </c>
      <c r="U315" s="84" t="s">
        <v>54</v>
      </c>
      <c r="V315" s="74" t="s">
        <v>54</v>
      </c>
      <c r="W315" s="74" t="s">
        <v>54</v>
      </c>
      <c r="X315" s="74" t="s">
        <v>54</v>
      </c>
      <c r="Y315" s="74" t="s">
        <v>54</v>
      </c>
      <c r="Z315" s="74" t="s">
        <v>54</v>
      </c>
      <c r="AA315" s="74" t="s">
        <v>54</v>
      </c>
      <c r="AB315" s="74">
        <v>0.18</v>
      </c>
      <c r="AC315" s="74">
        <v>0.18</v>
      </c>
      <c r="AD315" s="74">
        <v>0.13</v>
      </c>
      <c r="AE315" s="74">
        <v>0.13</v>
      </c>
      <c r="AF315" s="74">
        <v>0.13</v>
      </c>
      <c r="AG315" s="74">
        <v>0.13</v>
      </c>
      <c r="AH315" s="74">
        <v>0.25</v>
      </c>
      <c r="AI315" s="74" t="s">
        <v>26</v>
      </c>
      <c r="AJ315" s="74" t="s">
        <v>26</v>
      </c>
      <c r="AK315" s="74" t="s">
        <v>26</v>
      </c>
    </row>
    <row r="316" spans="1:37" x14ac:dyDescent="0.25">
      <c r="A316" s="74" t="s">
        <v>474</v>
      </c>
      <c r="B316" s="84" t="s">
        <v>20</v>
      </c>
      <c r="C316" s="74" t="s">
        <v>21</v>
      </c>
      <c r="D316" s="74" t="s">
        <v>135</v>
      </c>
      <c r="E316" s="74" t="s">
        <v>136</v>
      </c>
      <c r="F316" s="74" t="s">
        <v>472</v>
      </c>
      <c r="G316" s="74" t="s">
        <v>138</v>
      </c>
      <c r="H316" s="84">
        <v>12</v>
      </c>
      <c r="I316" s="85">
        <v>0.7</v>
      </c>
      <c r="J316" s="86">
        <v>0.50142385598974282</v>
      </c>
      <c r="K316" s="87" t="s">
        <v>54</v>
      </c>
      <c r="L316" s="87" t="s">
        <v>54</v>
      </c>
      <c r="M316" s="87" t="s">
        <v>54</v>
      </c>
      <c r="N316" s="84" t="s">
        <v>54</v>
      </c>
      <c r="O316" s="84" t="s">
        <v>54</v>
      </c>
      <c r="P316" s="84" t="s">
        <v>54</v>
      </c>
      <c r="Q316" s="84" t="s">
        <v>54</v>
      </c>
      <c r="R316" s="84" t="s">
        <v>54</v>
      </c>
      <c r="S316" s="84" t="s">
        <v>54</v>
      </c>
      <c r="T316" s="84" t="s">
        <v>54</v>
      </c>
      <c r="U316" s="84" t="s">
        <v>54</v>
      </c>
      <c r="V316" s="74" t="s">
        <v>54</v>
      </c>
      <c r="W316" s="74" t="s">
        <v>54</v>
      </c>
      <c r="X316" s="74" t="s">
        <v>54</v>
      </c>
      <c r="Y316" s="74" t="s">
        <v>54</v>
      </c>
      <c r="Z316" s="74" t="s">
        <v>54</v>
      </c>
      <c r="AA316" s="74" t="s">
        <v>54</v>
      </c>
      <c r="AB316" s="74">
        <v>0.18</v>
      </c>
      <c r="AC316" s="74">
        <v>0.18</v>
      </c>
      <c r="AD316" s="74">
        <v>0.13</v>
      </c>
      <c r="AE316" s="74">
        <v>0.13</v>
      </c>
      <c r="AF316" s="74">
        <v>0.13</v>
      </c>
      <c r="AG316" s="74">
        <v>0.13</v>
      </c>
      <c r="AH316" s="74">
        <v>0.25</v>
      </c>
      <c r="AI316" s="74" t="s">
        <v>26</v>
      </c>
      <c r="AJ316" s="74" t="s">
        <v>26</v>
      </c>
      <c r="AK316" s="74" t="s">
        <v>26</v>
      </c>
    </row>
    <row r="317" spans="1:37" x14ac:dyDescent="0.25">
      <c r="A317" s="74" t="s">
        <v>475</v>
      </c>
      <c r="B317" s="84" t="s">
        <v>28</v>
      </c>
      <c r="C317" s="74" t="s">
        <v>21</v>
      </c>
      <c r="D317" s="74" t="s">
        <v>135</v>
      </c>
      <c r="E317" s="74" t="s">
        <v>136</v>
      </c>
      <c r="F317" s="74" t="s">
        <v>472</v>
      </c>
      <c r="G317" s="74" t="s">
        <v>138</v>
      </c>
      <c r="H317" s="84">
        <v>12</v>
      </c>
      <c r="I317" s="85">
        <v>0.7</v>
      </c>
      <c r="J317" s="86">
        <v>0.50142385598974282</v>
      </c>
      <c r="K317" s="87" t="s">
        <v>54</v>
      </c>
      <c r="L317" s="87" t="s">
        <v>54</v>
      </c>
      <c r="M317" s="87" t="s">
        <v>54</v>
      </c>
      <c r="N317" s="84" t="s">
        <v>54</v>
      </c>
      <c r="O317" s="84" t="s">
        <v>54</v>
      </c>
      <c r="P317" s="84" t="s">
        <v>54</v>
      </c>
      <c r="Q317" s="84" t="s">
        <v>54</v>
      </c>
      <c r="R317" s="84" t="s">
        <v>54</v>
      </c>
      <c r="S317" s="84" t="s">
        <v>54</v>
      </c>
      <c r="T317" s="84" t="s">
        <v>54</v>
      </c>
      <c r="U317" s="84" t="s">
        <v>54</v>
      </c>
      <c r="V317" s="74" t="s">
        <v>54</v>
      </c>
      <c r="W317" s="74" t="s">
        <v>54</v>
      </c>
      <c r="X317" s="74" t="s">
        <v>54</v>
      </c>
      <c r="Y317" s="74" t="s">
        <v>54</v>
      </c>
      <c r="Z317" s="74" t="s">
        <v>54</v>
      </c>
      <c r="AA317" s="74" t="s">
        <v>54</v>
      </c>
      <c r="AB317" s="74">
        <v>0.18</v>
      </c>
      <c r="AC317" s="74">
        <v>0.18</v>
      </c>
      <c r="AD317" s="74">
        <v>0.13</v>
      </c>
      <c r="AE317" s="74">
        <v>0.13</v>
      </c>
      <c r="AF317" s="74">
        <v>0.13</v>
      </c>
      <c r="AG317" s="74">
        <v>0.13</v>
      </c>
      <c r="AH317" s="74">
        <v>0.25</v>
      </c>
      <c r="AI317" s="74" t="s">
        <v>26</v>
      </c>
      <c r="AJ317" s="74" t="s">
        <v>26</v>
      </c>
      <c r="AK317" s="74" t="s">
        <v>26</v>
      </c>
    </row>
    <row r="318" spans="1:37" x14ac:dyDescent="0.25">
      <c r="A318" s="74" t="s">
        <v>476</v>
      </c>
      <c r="B318" s="84" t="s">
        <v>20</v>
      </c>
      <c r="C318" s="74" t="s">
        <v>30</v>
      </c>
      <c r="D318" s="74" t="s">
        <v>135</v>
      </c>
      <c r="E318" s="74" t="s">
        <v>136</v>
      </c>
      <c r="F318" s="74" t="s">
        <v>472</v>
      </c>
      <c r="G318" s="74" t="s">
        <v>138</v>
      </c>
      <c r="H318" s="84">
        <v>12</v>
      </c>
      <c r="I318" s="85">
        <v>0.7</v>
      </c>
      <c r="J318" s="86">
        <v>0.50142385598974282</v>
      </c>
      <c r="K318" s="87" t="s">
        <v>54</v>
      </c>
      <c r="L318" s="87" t="s">
        <v>54</v>
      </c>
      <c r="M318" s="87" t="s">
        <v>54</v>
      </c>
      <c r="N318" s="84" t="s">
        <v>54</v>
      </c>
      <c r="O318" s="84" t="s">
        <v>54</v>
      </c>
      <c r="P318" s="84" t="s">
        <v>54</v>
      </c>
      <c r="Q318" s="84" t="s">
        <v>54</v>
      </c>
      <c r="R318" s="84" t="s">
        <v>54</v>
      </c>
      <c r="S318" s="84" t="s">
        <v>54</v>
      </c>
      <c r="T318" s="84" t="s">
        <v>54</v>
      </c>
      <c r="U318" s="84" t="s">
        <v>54</v>
      </c>
      <c r="V318" s="74" t="s">
        <v>54</v>
      </c>
      <c r="W318" s="74" t="s">
        <v>54</v>
      </c>
      <c r="X318" s="74" t="s">
        <v>54</v>
      </c>
      <c r="Y318" s="74" t="s">
        <v>54</v>
      </c>
      <c r="Z318" s="74" t="s">
        <v>54</v>
      </c>
      <c r="AA318" s="74" t="s">
        <v>54</v>
      </c>
      <c r="AB318" s="74">
        <v>0.18</v>
      </c>
      <c r="AC318" s="74">
        <v>0.18</v>
      </c>
      <c r="AD318" s="74">
        <v>0.13</v>
      </c>
      <c r="AE318" s="74">
        <v>0.13</v>
      </c>
      <c r="AF318" s="74">
        <v>0.13</v>
      </c>
      <c r="AG318" s="74">
        <v>0.13</v>
      </c>
      <c r="AH318" s="74">
        <v>0.25</v>
      </c>
      <c r="AI318" s="74" t="s">
        <v>26</v>
      </c>
      <c r="AJ318" s="74" t="s">
        <v>26</v>
      </c>
      <c r="AK318" s="74" t="s">
        <v>26</v>
      </c>
    </row>
    <row r="319" spans="1:37" x14ac:dyDescent="0.25">
      <c r="A319" s="74" t="s">
        <v>477</v>
      </c>
      <c r="B319" s="84" t="s">
        <v>28</v>
      </c>
      <c r="C319" s="74" t="s">
        <v>30</v>
      </c>
      <c r="D319" s="74" t="s">
        <v>135</v>
      </c>
      <c r="E319" s="74" t="s">
        <v>136</v>
      </c>
      <c r="F319" s="74" t="s">
        <v>472</v>
      </c>
      <c r="G319" s="74" t="s">
        <v>138</v>
      </c>
      <c r="H319" s="84">
        <v>12</v>
      </c>
      <c r="I319" s="85">
        <v>0.7</v>
      </c>
      <c r="J319" s="86">
        <v>0.50142385598974282</v>
      </c>
      <c r="K319" s="87" t="s">
        <v>54</v>
      </c>
      <c r="L319" s="87" t="s">
        <v>54</v>
      </c>
      <c r="M319" s="87" t="s">
        <v>54</v>
      </c>
      <c r="N319" s="84" t="s">
        <v>54</v>
      </c>
      <c r="O319" s="84" t="s">
        <v>54</v>
      </c>
      <c r="P319" s="84" t="s">
        <v>54</v>
      </c>
      <c r="Q319" s="84" t="s">
        <v>54</v>
      </c>
      <c r="R319" s="84" t="s">
        <v>54</v>
      </c>
      <c r="S319" s="84" t="s">
        <v>54</v>
      </c>
      <c r="T319" s="84" t="s">
        <v>54</v>
      </c>
      <c r="U319" s="84" t="s">
        <v>54</v>
      </c>
      <c r="V319" s="74" t="s">
        <v>54</v>
      </c>
      <c r="W319" s="74" t="s">
        <v>54</v>
      </c>
      <c r="X319" s="74" t="s">
        <v>54</v>
      </c>
      <c r="Y319" s="74" t="s">
        <v>54</v>
      </c>
      <c r="Z319" s="74" t="s">
        <v>54</v>
      </c>
      <c r="AA319" s="74" t="s">
        <v>54</v>
      </c>
      <c r="AB319" s="74">
        <v>0.18</v>
      </c>
      <c r="AC319" s="74">
        <v>0.18</v>
      </c>
      <c r="AD319" s="74">
        <v>0.13</v>
      </c>
      <c r="AE319" s="74">
        <v>0.13</v>
      </c>
      <c r="AF319" s="74">
        <v>0.13</v>
      </c>
      <c r="AG319" s="74">
        <v>0.13</v>
      </c>
      <c r="AH319" s="74">
        <v>0.25</v>
      </c>
      <c r="AI319" s="74" t="s">
        <v>26</v>
      </c>
      <c r="AJ319" s="74" t="s">
        <v>26</v>
      </c>
      <c r="AK319" s="74" t="s">
        <v>26</v>
      </c>
    </row>
    <row r="320" spans="1:37" x14ac:dyDescent="0.25">
      <c r="A320" s="74" t="s">
        <v>478</v>
      </c>
      <c r="B320" s="84" t="s">
        <v>20</v>
      </c>
      <c r="C320" s="74" t="s">
        <v>30</v>
      </c>
      <c r="D320" s="74" t="s">
        <v>22</v>
      </c>
      <c r="E320" s="74" t="s">
        <v>38</v>
      </c>
      <c r="F320" s="74" t="s">
        <v>479</v>
      </c>
      <c r="G320" s="74" t="s">
        <v>31</v>
      </c>
      <c r="H320" s="84">
        <v>15</v>
      </c>
      <c r="I320" s="85">
        <v>0.7</v>
      </c>
      <c r="J320" s="86">
        <v>0.6269962886457372</v>
      </c>
      <c r="K320" s="87" t="s">
        <v>54</v>
      </c>
      <c r="L320" s="87" t="s">
        <v>54</v>
      </c>
      <c r="M320" s="87" t="s">
        <v>54</v>
      </c>
      <c r="N320" s="84" t="s">
        <v>54</v>
      </c>
      <c r="O320" s="84" t="s">
        <v>54</v>
      </c>
      <c r="P320" s="84" t="s">
        <v>54</v>
      </c>
      <c r="Q320" s="84" t="s">
        <v>54</v>
      </c>
      <c r="R320" s="84" t="s">
        <v>54</v>
      </c>
      <c r="S320" s="84" t="s">
        <v>54</v>
      </c>
      <c r="T320" s="84" t="s">
        <v>54</v>
      </c>
      <c r="U320" s="84" t="s">
        <v>54</v>
      </c>
      <c r="V320" s="74" t="s">
        <v>54</v>
      </c>
      <c r="W320" s="74" t="s">
        <v>54</v>
      </c>
      <c r="X320" s="74" t="s">
        <v>54</v>
      </c>
      <c r="Y320" s="74" t="s">
        <v>54</v>
      </c>
      <c r="Z320" s="74" t="s">
        <v>54</v>
      </c>
      <c r="AA320" s="74" t="s">
        <v>54</v>
      </c>
      <c r="AB320" s="74" t="s">
        <v>54</v>
      </c>
      <c r="AC320" s="74" t="s">
        <v>54</v>
      </c>
      <c r="AD320" s="74" t="s">
        <v>54</v>
      </c>
      <c r="AE320" s="74" t="s">
        <v>54</v>
      </c>
      <c r="AF320" s="74" t="s">
        <v>54</v>
      </c>
      <c r="AG320" s="74">
        <v>0.33</v>
      </c>
      <c r="AH320" s="74">
        <v>0.33</v>
      </c>
      <c r="AI320" s="74" t="s">
        <v>26</v>
      </c>
      <c r="AJ320" s="74" t="s">
        <v>26</v>
      </c>
      <c r="AK320" s="74" t="s">
        <v>26</v>
      </c>
    </row>
    <row r="321" spans="1:37" x14ac:dyDescent="0.25">
      <c r="A321" s="74" t="s">
        <v>480</v>
      </c>
      <c r="B321" s="84" t="s">
        <v>28</v>
      </c>
      <c r="C321" s="74" t="s">
        <v>30</v>
      </c>
      <c r="D321" s="74" t="s">
        <v>22</v>
      </c>
      <c r="E321" s="74" t="s">
        <v>38</v>
      </c>
      <c r="F321" s="74" t="s">
        <v>479</v>
      </c>
      <c r="G321" s="74" t="s">
        <v>31</v>
      </c>
      <c r="H321" s="84">
        <v>15</v>
      </c>
      <c r="I321" s="85">
        <v>0.7</v>
      </c>
      <c r="J321" s="86">
        <v>0.6269962886457372</v>
      </c>
      <c r="K321" s="87" t="s">
        <v>54</v>
      </c>
      <c r="L321" s="87" t="s">
        <v>54</v>
      </c>
      <c r="M321" s="87" t="s">
        <v>54</v>
      </c>
      <c r="N321" s="84" t="s">
        <v>54</v>
      </c>
      <c r="O321" s="84" t="s">
        <v>54</v>
      </c>
      <c r="P321" s="84" t="s">
        <v>54</v>
      </c>
      <c r="Q321" s="84" t="s">
        <v>54</v>
      </c>
      <c r="R321" s="84" t="s">
        <v>54</v>
      </c>
      <c r="S321" s="84" t="s">
        <v>54</v>
      </c>
      <c r="T321" s="84" t="s">
        <v>54</v>
      </c>
      <c r="U321" s="84" t="s">
        <v>54</v>
      </c>
      <c r="V321" s="74" t="s">
        <v>54</v>
      </c>
      <c r="W321" s="74" t="s">
        <v>54</v>
      </c>
      <c r="X321" s="74" t="s">
        <v>54</v>
      </c>
      <c r="Y321" s="74" t="s">
        <v>54</v>
      </c>
      <c r="Z321" s="74" t="s">
        <v>54</v>
      </c>
      <c r="AA321" s="74" t="s">
        <v>54</v>
      </c>
      <c r="AB321" s="74" t="s">
        <v>54</v>
      </c>
      <c r="AC321" s="74" t="s">
        <v>54</v>
      </c>
      <c r="AD321" s="74" t="s">
        <v>54</v>
      </c>
      <c r="AE321" s="74" t="s">
        <v>54</v>
      </c>
      <c r="AF321" s="74" t="s">
        <v>54</v>
      </c>
      <c r="AG321" s="74">
        <v>0.33</v>
      </c>
      <c r="AH321" s="74">
        <v>0.33</v>
      </c>
      <c r="AI321" s="74" t="s">
        <v>26</v>
      </c>
      <c r="AJ321" s="74" t="s">
        <v>26</v>
      </c>
      <c r="AK321" s="74" t="s">
        <v>26</v>
      </c>
    </row>
    <row r="322" spans="1:37" x14ac:dyDescent="0.25">
      <c r="A322" s="74" t="s">
        <v>481</v>
      </c>
      <c r="B322" s="84" t="s">
        <v>20</v>
      </c>
      <c r="C322" s="74" t="s">
        <v>89</v>
      </c>
      <c r="D322" s="74" t="s">
        <v>90</v>
      </c>
      <c r="E322" s="74" t="s">
        <v>482</v>
      </c>
      <c r="F322" s="74" t="s">
        <v>483</v>
      </c>
      <c r="G322" s="74" t="s">
        <v>93</v>
      </c>
      <c r="H322" s="84">
        <v>30</v>
      </c>
      <c r="I322" s="85">
        <v>0.7</v>
      </c>
      <c r="J322" s="86">
        <v>0.95086955393013761</v>
      </c>
      <c r="K322" s="87">
        <v>0.15</v>
      </c>
      <c r="L322" s="87">
        <v>0.2</v>
      </c>
      <c r="M322" s="87">
        <v>0.2</v>
      </c>
      <c r="N322" s="84">
        <v>0.2</v>
      </c>
      <c r="O322" s="84">
        <v>0.25</v>
      </c>
      <c r="P322" s="84">
        <v>0.25</v>
      </c>
      <c r="Q322" s="84">
        <v>0.35</v>
      </c>
      <c r="R322" s="84">
        <v>0.35</v>
      </c>
      <c r="S322" s="84">
        <v>0.35</v>
      </c>
      <c r="T322" s="84">
        <v>0.35</v>
      </c>
      <c r="U322" s="84">
        <v>0.35</v>
      </c>
      <c r="V322" s="74">
        <v>0.35</v>
      </c>
      <c r="W322" s="74">
        <v>0.35</v>
      </c>
      <c r="X322" s="74">
        <v>0.35</v>
      </c>
      <c r="Y322" s="74">
        <v>0.35</v>
      </c>
      <c r="Z322" s="74">
        <v>0.35</v>
      </c>
      <c r="AA322" s="74">
        <v>0.35</v>
      </c>
      <c r="AB322" s="74">
        <v>0.35</v>
      </c>
      <c r="AC322" s="74">
        <v>0.35</v>
      </c>
      <c r="AD322" s="74">
        <v>0.35</v>
      </c>
      <c r="AE322" s="74">
        <v>0.35</v>
      </c>
      <c r="AF322" s="74">
        <v>0.35</v>
      </c>
      <c r="AG322" s="74">
        <v>0.38</v>
      </c>
      <c r="AH322" s="74">
        <v>0.38</v>
      </c>
      <c r="AI322" s="74" t="s">
        <v>26</v>
      </c>
      <c r="AJ322" s="74" t="s">
        <v>26</v>
      </c>
      <c r="AK322" s="74" t="s">
        <v>26</v>
      </c>
    </row>
    <row r="323" spans="1:37" x14ac:dyDescent="0.25">
      <c r="A323" s="74" t="s">
        <v>484</v>
      </c>
      <c r="B323" s="84" t="s">
        <v>28</v>
      </c>
      <c r="C323" s="74" t="s">
        <v>89</v>
      </c>
      <c r="D323" s="74" t="s">
        <v>90</v>
      </c>
      <c r="E323" s="74" t="s">
        <v>482</v>
      </c>
      <c r="F323" s="74" t="s">
        <v>483</v>
      </c>
      <c r="G323" s="74" t="s">
        <v>93</v>
      </c>
      <c r="H323" s="84">
        <v>30</v>
      </c>
      <c r="I323" s="85">
        <v>0.7</v>
      </c>
      <c r="J323" s="86">
        <v>0.95086955393013761</v>
      </c>
      <c r="K323" s="87">
        <v>0.15</v>
      </c>
      <c r="L323" s="87">
        <v>0.27</v>
      </c>
      <c r="M323" s="87">
        <v>0.27</v>
      </c>
      <c r="N323" s="84">
        <v>0.27</v>
      </c>
      <c r="O323" s="84">
        <v>0.27</v>
      </c>
      <c r="P323" s="84">
        <v>0.27</v>
      </c>
      <c r="Q323" s="84">
        <v>0.35</v>
      </c>
      <c r="R323" s="84">
        <v>0.35</v>
      </c>
      <c r="S323" s="84">
        <v>0.35</v>
      </c>
      <c r="T323" s="84">
        <v>0.35</v>
      </c>
      <c r="U323" s="84">
        <v>0.35</v>
      </c>
      <c r="V323" s="74">
        <v>0.35</v>
      </c>
      <c r="W323" s="74">
        <v>0.35</v>
      </c>
      <c r="X323" s="74">
        <v>0.35</v>
      </c>
      <c r="Y323" s="74">
        <v>0.35</v>
      </c>
      <c r="Z323" s="74">
        <v>0.35</v>
      </c>
      <c r="AA323" s="74">
        <v>0.35</v>
      </c>
      <c r="AB323" s="74">
        <v>0.35</v>
      </c>
      <c r="AC323" s="74">
        <v>0.35</v>
      </c>
      <c r="AD323" s="74">
        <v>0.35</v>
      </c>
      <c r="AE323" s="74">
        <v>0.35</v>
      </c>
      <c r="AF323" s="74">
        <v>0.35</v>
      </c>
      <c r="AG323" s="74">
        <v>0.38</v>
      </c>
      <c r="AH323" s="74">
        <v>0.38</v>
      </c>
      <c r="AI323" s="74" t="s">
        <v>26</v>
      </c>
      <c r="AJ323" s="74" t="s">
        <v>26</v>
      </c>
      <c r="AK323" s="74" t="s">
        <v>26</v>
      </c>
    </row>
    <row r="324" spans="1:37" x14ac:dyDescent="0.25">
      <c r="A324" s="74" t="s">
        <v>485</v>
      </c>
      <c r="B324" s="84" t="s">
        <v>20</v>
      </c>
      <c r="C324" s="74" t="s">
        <v>34</v>
      </c>
      <c r="D324" s="74" t="s">
        <v>22</v>
      </c>
      <c r="E324" s="74" t="s">
        <v>45</v>
      </c>
      <c r="F324" s="74" t="s">
        <v>486</v>
      </c>
      <c r="G324" s="74" t="s">
        <v>47</v>
      </c>
      <c r="H324" s="84">
        <v>20</v>
      </c>
      <c r="I324" s="85">
        <v>0.7</v>
      </c>
      <c r="J324" s="86">
        <v>0.90105368807260355</v>
      </c>
      <c r="K324" s="87">
        <v>0.2</v>
      </c>
      <c r="L324" s="87">
        <v>0.27</v>
      </c>
      <c r="M324" s="87">
        <v>0.27</v>
      </c>
      <c r="N324" s="84">
        <v>0.27</v>
      </c>
      <c r="O324" s="84">
        <v>0.27</v>
      </c>
      <c r="P324" s="84">
        <v>0.27</v>
      </c>
      <c r="Q324" s="84">
        <v>0.27</v>
      </c>
      <c r="R324" s="84">
        <v>0.35</v>
      </c>
      <c r="S324" s="84">
        <v>0.35</v>
      </c>
      <c r="T324" s="84">
        <v>0.35</v>
      </c>
      <c r="U324" s="84">
        <v>0.35</v>
      </c>
      <c r="V324" s="74">
        <v>0.35</v>
      </c>
      <c r="W324" s="74">
        <v>0.35</v>
      </c>
      <c r="X324" s="74">
        <v>0.35</v>
      </c>
      <c r="Y324" s="74">
        <v>0.35</v>
      </c>
      <c r="Z324" s="74">
        <v>0.35</v>
      </c>
      <c r="AA324" s="74">
        <v>0.35</v>
      </c>
      <c r="AB324" s="74">
        <v>0.35</v>
      </c>
      <c r="AC324" s="74">
        <v>0.35</v>
      </c>
      <c r="AD324" s="74">
        <v>0.35</v>
      </c>
      <c r="AE324" s="74">
        <v>0.35</v>
      </c>
      <c r="AF324" s="74">
        <v>0.35</v>
      </c>
      <c r="AG324" s="74">
        <v>0.38</v>
      </c>
      <c r="AH324" s="74">
        <v>0.38</v>
      </c>
      <c r="AI324" s="74" t="s">
        <v>26</v>
      </c>
      <c r="AJ324" s="74" t="s">
        <v>26</v>
      </c>
      <c r="AK324" s="74" t="s">
        <v>26</v>
      </c>
    </row>
    <row r="325" spans="1:37" x14ac:dyDescent="0.25">
      <c r="A325" s="74" t="s">
        <v>487</v>
      </c>
      <c r="B325" s="84" t="s">
        <v>28</v>
      </c>
      <c r="C325" s="74" t="s">
        <v>34</v>
      </c>
      <c r="D325" s="74" t="s">
        <v>22</v>
      </c>
      <c r="E325" s="74" t="s">
        <v>45</v>
      </c>
      <c r="F325" s="74" t="s">
        <v>486</v>
      </c>
      <c r="G325" s="74" t="s">
        <v>47</v>
      </c>
      <c r="H325" s="84">
        <v>20</v>
      </c>
      <c r="I325" s="85">
        <v>0.7</v>
      </c>
      <c r="J325" s="86">
        <v>0.90105368807260355</v>
      </c>
      <c r="K325" s="87">
        <v>0.2</v>
      </c>
      <c r="L325" s="87">
        <v>0.27</v>
      </c>
      <c r="M325" s="87">
        <v>0.27</v>
      </c>
      <c r="N325" s="84">
        <v>0.27</v>
      </c>
      <c r="O325" s="84">
        <v>0.27</v>
      </c>
      <c r="P325" s="84">
        <v>0.27</v>
      </c>
      <c r="Q325" s="84">
        <v>0.27</v>
      </c>
      <c r="R325" s="84">
        <v>0.35</v>
      </c>
      <c r="S325" s="84">
        <v>0.35</v>
      </c>
      <c r="T325" s="84">
        <v>0.35</v>
      </c>
      <c r="U325" s="84">
        <v>0.35</v>
      </c>
      <c r="V325" s="74">
        <v>0.35</v>
      </c>
      <c r="W325" s="74">
        <v>0.35</v>
      </c>
      <c r="X325" s="74">
        <v>0.35</v>
      </c>
      <c r="Y325" s="74">
        <v>0.35</v>
      </c>
      <c r="Z325" s="74">
        <v>0.35</v>
      </c>
      <c r="AA325" s="74">
        <v>0.35</v>
      </c>
      <c r="AB325" s="74">
        <v>0.35</v>
      </c>
      <c r="AC325" s="74">
        <v>0.35</v>
      </c>
      <c r="AD325" s="74">
        <v>0.35</v>
      </c>
      <c r="AE325" s="74">
        <v>0.35</v>
      </c>
      <c r="AF325" s="74">
        <v>0.35</v>
      </c>
      <c r="AG325" s="74">
        <v>0.38</v>
      </c>
      <c r="AH325" s="74">
        <v>0.38</v>
      </c>
      <c r="AI325" s="74" t="s">
        <v>26</v>
      </c>
      <c r="AJ325" s="74" t="s">
        <v>26</v>
      </c>
      <c r="AK325" s="74" t="s">
        <v>26</v>
      </c>
    </row>
    <row r="326" spans="1:37" x14ac:dyDescent="0.25">
      <c r="A326" s="74" t="s">
        <v>488</v>
      </c>
      <c r="B326" s="84" t="s">
        <v>20</v>
      </c>
      <c r="C326" s="74" t="s">
        <v>34</v>
      </c>
      <c r="D326" s="74" t="s">
        <v>22</v>
      </c>
      <c r="E326" s="74" t="s">
        <v>45</v>
      </c>
      <c r="F326" s="74" t="s">
        <v>489</v>
      </c>
      <c r="G326" s="74" t="s">
        <v>47</v>
      </c>
      <c r="H326" s="84">
        <v>20</v>
      </c>
      <c r="I326" s="85">
        <v>0.7</v>
      </c>
      <c r="J326" s="86">
        <v>0.90105368807260355</v>
      </c>
      <c r="K326" s="87">
        <v>0.2</v>
      </c>
      <c r="L326" s="87">
        <v>0.27</v>
      </c>
      <c r="M326" s="87">
        <v>0.27</v>
      </c>
      <c r="N326" s="84">
        <v>0.27</v>
      </c>
      <c r="O326" s="84">
        <v>0.27</v>
      </c>
      <c r="P326" s="84">
        <v>0.27</v>
      </c>
      <c r="Q326" s="84">
        <v>0.27</v>
      </c>
      <c r="R326" s="84">
        <v>0.35</v>
      </c>
      <c r="S326" s="84">
        <v>0.35</v>
      </c>
      <c r="T326" s="84">
        <v>0.35</v>
      </c>
      <c r="U326" s="84">
        <v>0.35</v>
      </c>
      <c r="V326" s="74">
        <v>0.35</v>
      </c>
      <c r="W326" s="74">
        <v>0.35</v>
      </c>
      <c r="X326" s="74">
        <v>0.35</v>
      </c>
      <c r="Y326" s="74">
        <v>0.35</v>
      </c>
      <c r="Z326" s="74">
        <v>0.35</v>
      </c>
      <c r="AA326" s="74">
        <v>0.35</v>
      </c>
      <c r="AB326" s="74">
        <v>0.35</v>
      </c>
      <c r="AC326" s="74">
        <v>0.35</v>
      </c>
      <c r="AD326" s="74">
        <v>0.35</v>
      </c>
      <c r="AE326" s="74">
        <v>0.35</v>
      </c>
      <c r="AF326" s="74">
        <v>0.35</v>
      </c>
      <c r="AG326" s="74">
        <v>0.38</v>
      </c>
      <c r="AH326" s="74">
        <v>0.38</v>
      </c>
      <c r="AI326" s="74" t="s">
        <v>26</v>
      </c>
      <c r="AJ326" s="74" t="s">
        <v>26</v>
      </c>
      <c r="AK326" s="74" t="s">
        <v>26</v>
      </c>
    </row>
    <row r="327" spans="1:37" x14ac:dyDescent="0.25">
      <c r="A327" s="74" t="s">
        <v>490</v>
      </c>
      <c r="B327" s="84" t="s">
        <v>28</v>
      </c>
      <c r="C327" s="74" t="s">
        <v>34</v>
      </c>
      <c r="D327" s="74" t="s">
        <v>22</v>
      </c>
      <c r="E327" s="74" t="s">
        <v>45</v>
      </c>
      <c r="F327" s="74" t="s">
        <v>489</v>
      </c>
      <c r="G327" s="74" t="s">
        <v>47</v>
      </c>
      <c r="H327" s="84">
        <v>20</v>
      </c>
      <c r="I327" s="85">
        <v>0.7</v>
      </c>
      <c r="J327" s="86">
        <v>0.90105368807260355</v>
      </c>
      <c r="K327" s="87">
        <v>0.2</v>
      </c>
      <c r="L327" s="87">
        <v>0.27</v>
      </c>
      <c r="M327" s="87">
        <v>0.27</v>
      </c>
      <c r="N327" s="84">
        <v>0.27</v>
      </c>
      <c r="O327" s="84">
        <v>0.27</v>
      </c>
      <c r="P327" s="84">
        <v>0.27</v>
      </c>
      <c r="Q327" s="84">
        <v>0.27</v>
      </c>
      <c r="R327" s="84">
        <v>0.35</v>
      </c>
      <c r="S327" s="84">
        <v>0.35</v>
      </c>
      <c r="T327" s="84">
        <v>0.35</v>
      </c>
      <c r="U327" s="84">
        <v>0.35</v>
      </c>
      <c r="V327" s="74">
        <v>0.35</v>
      </c>
      <c r="W327" s="74">
        <v>0.35</v>
      </c>
      <c r="X327" s="74">
        <v>0.35</v>
      </c>
      <c r="Y327" s="74">
        <v>0.35</v>
      </c>
      <c r="Z327" s="74">
        <v>0.35</v>
      </c>
      <c r="AA327" s="74">
        <v>0.35</v>
      </c>
      <c r="AB327" s="74">
        <v>0.35</v>
      </c>
      <c r="AC327" s="74">
        <v>0.35</v>
      </c>
      <c r="AD327" s="74">
        <v>0.35</v>
      </c>
      <c r="AE327" s="74">
        <v>0.35</v>
      </c>
      <c r="AF327" s="74">
        <v>0.35</v>
      </c>
      <c r="AG327" s="74">
        <v>0.38</v>
      </c>
      <c r="AH327" s="74">
        <v>0.38</v>
      </c>
      <c r="AI327" s="74" t="s">
        <v>26</v>
      </c>
      <c r="AJ327" s="74" t="s">
        <v>26</v>
      </c>
      <c r="AK327" s="74" t="s">
        <v>26</v>
      </c>
    </row>
    <row r="328" spans="1:37" x14ac:dyDescent="0.25">
      <c r="A328" s="74" t="s">
        <v>491</v>
      </c>
      <c r="B328" s="84" t="s">
        <v>20</v>
      </c>
      <c r="C328" s="74" t="s">
        <v>34</v>
      </c>
      <c r="D328" s="74" t="s">
        <v>22</v>
      </c>
      <c r="E328" s="74" t="s">
        <v>45</v>
      </c>
      <c r="F328" s="74" t="s">
        <v>492</v>
      </c>
      <c r="G328" s="74" t="s">
        <v>47</v>
      </c>
      <c r="H328" s="84">
        <v>20</v>
      </c>
      <c r="I328" s="85">
        <v>0.7</v>
      </c>
      <c r="J328" s="86">
        <v>0.90105368807260355</v>
      </c>
      <c r="K328" s="87">
        <v>0.2</v>
      </c>
      <c r="L328" s="87">
        <v>0.27</v>
      </c>
      <c r="M328" s="87">
        <v>0.27</v>
      </c>
      <c r="N328" s="84">
        <v>0.27</v>
      </c>
      <c r="O328" s="84">
        <v>0.27</v>
      </c>
      <c r="P328" s="84">
        <v>0.27</v>
      </c>
      <c r="Q328" s="84">
        <v>0.27</v>
      </c>
      <c r="R328" s="84">
        <v>0.35</v>
      </c>
      <c r="S328" s="84">
        <v>0.35</v>
      </c>
      <c r="T328" s="84">
        <v>0.35</v>
      </c>
      <c r="U328" s="84">
        <v>0.35</v>
      </c>
      <c r="V328" s="74">
        <v>0.35</v>
      </c>
      <c r="W328" s="74">
        <v>0.35</v>
      </c>
      <c r="X328" s="74">
        <v>0.35</v>
      </c>
      <c r="Y328" s="74">
        <v>0.35</v>
      </c>
      <c r="Z328" s="74">
        <v>0.35</v>
      </c>
      <c r="AA328" s="74">
        <v>0.35</v>
      </c>
      <c r="AB328" s="74">
        <v>0.35</v>
      </c>
      <c r="AC328" s="74">
        <v>0.35</v>
      </c>
      <c r="AD328" s="74">
        <v>0.35</v>
      </c>
      <c r="AE328" s="74">
        <v>0.35</v>
      </c>
      <c r="AF328" s="74">
        <v>0.35</v>
      </c>
      <c r="AG328" s="74">
        <v>0.38</v>
      </c>
      <c r="AH328" s="74">
        <v>0.38</v>
      </c>
      <c r="AI328" s="74" t="s">
        <v>26</v>
      </c>
      <c r="AJ328" s="74" t="s">
        <v>26</v>
      </c>
      <c r="AK328" s="74" t="s">
        <v>26</v>
      </c>
    </row>
    <row r="329" spans="1:37" x14ac:dyDescent="0.25">
      <c r="A329" s="74" t="s">
        <v>493</v>
      </c>
      <c r="B329" s="84" t="s">
        <v>28</v>
      </c>
      <c r="C329" s="74" t="s">
        <v>34</v>
      </c>
      <c r="D329" s="74" t="s">
        <v>22</v>
      </c>
      <c r="E329" s="74" t="s">
        <v>45</v>
      </c>
      <c r="F329" s="74" t="s">
        <v>492</v>
      </c>
      <c r="G329" s="74" t="s">
        <v>47</v>
      </c>
      <c r="H329" s="84">
        <v>20</v>
      </c>
      <c r="I329" s="85">
        <v>0.7</v>
      </c>
      <c r="J329" s="86">
        <v>0.90105368807260355</v>
      </c>
      <c r="K329" s="87">
        <v>0.2</v>
      </c>
      <c r="L329" s="87">
        <v>0.27</v>
      </c>
      <c r="M329" s="87">
        <v>0.27</v>
      </c>
      <c r="N329" s="84">
        <v>0.27</v>
      </c>
      <c r="O329" s="84">
        <v>0.27</v>
      </c>
      <c r="P329" s="84">
        <v>0.27</v>
      </c>
      <c r="Q329" s="84">
        <v>0.27</v>
      </c>
      <c r="R329" s="84">
        <v>0.35</v>
      </c>
      <c r="S329" s="84">
        <v>0.35</v>
      </c>
      <c r="T329" s="84">
        <v>0.35</v>
      </c>
      <c r="U329" s="84">
        <v>0.35</v>
      </c>
      <c r="V329" s="74">
        <v>0.35</v>
      </c>
      <c r="W329" s="74">
        <v>0.35</v>
      </c>
      <c r="X329" s="74">
        <v>0.35</v>
      </c>
      <c r="Y329" s="74">
        <v>0.35</v>
      </c>
      <c r="Z329" s="74">
        <v>0.35</v>
      </c>
      <c r="AA329" s="74">
        <v>0.35</v>
      </c>
      <c r="AB329" s="74">
        <v>0.35</v>
      </c>
      <c r="AC329" s="74">
        <v>0.35</v>
      </c>
      <c r="AD329" s="74">
        <v>0.35</v>
      </c>
      <c r="AE329" s="74">
        <v>0.35</v>
      </c>
      <c r="AF329" s="74">
        <v>0.35</v>
      </c>
      <c r="AG329" s="74">
        <v>0.38</v>
      </c>
      <c r="AH329" s="74">
        <v>0.38</v>
      </c>
      <c r="AI329" s="74" t="s">
        <v>26</v>
      </c>
      <c r="AJ329" s="74" t="s">
        <v>26</v>
      </c>
      <c r="AK329" s="74" t="s">
        <v>26</v>
      </c>
    </row>
    <row r="330" spans="1:37" x14ac:dyDescent="0.25">
      <c r="A330" s="74" t="s">
        <v>494</v>
      </c>
      <c r="B330" s="84" t="s">
        <v>20</v>
      </c>
      <c r="C330" s="74" t="s">
        <v>34</v>
      </c>
      <c r="D330" s="74" t="s">
        <v>61</v>
      </c>
      <c r="E330" s="74" t="s">
        <v>495</v>
      </c>
      <c r="F330" s="74" t="s">
        <v>496</v>
      </c>
      <c r="G330" s="74" t="s">
        <v>497</v>
      </c>
      <c r="H330" s="84">
        <v>13</v>
      </c>
      <c r="I330" s="85">
        <v>0.7</v>
      </c>
      <c r="J330" s="86">
        <v>0.59395875214710403</v>
      </c>
      <c r="K330" s="87" t="s">
        <v>54</v>
      </c>
      <c r="L330" s="87" t="s">
        <v>54</v>
      </c>
      <c r="M330" s="87" t="s">
        <v>54</v>
      </c>
      <c r="N330" s="84" t="s">
        <v>54</v>
      </c>
      <c r="O330" s="84" t="s">
        <v>54</v>
      </c>
      <c r="P330" s="84" t="s">
        <v>54</v>
      </c>
      <c r="Q330" s="84" t="s">
        <v>54</v>
      </c>
      <c r="R330" s="84" t="s">
        <v>54</v>
      </c>
      <c r="S330" s="84" t="s">
        <v>54</v>
      </c>
      <c r="T330" s="84" t="s">
        <v>54</v>
      </c>
      <c r="U330" s="84" t="s">
        <v>54</v>
      </c>
      <c r="V330" s="74" t="s">
        <v>54</v>
      </c>
      <c r="W330" s="74" t="s">
        <v>54</v>
      </c>
      <c r="X330" s="74" t="s">
        <v>54</v>
      </c>
      <c r="Y330" s="74" t="s">
        <v>54</v>
      </c>
      <c r="Z330" s="74" t="s">
        <v>54</v>
      </c>
      <c r="AA330" s="74" t="s">
        <v>54</v>
      </c>
      <c r="AB330" s="74">
        <v>0.2</v>
      </c>
      <c r="AC330" s="74">
        <v>0.2</v>
      </c>
      <c r="AD330" s="74">
        <v>0.2</v>
      </c>
      <c r="AE330" s="74">
        <v>0.2</v>
      </c>
      <c r="AF330" s="74">
        <v>0.2</v>
      </c>
      <c r="AG330" s="74">
        <v>0.33</v>
      </c>
      <c r="AH330" s="74">
        <v>0.33</v>
      </c>
      <c r="AI330" s="74" t="s">
        <v>26</v>
      </c>
      <c r="AJ330" s="74" t="s">
        <v>26</v>
      </c>
      <c r="AK330" s="74" t="s">
        <v>26</v>
      </c>
    </row>
    <row r="331" spans="1:37" x14ac:dyDescent="0.25">
      <c r="A331" s="74" t="s">
        <v>498</v>
      </c>
      <c r="B331" s="84" t="s">
        <v>28</v>
      </c>
      <c r="C331" s="74" t="s">
        <v>34</v>
      </c>
      <c r="D331" s="74" t="s">
        <v>61</v>
      </c>
      <c r="E331" s="74" t="s">
        <v>495</v>
      </c>
      <c r="F331" s="74" t="s">
        <v>496</v>
      </c>
      <c r="G331" s="74" t="s">
        <v>497</v>
      </c>
      <c r="H331" s="84">
        <v>13</v>
      </c>
      <c r="I331" s="85">
        <v>0.7</v>
      </c>
      <c r="J331" s="86">
        <v>0.59395875214710403</v>
      </c>
      <c r="K331" s="87" t="s">
        <v>54</v>
      </c>
      <c r="L331" s="87" t="s">
        <v>54</v>
      </c>
      <c r="M331" s="87" t="s">
        <v>54</v>
      </c>
      <c r="N331" s="84" t="s">
        <v>54</v>
      </c>
      <c r="O331" s="84" t="s">
        <v>54</v>
      </c>
      <c r="P331" s="84" t="s">
        <v>54</v>
      </c>
      <c r="Q331" s="84" t="s">
        <v>54</v>
      </c>
      <c r="R331" s="84" t="s">
        <v>54</v>
      </c>
      <c r="S331" s="84" t="s">
        <v>54</v>
      </c>
      <c r="T331" s="84" t="s">
        <v>54</v>
      </c>
      <c r="U331" s="84" t="s">
        <v>54</v>
      </c>
      <c r="V331" s="74" t="s">
        <v>54</v>
      </c>
      <c r="W331" s="74" t="s">
        <v>54</v>
      </c>
      <c r="X331" s="74" t="s">
        <v>54</v>
      </c>
      <c r="Y331" s="74" t="s">
        <v>54</v>
      </c>
      <c r="Z331" s="74" t="s">
        <v>54</v>
      </c>
      <c r="AA331" s="74" t="s">
        <v>54</v>
      </c>
      <c r="AB331" s="74">
        <v>0.27</v>
      </c>
      <c r="AC331" s="74">
        <v>0.27</v>
      </c>
      <c r="AD331" s="74">
        <v>0.27</v>
      </c>
      <c r="AE331" s="74">
        <v>0.27</v>
      </c>
      <c r="AF331" s="74">
        <v>0.27</v>
      </c>
      <c r="AG331" s="74">
        <v>0.33</v>
      </c>
      <c r="AH331" s="74">
        <v>0.33</v>
      </c>
      <c r="AI331" s="74" t="s">
        <v>26</v>
      </c>
      <c r="AJ331" s="74" t="s">
        <v>26</v>
      </c>
      <c r="AK331" s="74" t="s">
        <v>26</v>
      </c>
    </row>
    <row r="332" spans="1:37" x14ac:dyDescent="0.25">
      <c r="A332" s="74" t="s">
        <v>499</v>
      </c>
      <c r="B332" s="84" t="s">
        <v>20</v>
      </c>
      <c r="C332" s="74" t="s">
        <v>89</v>
      </c>
      <c r="D332" s="74" t="s">
        <v>145</v>
      </c>
      <c r="E332" s="74" t="s">
        <v>58</v>
      </c>
      <c r="F332" s="74" t="s">
        <v>500</v>
      </c>
      <c r="G332" s="74" t="s">
        <v>148</v>
      </c>
      <c r="H332" s="84">
        <v>10</v>
      </c>
      <c r="I332" s="85">
        <v>0.7</v>
      </c>
      <c r="J332" s="86">
        <v>0.46104000170839254</v>
      </c>
      <c r="K332" s="87">
        <v>0.15</v>
      </c>
      <c r="L332" s="87">
        <v>0.2</v>
      </c>
      <c r="M332" s="87">
        <v>0.2</v>
      </c>
      <c r="N332" s="84">
        <v>0.2</v>
      </c>
      <c r="O332" s="84">
        <v>0.25</v>
      </c>
      <c r="P332" s="84">
        <v>0.25</v>
      </c>
      <c r="Q332" s="84">
        <v>0.25</v>
      </c>
      <c r="R332" s="84">
        <v>0.25</v>
      </c>
      <c r="S332" s="84">
        <v>0.25</v>
      </c>
      <c r="T332" s="84">
        <v>0.25</v>
      </c>
      <c r="U332" s="84">
        <v>0.25</v>
      </c>
      <c r="V332" s="74">
        <v>0.25</v>
      </c>
      <c r="W332" s="74">
        <v>0.25</v>
      </c>
      <c r="X332" s="74">
        <v>0.25</v>
      </c>
      <c r="Y332" s="74">
        <v>0.25</v>
      </c>
      <c r="Z332" s="74">
        <v>0.25</v>
      </c>
      <c r="AA332" s="74">
        <v>0.25</v>
      </c>
      <c r="AB332" s="74">
        <v>0.25</v>
      </c>
      <c r="AC332" s="74">
        <v>0.25</v>
      </c>
      <c r="AD332" s="74">
        <v>0.25</v>
      </c>
      <c r="AE332" s="74">
        <v>0.25</v>
      </c>
      <c r="AF332" s="74">
        <v>0.25</v>
      </c>
      <c r="AG332" s="74">
        <v>0.33</v>
      </c>
      <c r="AH332" s="74">
        <v>0.33</v>
      </c>
      <c r="AI332" s="74" t="s">
        <v>26</v>
      </c>
      <c r="AJ332" s="74" t="s">
        <v>26</v>
      </c>
      <c r="AK332" s="74" t="s">
        <v>26</v>
      </c>
    </row>
    <row r="333" spans="1:37" x14ac:dyDescent="0.25">
      <c r="A333" s="74" t="s">
        <v>501</v>
      </c>
      <c r="B333" s="84" t="s">
        <v>28</v>
      </c>
      <c r="C333" s="74" t="s">
        <v>89</v>
      </c>
      <c r="D333" s="74" t="s">
        <v>145</v>
      </c>
      <c r="E333" s="74" t="s">
        <v>58</v>
      </c>
      <c r="F333" s="74" t="s">
        <v>500</v>
      </c>
      <c r="G333" s="74" t="s">
        <v>148</v>
      </c>
      <c r="H333" s="84">
        <v>10</v>
      </c>
      <c r="I333" s="85">
        <v>0.7</v>
      </c>
      <c r="J333" s="86">
        <v>0.46104000170839254</v>
      </c>
      <c r="K333" s="87">
        <v>0.15</v>
      </c>
      <c r="L333" s="87">
        <v>0.27</v>
      </c>
      <c r="M333" s="87">
        <v>0.27</v>
      </c>
      <c r="N333" s="84">
        <v>0.27</v>
      </c>
      <c r="O333" s="84">
        <v>0.27</v>
      </c>
      <c r="P333" s="84">
        <v>0.27</v>
      </c>
      <c r="Q333" s="84">
        <v>0.27</v>
      </c>
      <c r="R333" s="84">
        <v>0.27</v>
      </c>
      <c r="S333" s="84">
        <v>0.27</v>
      </c>
      <c r="T333" s="84">
        <v>0.27</v>
      </c>
      <c r="U333" s="84">
        <v>0.27</v>
      </c>
      <c r="V333" s="74">
        <v>0.27</v>
      </c>
      <c r="W333" s="74">
        <v>0.27</v>
      </c>
      <c r="X333" s="74">
        <v>0.27</v>
      </c>
      <c r="Y333" s="74">
        <v>0.27</v>
      </c>
      <c r="Z333" s="74">
        <v>0.27</v>
      </c>
      <c r="AA333" s="74">
        <v>0.27</v>
      </c>
      <c r="AB333" s="74">
        <v>0.27</v>
      </c>
      <c r="AC333" s="74">
        <v>0.27</v>
      </c>
      <c r="AD333" s="74">
        <v>0.27</v>
      </c>
      <c r="AE333" s="74">
        <v>0.27</v>
      </c>
      <c r="AF333" s="74">
        <v>0.27</v>
      </c>
      <c r="AG333" s="74">
        <v>0.33</v>
      </c>
      <c r="AH333" s="74">
        <v>0.33</v>
      </c>
      <c r="AI333" s="74" t="s">
        <v>26</v>
      </c>
      <c r="AJ333" s="74" t="s">
        <v>26</v>
      </c>
      <c r="AK333" s="74" t="s">
        <v>26</v>
      </c>
    </row>
    <row r="334" spans="1:37" x14ac:dyDescent="0.25">
      <c r="A334" s="74" t="s">
        <v>502</v>
      </c>
      <c r="B334" s="84" t="s">
        <v>20</v>
      </c>
      <c r="C334" s="74" t="s">
        <v>89</v>
      </c>
      <c r="D334" s="74" t="s">
        <v>77</v>
      </c>
      <c r="E334" s="74" t="s">
        <v>503</v>
      </c>
      <c r="F334" s="74" t="s">
        <v>500</v>
      </c>
      <c r="G334" s="74" t="s">
        <v>270</v>
      </c>
      <c r="H334" s="84">
        <v>10</v>
      </c>
      <c r="I334" s="85">
        <v>0.7</v>
      </c>
      <c r="J334" s="86">
        <v>0.58511872373689922</v>
      </c>
      <c r="K334" s="87">
        <v>0.15</v>
      </c>
      <c r="L334" s="87">
        <v>0.2</v>
      </c>
      <c r="M334" s="87">
        <v>0.2</v>
      </c>
      <c r="N334" s="84">
        <v>0.2</v>
      </c>
      <c r="O334" s="84">
        <v>0.25</v>
      </c>
      <c r="P334" s="84">
        <v>0.25</v>
      </c>
      <c r="Q334" s="84">
        <v>0.25</v>
      </c>
      <c r="R334" s="84">
        <v>0.25</v>
      </c>
      <c r="S334" s="84">
        <v>0.25</v>
      </c>
      <c r="T334" s="84">
        <v>0.25</v>
      </c>
      <c r="U334" s="84">
        <v>0.25</v>
      </c>
      <c r="V334" s="74">
        <v>0.25</v>
      </c>
      <c r="W334" s="74">
        <v>0.25</v>
      </c>
      <c r="X334" s="74">
        <v>0.25</v>
      </c>
      <c r="Y334" s="74">
        <v>0.25</v>
      </c>
      <c r="Z334" s="74">
        <v>0.25</v>
      </c>
      <c r="AA334" s="74">
        <v>0.25</v>
      </c>
      <c r="AB334" s="74">
        <v>0.25</v>
      </c>
      <c r="AC334" s="74">
        <v>0.25</v>
      </c>
      <c r="AD334" s="74">
        <v>0.25</v>
      </c>
      <c r="AE334" s="74">
        <v>0.25</v>
      </c>
      <c r="AF334" s="74">
        <v>0.25</v>
      </c>
      <c r="AG334" s="74">
        <v>0.33</v>
      </c>
      <c r="AH334" s="74">
        <v>0.33</v>
      </c>
      <c r="AI334" s="74" t="s">
        <v>26</v>
      </c>
      <c r="AJ334" s="74" t="s">
        <v>26</v>
      </c>
      <c r="AK334" s="74" t="s">
        <v>26</v>
      </c>
    </row>
    <row r="335" spans="1:37" x14ac:dyDescent="0.25">
      <c r="A335" s="74" t="s">
        <v>504</v>
      </c>
      <c r="B335" s="84" t="s">
        <v>28</v>
      </c>
      <c r="C335" s="74" t="s">
        <v>89</v>
      </c>
      <c r="D335" s="74" t="s">
        <v>77</v>
      </c>
      <c r="E335" s="74" t="s">
        <v>503</v>
      </c>
      <c r="F335" s="74" t="s">
        <v>500</v>
      </c>
      <c r="G335" s="74" t="s">
        <v>270</v>
      </c>
      <c r="H335" s="84">
        <v>10</v>
      </c>
      <c r="I335" s="85">
        <v>0.7</v>
      </c>
      <c r="J335" s="86">
        <v>0.58511872373689922</v>
      </c>
      <c r="K335" s="87">
        <v>0.15</v>
      </c>
      <c r="L335" s="87">
        <v>0.27</v>
      </c>
      <c r="M335" s="87">
        <v>0.27</v>
      </c>
      <c r="N335" s="84">
        <v>0.27</v>
      </c>
      <c r="O335" s="84">
        <v>0.27</v>
      </c>
      <c r="P335" s="84">
        <v>0.27</v>
      </c>
      <c r="Q335" s="84">
        <v>0.27</v>
      </c>
      <c r="R335" s="84">
        <v>0.27</v>
      </c>
      <c r="S335" s="84">
        <v>0.27</v>
      </c>
      <c r="T335" s="84">
        <v>0.27</v>
      </c>
      <c r="U335" s="84">
        <v>0.27</v>
      </c>
      <c r="V335" s="74">
        <v>0.27</v>
      </c>
      <c r="W335" s="74">
        <v>0.27</v>
      </c>
      <c r="X335" s="74">
        <v>0.27</v>
      </c>
      <c r="Y335" s="74">
        <v>0.27</v>
      </c>
      <c r="Z335" s="74">
        <v>0.27</v>
      </c>
      <c r="AA335" s="74">
        <v>0.27</v>
      </c>
      <c r="AB335" s="74">
        <v>0.27</v>
      </c>
      <c r="AC335" s="74">
        <v>0.27</v>
      </c>
      <c r="AD335" s="74">
        <v>0.27</v>
      </c>
      <c r="AE335" s="74">
        <v>0.27</v>
      </c>
      <c r="AF335" s="74">
        <v>0.27</v>
      </c>
      <c r="AG335" s="74">
        <v>0.33</v>
      </c>
      <c r="AH335" s="74">
        <v>0.33</v>
      </c>
      <c r="AI335" s="74" t="s">
        <v>26</v>
      </c>
      <c r="AJ335" s="74" t="s">
        <v>26</v>
      </c>
      <c r="AK335" s="74" t="s">
        <v>26</v>
      </c>
    </row>
    <row r="336" spans="1:37" x14ac:dyDescent="0.25">
      <c r="A336" s="74" t="s">
        <v>505</v>
      </c>
      <c r="B336" s="84" t="s">
        <v>20</v>
      </c>
      <c r="C336" s="74" t="s">
        <v>89</v>
      </c>
      <c r="D336" s="74" t="s">
        <v>77</v>
      </c>
      <c r="E336" s="74" t="s">
        <v>58</v>
      </c>
      <c r="F336" s="74" t="s">
        <v>500</v>
      </c>
      <c r="G336" s="74" t="s">
        <v>270</v>
      </c>
      <c r="H336" s="84">
        <v>15</v>
      </c>
      <c r="I336" s="85">
        <v>0.7</v>
      </c>
      <c r="J336" s="86">
        <v>0.80033296338194115</v>
      </c>
      <c r="K336" s="87">
        <v>0.15</v>
      </c>
      <c r="L336" s="87">
        <v>0.2</v>
      </c>
      <c r="M336" s="87">
        <v>0.2</v>
      </c>
      <c r="N336" s="84">
        <v>0.2</v>
      </c>
      <c r="O336" s="84">
        <v>0.25</v>
      </c>
      <c r="P336" s="84">
        <v>0.25</v>
      </c>
      <c r="Q336" s="84">
        <v>0.25</v>
      </c>
      <c r="R336" s="84">
        <v>0.25</v>
      </c>
      <c r="S336" s="84">
        <v>0.25</v>
      </c>
      <c r="T336" s="84">
        <v>0.25</v>
      </c>
      <c r="U336" s="84">
        <v>0.25</v>
      </c>
      <c r="V336" s="74">
        <v>0.25</v>
      </c>
      <c r="W336" s="74">
        <v>0.25</v>
      </c>
      <c r="X336" s="74">
        <v>0.25</v>
      </c>
      <c r="Y336" s="74">
        <v>0.25</v>
      </c>
      <c r="Z336" s="74">
        <v>0.25</v>
      </c>
      <c r="AA336" s="74">
        <v>0.25</v>
      </c>
      <c r="AB336" s="74">
        <v>0.25</v>
      </c>
      <c r="AC336" s="74">
        <v>0.25</v>
      </c>
      <c r="AD336" s="74">
        <v>0.25</v>
      </c>
      <c r="AE336" s="74">
        <v>0.25</v>
      </c>
      <c r="AF336" s="74">
        <v>0.25</v>
      </c>
      <c r="AG336" s="74">
        <v>0.33</v>
      </c>
      <c r="AH336" s="74">
        <v>0.33</v>
      </c>
      <c r="AI336" s="74" t="s">
        <v>26</v>
      </c>
      <c r="AJ336" s="74" t="s">
        <v>26</v>
      </c>
      <c r="AK336" s="74" t="s">
        <v>26</v>
      </c>
    </row>
    <row r="337" spans="1:37" x14ac:dyDescent="0.25">
      <c r="A337" s="74" t="s">
        <v>506</v>
      </c>
      <c r="B337" s="84" t="s">
        <v>28</v>
      </c>
      <c r="C337" s="74" t="s">
        <v>89</v>
      </c>
      <c r="D337" s="74" t="s">
        <v>77</v>
      </c>
      <c r="E337" s="74" t="s">
        <v>58</v>
      </c>
      <c r="F337" s="74" t="s">
        <v>500</v>
      </c>
      <c r="G337" s="74" t="s">
        <v>270</v>
      </c>
      <c r="H337" s="84">
        <v>15</v>
      </c>
      <c r="I337" s="85">
        <v>0.7</v>
      </c>
      <c r="J337" s="86">
        <v>0.80033296338194115</v>
      </c>
      <c r="K337" s="87">
        <v>0.15</v>
      </c>
      <c r="L337" s="87">
        <v>0.27</v>
      </c>
      <c r="M337" s="87">
        <v>0.27</v>
      </c>
      <c r="N337" s="84">
        <v>0.27</v>
      </c>
      <c r="O337" s="84">
        <v>0.27</v>
      </c>
      <c r="P337" s="84">
        <v>0.27</v>
      </c>
      <c r="Q337" s="84">
        <v>0.27</v>
      </c>
      <c r="R337" s="84">
        <v>0.27</v>
      </c>
      <c r="S337" s="84">
        <v>0.27</v>
      </c>
      <c r="T337" s="84">
        <v>0.27</v>
      </c>
      <c r="U337" s="84">
        <v>0.27</v>
      </c>
      <c r="V337" s="74">
        <v>0.27</v>
      </c>
      <c r="W337" s="74">
        <v>0.27</v>
      </c>
      <c r="X337" s="74">
        <v>0.27</v>
      </c>
      <c r="Y337" s="74">
        <v>0.27</v>
      </c>
      <c r="Z337" s="74">
        <v>0.27</v>
      </c>
      <c r="AA337" s="74">
        <v>0.27</v>
      </c>
      <c r="AB337" s="74">
        <v>0.27</v>
      </c>
      <c r="AC337" s="74">
        <v>0.27</v>
      </c>
      <c r="AD337" s="74">
        <v>0.27</v>
      </c>
      <c r="AE337" s="74">
        <v>0.27</v>
      </c>
      <c r="AF337" s="74">
        <v>0.27</v>
      </c>
      <c r="AG337" s="74">
        <v>0.33</v>
      </c>
      <c r="AH337" s="74">
        <v>0.33</v>
      </c>
      <c r="AI337" s="74" t="s">
        <v>26</v>
      </c>
      <c r="AJ337" s="74" t="s">
        <v>26</v>
      </c>
      <c r="AK337" s="74" t="s">
        <v>26</v>
      </c>
    </row>
    <row r="338" spans="1:37" x14ac:dyDescent="0.25">
      <c r="A338" s="74" t="s">
        <v>507</v>
      </c>
      <c r="B338" s="84" t="s">
        <v>20</v>
      </c>
      <c r="C338" s="74" t="s">
        <v>89</v>
      </c>
      <c r="D338" s="74" t="s">
        <v>61</v>
      </c>
      <c r="E338" s="74" t="s">
        <v>58</v>
      </c>
      <c r="F338" s="74" t="s">
        <v>500</v>
      </c>
      <c r="G338" s="74" t="s">
        <v>270</v>
      </c>
      <c r="H338" s="84">
        <v>10</v>
      </c>
      <c r="I338" s="85">
        <v>0.7</v>
      </c>
      <c r="J338" s="86">
        <v>0.58511872373689922</v>
      </c>
      <c r="K338" s="87">
        <v>0.15</v>
      </c>
      <c r="L338" s="87">
        <v>0.2</v>
      </c>
      <c r="M338" s="87">
        <v>0.2</v>
      </c>
      <c r="N338" s="84">
        <v>0.2</v>
      </c>
      <c r="O338" s="84">
        <v>0.25</v>
      </c>
      <c r="P338" s="84">
        <v>0.25</v>
      </c>
      <c r="Q338" s="84">
        <v>0.25</v>
      </c>
      <c r="R338" s="84">
        <v>0.25</v>
      </c>
      <c r="S338" s="84">
        <v>0.25</v>
      </c>
      <c r="T338" s="84">
        <v>0.25</v>
      </c>
      <c r="U338" s="84">
        <v>0.25</v>
      </c>
      <c r="V338" s="74">
        <v>0.25</v>
      </c>
      <c r="W338" s="74">
        <v>0.25</v>
      </c>
      <c r="X338" s="74">
        <v>0.25</v>
      </c>
      <c r="Y338" s="74">
        <v>0.25</v>
      </c>
      <c r="Z338" s="74">
        <v>0.25</v>
      </c>
      <c r="AA338" s="74">
        <v>0.25</v>
      </c>
      <c r="AB338" s="74">
        <v>0.25</v>
      </c>
      <c r="AC338" s="74">
        <v>0.25</v>
      </c>
      <c r="AD338" s="74">
        <v>0.25</v>
      </c>
      <c r="AE338" s="74">
        <v>0.25</v>
      </c>
      <c r="AF338" s="74">
        <v>0.25</v>
      </c>
      <c r="AG338" s="74">
        <v>0.33</v>
      </c>
      <c r="AH338" s="74">
        <v>0.33</v>
      </c>
      <c r="AI338" s="74" t="s">
        <v>26</v>
      </c>
      <c r="AJ338" s="74" t="s">
        <v>26</v>
      </c>
      <c r="AK338" s="74" t="s">
        <v>26</v>
      </c>
    </row>
    <row r="339" spans="1:37" x14ac:dyDescent="0.25">
      <c r="A339" s="74" t="s">
        <v>508</v>
      </c>
      <c r="B339" s="84" t="s">
        <v>28</v>
      </c>
      <c r="C339" s="74" t="s">
        <v>89</v>
      </c>
      <c r="D339" s="74" t="s">
        <v>61</v>
      </c>
      <c r="E339" s="74" t="s">
        <v>58</v>
      </c>
      <c r="F339" s="74" t="s">
        <v>500</v>
      </c>
      <c r="G339" s="74" t="s">
        <v>270</v>
      </c>
      <c r="H339" s="84">
        <v>10</v>
      </c>
      <c r="I339" s="85">
        <v>0.7</v>
      </c>
      <c r="J339" s="86">
        <v>0.58511872373689922</v>
      </c>
      <c r="K339" s="87">
        <v>0.15</v>
      </c>
      <c r="L339" s="87">
        <v>0.27</v>
      </c>
      <c r="M339" s="87">
        <v>0.27</v>
      </c>
      <c r="N339" s="84">
        <v>0.27</v>
      </c>
      <c r="O339" s="84">
        <v>0.27</v>
      </c>
      <c r="P339" s="84">
        <v>0.27</v>
      </c>
      <c r="Q339" s="84">
        <v>0.27</v>
      </c>
      <c r="R339" s="84">
        <v>0.27</v>
      </c>
      <c r="S339" s="84">
        <v>0.27</v>
      </c>
      <c r="T339" s="84">
        <v>0.27</v>
      </c>
      <c r="U339" s="84">
        <v>0.27</v>
      </c>
      <c r="V339" s="74">
        <v>0.27</v>
      </c>
      <c r="W339" s="74">
        <v>0.27</v>
      </c>
      <c r="X339" s="74">
        <v>0.27</v>
      </c>
      <c r="Y339" s="74">
        <v>0.27</v>
      </c>
      <c r="Z339" s="74">
        <v>0.27</v>
      </c>
      <c r="AA339" s="74">
        <v>0.27</v>
      </c>
      <c r="AB339" s="74">
        <v>0.27</v>
      </c>
      <c r="AC339" s="74">
        <v>0.27</v>
      </c>
      <c r="AD339" s="74">
        <v>0.27</v>
      </c>
      <c r="AE339" s="74">
        <v>0.27</v>
      </c>
      <c r="AF339" s="74">
        <v>0.27</v>
      </c>
      <c r="AG339" s="74">
        <v>0.33</v>
      </c>
      <c r="AH339" s="74">
        <v>0.33</v>
      </c>
      <c r="AI339" s="74" t="s">
        <v>26</v>
      </c>
      <c r="AJ339" s="74" t="s">
        <v>26</v>
      </c>
      <c r="AK339" s="74" t="s">
        <v>26</v>
      </c>
    </row>
    <row r="340" spans="1:37" x14ac:dyDescent="0.25">
      <c r="A340" s="74" t="s">
        <v>509</v>
      </c>
      <c r="B340" s="84" t="s">
        <v>20</v>
      </c>
      <c r="C340" s="74" t="s">
        <v>21</v>
      </c>
      <c r="D340" s="74" t="s">
        <v>145</v>
      </c>
      <c r="E340" s="74" t="s">
        <v>58</v>
      </c>
      <c r="F340" s="74" t="s">
        <v>500</v>
      </c>
      <c r="G340" s="74" t="s">
        <v>151</v>
      </c>
      <c r="H340" s="84">
        <v>10</v>
      </c>
      <c r="I340" s="85">
        <v>0.7</v>
      </c>
      <c r="J340" s="86">
        <v>0.42958807047498165</v>
      </c>
      <c r="K340" s="87">
        <v>0.13</v>
      </c>
      <c r="L340" s="87">
        <v>0.2</v>
      </c>
      <c r="M340" s="87">
        <v>0.2</v>
      </c>
      <c r="N340" s="84">
        <v>0.2</v>
      </c>
      <c r="O340" s="84">
        <v>0.2</v>
      </c>
      <c r="P340" s="84">
        <v>0.2</v>
      </c>
      <c r="Q340" s="84">
        <v>0.2</v>
      </c>
      <c r="R340" s="84">
        <v>0.2</v>
      </c>
      <c r="S340" s="84">
        <v>0.2</v>
      </c>
      <c r="T340" s="84">
        <v>0.2</v>
      </c>
      <c r="U340" s="84">
        <v>0.2</v>
      </c>
      <c r="V340" s="74">
        <v>0.2</v>
      </c>
      <c r="W340" s="74">
        <v>0.2</v>
      </c>
      <c r="X340" s="74">
        <v>0.2</v>
      </c>
      <c r="Y340" s="74">
        <v>0.2</v>
      </c>
      <c r="Z340" s="74">
        <v>0.2</v>
      </c>
      <c r="AA340" s="74">
        <v>0.2</v>
      </c>
      <c r="AB340" s="74">
        <v>0.2</v>
      </c>
      <c r="AC340" s="74">
        <v>0.2</v>
      </c>
      <c r="AD340" s="74">
        <v>0.2</v>
      </c>
      <c r="AE340" s="74">
        <v>0.2</v>
      </c>
      <c r="AF340" s="74">
        <v>0.2</v>
      </c>
      <c r="AG340" s="74">
        <v>0.33</v>
      </c>
      <c r="AH340" s="74">
        <v>0.33</v>
      </c>
      <c r="AI340" s="74" t="s">
        <v>26</v>
      </c>
      <c r="AJ340" s="74" t="s">
        <v>26</v>
      </c>
      <c r="AK340" s="74" t="s">
        <v>26</v>
      </c>
    </row>
    <row r="341" spans="1:37" x14ac:dyDescent="0.25">
      <c r="A341" s="74" t="s">
        <v>510</v>
      </c>
      <c r="B341" s="84" t="s">
        <v>28</v>
      </c>
      <c r="C341" s="74" t="s">
        <v>21</v>
      </c>
      <c r="D341" s="74" t="s">
        <v>145</v>
      </c>
      <c r="E341" s="74" t="s">
        <v>58</v>
      </c>
      <c r="F341" s="74" t="s">
        <v>500</v>
      </c>
      <c r="G341" s="74" t="s">
        <v>151</v>
      </c>
      <c r="H341" s="84">
        <v>10</v>
      </c>
      <c r="I341" s="85">
        <v>0.7</v>
      </c>
      <c r="J341" s="86">
        <v>0.42958807047498165</v>
      </c>
      <c r="K341" s="87">
        <v>0.2</v>
      </c>
      <c r="L341" s="87">
        <v>0.27</v>
      </c>
      <c r="M341" s="87">
        <v>0.27</v>
      </c>
      <c r="N341" s="84">
        <v>0.27</v>
      </c>
      <c r="O341" s="84">
        <v>0.27</v>
      </c>
      <c r="P341" s="84">
        <v>0.27</v>
      </c>
      <c r="Q341" s="84">
        <v>0.27</v>
      </c>
      <c r="R341" s="84">
        <v>0.27</v>
      </c>
      <c r="S341" s="84">
        <v>0.27</v>
      </c>
      <c r="T341" s="84">
        <v>0.27</v>
      </c>
      <c r="U341" s="84">
        <v>0.27</v>
      </c>
      <c r="V341" s="74">
        <v>0.27</v>
      </c>
      <c r="W341" s="74">
        <v>0.27</v>
      </c>
      <c r="X341" s="74">
        <v>0.27</v>
      </c>
      <c r="Y341" s="74">
        <v>0.27</v>
      </c>
      <c r="Z341" s="74">
        <v>0.27</v>
      </c>
      <c r="AA341" s="74">
        <v>0.27</v>
      </c>
      <c r="AB341" s="74">
        <v>0.27</v>
      </c>
      <c r="AC341" s="74">
        <v>0.27</v>
      </c>
      <c r="AD341" s="74">
        <v>0.27</v>
      </c>
      <c r="AE341" s="74">
        <v>0.27</v>
      </c>
      <c r="AF341" s="74">
        <v>0.27</v>
      </c>
      <c r="AG341" s="74">
        <v>0.33</v>
      </c>
      <c r="AH341" s="74">
        <v>0.33</v>
      </c>
      <c r="AI341" s="74" t="s">
        <v>26</v>
      </c>
      <c r="AJ341" s="74" t="s">
        <v>26</v>
      </c>
      <c r="AK341" s="74" t="s">
        <v>26</v>
      </c>
    </row>
    <row r="342" spans="1:37" x14ac:dyDescent="0.25">
      <c r="A342" s="74" t="s">
        <v>511</v>
      </c>
      <c r="B342" s="84" t="s">
        <v>20</v>
      </c>
      <c r="C342" s="74" t="s">
        <v>21</v>
      </c>
      <c r="D342" s="74" t="s">
        <v>22</v>
      </c>
      <c r="E342" s="74" t="s">
        <v>58</v>
      </c>
      <c r="F342" s="74" t="s">
        <v>500</v>
      </c>
      <c r="G342" s="74" t="s">
        <v>25</v>
      </c>
      <c r="H342" s="84">
        <v>10</v>
      </c>
      <c r="I342" s="85">
        <v>0.7</v>
      </c>
      <c r="J342" s="86">
        <v>0.47390995453157769</v>
      </c>
      <c r="K342" s="87">
        <v>0.13</v>
      </c>
      <c r="L342" s="87">
        <v>0.2</v>
      </c>
      <c r="M342" s="87">
        <v>0.2</v>
      </c>
      <c r="N342" s="84">
        <v>0.2</v>
      </c>
      <c r="O342" s="84">
        <v>0.2</v>
      </c>
      <c r="P342" s="84">
        <v>0.2</v>
      </c>
      <c r="Q342" s="84">
        <v>0.2</v>
      </c>
      <c r="R342" s="84">
        <v>0.2</v>
      </c>
      <c r="S342" s="84">
        <v>0.2</v>
      </c>
      <c r="T342" s="84">
        <v>0.2</v>
      </c>
      <c r="U342" s="84">
        <v>0.2</v>
      </c>
      <c r="V342" s="74">
        <v>0.2</v>
      </c>
      <c r="W342" s="74">
        <v>0.2</v>
      </c>
      <c r="X342" s="74">
        <v>0.2</v>
      </c>
      <c r="Y342" s="74">
        <v>0.2</v>
      </c>
      <c r="Z342" s="74">
        <v>0.2</v>
      </c>
      <c r="AA342" s="74">
        <v>0.2</v>
      </c>
      <c r="AB342" s="74">
        <v>0.2</v>
      </c>
      <c r="AC342" s="74">
        <v>0.2</v>
      </c>
      <c r="AD342" s="74">
        <v>0.23</v>
      </c>
      <c r="AE342" s="74">
        <v>0.23</v>
      </c>
      <c r="AF342" s="74">
        <v>0.23</v>
      </c>
      <c r="AG342" s="74">
        <v>0.33</v>
      </c>
      <c r="AH342" s="74">
        <v>0.33</v>
      </c>
      <c r="AI342" s="74" t="s">
        <v>26</v>
      </c>
      <c r="AJ342" s="74" t="s">
        <v>26</v>
      </c>
      <c r="AK342" s="74" t="s">
        <v>26</v>
      </c>
    </row>
    <row r="343" spans="1:37" x14ac:dyDescent="0.25">
      <c r="A343" s="74" t="s">
        <v>512</v>
      </c>
      <c r="B343" s="84" t="s">
        <v>28</v>
      </c>
      <c r="C343" s="74" t="s">
        <v>21</v>
      </c>
      <c r="D343" s="74" t="s">
        <v>22</v>
      </c>
      <c r="E343" s="74" t="s">
        <v>58</v>
      </c>
      <c r="F343" s="74" t="s">
        <v>500</v>
      </c>
      <c r="G343" s="74" t="s">
        <v>25</v>
      </c>
      <c r="H343" s="84">
        <v>10</v>
      </c>
      <c r="I343" s="85">
        <v>0.7</v>
      </c>
      <c r="J343" s="86">
        <v>0.47390995453157769</v>
      </c>
      <c r="K343" s="87">
        <v>0.2</v>
      </c>
      <c r="L343" s="87">
        <v>0.27</v>
      </c>
      <c r="M343" s="87">
        <v>0.27</v>
      </c>
      <c r="N343" s="84">
        <v>0.27</v>
      </c>
      <c r="O343" s="84">
        <v>0.27</v>
      </c>
      <c r="P343" s="84">
        <v>0.27</v>
      </c>
      <c r="Q343" s="84">
        <v>0.27</v>
      </c>
      <c r="R343" s="84">
        <v>0.27</v>
      </c>
      <c r="S343" s="84">
        <v>0.27</v>
      </c>
      <c r="T343" s="84">
        <v>0.27</v>
      </c>
      <c r="U343" s="84">
        <v>0.27</v>
      </c>
      <c r="V343" s="74">
        <v>0.27</v>
      </c>
      <c r="W343" s="74">
        <v>0.27</v>
      </c>
      <c r="X343" s="74">
        <v>0.27</v>
      </c>
      <c r="Y343" s="74">
        <v>0.27</v>
      </c>
      <c r="Z343" s="74">
        <v>0.27</v>
      </c>
      <c r="AA343" s="74">
        <v>0.27</v>
      </c>
      <c r="AB343" s="74">
        <v>0.27</v>
      </c>
      <c r="AC343" s="74">
        <v>0.27</v>
      </c>
      <c r="AD343" s="74">
        <v>0.31</v>
      </c>
      <c r="AE343" s="74">
        <v>0.31</v>
      </c>
      <c r="AF343" s="74">
        <v>0.31</v>
      </c>
      <c r="AG343" s="74">
        <v>0.33</v>
      </c>
      <c r="AH343" s="74">
        <v>0.33</v>
      </c>
      <c r="AI343" s="74" t="s">
        <v>26</v>
      </c>
      <c r="AJ343" s="74" t="s">
        <v>26</v>
      </c>
      <c r="AK343" s="74" t="s">
        <v>26</v>
      </c>
    </row>
    <row r="344" spans="1:37" x14ac:dyDescent="0.25">
      <c r="A344" s="74" t="s">
        <v>513</v>
      </c>
      <c r="B344" s="84" t="s">
        <v>20</v>
      </c>
      <c r="C344" s="74" t="s">
        <v>21</v>
      </c>
      <c r="D344" s="74" t="s">
        <v>57</v>
      </c>
      <c r="E344" s="74" t="s">
        <v>58</v>
      </c>
      <c r="F344" s="74" t="s">
        <v>500</v>
      </c>
      <c r="G344" s="74" t="s">
        <v>25</v>
      </c>
      <c r="H344" s="84">
        <v>10</v>
      </c>
      <c r="I344" s="85">
        <v>0.7</v>
      </c>
      <c r="J344" s="86">
        <v>0.47390995453157769</v>
      </c>
      <c r="K344" s="87">
        <v>0.13</v>
      </c>
      <c r="L344" s="87">
        <v>0.2</v>
      </c>
      <c r="M344" s="87">
        <v>0.2</v>
      </c>
      <c r="N344" s="84">
        <v>0.2</v>
      </c>
      <c r="O344" s="84">
        <v>0.2</v>
      </c>
      <c r="P344" s="84">
        <v>0.2</v>
      </c>
      <c r="Q344" s="84">
        <v>0.2</v>
      </c>
      <c r="R344" s="84">
        <v>0.2</v>
      </c>
      <c r="S344" s="84">
        <v>0.2</v>
      </c>
      <c r="T344" s="84">
        <v>0.2</v>
      </c>
      <c r="U344" s="84">
        <v>0.2</v>
      </c>
      <c r="V344" s="74">
        <v>0.2</v>
      </c>
      <c r="W344" s="74">
        <v>0.2</v>
      </c>
      <c r="X344" s="74">
        <v>0.2</v>
      </c>
      <c r="Y344" s="74">
        <v>0.2</v>
      </c>
      <c r="Z344" s="74">
        <v>0.2</v>
      </c>
      <c r="AA344" s="74">
        <v>0.2</v>
      </c>
      <c r="AB344" s="74">
        <v>0.2</v>
      </c>
      <c r="AC344" s="74">
        <v>0.2</v>
      </c>
      <c r="AD344" s="74">
        <v>0.2</v>
      </c>
      <c r="AE344" s="74">
        <v>0.2</v>
      </c>
      <c r="AF344" s="74">
        <v>0.2</v>
      </c>
      <c r="AG344" s="74">
        <v>0.33</v>
      </c>
      <c r="AH344" s="74">
        <v>0.33</v>
      </c>
      <c r="AI344" s="74" t="s">
        <v>26</v>
      </c>
      <c r="AJ344" s="74" t="s">
        <v>26</v>
      </c>
      <c r="AK344" s="74" t="s">
        <v>26</v>
      </c>
    </row>
    <row r="345" spans="1:37" x14ac:dyDescent="0.25">
      <c r="A345" s="74" t="s">
        <v>514</v>
      </c>
      <c r="B345" s="84" t="s">
        <v>28</v>
      </c>
      <c r="C345" s="74" t="s">
        <v>21</v>
      </c>
      <c r="D345" s="74" t="s">
        <v>57</v>
      </c>
      <c r="E345" s="74" t="s">
        <v>58</v>
      </c>
      <c r="F345" s="74" t="s">
        <v>500</v>
      </c>
      <c r="G345" s="74" t="s">
        <v>25</v>
      </c>
      <c r="H345" s="84">
        <v>10</v>
      </c>
      <c r="I345" s="85">
        <v>0.7</v>
      </c>
      <c r="J345" s="86">
        <v>0.47390995453157769</v>
      </c>
      <c r="K345" s="87">
        <v>0.2</v>
      </c>
      <c r="L345" s="87">
        <v>0.27</v>
      </c>
      <c r="M345" s="87">
        <v>0.27</v>
      </c>
      <c r="N345" s="84">
        <v>0.27</v>
      </c>
      <c r="O345" s="84">
        <v>0.27</v>
      </c>
      <c r="P345" s="84">
        <v>0.27</v>
      </c>
      <c r="Q345" s="84">
        <v>0.27</v>
      </c>
      <c r="R345" s="84">
        <v>0.27</v>
      </c>
      <c r="S345" s="84">
        <v>0.27</v>
      </c>
      <c r="T345" s="84">
        <v>0.27</v>
      </c>
      <c r="U345" s="84">
        <v>0.27</v>
      </c>
      <c r="V345" s="74">
        <v>0.27</v>
      </c>
      <c r="W345" s="74">
        <v>0.27</v>
      </c>
      <c r="X345" s="74">
        <v>0.27</v>
      </c>
      <c r="Y345" s="74">
        <v>0.27</v>
      </c>
      <c r="Z345" s="74">
        <v>0.27</v>
      </c>
      <c r="AA345" s="74">
        <v>0.27</v>
      </c>
      <c r="AB345" s="74">
        <v>0.27</v>
      </c>
      <c r="AC345" s="74">
        <v>0.27</v>
      </c>
      <c r="AD345" s="74">
        <v>0.27</v>
      </c>
      <c r="AE345" s="74">
        <v>0.27</v>
      </c>
      <c r="AF345" s="74">
        <v>0.27</v>
      </c>
      <c r="AG345" s="74">
        <v>0.33</v>
      </c>
      <c r="AH345" s="74">
        <v>0.33</v>
      </c>
      <c r="AI345" s="74" t="s">
        <v>26</v>
      </c>
      <c r="AJ345" s="74" t="s">
        <v>26</v>
      </c>
      <c r="AK345" s="74" t="s">
        <v>26</v>
      </c>
    </row>
    <row r="346" spans="1:37" x14ac:dyDescent="0.25">
      <c r="A346" s="74" t="s">
        <v>515</v>
      </c>
      <c r="B346" s="84" t="s">
        <v>20</v>
      </c>
      <c r="C346" s="74" t="s">
        <v>21</v>
      </c>
      <c r="D346" s="74" t="s">
        <v>77</v>
      </c>
      <c r="E346" s="74" t="s">
        <v>58</v>
      </c>
      <c r="F346" s="74" t="s">
        <v>500</v>
      </c>
      <c r="G346" s="74" t="s">
        <v>25</v>
      </c>
      <c r="H346" s="84">
        <v>15</v>
      </c>
      <c r="I346" s="85">
        <v>0.7</v>
      </c>
      <c r="J346" s="86">
        <v>0.66590945972695026</v>
      </c>
      <c r="K346" s="87">
        <v>0.13</v>
      </c>
      <c r="L346" s="87">
        <v>0.2</v>
      </c>
      <c r="M346" s="87">
        <v>0.2</v>
      </c>
      <c r="N346" s="84">
        <v>0.2</v>
      </c>
      <c r="O346" s="84">
        <v>0.2</v>
      </c>
      <c r="P346" s="84">
        <v>0.2</v>
      </c>
      <c r="Q346" s="84">
        <v>0.2</v>
      </c>
      <c r="R346" s="84">
        <v>0.2</v>
      </c>
      <c r="S346" s="84">
        <v>0.2</v>
      </c>
      <c r="T346" s="84">
        <v>0.2</v>
      </c>
      <c r="U346" s="84">
        <v>0.2</v>
      </c>
      <c r="V346" s="74">
        <v>0.2</v>
      </c>
      <c r="W346" s="74">
        <v>0.2</v>
      </c>
      <c r="X346" s="74">
        <v>0.2</v>
      </c>
      <c r="Y346" s="74">
        <v>0.2</v>
      </c>
      <c r="Z346" s="74">
        <v>0.2</v>
      </c>
      <c r="AA346" s="74">
        <v>0.2</v>
      </c>
      <c r="AB346" s="74">
        <v>0.2</v>
      </c>
      <c r="AC346" s="74">
        <v>0.2</v>
      </c>
      <c r="AD346" s="74">
        <v>0.2</v>
      </c>
      <c r="AE346" s="74">
        <v>0.2</v>
      </c>
      <c r="AF346" s="74">
        <v>0.2</v>
      </c>
      <c r="AG346" s="74">
        <v>0.33</v>
      </c>
      <c r="AH346" s="74">
        <v>0.33</v>
      </c>
      <c r="AI346" s="74" t="s">
        <v>26</v>
      </c>
      <c r="AJ346" s="74" t="s">
        <v>26</v>
      </c>
      <c r="AK346" s="74" t="s">
        <v>26</v>
      </c>
    </row>
    <row r="347" spans="1:37" x14ac:dyDescent="0.25">
      <c r="A347" s="74" t="s">
        <v>516</v>
      </c>
      <c r="B347" s="84" t="s">
        <v>28</v>
      </c>
      <c r="C347" s="74" t="s">
        <v>21</v>
      </c>
      <c r="D347" s="74" t="s">
        <v>77</v>
      </c>
      <c r="E347" s="74" t="s">
        <v>58</v>
      </c>
      <c r="F347" s="74" t="s">
        <v>500</v>
      </c>
      <c r="G347" s="74" t="s">
        <v>25</v>
      </c>
      <c r="H347" s="84">
        <v>15</v>
      </c>
      <c r="I347" s="85">
        <v>0.7</v>
      </c>
      <c r="J347" s="86">
        <v>0.66590945972695026</v>
      </c>
      <c r="K347" s="87">
        <v>0.2</v>
      </c>
      <c r="L347" s="87">
        <v>0.27</v>
      </c>
      <c r="M347" s="87">
        <v>0.27</v>
      </c>
      <c r="N347" s="84">
        <v>0.27</v>
      </c>
      <c r="O347" s="84">
        <v>0.27</v>
      </c>
      <c r="P347" s="84">
        <v>0.27</v>
      </c>
      <c r="Q347" s="84">
        <v>0.27</v>
      </c>
      <c r="R347" s="84">
        <v>0.27</v>
      </c>
      <c r="S347" s="84">
        <v>0.27</v>
      </c>
      <c r="T347" s="84">
        <v>0.27</v>
      </c>
      <c r="U347" s="84">
        <v>0.27</v>
      </c>
      <c r="V347" s="74">
        <v>0.27</v>
      </c>
      <c r="W347" s="74">
        <v>0.27</v>
      </c>
      <c r="X347" s="74">
        <v>0.27</v>
      </c>
      <c r="Y347" s="74">
        <v>0.27</v>
      </c>
      <c r="Z347" s="74">
        <v>0.27</v>
      </c>
      <c r="AA347" s="74">
        <v>0.27</v>
      </c>
      <c r="AB347" s="74">
        <v>0.27</v>
      </c>
      <c r="AC347" s="74">
        <v>0.27</v>
      </c>
      <c r="AD347" s="74">
        <v>0.27</v>
      </c>
      <c r="AE347" s="74">
        <v>0.27</v>
      </c>
      <c r="AF347" s="74">
        <v>0.27</v>
      </c>
      <c r="AG347" s="74">
        <v>0.33</v>
      </c>
      <c r="AH347" s="74">
        <v>0.33</v>
      </c>
      <c r="AI347" s="74" t="s">
        <v>26</v>
      </c>
      <c r="AJ347" s="74" t="s">
        <v>26</v>
      </c>
      <c r="AK347" s="74" t="s">
        <v>26</v>
      </c>
    </row>
    <row r="348" spans="1:37" x14ac:dyDescent="0.25">
      <c r="A348" s="74" t="s">
        <v>517</v>
      </c>
      <c r="B348" s="84" t="s">
        <v>20</v>
      </c>
      <c r="C348" s="74" t="s">
        <v>21</v>
      </c>
      <c r="D348" s="74" t="s">
        <v>61</v>
      </c>
      <c r="E348" s="74" t="s">
        <v>58</v>
      </c>
      <c r="F348" s="74" t="s">
        <v>500</v>
      </c>
      <c r="G348" s="74" t="s">
        <v>404</v>
      </c>
      <c r="H348" s="84">
        <v>10</v>
      </c>
      <c r="I348" s="85">
        <v>0.7</v>
      </c>
      <c r="J348" s="86">
        <v>0.43222833727285442</v>
      </c>
      <c r="K348" s="87">
        <v>0.2</v>
      </c>
      <c r="L348" s="87">
        <v>0.27</v>
      </c>
      <c r="M348" s="87">
        <v>0.27</v>
      </c>
      <c r="N348" s="84">
        <v>0.27</v>
      </c>
      <c r="O348" s="84">
        <v>0.27</v>
      </c>
      <c r="P348" s="84">
        <v>0.27</v>
      </c>
      <c r="Q348" s="84">
        <v>0.27</v>
      </c>
      <c r="R348" s="84">
        <v>0.27</v>
      </c>
      <c r="S348" s="84">
        <v>0.27</v>
      </c>
      <c r="T348" s="84">
        <v>0.27</v>
      </c>
      <c r="U348" s="84">
        <v>0.27</v>
      </c>
      <c r="V348" s="74">
        <v>0.27</v>
      </c>
      <c r="W348" s="74">
        <v>0.27</v>
      </c>
      <c r="X348" s="74">
        <v>0.27</v>
      </c>
      <c r="Y348" s="74">
        <v>0.27</v>
      </c>
      <c r="Z348" s="74">
        <v>0.27</v>
      </c>
      <c r="AA348" s="74">
        <v>0.27</v>
      </c>
      <c r="AB348" s="74">
        <v>0.27</v>
      </c>
      <c r="AC348" s="74">
        <v>0.27</v>
      </c>
      <c r="AD348" s="74">
        <v>0.27</v>
      </c>
      <c r="AE348" s="74">
        <v>0.2</v>
      </c>
      <c r="AF348" s="74">
        <v>0.2</v>
      </c>
      <c r="AG348" s="74">
        <v>0.33</v>
      </c>
      <c r="AH348" s="74">
        <v>0.33</v>
      </c>
      <c r="AI348" s="74" t="s">
        <v>26</v>
      </c>
      <c r="AJ348" s="74" t="s">
        <v>26</v>
      </c>
      <c r="AK348" s="74" t="s">
        <v>26</v>
      </c>
    </row>
    <row r="349" spans="1:37" x14ac:dyDescent="0.25">
      <c r="A349" s="74" t="s">
        <v>518</v>
      </c>
      <c r="B349" s="84" t="s">
        <v>28</v>
      </c>
      <c r="C349" s="74" t="s">
        <v>21</v>
      </c>
      <c r="D349" s="74" t="s">
        <v>61</v>
      </c>
      <c r="E349" s="74" t="s">
        <v>58</v>
      </c>
      <c r="F349" s="74" t="s">
        <v>500</v>
      </c>
      <c r="G349" s="74" t="s">
        <v>404</v>
      </c>
      <c r="H349" s="84">
        <v>10</v>
      </c>
      <c r="I349" s="85">
        <v>0.7</v>
      </c>
      <c r="J349" s="86">
        <v>0.43222833727285442</v>
      </c>
      <c r="K349" s="87">
        <v>0.13</v>
      </c>
      <c r="L349" s="87">
        <v>0.2</v>
      </c>
      <c r="M349" s="87">
        <v>0.2</v>
      </c>
      <c r="N349" s="84">
        <v>0.2</v>
      </c>
      <c r="O349" s="84">
        <v>0.2</v>
      </c>
      <c r="P349" s="84">
        <v>0.2</v>
      </c>
      <c r="Q349" s="84">
        <v>0.2</v>
      </c>
      <c r="R349" s="84">
        <v>0.2</v>
      </c>
      <c r="S349" s="84">
        <v>0.2</v>
      </c>
      <c r="T349" s="84">
        <v>0.2</v>
      </c>
      <c r="U349" s="84">
        <v>0.2</v>
      </c>
      <c r="V349" s="74">
        <v>0.2</v>
      </c>
      <c r="W349" s="74">
        <v>0.2</v>
      </c>
      <c r="X349" s="74">
        <v>0.2</v>
      </c>
      <c r="Y349" s="74">
        <v>0.2</v>
      </c>
      <c r="Z349" s="74">
        <v>0.2</v>
      </c>
      <c r="AA349" s="74">
        <v>0.2</v>
      </c>
      <c r="AB349" s="74">
        <v>0.2</v>
      </c>
      <c r="AC349" s="74">
        <v>0.2</v>
      </c>
      <c r="AD349" s="74">
        <v>0.2</v>
      </c>
      <c r="AE349" s="74">
        <v>0.27</v>
      </c>
      <c r="AF349" s="74">
        <v>0.27</v>
      </c>
      <c r="AG349" s="74">
        <v>0.33</v>
      </c>
      <c r="AH349" s="74">
        <v>0.33</v>
      </c>
      <c r="AI349" s="74" t="s">
        <v>26</v>
      </c>
      <c r="AJ349" s="74" t="s">
        <v>26</v>
      </c>
      <c r="AK349" s="74" t="s">
        <v>26</v>
      </c>
    </row>
    <row r="350" spans="1:37" x14ac:dyDescent="0.25">
      <c r="A350" s="74" t="s">
        <v>519</v>
      </c>
      <c r="B350" s="84" t="s">
        <v>20</v>
      </c>
      <c r="C350" s="74" t="s">
        <v>30</v>
      </c>
      <c r="D350" s="74" t="s">
        <v>145</v>
      </c>
      <c r="E350" s="74" t="s">
        <v>58</v>
      </c>
      <c r="F350" s="74" t="s">
        <v>500</v>
      </c>
      <c r="G350" s="74" t="s">
        <v>31</v>
      </c>
      <c r="H350" s="84">
        <v>10</v>
      </c>
      <c r="I350" s="85">
        <v>0.7</v>
      </c>
      <c r="J350" s="86">
        <v>0.45890207746534312</v>
      </c>
      <c r="K350" s="87">
        <v>0.12</v>
      </c>
      <c r="L350" s="87">
        <v>0.17</v>
      </c>
      <c r="M350" s="87">
        <v>0.17</v>
      </c>
      <c r="N350" s="84">
        <v>0.25</v>
      </c>
      <c r="O350" s="84">
        <v>0.25</v>
      </c>
      <c r="P350" s="84">
        <v>0.25</v>
      </c>
      <c r="Q350" s="84">
        <v>0.25</v>
      </c>
      <c r="R350" s="84">
        <v>0.25</v>
      </c>
      <c r="S350" s="84">
        <v>0.25</v>
      </c>
      <c r="T350" s="84">
        <v>0.25</v>
      </c>
      <c r="U350" s="84">
        <v>0.25</v>
      </c>
      <c r="V350" s="74">
        <v>0.25</v>
      </c>
      <c r="W350" s="74">
        <v>0.25</v>
      </c>
      <c r="X350" s="74">
        <v>0.25</v>
      </c>
      <c r="Y350" s="74">
        <v>0.25</v>
      </c>
      <c r="Z350" s="74">
        <v>0.25</v>
      </c>
      <c r="AA350" s="74">
        <v>0.25</v>
      </c>
      <c r="AB350" s="74">
        <v>0.25</v>
      </c>
      <c r="AC350" s="74">
        <v>0.25</v>
      </c>
      <c r="AD350" s="74">
        <v>0.25</v>
      </c>
      <c r="AE350" s="74">
        <v>0.25</v>
      </c>
      <c r="AF350" s="74">
        <v>0.25</v>
      </c>
      <c r="AG350" s="74">
        <v>0.33</v>
      </c>
      <c r="AH350" s="74">
        <v>0.33</v>
      </c>
      <c r="AI350" s="74" t="s">
        <v>26</v>
      </c>
      <c r="AJ350" s="74" t="s">
        <v>26</v>
      </c>
      <c r="AK350" s="74" t="s">
        <v>26</v>
      </c>
    </row>
    <row r="351" spans="1:37" x14ac:dyDescent="0.25">
      <c r="A351" s="74" t="s">
        <v>520</v>
      </c>
      <c r="B351" s="84" t="s">
        <v>28</v>
      </c>
      <c r="C351" s="74" t="s">
        <v>30</v>
      </c>
      <c r="D351" s="74" t="s">
        <v>145</v>
      </c>
      <c r="E351" s="74" t="s">
        <v>58</v>
      </c>
      <c r="F351" s="74" t="s">
        <v>500</v>
      </c>
      <c r="G351" s="74" t="s">
        <v>31</v>
      </c>
      <c r="H351" s="84">
        <v>10</v>
      </c>
      <c r="I351" s="85">
        <v>0.7</v>
      </c>
      <c r="J351" s="86">
        <v>0.45890207746534312</v>
      </c>
      <c r="K351" s="87">
        <v>0.12</v>
      </c>
      <c r="L351" s="87">
        <v>0.27</v>
      </c>
      <c r="M351" s="87">
        <v>0.27</v>
      </c>
      <c r="N351" s="84">
        <v>0.27</v>
      </c>
      <c r="O351" s="84">
        <v>0.25</v>
      </c>
      <c r="P351" s="84">
        <v>0.25</v>
      </c>
      <c r="Q351" s="84">
        <v>0.25</v>
      </c>
      <c r="R351" s="84">
        <v>0.25</v>
      </c>
      <c r="S351" s="84">
        <v>0.25</v>
      </c>
      <c r="T351" s="84">
        <v>0.25</v>
      </c>
      <c r="U351" s="84">
        <v>0.25</v>
      </c>
      <c r="V351" s="74">
        <v>0.25</v>
      </c>
      <c r="W351" s="74">
        <v>0.25</v>
      </c>
      <c r="X351" s="74">
        <v>0.25</v>
      </c>
      <c r="Y351" s="74">
        <v>0.25</v>
      </c>
      <c r="Z351" s="74">
        <v>0.25</v>
      </c>
      <c r="AA351" s="74">
        <v>0.25</v>
      </c>
      <c r="AB351" s="74">
        <v>0.25</v>
      </c>
      <c r="AC351" s="74">
        <v>0.25</v>
      </c>
      <c r="AD351" s="74">
        <v>0.25</v>
      </c>
      <c r="AE351" s="74">
        <v>0.25</v>
      </c>
      <c r="AF351" s="74">
        <v>0.25</v>
      </c>
      <c r="AG351" s="74">
        <v>0.33</v>
      </c>
      <c r="AH351" s="74">
        <v>0.33</v>
      </c>
      <c r="AI351" s="74" t="s">
        <v>26</v>
      </c>
      <c r="AJ351" s="74" t="s">
        <v>26</v>
      </c>
      <c r="AK351" s="74" t="s">
        <v>26</v>
      </c>
    </row>
    <row r="352" spans="1:37" x14ac:dyDescent="0.25">
      <c r="A352" s="74" t="s">
        <v>521</v>
      </c>
      <c r="B352" s="84" t="s">
        <v>20</v>
      </c>
      <c r="C352" s="74" t="s">
        <v>30</v>
      </c>
      <c r="D352" s="74" t="s">
        <v>22</v>
      </c>
      <c r="E352" s="74" t="s">
        <v>58</v>
      </c>
      <c r="F352" s="74" t="s">
        <v>500</v>
      </c>
      <c r="G352" s="74" t="s">
        <v>31</v>
      </c>
      <c r="H352" s="84">
        <v>10</v>
      </c>
      <c r="I352" s="85">
        <v>0.7</v>
      </c>
      <c r="J352" s="86">
        <v>0.45890207746534312</v>
      </c>
      <c r="K352" s="87">
        <v>0.12</v>
      </c>
      <c r="L352" s="87">
        <v>0.17</v>
      </c>
      <c r="M352" s="87">
        <v>0.17</v>
      </c>
      <c r="N352" s="84">
        <v>0.25</v>
      </c>
      <c r="O352" s="84">
        <v>0.25</v>
      </c>
      <c r="P352" s="84">
        <v>0.25</v>
      </c>
      <c r="Q352" s="84">
        <v>0.25</v>
      </c>
      <c r="R352" s="84">
        <v>0.25</v>
      </c>
      <c r="S352" s="84">
        <v>0.25</v>
      </c>
      <c r="T352" s="84">
        <v>0.25</v>
      </c>
      <c r="U352" s="84">
        <v>0.25</v>
      </c>
      <c r="V352" s="74">
        <v>0.25</v>
      </c>
      <c r="W352" s="74">
        <v>0.25</v>
      </c>
      <c r="X352" s="74">
        <v>0.25</v>
      </c>
      <c r="Y352" s="74">
        <v>0.25</v>
      </c>
      <c r="Z352" s="74">
        <v>0.25</v>
      </c>
      <c r="AA352" s="74">
        <v>0.25</v>
      </c>
      <c r="AB352" s="74">
        <v>0.25</v>
      </c>
      <c r="AC352" s="74">
        <v>0.25</v>
      </c>
      <c r="AD352" s="74">
        <v>0.25</v>
      </c>
      <c r="AE352" s="74">
        <v>0.25</v>
      </c>
      <c r="AF352" s="74">
        <v>0.25</v>
      </c>
      <c r="AG352" s="74">
        <v>0.33</v>
      </c>
      <c r="AH352" s="74">
        <v>0.33</v>
      </c>
      <c r="AI352" s="74" t="s">
        <v>26</v>
      </c>
      <c r="AJ352" s="74" t="s">
        <v>26</v>
      </c>
      <c r="AK352" s="74" t="s">
        <v>26</v>
      </c>
    </row>
    <row r="353" spans="1:37" x14ac:dyDescent="0.25">
      <c r="A353" s="74" t="s">
        <v>522</v>
      </c>
      <c r="B353" s="84" t="s">
        <v>28</v>
      </c>
      <c r="C353" s="74" t="s">
        <v>30</v>
      </c>
      <c r="D353" s="74" t="s">
        <v>22</v>
      </c>
      <c r="E353" s="74" t="s">
        <v>58</v>
      </c>
      <c r="F353" s="74" t="s">
        <v>500</v>
      </c>
      <c r="G353" s="74" t="s">
        <v>31</v>
      </c>
      <c r="H353" s="84">
        <v>10</v>
      </c>
      <c r="I353" s="85">
        <v>0.7</v>
      </c>
      <c r="J353" s="86">
        <v>0.45890207746534312</v>
      </c>
      <c r="K353" s="87">
        <v>0.12</v>
      </c>
      <c r="L353" s="87">
        <v>0.27</v>
      </c>
      <c r="M353" s="87">
        <v>0.27</v>
      </c>
      <c r="N353" s="84">
        <v>0.27</v>
      </c>
      <c r="O353" s="84">
        <v>0.25</v>
      </c>
      <c r="P353" s="84">
        <v>0.25</v>
      </c>
      <c r="Q353" s="84">
        <v>0.25</v>
      </c>
      <c r="R353" s="84">
        <v>0.25</v>
      </c>
      <c r="S353" s="84">
        <v>0.25</v>
      </c>
      <c r="T353" s="84">
        <v>0.25</v>
      </c>
      <c r="U353" s="84">
        <v>0.25</v>
      </c>
      <c r="V353" s="74">
        <v>0.25</v>
      </c>
      <c r="W353" s="74">
        <v>0.25</v>
      </c>
      <c r="X353" s="74">
        <v>0.25</v>
      </c>
      <c r="Y353" s="74">
        <v>0.25</v>
      </c>
      <c r="Z353" s="74">
        <v>0.25</v>
      </c>
      <c r="AA353" s="74">
        <v>0.25</v>
      </c>
      <c r="AB353" s="74">
        <v>0.25</v>
      </c>
      <c r="AC353" s="74">
        <v>0.25</v>
      </c>
      <c r="AD353" s="74">
        <v>0.25</v>
      </c>
      <c r="AE353" s="74">
        <v>0.25</v>
      </c>
      <c r="AF353" s="74">
        <v>0.25</v>
      </c>
      <c r="AG353" s="74">
        <v>0.33</v>
      </c>
      <c r="AH353" s="74">
        <v>0.33</v>
      </c>
      <c r="AI353" s="74" t="s">
        <v>26</v>
      </c>
      <c r="AJ353" s="74" t="s">
        <v>26</v>
      </c>
      <c r="AK353" s="74" t="s">
        <v>26</v>
      </c>
    </row>
    <row r="354" spans="1:37" x14ac:dyDescent="0.25">
      <c r="A354" s="74" t="s">
        <v>523</v>
      </c>
      <c r="B354" s="84" t="s">
        <v>20</v>
      </c>
      <c r="C354" s="74" t="s">
        <v>30</v>
      </c>
      <c r="D354" s="74" t="s">
        <v>57</v>
      </c>
      <c r="E354" s="74" t="s">
        <v>58</v>
      </c>
      <c r="F354" s="74" t="s">
        <v>500</v>
      </c>
      <c r="G354" s="74" t="s">
        <v>31</v>
      </c>
      <c r="H354" s="84">
        <v>10</v>
      </c>
      <c r="I354" s="85">
        <v>0.7</v>
      </c>
      <c r="J354" s="86">
        <v>0.45890207746534312</v>
      </c>
      <c r="K354" s="87">
        <v>0.2</v>
      </c>
      <c r="L354" s="87">
        <v>0.27</v>
      </c>
      <c r="M354" s="87">
        <v>0.27</v>
      </c>
      <c r="N354" s="84">
        <v>0.27</v>
      </c>
      <c r="O354" s="84">
        <v>0.27</v>
      </c>
      <c r="P354" s="84">
        <v>0.27</v>
      </c>
      <c r="Q354" s="84">
        <v>0.27</v>
      </c>
      <c r="R354" s="84">
        <v>0.25</v>
      </c>
      <c r="S354" s="84">
        <v>0.25</v>
      </c>
      <c r="T354" s="84">
        <v>0.25</v>
      </c>
      <c r="U354" s="84">
        <v>0.25</v>
      </c>
      <c r="V354" s="74">
        <v>0.25</v>
      </c>
      <c r="W354" s="74">
        <v>0.25</v>
      </c>
      <c r="X354" s="74">
        <v>0.25</v>
      </c>
      <c r="Y354" s="74">
        <v>0.25</v>
      </c>
      <c r="Z354" s="74">
        <v>0.25</v>
      </c>
      <c r="AA354" s="74">
        <v>0.25</v>
      </c>
      <c r="AB354" s="74">
        <v>0.25</v>
      </c>
      <c r="AC354" s="74">
        <v>0.25</v>
      </c>
      <c r="AD354" s="74">
        <v>0.25</v>
      </c>
      <c r="AE354" s="74">
        <v>0.25</v>
      </c>
      <c r="AF354" s="74">
        <v>0.25</v>
      </c>
      <c r="AG354" s="74">
        <v>0.33</v>
      </c>
      <c r="AH354" s="74">
        <v>0.33</v>
      </c>
      <c r="AI354" s="74" t="s">
        <v>26</v>
      </c>
      <c r="AJ354" s="74" t="s">
        <v>26</v>
      </c>
      <c r="AK354" s="74" t="s">
        <v>26</v>
      </c>
    </row>
    <row r="355" spans="1:37" x14ac:dyDescent="0.25">
      <c r="A355" s="74" t="s">
        <v>524</v>
      </c>
      <c r="B355" s="84" t="s">
        <v>28</v>
      </c>
      <c r="C355" s="74" t="s">
        <v>30</v>
      </c>
      <c r="D355" s="74" t="s">
        <v>57</v>
      </c>
      <c r="E355" s="74" t="s">
        <v>58</v>
      </c>
      <c r="F355" s="74" t="s">
        <v>500</v>
      </c>
      <c r="G355" s="74" t="s">
        <v>31</v>
      </c>
      <c r="H355" s="84">
        <v>10</v>
      </c>
      <c r="I355" s="85">
        <v>0.7</v>
      </c>
      <c r="J355" s="86">
        <v>0.45890207746534312</v>
      </c>
      <c r="K355" s="87">
        <v>0.2</v>
      </c>
      <c r="L355" s="87">
        <v>0.27</v>
      </c>
      <c r="M355" s="87">
        <v>0.27</v>
      </c>
      <c r="N355" s="84">
        <v>0.27</v>
      </c>
      <c r="O355" s="84">
        <v>0.27</v>
      </c>
      <c r="P355" s="84">
        <v>0.27</v>
      </c>
      <c r="Q355" s="84">
        <v>0.27</v>
      </c>
      <c r="R355" s="84">
        <v>0.25</v>
      </c>
      <c r="S355" s="84">
        <v>0.25</v>
      </c>
      <c r="T355" s="84">
        <v>0.25</v>
      </c>
      <c r="U355" s="84">
        <v>0.25</v>
      </c>
      <c r="V355" s="74">
        <v>0.25</v>
      </c>
      <c r="W355" s="74">
        <v>0.25</v>
      </c>
      <c r="X355" s="74">
        <v>0.25</v>
      </c>
      <c r="Y355" s="74">
        <v>0.25</v>
      </c>
      <c r="Z355" s="74">
        <v>0.25</v>
      </c>
      <c r="AA355" s="74">
        <v>0.25</v>
      </c>
      <c r="AB355" s="74">
        <v>0.25</v>
      </c>
      <c r="AC355" s="74">
        <v>0.25</v>
      </c>
      <c r="AD355" s="74">
        <v>0.25</v>
      </c>
      <c r="AE355" s="74">
        <v>0.25</v>
      </c>
      <c r="AF355" s="74">
        <v>0.25</v>
      </c>
      <c r="AG355" s="74">
        <v>0.33</v>
      </c>
      <c r="AH355" s="74">
        <v>0.33</v>
      </c>
      <c r="AI355" s="74" t="s">
        <v>26</v>
      </c>
      <c r="AJ355" s="74" t="s">
        <v>26</v>
      </c>
      <c r="AK355" s="74" t="s">
        <v>26</v>
      </c>
    </row>
    <row r="356" spans="1:37" x14ac:dyDescent="0.25">
      <c r="A356" s="74" t="s">
        <v>525</v>
      </c>
      <c r="B356" s="84" t="s">
        <v>20</v>
      </c>
      <c r="C356" s="74" t="s">
        <v>30</v>
      </c>
      <c r="D356" s="74" t="s">
        <v>77</v>
      </c>
      <c r="E356" s="74" t="s">
        <v>58</v>
      </c>
      <c r="F356" s="74" t="s">
        <v>500</v>
      </c>
      <c r="G356" s="74" t="s">
        <v>79</v>
      </c>
      <c r="H356" s="84">
        <v>15</v>
      </c>
      <c r="I356" s="85">
        <v>0.7</v>
      </c>
      <c r="J356" s="86">
        <v>0.62860243080000411</v>
      </c>
      <c r="K356" s="87">
        <v>0.2</v>
      </c>
      <c r="L356" s="87">
        <v>0.27</v>
      </c>
      <c r="M356" s="87">
        <v>0.27</v>
      </c>
      <c r="N356" s="84">
        <v>0.27</v>
      </c>
      <c r="O356" s="84">
        <v>0.27</v>
      </c>
      <c r="P356" s="84">
        <v>0.27</v>
      </c>
      <c r="Q356" s="84">
        <v>0.27</v>
      </c>
      <c r="R356" s="84">
        <v>0.25</v>
      </c>
      <c r="S356" s="84">
        <v>0.25</v>
      </c>
      <c r="T356" s="84">
        <v>0.25</v>
      </c>
      <c r="U356" s="84">
        <v>0.25</v>
      </c>
      <c r="V356" s="74">
        <v>0.25</v>
      </c>
      <c r="W356" s="74">
        <v>0.25</v>
      </c>
      <c r="X356" s="74">
        <v>0.25</v>
      </c>
      <c r="Y356" s="74">
        <v>0.25</v>
      </c>
      <c r="Z356" s="74">
        <v>0.25</v>
      </c>
      <c r="AA356" s="74">
        <v>0.25</v>
      </c>
      <c r="AB356" s="74">
        <v>0.25</v>
      </c>
      <c r="AC356" s="74">
        <v>0.25</v>
      </c>
      <c r="AD356" s="74">
        <v>0.25</v>
      </c>
      <c r="AE356" s="74">
        <v>0.25</v>
      </c>
      <c r="AF356" s="74">
        <v>0.25</v>
      </c>
      <c r="AG356" s="74">
        <v>0.33</v>
      </c>
      <c r="AH356" s="74">
        <v>0.33</v>
      </c>
      <c r="AI356" s="74" t="s">
        <v>26</v>
      </c>
      <c r="AJ356" s="74" t="s">
        <v>26</v>
      </c>
      <c r="AK356" s="74" t="s">
        <v>26</v>
      </c>
    </row>
    <row r="357" spans="1:37" x14ac:dyDescent="0.25">
      <c r="A357" s="74" t="s">
        <v>526</v>
      </c>
      <c r="B357" s="84" t="s">
        <v>28</v>
      </c>
      <c r="C357" s="74" t="s">
        <v>30</v>
      </c>
      <c r="D357" s="74" t="s">
        <v>77</v>
      </c>
      <c r="E357" s="74" t="s">
        <v>58</v>
      </c>
      <c r="F357" s="74" t="s">
        <v>500</v>
      </c>
      <c r="G357" s="74" t="s">
        <v>79</v>
      </c>
      <c r="H357" s="84">
        <v>15</v>
      </c>
      <c r="I357" s="85">
        <v>0.7</v>
      </c>
      <c r="J357" s="86">
        <v>0.62860243080000411</v>
      </c>
      <c r="K357" s="87">
        <v>0.2</v>
      </c>
      <c r="L357" s="87">
        <v>0.27</v>
      </c>
      <c r="M357" s="87">
        <v>0.27</v>
      </c>
      <c r="N357" s="84">
        <v>0.27</v>
      </c>
      <c r="O357" s="84">
        <v>0.27</v>
      </c>
      <c r="P357" s="84">
        <v>0.27</v>
      </c>
      <c r="Q357" s="84">
        <v>0.27</v>
      </c>
      <c r="R357" s="84">
        <v>0.25</v>
      </c>
      <c r="S357" s="84">
        <v>0.25</v>
      </c>
      <c r="T357" s="84">
        <v>0.25</v>
      </c>
      <c r="U357" s="84">
        <v>0.25</v>
      </c>
      <c r="V357" s="74">
        <v>0.25</v>
      </c>
      <c r="W357" s="74">
        <v>0.25</v>
      </c>
      <c r="X357" s="74">
        <v>0.25</v>
      </c>
      <c r="Y357" s="74">
        <v>0.25</v>
      </c>
      <c r="Z357" s="74">
        <v>0.25</v>
      </c>
      <c r="AA357" s="74">
        <v>0.25</v>
      </c>
      <c r="AB357" s="74">
        <v>0.25</v>
      </c>
      <c r="AC357" s="74">
        <v>0.25</v>
      </c>
      <c r="AD357" s="74">
        <v>0.25</v>
      </c>
      <c r="AE357" s="74">
        <v>0.25</v>
      </c>
      <c r="AF357" s="74">
        <v>0.25</v>
      </c>
      <c r="AG357" s="74">
        <v>0.33</v>
      </c>
      <c r="AH357" s="74">
        <v>0.33</v>
      </c>
      <c r="AI357" s="74" t="s">
        <v>26</v>
      </c>
      <c r="AJ357" s="74" t="s">
        <v>26</v>
      </c>
      <c r="AK357" s="74" t="s">
        <v>26</v>
      </c>
    </row>
    <row r="358" spans="1:37" x14ac:dyDescent="0.25">
      <c r="A358" s="74" t="s">
        <v>527</v>
      </c>
      <c r="B358" s="84" t="s">
        <v>20</v>
      </c>
      <c r="C358" s="74" t="s">
        <v>30</v>
      </c>
      <c r="D358" s="74" t="s">
        <v>61</v>
      </c>
      <c r="E358" s="74" t="s">
        <v>58</v>
      </c>
      <c r="F358" s="74" t="s">
        <v>500</v>
      </c>
      <c r="G358" s="74" t="s">
        <v>31</v>
      </c>
      <c r="H358" s="84">
        <v>10</v>
      </c>
      <c r="I358" s="85">
        <v>0.7</v>
      </c>
      <c r="J358" s="86">
        <v>0.45890207746534312</v>
      </c>
      <c r="K358" s="87">
        <v>0.2</v>
      </c>
      <c r="L358" s="87">
        <v>0.27</v>
      </c>
      <c r="M358" s="87">
        <v>0.27</v>
      </c>
      <c r="N358" s="84">
        <v>0.27</v>
      </c>
      <c r="O358" s="84">
        <v>0.27</v>
      </c>
      <c r="P358" s="84">
        <v>0.27</v>
      </c>
      <c r="Q358" s="84">
        <v>0.27</v>
      </c>
      <c r="R358" s="84">
        <v>0.25</v>
      </c>
      <c r="S358" s="84">
        <v>0.25</v>
      </c>
      <c r="T358" s="84">
        <v>0.25</v>
      </c>
      <c r="U358" s="84">
        <v>0.25</v>
      </c>
      <c r="V358" s="74">
        <v>0.25</v>
      </c>
      <c r="W358" s="74">
        <v>0.25</v>
      </c>
      <c r="X358" s="74">
        <v>0.25</v>
      </c>
      <c r="Y358" s="74">
        <v>0.25</v>
      </c>
      <c r="Z358" s="74">
        <v>0.25</v>
      </c>
      <c r="AA358" s="74">
        <v>0.25</v>
      </c>
      <c r="AB358" s="74">
        <v>0.25</v>
      </c>
      <c r="AC358" s="74">
        <v>0.25</v>
      </c>
      <c r="AD358" s="74">
        <v>0.25</v>
      </c>
      <c r="AE358" s="74">
        <v>0.25</v>
      </c>
      <c r="AF358" s="74">
        <v>0.25</v>
      </c>
      <c r="AG358" s="74">
        <v>0.33</v>
      </c>
      <c r="AH358" s="74">
        <v>0.33</v>
      </c>
      <c r="AI358" s="74" t="s">
        <v>26</v>
      </c>
      <c r="AJ358" s="74" t="s">
        <v>26</v>
      </c>
      <c r="AK358" s="74" t="s">
        <v>26</v>
      </c>
    </row>
    <row r="359" spans="1:37" x14ac:dyDescent="0.25">
      <c r="A359" s="74" t="s">
        <v>528</v>
      </c>
      <c r="B359" s="84" t="s">
        <v>28</v>
      </c>
      <c r="C359" s="74" t="s">
        <v>30</v>
      </c>
      <c r="D359" s="74" t="s">
        <v>61</v>
      </c>
      <c r="E359" s="74" t="s">
        <v>58</v>
      </c>
      <c r="F359" s="74" t="s">
        <v>500</v>
      </c>
      <c r="G359" s="74" t="s">
        <v>31</v>
      </c>
      <c r="H359" s="84">
        <v>10</v>
      </c>
      <c r="I359" s="85">
        <v>0.7</v>
      </c>
      <c r="J359" s="86">
        <v>0.45890207746534312</v>
      </c>
      <c r="K359" s="87">
        <v>0.2</v>
      </c>
      <c r="L359" s="87">
        <v>0.27</v>
      </c>
      <c r="M359" s="87">
        <v>0.27</v>
      </c>
      <c r="N359" s="84">
        <v>0.27</v>
      </c>
      <c r="O359" s="84">
        <v>0.27</v>
      </c>
      <c r="P359" s="84">
        <v>0.27</v>
      </c>
      <c r="Q359" s="84">
        <v>0.27</v>
      </c>
      <c r="R359" s="84">
        <v>0.25</v>
      </c>
      <c r="S359" s="84">
        <v>0.25</v>
      </c>
      <c r="T359" s="84">
        <v>0.25</v>
      </c>
      <c r="U359" s="84">
        <v>0.25</v>
      </c>
      <c r="V359" s="74">
        <v>0.25</v>
      </c>
      <c r="W359" s="74">
        <v>0.25</v>
      </c>
      <c r="X359" s="74">
        <v>0.25</v>
      </c>
      <c r="Y359" s="74">
        <v>0.25</v>
      </c>
      <c r="Z359" s="74">
        <v>0.25</v>
      </c>
      <c r="AA359" s="74">
        <v>0.25</v>
      </c>
      <c r="AB359" s="74">
        <v>0.25</v>
      </c>
      <c r="AC359" s="74">
        <v>0.25</v>
      </c>
      <c r="AD359" s="74">
        <v>0.25</v>
      </c>
      <c r="AE359" s="74">
        <v>0.25</v>
      </c>
      <c r="AF359" s="74">
        <v>0.25</v>
      </c>
      <c r="AG359" s="74">
        <v>0.33</v>
      </c>
      <c r="AH359" s="74">
        <v>0.33</v>
      </c>
      <c r="AI359" s="74" t="s">
        <v>26</v>
      </c>
      <c r="AJ359" s="74" t="s">
        <v>26</v>
      </c>
      <c r="AK359" s="74" t="s">
        <v>26</v>
      </c>
    </row>
    <row r="360" spans="1:37" x14ac:dyDescent="0.25">
      <c r="A360" s="74" t="s">
        <v>529</v>
      </c>
      <c r="B360" s="84" t="s">
        <v>20</v>
      </c>
      <c r="C360" s="74" t="s">
        <v>34</v>
      </c>
      <c r="D360" s="74" t="s">
        <v>22</v>
      </c>
      <c r="E360" s="74" t="s">
        <v>58</v>
      </c>
      <c r="F360" s="74" t="s">
        <v>500</v>
      </c>
      <c r="G360" s="74" t="s">
        <v>35</v>
      </c>
      <c r="H360" s="84">
        <v>10</v>
      </c>
      <c r="I360" s="85">
        <v>0.7</v>
      </c>
      <c r="J360" s="86">
        <v>0.52473389219693189</v>
      </c>
      <c r="K360" s="87">
        <v>0.2</v>
      </c>
      <c r="L360" s="87">
        <v>0.27</v>
      </c>
      <c r="M360" s="87">
        <v>0.27</v>
      </c>
      <c r="N360" s="84">
        <v>0.27</v>
      </c>
      <c r="O360" s="84">
        <v>0.27</v>
      </c>
      <c r="P360" s="84">
        <v>0.27</v>
      </c>
      <c r="Q360" s="84">
        <v>0.27</v>
      </c>
      <c r="R360" s="84">
        <v>0.2</v>
      </c>
      <c r="S360" s="84">
        <v>0.2</v>
      </c>
      <c r="T360" s="84">
        <v>0.2</v>
      </c>
      <c r="U360" s="84">
        <v>0.2</v>
      </c>
      <c r="V360" s="74">
        <v>0.2</v>
      </c>
      <c r="W360" s="74">
        <v>0.2</v>
      </c>
      <c r="X360" s="74">
        <v>0.2</v>
      </c>
      <c r="Y360" s="74">
        <v>0.2</v>
      </c>
      <c r="Z360" s="74">
        <v>0.2</v>
      </c>
      <c r="AA360" s="74">
        <v>0.2</v>
      </c>
      <c r="AB360" s="74">
        <v>0.2</v>
      </c>
      <c r="AC360" s="74">
        <v>0.2</v>
      </c>
      <c r="AD360" s="74">
        <v>0.2</v>
      </c>
      <c r="AE360" s="74">
        <v>0.2</v>
      </c>
      <c r="AF360" s="74">
        <v>0.2</v>
      </c>
      <c r="AG360" s="74">
        <v>0.33</v>
      </c>
      <c r="AH360" s="74">
        <v>0.33</v>
      </c>
      <c r="AI360" s="74" t="s">
        <v>26</v>
      </c>
      <c r="AJ360" s="74" t="s">
        <v>26</v>
      </c>
      <c r="AK360" s="74" t="s">
        <v>26</v>
      </c>
    </row>
    <row r="361" spans="1:37" x14ac:dyDescent="0.25">
      <c r="A361" s="74" t="s">
        <v>530</v>
      </c>
      <c r="B361" s="84" t="s">
        <v>28</v>
      </c>
      <c r="C361" s="74" t="s">
        <v>34</v>
      </c>
      <c r="D361" s="74" t="s">
        <v>22</v>
      </c>
      <c r="E361" s="74" t="s">
        <v>58</v>
      </c>
      <c r="F361" s="74" t="s">
        <v>500</v>
      </c>
      <c r="G361" s="74" t="s">
        <v>35</v>
      </c>
      <c r="H361" s="84">
        <v>10</v>
      </c>
      <c r="I361" s="85">
        <v>0.7</v>
      </c>
      <c r="J361" s="86">
        <v>0.52473389219693189</v>
      </c>
      <c r="K361" s="87">
        <v>0.2</v>
      </c>
      <c r="L361" s="87">
        <v>0.27</v>
      </c>
      <c r="M361" s="87">
        <v>0.27</v>
      </c>
      <c r="N361" s="84">
        <v>0.27</v>
      </c>
      <c r="O361" s="84">
        <v>0.27</v>
      </c>
      <c r="P361" s="84">
        <v>0.27</v>
      </c>
      <c r="Q361" s="84">
        <v>0.27</v>
      </c>
      <c r="R361" s="84">
        <v>0.27</v>
      </c>
      <c r="S361" s="84">
        <v>0.27</v>
      </c>
      <c r="T361" s="84">
        <v>0.27</v>
      </c>
      <c r="U361" s="84">
        <v>0.27</v>
      </c>
      <c r="V361" s="74">
        <v>0.27</v>
      </c>
      <c r="W361" s="74">
        <v>0.27</v>
      </c>
      <c r="X361" s="74">
        <v>0.27</v>
      </c>
      <c r="Y361" s="74">
        <v>0.27</v>
      </c>
      <c r="Z361" s="74">
        <v>0.27</v>
      </c>
      <c r="AA361" s="74">
        <v>0.27</v>
      </c>
      <c r="AB361" s="74">
        <v>0.27</v>
      </c>
      <c r="AC361" s="74">
        <v>0.27</v>
      </c>
      <c r="AD361" s="74">
        <v>0.27</v>
      </c>
      <c r="AE361" s="74">
        <v>0.27</v>
      </c>
      <c r="AF361" s="74">
        <v>0.27</v>
      </c>
      <c r="AG361" s="74">
        <v>0.33</v>
      </c>
      <c r="AH361" s="74">
        <v>0.33</v>
      </c>
      <c r="AI361" s="74" t="s">
        <v>26</v>
      </c>
      <c r="AJ361" s="74" t="s">
        <v>26</v>
      </c>
      <c r="AK361" s="74" t="s">
        <v>26</v>
      </c>
    </row>
    <row r="362" spans="1:37" x14ac:dyDescent="0.25">
      <c r="A362" s="74" t="s">
        <v>531</v>
      </c>
      <c r="B362" s="84" t="s">
        <v>20</v>
      </c>
      <c r="C362" s="74" t="s">
        <v>21</v>
      </c>
      <c r="D362" s="74" t="s">
        <v>22</v>
      </c>
      <c r="E362" s="74" t="s">
        <v>58</v>
      </c>
      <c r="F362" s="74" t="s">
        <v>532</v>
      </c>
      <c r="G362" s="74" t="s">
        <v>40</v>
      </c>
      <c r="H362" s="84">
        <v>10</v>
      </c>
      <c r="I362" s="85">
        <v>0.7</v>
      </c>
      <c r="J362" s="86">
        <v>0.43297207610283089</v>
      </c>
      <c r="K362" s="87">
        <v>0.13</v>
      </c>
      <c r="L362" s="87">
        <v>0.2</v>
      </c>
      <c r="M362" s="87">
        <v>0.2</v>
      </c>
      <c r="N362" s="84">
        <v>0.2</v>
      </c>
      <c r="O362" s="84">
        <v>0.2</v>
      </c>
      <c r="P362" s="84">
        <v>0.2</v>
      </c>
      <c r="Q362" s="84">
        <v>0.2</v>
      </c>
      <c r="R362" s="84">
        <v>0.2</v>
      </c>
      <c r="S362" s="84">
        <v>0.2</v>
      </c>
      <c r="T362" s="84">
        <v>0.2</v>
      </c>
      <c r="U362" s="84">
        <v>0.2</v>
      </c>
      <c r="V362" s="74">
        <v>0.2</v>
      </c>
      <c r="W362" s="74">
        <v>0.2</v>
      </c>
      <c r="X362" s="74">
        <v>0.2</v>
      </c>
      <c r="Y362" s="74">
        <v>0.2</v>
      </c>
      <c r="Z362" s="74">
        <v>0.2</v>
      </c>
      <c r="AA362" s="74">
        <v>0.2</v>
      </c>
      <c r="AB362" s="74">
        <v>0.2</v>
      </c>
      <c r="AC362" s="74">
        <v>0.2</v>
      </c>
      <c r="AD362" s="74">
        <v>0.23</v>
      </c>
      <c r="AE362" s="74">
        <v>0.23</v>
      </c>
      <c r="AF362" s="74">
        <v>0.23</v>
      </c>
      <c r="AG362" s="74">
        <v>0.33</v>
      </c>
      <c r="AH362" s="74">
        <v>0.33</v>
      </c>
      <c r="AI362" s="74" t="s">
        <v>26</v>
      </c>
      <c r="AJ362" s="74" t="s">
        <v>26</v>
      </c>
      <c r="AK362" s="74" t="s">
        <v>26</v>
      </c>
    </row>
    <row r="363" spans="1:37" x14ac:dyDescent="0.25">
      <c r="A363" s="74" t="s">
        <v>533</v>
      </c>
      <c r="B363" s="84" t="s">
        <v>28</v>
      </c>
      <c r="C363" s="74" t="s">
        <v>21</v>
      </c>
      <c r="D363" s="74" t="s">
        <v>22</v>
      </c>
      <c r="E363" s="74" t="s">
        <v>58</v>
      </c>
      <c r="F363" s="74" t="s">
        <v>532</v>
      </c>
      <c r="G363" s="74" t="s">
        <v>40</v>
      </c>
      <c r="H363" s="84">
        <v>10</v>
      </c>
      <c r="I363" s="85">
        <v>0.7</v>
      </c>
      <c r="J363" s="86">
        <v>0.43297207610283089</v>
      </c>
      <c r="K363" s="87">
        <v>0.2</v>
      </c>
      <c r="L363" s="87">
        <v>0.27</v>
      </c>
      <c r="M363" s="87">
        <v>0.27</v>
      </c>
      <c r="N363" s="84">
        <v>0.27</v>
      </c>
      <c r="O363" s="84">
        <v>0.27</v>
      </c>
      <c r="P363" s="84">
        <v>0.27</v>
      </c>
      <c r="Q363" s="84">
        <v>0.27</v>
      </c>
      <c r="R363" s="84">
        <v>0.27</v>
      </c>
      <c r="S363" s="84">
        <v>0.27</v>
      </c>
      <c r="T363" s="84">
        <v>0.27</v>
      </c>
      <c r="U363" s="84">
        <v>0.27</v>
      </c>
      <c r="V363" s="74">
        <v>0.27</v>
      </c>
      <c r="W363" s="74">
        <v>0.27</v>
      </c>
      <c r="X363" s="74">
        <v>0.27</v>
      </c>
      <c r="Y363" s="74">
        <v>0.27</v>
      </c>
      <c r="Z363" s="74">
        <v>0.27</v>
      </c>
      <c r="AA363" s="74">
        <v>0.27</v>
      </c>
      <c r="AB363" s="74">
        <v>0.27</v>
      </c>
      <c r="AC363" s="74">
        <v>0.27</v>
      </c>
      <c r="AD363" s="74">
        <v>0.31</v>
      </c>
      <c r="AE363" s="74">
        <v>0.31</v>
      </c>
      <c r="AF363" s="74">
        <v>0.31</v>
      </c>
      <c r="AG363" s="74">
        <v>0.33</v>
      </c>
      <c r="AH363" s="74">
        <v>0.33</v>
      </c>
      <c r="AI363" s="74" t="s">
        <v>26</v>
      </c>
      <c r="AJ363" s="74" t="s">
        <v>26</v>
      </c>
      <c r="AK363" s="74" t="s">
        <v>26</v>
      </c>
    </row>
    <row r="364" spans="1:37" x14ac:dyDescent="0.25">
      <c r="A364" s="74" t="s">
        <v>534</v>
      </c>
      <c r="B364" s="84" t="s">
        <v>20</v>
      </c>
      <c r="C364" s="74" t="s">
        <v>30</v>
      </c>
      <c r="D364" s="74" t="s">
        <v>22</v>
      </c>
      <c r="E364" s="74" t="s">
        <v>58</v>
      </c>
      <c r="F364" s="74" t="s">
        <v>532</v>
      </c>
      <c r="G364" s="74" t="s">
        <v>31</v>
      </c>
      <c r="H364" s="84">
        <v>10</v>
      </c>
      <c r="I364" s="85">
        <v>0.7</v>
      </c>
      <c r="J364" s="86">
        <v>0.45890207746534312</v>
      </c>
      <c r="K364" s="87">
        <v>0.12</v>
      </c>
      <c r="L364" s="87">
        <v>0.17</v>
      </c>
      <c r="M364" s="87">
        <v>0.17</v>
      </c>
      <c r="N364" s="84">
        <v>0.25</v>
      </c>
      <c r="O364" s="84">
        <v>0.25</v>
      </c>
      <c r="P364" s="84">
        <v>0.25</v>
      </c>
      <c r="Q364" s="84">
        <v>0.25</v>
      </c>
      <c r="R364" s="84">
        <v>0.25</v>
      </c>
      <c r="S364" s="84">
        <v>0.25</v>
      </c>
      <c r="T364" s="84">
        <v>0.25</v>
      </c>
      <c r="U364" s="84">
        <v>0.25</v>
      </c>
      <c r="V364" s="74">
        <v>0.25</v>
      </c>
      <c r="W364" s="74">
        <v>0.25</v>
      </c>
      <c r="X364" s="74">
        <v>0.25</v>
      </c>
      <c r="Y364" s="74">
        <v>0.25</v>
      </c>
      <c r="Z364" s="74">
        <v>0.25</v>
      </c>
      <c r="AA364" s="74">
        <v>0.25</v>
      </c>
      <c r="AB364" s="74">
        <v>0.25</v>
      </c>
      <c r="AC364" s="74">
        <v>0.25</v>
      </c>
      <c r="AD364" s="74">
        <v>0.25</v>
      </c>
      <c r="AE364" s="74">
        <v>0.25</v>
      </c>
      <c r="AF364" s="74">
        <v>0.25</v>
      </c>
      <c r="AG364" s="74">
        <v>0.33</v>
      </c>
      <c r="AH364" s="74">
        <v>0.33</v>
      </c>
      <c r="AI364" s="74" t="s">
        <v>26</v>
      </c>
      <c r="AJ364" s="74" t="s">
        <v>26</v>
      </c>
      <c r="AK364" s="74" t="s">
        <v>26</v>
      </c>
    </row>
    <row r="365" spans="1:37" x14ac:dyDescent="0.25">
      <c r="A365" s="74" t="s">
        <v>535</v>
      </c>
      <c r="B365" s="84" t="s">
        <v>28</v>
      </c>
      <c r="C365" s="74" t="s">
        <v>30</v>
      </c>
      <c r="D365" s="74" t="s">
        <v>22</v>
      </c>
      <c r="E365" s="74" t="s">
        <v>58</v>
      </c>
      <c r="F365" s="74" t="s">
        <v>532</v>
      </c>
      <c r="G365" s="74" t="s">
        <v>31</v>
      </c>
      <c r="H365" s="84">
        <v>10</v>
      </c>
      <c r="I365" s="85">
        <v>0.7</v>
      </c>
      <c r="J365" s="86">
        <v>0.45890207746534312</v>
      </c>
      <c r="K365" s="87">
        <v>0.12</v>
      </c>
      <c r="L365" s="87">
        <v>0.27</v>
      </c>
      <c r="M365" s="87">
        <v>0.27</v>
      </c>
      <c r="N365" s="84">
        <v>0.27</v>
      </c>
      <c r="O365" s="84">
        <v>0.25</v>
      </c>
      <c r="P365" s="84">
        <v>0.25</v>
      </c>
      <c r="Q365" s="84">
        <v>0.25</v>
      </c>
      <c r="R365" s="84">
        <v>0.25</v>
      </c>
      <c r="S365" s="84">
        <v>0.25</v>
      </c>
      <c r="T365" s="84">
        <v>0.25</v>
      </c>
      <c r="U365" s="84">
        <v>0.25</v>
      </c>
      <c r="V365" s="74">
        <v>0.25</v>
      </c>
      <c r="W365" s="74">
        <v>0.25</v>
      </c>
      <c r="X365" s="74">
        <v>0.25</v>
      </c>
      <c r="Y365" s="74">
        <v>0.25</v>
      </c>
      <c r="Z365" s="74">
        <v>0.25</v>
      </c>
      <c r="AA365" s="74">
        <v>0.25</v>
      </c>
      <c r="AB365" s="74">
        <v>0.25</v>
      </c>
      <c r="AC365" s="74">
        <v>0.25</v>
      </c>
      <c r="AD365" s="74">
        <v>0.25</v>
      </c>
      <c r="AE365" s="74">
        <v>0.25</v>
      </c>
      <c r="AF365" s="74">
        <v>0.25</v>
      </c>
      <c r="AG365" s="74">
        <v>0.33</v>
      </c>
      <c r="AH365" s="74">
        <v>0.33</v>
      </c>
      <c r="AI365" s="74" t="s">
        <v>26</v>
      </c>
      <c r="AJ365" s="74" t="s">
        <v>26</v>
      </c>
      <c r="AK365" s="74" t="s">
        <v>26</v>
      </c>
    </row>
    <row r="366" spans="1:37" x14ac:dyDescent="0.25">
      <c r="A366" s="74" t="s">
        <v>536</v>
      </c>
      <c r="B366" s="84" t="s">
        <v>20</v>
      </c>
      <c r="C366" s="74" t="s">
        <v>21</v>
      </c>
      <c r="D366" s="74" t="s">
        <v>22</v>
      </c>
      <c r="E366" s="74" t="s">
        <v>396</v>
      </c>
      <c r="F366" s="74" t="s">
        <v>537</v>
      </c>
      <c r="G366" s="74" t="s">
        <v>40</v>
      </c>
      <c r="H366" s="84">
        <v>5</v>
      </c>
      <c r="I366" s="85">
        <v>0.7</v>
      </c>
      <c r="J366" s="86">
        <v>0.27433063943431352</v>
      </c>
      <c r="K366" s="87">
        <v>0.13</v>
      </c>
      <c r="L366" s="87">
        <v>0.2</v>
      </c>
      <c r="M366" s="87">
        <v>0.2</v>
      </c>
      <c r="N366" s="84">
        <v>0.2</v>
      </c>
      <c r="O366" s="84">
        <v>0.2</v>
      </c>
      <c r="P366" s="84">
        <v>0.2</v>
      </c>
      <c r="Q366" s="84">
        <v>0.2</v>
      </c>
      <c r="R366" s="84">
        <v>0.2</v>
      </c>
      <c r="S366" s="84">
        <v>0.2</v>
      </c>
      <c r="T366" s="84">
        <v>0.2</v>
      </c>
      <c r="U366" s="84">
        <v>0.2</v>
      </c>
      <c r="V366" s="74">
        <v>0.2</v>
      </c>
      <c r="W366" s="74">
        <v>0.2</v>
      </c>
      <c r="X366" s="74">
        <v>0.2</v>
      </c>
      <c r="Y366" s="74">
        <v>0.2</v>
      </c>
      <c r="Z366" s="74">
        <v>0.2</v>
      </c>
      <c r="AA366" s="74">
        <v>0.2</v>
      </c>
      <c r="AB366" s="74">
        <v>0.2</v>
      </c>
      <c r="AC366" s="74">
        <v>0.2</v>
      </c>
      <c r="AD366" s="74">
        <v>0.23</v>
      </c>
      <c r="AE366" s="74">
        <v>0.23</v>
      </c>
      <c r="AF366" s="74">
        <v>0.23</v>
      </c>
      <c r="AG366" s="74">
        <v>0.33</v>
      </c>
      <c r="AH366" s="74">
        <v>0.33</v>
      </c>
      <c r="AI366" s="74" t="s">
        <v>26</v>
      </c>
      <c r="AJ366" s="74" t="s">
        <v>26</v>
      </c>
      <c r="AK366" s="74" t="s">
        <v>26</v>
      </c>
    </row>
    <row r="367" spans="1:37" x14ac:dyDescent="0.25">
      <c r="A367" s="74" t="s">
        <v>538</v>
      </c>
      <c r="B367" s="84" t="s">
        <v>28</v>
      </c>
      <c r="C367" s="74" t="s">
        <v>21</v>
      </c>
      <c r="D367" s="74" t="s">
        <v>22</v>
      </c>
      <c r="E367" s="74" t="s">
        <v>396</v>
      </c>
      <c r="F367" s="74" t="s">
        <v>537</v>
      </c>
      <c r="G367" s="74" t="s">
        <v>40</v>
      </c>
      <c r="H367" s="84">
        <v>5</v>
      </c>
      <c r="I367" s="85">
        <v>0.7</v>
      </c>
      <c r="J367" s="86">
        <v>0.27433063943431352</v>
      </c>
      <c r="K367" s="87">
        <v>0.2</v>
      </c>
      <c r="L367" s="87">
        <v>0.27</v>
      </c>
      <c r="M367" s="87">
        <v>0.27</v>
      </c>
      <c r="N367" s="84">
        <v>0.27</v>
      </c>
      <c r="O367" s="84">
        <v>0.27</v>
      </c>
      <c r="P367" s="84">
        <v>0.27</v>
      </c>
      <c r="Q367" s="84">
        <v>0.27</v>
      </c>
      <c r="R367" s="84">
        <v>0.27</v>
      </c>
      <c r="S367" s="84">
        <v>0.27</v>
      </c>
      <c r="T367" s="84">
        <v>0.27</v>
      </c>
      <c r="U367" s="84">
        <v>0.27</v>
      </c>
      <c r="V367" s="74">
        <v>0.27</v>
      </c>
      <c r="W367" s="74">
        <v>0.27</v>
      </c>
      <c r="X367" s="74">
        <v>0.27</v>
      </c>
      <c r="Y367" s="74">
        <v>0.27</v>
      </c>
      <c r="Z367" s="74">
        <v>0.27</v>
      </c>
      <c r="AA367" s="74">
        <v>0.27</v>
      </c>
      <c r="AB367" s="74">
        <v>0.27</v>
      </c>
      <c r="AC367" s="74">
        <v>0.27</v>
      </c>
      <c r="AD367" s="74">
        <v>0.31</v>
      </c>
      <c r="AE367" s="74">
        <v>0.31</v>
      </c>
      <c r="AF367" s="74">
        <v>0.31</v>
      </c>
      <c r="AG367" s="74">
        <v>0.33</v>
      </c>
      <c r="AH367" s="74">
        <v>0.33</v>
      </c>
      <c r="AI367" s="74" t="s">
        <v>26</v>
      </c>
      <c r="AJ367" s="74" t="s">
        <v>26</v>
      </c>
      <c r="AK367" s="74" t="s">
        <v>26</v>
      </c>
    </row>
    <row r="368" spans="1:37" x14ac:dyDescent="0.25">
      <c r="A368" s="74" t="s">
        <v>539</v>
      </c>
      <c r="B368" s="84" t="s">
        <v>20</v>
      </c>
      <c r="C368" s="74" t="s">
        <v>30</v>
      </c>
      <c r="D368" s="74" t="s">
        <v>22</v>
      </c>
      <c r="E368" s="74" t="s">
        <v>396</v>
      </c>
      <c r="F368" s="74" t="s">
        <v>537</v>
      </c>
      <c r="G368" s="74" t="s">
        <v>31</v>
      </c>
      <c r="H368" s="84">
        <v>5</v>
      </c>
      <c r="I368" s="85">
        <v>0.7</v>
      </c>
      <c r="J368" s="86">
        <v>0.28870339599271405</v>
      </c>
      <c r="K368" s="87">
        <v>0.12</v>
      </c>
      <c r="L368" s="87">
        <v>0.17</v>
      </c>
      <c r="M368" s="87">
        <v>0.17</v>
      </c>
      <c r="N368" s="84">
        <v>0.25</v>
      </c>
      <c r="O368" s="84">
        <v>0.25</v>
      </c>
      <c r="P368" s="84">
        <v>0.25</v>
      </c>
      <c r="Q368" s="84">
        <v>0.25</v>
      </c>
      <c r="R368" s="84">
        <v>0.25</v>
      </c>
      <c r="S368" s="84">
        <v>0.25</v>
      </c>
      <c r="T368" s="84">
        <v>0.25</v>
      </c>
      <c r="U368" s="84">
        <v>0.25</v>
      </c>
      <c r="V368" s="74">
        <v>0.25</v>
      </c>
      <c r="W368" s="74">
        <v>0.25</v>
      </c>
      <c r="X368" s="74">
        <v>0.25</v>
      </c>
      <c r="Y368" s="74">
        <v>0.25</v>
      </c>
      <c r="Z368" s="74">
        <v>0.25</v>
      </c>
      <c r="AA368" s="74">
        <v>0.25</v>
      </c>
      <c r="AB368" s="74">
        <v>0.25</v>
      </c>
      <c r="AC368" s="74">
        <v>0.25</v>
      </c>
      <c r="AD368" s="74">
        <v>0.25</v>
      </c>
      <c r="AE368" s="74">
        <v>0.25</v>
      </c>
      <c r="AF368" s="74">
        <v>0.25</v>
      </c>
      <c r="AG368" s="74">
        <v>0.33</v>
      </c>
      <c r="AH368" s="74">
        <v>0.33</v>
      </c>
      <c r="AI368" s="74" t="s">
        <v>26</v>
      </c>
      <c r="AJ368" s="74" t="s">
        <v>26</v>
      </c>
      <c r="AK368" s="74" t="s">
        <v>26</v>
      </c>
    </row>
    <row r="369" spans="1:37" x14ac:dyDescent="0.25">
      <c r="A369" s="74" t="s">
        <v>540</v>
      </c>
      <c r="B369" s="84" t="s">
        <v>28</v>
      </c>
      <c r="C369" s="74" t="s">
        <v>30</v>
      </c>
      <c r="D369" s="74" t="s">
        <v>22</v>
      </c>
      <c r="E369" s="74" t="s">
        <v>396</v>
      </c>
      <c r="F369" s="74" t="s">
        <v>537</v>
      </c>
      <c r="G369" s="74" t="s">
        <v>31</v>
      </c>
      <c r="H369" s="84">
        <v>5</v>
      </c>
      <c r="I369" s="85">
        <v>0.7</v>
      </c>
      <c r="J369" s="86">
        <v>0.28870339599271405</v>
      </c>
      <c r="K369" s="87">
        <v>0.12</v>
      </c>
      <c r="L369" s="87">
        <v>0.27</v>
      </c>
      <c r="M369" s="87">
        <v>0.27</v>
      </c>
      <c r="N369" s="84">
        <v>0.27</v>
      </c>
      <c r="O369" s="84">
        <v>0.25</v>
      </c>
      <c r="P369" s="84">
        <v>0.25</v>
      </c>
      <c r="Q369" s="84">
        <v>0.25</v>
      </c>
      <c r="R369" s="84">
        <v>0.25</v>
      </c>
      <c r="S369" s="84">
        <v>0.25</v>
      </c>
      <c r="T369" s="84">
        <v>0.25</v>
      </c>
      <c r="U369" s="84">
        <v>0.25</v>
      </c>
      <c r="V369" s="74">
        <v>0.25</v>
      </c>
      <c r="W369" s="74">
        <v>0.25</v>
      </c>
      <c r="X369" s="74">
        <v>0.25</v>
      </c>
      <c r="Y369" s="74">
        <v>0.25</v>
      </c>
      <c r="Z369" s="74">
        <v>0.25</v>
      </c>
      <c r="AA369" s="74">
        <v>0.25</v>
      </c>
      <c r="AB369" s="74">
        <v>0.25</v>
      </c>
      <c r="AC369" s="74">
        <v>0.25</v>
      </c>
      <c r="AD369" s="74">
        <v>0.25</v>
      </c>
      <c r="AE369" s="74">
        <v>0.25</v>
      </c>
      <c r="AF369" s="74">
        <v>0.25</v>
      </c>
      <c r="AG369" s="74">
        <v>0.33</v>
      </c>
      <c r="AH369" s="74">
        <v>0.33</v>
      </c>
      <c r="AI369" s="74" t="s">
        <v>26</v>
      </c>
      <c r="AJ369" s="74" t="s">
        <v>26</v>
      </c>
      <c r="AK369" s="74" t="s">
        <v>26</v>
      </c>
    </row>
    <row r="370" spans="1:37" x14ac:dyDescent="0.25">
      <c r="A370" s="74" t="s">
        <v>541</v>
      </c>
      <c r="B370" s="84" t="s">
        <v>20</v>
      </c>
      <c r="C370" s="74" t="s">
        <v>21</v>
      </c>
      <c r="D370" s="74" t="s">
        <v>22</v>
      </c>
      <c r="E370" s="74" t="s">
        <v>396</v>
      </c>
      <c r="F370" s="74" t="s">
        <v>542</v>
      </c>
      <c r="G370" s="74" t="s">
        <v>40</v>
      </c>
      <c r="H370" s="84">
        <v>5</v>
      </c>
      <c r="I370" s="85">
        <v>0.7</v>
      </c>
      <c r="J370" s="86">
        <v>0.27433063943431352</v>
      </c>
      <c r="K370" s="87">
        <v>0.13</v>
      </c>
      <c r="L370" s="87">
        <v>0.2</v>
      </c>
      <c r="M370" s="87">
        <v>0.2</v>
      </c>
      <c r="N370" s="84">
        <v>0.2</v>
      </c>
      <c r="O370" s="84">
        <v>0.2</v>
      </c>
      <c r="P370" s="84">
        <v>0.2</v>
      </c>
      <c r="Q370" s="84">
        <v>0.2</v>
      </c>
      <c r="R370" s="84">
        <v>0.2</v>
      </c>
      <c r="S370" s="84">
        <v>0.2</v>
      </c>
      <c r="T370" s="84">
        <v>0.2</v>
      </c>
      <c r="U370" s="84">
        <v>0.2</v>
      </c>
      <c r="V370" s="74">
        <v>0.2</v>
      </c>
      <c r="W370" s="74">
        <v>0.2</v>
      </c>
      <c r="X370" s="74">
        <v>0.2</v>
      </c>
      <c r="Y370" s="74">
        <v>0.2</v>
      </c>
      <c r="Z370" s="74">
        <v>0.2</v>
      </c>
      <c r="AA370" s="74">
        <v>0.2</v>
      </c>
      <c r="AB370" s="74">
        <v>0.2</v>
      </c>
      <c r="AC370" s="74">
        <v>0.2</v>
      </c>
      <c r="AD370" s="74">
        <v>0.23</v>
      </c>
      <c r="AE370" s="74">
        <v>0.23</v>
      </c>
      <c r="AF370" s="74">
        <v>0.23</v>
      </c>
      <c r="AG370" s="74">
        <v>0.33</v>
      </c>
      <c r="AH370" s="74">
        <v>0.33</v>
      </c>
      <c r="AI370" s="74" t="s">
        <v>26</v>
      </c>
      <c r="AJ370" s="74" t="s">
        <v>26</v>
      </c>
      <c r="AK370" s="74" t="s">
        <v>26</v>
      </c>
    </row>
    <row r="371" spans="1:37" x14ac:dyDescent="0.25">
      <c r="A371" s="74" t="s">
        <v>543</v>
      </c>
      <c r="B371" s="84" t="s">
        <v>28</v>
      </c>
      <c r="C371" s="74" t="s">
        <v>21</v>
      </c>
      <c r="D371" s="74" t="s">
        <v>22</v>
      </c>
      <c r="E371" s="74" t="s">
        <v>396</v>
      </c>
      <c r="F371" s="74" t="s">
        <v>542</v>
      </c>
      <c r="G371" s="74" t="s">
        <v>40</v>
      </c>
      <c r="H371" s="84">
        <v>5</v>
      </c>
      <c r="I371" s="85">
        <v>0.7</v>
      </c>
      <c r="J371" s="86">
        <v>0.27433063943431352</v>
      </c>
      <c r="K371" s="87">
        <v>0.2</v>
      </c>
      <c r="L371" s="87">
        <v>0.27</v>
      </c>
      <c r="M371" s="87">
        <v>0.27</v>
      </c>
      <c r="N371" s="84">
        <v>0.27</v>
      </c>
      <c r="O371" s="84">
        <v>0.27</v>
      </c>
      <c r="P371" s="84">
        <v>0.27</v>
      </c>
      <c r="Q371" s="84">
        <v>0.27</v>
      </c>
      <c r="R371" s="84">
        <v>0.27</v>
      </c>
      <c r="S371" s="84">
        <v>0.27</v>
      </c>
      <c r="T371" s="84">
        <v>0.27</v>
      </c>
      <c r="U371" s="84">
        <v>0.27</v>
      </c>
      <c r="V371" s="74">
        <v>0.27</v>
      </c>
      <c r="W371" s="74">
        <v>0.27</v>
      </c>
      <c r="X371" s="74">
        <v>0.27</v>
      </c>
      <c r="Y371" s="74">
        <v>0.27</v>
      </c>
      <c r="Z371" s="74">
        <v>0.27</v>
      </c>
      <c r="AA371" s="74">
        <v>0.27</v>
      </c>
      <c r="AB371" s="74">
        <v>0.27</v>
      </c>
      <c r="AC371" s="74">
        <v>0.27</v>
      </c>
      <c r="AD371" s="74">
        <v>0.31</v>
      </c>
      <c r="AE371" s="74">
        <v>0.31</v>
      </c>
      <c r="AF371" s="74">
        <v>0.31</v>
      </c>
      <c r="AG371" s="74">
        <v>0.33</v>
      </c>
      <c r="AH371" s="74">
        <v>0.33</v>
      </c>
      <c r="AI371" s="74" t="s">
        <v>26</v>
      </c>
      <c r="AJ371" s="74" t="s">
        <v>26</v>
      </c>
      <c r="AK371" s="74" t="s">
        <v>26</v>
      </c>
    </row>
    <row r="372" spans="1:37" x14ac:dyDescent="0.25">
      <c r="A372" s="74" t="s">
        <v>544</v>
      </c>
      <c r="B372" s="84" t="s">
        <v>20</v>
      </c>
      <c r="C372" s="74" t="s">
        <v>30</v>
      </c>
      <c r="D372" s="74" t="s">
        <v>22</v>
      </c>
      <c r="E372" s="74" t="s">
        <v>396</v>
      </c>
      <c r="F372" s="74" t="s">
        <v>542</v>
      </c>
      <c r="G372" s="74" t="s">
        <v>31</v>
      </c>
      <c r="H372" s="84">
        <v>5</v>
      </c>
      <c r="I372" s="85">
        <v>0.7</v>
      </c>
      <c r="J372" s="86">
        <v>0.28870339599271405</v>
      </c>
      <c r="K372" s="87">
        <v>0.12</v>
      </c>
      <c r="L372" s="87">
        <v>0.17</v>
      </c>
      <c r="M372" s="87">
        <v>0.17</v>
      </c>
      <c r="N372" s="84">
        <v>0.25</v>
      </c>
      <c r="O372" s="84">
        <v>0.25</v>
      </c>
      <c r="P372" s="84">
        <v>0.25</v>
      </c>
      <c r="Q372" s="84">
        <v>0.25</v>
      </c>
      <c r="R372" s="84">
        <v>0.25</v>
      </c>
      <c r="S372" s="84">
        <v>0.25</v>
      </c>
      <c r="T372" s="84">
        <v>0.25</v>
      </c>
      <c r="U372" s="84">
        <v>0.25</v>
      </c>
      <c r="V372" s="74">
        <v>0.25</v>
      </c>
      <c r="W372" s="74">
        <v>0.25</v>
      </c>
      <c r="X372" s="74">
        <v>0.25</v>
      </c>
      <c r="Y372" s="74">
        <v>0.25</v>
      </c>
      <c r="Z372" s="74">
        <v>0.25</v>
      </c>
      <c r="AA372" s="74">
        <v>0.25</v>
      </c>
      <c r="AB372" s="74">
        <v>0.25</v>
      </c>
      <c r="AC372" s="74">
        <v>0.25</v>
      </c>
      <c r="AD372" s="74">
        <v>0.25</v>
      </c>
      <c r="AE372" s="74">
        <v>0.25</v>
      </c>
      <c r="AF372" s="74">
        <v>0.25</v>
      </c>
      <c r="AG372" s="74">
        <v>0.33</v>
      </c>
      <c r="AH372" s="74">
        <v>0.33</v>
      </c>
      <c r="AI372" s="74" t="s">
        <v>26</v>
      </c>
      <c r="AJ372" s="74" t="s">
        <v>26</v>
      </c>
      <c r="AK372" s="74" t="s">
        <v>26</v>
      </c>
    </row>
    <row r="373" spans="1:37" x14ac:dyDescent="0.25">
      <c r="A373" s="74" t="s">
        <v>545</v>
      </c>
      <c r="B373" s="84" t="s">
        <v>28</v>
      </c>
      <c r="C373" s="74" t="s">
        <v>30</v>
      </c>
      <c r="D373" s="74" t="s">
        <v>22</v>
      </c>
      <c r="E373" s="74" t="s">
        <v>396</v>
      </c>
      <c r="F373" s="74" t="s">
        <v>542</v>
      </c>
      <c r="G373" s="74" t="s">
        <v>31</v>
      </c>
      <c r="H373" s="84">
        <v>5</v>
      </c>
      <c r="I373" s="85">
        <v>0.7</v>
      </c>
      <c r="J373" s="86">
        <v>0.28870339599271405</v>
      </c>
      <c r="K373" s="87">
        <v>0.12</v>
      </c>
      <c r="L373" s="87">
        <v>0.27</v>
      </c>
      <c r="M373" s="87">
        <v>0.27</v>
      </c>
      <c r="N373" s="84">
        <v>0.27</v>
      </c>
      <c r="O373" s="84">
        <v>0.25</v>
      </c>
      <c r="P373" s="84">
        <v>0.25</v>
      </c>
      <c r="Q373" s="84">
        <v>0.25</v>
      </c>
      <c r="R373" s="84">
        <v>0.25</v>
      </c>
      <c r="S373" s="84">
        <v>0.25</v>
      </c>
      <c r="T373" s="84">
        <v>0.25</v>
      </c>
      <c r="U373" s="84">
        <v>0.25</v>
      </c>
      <c r="V373" s="74">
        <v>0.25</v>
      </c>
      <c r="W373" s="74">
        <v>0.25</v>
      </c>
      <c r="X373" s="74">
        <v>0.25</v>
      </c>
      <c r="Y373" s="74">
        <v>0.25</v>
      </c>
      <c r="Z373" s="74">
        <v>0.25</v>
      </c>
      <c r="AA373" s="74">
        <v>0.25</v>
      </c>
      <c r="AB373" s="74">
        <v>0.25</v>
      </c>
      <c r="AC373" s="74">
        <v>0.25</v>
      </c>
      <c r="AD373" s="74">
        <v>0.25</v>
      </c>
      <c r="AE373" s="74">
        <v>0.25</v>
      </c>
      <c r="AF373" s="74">
        <v>0.25</v>
      </c>
      <c r="AG373" s="74">
        <v>0.33</v>
      </c>
      <c r="AH373" s="74">
        <v>0.33</v>
      </c>
      <c r="AI373" s="74" t="s">
        <v>26</v>
      </c>
      <c r="AJ373" s="74" t="s">
        <v>26</v>
      </c>
      <c r="AK373" s="74" t="s">
        <v>26</v>
      </c>
    </row>
    <row r="374" spans="1:37" x14ac:dyDescent="0.25">
      <c r="A374" s="74" t="s">
        <v>546</v>
      </c>
      <c r="B374" s="84" t="s">
        <v>20</v>
      </c>
      <c r="C374" s="74" t="s">
        <v>89</v>
      </c>
      <c r="D374" s="74" t="s">
        <v>90</v>
      </c>
      <c r="E374" s="74" t="s">
        <v>314</v>
      </c>
      <c r="F374" s="74" t="s">
        <v>547</v>
      </c>
      <c r="G374" s="74" t="s">
        <v>93</v>
      </c>
      <c r="H374" s="84">
        <v>5</v>
      </c>
      <c r="I374" s="85">
        <v>0.7</v>
      </c>
      <c r="J374" s="86">
        <v>0.29519112583865559</v>
      </c>
      <c r="K374" s="87">
        <v>0.15</v>
      </c>
      <c r="L374" s="87">
        <v>0.2</v>
      </c>
      <c r="M374" s="87">
        <v>0.2</v>
      </c>
      <c r="N374" s="84">
        <v>0.2</v>
      </c>
      <c r="O374" s="84">
        <v>0.25</v>
      </c>
      <c r="P374" s="84">
        <v>0.25</v>
      </c>
      <c r="Q374" s="84">
        <v>0.25</v>
      </c>
      <c r="R374" s="84">
        <v>0.25</v>
      </c>
      <c r="S374" s="84">
        <v>0.25</v>
      </c>
      <c r="T374" s="84">
        <v>0.25</v>
      </c>
      <c r="U374" s="84">
        <v>0.25</v>
      </c>
      <c r="V374" s="74">
        <v>0.25</v>
      </c>
      <c r="W374" s="74">
        <v>0.25</v>
      </c>
      <c r="X374" s="74">
        <v>0.25</v>
      </c>
      <c r="Y374" s="74">
        <v>0.25</v>
      </c>
      <c r="Z374" s="74">
        <v>0.25</v>
      </c>
      <c r="AA374" s="74">
        <v>0.25</v>
      </c>
      <c r="AB374" s="74">
        <v>0.25</v>
      </c>
      <c r="AC374" s="74">
        <v>0.25</v>
      </c>
      <c r="AD374" s="74">
        <v>0.25</v>
      </c>
      <c r="AE374" s="74">
        <v>0.25</v>
      </c>
      <c r="AF374" s="74">
        <v>0.25</v>
      </c>
      <c r="AG374" s="74">
        <v>0.33</v>
      </c>
      <c r="AH374" s="74">
        <v>0.33</v>
      </c>
      <c r="AI374" s="74" t="s">
        <v>26</v>
      </c>
      <c r="AJ374" s="74" t="s">
        <v>26</v>
      </c>
      <c r="AK374" s="74" t="s">
        <v>26</v>
      </c>
    </row>
    <row r="375" spans="1:37" x14ac:dyDescent="0.25">
      <c r="A375" s="74" t="s">
        <v>548</v>
      </c>
      <c r="B375" s="84" t="s">
        <v>28</v>
      </c>
      <c r="C375" s="74" t="s">
        <v>89</v>
      </c>
      <c r="D375" s="74" t="s">
        <v>90</v>
      </c>
      <c r="E375" s="74" t="s">
        <v>314</v>
      </c>
      <c r="F375" s="74" t="s">
        <v>547</v>
      </c>
      <c r="G375" s="74" t="s">
        <v>93</v>
      </c>
      <c r="H375" s="84">
        <v>5</v>
      </c>
      <c r="I375" s="85">
        <v>0.7</v>
      </c>
      <c r="J375" s="86">
        <v>0.29519112583865559</v>
      </c>
      <c r="K375" s="87">
        <v>0.15</v>
      </c>
      <c r="L375" s="87">
        <v>0.27</v>
      </c>
      <c r="M375" s="87">
        <v>0.27</v>
      </c>
      <c r="N375" s="84">
        <v>0.27</v>
      </c>
      <c r="O375" s="84">
        <v>0.27</v>
      </c>
      <c r="P375" s="84">
        <v>0.27</v>
      </c>
      <c r="Q375" s="84">
        <v>0.27</v>
      </c>
      <c r="R375" s="84">
        <v>0.27</v>
      </c>
      <c r="S375" s="84">
        <v>0.27</v>
      </c>
      <c r="T375" s="84">
        <v>0.27</v>
      </c>
      <c r="U375" s="84">
        <v>0.27</v>
      </c>
      <c r="V375" s="74">
        <v>0.27</v>
      </c>
      <c r="W375" s="74">
        <v>0.27</v>
      </c>
      <c r="X375" s="74">
        <v>0.27</v>
      </c>
      <c r="Y375" s="74">
        <v>0.27</v>
      </c>
      <c r="Z375" s="74">
        <v>0.27</v>
      </c>
      <c r="AA375" s="74">
        <v>0.27</v>
      </c>
      <c r="AB375" s="74">
        <v>0.27</v>
      </c>
      <c r="AC375" s="74">
        <v>0.27</v>
      </c>
      <c r="AD375" s="74">
        <v>0.27</v>
      </c>
      <c r="AE375" s="74">
        <v>0.27</v>
      </c>
      <c r="AF375" s="74">
        <v>0.27</v>
      </c>
      <c r="AG375" s="74">
        <v>0.33</v>
      </c>
      <c r="AH375" s="74">
        <v>0.33</v>
      </c>
      <c r="AI375" s="74" t="s">
        <v>26</v>
      </c>
      <c r="AJ375" s="74" t="s">
        <v>26</v>
      </c>
      <c r="AK375" s="74" t="s">
        <v>26</v>
      </c>
    </row>
    <row r="376" spans="1:37" x14ac:dyDescent="0.25">
      <c r="A376" s="74" t="s">
        <v>549</v>
      </c>
      <c r="B376" s="84" t="s">
        <v>20</v>
      </c>
      <c r="C376" s="74" t="s">
        <v>89</v>
      </c>
      <c r="D376" s="74" t="s">
        <v>135</v>
      </c>
      <c r="E376" s="74" t="s">
        <v>136</v>
      </c>
      <c r="F376" s="74" t="s">
        <v>550</v>
      </c>
      <c r="G376" s="74" t="s">
        <v>138</v>
      </c>
      <c r="H376" s="84">
        <v>12</v>
      </c>
      <c r="I376" s="85">
        <v>0.7</v>
      </c>
      <c r="J376" s="86">
        <v>0.50142385598974282</v>
      </c>
      <c r="K376" s="87">
        <v>0.2</v>
      </c>
      <c r="L376" s="87">
        <v>0.27</v>
      </c>
      <c r="M376" s="87">
        <v>0.27</v>
      </c>
      <c r="N376" s="84">
        <v>0.27</v>
      </c>
      <c r="O376" s="84">
        <v>0.27</v>
      </c>
      <c r="P376" s="84">
        <v>0.27</v>
      </c>
      <c r="Q376" s="84">
        <v>0.27</v>
      </c>
      <c r="R376" s="84">
        <v>0.18</v>
      </c>
      <c r="S376" s="84">
        <v>0.18</v>
      </c>
      <c r="T376" s="84">
        <v>0.18</v>
      </c>
      <c r="U376" s="84">
        <v>0.18</v>
      </c>
      <c r="V376" s="74">
        <v>0.18</v>
      </c>
      <c r="W376" s="74">
        <v>0.18</v>
      </c>
      <c r="X376" s="74">
        <v>0.18</v>
      </c>
      <c r="Y376" s="74">
        <v>0.18</v>
      </c>
      <c r="Z376" s="74">
        <v>0.18</v>
      </c>
      <c r="AA376" s="74">
        <v>0.18</v>
      </c>
      <c r="AB376" s="74" t="s">
        <v>54</v>
      </c>
      <c r="AC376" s="74" t="s">
        <v>54</v>
      </c>
      <c r="AD376" s="74" t="s">
        <v>54</v>
      </c>
      <c r="AE376" s="74" t="s">
        <v>54</v>
      </c>
      <c r="AF376" s="74" t="s">
        <v>54</v>
      </c>
      <c r="AG376" s="74" t="s">
        <v>54</v>
      </c>
      <c r="AH376" s="74" t="s">
        <v>54</v>
      </c>
      <c r="AI376" s="74" t="s">
        <v>26</v>
      </c>
      <c r="AJ376" s="74" t="s">
        <v>26</v>
      </c>
    </row>
    <row r="377" spans="1:37" x14ac:dyDescent="0.25">
      <c r="A377" s="74" t="s">
        <v>551</v>
      </c>
      <c r="B377" s="84" t="s">
        <v>28</v>
      </c>
      <c r="C377" s="74" t="s">
        <v>89</v>
      </c>
      <c r="D377" s="74" t="s">
        <v>135</v>
      </c>
      <c r="E377" s="74" t="s">
        <v>136</v>
      </c>
      <c r="F377" s="74" t="s">
        <v>550</v>
      </c>
      <c r="G377" s="74" t="s">
        <v>138</v>
      </c>
      <c r="H377" s="84">
        <v>12</v>
      </c>
      <c r="I377" s="85">
        <v>0.7</v>
      </c>
      <c r="J377" s="86">
        <v>0.50142385598974282</v>
      </c>
      <c r="K377" s="87">
        <v>0.2</v>
      </c>
      <c r="L377" s="87">
        <v>0.27</v>
      </c>
      <c r="M377" s="87">
        <v>0.27</v>
      </c>
      <c r="N377" s="84">
        <v>0.27</v>
      </c>
      <c r="O377" s="84">
        <v>0.27</v>
      </c>
      <c r="P377" s="84">
        <v>0.27</v>
      </c>
      <c r="Q377" s="84">
        <v>0.27</v>
      </c>
      <c r="R377" s="84">
        <v>0.18</v>
      </c>
      <c r="S377" s="84">
        <v>0.18</v>
      </c>
      <c r="T377" s="84">
        <v>0.18</v>
      </c>
      <c r="U377" s="84">
        <v>0.18</v>
      </c>
      <c r="V377" s="74">
        <v>0.18</v>
      </c>
      <c r="W377" s="74">
        <v>0.18</v>
      </c>
      <c r="X377" s="74">
        <v>0.18</v>
      </c>
      <c r="Y377" s="74">
        <v>0.18</v>
      </c>
      <c r="Z377" s="74">
        <v>0.18</v>
      </c>
      <c r="AA377" s="74">
        <v>0.18</v>
      </c>
      <c r="AB377" s="74" t="s">
        <v>54</v>
      </c>
      <c r="AC377" s="74" t="s">
        <v>54</v>
      </c>
      <c r="AD377" s="74" t="s">
        <v>54</v>
      </c>
      <c r="AE377" s="74" t="s">
        <v>54</v>
      </c>
      <c r="AF377" s="74" t="s">
        <v>54</v>
      </c>
      <c r="AG377" s="74" t="s">
        <v>54</v>
      </c>
      <c r="AH377" s="74" t="s">
        <v>54</v>
      </c>
      <c r="AI377" s="74" t="s">
        <v>26</v>
      </c>
      <c r="AJ377" s="74" t="s">
        <v>26</v>
      </c>
    </row>
    <row r="378" spans="1:37" x14ac:dyDescent="0.25">
      <c r="A378" s="74" t="s">
        <v>552</v>
      </c>
      <c r="B378" s="84" t="s">
        <v>20</v>
      </c>
      <c r="C378" s="74" t="s">
        <v>21</v>
      </c>
      <c r="D378" s="74" t="s">
        <v>135</v>
      </c>
      <c r="E378" s="74" t="s">
        <v>136</v>
      </c>
      <c r="F378" s="74" t="s">
        <v>550</v>
      </c>
      <c r="G378" s="74" t="s">
        <v>138</v>
      </c>
      <c r="H378" s="84">
        <v>12</v>
      </c>
      <c r="I378" s="85">
        <v>0.7</v>
      </c>
      <c r="J378" s="86">
        <v>0.50142385598974282</v>
      </c>
      <c r="K378" s="87">
        <v>0.13</v>
      </c>
      <c r="L378" s="87">
        <v>0.2</v>
      </c>
      <c r="M378" s="87">
        <v>0.2</v>
      </c>
      <c r="N378" s="84">
        <v>0.2</v>
      </c>
      <c r="O378" s="84">
        <v>0.2</v>
      </c>
      <c r="P378" s="84">
        <v>0.2</v>
      </c>
      <c r="Q378" s="84">
        <v>0.2</v>
      </c>
      <c r="R378" s="84">
        <v>0.18</v>
      </c>
      <c r="S378" s="84">
        <v>0.18</v>
      </c>
      <c r="T378" s="84">
        <v>0.18</v>
      </c>
      <c r="U378" s="84">
        <v>0.18</v>
      </c>
      <c r="V378" s="74">
        <v>0.18</v>
      </c>
      <c r="W378" s="74">
        <v>0.18</v>
      </c>
      <c r="X378" s="74">
        <v>0.18</v>
      </c>
      <c r="Y378" s="74">
        <v>0.18</v>
      </c>
      <c r="Z378" s="74">
        <v>0.18</v>
      </c>
      <c r="AA378" s="74">
        <v>0.18</v>
      </c>
      <c r="AB378" s="74" t="s">
        <v>54</v>
      </c>
      <c r="AC378" s="74" t="s">
        <v>54</v>
      </c>
      <c r="AD378" s="74" t="s">
        <v>54</v>
      </c>
      <c r="AE378" s="74" t="s">
        <v>54</v>
      </c>
      <c r="AF378" s="74" t="s">
        <v>54</v>
      </c>
      <c r="AG378" s="74" t="s">
        <v>54</v>
      </c>
      <c r="AH378" s="74" t="s">
        <v>54</v>
      </c>
      <c r="AI378" s="74" t="s">
        <v>26</v>
      </c>
      <c r="AJ378" s="74" t="s">
        <v>26</v>
      </c>
    </row>
    <row r="379" spans="1:37" x14ac:dyDescent="0.25">
      <c r="A379" s="74" t="s">
        <v>553</v>
      </c>
      <c r="B379" s="84" t="s">
        <v>28</v>
      </c>
      <c r="C379" s="74" t="s">
        <v>21</v>
      </c>
      <c r="D379" s="74" t="s">
        <v>135</v>
      </c>
      <c r="E379" s="74" t="s">
        <v>136</v>
      </c>
      <c r="F379" s="74" t="s">
        <v>550</v>
      </c>
      <c r="G379" s="74" t="s">
        <v>138</v>
      </c>
      <c r="H379" s="84">
        <v>12</v>
      </c>
      <c r="I379" s="85">
        <v>0.7</v>
      </c>
      <c r="J379" s="86">
        <v>0.50142385598974282</v>
      </c>
      <c r="K379" s="87">
        <v>0.2</v>
      </c>
      <c r="L379" s="87">
        <v>0.27</v>
      </c>
      <c r="M379" s="87">
        <v>0.27</v>
      </c>
      <c r="N379" s="84">
        <v>0.27</v>
      </c>
      <c r="O379" s="84">
        <v>0.27</v>
      </c>
      <c r="P379" s="84">
        <v>0.27</v>
      </c>
      <c r="Q379" s="84">
        <v>0.27</v>
      </c>
      <c r="R379" s="84">
        <v>0.18</v>
      </c>
      <c r="S379" s="84">
        <v>0.18</v>
      </c>
      <c r="T379" s="84">
        <v>0.18</v>
      </c>
      <c r="U379" s="84">
        <v>0.18</v>
      </c>
      <c r="V379" s="74">
        <v>0.18</v>
      </c>
      <c r="W379" s="74">
        <v>0.18</v>
      </c>
      <c r="X379" s="74">
        <v>0.18</v>
      </c>
      <c r="Y379" s="74">
        <v>0.18</v>
      </c>
      <c r="Z379" s="74">
        <v>0.18</v>
      </c>
      <c r="AA379" s="74">
        <v>0.18</v>
      </c>
      <c r="AB379" s="74" t="s">
        <v>54</v>
      </c>
      <c r="AC379" s="74" t="s">
        <v>54</v>
      </c>
      <c r="AD379" s="74" t="s">
        <v>54</v>
      </c>
      <c r="AE379" s="74" t="s">
        <v>54</v>
      </c>
      <c r="AF379" s="74" t="s">
        <v>54</v>
      </c>
      <c r="AG379" s="74" t="s">
        <v>54</v>
      </c>
      <c r="AH379" s="74" t="s">
        <v>54</v>
      </c>
      <c r="AI379" s="74" t="s">
        <v>26</v>
      </c>
      <c r="AJ379" s="74" t="s">
        <v>26</v>
      </c>
    </row>
    <row r="380" spans="1:37" x14ac:dyDescent="0.25">
      <c r="A380" s="74" t="s">
        <v>554</v>
      </c>
      <c r="B380" s="84" t="s">
        <v>20</v>
      </c>
      <c r="C380" s="74" t="s">
        <v>30</v>
      </c>
      <c r="D380" s="74" t="s">
        <v>135</v>
      </c>
      <c r="E380" s="74" t="s">
        <v>136</v>
      </c>
      <c r="F380" s="74" t="s">
        <v>550</v>
      </c>
      <c r="G380" s="74" t="s">
        <v>138</v>
      </c>
      <c r="H380" s="84">
        <v>12</v>
      </c>
      <c r="I380" s="85">
        <v>0.7</v>
      </c>
      <c r="J380" s="86">
        <v>0.50142385598974282</v>
      </c>
      <c r="K380" s="87">
        <v>0.2</v>
      </c>
      <c r="L380" s="87">
        <v>0.27</v>
      </c>
      <c r="M380" s="87">
        <v>0.27</v>
      </c>
      <c r="N380" s="84">
        <v>0.27</v>
      </c>
      <c r="O380" s="84">
        <v>0.27</v>
      </c>
      <c r="P380" s="84">
        <v>0.27</v>
      </c>
      <c r="Q380" s="84">
        <v>0.27</v>
      </c>
      <c r="R380" s="84">
        <v>0.18</v>
      </c>
      <c r="S380" s="84">
        <v>0.18</v>
      </c>
      <c r="T380" s="84">
        <v>0.18</v>
      </c>
      <c r="U380" s="84">
        <v>0.18</v>
      </c>
      <c r="V380" s="74">
        <v>0.18</v>
      </c>
      <c r="W380" s="74">
        <v>0.18</v>
      </c>
      <c r="X380" s="74">
        <v>0.18</v>
      </c>
      <c r="Y380" s="74">
        <v>0.18</v>
      </c>
      <c r="Z380" s="74">
        <v>0.18</v>
      </c>
      <c r="AA380" s="74">
        <v>0.18</v>
      </c>
      <c r="AB380" s="74" t="s">
        <v>54</v>
      </c>
      <c r="AC380" s="74" t="s">
        <v>54</v>
      </c>
      <c r="AD380" s="74" t="s">
        <v>54</v>
      </c>
      <c r="AE380" s="74" t="s">
        <v>54</v>
      </c>
      <c r="AF380" s="74" t="s">
        <v>54</v>
      </c>
      <c r="AG380" s="74" t="s">
        <v>54</v>
      </c>
      <c r="AH380" s="74" t="s">
        <v>54</v>
      </c>
      <c r="AI380" s="74" t="s">
        <v>26</v>
      </c>
      <c r="AJ380" s="74" t="s">
        <v>26</v>
      </c>
    </row>
    <row r="381" spans="1:37" x14ac:dyDescent="0.25">
      <c r="A381" s="74" t="s">
        <v>555</v>
      </c>
      <c r="B381" s="84" t="s">
        <v>28</v>
      </c>
      <c r="C381" s="74" t="s">
        <v>30</v>
      </c>
      <c r="D381" s="74" t="s">
        <v>135</v>
      </c>
      <c r="E381" s="74" t="s">
        <v>136</v>
      </c>
      <c r="F381" s="74" t="s">
        <v>550</v>
      </c>
      <c r="G381" s="74" t="s">
        <v>138</v>
      </c>
      <c r="H381" s="84">
        <v>12</v>
      </c>
      <c r="I381" s="85">
        <v>0.7</v>
      </c>
      <c r="J381" s="86">
        <v>0.50142385598974282</v>
      </c>
      <c r="K381" s="87">
        <v>0.2</v>
      </c>
      <c r="L381" s="87">
        <v>0.27</v>
      </c>
      <c r="M381" s="87">
        <v>0.27</v>
      </c>
      <c r="N381" s="84">
        <v>0.27</v>
      </c>
      <c r="O381" s="84">
        <v>0.27</v>
      </c>
      <c r="P381" s="84">
        <v>0.27</v>
      </c>
      <c r="Q381" s="84">
        <v>0.27</v>
      </c>
      <c r="R381" s="84">
        <v>0.18</v>
      </c>
      <c r="S381" s="84">
        <v>0.18</v>
      </c>
      <c r="T381" s="84">
        <v>0.18</v>
      </c>
      <c r="U381" s="84">
        <v>0.18</v>
      </c>
      <c r="V381" s="74">
        <v>0.18</v>
      </c>
      <c r="W381" s="74">
        <v>0.18</v>
      </c>
      <c r="X381" s="74">
        <v>0.18</v>
      </c>
      <c r="Y381" s="74">
        <v>0.18</v>
      </c>
      <c r="Z381" s="74">
        <v>0.18</v>
      </c>
      <c r="AA381" s="74">
        <v>0.18</v>
      </c>
      <c r="AB381" s="74" t="s">
        <v>54</v>
      </c>
      <c r="AC381" s="74" t="s">
        <v>54</v>
      </c>
      <c r="AD381" s="74" t="s">
        <v>54</v>
      </c>
      <c r="AE381" s="74" t="s">
        <v>54</v>
      </c>
      <c r="AF381" s="74" t="s">
        <v>54</v>
      </c>
      <c r="AG381" s="74" t="s">
        <v>54</v>
      </c>
      <c r="AH381" s="74" t="s">
        <v>54</v>
      </c>
      <c r="AI381" s="74" t="s">
        <v>26</v>
      </c>
      <c r="AJ381" s="74" t="s">
        <v>26</v>
      </c>
    </row>
    <row r="382" spans="1:37" x14ac:dyDescent="0.25">
      <c r="A382" s="74" t="s">
        <v>556</v>
      </c>
      <c r="B382" s="84" t="s">
        <v>20</v>
      </c>
      <c r="C382" s="74" t="s">
        <v>34</v>
      </c>
      <c r="D382" s="74" t="s">
        <v>22</v>
      </c>
      <c r="E382" s="74" t="s">
        <v>23</v>
      </c>
      <c r="F382" s="74" t="s">
        <v>557</v>
      </c>
      <c r="G382" s="74" t="s">
        <v>35</v>
      </c>
      <c r="H382" s="84">
        <v>45</v>
      </c>
      <c r="I382" s="85">
        <v>0.7</v>
      </c>
      <c r="J382" s="86">
        <v>1.1938264117478663</v>
      </c>
      <c r="K382" s="87">
        <v>0.2</v>
      </c>
      <c r="L382" s="87">
        <v>0.27</v>
      </c>
      <c r="M382" s="87">
        <v>0.27</v>
      </c>
      <c r="N382" s="84">
        <v>0.27</v>
      </c>
      <c r="O382" s="84">
        <v>0.27</v>
      </c>
      <c r="P382" s="84">
        <v>0.27</v>
      </c>
      <c r="Q382" s="84">
        <v>0.27</v>
      </c>
      <c r="R382" s="84">
        <v>0.35</v>
      </c>
      <c r="S382" s="84">
        <v>0.35</v>
      </c>
      <c r="T382" s="84">
        <v>0.35</v>
      </c>
      <c r="U382" s="84">
        <v>0.35</v>
      </c>
      <c r="V382" s="74">
        <v>0.35</v>
      </c>
      <c r="W382" s="74">
        <v>0.35</v>
      </c>
      <c r="X382" s="74">
        <v>0.35</v>
      </c>
      <c r="Y382" s="74">
        <v>0.35</v>
      </c>
      <c r="Z382" s="74">
        <v>0.35</v>
      </c>
      <c r="AA382" s="74">
        <v>0.35</v>
      </c>
      <c r="AB382" s="74">
        <v>0.35</v>
      </c>
      <c r="AC382" s="74">
        <v>0.35</v>
      </c>
      <c r="AD382" s="74">
        <v>0.35</v>
      </c>
      <c r="AE382" s="74">
        <v>0.35</v>
      </c>
      <c r="AF382" s="74">
        <v>0.35</v>
      </c>
      <c r="AG382" s="74">
        <v>0.35</v>
      </c>
      <c r="AH382" s="74">
        <v>0.35</v>
      </c>
      <c r="AI382" s="74" t="s">
        <v>26</v>
      </c>
      <c r="AJ382" s="74" t="s">
        <v>26</v>
      </c>
      <c r="AK382" s="74" t="s">
        <v>26</v>
      </c>
    </row>
    <row r="383" spans="1:37" x14ac:dyDescent="0.25">
      <c r="A383" s="74" t="s">
        <v>558</v>
      </c>
      <c r="B383" s="84" t="s">
        <v>28</v>
      </c>
      <c r="C383" s="74" t="s">
        <v>34</v>
      </c>
      <c r="D383" s="74" t="s">
        <v>22</v>
      </c>
      <c r="E383" s="74" t="s">
        <v>23</v>
      </c>
      <c r="F383" s="74" t="s">
        <v>557</v>
      </c>
      <c r="G383" s="74" t="s">
        <v>35</v>
      </c>
      <c r="H383" s="84">
        <v>45</v>
      </c>
      <c r="I383" s="85">
        <v>0.7</v>
      </c>
      <c r="J383" s="86">
        <v>1.1938264117478663</v>
      </c>
      <c r="K383" s="87">
        <v>0.2</v>
      </c>
      <c r="L383" s="87">
        <v>0.27</v>
      </c>
      <c r="M383" s="87">
        <v>0.27</v>
      </c>
      <c r="N383" s="84">
        <v>0.27</v>
      </c>
      <c r="O383" s="84">
        <v>0.27</v>
      </c>
      <c r="P383" s="84">
        <v>0.27</v>
      </c>
      <c r="Q383" s="84">
        <v>0.27</v>
      </c>
      <c r="R383" s="84">
        <v>0.35</v>
      </c>
      <c r="S383" s="84">
        <v>0.35</v>
      </c>
      <c r="T383" s="84">
        <v>0.35</v>
      </c>
      <c r="U383" s="84">
        <v>0.35</v>
      </c>
      <c r="V383" s="74">
        <v>0.35</v>
      </c>
      <c r="W383" s="74">
        <v>0.35</v>
      </c>
      <c r="X383" s="74">
        <v>0.35</v>
      </c>
      <c r="Y383" s="74">
        <v>0.35</v>
      </c>
      <c r="Z383" s="74">
        <v>0.45</v>
      </c>
      <c r="AA383" s="74">
        <v>0.45</v>
      </c>
      <c r="AB383" s="74">
        <v>0.45</v>
      </c>
      <c r="AC383" s="74">
        <v>0.45</v>
      </c>
      <c r="AD383" s="74">
        <v>0.45</v>
      </c>
      <c r="AE383" s="74">
        <v>0.45</v>
      </c>
      <c r="AF383" s="74">
        <v>0.45</v>
      </c>
      <c r="AG383" s="74">
        <v>0.45</v>
      </c>
      <c r="AH383" s="74">
        <v>0.45</v>
      </c>
      <c r="AI383" s="74" t="s">
        <v>26</v>
      </c>
      <c r="AJ383" s="74" t="s">
        <v>26</v>
      </c>
      <c r="AK383" s="74" t="s">
        <v>26</v>
      </c>
    </row>
    <row r="384" spans="1:37" x14ac:dyDescent="0.25">
      <c r="A384" s="74" t="s">
        <v>559</v>
      </c>
      <c r="B384" s="84" t="s">
        <v>20</v>
      </c>
      <c r="C384" s="74" t="s">
        <v>89</v>
      </c>
      <c r="D384" s="74" t="s">
        <v>77</v>
      </c>
      <c r="E384" s="74" t="s">
        <v>78</v>
      </c>
      <c r="F384" s="74" t="s">
        <v>560</v>
      </c>
      <c r="G384" s="74" t="s">
        <v>79</v>
      </c>
      <c r="H384" s="84">
        <v>15</v>
      </c>
      <c r="I384" s="85">
        <v>0.7</v>
      </c>
      <c r="J384" s="86">
        <v>0.62860243080000411</v>
      </c>
      <c r="K384" s="87">
        <v>0.15</v>
      </c>
      <c r="L384" s="87">
        <v>0.2</v>
      </c>
      <c r="M384" s="87">
        <v>0.2</v>
      </c>
      <c r="N384" s="84">
        <v>0.2</v>
      </c>
      <c r="O384" s="84">
        <v>0.25</v>
      </c>
      <c r="P384" s="84">
        <v>0.25</v>
      </c>
      <c r="Q384" s="84">
        <v>0.25</v>
      </c>
      <c r="R384" s="84">
        <v>0.25</v>
      </c>
      <c r="S384" s="84">
        <v>0.25</v>
      </c>
      <c r="T384" s="84">
        <v>0.25</v>
      </c>
      <c r="U384" s="84">
        <v>0.25</v>
      </c>
      <c r="V384" s="74">
        <v>0.25</v>
      </c>
      <c r="W384" s="74">
        <v>0.25</v>
      </c>
      <c r="X384" s="74">
        <v>0.25</v>
      </c>
      <c r="Y384" s="74">
        <v>0.25</v>
      </c>
      <c r="Z384" s="74">
        <v>0.25</v>
      </c>
      <c r="AA384" s="74">
        <v>0.25</v>
      </c>
      <c r="AB384" s="74">
        <v>0.25</v>
      </c>
      <c r="AC384" s="74">
        <v>0.25</v>
      </c>
      <c r="AD384" s="74">
        <v>0.25</v>
      </c>
      <c r="AE384" s="74">
        <v>0.25</v>
      </c>
      <c r="AF384" s="74">
        <v>0.25</v>
      </c>
      <c r="AG384" s="74">
        <v>0.33</v>
      </c>
      <c r="AH384" s="74">
        <v>0.33</v>
      </c>
      <c r="AI384" s="74" t="s">
        <v>26</v>
      </c>
      <c r="AJ384" s="74" t="s">
        <v>26</v>
      </c>
      <c r="AK384" s="74" t="s">
        <v>26</v>
      </c>
    </row>
    <row r="385" spans="1:37" x14ac:dyDescent="0.25">
      <c r="A385" s="74" t="s">
        <v>561</v>
      </c>
      <c r="B385" s="84" t="s">
        <v>28</v>
      </c>
      <c r="C385" s="74" t="s">
        <v>89</v>
      </c>
      <c r="D385" s="74" t="s">
        <v>77</v>
      </c>
      <c r="E385" s="74" t="s">
        <v>78</v>
      </c>
      <c r="F385" s="74" t="s">
        <v>560</v>
      </c>
      <c r="G385" s="74" t="s">
        <v>79</v>
      </c>
      <c r="H385" s="84">
        <v>15</v>
      </c>
      <c r="I385" s="85">
        <v>0.7</v>
      </c>
      <c r="J385" s="86">
        <v>0.62860243080000411</v>
      </c>
      <c r="K385" s="87">
        <v>0.15</v>
      </c>
      <c r="L385" s="87">
        <v>0.27</v>
      </c>
      <c r="M385" s="87">
        <v>0.27</v>
      </c>
      <c r="N385" s="84">
        <v>0.27</v>
      </c>
      <c r="O385" s="84">
        <v>0.27</v>
      </c>
      <c r="P385" s="84">
        <v>0.27</v>
      </c>
      <c r="Q385" s="84">
        <v>0.27</v>
      </c>
      <c r="R385" s="84">
        <v>0.27</v>
      </c>
      <c r="S385" s="84">
        <v>0.27</v>
      </c>
      <c r="T385" s="84">
        <v>0.27</v>
      </c>
      <c r="U385" s="84">
        <v>0.27</v>
      </c>
      <c r="V385" s="74">
        <v>0.27</v>
      </c>
      <c r="W385" s="74">
        <v>0.27</v>
      </c>
      <c r="X385" s="74">
        <v>0.27</v>
      </c>
      <c r="Y385" s="74">
        <v>0.27</v>
      </c>
      <c r="Z385" s="74">
        <v>0.27</v>
      </c>
      <c r="AA385" s="74">
        <v>0.27</v>
      </c>
      <c r="AB385" s="74">
        <v>0.27</v>
      </c>
      <c r="AC385" s="74">
        <v>0.27</v>
      </c>
      <c r="AD385" s="74">
        <v>0.27</v>
      </c>
      <c r="AE385" s="74">
        <v>0.27</v>
      </c>
      <c r="AF385" s="74">
        <v>0.27</v>
      </c>
      <c r="AG385" s="74">
        <v>0.33</v>
      </c>
      <c r="AH385" s="74">
        <v>0.33</v>
      </c>
      <c r="AI385" s="74" t="s">
        <v>26</v>
      </c>
      <c r="AJ385" s="74" t="s">
        <v>26</v>
      </c>
      <c r="AK385" s="74" t="s">
        <v>26</v>
      </c>
    </row>
    <row r="386" spans="1:37" x14ac:dyDescent="0.25">
      <c r="A386" s="74" t="s">
        <v>562</v>
      </c>
      <c r="B386" s="84" t="s">
        <v>20</v>
      </c>
      <c r="C386" s="74" t="s">
        <v>89</v>
      </c>
      <c r="D386" s="74" t="s">
        <v>61</v>
      </c>
      <c r="E386" s="74" t="s">
        <v>563</v>
      </c>
      <c r="F386" s="74" t="s">
        <v>560</v>
      </c>
      <c r="G386" s="74" t="s">
        <v>270</v>
      </c>
      <c r="H386" s="84">
        <v>15</v>
      </c>
      <c r="I386" s="85">
        <v>0.7</v>
      </c>
      <c r="J386" s="86">
        <v>0.80033296338194115</v>
      </c>
      <c r="K386" s="87">
        <v>0.15</v>
      </c>
      <c r="L386" s="87">
        <v>0.2</v>
      </c>
      <c r="M386" s="87">
        <v>0.2</v>
      </c>
      <c r="N386" s="84">
        <v>0.2</v>
      </c>
      <c r="O386" s="84">
        <v>0.25</v>
      </c>
      <c r="P386" s="84">
        <v>0.25</v>
      </c>
      <c r="Q386" s="84">
        <v>0.25</v>
      </c>
      <c r="R386" s="84">
        <v>0.25</v>
      </c>
      <c r="S386" s="84">
        <v>0.25</v>
      </c>
      <c r="T386" s="84">
        <v>0.25</v>
      </c>
      <c r="U386" s="84">
        <v>0.25</v>
      </c>
      <c r="V386" s="74">
        <v>0.25</v>
      </c>
      <c r="W386" s="74">
        <v>0.25</v>
      </c>
      <c r="X386" s="74">
        <v>0.25</v>
      </c>
      <c r="Y386" s="74">
        <v>0.25</v>
      </c>
      <c r="Z386" s="74">
        <v>0.25</v>
      </c>
      <c r="AA386" s="74">
        <v>0.25</v>
      </c>
      <c r="AB386" s="74">
        <v>0.25</v>
      </c>
      <c r="AC386" s="74">
        <v>0.25</v>
      </c>
      <c r="AD386" s="74">
        <v>0.25</v>
      </c>
      <c r="AE386" s="74">
        <v>0.25</v>
      </c>
      <c r="AF386" s="74">
        <v>0.25</v>
      </c>
      <c r="AG386" s="74">
        <v>0.33</v>
      </c>
      <c r="AH386" s="74">
        <v>0.33</v>
      </c>
      <c r="AI386" s="74" t="s">
        <v>26</v>
      </c>
      <c r="AJ386" s="74" t="s">
        <v>26</v>
      </c>
      <c r="AK386" s="74" t="s">
        <v>26</v>
      </c>
    </row>
    <row r="387" spans="1:37" x14ac:dyDescent="0.25">
      <c r="A387" s="74" t="s">
        <v>564</v>
      </c>
      <c r="B387" s="84" t="s">
        <v>28</v>
      </c>
      <c r="C387" s="74" t="s">
        <v>89</v>
      </c>
      <c r="D387" s="74" t="s">
        <v>61</v>
      </c>
      <c r="E387" s="74" t="s">
        <v>563</v>
      </c>
      <c r="F387" s="74" t="s">
        <v>560</v>
      </c>
      <c r="G387" s="74" t="s">
        <v>270</v>
      </c>
      <c r="H387" s="84">
        <v>15</v>
      </c>
      <c r="I387" s="85">
        <v>0.7</v>
      </c>
      <c r="J387" s="86">
        <v>0.80033296338194115</v>
      </c>
      <c r="K387" s="87">
        <v>0.15</v>
      </c>
      <c r="L387" s="87">
        <v>0.27</v>
      </c>
      <c r="M387" s="87">
        <v>0.27</v>
      </c>
      <c r="N387" s="84">
        <v>0.27</v>
      </c>
      <c r="O387" s="84">
        <v>0.27</v>
      </c>
      <c r="P387" s="84">
        <v>0.27</v>
      </c>
      <c r="Q387" s="84">
        <v>0.27</v>
      </c>
      <c r="R387" s="84">
        <v>0.27</v>
      </c>
      <c r="S387" s="84">
        <v>0.27</v>
      </c>
      <c r="T387" s="84">
        <v>0.27</v>
      </c>
      <c r="U387" s="84">
        <v>0.27</v>
      </c>
      <c r="V387" s="74">
        <v>0.27</v>
      </c>
      <c r="W387" s="74">
        <v>0.27</v>
      </c>
      <c r="X387" s="74">
        <v>0.27</v>
      </c>
      <c r="Y387" s="74">
        <v>0.27</v>
      </c>
      <c r="Z387" s="74">
        <v>0.27</v>
      </c>
      <c r="AA387" s="74">
        <v>0.27</v>
      </c>
      <c r="AB387" s="74">
        <v>0.27</v>
      </c>
      <c r="AC387" s="74">
        <v>0.27</v>
      </c>
      <c r="AD387" s="74">
        <v>0.27</v>
      </c>
      <c r="AE387" s="74">
        <v>0.27</v>
      </c>
      <c r="AF387" s="74">
        <v>0.27</v>
      </c>
      <c r="AG387" s="74">
        <v>0.33</v>
      </c>
      <c r="AH387" s="74">
        <v>0.33</v>
      </c>
      <c r="AI387" s="74" t="s">
        <v>26</v>
      </c>
      <c r="AJ387" s="74" t="s">
        <v>26</v>
      </c>
      <c r="AK387" s="74" t="s">
        <v>26</v>
      </c>
    </row>
    <row r="388" spans="1:37" x14ac:dyDescent="0.25">
      <c r="A388" s="74" t="s">
        <v>565</v>
      </c>
      <c r="B388" s="84" t="s">
        <v>20</v>
      </c>
      <c r="C388" s="74" t="s">
        <v>21</v>
      </c>
      <c r="D388" s="74" t="s">
        <v>22</v>
      </c>
      <c r="E388" s="74" t="s">
        <v>23</v>
      </c>
      <c r="F388" s="74" t="s">
        <v>560</v>
      </c>
      <c r="G388" s="74" t="s">
        <v>25</v>
      </c>
      <c r="H388" s="84">
        <v>30</v>
      </c>
      <c r="I388" s="85">
        <v>0.7</v>
      </c>
      <c r="J388" s="86">
        <v>0.93701255059446531</v>
      </c>
      <c r="K388" s="87">
        <v>0.13</v>
      </c>
      <c r="L388" s="87">
        <v>0.2</v>
      </c>
      <c r="M388" s="87">
        <v>0.2</v>
      </c>
      <c r="N388" s="84">
        <v>0.2</v>
      </c>
      <c r="O388" s="84">
        <v>0.2</v>
      </c>
      <c r="P388" s="84">
        <v>0.2</v>
      </c>
      <c r="Q388" s="84">
        <v>0.2</v>
      </c>
      <c r="R388" s="84">
        <v>0.35</v>
      </c>
      <c r="S388" s="84">
        <v>0.35</v>
      </c>
      <c r="T388" s="84">
        <v>0.35</v>
      </c>
      <c r="U388" s="84">
        <v>0.35</v>
      </c>
      <c r="V388" s="74">
        <v>0.35</v>
      </c>
      <c r="W388" s="74">
        <v>0.35</v>
      </c>
      <c r="X388" s="74">
        <v>0.35</v>
      </c>
      <c r="Y388" s="74">
        <v>0.35</v>
      </c>
      <c r="Z388" s="74">
        <v>0.35</v>
      </c>
      <c r="AA388" s="74">
        <v>0.35</v>
      </c>
      <c r="AB388" s="74">
        <v>0.35</v>
      </c>
      <c r="AC388" s="74">
        <v>0.35</v>
      </c>
      <c r="AD388" s="74">
        <v>0.4</v>
      </c>
      <c r="AE388" s="74">
        <v>0.4</v>
      </c>
      <c r="AF388" s="74">
        <v>0.4</v>
      </c>
      <c r="AG388" s="74">
        <v>0.38</v>
      </c>
      <c r="AH388" s="74">
        <v>0.38</v>
      </c>
      <c r="AI388" s="74" t="s">
        <v>26</v>
      </c>
      <c r="AJ388" s="74" t="s">
        <v>26</v>
      </c>
      <c r="AK388" s="74" t="s">
        <v>26</v>
      </c>
    </row>
    <row r="389" spans="1:37" x14ac:dyDescent="0.25">
      <c r="A389" s="74" t="s">
        <v>566</v>
      </c>
      <c r="B389" s="84" t="s">
        <v>28</v>
      </c>
      <c r="C389" s="74" t="s">
        <v>21</v>
      </c>
      <c r="D389" s="74" t="s">
        <v>22</v>
      </c>
      <c r="E389" s="74" t="s">
        <v>23</v>
      </c>
      <c r="F389" s="74" t="s">
        <v>560</v>
      </c>
      <c r="G389" s="74" t="s">
        <v>25</v>
      </c>
      <c r="H389" s="84">
        <v>30</v>
      </c>
      <c r="I389" s="85">
        <v>0.7</v>
      </c>
      <c r="J389" s="86">
        <v>0.93701255059446531</v>
      </c>
      <c r="K389" s="87">
        <v>0.2</v>
      </c>
      <c r="L389" s="87">
        <v>0.27</v>
      </c>
      <c r="M389" s="87">
        <v>0.27</v>
      </c>
      <c r="N389" s="84">
        <v>0.27</v>
      </c>
      <c r="O389" s="84">
        <v>0.27</v>
      </c>
      <c r="P389" s="84">
        <v>0.27</v>
      </c>
      <c r="Q389" s="84">
        <v>0.27</v>
      </c>
      <c r="R389" s="84">
        <v>0.35</v>
      </c>
      <c r="S389" s="84">
        <v>0.35</v>
      </c>
      <c r="T389" s="84">
        <v>0.35</v>
      </c>
      <c r="U389" s="84">
        <v>0.35</v>
      </c>
      <c r="V389" s="74">
        <v>0.35</v>
      </c>
      <c r="W389" s="74">
        <v>0.35</v>
      </c>
      <c r="X389" s="74">
        <v>0.35</v>
      </c>
      <c r="Y389" s="74">
        <v>0.35</v>
      </c>
      <c r="Z389" s="74">
        <v>0.35</v>
      </c>
      <c r="AA389" s="74">
        <v>0.35</v>
      </c>
      <c r="AB389" s="74">
        <v>0.35</v>
      </c>
      <c r="AC389" s="74">
        <v>0.35</v>
      </c>
      <c r="AD389" s="74">
        <v>0.4</v>
      </c>
      <c r="AE389" s="74">
        <v>0.4</v>
      </c>
      <c r="AF389" s="74">
        <v>0.4</v>
      </c>
      <c r="AG389" s="74">
        <v>0.38</v>
      </c>
      <c r="AH389" s="74">
        <v>0.38</v>
      </c>
      <c r="AI389" s="74" t="s">
        <v>26</v>
      </c>
      <c r="AJ389" s="74" t="s">
        <v>26</v>
      </c>
      <c r="AK389" s="74" t="s">
        <v>26</v>
      </c>
    </row>
    <row r="390" spans="1:37" x14ac:dyDescent="0.25">
      <c r="A390" s="74" t="s">
        <v>567</v>
      </c>
      <c r="B390" s="84" t="s">
        <v>20</v>
      </c>
      <c r="C390" s="74" t="s">
        <v>21</v>
      </c>
      <c r="D390" s="74" t="s">
        <v>77</v>
      </c>
      <c r="E390" s="74" t="s">
        <v>78</v>
      </c>
      <c r="F390" s="74" t="s">
        <v>560</v>
      </c>
      <c r="G390" s="74" t="s">
        <v>79</v>
      </c>
      <c r="H390" s="84">
        <v>15</v>
      </c>
      <c r="I390" s="85">
        <v>0.7</v>
      </c>
      <c r="J390" s="86">
        <v>0.62860243080000411</v>
      </c>
      <c r="K390" s="87">
        <v>0.13</v>
      </c>
      <c r="L390" s="87">
        <v>0.2</v>
      </c>
      <c r="M390" s="87">
        <v>0.2</v>
      </c>
      <c r="N390" s="84">
        <v>0.2</v>
      </c>
      <c r="O390" s="84">
        <v>0.2</v>
      </c>
      <c r="P390" s="84">
        <v>0.2</v>
      </c>
      <c r="Q390" s="84">
        <v>0.2</v>
      </c>
      <c r="R390" s="84">
        <v>0.2</v>
      </c>
      <c r="S390" s="84">
        <v>0.2</v>
      </c>
      <c r="T390" s="84">
        <v>0.2</v>
      </c>
      <c r="U390" s="84">
        <v>0.2</v>
      </c>
      <c r="V390" s="74">
        <v>0.2</v>
      </c>
      <c r="W390" s="74">
        <v>0.2</v>
      </c>
      <c r="X390" s="74">
        <v>0.2</v>
      </c>
      <c r="Y390" s="74">
        <v>0.2</v>
      </c>
      <c r="Z390" s="74">
        <v>0.2</v>
      </c>
      <c r="AA390" s="74">
        <v>0.2</v>
      </c>
      <c r="AB390" s="74">
        <v>0.2</v>
      </c>
      <c r="AC390" s="74">
        <v>0.2</v>
      </c>
      <c r="AD390" s="74">
        <v>0.2</v>
      </c>
      <c r="AE390" s="74">
        <v>0.2</v>
      </c>
      <c r="AF390" s="74">
        <v>0.2</v>
      </c>
      <c r="AG390" s="74">
        <v>0.33</v>
      </c>
      <c r="AH390" s="74">
        <v>0.33</v>
      </c>
      <c r="AI390" s="74" t="s">
        <v>26</v>
      </c>
      <c r="AJ390" s="74" t="s">
        <v>26</v>
      </c>
      <c r="AK390" s="74" t="s">
        <v>26</v>
      </c>
    </row>
    <row r="391" spans="1:37" x14ac:dyDescent="0.25">
      <c r="A391" s="74" t="s">
        <v>568</v>
      </c>
      <c r="B391" s="84" t="s">
        <v>28</v>
      </c>
      <c r="C391" s="74" t="s">
        <v>21</v>
      </c>
      <c r="D391" s="74" t="s">
        <v>77</v>
      </c>
      <c r="E391" s="74" t="s">
        <v>78</v>
      </c>
      <c r="F391" s="74" t="s">
        <v>560</v>
      </c>
      <c r="G391" s="74" t="s">
        <v>79</v>
      </c>
      <c r="H391" s="84">
        <v>15</v>
      </c>
      <c r="I391" s="85">
        <v>0.7</v>
      </c>
      <c r="J391" s="86">
        <v>0.62860243080000411</v>
      </c>
      <c r="K391" s="87">
        <v>0.2</v>
      </c>
      <c r="L391" s="87">
        <v>0.27</v>
      </c>
      <c r="M391" s="87">
        <v>0.27</v>
      </c>
      <c r="N391" s="84">
        <v>0.27</v>
      </c>
      <c r="O391" s="84">
        <v>0.27</v>
      </c>
      <c r="P391" s="84">
        <v>0.27</v>
      </c>
      <c r="Q391" s="84">
        <v>0.27</v>
      </c>
      <c r="R391" s="84">
        <v>0.27</v>
      </c>
      <c r="S391" s="84">
        <v>0.27</v>
      </c>
      <c r="T391" s="84">
        <v>0.27</v>
      </c>
      <c r="U391" s="84">
        <v>0.27</v>
      </c>
      <c r="V391" s="74">
        <v>0.27</v>
      </c>
      <c r="W391" s="74">
        <v>0.27</v>
      </c>
      <c r="X391" s="74">
        <v>0.27</v>
      </c>
      <c r="Y391" s="74">
        <v>0.27</v>
      </c>
      <c r="Z391" s="74">
        <v>0.27</v>
      </c>
      <c r="AA391" s="74">
        <v>0.27</v>
      </c>
      <c r="AB391" s="74">
        <v>0.27</v>
      </c>
      <c r="AC391" s="74">
        <v>0.27</v>
      </c>
      <c r="AD391" s="74">
        <v>0.27</v>
      </c>
      <c r="AE391" s="74">
        <v>0.27</v>
      </c>
      <c r="AF391" s="74">
        <v>0.27</v>
      </c>
      <c r="AG391" s="74">
        <v>0.33</v>
      </c>
      <c r="AH391" s="74">
        <v>0.33</v>
      </c>
      <c r="AI391" s="74" t="s">
        <v>26</v>
      </c>
      <c r="AJ391" s="74" t="s">
        <v>26</v>
      </c>
      <c r="AK391" s="74" t="s">
        <v>26</v>
      </c>
    </row>
    <row r="392" spans="1:37" x14ac:dyDescent="0.25">
      <c r="A392" s="74" t="s">
        <v>569</v>
      </c>
      <c r="B392" s="84" t="s">
        <v>20</v>
      </c>
      <c r="C392" s="74" t="s">
        <v>21</v>
      </c>
      <c r="D392" s="74" t="s">
        <v>61</v>
      </c>
      <c r="E392" s="74" t="s">
        <v>563</v>
      </c>
      <c r="F392" s="74" t="s">
        <v>560</v>
      </c>
      <c r="G392" s="74" t="s">
        <v>404</v>
      </c>
      <c r="H392" s="84">
        <v>15</v>
      </c>
      <c r="I392" s="85">
        <v>0.7</v>
      </c>
      <c r="J392" s="86">
        <v>0.59160845755869029</v>
      </c>
      <c r="K392" s="87">
        <v>0.13</v>
      </c>
      <c r="L392" s="87">
        <v>0.2</v>
      </c>
      <c r="M392" s="87">
        <v>0.2</v>
      </c>
      <c r="N392" s="84">
        <v>0.2</v>
      </c>
      <c r="O392" s="84">
        <v>0.2</v>
      </c>
      <c r="P392" s="84">
        <v>0.2</v>
      </c>
      <c r="Q392" s="84">
        <v>0.2</v>
      </c>
      <c r="R392" s="84">
        <v>0.2</v>
      </c>
      <c r="S392" s="84">
        <v>0.2</v>
      </c>
      <c r="T392" s="84">
        <v>0.2</v>
      </c>
      <c r="U392" s="84">
        <v>0.2</v>
      </c>
      <c r="V392" s="74">
        <v>0.2</v>
      </c>
      <c r="W392" s="74">
        <v>0.2</v>
      </c>
      <c r="X392" s="74">
        <v>0.2</v>
      </c>
      <c r="Y392" s="74">
        <v>0.2</v>
      </c>
      <c r="Z392" s="74">
        <v>0.2</v>
      </c>
      <c r="AA392" s="74">
        <v>0.2</v>
      </c>
      <c r="AB392" s="74">
        <v>0.2</v>
      </c>
      <c r="AC392" s="74">
        <v>0.2</v>
      </c>
      <c r="AD392" s="74">
        <v>0.2</v>
      </c>
      <c r="AE392" s="74">
        <v>0.2</v>
      </c>
      <c r="AF392" s="74">
        <v>0.2</v>
      </c>
      <c r="AG392" s="74">
        <v>0.33</v>
      </c>
      <c r="AH392" s="74">
        <v>0.33</v>
      </c>
      <c r="AI392" s="74" t="s">
        <v>26</v>
      </c>
      <c r="AJ392" s="74" t="s">
        <v>26</v>
      </c>
      <c r="AK392" s="74" t="s">
        <v>26</v>
      </c>
    </row>
    <row r="393" spans="1:37" x14ac:dyDescent="0.25">
      <c r="A393" s="74" t="s">
        <v>570</v>
      </c>
      <c r="B393" s="84" t="s">
        <v>28</v>
      </c>
      <c r="C393" s="74" t="s">
        <v>21</v>
      </c>
      <c r="D393" s="74" t="s">
        <v>61</v>
      </c>
      <c r="E393" s="74" t="s">
        <v>563</v>
      </c>
      <c r="F393" s="74" t="s">
        <v>560</v>
      </c>
      <c r="G393" s="74" t="s">
        <v>404</v>
      </c>
      <c r="H393" s="84">
        <v>15</v>
      </c>
      <c r="I393" s="85">
        <v>0.7</v>
      </c>
      <c r="J393" s="86">
        <v>0.59160845755869029</v>
      </c>
      <c r="K393" s="87">
        <v>0.2</v>
      </c>
      <c r="L393" s="87">
        <v>0.27</v>
      </c>
      <c r="M393" s="87">
        <v>0.27</v>
      </c>
      <c r="N393" s="84">
        <v>0.27</v>
      </c>
      <c r="O393" s="84">
        <v>0.27</v>
      </c>
      <c r="P393" s="84">
        <v>0.27</v>
      </c>
      <c r="Q393" s="84">
        <v>0.27</v>
      </c>
      <c r="R393" s="84">
        <v>0.27</v>
      </c>
      <c r="S393" s="84">
        <v>0.27</v>
      </c>
      <c r="T393" s="84">
        <v>0.27</v>
      </c>
      <c r="U393" s="84">
        <v>0.27</v>
      </c>
      <c r="V393" s="74">
        <v>0.27</v>
      </c>
      <c r="W393" s="74">
        <v>0.27</v>
      </c>
      <c r="X393" s="74">
        <v>0.27</v>
      </c>
      <c r="Y393" s="74">
        <v>0.27</v>
      </c>
      <c r="Z393" s="74">
        <v>0.27</v>
      </c>
      <c r="AA393" s="74">
        <v>0.27</v>
      </c>
      <c r="AB393" s="74">
        <v>0.27</v>
      </c>
      <c r="AC393" s="74">
        <v>0.27</v>
      </c>
      <c r="AD393" s="74">
        <v>0.27</v>
      </c>
      <c r="AE393" s="74">
        <v>0.27</v>
      </c>
      <c r="AF393" s="74">
        <v>0.27</v>
      </c>
      <c r="AG393" s="74">
        <v>0.33</v>
      </c>
      <c r="AH393" s="74">
        <v>0.33</v>
      </c>
      <c r="AI393" s="74" t="s">
        <v>26</v>
      </c>
      <c r="AJ393" s="74" t="s">
        <v>26</v>
      </c>
      <c r="AK393" s="74" t="s">
        <v>26</v>
      </c>
    </row>
    <row r="394" spans="1:37" x14ac:dyDescent="0.25">
      <c r="A394" s="74" t="s">
        <v>571</v>
      </c>
      <c r="B394" s="84" t="s">
        <v>20</v>
      </c>
      <c r="C394" s="74" t="s">
        <v>30</v>
      </c>
      <c r="D394" s="74" t="s">
        <v>22</v>
      </c>
      <c r="E394" s="74" t="s">
        <v>23</v>
      </c>
      <c r="F394" s="74" t="s">
        <v>560</v>
      </c>
      <c r="G394" s="74" t="s">
        <v>31</v>
      </c>
      <c r="H394" s="84">
        <v>15</v>
      </c>
      <c r="I394" s="85">
        <v>0.7</v>
      </c>
      <c r="J394" s="86">
        <v>0.6269962886457372</v>
      </c>
      <c r="K394" s="87">
        <v>0.12</v>
      </c>
      <c r="L394" s="87">
        <v>0.17</v>
      </c>
      <c r="M394" s="87">
        <v>0.17</v>
      </c>
      <c r="N394" s="84">
        <v>0.25</v>
      </c>
      <c r="O394" s="84">
        <v>0.25</v>
      </c>
      <c r="P394" s="84">
        <v>0.25</v>
      </c>
      <c r="Q394" s="84">
        <v>0.25</v>
      </c>
      <c r="R394" s="84">
        <v>0.25</v>
      </c>
      <c r="S394" s="84">
        <v>0.25</v>
      </c>
      <c r="T394" s="84">
        <v>0.25</v>
      </c>
      <c r="U394" s="84">
        <v>0.25</v>
      </c>
      <c r="V394" s="74">
        <v>0.25</v>
      </c>
      <c r="W394" s="74">
        <v>0.25</v>
      </c>
      <c r="X394" s="74">
        <v>0.25</v>
      </c>
      <c r="Y394" s="74">
        <v>0.25</v>
      </c>
      <c r="Z394" s="74">
        <v>0.25</v>
      </c>
      <c r="AA394" s="74">
        <v>0.25</v>
      </c>
      <c r="AB394" s="74">
        <v>0.25</v>
      </c>
      <c r="AC394" s="74">
        <v>0.25</v>
      </c>
      <c r="AD394" s="74">
        <v>0.25</v>
      </c>
      <c r="AE394" s="74">
        <v>0.25</v>
      </c>
      <c r="AF394" s="74">
        <v>0.25</v>
      </c>
      <c r="AG394" s="74">
        <v>0.33</v>
      </c>
      <c r="AH394" s="74">
        <v>0.33</v>
      </c>
      <c r="AI394" s="74" t="s">
        <v>26</v>
      </c>
      <c r="AJ394" s="74" t="s">
        <v>26</v>
      </c>
      <c r="AK394" s="74" t="s">
        <v>26</v>
      </c>
    </row>
    <row r="395" spans="1:37" x14ac:dyDescent="0.25">
      <c r="A395" s="74" t="s">
        <v>572</v>
      </c>
      <c r="B395" s="84" t="s">
        <v>28</v>
      </c>
      <c r="C395" s="74" t="s">
        <v>30</v>
      </c>
      <c r="D395" s="74" t="s">
        <v>22</v>
      </c>
      <c r="E395" s="74" t="s">
        <v>23</v>
      </c>
      <c r="F395" s="74" t="s">
        <v>560</v>
      </c>
      <c r="G395" s="74" t="s">
        <v>31</v>
      </c>
      <c r="H395" s="84">
        <v>15</v>
      </c>
      <c r="I395" s="85">
        <v>0.7</v>
      </c>
      <c r="J395" s="86">
        <v>0.6269962886457372</v>
      </c>
      <c r="K395" s="87">
        <v>0.12</v>
      </c>
      <c r="L395" s="87">
        <v>0.27</v>
      </c>
      <c r="M395" s="87">
        <v>0.27</v>
      </c>
      <c r="N395" s="84">
        <v>0.27</v>
      </c>
      <c r="O395" s="84">
        <v>0.25</v>
      </c>
      <c r="P395" s="84">
        <v>0.25</v>
      </c>
      <c r="Q395" s="84">
        <v>0.25</v>
      </c>
      <c r="R395" s="84">
        <v>0.25</v>
      </c>
      <c r="S395" s="84">
        <v>0.25</v>
      </c>
      <c r="T395" s="84">
        <v>0.25</v>
      </c>
      <c r="U395" s="84">
        <v>0.25</v>
      </c>
      <c r="V395" s="74">
        <v>0.25</v>
      </c>
      <c r="W395" s="74">
        <v>0.25</v>
      </c>
      <c r="X395" s="74">
        <v>0.25</v>
      </c>
      <c r="Y395" s="74">
        <v>0.25</v>
      </c>
      <c r="Z395" s="74">
        <v>0.25</v>
      </c>
      <c r="AA395" s="74">
        <v>0.25</v>
      </c>
      <c r="AB395" s="74">
        <v>0.25</v>
      </c>
      <c r="AC395" s="74">
        <v>0.25</v>
      </c>
      <c r="AD395" s="74">
        <v>0.25</v>
      </c>
      <c r="AE395" s="74">
        <v>0.25</v>
      </c>
      <c r="AF395" s="74">
        <v>0.25</v>
      </c>
      <c r="AG395" s="74">
        <v>0.33</v>
      </c>
      <c r="AH395" s="74">
        <v>0.33</v>
      </c>
      <c r="AI395" s="74" t="s">
        <v>26</v>
      </c>
      <c r="AJ395" s="74" t="s">
        <v>26</v>
      </c>
      <c r="AK395" s="74" t="s">
        <v>26</v>
      </c>
    </row>
    <row r="396" spans="1:37" x14ac:dyDescent="0.25">
      <c r="A396" s="74" t="s">
        <v>573</v>
      </c>
      <c r="B396" s="84" t="s">
        <v>20</v>
      </c>
      <c r="C396" s="74" t="s">
        <v>30</v>
      </c>
      <c r="D396" s="74" t="s">
        <v>77</v>
      </c>
      <c r="E396" s="74" t="s">
        <v>78</v>
      </c>
      <c r="F396" s="74" t="s">
        <v>560</v>
      </c>
      <c r="G396" s="74" t="s">
        <v>79</v>
      </c>
      <c r="H396" s="84">
        <v>15</v>
      </c>
      <c r="I396" s="85">
        <v>0.7</v>
      </c>
      <c r="J396" s="86">
        <v>0.62860243080000411</v>
      </c>
      <c r="K396" s="87">
        <v>0.2</v>
      </c>
      <c r="L396" s="87">
        <v>0.27</v>
      </c>
      <c r="M396" s="87">
        <v>0.27</v>
      </c>
      <c r="N396" s="84">
        <v>0.27</v>
      </c>
      <c r="O396" s="84">
        <v>0.27</v>
      </c>
      <c r="P396" s="84">
        <v>0.27</v>
      </c>
      <c r="Q396" s="84">
        <v>0.27</v>
      </c>
      <c r="R396" s="84">
        <v>0.25</v>
      </c>
      <c r="S396" s="84">
        <v>0.25</v>
      </c>
      <c r="T396" s="84">
        <v>0.25</v>
      </c>
      <c r="U396" s="84">
        <v>0.25</v>
      </c>
      <c r="V396" s="74">
        <v>0.25</v>
      </c>
      <c r="W396" s="74">
        <v>0.25</v>
      </c>
      <c r="X396" s="74">
        <v>0.25</v>
      </c>
      <c r="Y396" s="74">
        <v>0.25</v>
      </c>
      <c r="Z396" s="74">
        <v>0.25</v>
      </c>
      <c r="AA396" s="74">
        <v>0.25</v>
      </c>
      <c r="AB396" s="74">
        <v>0.25</v>
      </c>
      <c r="AC396" s="74">
        <v>0.25</v>
      </c>
      <c r="AD396" s="74">
        <v>0.25</v>
      </c>
      <c r="AE396" s="74">
        <v>0.25</v>
      </c>
      <c r="AF396" s="74">
        <v>0.25</v>
      </c>
      <c r="AG396" s="74">
        <v>0.33</v>
      </c>
      <c r="AH396" s="74">
        <v>0.33</v>
      </c>
      <c r="AI396" s="74" t="s">
        <v>26</v>
      </c>
      <c r="AJ396" s="74" t="s">
        <v>26</v>
      </c>
      <c r="AK396" s="74" t="s">
        <v>26</v>
      </c>
    </row>
    <row r="397" spans="1:37" x14ac:dyDescent="0.25">
      <c r="A397" s="74" t="s">
        <v>574</v>
      </c>
      <c r="B397" s="84" t="s">
        <v>28</v>
      </c>
      <c r="C397" s="74" t="s">
        <v>30</v>
      </c>
      <c r="D397" s="74" t="s">
        <v>77</v>
      </c>
      <c r="E397" s="74" t="s">
        <v>78</v>
      </c>
      <c r="F397" s="74" t="s">
        <v>560</v>
      </c>
      <c r="G397" s="74" t="s">
        <v>79</v>
      </c>
      <c r="H397" s="84">
        <v>15</v>
      </c>
      <c r="I397" s="85">
        <v>0.7</v>
      </c>
      <c r="J397" s="86">
        <v>0.62860243080000411</v>
      </c>
      <c r="K397" s="87">
        <v>0.2</v>
      </c>
      <c r="L397" s="87">
        <v>0.27</v>
      </c>
      <c r="M397" s="87">
        <v>0.27</v>
      </c>
      <c r="N397" s="84">
        <v>0.27</v>
      </c>
      <c r="O397" s="84">
        <v>0.27</v>
      </c>
      <c r="P397" s="84">
        <v>0.27</v>
      </c>
      <c r="Q397" s="84">
        <v>0.27</v>
      </c>
      <c r="R397" s="84">
        <v>0.25</v>
      </c>
      <c r="S397" s="84">
        <v>0.25</v>
      </c>
      <c r="T397" s="84">
        <v>0.25</v>
      </c>
      <c r="U397" s="84">
        <v>0.25</v>
      </c>
      <c r="V397" s="74">
        <v>0.25</v>
      </c>
      <c r="W397" s="74">
        <v>0.25</v>
      </c>
      <c r="X397" s="74">
        <v>0.25</v>
      </c>
      <c r="Y397" s="74">
        <v>0.25</v>
      </c>
      <c r="Z397" s="74">
        <v>0.25</v>
      </c>
      <c r="AA397" s="74">
        <v>0.25</v>
      </c>
      <c r="AB397" s="74">
        <v>0.25</v>
      </c>
      <c r="AC397" s="74">
        <v>0.25</v>
      </c>
      <c r="AD397" s="74">
        <v>0.25</v>
      </c>
      <c r="AE397" s="74">
        <v>0.25</v>
      </c>
      <c r="AF397" s="74">
        <v>0.25</v>
      </c>
      <c r="AG397" s="74">
        <v>0.33</v>
      </c>
      <c r="AH397" s="74">
        <v>0.33</v>
      </c>
      <c r="AI397" s="74" t="s">
        <v>26</v>
      </c>
      <c r="AJ397" s="74" t="s">
        <v>26</v>
      </c>
      <c r="AK397" s="74" t="s">
        <v>26</v>
      </c>
    </row>
    <row r="398" spans="1:37" x14ac:dyDescent="0.25">
      <c r="A398" s="74" t="s">
        <v>575</v>
      </c>
      <c r="B398" s="84" t="s">
        <v>20</v>
      </c>
      <c r="C398" s="74" t="s">
        <v>30</v>
      </c>
      <c r="D398" s="74" t="s">
        <v>61</v>
      </c>
      <c r="E398" s="74" t="s">
        <v>563</v>
      </c>
      <c r="F398" s="74" t="s">
        <v>560</v>
      </c>
      <c r="G398" s="74" t="s">
        <v>31</v>
      </c>
      <c r="H398" s="84">
        <v>15</v>
      </c>
      <c r="I398" s="85">
        <v>0.7</v>
      </c>
      <c r="J398" s="86">
        <v>0.6269962886457372</v>
      </c>
      <c r="K398" s="87">
        <v>0.2</v>
      </c>
      <c r="L398" s="87">
        <v>0.27</v>
      </c>
      <c r="M398" s="87">
        <v>0.27</v>
      </c>
      <c r="N398" s="84">
        <v>0.27</v>
      </c>
      <c r="O398" s="84">
        <v>0.27</v>
      </c>
      <c r="P398" s="84">
        <v>0.27</v>
      </c>
      <c r="Q398" s="84">
        <v>0.27</v>
      </c>
      <c r="R398" s="84">
        <v>0.25</v>
      </c>
      <c r="S398" s="84">
        <v>0.25</v>
      </c>
      <c r="T398" s="84">
        <v>0.25</v>
      </c>
      <c r="U398" s="84">
        <v>0.25</v>
      </c>
      <c r="V398" s="74">
        <v>0.25</v>
      </c>
      <c r="W398" s="74">
        <v>0.25</v>
      </c>
      <c r="X398" s="74">
        <v>0.25</v>
      </c>
      <c r="Y398" s="74">
        <v>0.25</v>
      </c>
      <c r="Z398" s="74">
        <v>0.25</v>
      </c>
      <c r="AA398" s="74">
        <v>0.25</v>
      </c>
      <c r="AB398" s="74">
        <v>0.25</v>
      </c>
      <c r="AC398" s="74">
        <v>0.25</v>
      </c>
      <c r="AD398" s="74">
        <v>0.25</v>
      </c>
      <c r="AE398" s="74">
        <v>0.25</v>
      </c>
      <c r="AF398" s="74">
        <v>0.25</v>
      </c>
      <c r="AG398" s="74">
        <v>0.33</v>
      </c>
      <c r="AH398" s="74" t="s">
        <v>54</v>
      </c>
      <c r="AI398" s="74" t="s">
        <v>26</v>
      </c>
      <c r="AJ398" s="74" t="s">
        <v>26</v>
      </c>
      <c r="AK398" s="74" t="s">
        <v>26</v>
      </c>
    </row>
    <row r="399" spans="1:37" x14ac:dyDescent="0.25">
      <c r="A399" s="74" t="s">
        <v>576</v>
      </c>
      <c r="B399" s="84" t="s">
        <v>28</v>
      </c>
      <c r="C399" s="74" t="s">
        <v>30</v>
      </c>
      <c r="D399" s="74" t="s">
        <v>61</v>
      </c>
      <c r="E399" s="74" t="s">
        <v>563</v>
      </c>
      <c r="F399" s="74" t="s">
        <v>560</v>
      </c>
      <c r="G399" s="74" t="s">
        <v>31</v>
      </c>
      <c r="H399" s="84">
        <v>15</v>
      </c>
      <c r="I399" s="85">
        <v>0.7</v>
      </c>
      <c r="J399" s="86">
        <v>0.6269962886457372</v>
      </c>
      <c r="K399" s="87">
        <v>0.2</v>
      </c>
      <c r="L399" s="87">
        <v>0.27</v>
      </c>
      <c r="M399" s="87">
        <v>0.27</v>
      </c>
      <c r="N399" s="84">
        <v>0.27</v>
      </c>
      <c r="O399" s="84">
        <v>0.27</v>
      </c>
      <c r="P399" s="84">
        <v>0.27</v>
      </c>
      <c r="Q399" s="84">
        <v>0.27</v>
      </c>
      <c r="R399" s="84">
        <v>0.25</v>
      </c>
      <c r="S399" s="84">
        <v>0.25</v>
      </c>
      <c r="T399" s="84">
        <v>0.25</v>
      </c>
      <c r="U399" s="84">
        <v>0.25</v>
      </c>
      <c r="V399" s="74">
        <v>0.25</v>
      </c>
      <c r="W399" s="74">
        <v>0.25</v>
      </c>
      <c r="X399" s="74">
        <v>0.25</v>
      </c>
      <c r="Y399" s="74">
        <v>0.25</v>
      </c>
      <c r="Z399" s="74">
        <v>0.25</v>
      </c>
      <c r="AA399" s="74">
        <v>0.25</v>
      </c>
      <c r="AB399" s="74">
        <v>0.25</v>
      </c>
      <c r="AC399" s="74">
        <v>0.25</v>
      </c>
      <c r="AD399" s="74">
        <v>0.25</v>
      </c>
      <c r="AE399" s="74">
        <v>0.25</v>
      </c>
      <c r="AF399" s="74">
        <v>0.25</v>
      </c>
      <c r="AG399" s="74">
        <v>0.33</v>
      </c>
      <c r="AH399" s="74" t="s">
        <v>54</v>
      </c>
      <c r="AI399" s="74" t="s">
        <v>26</v>
      </c>
      <c r="AJ399" s="74" t="s">
        <v>26</v>
      </c>
      <c r="AK399" s="74" t="s">
        <v>26</v>
      </c>
    </row>
    <row r="400" spans="1:37" x14ac:dyDescent="0.25">
      <c r="A400" s="74" t="s">
        <v>577</v>
      </c>
      <c r="B400" s="84" t="s">
        <v>20</v>
      </c>
      <c r="C400" s="74" t="s">
        <v>241</v>
      </c>
      <c r="D400" s="74" t="s">
        <v>290</v>
      </c>
      <c r="E400" s="74" t="s">
        <v>578</v>
      </c>
      <c r="F400" s="74" t="s">
        <v>578</v>
      </c>
      <c r="G400" s="74" t="s">
        <v>459</v>
      </c>
      <c r="H400" s="84">
        <v>30</v>
      </c>
      <c r="I400" s="85">
        <v>0.7</v>
      </c>
      <c r="J400" s="86">
        <v>0.89631172236074164</v>
      </c>
      <c r="K400" s="87">
        <v>0.2</v>
      </c>
      <c r="L400" s="87">
        <v>0.27</v>
      </c>
      <c r="M400" s="87">
        <v>0.27</v>
      </c>
      <c r="N400" s="84">
        <v>0.27</v>
      </c>
      <c r="O400" s="84">
        <v>0.27</v>
      </c>
      <c r="P400" s="84">
        <v>0.27</v>
      </c>
      <c r="Q400" s="84">
        <v>0.27</v>
      </c>
      <c r="R400" s="84">
        <v>0.35</v>
      </c>
      <c r="S400" s="84">
        <v>0.35</v>
      </c>
      <c r="T400" s="84">
        <v>0.35</v>
      </c>
      <c r="U400" s="84">
        <v>0.35</v>
      </c>
      <c r="V400" s="74">
        <v>0.35</v>
      </c>
      <c r="W400" s="74">
        <v>0.35</v>
      </c>
      <c r="X400" s="74">
        <v>0.35</v>
      </c>
      <c r="Y400" s="74">
        <v>0.35</v>
      </c>
      <c r="Z400" s="74">
        <v>0.35</v>
      </c>
      <c r="AA400" s="74">
        <v>0.35</v>
      </c>
      <c r="AB400" s="74">
        <v>0.35</v>
      </c>
      <c r="AC400" s="74">
        <v>0.35</v>
      </c>
      <c r="AD400" s="74">
        <v>0.35</v>
      </c>
      <c r="AE400" s="74">
        <v>0.35</v>
      </c>
      <c r="AF400" s="74">
        <v>0.35</v>
      </c>
      <c r="AG400" s="74">
        <v>0.38</v>
      </c>
      <c r="AH400" s="74">
        <v>0.38</v>
      </c>
      <c r="AI400" s="74" t="s">
        <v>26</v>
      </c>
      <c r="AJ400" s="74" t="s">
        <v>26</v>
      </c>
      <c r="AK400" s="74" t="s">
        <v>26</v>
      </c>
    </row>
    <row r="401" spans="1:37" x14ac:dyDescent="0.25">
      <c r="A401" s="74" t="s">
        <v>579</v>
      </c>
      <c r="B401" s="84" t="s">
        <v>28</v>
      </c>
      <c r="C401" s="74" t="s">
        <v>241</v>
      </c>
      <c r="D401" s="74" t="s">
        <v>290</v>
      </c>
      <c r="E401" s="74" t="s">
        <v>578</v>
      </c>
      <c r="F401" s="74" t="s">
        <v>578</v>
      </c>
      <c r="G401" s="74" t="s">
        <v>459</v>
      </c>
      <c r="H401" s="84">
        <v>30</v>
      </c>
      <c r="I401" s="85">
        <v>0.7</v>
      </c>
      <c r="J401" s="86">
        <v>0.89631172236074164</v>
      </c>
      <c r="K401" s="87">
        <v>0.2</v>
      </c>
      <c r="L401" s="87">
        <v>0.27</v>
      </c>
      <c r="M401" s="87">
        <v>0.27</v>
      </c>
      <c r="N401" s="84">
        <v>0.27</v>
      </c>
      <c r="O401" s="84">
        <v>0.27</v>
      </c>
      <c r="P401" s="84">
        <v>0.27</v>
      </c>
      <c r="Q401" s="84">
        <v>0.27</v>
      </c>
      <c r="R401" s="84">
        <v>0.35</v>
      </c>
      <c r="S401" s="84">
        <v>0.25</v>
      </c>
      <c r="T401" s="84">
        <v>0.25</v>
      </c>
      <c r="U401" s="84">
        <v>0.25</v>
      </c>
      <c r="V401" s="74">
        <v>0.25</v>
      </c>
      <c r="W401" s="74">
        <v>0.25</v>
      </c>
      <c r="X401" s="74">
        <v>0.25</v>
      </c>
      <c r="Y401" s="74">
        <v>0.25</v>
      </c>
      <c r="Z401" s="74">
        <v>0.25</v>
      </c>
      <c r="AA401" s="74">
        <v>0.25</v>
      </c>
      <c r="AB401" s="74">
        <v>0.25</v>
      </c>
      <c r="AC401" s="74">
        <v>0.25</v>
      </c>
      <c r="AD401" s="74">
        <v>0.25</v>
      </c>
      <c r="AE401" s="74">
        <v>0.35</v>
      </c>
      <c r="AF401" s="74">
        <v>0.35</v>
      </c>
      <c r="AG401" s="74">
        <v>0.38</v>
      </c>
      <c r="AH401" s="74">
        <v>0.38</v>
      </c>
      <c r="AI401" s="74" t="s">
        <v>26</v>
      </c>
      <c r="AJ401" s="74" t="s">
        <v>26</v>
      </c>
      <c r="AK401" s="74" t="s">
        <v>26</v>
      </c>
    </row>
    <row r="402" spans="1:37" x14ac:dyDescent="0.25">
      <c r="A402" s="74" t="s">
        <v>580</v>
      </c>
      <c r="B402" s="84" t="s">
        <v>20</v>
      </c>
      <c r="C402" s="74" t="s">
        <v>30</v>
      </c>
      <c r="D402" s="74" t="s">
        <v>22</v>
      </c>
      <c r="E402" s="74" t="s">
        <v>58</v>
      </c>
      <c r="F402" s="74" t="s">
        <v>581</v>
      </c>
      <c r="G402" s="74" t="s">
        <v>31</v>
      </c>
      <c r="H402" s="84">
        <v>15</v>
      </c>
      <c r="I402" s="85">
        <v>0.7</v>
      </c>
      <c r="J402" s="86">
        <v>0.6269962886457372</v>
      </c>
      <c r="K402" s="87" t="s">
        <v>54</v>
      </c>
      <c r="L402" s="87" t="s">
        <v>54</v>
      </c>
      <c r="M402" s="87" t="s">
        <v>54</v>
      </c>
      <c r="N402" s="84" t="s">
        <v>54</v>
      </c>
      <c r="O402" s="84" t="s">
        <v>54</v>
      </c>
      <c r="P402" s="84" t="s">
        <v>54</v>
      </c>
      <c r="Q402" s="84" t="s">
        <v>54</v>
      </c>
      <c r="R402" s="84" t="s">
        <v>54</v>
      </c>
      <c r="S402" s="84" t="s">
        <v>54</v>
      </c>
      <c r="T402" s="84" t="s">
        <v>54</v>
      </c>
      <c r="U402" s="84" t="s">
        <v>54</v>
      </c>
      <c r="V402" s="74" t="s">
        <v>54</v>
      </c>
      <c r="W402" s="74" t="s">
        <v>54</v>
      </c>
      <c r="X402" s="74" t="s">
        <v>54</v>
      </c>
      <c r="Y402" s="74" t="s">
        <v>54</v>
      </c>
      <c r="Z402" s="74" t="s">
        <v>54</v>
      </c>
      <c r="AA402" s="74" t="s">
        <v>54</v>
      </c>
      <c r="AB402" s="74" t="s">
        <v>54</v>
      </c>
      <c r="AC402" s="74" t="s">
        <v>54</v>
      </c>
      <c r="AD402" s="74" t="s">
        <v>54</v>
      </c>
      <c r="AE402" s="74" t="s">
        <v>54</v>
      </c>
      <c r="AF402" s="74" t="s">
        <v>54</v>
      </c>
      <c r="AG402" s="74" t="s">
        <v>54</v>
      </c>
      <c r="AH402" s="74">
        <v>0.33</v>
      </c>
      <c r="AI402" s="74" t="s">
        <v>26</v>
      </c>
      <c r="AJ402" s="74" t="s">
        <v>26</v>
      </c>
      <c r="AK402" s="74" t="s">
        <v>26</v>
      </c>
    </row>
    <row r="403" spans="1:37" x14ac:dyDescent="0.25">
      <c r="A403" s="74" t="s">
        <v>582</v>
      </c>
      <c r="B403" s="84" t="s">
        <v>28</v>
      </c>
      <c r="C403" s="74" t="s">
        <v>30</v>
      </c>
      <c r="D403" s="74" t="s">
        <v>22</v>
      </c>
      <c r="E403" s="74" t="s">
        <v>58</v>
      </c>
      <c r="F403" s="74" t="s">
        <v>581</v>
      </c>
      <c r="G403" s="74" t="s">
        <v>31</v>
      </c>
      <c r="H403" s="84">
        <v>15</v>
      </c>
      <c r="I403" s="85">
        <v>0.7</v>
      </c>
      <c r="J403" s="86">
        <v>0.6269962886457372</v>
      </c>
      <c r="K403" s="87" t="s">
        <v>54</v>
      </c>
      <c r="L403" s="87" t="s">
        <v>54</v>
      </c>
      <c r="M403" s="87" t="s">
        <v>54</v>
      </c>
      <c r="N403" s="84" t="s">
        <v>54</v>
      </c>
      <c r="O403" s="84" t="s">
        <v>54</v>
      </c>
      <c r="P403" s="84" t="s">
        <v>54</v>
      </c>
      <c r="Q403" s="84" t="s">
        <v>54</v>
      </c>
      <c r="R403" s="84" t="s">
        <v>54</v>
      </c>
      <c r="S403" s="84" t="s">
        <v>54</v>
      </c>
      <c r="T403" s="84" t="s">
        <v>54</v>
      </c>
      <c r="U403" s="84" t="s">
        <v>54</v>
      </c>
      <c r="V403" s="74" t="s">
        <v>54</v>
      </c>
      <c r="W403" s="74" t="s">
        <v>54</v>
      </c>
      <c r="X403" s="74" t="s">
        <v>54</v>
      </c>
      <c r="Y403" s="74" t="s">
        <v>54</v>
      </c>
      <c r="Z403" s="74" t="s">
        <v>54</v>
      </c>
      <c r="AA403" s="74" t="s">
        <v>54</v>
      </c>
      <c r="AB403" s="74" t="s">
        <v>54</v>
      </c>
      <c r="AC403" s="74" t="s">
        <v>54</v>
      </c>
      <c r="AD403" s="74" t="s">
        <v>54</v>
      </c>
      <c r="AE403" s="74" t="s">
        <v>54</v>
      </c>
      <c r="AF403" s="74" t="s">
        <v>54</v>
      </c>
      <c r="AG403" s="74" t="s">
        <v>54</v>
      </c>
      <c r="AH403" s="74">
        <v>0.33</v>
      </c>
      <c r="AI403" s="74" t="s">
        <v>26</v>
      </c>
      <c r="AJ403" s="74" t="s">
        <v>26</v>
      </c>
      <c r="AK403" s="74" t="s">
        <v>26</v>
      </c>
    </row>
    <row r="404" spans="1:37" x14ac:dyDescent="0.25">
      <c r="A404" s="74" t="s">
        <v>583</v>
      </c>
      <c r="B404" s="84" t="s">
        <v>20</v>
      </c>
      <c r="C404" s="74" t="s">
        <v>30</v>
      </c>
      <c r="D404" s="74" t="s">
        <v>57</v>
      </c>
      <c r="E404" s="74" t="s">
        <v>58</v>
      </c>
      <c r="F404" s="74" t="s">
        <v>581</v>
      </c>
      <c r="G404" s="74" t="s">
        <v>31</v>
      </c>
      <c r="H404" s="84">
        <v>15</v>
      </c>
      <c r="I404" s="85">
        <v>0.7</v>
      </c>
      <c r="J404" s="86">
        <v>0.6269962886457372</v>
      </c>
      <c r="K404" s="87" t="s">
        <v>54</v>
      </c>
      <c r="L404" s="87" t="s">
        <v>54</v>
      </c>
      <c r="M404" s="87" t="s">
        <v>54</v>
      </c>
      <c r="N404" s="84" t="s">
        <v>54</v>
      </c>
      <c r="O404" s="84" t="s">
        <v>54</v>
      </c>
      <c r="P404" s="84" t="s">
        <v>54</v>
      </c>
      <c r="Q404" s="84" t="s">
        <v>54</v>
      </c>
      <c r="R404" s="84" t="s">
        <v>54</v>
      </c>
      <c r="S404" s="84" t="s">
        <v>54</v>
      </c>
      <c r="T404" s="84" t="s">
        <v>54</v>
      </c>
      <c r="U404" s="84" t="s">
        <v>54</v>
      </c>
      <c r="V404" s="74" t="s">
        <v>54</v>
      </c>
      <c r="W404" s="74" t="s">
        <v>54</v>
      </c>
      <c r="X404" s="74" t="s">
        <v>54</v>
      </c>
      <c r="Y404" s="74" t="s">
        <v>54</v>
      </c>
      <c r="Z404" s="74" t="s">
        <v>54</v>
      </c>
      <c r="AA404" s="74" t="s">
        <v>54</v>
      </c>
      <c r="AB404" s="74" t="s">
        <v>54</v>
      </c>
      <c r="AC404" s="74" t="s">
        <v>54</v>
      </c>
      <c r="AD404" s="74" t="s">
        <v>54</v>
      </c>
      <c r="AE404" s="74" t="s">
        <v>54</v>
      </c>
      <c r="AF404" s="74" t="s">
        <v>54</v>
      </c>
      <c r="AG404" s="74" t="s">
        <v>54</v>
      </c>
      <c r="AH404" s="74">
        <v>0.33</v>
      </c>
      <c r="AI404" s="74" t="s">
        <v>26</v>
      </c>
      <c r="AJ404" s="74" t="s">
        <v>26</v>
      </c>
      <c r="AK404" s="74" t="s">
        <v>26</v>
      </c>
    </row>
    <row r="405" spans="1:37" x14ac:dyDescent="0.25">
      <c r="A405" s="74" t="s">
        <v>584</v>
      </c>
      <c r="B405" s="84" t="s">
        <v>28</v>
      </c>
      <c r="C405" s="74" t="s">
        <v>30</v>
      </c>
      <c r="D405" s="74" t="s">
        <v>57</v>
      </c>
      <c r="E405" s="74" t="s">
        <v>58</v>
      </c>
      <c r="F405" s="74" t="s">
        <v>581</v>
      </c>
      <c r="G405" s="74" t="s">
        <v>31</v>
      </c>
      <c r="H405" s="84">
        <v>15</v>
      </c>
      <c r="I405" s="85">
        <v>0.7</v>
      </c>
      <c r="J405" s="86">
        <v>0.6269962886457372</v>
      </c>
      <c r="K405" s="87" t="s">
        <v>54</v>
      </c>
      <c r="L405" s="87" t="s">
        <v>54</v>
      </c>
      <c r="M405" s="87" t="s">
        <v>54</v>
      </c>
      <c r="N405" s="84" t="s">
        <v>54</v>
      </c>
      <c r="O405" s="84" t="s">
        <v>54</v>
      </c>
      <c r="P405" s="84" t="s">
        <v>54</v>
      </c>
      <c r="Q405" s="84" t="s">
        <v>54</v>
      </c>
      <c r="R405" s="84" t="s">
        <v>54</v>
      </c>
      <c r="S405" s="84" t="s">
        <v>54</v>
      </c>
      <c r="T405" s="84" t="s">
        <v>54</v>
      </c>
      <c r="U405" s="84" t="s">
        <v>54</v>
      </c>
      <c r="V405" s="74" t="s">
        <v>54</v>
      </c>
      <c r="W405" s="74" t="s">
        <v>54</v>
      </c>
      <c r="X405" s="74" t="s">
        <v>54</v>
      </c>
      <c r="Y405" s="74" t="s">
        <v>54</v>
      </c>
      <c r="Z405" s="74" t="s">
        <v>54</v>
      </c>
      <c r="AA405" s="74" t="s">
        <v>54</v>
      </c>
      <c r="AB405" s="74" t="s">
        <v>54</v>
      </c>
      <c r="AC405" s="74" t="s">
        <v>54</v>
      </c>
      <c r="AD405" s="74" t="s">
        <v>54</v>
      </c>
      <c r="AE405" s="74" t="s">
        <v>54</v>
      </c>
      <c r="AF405" s="74" t="s">
        <v>54</v>
      </c>
      <c r="AG405" s="74" t="s">
        <v>54</v>
      </c>
      <c r="AH405" s="74">
        <v>0.33</v>
      </c>
      <c r="AI405" s="74" t="s">
        <v>26</v>
      </c>
      <c r="AJ405" s="74" t="s">
        <v>26</v>
      </c>
      <c r="AK405" s="74" t="s">
        <v>26</v>
      </c>
    </row>
    <row r="406" spans="1:37" x14ac:dyDescent="0.25">
      <c r="A406" s="74" t="s">
        <v>585</v>
      </c>
      <c r="B406" s="84" t="s">
        <v>20</v>
      </c>
      <c r="C406" s="74" t="s">
        <v>30</v>
      </c>
      <c r="D406" s="74" t="s">
        <v>61</v>
      </c>
      <c r="E406" s="74" t="s">
        <v>58</v>
      </c>
      <c r="F406" s="74" t="s">
        <v>581</v>
      </c>
      <c r="G406" s="74" t="s">
        <v>31</v>
      </c>
      <c r="H406" s="84">
        <v>15</v>
      </c>
      <c r="I406" s="85">
        <v>0.7</v>
      </c>
      <c r="J406" s="86">
        <v>0.6269962886457372</v>
      </c>
      <c r="K406" s="87" t="s">
        <v>54</v>
      </c>
      <c r="L406" s="87" t="s">
        <v>54</v>
      </c>
      <c r="M406" s="87" t="s">
        <v>54</v>
      </c>
      <c r="N406" s="84" t="s">
        <v>54</v>
      </c>
      <c r="O406" s="84" t="s">
        <v>54</v>
      </c>
      <c r="P406" s="84" t="s">
        <v>54</v>
      </c>
      <c r="Q406" s="84" t="s">
        <v>54</v>
      </c>
      <c r="R406" s="84" t="s">
        <v>54</v>
      </c>
      <c r="S406" s="84" t="s">
        <v>54</v>
      </c>
      <c r="T406" s="84" t="s">
        <v>54</v>
      </c>
      <c r="U406" s="84" t="s">
        <v>54</v>
      </c>
      <c r="V406" s="74" t="s">
        <v>54</v>
      </c>
      <c r="W406" s="74" t="s">
        <v>54</v>
      </c>
      <c r="X406" s="74" t="s">
        <v>54</v>
      </c>
      <c r="Y406" s="74" t="s">
        <v>54</v>
      </c>
      <c r="Z406" s="74" t="s">
        <v>54</v>
      </c>
      <c r="AA406" s="74" t="s">
        <v>54</v>
      </c>
      <c r="AB406" s="74" t="s">
        <v>54</v>
      </c>
      <c r="AC406" s="74" t="s">
        <v>54</v>
      </c>
      <c r="AD406" s="74" t="s">
        <v>54</v>
      </c>
      <c r="AE406" s="74" t="s">
        <v>54</v>
      </c>
      <c r="AF406" s="74" t="s">
        <v>54</v>
      </c>
      <c r="AG406" s="74" t="s">
        <v>54</v>
      </c>
      <c r="AH406" s="74">
        <v>0.33</v>
      </c>
      <c r="AI406" s="74" t="s">
        <v>26</v>
      </c>
      <c r="AJ406" s="74" t="s">
        <v>26</v>
      </c>
      <c r="AK406" s="74" t="s">
        <v>26</v>
      </c>
    </row>
    <row r="407" spans="1:37" x14ac:dyDescent="0.25">
      <c r="A407" s="74" t="s">
        <v>586</v>
      </c>
      <c r="B407" s="84" t="s">
        <v>28</v>
      </c>
      <c r="C407" s="74" t="s">
        <v>30</v>
      </c>
      <c r="D407" s="74" t="s">
        <v>61</v>
      </c>
      <c r="E407" s="74" t="s">
        <v>58</v>
      </c>
      <c r="F407" s="74" t="s">
        <v>581</v>
      </c>
      <c r="G407" s="74" t="s">
        <v>31</v>
      </c>
      <c r="H407" s="84">
        <v>15</v>
      </c>
      <c r="I407" s="85">
        <v>0.7</v>
      </c>
      <c r="J407" s="86">
        <v>0.6269962886457372</v>
      </c>
      <c r="K407" s="87" t="s">
        <v>54</v>
      </c>
      <c r="L407" s="87" t="s">
        <v>54</v>
      </c>
      <c r="M407" s="87" t="s">
        <v>54</v>
      </c>
      <c r="N407" s="84" t="s">
        <v>54</v>
      </c>
      <c r="O407" s="84" t="s">
        <v>54</v>
      </c>
      <c r="P407" s="84" t="s">
        <v>54</v>
      </c>
      <c r="Q407" s="84" t="s">
        <v>54</v>
      </c>
      <c r="R407" s="84" t="s">
        <v>54</v>
      </c>
      <c r="S407" s="84" t="s">
        <v>54</v>
      </c>
      <c r="T407" s="84" t="s">
        <v>54</v>
      </c>
      <c r="U407" s="84" t="s">
        <v>54</v>
      </c>
      <c r="V407" s="74" t="s">
        <v>54</v>
      </c>
      <c r="W407" s="74" t="s">
        <v>54</v>
      </c>
      <c r="X407" s="74" t="s">
        <v>54</v>
      </c>
      <c r="Y407" s="74" t="s">
        <v>54</v>
      </c>
      <c r="Z407" s="74" t="s">
        <v>54</v>
      </c>
      <c r="AA407" s="74" t="s">
        <v>54</v>
      </c>
      <c r="AB407" s="74" t="s">
        <v>54</v>
      </c>
      <c r="AC407" s="74" t="s">
        <v>54</v>
      </c>
      <c r="AD407" s="74" t="s">
        <v>54</v>
      </c>
      <c r="AE407" s="74" t="s">
        <v>54</v>
      </c>
      <c r="AF407" s="74" t="s">
        <v>54</v>
      </c>
      <c r="AG407" s="74" t="s">
        <v>54</v>
      </c>
      <c r="AH407" s="74">
        <v>0.33</v>
      </c>
      <c r="AI407" s="74" t="s">
        <v>26</v>
      </c>
      <c r="AJ407" s="74" t="s">
        <v>26</v>
      </c>
      <c r="AK407" s="74" t="s">
        <v>26</v>
      </c>
    </row>
    <row r="408" spans="1:37" x14ac:dyDescent="0.25">
      <c r="A408" s="74" t="s">
        <v>587</v>
      </c>
      <c r="B408" s="84" t="s">
        <v>20</v>
      </c>
      <c r="C408" s="74" t="s">
        <v>89</v>
      </c>
      <c r="D408" s="74" t="s">
        <v>145</v>
      </c>
      <c r="E408" s="74" t="s">
        <v>163</v>
      </c>
      <c r="F408" s="74" t="s">
        <v>588</v>
      </c>
      <c r="G408" s="74" t="s">
        <v>148</v>
      </c>
      <c r="H408" s="84">
        <v>10</v>
      </c>
      <c r="I408" s="85">
        <v>0.7</v>
      </c>
      <c r="J408" s="86">
        <v>0.46104000170839254</v>
      </c>
      <c r="K408" s="87">
        <v>0.15</v>
      </c>
      <c r="L408" s="87">
        <v>0.2</v>
      </c>
      <c r="M408" s="87">
        <v>0.2</v>
      </c>
      <c r="N408" s="84">
        <v>0.2</v>
      </c>
      <c r="O408" s="84">
        <v>0.25</v>
      </c>
      <c r="P408" s="84">
        <v>0.25</v>
      </c>
      <c r="Q408" s="84">
        <v>0.25</v>
      </c>
      <c r="R408" s="84">
        <v>0.25</v>
      </c>
      <c r="S408" s="84">
        <v>0.25</v>
      </c>
      <c r="T408" s="84">
        <v>0.25</v>
      </c>
      <c r="U408" s="84">
        <v>0.25</v>
      </c>
      <c r="V408" s="74">
        <v>0.25</v>
      </c>
      <c r="W408" s="74">
        <v>0.25</v>
      </c>
      <c r="X408" s="74">
        <v>0.25</v>
      </c>
      <c r="Y408" s="74">
        <v>0.25</v>
      </c>
      <c r="Z408" s="74">
        <v>0.25</v>
      </c>
      <c r="AA408" s="74">
        <v>0.25</v>
      </c>
      <c r="AB408" s="74">
        <v>0.25</v>
      </c>
      <c r="AC408" s="74">
        <v>0.25</v>
      </c>
      <c r="AD408" s="74">
        <v>0.25</v>
      </c>
      <c r="AE408" s="74">
        <v>0.25</v>
      </c>
      <c r="AF408" s="74">
        <v>0.25</v>
      </c>
      <c r="AG408" s="74">
        <v>0.33</v>
      </c>
      <c r="AH408" s="74">
        <v>0.33</v>
      </c>
      <c r="AI408" s="74" t="s">
        <v>26</v>
      </c>
      <c r="AJ408" s="74" t="s">
        <v>26</v>
      </c>
      <c r="AK408" s="74" t="s">
        <v>26</v>
      </c>
    </row>
    <row r="409" spans="1:37" x14ac:dyDescent="0.25">
      <c r="A409" s="74" t="s">
        <v>589</v>
      </c>
      <c r="B409" s="84" t="s">
        <v>28</v>
      </c>
      <c r="C409" s="74" t="s">
        <v>89</v>
      </c>
      <c r="D409" s="74" t="s">
        <v>145</v>
      </c>
      <c r="E409" s="74" t="s">
        <v>163</v>
      </c>
      <c r="F409" s="74" t="s">
        <v>588</v>
      </c>
      <c r="G409" s="74" t="s">
        <v>148</v>
      </c>
      <c r="H409" s="84">
        <v>10</v>
      </c>
      <c r="I409" s="85">
        <v>0.7</v>
      </c>
      <c r="J409" s="86">
        <v>0.46104000170839254</v>
      </c>
      <c r="K409" s="87">
        <v>0.15</v>
      </c>
      <c r="L409" s="87">
        <v>0.27</v>
      </c>
      <c r="M409" s="87">
        <v>0.27</v>
      </c>
      <c r="N409" s="84">
        <v>0.27</v>
      </c>
      <c r="O409" s="84">
        <v>0.27</v>
      </c>
      <c r="P409" s="84">
        <v>0.27</v>
      </c>
      <c r="Q409" s="84">
        <v>0.27</v>
      </c>
      <c r="R409" s="84">
        <v>0.27</v>
      </c>
      <c r="S409" s="84">
        <v>0.27</v>
      </c>
      <c r="T409" s="84">
        <v>0.27</v>
      </c>
      <c r="U409" s="84">
        <v>0.27</v>
      </c>
      <c r="V409" s="74">
        <v>0.27</v>
      </c>
      <c r="W409" s="74">
        <v>0.27</v>
      </c>
      <c r="X409" s="74">
        <v>0.27</v>
      </c>
      <c r="Y409" s="74">
        <v>0.27</v>
      </c>
      <c r="Z409" s="74">
        <v>0.27</v>
      </c>
      <c r="AA409" s="74">
        <v>0.27</v>
      </c>
      <c r="AB409" s="74">
        <v>0.27</v>
      </c>
      <c r="AC409" s="74">
        <v>0.27</v>
      </c>
      <c r="AD409" s="74">
        <v>0.27</v>
      </c>
      <c r="AE409" s="74">
        <v>0.27</v>
      </c>
      <c r="AF409" s="74">
        <v>0.27</v>
      </c>
      <c r="AG409" s="74">
        <v>0.33</v>
      </c>
      <c r="AH409" s="74">
        <v>0.33</v>
      </c>
      <c r="AI409" s="74" t="s">
        <v>26</v>
      </c>
      <c r="AJ409" s="74" t="s">
        <v>26</v>
      </c>
      <c r="AK409" s="74" t="s">
        <v>26</v>
      </c>
    </row>
    <row r="410" spans="1:37" x14ac:dyDescent="0.25">
      <c r="A410" s="74" t="s">
        <v>590</v>
      </c>
      <c r="B410" s="84" t="s">
        <v>20</v>
      </c>
      <c r="C410" s="74" t="s">
        <v>21</v>
      </c>
      <c r="D410" s="74" t="s">
        <v>145</v>
      </c>
      <c r="E410" s="74" t="s">
        <v>163</v>
      </c>
      <c r="F410" s="74" t="s">
        <v>588</v>
      </c>
      <c r="G410" s="74" t="s">
        <v>151</v>
      </c>
      <c r="H410" s="84">
        <v>10</v>
      </c>
      <c r="I410" s="85">
        <v>0.7</v>
      </c>
      <c r="J410" s="86">
        <v>0.42958807047498165</v>
      </c>
      <c r="K410" s="87">
        <v>0.13</v>
      </c>
      <c r="L410" s="87">
        <v>0.2</v>
      </c>
      <c r="M410" s="87">
        <v>0.2</v>
      </c>
      <c r="N410" s="84">
        <v>0.2</v>
      </c>
      <c r="O410" s="84">
        <v>0.2</v>
      </c>
      <c r="P410" s="84">
        <v>0.2</v>
      </c>
      <c r="Q410" s="84">
        <v>0.2</v>
      </c>
      <c r="R410" s="84">
        <v>0.2</v>
      </c>
      <c r="S410" s="84">
        <v>0.2</v>
      </c>
      <c r="T410" s="84">
        <v>0.2</v>
      </c>
      <c r="U410" s="84">
        <v>0.2</v>
      </c>
      <c r="V410" s="74">
        <v>0.2</v>
      </c>
      <c r="W410" s="74">
        <v>0.2</v>
      </c>
      <c r="X410" s="74">
        <v>0.2</v>
      </c>
      <c r="Y410" s="74">
        <v>0.2</v>
      </c>
      <c r="Z410" s="74">
        <v>0.2</v>
      </c>
      <c r="AA410" s="74">
        <v>0.2</v>
      </c>
      <c r="AB410" s="74">
        <v>0.2</v>
      </c>
      <c r="AC410" s="74">
        <v>0.2</v>
      </c>
      <c r="AD410" s="74">
        <v>0.2</v>
      </c>
      <c r="AE410" s="74">
        <v>0.2</v>
      </c>
      <c r="AF410" s="74">
        <v>0.2</v>
      </c>
      <c r="AG410" s="74">
        <v>0.33</v>
      </c>
      <c r="AH410" s="74">
        <v>0.33</v>
      </c>
      <c r="AI410" s="74" t="s">
        <v>26</v>
      </c>
      <c r="AJ410" s="74" t="s">
        <v>26</v>
      </c>
      <c r="AK410" s="74" t="s">
        <v>26</v>
      </c>
    </row>
    <row r="411" spans="1:37" x14ac:dyDescent="0.25">
      <c r="A411" s="74" t="s">
        <v>591</v>
      </c>
      <c r="B411" s="84" t="s">
        <v>28</v>
      </c>
      <c r="C411" s="74" t="s">
        <v>21</v>
      </c>
      <c r="D411" s="74" t="s">
        <v>145</v>
      </c>
      <c r="E411" s="74" t="s">
        <v>163</v>
      </c>
      <c r="F411" s="74" t="s">
        <v>588</v>
      </c>
      <c r="G411" s="74" t="s">
        <v>151</v>
      </c>
      <c r="H411" s="84">
        <v>10</v>
      </c>
      <c r="I411" s="85">
        <v>0.7</v>
      </c>
      <c r="J411" s="86">
        <v>0.42958807047498165</v>
      </c>
      <c r="K411" s="87">
        <v>0.2</v>
      </c>
      <c r="L411" s="87">
        <v>0.27</v>
      </c>
      <c r="M411" s="87">
        <v>0.27</v>
      </c>
      <c r="N411" s="84">
        <v>0.27</v>
      </c>
      <c r="O411" s="84">
        <v>0.27</v>
      </c>
      <c r="P411" s="84">
        <v>0.27</v>
      </c>
      <c r="Q411" s="84">
        <v>0.27</v>
      </c>
      <c r="R411" s="84">
        <v>0.27</v>
      </c>
      <c r="S411" s="84">
        <v>0.27</v>
      </c>
      <c r="T411" s="84">
        <v>0.27</v>
      </c>
      <c r="U411" s="84">
        <v>0.27</v>
      </c>
      <c r="V411" s="74">
        <v>0.27</v>
      </c>
      <c r="W411" s="74">
        <v>0.27</v>
      </c>
      <c r="X411" s="74">
        <v>0.27</v>
      </c>
      <c r="Y411" s="74">
        <v>0.27</v>
      </c>
      <c r="Z411" s="74">
        <v>0.27</v>
      </c>
      <c r="AA411" s="74">
        <v>0.27</v>
      </c>
      <c r="AB411" s="74">
        <v>0.27</v>
      </c>
      <c r="AC411" s="74">
        <v>0.27</v>
      </c>
      <c r="AD411" s="74">
        <v>0.27</v>
      </c>
      <c r="AE411" s="74">
        <v>0.27</v>
      </c>
      <c r="AF411" s="74">
        <v>0.27</v>
      </c>
      <c r="AG411" s="74">
        <v>0.33</v>
      </c>
      <c r="AH411" s="74">
        <v>0.33</v>
      </c>
      <c r="AI411" s="74" t="s">
        <v>26</v>
      </c>
      <c r="AJ411" s="74" t="s">
        <v>26</v>
      </c>
      <c r="AK411" s="74" t="s">
        <v>26</v>
      </c>
    </row>
    <row r="412" spans="1:37" x14ac:dyDescent="0.25">
      <c r="A412" s="74" t="s">
        <v>592</v>
      </c>
      <c r="B412" s="84" t="s">
        <v>20</v>
      </c>
      <c r="C412" s="74" t="s">
        <v>30</v>
      </c>
      <c r="D412" s="74" t="s">
        <v>145</v>
      </c>
      <c r="E412" s="74" t="s">
        <v>163</v>
      </c>
      <c r="F412" s="74" t="s">
        <v>588</v>
      </c>
      <c r="G412" s="74" t="s">
        <v>31</v>
      </c>
      <c r="H412" s="84">
        <v>10</v>
      </c>
      <c r="I412" s="85">
        <v>0.7</v>
      </c>
      <c r="J412" s="86">
        <v>0.45890207746534312</v>
      </c>
      <c r="K412" s="87">
        <v>0.12</v>
      </c>
      <c r="L412" s="87">
        <v>0.17</v>
      </c>
      <c r="M412" s="87">
        <v>0.17</v>
      </c>
      <c r="N412" s="84">
        <v>0.25</v>
      </c>
      <c r="O412" s="84">
        <v>0.25</v>
      </c>
      <c r="P412" s="84">
        <v>0.25</v>
      </c>
      <c r="Q412" s="84">
        <v>0.25</v>
      </c>
      <c r="R412" s="84">
        <v>0.25</v>
      </c>
      <c r="S412" s="84">
        <v>0.25</v>
      </c>
      <c r="T412" s="84">
        <v>0.25</v>
      </c>
      <c r="U412" s="84">
        <v>0.25</v>
      </c>
      <c r="V412" s="74">
        <v>0.25</v>
      </c>
      <c r="W412" s="74">
        <v>0.25</v>
      </c>
      <c r="X412" s="74">
        <v>0.25</v>
      </c>
      <c r="Y412" s="74">
        <v>0.25</v>
      </c>
      <c r="Z412" s="74">
        <v>0.25</v>
      </c>
      <c r="AA412" s="74">
        <v>0.25</v>
      </c>
      <c r="AB412" s="74">
        <v>0.25</v>
      </c>
      <c r="AC412" s="74">
        <v>0.25</v>
      </c>
      <c r="AD412" s="74">
        <v>0.25</v>
      </c>
      <c r="AE412" s="74">
        <v>0.25</v>
      </c>
      <c r="AF412" s="74">
        <v>0.25</v>
      </c>
      <c r="AG412" s="74">
        <v>0.33</v>
      </c>
      <c r="AH412" s="74">
        <v>0.33</v>
      </c>
      <c r="AI412" s="74" t="s">
        <v>26</v>
      </c>
      <c r="AJ412" s="74" t="s">
        <v>26</v>
      </c>
      <c r="AK412" s="74" t="s">
        <v>26</v>
      </c>
    </row>
    <row r="413" spans="1:37" x14ac:dyDescent="0.25">
      <c r="A413" s="74" t="s">
        <v>593</v>
      </c>
      <c r="B413" s="84" t="s">
        <v>28</v>
      </c>
      <c r="C413" s="74" t="s">
        <v>30</v>
      </c>
      <c r="D413" s="74" t="s">
        <v>145</v>
      </c>
      <c r="E413" s="74" t="s">
        <v>163</v>
      </c>
      <c r="F413" s="74" t="s">
        <v>588</v>
      </c>
      <c r="G413" s="74" t="s">
        <v>31</v>
      </c>
      <c r="H413" s="84">
        <v>10</v>
      </c>
      <c r="I413" s="85">
        <v>0.7</v>
      </c>
      <c r="J413" s="86">
        <v>0.45890207746534312</v>
      </c>
      <c r="K413" s="87">
        <v>0.12</v>
      </c>
      <c r="L413" s="87">
        <v>0.27</v>
      </c>
      <c r="M413" s="87">
        <v>0.27</v>
      </c>
      <c r="N413" s="84">
        <v>0.27</v>
      </c>
      <c r="O413" s="84">
        <v>0.25</v>
      </c>
      <c r="P413" s="84">
        <v>0.25</v>
      </c>
      <c r="Q413" s="84">
        <v>0.25</v>
      </c>
      <c r="R413" s="84">
        <v>0.25</v>
      </c>
      <c r="S413" s="84">
        <v>0.25</v>
      </c>
      <c r="T413" s="84">
        <v>0.25</v>
      </c>
      <c r="U413" s="84">
        <v>0.25</v>
      </c>
      <c r="V413" s="74">
        <v>0.25</v>
      </c>
      <c r="W413" s="74">
        <v>0.25</v>
      </c>
      <c r="X413" s="74">
        <v>0.25</v>
      </c>
      <c r="Y413" s="74">
        <v>0.25</v>
      </c>
      <c r="Z413" s="74">
        <v>0.25</v>
      </c>
      <c r="AA413" s="74">
        <v>0.25</v>
      </c>
      <c r="AB413" s="74">
        <v>0.25</v>
      </c>
      <c r="AC413" s="74">
        <v>0.25</v>
      </c>
      <c r="AD413" s="74">
        <v>0.25</v>
      </c>
      <c r="AE413" s="74">
        <v>0.25</v>
      </c>
      <c r="AF413" s="74">
        <v>0.25</v>
      </c>
      <c r="AG413" s="74">
        <v>0.33</v>
      </c>
      <c r="AH413" s="74">
        <v>0.33</v>
      </c>
      <c r="AI413" s="74" t="s">
        <v>26</v>
      </c>
      <c r="AJ413" s="74" t="s">
        <v>26</v>
      </c>
      <c r="AK413" s="74" t="s">
        <v>26</v>
      </c>
    </row>
    <row r="414" spans="1:37" x14ac:dyDescent="0.25">
      <c r="A414" s="74" t="s">
        <v>594</v>
      </c>
      <c r="B414" s="84" t="s">
        <v>20</v>
      </c>
      <c r="C414" s="74" t="s">
        <v>89</v>
      </c>
      <c r="D414" s="74" t="s">
        <v>22</v>
      </c>
      <c r="E414" s="74" t="s">
        <v>38</v>
      </c>
      <c r="F414" s="74" t="s">
        <v>595</v>
      </c>
      <c r="G414" s="74" t="s">
        <v>40</v>
      </c>
      <c r="H414" s="84">
        <v>10</v>
      </c>
      <c r="I414" s="85">
        <v>0.7</v>
      </c>
      <c r="J414" s="86">
        <v>0.43297207610283089</v>
      </c>
      <c r="K414" s="87">
        <v>0.15</v>
      </c>
      <c r="L414" s="87">
        <v>0.2</v>
      </c>
      <c r="M414" s="87">
        <v>0.2</v>
      </c>
      <c r="N414" s="84">
        <v>0.2</v>
      </c>
      <c r="O414" s="84">
        <v>0.25</v>
      </c>
      <c r="P414" s="84">
        <v>0.25</v>
      </c>
      <c r="Q414" s="84">
        <v>0.25</v>
      </c>
      <c r="R414" s="84">
        <v>0.25</v>
      </c>
      <c r="S414" s="84">
        <v>0.25</v>
      </c>
      <c r="T414" s="84">
        <v>0.25</v>
      </c>
      <c r="U414" s="84">
        <v>0.25</v>
      </c>
      <c r="V414" s="74">
        <v>0.25</v>
      </c>
      <c r="W414" s="74">
        <v>0.25</v>
      </c>
      <c r="X414" s="74">
        <v>0.25</v>
      </c>
      <c r="Y414" s="74">
        <v>0.25</v>
      </c>
      <c r="Z414" s="74">
        <v>0.25</v>
      </c>
      <c r="AA414" s="74">
        <v>0.25</v>
      </c>
      <c r="AB414" s="74">
        <v>0.25</v>
      </c>
      <c r="AC414" s="74">
        <v>0.25</v>
      </c>
      <c r="AD414" s="74">
        <v>0.25</v>
      </c>
      <c r="AE414" s="74">
        <v>0.25</v>
      </c>
      <c r="AF414" s="74">
        <v>0.25</v>
      </c>
      <c r="AG414" s="74">
        <v>0.33</v>
      </c>
      <c r="AH414" s="74">
        <v>0.33</v>
      </c>
      <c r="AI414" s="74" t="s">
        <v>26</v>
      </c>
      <c r="AJ414" s="74" t="s">
        <v>26</v>
      </c>
      <c r="AK414" s="74" t="s">
        <v>26</v>
      </c>
    </row>
    <row r="415" spans="1:37" x14ac:dyDescent="0.25">
      <c r="A415" s="74" t="s">
        <v>596</v>
      </c>
      <c r="B415" s="84" t="s">
        <v>28</v>
      </c>
      <c r="C415" s="74" t="s">
        <v>89</v>
      </c>
      <c r="D415" s="74" t="s">
        <v>22</v>
      </c>
      <c r="E415" s="74" t="s">
        <v>38</v>
      </c>
      <c r="F415" s="74" t="s">
        <v>595</v>
      </c>
      <c r="G415" s="74" t="s">
        <v>40</v>
      </c>
      <c r="H415" s="84">
        <v>10</v>
      </c>
      <c r="I415" s="85">
        <v>0.7</v>
      </c>
      <c r="J415" s="86">
        <v>0.43297207610283089</v>
      </c>
      <c r="K415" s="87">
        <v>0.15</v>
      </c>
      <c r="L415" s="87">
        <v>0.27</v>
      </c>
      <c r="M415" s="87">
        <v>0.27</v>
      </c>
      <c r="N415" s="84">
        <v>0.27</v>
      </c>
      <c r="O415" s="84">
        <v>0.27</v>
      </c>
      <c r="P415" s="84">
        <v>0.27</v>
      </c>
      <c r="Q415" s="84">
        <v>0.27</v>
      </c>
      <c r="R415" s="84">
        <v>0.27</v>
      </c>
      <c r="S415" s="84">
        <v>0.27</v>
      </c>
      <c r="T415" s="84">
        <v>0.27</v>
      </c>
      <c r="U415" s="84">
        <v>0.27</v>
      </c>
      <c r="V415" s="74">
        <v>0.27</v>
      </c>
      <c r="W415" s="74">
        <v>0.27</v>
      </c>
      <c r="X415" s="74">
        <v>0.27</v>
      </c>
      <c r="Y415" s="74">
        <v>0.27</v>
      </c>
      <c r="Z415" s="74">
        <v>0.27</v>
      </c>
      <c r="AA415" s="74">
        <v>0.27</v>
      </c>
      <c r="AB415" s="74">
        <v>0.27</v>
      </c>
      <c r="AC415" s="74">
        <v>0.27</v>
      </c>
      <c r="AD415" s="74">
        <v>0.27</v>
      </c>
      <c r="AE415" s="74">
        <v>0.27</v>
      </c>
      <c r="AF415" s="74">
        <v>0.27</v>
      </c>
      <c r="AG415" s="74">
        <v>0.33</v>
      </c>
      <c r="AH415" s="74">
        <v>0.33</v>
      </c>
      <c r="AI415" s="74" t="s">
        <v>26</v>
      </c>
      <c r="AJ415" s="74" t="s">
        <v>26</v>
      </c>
      <c r="AK415" s="74" t="s">
        <v>26</v>
      </c>
    </row>
    <row r="416" spans="1:37" x14ac:dyDescent="0.25">
      <c r="A416" s="74" t="s">
        <v>597</v>
      </c>
      <c r="B416" s="84" t="s">
        <v>20</v>
      </c>
      <c r="C416" s="74" t="s">
        <v>21</v>
      </c>
      <c r="D416" s="74" t="s">
        <v>22</v>
      </c>
      <c r="E416" s="74" t="s">
        <v>38</v>
      </c>
      <c r="F416" s="74" t="s">
        <v>595</v>
      </c>
      <c r="G416" s="74" t="s">
        <v>40</v>
      </c>
      <c r="H416" s="84">
        <v>10</v>
      </c>
      <c r="I416" s="85">
        <v>0.7</v>
      </c>
      <c r="J416" s="86">
        <v>0.43297207610283089</v>
      </c>
      <c r="K416" s="87">
        <v>0.13</v>
      </c>
      <c r="L416" s="87">
        <v>0.2</v>
      </c>
      <c r="M416" s="87">
        <v>0.2</v>
      </c>
      <c r="N416" s="84">
        <v>0.2</v>
      </c>
      <c r="O416" s="84">
        <v>0.2</v>
      </c>
      <c r="P416" s="84">
        <v>0.2</v>
      </c>
      <c r="Q416" s="84">
        <v>0.2</v>
      </c>
      <c r="R416" s="84">
        <v>0.2</v>
      </c>
      <c r="S416" s="84">
        <v>0.2</v>
      </c>
      <c r="T416" s="84">
        <v>0.2</v>
      </c>
      <c r="U416" s="84">
        <v>0.2</v>
      </c>
      <c r="V416" s="74">
        <v>0.2</v>
      </c>
      <c r="W416" s="74">
        <v>0.2</v>
      </c>
      <c r="X416" s="74">
        <v>0.2</v>
      </c>
      <c r="Y416" s="74">
        <v>0.2</v>
      </c>
      <c r="Z416" s="74">
        <v>0.2</v>
      </c>
      <c r="AA416" s="74">
        <v>0.2</v>
      </c>
      <c r="AB416" s="74">
        <v>0.2</v>
      </c>
      <c r="AC416" s="74">
        <v>0.2</v>
      </c>
      <c r="AD416" s="74">
        <v>0.23</v>
      </c>
      <c r="AE416" s="74">
        <v>0.23</v>
      </c>
      <c r="AF416" s="74">
        <v>0.23</v>
      </c>
      <c r="AG416" s="74">
        <v>0.33</v>
      </c>
      <c r="AH416" s="74">
        <v>0.33</v>
      </c>
      <c r="AI416" s="74" t="s">
        <v>26</v>
      </c>
      <c r="AJ416" s="74" t="s">
        <v>26</v>
      </c>
      <c r="AK416" s="74" t="s">
        <v>26</v>
      </c>
    </row>
    <row r="417" spans="1:37" x14ac:dyDescent="0.25">
      <c r="A417" s="74" t="s">
        <v>598</v>
      </c>
      <c r="B417" s="84" t="s">
        <v>28</v>
      </c>
      <c r="C417" s="74" t="s">
        <v>21</v>
      </c>
      <c r="D417" s="74" t="s">
        <v>22</v>
      </c>
      <c r="E417" s="74" t="s">
        <v>38</v>
      </c>
      <c r="F417" s="74" t="s">
        <v>595</v>
      </c>
      <c r="G417" s="74" t="s">
        <v>40</v>
      </c>
      <c r="H417" s="84">
        <v>10</v>
      </c>
      <c r="I417" s="85">
        <v>0.7</v>
      </c>
      <c r="J417" s="86">
        <v>0.43297207610283089</v>
      </c>
      <c r="K417" s="87">
        <v>0.2</v>
      </c>
      <c r="L417" s="87">
        <v>0.27</v>
      </c>
      <c r="M417" s="87">
        <v>0.27</v>
      </c>
      <c r="N417" s="84">
        <v>0.27</v>
      </c>
      <c r="O417" s="84">
        <v>0.27</v>
      </c>
      <c r="P417" s="84">
        <v>0.27</v>
      </c>
      <c r="Q417" s="84">
        <v>0.27</v>
      </c>
      <c r="R417" s="84">
        <v>0.27</v>
      </c>
      <c r="S417" s="84">
        <v>0.27</v>
      </c>
      <c r="T417" s="84">
        <v>0.27</v>
      </c>
      <c r="U417" s="84">
        <v>0.27</v>
      </c>
      <c r="V417" s="74">
        <v>0.27</v>
      </c>
      <c r="W417" s="74">
        <v>0.27</v>
      </c>
      <c r="X417" s="74">
        <v>0.27</v>
      </c>
      <c r="Y417" s="74">
        <v>0.27</v>
      </c>
      <c r="Z417" s="74">
        <v>0.27</v>
      </c>
      <c r="AA417" s="74">
        <v>0.27</v>
      </c>
      <c r="AB417" s="74">
        <v>0.27</v>
      </c>
      <c r="AC417" s="74">
        <v>0.27</v>
      </c>
      <c r="AD417" s="74">
        <v>0.31</v>
      </c>
      <c r="AE417" s="74">
        <v>0.31</v>
      </c>
      <c r="AF417" s="74">
        <v>0.31</v>
      </c>
      <c r="AG417" s="74">
        <v>0.33</v>
      </c>
      <c r="AH417" s="74">
        <v>0.33</v>
      </c>
      <c r="AI417" s="74" t="s">
        <v>26</v>
      </c>
      <c r="AJ417" s="74" t="s">
        <v>26</v>
      </c>
      <c r="AK417" s="74" t="s">
        <v>26</v>
      </c>
    </row>
    <row r="418" spans="1:37" x14ac:dyDescent="0.25">
      <c r="A418" s="74" t="s">
        <v>599</v>
      </c>
      <c r="B418" s="84" t="s">
        <v>20</v>
      </c>
      <c r="C418" s="74" t="s">
        <v>30</v>
      </c>
      <c r="D418" s="74" t="s">
        <v>22</v>
      </c>
      <c r="E418" s="74" t="s">
        <v>38</v>
      </c>
      <c r="F418" s="74" t="s">
        <v>595</v>
      </c>
      <c r="G418" s="74" t="s">
        <v>31</v>
      </c>
      <c r="H418" s="84">
        <v>10</v>
      </c>
      <c r="I418" s="85">
        <v>0.7</v>
      </c>
      <c r="J418" s="86">
        <v>0.45890207746534312</v>
      </c>
      <c r="K418" s="87">
        <v>0.12</v>
      </c>
      <c r="L418" s="87">
        <v>0.17</v>
      </c>
      <c r="M418" s="87">
        <v>0.17</v>
      </c>
      <c r="N418" s="84">
        <v>0.25</v>
      </c>
      <c r="O418" s="84">
        <v>0.25</v>
      </c>
      <c r="P418" s="84">
        <v>0.25</v>
      </c>
      <c r="Q418" s="84">
        <v>0.25</v>
      </c>
      <c r="R418" s="84">
        <v>0.25</v>
      </c>
      <c r="S418" s="84">
        <v>0.25</v>
      </c>
      <c r="T418" s="84">
        <v>0.25</v>
      </c>
      <c r="U418" s="84">
        <v>0.25</v>
      </c>
      <c r="V418" s="74">
        <v>0.25</v>
      </c>
      <c r="W418" s="74">
        <v>0.25</v>
      </c>
      <c r="X418" s="74">
        <v>0.25</v>
      </c>
      <c r="Y418" s="74">
        <v>0.25</v>
      </c>
      <c r="Z418" s="74">
        <v>0.25</v>
      </c>
      <c r="AA418" s="74">
        <v>0.25</v>
      </c>
      <c r="AB418" s="74">
        <v>0.25</v>
      </c>
      <c r="AC418" s="74">
        <v>0.25</v>
      </c>
      <c r="AD418" s="74">
        <v>0.25</v>
      </c>
      <c r="AE418" s="74">
        <v>0.25</v>
      </c>
      <c r="AF418" s="74">
        <v>0.25</v>
      </c>
      <c r="AG418" s="74">
        <v>0.33</v>
      </c>
      <c r="AH418" s="74">
        <v>0.33</v>
      </c>
      <c r="AI418" s="74" t="s">
        <v>26</v>
      </c>
      <c r="AJ418" s="74" t="s">
        <v>26</v>
      </c>
      <c r="AK418" s="74" t="s">
        <v>26</v>
      </c>
    </row>
    <row r="419" spans="1:37" x14ac:dyDescent="0.25">
      <c r="A419" s="74" t="s">
        <v>600</v>
      </c>
      <c r="B419" s="84" t="s">
        <v>28</v>
      </c>
      <c r="C419" s="74" t="s">
        <v>30</v>
      </c>
      <c r="D419" s="74" t="s">
        <v>22</v>
      </c>
      <c r="E419" s="74" t="s">
        <v>38</v>
      </c>
      <c r="F419" s="74" t="s">
        <v>595</v>
      </c>
      <c r="G419" s="74" t="s">
        <v>31</v>
      </c>
      <c r="H419" s="84">
        <v>10</v>
      </c>
      <c r="I419" s="85">
        <v>0.7</v>
      </c>
      <c r="J419" s="86">
        <v>0.45890207746534312</v>
      </c>
      <c r="K419" s="87">
        <v>0.12</v>
      </c>
      <c r="L419" s="87">
        <v>0.27</v>
      </c>
      <c r="M419" s="87">
        <v>0.27</v>
      </c>
      <c r="N419" s="84">
        <v>0.27</v>
      </c>
      <c r="O419" s="84">
        <v>0.25</v>
      </c>
      <c r="P419" s="84">
        <v>0.25</v>
      </c>
      <c r="Q419" s="84">
        <v>0.25</v>
      </c>
      <c r="R419" s="84">
        <v>0.25</v>
      </c>
      <c r="S419" s="84">
        <v>0.25</v>
      </c>
      <c r="T419" s="84">
        <v>0.25</v>
      </c>
      <c r="U419" s="84">
        <v>0.25</v>
      </c>
      <c r="V419" s="74">
        <v>0.25</v>
      </c>
      <c r="W419" s="74">
        <v>0.25</v>
      </c>
      <c r="X419" s="74">
        <v>0.25</v>
      </c>
      <c r="Y419" s="74">
        <v>0.25</v>
      </c>
      <c r="Z419" s="74">
        <v>0.25</v>
      </c>
      <c r="AA419" s="74">
        <v>0.25</v>
      </c>
      <c r="AB419" s="74">
        <v>0.25</v>
      </c>
      <c r="AC419" s="74">
        <v>0.25</v>
      </c>
      <c r="AD419" s="74">
        <v>0.25</v>
      </c>
      <c r="AE419" s="74">
        <v>0.25</v>
      </c>
      <c r="AF419" s="74">
        <v>0.25</v>
      </c>
      <c r="AG419" s="74">
        <v>0.33</v>
      </c>
      <c r="AH419" s="74">
        <v>0.33</v>
      </c>
      <c r="AI419" s="74" t="s">
        <v>26</v>
      </c>
      <c r="AJ419" s="74" t="s">
        <v>26</v>
      </c>
      <c r="AK419" s="74" t="s">
        <v>26</v>
      </c>
    </row>
    <row r="420" spans="1:37" x14ac:dyDescent="0.25">
      <c r="A420" s="74" t="s">
        <v>601</v>
      </c>
      <c r="B420" s="84" t="s">
        <v>20</v>
      </c>
      <c r="C420" s="74" t="s">
        <v>34</v>
      </c>
      <c r="D420" s="74" t="s">
        <v>22</v>
      </c>
      <c r="E420" s="74" t="s">
        <v>45</v>
      </c>
      <c r="F420" s="74" t="s">
        <v>595</v>
      </c>
      <c r="G420" s="74" t="s">
        <v>47</v>
      </c>
      <c r="H420" s="84">
        <v>20</v>
      </c>
      <c r="I420" s="85">
        <v>0.7</v>
      </c>
      <c r="J420" s="86">
        <v>0.90105368807260355</v>
      </c>
      <c r="K420" s="87">
        <v>0.2</v>
      </c>
      <c r="L420" s="87">
        <v>0.27</v>
      </c>
      <c r="M420" s="87">
        <v>0.27</v>
      </c>
      <c r="N420" s="84">
        <v>0.27</v>
      </c>
      <c r="O420" s="84">
        <v>0.27</v>
      </c>
      <c r="P420" s="84">
        <v>0.27</v>
      </c>
      <c r="Q420" s="84">
        <v>0.27</v>
      </c>
      <c r="R420" s="84">
        <v>0.35</v>
      </c>
      <c r="S420" s="84">
        <v>0.35</v>
      </c>
      <c r="T420" s="84">
        <v>0.35</v>
      </c>
      <c r="U420" s="84">
        <v>0.35</v>
      </c>
      <c r="V420" s="74">
        <v>0.35</v>
      </c>
      <c r="W420" s="74">
        <v>0.35</v>
      </c>
      <c r="X420" s="74">
        <v>0.35</v>
      </c>
      <c r="Y420" s="74">
        <v>0.35</v>
      </c>
      <c r="Z420" s="74">
        <v>0.35</v>
      </c>
      <c r="AA420" s="74">
        <v>0.35</v>
      </c>
      <c r="AB420" s="74">
        <v>0.35</v>
      </c>
      <c r="AC420" s="74">
        <v>0.35</v>
      </c>
      <c r="AD420" s="74">
        <v>0.35</v>
      </c>
      <c r="AE420" s="74">
        <v>0.35</v>
      </c>
      <c r="AF420" s="74">
        <v>0.35</v>
      </c>
      <c r="AG420" s="74">
        <v>0.38</v>
      </c>
      <c r="AH420" s="74">
        <v>0.38</v>
      </c>
      <c r="AI420" s="74" t="s">
        <v>26</v>
      </c>
      <c r="AJ420" s="74" t="s">
        <v>26</v>
      </c>
      <c r="AK420" s="74" t="s">
        <v>26</v>
      </c>
    </row>
    <row r="421" spans="1:37" x14ac:dyDescent="0.25">
      <c r="A421" s="74" t="s">
        <v>602</v>
      </c>
      <c r="B421" s="84" t="s">
        <v>28</v>
      </c>
      <c r="C421" s="74" t="s">
        <v>34</v>
      </c>
      <c r="D421" s="74" t="s">
        <v>22</v>
      </c>
      <c r="E421" s="74" t="s">
        <v>45</v>
      </c>
      <c r="F421" s="74" t="s">
        <v>595</v>
      </c>
      <c r="G421" s="74" t="s">
        <v>47</v>
      </c>
      <c r="H421" s="84">
        <v>20</v>
      </c>
      <c r="I421" s="85">
        <v>0.7</v>
      </c>
      <c r="J421" s="86">
        <v>0.90105368807260355</v>
      </c>
      <c r="K421" s="87">
        <v>0.2</v>
      </c>
      <c r="L421" s="87">
        <v>0.27</v>
      </c>
      <c r="M421" s="87">
        <v>0.27</v>
      </c>
      <c r="N421" s="84">
        <v>0.27</v>
      </c>
      <c r="O421" s="84">
        <v>0.27</v>
      </c>
      <c r="P421" s="84">
        <v>0.27</v>
      </c>
      <c r="Q421" s="84">
        <v>0.27</v>
      </c>
      <c r="R421" s="84">
        <v>0.35</v>
      </c>
      <c r="S421" s="84">
        <v>0.35</v>
      </c>
      <c r="T421" s="84">
        <v>0.35</v>
      </c>
      <c r="U421" s="84">
        <v>0.35</v>
      </c>
      <c r="V421" s="74">
        <v>0.35</v>
      </c>
      <c r="W421" s="74">
        <v>0.35</v>
      </c>
      <c r="X421" s="74">
        <v>0.35</v>
      </c>
      <c r="Y421" s="74">
        <v>0.35</v>
      </c>
      <c r="Z421" s="74">
        <v>0.35</v>
      </c>
      <c r="AA421" s="74">
        <v>0.35</v>
      </c>
      <c r="AB421" s="74">
        <v>0.35</v>
      </c>
      <c r="AC421" s="74">
        <v>0.35</v>
      </c>
      <c r="AD421" s="74">
        <v>0.35</v>
      </c>
      <c r="AE421" s="74">
        <v>0.35</v>
      </c>
      <c r="AF421" s="74">
        <v>0.35</v>
      </c>
      <c r="AG421" s="74">
        <v>0.38</v>
      </c>
      <c r="AH421" s="74">
        <v>0.38</v>
      </c>
      <c r="AI421" s="74" t="s">
        <v>26</v>
      </c>
      <c r="AJ421" s="74" t="s">
        <v>26</v>
      </c>
      <c r="AK421" s="74" t="s">
        <v>26</v>
      </c>
    </row>
    <row r="422" spans="1:37" x14ac:dyDescent="0.25">
      <c r="A422" s="74" t="s">
        <v>603</v>
      </c>
      <c r="B422" s="84" t="s">
        <v>20</v>
      </c>
      <c r="C422" s="74" t="s">
        <v>89</v>
      </c>
      <c r="D422" s="74" t="s">
        <v>90</v>
      </c>
      <c r="E422" s="74" t="s">
        <v>482</v>
      </c>
      <c r="F422" s="74" t="s">
        <v>604</v>
      </c>
      <c r="G422" s="74" t="s">
        <v>93</v>
      </c>
      <c r="H422" s="84">
        <v>10</v>
      </c>
      <c r="I422" s="85">
        <v>0.7</v>
      </c>
      <c r="J422" s="86">
        <v>0.46921264677093277</v>
      </c>
      <c r="K422" s="87">
        <v>0.15</v>
      </c>
      <c r="L422" s="87">
        <v>0.2</v>
      </c>
      <c r="M422" s="87">
        <v>0.2</v>
      </c>
      <c r="N422" s="84">
        <v>0.2</v>
      </c>
      <c r="O422" s="84">
        <v>0.25</v>
      </c>
      <c r="P422" s="84">
        <v>0.25</v>
      </c>
      <c r="Q422" s="84">
        <v>0.25</v>
      </c>
      <c r="R422" s="84">
        <v>0.25</v>
      </c>
      <c r="S422" s="84">
        <v>0.25</v>
      </c>
      <c r="T422" s="84">
        <v>0.25</v>
      </c>
      <c r="U422" s="84">
        <v>0.25</v>
      </c>
      <c r="V422" s="74">
        <v>0.25</v>
      </c>
      <c r="W422" s="74">
        <v>0.25</v>
      </c>
      <c r="X422" s="74">
        <v>0.25</v>
      </c>
      <c r="Y422" s="74">
        <v>0.25</v>
      </c>
      <c r="Z422" s="74">
        <v>0.25</v>
      </c>
      <c r="AA422" s="74">
        <v>0.25</v>
      </c>
      <c r="AB422" s="74">
        <v>0.25</v>
      </c>
      <c r="AC422" s="74">
        <v>0.25</v>
      </c>
      <c r="AD422" s="74">
        <v>0.25</v>
      </c>
      <c r="AE422" s="74">
        <v>0.25</v>
      </c>
      <c r="AF422" s="74">
        <v>0.25</v>
      </c>
      <c r="AG422" s="74">
        <v>0.33</v>
      </c>
      <c r="AH422" s="74">
        <v>0.33</v>
      </c>
      <c r="AI422" s="74" t="s">
        <v>26</v>
      </c>
      <c r="AJ422" s="74" t="s">
        <v>26</v>
      </c>
      <c r="AK422" s="74" t="s">
        <v>26</v>
      </c>
    </row>
    <row r="423" spans="1:37" x14ac:dyDescent="0.25">
      <c r="A423" s="74" t="s">
        <v>605</v>
      </c>
      <c r="B423" s="84" t="s">
        <v>28</v>
      </c>
      <c r="C423" s="74" t="s">
        <v>89</v>
      </c>
      <c r="D423" s="74" t="s">
        <v>90</v>
      </c>
      <c r="E423" s="74" t="s">
        <v>482</v>
      </c>
      <c r="F423" s="74" t="s">
        <v>604</v>
      </c>
      <c r="G423" s="74" t="s">
        <v>93</v>
      </c>
      <c r="H423" s="84">
        <v>10</v>
      </c>
      <c r="I423" s="85">
        <v>0.7</v>
      </c>
      <c r="J423" s="86">
        <v>0.46921264677093277</v>
      </c>
      <c r="K423" s="87">
        <v>0.15</v>
      </c>
      <c r="L423" s="87">
        <v>0.27</v>
      </c>
      <c r="M423" s="87">
        <v>0.27</v>
      </c>
      <c r="N423" s="84">
        <v>0.27</v>
      </c>
      <c r="O423" s="84">
        <v>0.27</v>
      </c>
      <c r="P423" s="84">
        <v>0.27</v>
      </c>
      <c r="Q423" s="84">
        <v>0.27</v>
      </c>
      <c r="R423" s="84">
        <v>0.27</v>
      </c>
      <c r="S423" s="84">
        <v>0.27</v>
      </c>
      <c r="T423" s="84">
        <v>0.27</v>
      </c>
      <c r="U423" s="84">
        <v>0.27</v>
      </c>
      <c r="V423" s="74">
        <v>0.27</v>
      </c>
      <c r="W423" s="74">
        <v>0.27</v>
      </c>
      <c r="X423" s="74">
        <v>0.27</v>
      </c>
      <c r="Y423" s="74">
        <v>0.27</v>
      </c>
      <c r="Z423" s="74">
        <v>0.27</v>
      </c>
      <c r="AA423" s="74">
        <v>0.27</v>
      </c>
      <c r="AB423" s="74">
        <v>0.27</v>
      </c>
      <c r="AC423" s="74">
        <v>0.27</v>
      </c>
      <c r="AD423" s="74">
        <v>0.27</v>
      </c>
      <c r="AE423" s="74">
        <v>0.27</v>
      </c>
      <c r="AF423" s="74">
        <v>0.27</v>
      </c>
      <c r="AG423" s="74">
        <v>0.33</v>
      </c>
      <c r="AH423" s="74">
        <v>0.33</v>
      </c>
      <c r="AI423" s="74" t="s">
        <v>26</v>
      </c>
      <c r="AJ423" s="74" t="s">
        <v>26</v>
      </c>
      <c r="AK423" s="74" t="s">
        <v>26</v>
      </c>
    </row>
    <row r="424" spans="1:37" x14ac:dyDescent="0.25">
      <c r="A424" s="74" t="s">
        <v>606</v>
      </c>
      <c r="B424" s="84" t="s">
        <v>20</v>
      </c>
      <c r="C424" s="74" t="s">
        <v>89</v>
      </c>
      <c r="D424" s="74" t="s">
        <v>57</v>
      </c>
      <c r="E424" s="74" t="s">
        <v>437</v>
      </c>
      <c r="F424" s="74" t="s">
        <v>607</v>
      </c>
      <c r="G424" s="74" t="s">
        <v>93</v>
      </c>
      <c r="H424" s="84">
        <v>15</v>
      </c>
      <c r="I424" s="85">
        <v>0.7</v>
      </c>
      <c r="J424" s="86">
        <v>0.63202344278738332</v>
      </c>
      <c r="K424" s="87">
        <v>0.15</v>
      </c>
      <c r="L424" s="87">
        <v>0.2</v>
      </c>
      <c r="M424" s="87">
        <v>0.2</v>
      </c>
      <c r="N424" s="84">
        <v>0.2</v>
      </c>
      <c r="O424" s="84">
        <v>0.25</v>
      </c>
      <c r="P424" s="84">
        <v>0.25</v>
      </c>
      <c r="Q424" s="84">
        <v>0.25</v>
      </c>
      <c r="R424" s="84">
        <v>0.25</v>
      </c>
      <c r="S424" s="84">
        <v>0.25</v>
      </c>
      <c r="T424" s="84">
        <v>0.25</v>
      </c>
      <c r="U424" s="84">
        <v>0.25</v>
      </c>
      <c r="V424" s="74">
        <v>0.25</v>
      </c>
      <c r="W424" s="74">
        <v>0.25</v>
      </c>
      <c r="X424" s="74">
        <v>0.25</v>
      </c>
      <c r="Y424" s="74">
        <v>0.25</v>
      </c>
      <c r="Z424" s="74">
        <v>0.25</v>
      </c>
      <c r="AA424" s="74">
        <v>0.25</v>
      </c>
      <c r="AB424" s="74">
        <v>0.25</v>
      </c>
      <c r="AC424" s="74">
        <v>0.25</v>
      </c>
      <c r="AD424" s="74">
        <v>0.25</v>
      </c>
      <c r="AE424" s="74">
        <v>0.25</v>
      </c>
      <c r="AF424" s="74">
        <v>0.25</v>
      </c>
      <c r="AG424" s="74">
        <v>0.33</v>
      </c>
      <c r="AH424" s="74">
        <v>0.33</v>
      </c>
      <c r="AI424" s="74" t="s">
        <v>26</v>
      </c>
      <c r="AJ424" s="74" t="s">
        <v>26</v>
      </c>
      <c r="AK424" s="74" t="s">
        <v>26</v>
      </c>
    </row>
    <row r="425" spans="1:37" x14ac:dyDescent="0.25">
      <c r="A425" s="74" t="s">
        <v>608</v>
      </c>
      <c r="B425" s="84" t="s">
        <v>28</v>
      </c>
      <c r="C425" s="74" t="s">
        <v>89</v>
      </c>
      <c r="D425" s="74" t="s">
        <v>57</v>
      </c>
      <c r="E425" s="74" t="s">
        <v>437</v>
      </c>
      <c r="F425" s="74" t="s">
        <v>607</v>
      </c>
      <c r="G425" s="74" t="s">
        <v>93</v>
      </c>
      <c r="H425" s="84">
        <v>15</v>
      </c>
      <c r="I425" s="85">
        <v>0.7</v>
      </c>
      <c r="J425" s="86">
        <v>0.63202344278738332</v>
      </c>
      <c r="K425" s="87">
        <v>0.15</v>
      </c>
      <c r="L425" s="87">
        <v>0.27</v>
      </c>
      <c r="M425" s="87">
        <v>0.27</v>
      </c>
      <c r="N425" s="84">
        <v>0.27</v>
      </c>
      <c r="O425" s="84">
        <v>0.27</v>
      </c>
      <c r="P425" s="84">
        <v>0.27</v>
      </c>
      <c r="Q425" s="84">
        <v>0.27</v>
      </c>
      <c r="R425" s="84">
        <v>0.27</v>
      </c>
      <c r="S425" s="84">
        <v>0.27</v>
      </c>
      <c r="T425" s="84">
        <v>0.27</v>
      </c>
      <c r="U425" s="84">
        <v>0.27</v>
      </c>
      <c r="V425" s="74">
        <v>0.27</v>
      </c>
      <c r="W425" s="74">
        <v>0.27</v>
      </c>
      <c r="X425" s="74">
        <v>0.27</v>
      </c>
      <c r="Y425" s="74">
        <v>0.27</v>
      </c>
      <c r="Z425" s="74">
        <v>0.27</v>
      </c>
      <c r="AA425" s="74">
        <v>0.27</v>
      </c>
      <c r="AB425" s="74">
        <v>0.27</v>
      </c>
      <c r="AC425" s="74">
        <v>0.27</v>
      </c>
      <c r="AD425" s="74">
        <v>0.27</v>
      </c>
      <c r="AE425" s="74">
        <v>0.27</v>
      </c>
      <c r="AF425" s="74">
        <v>0.27</v>
      </c>
      <c r="AG425" s="74">
        <v>0.33</v>
      </c>
      <c r="AH425" s="74">
        <v>0.33</v>
      </c>
      <c r="AI425" s="74" t="s">
        <v>26</v>
      </c>
      <c r="AJ425" s="74" t="s">
        <v>26</v>
      </c>
      <c r="AK425" s="74" t="s">
        <v>26</v>
      </c>
    </row>
    <row r="426" spans="1:37" x14ac:dyDescent="0.25">
      <c r="A426" s="74" t="s">
        <v>609</v>
      </c>
      <c r="B426" s="84" t="s">
        <v>20</v>
      </c>
      <c r="C426" s="74" t="s">
        <v>21</v>
      </c>
      <c r="D426" s="74" t="s">
        <v>57</v>
      </c>
      <c r="E426" s="74" t="s">
        <v>437</v>
      </c>
      <c r="F426" s="74" t="s">
        <v>607</v>
      </c>
      <c r="G426" s="74" t="s">
        <v>610</v>
      </c>
      <c r="H426" s="84">
        <v>15</v>
      </c>
      <c r="I426" s="85">
        <v>0.7</v>
      </c>
      <c r="J426" s="86">
        <v>0.59641964953452464</v>
      </c>
      <c r="K426" s="87">
        <v>0.13</v>
      </c>
      <c r="L426" s="87">
        <v>0.2</v>
      </c>
      <c r="M426" s="87">
        <v>0.2</v>
      </c>
      <c r="N426" s="84">
        <v>0.2</v>
      </c>
      <c r="O426" s="84">
        <v>0.2</v>
      </c>
      <c r="P426" s="84">
        <v>0.2</v>
      </c>
      <c r="Q426" s="84">
        <v>0.2</v>
      </c>
      <c r="R426" s="84">
        <v>0.2</v>
      </c>
      <c r="S426" s="84">
        <v>0.2</v>
      </c>
      <c r="T426" s="84">
        <v>0.2</v>
      </c>
      <c r="U426" s="84">
        <v>0.2</v>
      </c>
      <c r="V426" s="74">
        <v>0.2</v>
      </c>
      <c r="W426" s="74">
        <v>0.2</v>
      </c>
      <c r="X426" s="74">
        <v>0.2</v>
      </c>
      <c r="Y426" s="74">
        <v>0.2</v>
      </c>
      <c r="Z426" s="74">
        <v>0.2</v>
      </c>
      <c r="AA426" s="74">
        <v>0.2</v>
      </c>
      <c r="AB426" s="74">
        <v>0.2</v>
      </c>
      <c r="AC426" s="74">
        <v>0.2</v>
      </c>
      <c r="AD426" s="74">
        <v>0.2</v>
      </c>
      <c r="AE426" s="74">
        <v>0.2</v>
      </c>
      <c r="AF426" s="74">
        <v>0.2</v>
      </c>
      <c r="AG426" s="74">
        <v>0.33</v>
      </c>
      <c r="AH426" s="74">
        <v>0.33</v>
      </c>
      <c r="AI426" s="74" t="s">
        <v>26</v>
      </c>
      <c r="AJ426" s="74" t="s">
        <v>26</v>
      </c>
      <c r="AK426" s="74" t="s">
        <v>26</v>
      </c>
    </row>
    <row r="427" spans="1:37" x14ac:dyDescent="0.25">
      <c r="A427" s="74" t="s">
        <v>611</v>
      </c>
      <c r="B427" s="84" t="s">
        <v>28</v>
      </c>
      <c r="C427" s="74" t="s">
        <v>21</v>
      </c>
      <c r="D427" s="74" t="s">
        <v>57</v>
      </c>
      <c r="E427" s="74" t="s">
        <v>437</v>
      </c>
      <c r="F427" s="74" t="s">
        <v>607</v>
      </c>
      <c r="G427" s="74" t="s">
        <v>610</v>
      </c>
      <c r="H427" s="84">
        <v>15</v>
      </c>
      <c r="I427" s="85">
        <v>0.7</v>
      </c>
      <c r="J427" s="86">
        <v>0.59641964953452464</v>
      </c>
      <c r="K427" s="87">
        <v>0.2</v>
      </c>
      <c r="L427" s="87">
        <v>0.27</v>
      </c>
      <c r="M427" s="87">
        <v>0.27</v>
      </c>
      <c r="N427" s="84">
        <v>0.27</v>
      </c>
      <c r="O427" s="84">
        <v>0.27</v>
      </c>
      <c r="P427" s="84">
        <v>0.27</v>
      </c>
      <c r="Q427" s="84">
        <v>0.27</v>
      </c>
      <c r="R427" s="84">
        <v>0.27</v>
      </c>
      <c r="S427" s="84">
        <v>0.27</v>
      </c>
      <c r="T427" s="84">
        <v>0.27</v>
      </c>
      <c r="U427" s="84">
        <v>0.27</v>
      </c>
      <c r="V427" s="74">
        <v>0.27</v>
      </c>
      <c r="W427" s="74">
        <v>0.27</v>
      </c>
      <c r="X427" s="74">
        <v>0.27</v>
      </c>
      <c r="Y427" s="74">
        <v>0.27</v>
      </c>
      <c r="Z427" s="74">
        <v>0.27</v>
      </c>
      <c r="AA427" s="74">
        <v>0.27</v>
      </c>
      <c r="AB427" s="74">
        <v>0.27</v>
      </c>
      <c r="AC427" s="74">
        <v>0.27</v>
      </c>
      <c r="AD427" s="74">
        <v>0.27</v>
      </c>
      <c r="AE427" s="74">
        <v>0.27</v>
      </c>
      <c r="AF427" s="74">
        <v>0.27</v>
      </c>
      <c r="AG427" s="74">
        <v>0.33</v>
      </c>
      <c r="AH427" s="74">
        <v>0.33</v>
      </c>
      <c r="AI427" s="74" t="s">
        <v>26</v>
      </c>
      <c r="AJ427" s="74" t="s">
        <v>26</v>
      </c>
      <c r="AK427" s="74" t="s">
        <v>26</v>
      </c>
    </row>
    <row r="428" spans="1:37" x14ac:dyDescent="0.25">
      <c r="A428" s="74" t="s">
        <v>612</v>
      </c>
      <c r="B428" s="84" t="s">
        <v>20</v>
      </c>
      <c r="C428" s="74" t="s">
        <v>30</v>
      </c>
      <c r="D428" s="74" t="s">
        <v>57</v>
      </c>
      <c r="E428" s="74" t="s">
        <v>437</v>
      </c>
      <c r="F428" s="74" t="s">
        <v>607</v>
      </c>
      <c r="G428" s="74" t="s">
        <v>31</v>
      </c>
      <c r="H428" s="84">
        <v>15</v>
      </c>
      <c r="I428" s="85">
        <v>0.7</v>
      </c>
      <c r="J428" s="86">
        <v>0.6269962886457372</v>
      </c>
      <c r="K428" s="87">
        <v>0.2</v>
      </c>
      <c r="L428" s="87">
        <v>0.27</v>
      </c>
      <c r="M428" s="87">
        <v>0.27</v>
      </c>
      <c r="N428" s="84">
        <v>0.27</v>
      </c>
      <c r="O428" s="84">
        <v>0.27</v>
      </c>
      <c r="P428" s="84">
        <v>0.27</v>
      </c>
      <c r="Q428" s="84">
        <v>0.27</v>
      </c>
      <c r="R428" s="84">
        <v>0.25</v>
      </c>
      <c r="S428" s="84">
        <v>0.25</v>
      </c>
      <c r="T428" s="84">
        <v>0.25</v>
      </c>
      <c r="U428" s="84">
        <v>0.25</v>
      </c>
      <c r="V428" s="74">
        <v>0.25</v>
      </c>
      <c r="W428" s="74">
        <v>0.25</v>
      </c>
      <c r="X428" s="74">
        <v>0.25</v>
      </c>
      <c r="Y428" s="74">
        <v>0.25</v>
      </c>
      <c r="Z428" s="74">
        <v>0.25</v>
      </c>
      <c r="AA428" s="74">
        <v>0.25</v>
      </c>
      <c r="AB428" s="74">
        <v>0.25</v>
      </c>
      <c r="AC428" s="74">
        <v>0.25</v>
      </c>
      <c r="AD428" s="74">
        <v>0.25</v>
      </c>
      <c r="AE428" s="74">
        <v>0.25</v>
      </c>
      <c r="AF428" s="74">
        <v>0.25</v>
      </c>
      <c r="AG428" s="74">
        <v>0.33</v>
      </c>
      <c r="AH428" s="74">
        <v>0.33</v>
      </c>
      <c r="AI428" s="74" t="s">
        <v>26</v>
      </c>
      <c r="AJ428" s="74" t="s">
        <v>26</v>
      </c>
    </row>
    <row r="429" spans="1:37" x14ac:dyDescent="0.25">
      <c r="A429" s="74" t="s">
        <v>613</v>
      </c>
      <c r="B429" s="84" t="s">
        <v>28</v>
      </c>
      <c r="C429" s="74" t="s">
        <v>30</v>
      </c>
      <c r="D429" s="74" t="s">
        <v>57</v>
      </c>
      <c r="E429" s="74" t="s">
        <v>437</v>
      </c>
      <c r="F429" s="74" t="s">
        <v>607</v>
      </c>
      <c r="G429" s="74" t="s">
        <v>31</v>
      </c>
      <c r="H429" s="84">
        <v>15</v>
      </c>
      <c r="I429" s="85">
        <v>0.7</v>
      </c>
      <c r="J429" s="86">
        <v>0.6269962886457372</v>
      </c>
      <c r="K429" s="87">
        <v>0.2</v>
      </c>
      <c r="L429" s="87">
        <v>0.27</v>
      </c>
      <c r="M429" s="87">
        <v>0.27</v>
      </c>
      <c r="N429" s="84">
        <v>0.27</v>
      </c>
      <c r="O429" s="84">
        <v>0.27</v>
      </c>
      <c r="P429" s="84">
        <v>0.27</v>
      </c>
      <c r="Q429" s="84">
        <v>0.27</v>
      </c>
      <c r="R429" s="84">
        <v>0.25</v>
      </c>
      <c r="S429" s="84">
        <v>0.25</v>
      </c>
      <c r="T429" s="84">
        <v>0.25</v>
      </c>
      <c r="U429" s="84">
        <v>0.25</v>
      </c>
      <c r="V429" s="74">
        <v>0.25</v>
      </c>
      <c r="W429" s="74">
        <v>0.25</v>
      </c>
      <c r="X429" s="74">
        <v>0.25</v>
      </c>
      <c r="Y429" s="74">
        <v>0.25</v>
      </c>
      <c r="Z429" s="74">
        <v>0.25</v>
      </c>
      <c r="AA429" s="74">
        <v>0.25</v>
      </c>
      <c r="AB429" s="74">
        <v>0.25</v>
      </c>
      <c r="AC429" s="74">
        <v>0.25</v>
      </c>
      <c r="AD429" s="74">
        <v>0.25</v>
      </c>
      <c r="AE429" s="74">
        <v>0.25</v>
      </c>
      <c r="AF429" s="74">
        <v>0.25</v>
      </c>
      <c r="AG429" s="74">
        <v>0.33</v>
      </c>
      <c r="AH429" s="74">
        <v>0.33</v>
      </c>
      <c r="AI429" s="74" t="s">
        <v>26</v>
      </c>
      <c r="AJ429" s="74" t="s">
        <v>26</v>
      </c>
      <c r="AK429" s="74" t="s">
        <v>26</v>
      </c>
    </row>
    <row r="430" spans="1:37" x14ac:dyDescent="0.25">
      <c r="A430" s="74" t="s">
        <v>614</v>
      </c>
      <c r="B430" s="84" t="s">
        <v>20</v>
      </c>
      <c r="C430" s="74" t="s">
        <v>21</v>
      </c>
      <c r="D430" s="74" t="s">
        <v>77</v>
      </c>
      <c r="E430" s="74" t="s">
        <v>78</v>
      </c>
      <c r="F430" s="74" t="s">
        <v>615</v>
      </c>
      <c r="G430" s="74" t="s">
        <v>79</v>
      </c>
      <c r="H430" s="84">
        <v>10</v>
      </c>
      <c r="I430" s="85">
        <v>0.7</v>
      </c>
      <c r="J430" s="86">
        <v>0.46016409749751264</v>
      </c>
      <c r="K430" s="87">
        <v>0.13</v>
      </c>
      <c r="L430" s="87">
        <v>0.2</v>
      </c>
      <c r="M430" s="87">
        <v>0.2</v>
      </c>
      <c r="N430" s="84">
        <v>0.2</v>
      </c>
      <c r="O430" s="84">
        <v>0.2</v>
      </c>
      <c r="P430" s="84">
        <v>0.2</v>
      </c>
      <c r="Q430" s="84">
        <v>0.2</v>
      </c>
      <c r="R430" s="84">
        <v>0.2</v>
      </c>
      <c r="S430" s="84">
        <v>0.2</v>
      </c>
      <c r="T430" s="84">
        <v>0.2</v>
      </c>
      <c r="U430" s="84">
        <v>0.2</v>
      </c>
      <c r="V430" s="74">
        <v>0.2</v>
      </c>
      <c r="W430" s="74">
        <v>0.2</v>
      </c>
      <c r="X430" s="74">
        <v>0.2</v>
      </c>
      <c r="Y430" s="74">
        <v>0.2</v>
      </c>
      <c r="Z430" s="74">
        <v>0.2</v>
      </c>
      <c r="AA430" s="74">
        <v>0.2</v>
      </c>
      <c r="AB430" s="74">
        <v>0.2</v>
      </c>
      <c r="AC430" s="74">
        <v>0.2</v>
      </c>
      <c r="AD430" s="74">
        <v>0.2</v>
      </c>
      <c r="AE430" s="74">
        <v>0.2</v>
      </c>
      <c r="AF430" s="74">
        <v>0.2</v>
      </c>
      <c r="AG430" s="74">
        <v>0.33</v>
      </c>
      <c r="AH430" s="74">
        <v>0.33</v>
      </c>
      <c r="AI430" s="74" t="s">
        <v>26</v>
      </c>
      <c r="AJ430" s="74" t="s">
        <v>26</v>
      </c>
      <c r="AK430" s="74" t="s">
        <v>26</v>
      </c>
    </row>
    <row r="431" spans="1:37" x14ac:dyDescent="0.25">
      <c r="A431" s="74" t="s">
        <v>616</v>
      </c>
      <c r="B431" s="84" t="s">
        <v>28</v>
      </c>
      <c r="C431" s="74" t="s">
        <v>21</v>
      </c>
      <c r="D431" s="74" t="s">
        <v>77</v>
      </c>
      <c r="E431" s="74" t="s">
        <v>78</v>
      </c>
      <c r="F431" s="74" t="s">
        <v>615</v>
      </c>
      <c r="G431" s="74" t="s">
        <v>79</v>
      </c>
      <c r="H431" s="84">
        <v>10</v>
      </c>
      <c r="I431" s="85">
        <v>0.7</v>
      </c>
      <c r="J431" s="86">
        <v>0.46016409749751264</v>
      </c>
      <c r="K431" s="87">
        <v>0.2</v>
      </c>
      <c r="L431" s="87">
        <v>0.27</v>
      </c>
      <c r="M431" s="87">
        <v>0.27</v>
      </c>
      <c r="N431" s="84">
        <v>0.27</v>
      </c>
      <c r="O431" s="84">
        <v>0.27</v>
      </c>
      <c r="P431" s="84">
        <v>0.27</v>
      </c>
      <c r="Q431" s="84">
        <v>0.27</v>
      </c>
      <c r="R431" s="84">
        <v>0.27</v>
      </c>
      <c r="S431" s="84">
        <v>0.27</v>
      </c>
      <c r="T431" s="84">
        <v>0.27</v>
      </c>
      <c r="U431" s="84">
        <v>0.27</v>
      </c>
      <c r="V431" s="74">
        <v>0.27</v>
      </c>
      <c r="W431" s="74">
        <v>0.27</v>
      </c>
      <c r="X431" s="74">
        <v>0.27</v>
      </c>
      <c r="Y431" s="74">
        <v>0.27</v>
      </c>
      <c r="Z431" s="74">
        <v>0.27</v>
      </c>
      <c r="AA431" s="74">
        <v>0.27</v>
      </c>
      <c r="AB431" s="74">
        <v>0.27</v>
      </c>
      <c r="AC431" s="74">
        <v>0.27</v>
      </c>
      <c r="AD431" s="74">
        <v>0.27</v>
      </c>
      <c r="AE431" s="74">
        <v>0.27</v>
      </c>
      <c r="AF431" s="74">
        <v>0.27</v>
      </c>
      <c r="AG431" s="74">
        <v>0.33</v>
      </c>
      <c r="AH431" s="74">
        <v>0.33</v>
      </c>
      <c r="AI431" s="74" t="s">
        <v>26</v>
      </c>
      <c r="AJ431" s="74" t="s">
        <v>26</v>
      </c>
      <c r="AK431" s="74" t="s">
        <v>26</v>
      </c>
    </row>
    <row r="432" spans="1:37" x14ac:dyDescent="0.25">
      <c r="A432" s="74" t="s">
        <v>617</v>
      </c>
      <c r="B432" s="84" t="s">
        <v>20</v>
      </c>
      <c r="C432" s="74" t="s">
        <v>89</v>
      </c>
      <c r="D432" s="74" t="s">
        <v>77</v>
      </c>
      <c r="E432" s="74" t="s">
        <v>78</v>
      </c>
      <c r="F432" s="74" t="s">
        <v>618</v>
      </c>
      <c r="G432" s="74" t="s">
        <v>79</v>
      </c>
      <c r="H432" s="84">
        <v>10</v>
      </c>
      <c r="I432" s="85">
        <v>0.7</v>
      </c>
      <c r="J432" s="86">
        <v>0.46016409749751264</v>
      </c>
      <c r="K432" s="87">
        <v>0.15</v>
      </c>
      <c r="L432" s="87">
        <v>0.2</v>
      </c>
      <c r="M432" s="87">
        <v>0.2</v>
      </c>
      <c r="N432" s="84">
        <v>0.2</v>
      </c>
      <c r="O432" s="84">
        <v>0.25</v>
      </c>
      <c r="P432" s="84">
        <v>0.25</v>
      </c>
      <c r="Q432" s="84">
        <v>0.25</v>
      </c>
      <c r="R432" s="84">
        <v>0.25</v>
      </c>
      <c r="S432" s="84">
        <v>0.25</v>
      </c>
      <c r="T432" s="84">
        <v>0.25</v>
      </c>
      <c r="U432" s="84">
        <v>0.25</v>
      </c>
      <c r="V432" s="74">
        <v>0.25</v>
      </c>
      <c r="W432" s="74">
        <v>0.25</v>
      </c>
      <c r="X432" s="74">
        <v>0.25</v>
      </c>
      <c r="Y432" s="74">
        <v>0.25</v>
      </c>
      <c r="Z432" s="74">
        <v>0.25</v>
      </c>
      <c r="AA432" s="74">
        <v>0.25</v>
      </c>
      <c r="AB432" s="74">
        <v>0.25</v>
      </c>
      <c r="AC432" s="74">
        <v>0.25</v>
      </c>
      <c r="AD432" s="74">
        <v>0.25</v>
      </c>
      <c r="AE432" s="74">
        <v>0.25</v>
      </c>
      <c r="AF432" s="74">
        <v>0.25</v>
      </c>
      <c r="AG432" s="74">
        <v>0.33</v>
      </c>
      <c r="AH432" s="74">
        <v>0.33</v>
      </c>
      <c r="AI432" s="74" t="s">
        <v>26</v>
      </c>
      <c r="AJ432" s="74" t="s">
        <v>26</v>
      </c>
      <c r="AK432" s="74" t="s">
        <v>26</v>
      </c>
    </row>
    <row r="433" spans="1:37" x14ac:dyDescent="0.25">
      <c r="A433" s="74" t="s">
        <v>619</v>
      </c>
      <c r="B433" s="84" t="s">
        <v>28</v>
      </c>
      <c r="C433" s="74" t="s">
        <v>89</v>
      </c>
      <c r="D433" s="74" t="s">
        <v>77</v>
      </c>
      <c r="E433" s="74" t="s">
        <v>78</v>
      </c>
      <c r="F433" s="74" t="s">
        <v>618</v>
      </c>
      <c r="G433" s="74" t="s">
        <v>79</v>
      </c>
      <c r="H433" s="84">
        <v>10</v>
      </c>
      <c r="I433" s="85">
        <v>0.7</v>
      </c>
      <c r="J433" s="86">
        <v>0.46016409749751264</v>
      </c>
      <c r="K433" s="87">
        <v>0.15</v>
      </c>
      <c r="L433" s="87">
        <v>0.27</v>
      </c>
      <c r="M433" s="87">
        <v>0.27</v>
      </c>
      <c r="N433" s="84">
        <v>0.27</v>
      </c>
      <c r="O433" s="84">
        <v>0.27</v>
      </c>
      <c r="P433" s="84">
        <v>0.27</v>
      </c>
      <c r="Q433" s="84">
        <v>0.27</v>
      </c>
      <c r="R433" s="84">
        <v>0.27</v>
      </c>
      <c r="S433" s="84">
        <v>0.27</v>
      </c>
      <c r="T433" s="84">
        <v>0.27</v>
      </c>
      <c r="U433" s="84">
        <v>0.27</v>
      </c>
      <c r="V433" s="74">
        <v>0.27</v>
      </c>
      <c r="W433" s="74">
        <v>0.27</v>
      </c>
      <c r="X433" s="74">
        <v>0.27</v>
      </c>
      <c r="Y433" s="74">
        <v>0.27</v>
      </c>
      <c r="Z433" s="74">
        <v>0.27</v>
      </c>
      <c r="AA433" s="74">
        <v>0.27</v>
      </c>
      <c r="AB433" s="74">
        <v>0.27</v>
      </c>
      <c r="AC433" s="74">
        <v>0.27</v>
      </c>
      <c r="AD433" s="74">
        <v>0.27</v>
      </c>
      <c r="AE433" s="74">
        <v>0.27</v>
      </c>
      <c r="AF433" s="74">
        <v>0.27</v>
      </c>
      <c r="AG433" s="74">
        <v>0.33</v>
      </c>
      <c r="AH433" s="74">
        <v>0.33</v>
      </c>
      <c r="AI433" s="74" t="s">
        <v>26</v>
      </c>
      <c r="AJ433" s="74" t="s">
        <v>26</v>
      </c>
      <c r="AK433" s="74" t="s">
        <v>26</v>
      </c>
    </row>
    <row r="434" spans="1:37" x14ac:dyDescent="0.25">
      <c r="A434" s="74" t="s">
        <v>620</v>
      </c>
      <c r="B434" s="84" t="s">
        <v>20</v>
      </c>
      <c r="C434" s="74" t="s">
        <v>30</v>
      </c>
      <c r="D434" s="74" t="s">
        <v>77</v>
      </c>
      <c r="E434" s="74" t="s">
        <v>78</v>
      </c>
      <c r="F434" s="74" t="s">
        <v>618</v>
      </c>
      <c r="G434" s="74" t="s">
        <v>79</v>
      </c>
      <c r="H434" s="84">
        <v>10</v>
      </c>
      <c r="I434" s="85">
        <v>0.7</v>
      </c>
      <c r="J434" s="86">
        <v>0.46016409749751264</v>
      </c>
      <c r="K434" s="87">
        <v>0.2</v>
      </c>
      <c r="L434" s="87">
        <v>0.27</v>
      </c>
      <c r="M434" s="87">
        <v>0.27</v>
      </c>
      <c r="N434" s="84">
        <v>0.27</v>
      </c>
      <c r="O434" s="84">
        <v>0.27</v>
      </c>
      <c r="P434" s="84">
        <v>0.27</v>
      </c>
      <c r="Q434" s="84">
        <v>0.27</v>
      </c>
      <c r="R434" s="84">
        <v>0.25</v>
      </c>
      <c r="S434" s="84">
        <v>0.25</v>
      </c>
      <c r="T434" s="84">
        <v>0.25</v>
      </c>
      <c r="U434" s="84">
        <v>0.25</v>
      </c>
      <c r="V434" s="74">
        <v>0.25</v>
      </c>
      <c r="W434" s="74">
        <v>0.25</v>
      </c>
      <c r="X434" s="74">
        <v>0.25</v>
      </c>
      <c r="Y434" s="74">
        <v>0.25</v>
      </c>
      <c r="Z434" s="74">
        <v>0.25</v>
      </c>
      <c r="AA434" s="74">
        <v>0.25</v>
      </c>
      <c r="AB434" s="74">
        <v>0.25</v>
      </c>
      <c r="AC434" s="74">
        <v>0.25</v>
      </c>
      <c r="AD434" s="74">
        <v>0.25</v>
      </c>
      <c r="AE434" s="74">
        <v>0.25</v>
      </c>
      <c r="AF434" s="74">
        <v>0.25</v>
      </c>
      <c r="AG434" s="74">
        <v>0.33</v>
      </c>
      <c r="AH434" s="74">
        <v>0.33</v>
      </c>
      <c r="AI434" s="74" t="s">
        <v>26</v>
      </c>
      <c r="AJ434" s="74" t="s">
        <v>26</v>
      </c>
      <c r="AK434" s="74" t="s">
        <v>26</v>
      </c>
    </row>
    <row r="435" spans="1:37" x14ac:dyDescent="0.25">
      <c r="A435" s="74" t="s">
        <v>621</v>
      </c>
      <c r="B435" s="84" t="s">
        <v>28</v>
      </c>
      <c r="C435" s="74" t="s">
        <v>30</v>
      </c>
      <c r="D435" s="74" t="s">
        <v>77</v>
      </c>
      <c r="E435" s="74" t="s">
        <v>78</v>
      </c>
      <c r="F435" s="74" t="s">
        <v>618</v>
      </c>
      <c r="G435" s="74" t="s">
        <v>79</v>
      </c>
      <c r="H435" s="84">
        <v>10</v>
      </c>
      <c r="I435" s="85">
        <v>0.7</v>
      </c>
      <c r="J435" s="86">
        <v>0.46016409749751264</v>
      </c>
      <c r="K435" s="87">
        <v>0.2</v>
      </c>
      <c r="L435" s="87">
        <v>0.27</v>
      </c>
      <c r="M435" s="87">
        <v>0.27</v>
      </c>
      <c r="N435" s="84">
        <v>0.27</v>
      </c>
      <c r="O435" s="84">
        <v>0.27</v>
      </c>
      <c r="P435" s="84">
        <v>0.27</v>
      </c>
      <c r="Q435" s="84">
        <v>0.27</v>
      </c>
      <c r="R435" s="84">
        <v>0.25</v>
      </c>
      <c r="S435" s="84">
        <v>0.25</v>
      </c>
      <c r="T435" s="84">
        <v>0.25</v>
      </c>
      <c r="U435" s="84">
        <v>0.25</v>
      </c>
      <c r="V435" s="74">
        <v>0.25</v>
      </c>
      <c r="W435" s="74">
        <v>0.25</v>
      </c>
      <c r="X435" s="74">
        <v>0.25</v>
      </c>
      <c r="Y435" s="74">
        <v>0.25</v>
      </c>
      <c r="Z435" s="74">
        <v>0.25</v>
      </c>
      <c r="AA435" s="74">
        <v>0.25</v>
      </c>
      <c r="AB435" s="74">
        <v>0.25</v>
      </c>
      <c r="AC435" s="74">
        <v>0.25</v>
      </c>
      <c r="AD435" s="74">
        <v>0.25</v>
      </c>
      <c r="AE435" s="74">
        <v>0.25</v>
      </c>
      <c r="AF435" s="74">
        <v>0.25</v>
      </c>
      <c r="AG435" s="74">
        <v>0.33</v>
      </c>
      <c r="AH435" s="74">
        <v>0.33</v>
      </c>
      <c r="AI435" s="74" t="s">
        <v>26</v>
      </c>
      <c r="AJ435" s="74" t="s">
        <v>26</v>
      </c>
      <c r="AK435" s="74" t="s">
        <v>26</v>
      </c>
    </row>
    <row r="436" spans="1:37" x14ac:dyDescent="0.25">
      <c r="A436" s="74" t="s">
        <v>622</v>
      </c>
      <c r="B436" s="84" t="s">
        <v>20</v>
      </c>
      <c r="C436" s="74" t="s">
        <v>30</v>
      </c>
      <c r="D436" s="74" t="s">
        <v>57</v>
      </c>
      <c r="E436" s="74" t="s">
        <v>343</v>
      </c>
      <c r="F436" s="74" t="s">
        <v>623</v>
      </c>
      <c r="G436" s="74" t="s">
        <v>31</v>
      </c>
      <c r="H436" s="84">
        <v>15</v>
      </c>
      <c r="I436" s="85">
        <v>0.7</v>
      </c>
      <c r="J436" s="86">
        <v>0.6269962886457372</v>
      </c>
      <c r="K436" s="87">
        <v>0.2</v>
      </c>
      <c r="L436" s="87">
        <v>0.27</v>
      </c>
      <c r="M436" s="87">
        <v>0.27</v>
      </c>
      <c r="N436" s="84">
        <v>0.27</v>
      </c>
      <c r="O436" s="84">
        <v>0.27</v>
      </c>
      <c r="P436" s="84">
        <v>0.27</v>
      </c>
      <c r="Q436" s="84">
        <v>0.27</v>
      </c>
      <c r="R436" s="84">
        <v>0.25</v>
      </c>
      <c r="S436" s="84">
        <v>0.25</v>
      </c>
      <c r="T436" s="84">
        <v>0.25</v>
      </c>
      <c r="U436" s="84">
        <v>0.25</v>
      </c>
      <c r="V436" s="74">
        <v>0.25</v>
      </c>
      <c r="W436" s="74">
        <v>0.25</v>
      </c>
      <c r="X436" s="74">
        <v>0.25</v>
      </c>
      <c r="Y436" s="74">
        <v>0.25</v>
      </c>
      <c r="Z436" s="74">
        <v>0.25</v>
      </c>
      <c r="AA436" s="74">
        <v>0.25</v>
      </c>
      <c r="AB436" s="74">
        <v>0.25</v>
      </c>
      <c r="AC436" s="74">
        <v>0.25</v>
      </c>
      <c r="AD436" s="74">
        <v>0.25</v>
      </c>
      <c r="AE436" s="74">
        <v>0.25</v>
      </c>
      <c r="AF436" s="74">
        <v>0.25</v>
      </c>
      <c r="AG436" s="74">
        <v>0.33</v>
      </c>
      <c r="AH436" s="74">
        <v>0.33</v>
      </c>
      <c r="AI436" s="74" t="s">
        <v>26</v>
      </c>
      <c r="AJ436" s="74" t="s">
        <v>26</v>
      </c>
      <c r="AK436" s="74" t="s">
        <v>26</v>
      </c>
    </row>
    <row r="437" spans="1:37" x14ac:dyDescent="0.25">
      <c r="A437" s="74" t="s">
        <v>624</v>
      </c>
      <c r="B437" s="84" t="s">
        <v>28</v>
      </c>
      <c r="C437" s="74" t="s">
        <v>30</v>
      </c>
      <c r="D437" s="74" t="s">
        <v>57</v>
      </c>
      <c r="E437" s="74" t="s">
        <v>343</v>
      </c>
      <c r="F437" s="74" t="s">
        <v>623</v>
      </c>
      <c r="G437" s="74" t="s">
        <v>31</v>
      </c>
      <c r="H437" s="84">
        <v>15</v>
      </c>
      <c r="I437" s="85">
        <v>0.7</v>
      </c>
      <c r="J437" s="86">
        <v>0.6269962886457372</v>
      </c>
      <c r="K437" s="87">
        <v>0.2</v>
      </c>
      <c r="L437" s="87">
        <v>0.27</v>
      </c>
      <c r="M437" s="87">
        <v>0.27</v>
      </c>
      <c r="N437" s="84">
        <v>0.27</v>
      </c>
      <c r="O437" s="84">
        <v>0.27</v>
      </c>
      <c r="P437" s="84">
        <v>0.27</v>
      </c>
      <c r="Q437" s="84">
        <v>0.27</v>
      </c>
      <c r="R437" s="84">
        <v>0.25</v>
      </c>
      <c r="S437" s="84">
        <v>0.25</v>
      </c>
      <c r="T437" s="84">
        <v>0.25</v>
      </c>
      <c r="U437" s="84">
        <v>0.25</v>
      </c>
      <c r="V437" s="74">
        <v>0.25</v>
      </c>
      <c r="W437" s="74">
        <v>0.25</v>
      </c>
      <c r="X437" s="74">
        <v>0.25</v>
      </c>
      <c r="Y437" s="74">
        <v>0.25</v>
      </c>
      <c r="Z437" s="74">
        <v>0.25</v>
      </c>
      <c r="AA437" s="74">
        <v>0.25</v>
      </c>
      <c r="AB437" s="74">
        <v>0.25</v>
      </c>
      <c r="AC437" s="74">
        <v>0.25</v>
      </c>
      <c r="AD437" s="74">
        <v>0.25</v>
      </c>
      <c r="AE437" s="74">
        <v>0.25</v>
      </c>
      <c r="AF437" s="74">
        <v>0.25</v>
      </c>
      <c r="AG437" s="74">
        <v>0.33</v>
      </c>
      <c r="AH437" s="74">
        <v>0.33</v>
      </c>
      <c r="AI437" s="74" t="s">
        <v>26</v>
      </c>
      <c r="AJ437" s="74" t="s">
        <v>26</v>
      </c>
      <c r="AK437" s="74" t="s">
        <v>26</v>
      </c>
    </row>
    <row r="438" spans="1:37" x14ac:dyDescent="0.25">
      <c r="A438" s="74" t="s">
        <v>625</v>
      </c>
      <c r="B438" s="84" t="s">
        <v>20</v>
      </c>
      <c r="C438" s="74" t="s">
        <v>89</v>
      </c>
      <c r="D438" s="74" t="s">
        <v>64</v>
      </c>
      <c r="E438" s="74" t="s">
        <v>65</v>
      </c>
      <c r="F438" s="74" t="s">
        <v>626</v>
      </c>
      <c r="G438" s="74" t="s">
        <v>270</v>
      </c>
      <c r="H438" s="84">
        <v>10</v>
      </c>
      <c r="I438" s="85">
        <v>0.7</v>
      </c>
      <c r="J438" s="86">
        <v>0.58511872373689922</v>
      </c>
      <c r="K438" s="87">
        <v>0.15</v>
      </c>
      <c r="L438" s="87">
        <v>0.2</v>
      </c>
      <c r="M438" s="87">
        <v>0.2</v>
      </c>
      <c r="N438" s="84">
        <v>0.2</v>
      </c>
      <c r="O438" s="84">
        <v>0.25</v>
      </c>
      <c r="P438" s="84">
        <v>0.25</v>
      </c>
      <c r="Q438" s="84">
        <v>0.25</v>
      </c>
      <c r="R438" s="84">
        <v>0.25</v>
      </c>
      <c r="S438" s="84">
        <v>0.25</v>
      </c>
      <c r="T438" s="84">
        <v>0.25</v>
      </c>
      <c r="U438" s="84">
        <v>0.25</v>
      </c>
      <c r="V438" s="74">
        <v>0.25</v>
      </c>
      <c r="W438" s="74">
        <v>0.25</v>
      </c>
      <c r="X438" s="74">
        <v>0.25</v>
      </c>
      <c r="Y438" s="74">
        <v>0.25</v>
      </c>
      <c r="Z438" s="74">
        <v>0.25</v>
      </c>
      <c r="AA438" s="74">
        <v>0.25</v>
      </c>
      <c r="AB438" s="74">
        <v>0.25</v>
      </c>
      <c r="AC438" s="74">
        <v>0.25</v>
      </c>
      <c r="AD438" s="74">
        <v>0.25</v>
      </c>
      <c r="AE438" s="74">
        <v>0.25</v>
      </c>
      <c r="AF438" s="74">
        <v>0.25</v>
      </c>
      <c r="AG438" s="74">
        <v>0.33</v>
      </c>
      <c r="AH438" s="74">
        <v>0.33</v>
      </c>
      <c r="AI438" s="74" t="s">
        <v>26</v>
      </c>
      <c r="AJ438" s="74" t="s">
        <v>26</v>
      </c>
      <c r="AK438" s="74" t="s">
        <v>26</v>
      </c>
    </row>
    <row r="439" spans="1:37" x14ac:dyDescent="0.25">
      <c r="A439" s="74" t="s">
        <v>627</v>
      </c>
      <c r="B439" s="84" t="s">
        <v>28</v>
      </c>
      <c r="C439" s="74" t="s">
        <v>89</v>
      </c>
      <c r="D439" s="74" t="s">
        <v>64</v>
      </c>
      <c r="E439" s="74" t="s">
        <v>65</v>
      </c>
      <c r="F439" s="74" t="s">
        <v>626</v>
      </c>
      <c r="G439" s="74" t="s">
        <v>270</v>
      </c>
      <c r="H439" s="84">
        <v>10</v>
      </c>
      <c r="I439" s="85">
        <v>0.7</v>
      </c>
      <c r="J439" s="86">
        <v>0.58511872373689922</v>
      </c>
      <c r="K439" s="87">
        <v>0.15</v>
      </c>
      <c r="L439" s="87">
        <v>0.27</v>
      </c>
      <c r="M439" s="87">
        <v>0.27</v>
      </c>
      <c r="N439" s="84">
        <v>0.27</v>
      </c>
      <c r="O439" s="84">
        <v>0.27</v>
      </c>
      <c r="P439" s="84">
        <v>0.27</v>
      </c>
      <c r="Q439" s="84">
        <v>0.27</v>
      </c>
      <c r="R439" s="84">
        <v>0.27</v>
      </c>
      <c r="S439" s="84">
        <v>0.27</v>
      </c>
      <c r="T439" s="84">
        <v>0.27</v>
      </c>
      <c r="U439" s="84">
        <v>0.27</v>
      </c>
      <c r="V439" s="74">
        <v>0.27</v>
      </c>
      <c r="W439" s="74">
        <v>0.27</v>
      </c>
      <c r="X439" s="74">
        <v>0.27</v>
      </c>
      <c r="Y439" s="74">
        <v>0.27</v>
      </c>
      <c r="Z439" s="74">
        <v>0.27</v>
      </c>
      <c r="AA439" s="74">
        <v>0.27</v>
      </c>
      <c r="AB439" s="74">
        <v>0.27</v>
      </c>
      <c r="AC439" s="74">
        <v>0.27</v>
      </c>
      <c r="AD439" s="74">
        <v>0.27</v>
      </c>
      <c r="AE439" s="74">
        <v>0.27</v>
      </c>
      <c r="AF439" s="74">
        <v>0.27</v>
      </c>
      <c r="AG439" s="74">
        <v>0.35</v>
      </c>
      <c r="AH439" s="74">
        <v>0.35</v>
      </c>
      <c r="AI439" s="74" t="s">
        <v>26</v>
      </c>
      <c r="AJ439" s="74" t="s">
        <v>26</v>
      </c>
      <c r="AK439" s="74" t="s">
        <v>26</v>
      </c>
    </row>
    <row r="440" spans="1:37" x14ac:dyDescent="0.25">
      <c r="A440" s="74" t="s">
        <v>628</v>
      </c>
      <c r="B440" s="84" t="s">
        <v>20</v>
      </c>
      <c r="C440" s="74" t="s">
        <v>21</v>
      </c>
      <c r="D440" s="74" t="s">
        <v>64</v>
      </c>
      <c r="E440" s="74" t="s">
        <v>65</v>
      </c>
      <c r="F440" s="74" t="s">
        <v>626</v>
      </c>
      <c r="G440" s="74" t="s">
        <v>82</v>
      </c>
      <c r="H440" s="84">
        <v>10</v>
      </c>
      <c r="I440" s="85">
        <v>0.7</v>
      </c>
      <c r="J440" s="86">
        <v>0.43992960018212518</v>
      </c>
      <c r="K440" s="87">
        <v>0.13</v>
      </c>
      <c r="L440" s="87">
        <v>0.2</v>
      </c>
      <c r="M440" s="87">
        <v>0.2</v>
      </c>
      <c r="N440" s="84">
        <v>0.2</v>
      </c>
      <c r="O440" s="84">
        <v>0.2</v>
      </c>
      <c r="P440" s="84">
        <v>0.2</v>
      </c>
      <c r="Q440" s="84">
        <v>0.2</v>
      </c>
      <c r="R440" s="84">
        <v>0.2</v>
      </c>
      <c r="S440" s="84">
        <v>0.2</v>
      </c>
      <c r="T440" s="84">
        <v>0.2</v>
      </c>
      <c r="U440" s="84">
        <v>0.2</v>
      </c>
      <c r="V440" s="74">
        <v>0.2</v>
      </c>
      <c r="W440" s="74">
        <v>0.2</v>
      </c>
      <c r="X440" s="74">
        <v>0.2</v>
      </c>
      <c r="Y440" s="74">
        <v>0.2</v>
      </c>
      <c r="Z440" s="74">
        <v>0.2</v>
      </c>
      <c r="AA440" s="74">
        <v>0.2</v>
      </c>
      <c r="AB440" s="74">
        <v>0.2</v>
      </c>
      <c r="AC440" s="74">
        <v>0.2</v>
      </c>
      <c r="AD440" s="74">
        <v>0.2</v>
      </c>
      <c r="AE440" s="74">
        <v>0.2</v>
      </c>
      <c r="AF440" s="74">
        <v>0.2</v>
      </c>
      <c r="AG440" s="74">
        <v>0.33</v>
      </c>
      <c r="AH440" s="74">
        <v>0.33</v>
      </c>
      <c r="AI440" s="74" t="s">
        <v>26</v>
      </c>
      <c r="AJ440" s="74" t="s">
        <v>26</v>
      </c>
      <c r="AK440" s="74" t="s">
        <v>26</v>
      </c>
    </row>
    <row r="441" spans="1:37" x14ac:dyDescent="0.25">
      <c r="A441" s="74" t="s">
        <v>629</v>
      </c>
      <c r="B441" s="84" t="s">
        <v>28</v>
      </c>
      <c r="C441" s="74" t="s">
        <v>21</v>
      </c>
      <c r="D441" s="74" t="s">
        <v>64</v>
      </c>
      <c r="E441" s="74" t="s">
        <v>65</v>
      </c>
      <c r="F441" s="74" t="s">
        <v>626</v>
      </c>
      <c r="G441" s="74" t="s">
        <v>82</v>
      </c>
      <c r="H441" s="84">
        <v>10</v>
      </c>
      <c r="I441" s="85">
        <v>0.7</v>
      </c>
      <c r="J441" s="86">
        <v>0.43992960018212518</v>
      </c>
      <c r="K441" s="87">
        <v>0.2</v>
      </c>
      <c r="L441" s="87">
        <v>0.27</v>
      </c>
      <c r="M441" s="87">
        <v>0.27</v>
      </c>
      <c r="N441" s="84">
        <v>0.27</v>
      </c>
      <c r="O441" s="84">
        <v>0.27</v>
      </c>
      <c r="P441" s="84">
        <v>0.27</v>
      </c>
      <c r="Q441" s="84">
        <v>0.27</v>
      </c>
      <c r="R441" s="84">
        <v>0.27</v>
      </c>
      <c r="S441" s="84">
        <v>0.27</v>
      </c>
      <c r="T441" s="84">
        <v>0.27</v>
      </c>
      <c r="U441" s="84">
        <v>0.27</v>
      </c>
      <c r="V441" s="74">
        <v>0.27</v>
      </c>
      <c r="W441" s="74">
        <v>0.27</v>
      </c>
      <c r="X441" s="74">
        <v>0.27</v>
      </c>
      <c r="Y441" s="74">
        <v>0.27</v>
      </c>
      <c r="Z441" s="74">
        <v>0.27</v>
      </c>
      <c r="AA441" s="74">
        <v>0.27</v>
      </c>
      <c r="AB441" s="74">
        <v>0.27</v>
      </c>
      <c r="AC441" s="74">
        <v>0.27</v>
      </c>
      <c r="AD441" s="74">
        <v>0.27</v>
      </c>
      <c r="AE441" s="74">
        <v>0.27</v>
      </c>
      <c r="AF441" s="74">
        <v>0.27</v>
      </c>
      <c r="AG441" s="74">
        <v>0.35</v>
      </c>
      <c r="AH441" s="74">
        <v>0.35</v>
      </c>
      <c r="AI441" s="74" t="s">
        <v>26</v>
      </c>
      <c r="AJ441" s="74" t="s">
        <v>26</v>
      </c>
      <c r="AK441" s="74" t="s">
        <v>26</v>
      </c>
    </row>
    <row r="442" spans="1:37" x14ac:dyDescent="0.25">
      <c r="A442" s="74" t="s">
        <v>630</v>
      </c>
      <c r="B442" s="84" t="s">
        <v>20</v>
      </c>
      <c r="C442" s="74" t="s">
        <v>30</v>
      </c>
      <c r="D442" s="74" t="s">
        <v>64</v>
      </c>
      <c r="E442" s="74" t="s">
        <v>65</v>
      </c>
      <c r="F442" s="74" t="s">
        <v>626</v>
      </c>
      <c r="G442" s="74" t="s">
        <v>31</v>
      </c>
      <c r="H442" s="84">
        <v>10</v>
      </c>
      <c r="I442" s="85">
        <v>0.7</v>
      </c>
      <c r="J442" s="86">
        <v>0.45890207746534312</v>
      </c>
      <c r="K442" s="87">
        <v>0.2</v>
      </c>
      <c r="L442" s="87">
        <v>0.27</v>
      </c>
      <c r="M442" s="87">
        <v>0.27</v>
      </c>
      <c r="N442" s="84">
        <v>0.27</v>
      </c>
      <c r="O442" s="84">
        <v>0.27</v>
      </c>
      <c r="P442" s="84">
        <v>0.27</v>
      </c>
      <c r="Q442" s="84">
        <v>0.27</v>
      </c>
      <c r="R442" s="84">
        <v>0.25</v>
      </c>
      <c r="S442" s="84">
        <v>0.25</v>
      </c>
      <c r="T442" s="84">
        <v>0.25</v>
      </c>
      <c r="U442" s="84">
        <v>0.25</v>
      </c>
      <c r="V442" s="74">
        <v>0.25</v>
      </c>
      <c r="W442" s="74">
        <v>0.25</v>
      </c>
      <c r="X442" s="74">
        <v>0.25</v>
      </c>
      <c r="Y442" s="74">
        <v>0.25</v>
      </c>
      <c r="Z442" s="74">
        <v>0.25</v>
      </c>
      <c r="AA442" s="74">
        <v>0.25</v>
      </c>
      <c r="AB442" s="74">
        <v>0.25</v>
      </c>
      <c r="AC442" s="74">
        <v>0.25</v>
      </c>
      <c r="AD442" s="74">
        <v>0.25</v>
      </c>
      <c r="AE442" s="74">
        <v>0.25</v>
      </c>
      <c r="AF442" s="74">
        <v>0.25</v>
      </c>
      <c r="AG442" s="74">
        <v>0.33</v>
      </c>
      <c r="AH442" s="74">
        <v>0.33</v>
      </c>
      <c r="AI442" s="74" t="s">
        <v>26</v>
      </c>
      <c r="AJ442" s="74" t="s">
        <v>26</v>
      </c>
      <c r="AK442" s="74" t="s">
        <v>26</v>
      </c>
    </row>
    <row r="443" spans="1:37" x14ac:dyDescent="0.25">
      <c r="A443" s="74" t="s">
        <v>631</v>
      </c>
      <c r="B443" s="84" t="s">
        <v>28</v>
      </c>
      <c r="C443" s="74" t="s">
        <v>30</v>
      </c>
      <c r="D443" s="74" t="s">
        <v>64</v>
      </c>
      <c r="E443" s="74" t="s">
        <v>65</v>
      </c>
      <c r="F443" s="74" t="s">
        <v>626</v>
      </c>
      <c r="G443" s="74" t="s">
        <v>31</v>
      </c>
      <c r="H443" s="84">
        <v>10</v>
      </c>
      <c r="I443" s="85">
        <v>0.7</v>
      </c>
      <c r="J443" s="86">
        <v>0.45890207746534312</v>
      </c>
      <c r="K443" s="87">
        <v>0.2</v>
      </c>
      <c r="L443" s="87">
        <v>0.27</v>
      </c>
      <c r="M443" s="87">
        <v>0.27</v>
      </c>
      <c r="N443" s="84">
        <v>0.27</v>
      </c>
      <c r="O443" s="84">
        <v>0.27</v>
      </c>
      <c r="P443" s="84">
        <v>0.27</v>
      </c>
      <c r="Q443" s="84">
        <v>0.27</v>
      </c>
      <c r="R443" s="84">
        <v>0.25</v>
      </c>
      <c r="S443" s="84">
        <v>0.25</v>
      </c>
      <c r="T443" s="84">
        <v>0.25</v>
      </c>
      <c r="U443" s="84">
        <v>0.25</v>
      </c>
      <c r="V443" s="74">
        <v>0.25</v>
      </c>
      <c r="W443" s="74">
        <v>0.25</v>
      </c>
      <c r="X443" s="74">
        <v>0.25</v>
      </c>
      <c r="Y443" s="74">
        <v>0.25</v>
      </c>
      <c r="Z443" s="74">
        <v>0.25</v>
      </c>
      <c r="AA443" s="74">
        <v>0.25</v>
      </c>
      <c r="AB443" s="74">
        <v>0.25</v>
      </c>
      <c r="AC443" s="74">
        <v>0.25</v>
      </c>
      <c r="AD443" s="74">
        <v>0.25</v>
      </c>
      <c r="AE443" s="74">
        <v>0.25</v>
      </c>
      <c r="AF443" s="74">
        <v>0.25</v>
      </c>
      <c r="AG443" s="74">
        <v>0.35</v>
      </c>
      <c r="AH443" s="74">
        <v>0.35</v>
      </c>
      <c r="AI443" s="74" t="s">
        <v>26</v>
      </c>
      <c r="AJ443" s="74" t="s">
        <v>26</v>
      </c>
      <c r="AK443" s="74" t="s">
        <v>26</v>
      </c>
    </row>
    <row r="444" spans="1:37" x14ac:dyDescent="0.25">
      <c r="A444" s="74" t="s">
        <v>632</v>
      </c>
      <c r="B444" s="84" t="s">
        <v>20</v>
      </c>
      <c r="C444" s="74" t="s">
        <v>89</v>
      </c>
      <c r="D444" s="74" t="s">
        <v>90</v>
      </c>
      <c r="E444" s="74" t="s">
        <v>112</v>
      </c>
      <c r="F444" s="74" t="s">
        <v>633</v>
      </c>
      <c r="G444" s="74" t="s">
        <v>93</v>
      </c>
      <c r="H444" s="84">
        <v>5</v>
      </c>
      <c r="I444" s="85">
        <v>0.7</v>
      </c>
      <c r="J444" s="86">
        <v>0.29519112583865559</v>
      </c>
      <c r="K444" s="87">
        <v>0.15</v>
      </c>
      <c r="L444" s="87">
        <v>0.2</v>
      </c>
      <c r="M444" s="87">
        <v>0.2</v>
      </c>
      <c r="N444" s="84">
        <v>0.2</v>
      </c>
      <c r="O444" s="84">
        <v>0.25</v>
      </c>
      <c r="P444" s="84">
        <v>0.25</v>
      </c>
      <c r="Q444" s="84">
        <v>0.25</v>
      </c>
      <c r="R444" s="84">
        <v>0.25</v>
      </c>
      <c r="S444" s="84">
        <v>0.25</v>
      </c>
      <c r="T444" s="84">
        <v>0.25</v>
      </c>
      <c r="U444" s="84">
        <v>0.25</v>
      </c>
      <c r="V444" s="74">
        <v>0.25</v>
      </c>
      <c r="W444" s="74">
        <v>0.25</v>
      </c>
      <c r="X444" s="74">
        <v>0.25</v>
      </c>
      <c r="Y444" s="74">
        <v>0.25</v>
      </c>
      <c r="Z444" s="74">
        <v>0.25</v>
      </c>
      <c r="AA444" s="74">
        <v>0.25</v>
      </c>
      <c r="AB444" s="74">
        <v>0.25</v>
      </c>
      <c r="AC444" s="74">
        <v>0.25</v>
      </c>
      <c r="AD444" s="74">
        <v>0.25</v>
      </c>
      <c r="AE444" s="74">
        <v>0.25</v>
      </c>
      <c r="AF444" s="74">
        <v>0.25</v>
      </c>
      <c r="AG444" s="74">
        <v>0.33</v>
      </c>
      <c r="AH444" s="74">
        <v>0.33</v>
      </c>
      <c r="AI444" s="74" t="s">
        <v>26</v>
      </c>
      <c r="AJ444" s="74" t="s">
        <v>26</v>
      </c>
      <c r="AK444" s="74" t="s">
        <v>26</v>
      </c>
    </row>
    <row r="445" spans="1:37" x14ac:dyDescent="0.25">
      <c r="A445" s="74" t="s">
        <v>634</v>
      </c>
      <c r="B445" s="84" t="s">
        <v>28</v>
      </c>
      <c r="C445" s="74" t="s">
        <v>89</v>
      </c>
      <c r="D445" s="74" t="s">
        <v>90</v>
      </c>
      <c r="E445" s="74" t="s">
        <v>112</v>
      </c>
      <c r="F445" s="74" t="s">
        <v>633</v>
      </c>
      <c r="G445" s="74" t="s">
        <v>93</v>
      </c>
      <c r="H445" s="84">
        <v>5</v>
      </c>
      <c r="I445" s="85">
        <v>0.7</v>
      </c>
      <c r="J445" s="86">
        <v>0.29519112583865559</v>
      </c>
      <c r="K445" s="87">
        <v>0.15</v>
      </c>
      <c r="L445" s="87">
        <v>0.27</v>
      </c>
      <c r="M445" s="87">
        <v>0.27</v>
      </c>
      <c r="N445" s="84">
        <v>0.27</v>
      </c>
      <c r="O445" s="84">
        <v>0.27</v>
      </c>
      <c r="P445" s="84">
        <v>0.27</v>
      </c>
      <c r="Q445" s="84">
        <v>0.27</v>
      </c>
      <c r="R445" s="84">
        <v>0.27</v>
      </c>
      <c r="S445" s="84">
        <v>0.27</v>
      </c>
      <c r="T445" s="84">
        <v>0.27</v>
      </c>
      <c r="U445" s="84">
        <v>0.27</v>
      </c>
      <c r="V445" s="74">
        <v>0.27</v>
      </c>
      <c r="W445" s="74">
        <v>0.27</v>
      </c>
      <c r="X445" s="74">
        <v>0.27</v>
      </c>
      <c r="Y445" s="74">
        <v>0.27</v>
      </c>
      <c r="Z445" s="74">
        <v>0.27</v>
      </c>
      <c r="AA445" s="74">
        <v>0.27</v>
      </c>
      <c r="AB445" s="74">
        <v>0.27</v>
      </c>
      <c r="AC445" s="74">
        <v>0.27</v>
      </c>
      <c r="AD445" s="74">
        <v>0.27</v>
      </c>
      <c r="AE445" s="74">
        <v>0.27</v>
      </c>
      <c r="AF445" s="74">
        <v>0.27</v>
      </c>
      <c r="AG445" s="74">
        <v>0.33</v>
      </c>
      <c r="AH445" s="74">
        <v>0.33</v>
      </c>
      <c r="AI445" s="74" t="s">
        <v>26</v>
      </c>
      <c r="AJ445" s="74" t="s">
        <v>26</v>
      </c>
      <c r="AK445" s="74" t="s">
        <v>26</v>
      </c>
    </row>
    <row r="446" spans="1:37" x14ac:dyDescent="0.25">
      <c r="A446" s="74" t="s">
        <v>635</v>
      </c>
      <c r="B446" s="84" t="s">
        <v>20</v>
      </c>
      <c r="C446" s="74" t="s">
        <v>89</v>
      </c>
      <c r="D446" s="74" t="s">
        <v>90</v>
      </c>
      <c r="E446" s="74" t="s">
        <v>112</v>
      </c>
      <c r="F446" s="74" t="s">
        <v>636</v>
      </c>
      <c r="G446" s="74" t="s">
        <v>93</v>
      </c>
      <c r="H446" s="84">
        <v>5</v>
      </c>
      <c r="I446" s="85">
        <v>0.7</v>
      </c>
      <c r="J446" s="86">
        <v>0.29519112583865559</v>
      </c>
      <c r="K446" s="87">
        <v>0.15</v>
      </c>
      <c r="L446" s="87">
        <v>0.2</v>
      </c>
      <c r="M446" s="87">
        <v>0.2</v>
      </c>
      <c r="N446" s="84">
        <v>0.2</v>
      </c>
      <c r="O446" s="84">
        <v>0.25</v>
      </c>
      <c r="P446" s="84">
        <v>0.25</v>
      </c>
      <c r="Q446" s="84">
        <v>0.25</v>
      </c>
      <c r="R446" s="84">
        <v>0.25</v>
      </c>
      <c r="S446" s="84">
        <v>0.25</v>
      </c>
      <c r="T446" s="84">
        <v>0.25</v>
      </c>
      <c r="U446" s="84">
        <v>0.25</v>
      </c>
      <c r="V446" s="74">
        <v>0.25</v>
      </c>
      <c r="W446" s="74">
        <v>0.25</v>
      </c>
      <c r="X446" s="74">
        <v>0.25</v>
      </c>
      <c r="Y446" s="74">
        <v>0.25</v>
      </c>
      <c r="Z446" s="74">
        <v>0.25</v>
      </c>
      <c r="AA446" s="74">
        <v>0.25</v>
      </c>
      <c r="AB446" s="74">
        <v>0.25</v>
      </c>
      <c r="AC446" s="74">
        <v>0.25</v>
      </c>
      <c r="AD446" s="74">
        <v>0.25</v>
      </c>
      <c r="AE446" s="74">
        <v>0.25</v>
      </c>
      <c r="AF446" s="74">
        <v>0.25</v>
      </c>
      <c r="AG446" s="74">
        <v>0.33</v>
      </c>
      <c r="AH446" s="74">
        <v>0.33</v>
      </c>
      <c r="AI446" s="74" t="s">
        <v>26</v>
      </c>
      <c r="AJ446" s="74" t="s">
        <v>26</v>
      </c>
      <c r="AK446" s="74" t="s">
        <v>26</v>
      </c>
    </row>
    <row r="447" spans="1:37" x14ac:dyDescent="0.25">
      <c r="A447" s="74" t="s">
        <v>637</v>
      </c>
      <c r="B447" s="84" t="s">
        <v>28</v>
      </c>
      <c r="C447" s="74" t="s">
        <v>89</v>
      </c>
      <c r="D447" s="74" t="s">
        <v>90</v>
      </c>
      <c r="E447" s="74" t="s">
        <v>112</v>
      </c>
      <c r="F447" s="74" t="s">
        <v>636</v>
      </c>
      <c r="G447" s="74" t="s">
        <v>93</v>
      </c>
      <c r="H447" s="84">
        <v>5</v>
      </c>
      <c r="I447" s="85">
        <v>0.7</v>
      </c>
      <c r="J447" s="86">
        <v>0.29519112583865559</v>
      </c>
      <c r="K447" s="87">
        <v>0.15</v>
      </c>
      <c r="L447" s="87">
        <v>0.27</v>
      </c>
      <c r="M447" s="87">
        <v>0.27</v>
      </c>
      <c r="N447" s="84">
        <v>0.27</v>
      </c>
      <c r="O447" s="84">
        <v>0.27</v>
      </c>
      <c r="P447" s="84">
        <v>0.27</v>
      </c>
      <c r="Q447" s="84">
        <v>0.27</v>
      </c>
      <c r="R447" s="84">
        <v>0.27</v>
      </c>
      <c r="S447" s="84">
        <v>0.27</v>
      </c>
      <c r="T447" s="84">
        <v>0.27</v>
      </c>
      <c r="U447" s="84">
        <v>0.27</v>
      </c>
      <c r="V447" s="74">
        <v>0.27</v>
      </c>
      <c r="W447" s="74">
        <v>0.27</v>
      </c>
      <c r="X447" s="74">
        <v>0.27</v>
      </c>
      <c r="Y447" s="74">
        <v>0.27</v>
      </c>
      <c r="Z447" s="74">
        <v>0.27</v>
      </c>
      <c r="AA447" s="74">
        <v>0.27</v>
      </c>
      <c r="AB447" s="74">
        <v>0.27</v>
      </c>
      <c r="AC447" s="74">
        <v>0.27</v>
      </c>
      <c r="AD447" s="74">
        <v>0.27</v>
      </c>
      <c r="AE447" s="74">
        <v>0.27</v>
      </c>
      <c r="AF447" s="74">
        <v>0.27</v>
      </c>
      <c r="AG447" s="74">
        <v>0.33</v>
      </c>
      <c r="AH447" s="74">
        <v>0.33</v>
      </c>
      <c r="AI447" s="74" t="s">
        <v>26</v>
      </c>
      <c r="AJ447" s="74" t="s">
        <v>26</v>
      </c>
      <c r="AK447" s="74" t="s">
        <v>26</v>
      </c>
    </row>
    <row r="448" spans="1:37" x14ac:dyDescent="0.25">
      <c r="A448" s="74" t="s">
        <v>638</v>
      </c>
      <c r="B448" s="84" t="s">
        <v>20</v>
      </c>
      <c r="C448" s="74" t="s">
        <v>89</v>
      </c>
      <c r="D448" s="74" t="s">
        <v>90</v>
      </c>
      <c r="E448" s="74" t="s">
        <v>112</v>
      </c>
      <c r="F448" s="74" t="s">
        <v>112</v>
      </c>
      <c r="G448" s="74" t="s">
        <v>93</v>
      </c>
      <c r="H448" s="84">
        <v>5</v>
      </c>
      <c r="I448" s="85">
        <v>0.7</v>
      </c>
      <c r="J448" s="86">
        <v>0.29519112583865559</v>
      </c>
      <c r="K448" s="87">
        <v>0.15</v>
      </c>
      <c r="L448" s="87">
        <v>0.2</v>
      </c>
      <c r="M448" s="87">
        <v>0.2</v>
      </c>
      <c r="N448" s="84">
        <v>0.2</v>
      </c>
      <c r="O448" s="84">
        <v>0.25</v>
      </c>
      <c r="P448" s="84">
        <v>0.25</v>
      </c>
      <c r="Q448" s="84">
        <v>0.25</v>
      </c>
      <c r="R448" s="84">
        <v>0.25</v>
      </c>
      <c r="S448" s="84">
        <v>0.25</v>
      </c>
      <c r="T448" s="84">
        <v>0.25</v>
      </c>
      <c r="U448" s="84">
        <v>0.25</v>
      </c>
      <c r="V448" s="74">
        <v>0.25</v>
      </c>
      <c r="W448" s="74">
        <v>0.25</v>
      </c>
      <c r="X448" s="74">
        <v>0.25</v>
      </c>
      <c r="Y448" s="74">
        <v>0.25</v>
      </c>
      <c r="Z448" s="74">
        <v>0.25</v>
      </c>
      <c r="AA448" s="74">
        <v>0.25</v>
      </c>
      <c r="AB448" s="74">
        <v>0.25</v>
      </c>
      <c r="AC448" s="74">
        <v>0.25</v>
      </c>
      <c r="AD448" s="74">
        <v>0.25</v>
      </c>
      <c r="AE448" s="74">
        <v>0.25</v>
      </c>
      <c r="AF448" s="74">
        <v>0.25</v>
      </c>
      <c r="AG448" s="74">
        <v>0.33</v>
      </c>
      <c r="AH448" s="74">
        <v>0.33</v>
      </c>
      <c r="AI448" s="74" t="s">
        <v>26</v>
      </c>
      <c r="AJ448" s="74" t="s">
        <v>26</v>
      </c>
      <c r="AK448" s="74" t="s">
        <v>26</v>
      </c>
    </row>
    <row r="449" spans="1:37" x14ac:dyDescent="0.25">
      <c r="A449" s="74" t="s">
        <v>639</v>
      </c>
      <c r="B449" s="84" t="s">
        <v>28</v>
      </c>
      <c r="C449" s="74" t="s">
        <v>89</v>
      </c>
      <c r="D449" s="74" t="s">
        <v>90</v>
      </c>
      <c r="E449" s="74" t="s">
        <v>112</v>
      </c>
      <c r="F449" s="74" t="s">
        <v>112</v>
      </c>
      <c r="G449" s="74" t="s">
        <v>93</v>
      </c>
      <c r="H449" s="84">
        <v>5</v>
      </c>
      <c r="I449" s="85">
        <v>0.7</v>
      </c>
      <c r="J449" s="86">
        <v>0.29519112583865559</v>
      </c>
      <c r="K449" s="87">
        <v>0.15</v>
      </c>
      <c r="L449" s="87">
        <v>0.27</v>
      </c>
      <c r="M449" s="87">
        <v>0.27</v>
      </c>
      <c r="N449" s="84">
        <v>0.27</v>
      </c>
      <c r="O449" s="84">
        <v>0.27</v>
      </c>
      <c r="P449" s="84">
        <v>0.27</v>
      </c>
      <c r="Q449" s="84">
        <v>0.27</v>
      </c>
      <c r="R449" s="84">
        <v>0.27</v>
      </c>
      <c r="S449" s="84">
        <v>0.27</v>
      </c>
      <c r="T449" s="84">
        <v>0.27</v>
      </c>
      <c r="U449" s="84">
        <v>0.27</v>
      </c>
      <c r="V449" s="74">
        <v>0.27</v>
      </c>
      <c r="W449" s="74">
        <v>0.27</v>
      </c>
      <c r="X449" s="74">
        <v>0.27</v>
      </c>
      <c r="Y449" s="74">
        <v>0.27</v>
      </c>
      <c r="Z449" s="74">
        <v>0.27</v>
      </c>
      <c r="AA449" s="74">
        <v>0.27</v>
      </c>
      <c r="AB449" s="74">
        <v>0.27</v>
      </c>
      <c r="AC449" s="74">
        <v>0.27</v>
      </c>
      <c r="AD449" s="74">
        <v>0.27</v>
      </c>
      <c r="AE449" s="74">
        <v>0.27</v>
      </c>
      <c r="AF449" s="74">
        <v>0.27</v>
      </c>
      <c r="AG449" s="74">
        <v>0.33</v>
      </c>
      <c r="AH449" s="74">
        <v>0.33</v>
      </c>
      <c r="AI449" s="74" t="s">
        <v>26</v>
      </c>
      <c r="AJ449" s="74" t="s">
        <v>26</v>
      </c>
      <c r="AK449" s="74" t="s">
        <v>26</v>
      </c>
    </row>
    <row r="450" spans="1:37" x14ac:dyDescent="0.25">
      <c r="A450" s="74" t="s">
        <v>640</v>
      </c>
      <c r="B450" s="84" t="s">
        <v>20</v>
      </c>
      <c r="C450" s="74" t="s">
        <v>89</v>
      </c>
      <c r="D450" s="74" t="s">
        <v>135</v>
      </c>
      <c r="E450" s="74" t="s">
        <v>136</v>
      </c>
      <c r="F450" s="74" t="s">
        <v>641</v>
      </c>
      <c r="G450" s="74" t="s">
        <v>138</v>
      </c>
      <c r="H450" s="84">
        <v>12</v>
      </c>
      <c r="I450" s="85">
        <v>0.7</v>
      </c>
      <c r="J450" s="86"/>
      <c r="K450" s="87" t="s">
        <v>54</v>
      </c>
      <c r="L450" s="87" t="s">
        <v>54</v>
      </c>
      <c r="M450" s="87" t="s">
        <v>54</v>
      </c>
      <c r="N450" s="84" t="s">
        <v>54</v>
      </c>
      <c r="O450" s="84" t="s">
        <v>54</v>
      </c>
      <c r="P450" s="84" t="s">
        <v>54</v>
      </c>
      <c r="Q450" s="84" t="s">
        <v>54</v>
      </c>
      <c r="R450" s="84">
        <v>0.18</v>
      </c>
      <c r="S450" s="84">
        <v>0.18</v>
      </c>
      <c r="T450" s="84">
        <v>0.18</v>
      </c>
      <c r="U450" s="84">
        <v>0.18</v>
      </c>
      <c r="V450" s="74">
        <v>0.18</v>
      </c>
      <c r="W450" s="74">
        <v>0.18</v>
      </c>
      <c r="X450" s="74">
        <v>0.18</v>
      </c>
      <c r="Y450" s="74">
        <v>0.18</v>
      </c>
      <c r="Z450" s="74">
        <v>0.18</v>
      </c>
      <c r="AA450" s="74">
        <v>0.18</v>
      </c>
      <c r="AB450" s="74" t="s">
        <v>54</v>
      </c>
      <c r="AC450" s="74" t="s">
        <v>54</v>
      </c>
      <c r="AD450" s="74" t="s">
        <v>54</v>
      </c>
      <c r="AE450" s="74" t="s">
        <v>54</v>
      </c>
      <c r="AF450" s="74" t="s">
        <v>54</v>
      </c>
      <c r="AG450" s="74" t="s">
        <v>54</v>
      </c>
      <c r="AH450" s="74" t="s">
        <v>54</v>
      </c>
      <c r="AJ450" s="74" t="s">
        <v>26</v>
      </c>
    </row>
    <row r="451" spans="1:37" x14ac:dyDescent="0.25">
      <c r="A451" s="74" t="s">
        <v>642</v>
      </c>
      <c r="B451" s="84" t="s">
        <v>28</v>
      </c>
      <c r="C451" s="74" t="s">
        <v>89</v>
      </c>
      <c r="D451" s="74" t="s">
        <v>135</v>
      </c>
      <c r="E451" s="74" t="s">
        <v>136</v>
      </c>
      <c r="F451" s="74" t="s">
        <v>641</v>
      </c>
      <c r="G451" s="74" t="s">
        <v>138</v>
      </c>
      <c r="H451" s="84">
        <v>12</v>
      </c>
      <c r="I451" s="85">
        <v>0.7</v>
      </c>
      <c r="J451" s="86"/>
      <c r="K451" s="87" t="s">
        <v>54</v>
      </c>
      <c r="L451" s="87" t="s">
        <v>54</v>
      </c>
      <c r="M451" s="87" t="s">
        <v>54</v>
      </c>
      <c r="N451" s="84" t="s">
        <v>54</v>
      </c>
      <c r="O451" s="84" t="s">
        <v>54</v>
      </c>
      <c r="P451" s="84" t="s">
        <v>54</v>
      </c>
      <c r="Q451" s="84" t="s">
        <v>54</v>
      </c>
      <c r="R451" s="84">
        <v>0.18</v>
      </c>
      <c r="S451" s="84">
        <v>0.18</v>
      </c>
      <c r="T451" s="84">
        <v>0.18</v>
      </c>
      <c r="U451" s="84">
        <v>0.18</v>
      </c>
      <c r="V451" s="74">
        <v>0.18</v>
      </c>
      <c r="W451" s="74">
        <v>0.18</v>
      </c>
      <c r="X451" s="74">
        <v>0.18</v>
      </c>
      <c r="Y451" s="74">
        <v>0.18</v>
      </c>
      <c r="Z451" s="74">
        <v>0.18</v>
      </c>
      <c r="AA451" s="74">
        <v>0.18</v>
      </c>
      <c r="AB451" s="74" t="s">
        <v>54</v>
      </c>
      <c r="AC451" s="74" t="s">
        <v>54</v>
      </c>
      <c r="AD451" s="74" t="s">
        <v>54</v>
      </c>
      <c r="AE451" s="74" t="s">
        <v>54</v>
      </c>
      <c r="AF451" s="74" t="s">
        <v>54</v>
      </c>
      <c r="AG451" s="74" t="s">
        <v>54</v>
      </c>
      <c r="AH451" s="74" t="s">
        <v>54</v>
      </c>
      <c r="AJ451" s="74" t="s">
        <v>26</v>
      </c>
    </row>
    <row r="452" spans="1:37" x14ac:dyDescent="0.25">
      <c r="A452" s="74" t="s">
        <v>643</v>
      </c>
      <c r="B452" s="84" t="s">
        <v>20</v>
      </c>
      <c r="C452" s="74" t="s">
        <v>21</v>
      </c>
      <c r="D452" s="74" t="s">
        <v>135</v>
      </c>
      <c r="E452" s="74" t="s">
        <v>136</v>
      </c>
      <c r="F452" s="74" t="s">
        <v>641</v>
      </c>
      <c r="G452" s="74" t="s">
        <v>138</v>
      </c>
      <c r="H452" s="84">
        <v>12</v>
      </c>
      <c r="I452" s="85">
        <v>0.7</v>
      </c>
      <c r="J452" s="86">
        <v>0.50142385598974282</v>
      </c>
      <c r="K452" s="87" t="s">
        <v>54</v>
      </c>
      <c r="L452" s="87" t="s">
        <v>54</v>
      </c>
      <c r="M452" s="87" t="s">
        <v>54</v>
      </c>
      <c r="N452" s="84" t="s">
        <v>54</v>
      </c>
      <c r="O452" s="84" t="s">
        <v>54</v>
      </c>
      <c r="P452" s="84" t="s">
        <v>54</v>
      </c>
      <c r="Q452" s="84" t="s">
        <v>54</v>
      </c>
      <c r="R452" s="84">
        <v>0.18</v>
      </c>
      <c r="S452" s="84">
        <v>0.18</v>
      </c>
      <c r="T452" s="84">
        <v>0.18</v>
      </c>
      <c r="U452" s="84">
        <v>0.18</v>
      </c>
      <c r="V452" s="74">
        <v>0.18</v>
      </c>
      <c r="W452" s="74">
        <v>0.18</v>
      </c>
      <c r="X452" s="74">
        <v>0.18</v>
      </c>
      <c r="Y452" s="74">
        <v>0.18</v>
      </c>
      <c r="Z452" s="74">
        <v>0.18</v>
      </c>
      <c r="AA452" s="74">
        <v>0.18</v>
      </c>
      <c r="AB452" s="74" t="s">
        <v>54</v>
      </c>
      <c r="AC452" s="74" t="s">
        <v>54</v>
      </c>
      <c r="AD452" s="74" t="s">
        <v>54</v>
      </c>
      <c r="AE452" s="74" t="s">
        <v>54</v>
      </c>
      <c r="AF452" s="74" t="s">
        <v>54</v>
      </c>
      <c r="AG452" s="74" t="s">
        <v>54</v>
      </c>
      <c r="AH452" s="74" t="s">
        <v>54</v>
      </c>
      <c r="AJ452" s="74" t="s">
        <v>26</v>
      </c>
    </row>
    <row r="453" spans="1:37" x14ac:dyDescent="0.25">
      <c r="A453" s="74" t="s">
        <v>644</v>
      </c>
      <c r="B453" s="84" t="s">
        <v>28</v>
      </c>
      <c r="C453" s="74" t="s">
        <v>21</v>
      </c>
      <c r="D453" s="74" t="s">
        <v>135</v>
      </c>
      <c r="E453" s="74" t="s">
        <v>136</v>
      </c>
      <c r="F453" s="74" t="s">
        <v>641</v>
      </c>
      <c r="G453" s="74" t="s">
        <v>138</v>
      </c>
      <c r="H453" s="84">
        <v>12</v>
      </c>
      <c r="I453" s="85">
        <v>0.7</v>
      </c>
      <c r="J453" s="86">
        <v>0.50142385598974282</v>
      </c>
      <c r="K453" s="87" t="s">
        <v>54</v>
      </c>
      <c r="L453" s="87" t="s">
        <v>54</v>
      </c>
      <c r="M453" s="87" t="s">
        <v>54</v>
      </c>
      <c r="N453" s="84" t="s">
        <v>54</v>
      </c>
      <c r="O453" s="84" t="s">
        <v>54</v>
      </c>
      <c r="P453" s="84" t="s">
        <v>54</v>
      </c>
      <c r="Q453" s="84" t="s">
        <v>54</v>
      </c>
      <c r="R453" s="84">
        <v>0.18</v>
      </c>
      <c r="S453" s="84">
        <v>0.18</v>
      </c>
      <c r="T453" s="84">
        <v>0.18</v>
      </c>
      <c r="U453" s="84">
        <v>0.18</v>
      </c>
      <c r="V453" s="74">
        <v>0.18</v>
      </c>
      <c r="W453" s="74">
        <v>0.18</v>
      </c>
      <c r="X453" s="74">
        <v>0.18</v>
      </c>
      <c r="Y453" s="74">
        <v>0.18</v>
      </c>
      <c r="Z453" s="74">
        <v>0.18</v>
      </c>
      <c r="AA453" s="74">
        <v>0.18</v>
      </c>
      <c r="AB453" s="74" t="s">
        <v>54</v>
      </c>
      <c r="AC453" s="74" t="s">
        <v>54</v>
      </c>
      <c r="AD453" s="74" t="s">
        <v>54</v>
      </c>
      <c r="AE453" s="74" t="s">
        <v>54</v>
      </c>
      <c r="AF453" s="74" t="s">
        <v>54</v>
      </c>
      <c r="AG453" s="74" t="s">
        <v>54</v>
      </c>
      <c r="AH453" s="74" t="s">
        <v>54</v>
      </c>
      <c r="AJ453" s="74" t="s">
        <v>26</v>
      </c>
    </row>
    <row r="454" spans="1:37" x14ac:dyDescent="0.25">
      <c r="A454" s="74" t="s">
        <v>645</v>
      </c>
      <c r="B454" s="84" t="s">
        <v>20</v>
      </c>
      <c r="C454" s="74" t="s">
        <v>30</v>
      </c>
      <c r="D454" s="74" t="s">
        <v>135</v>
      </c>
      <c r="E454" s="74" t="s">
        <v>136</v>
      </c>
      <c r="F454" s="74" t="s">
        <v>641</v>
      </c>
      <c r="G454" s="74" t="s">
        <v>138</v>
      </c>
      <c r="H454" s="84">
        <v>12</v>
      </c>
      <c r="I454" s="85">
        <v>0.7</v>
      </c>
      <c r="J454" s="86">
        <v>0.50142385598974282</v>
      </c>
      <c r="K454" s="87" t="s">
        <v>54</v>
      </c>
      <c r="L454" s="87" t="s">
        <v>54</v>
      </c>
      <c r="M454" s="87" t="s">
        <v>54</v>
      </c>
      <c r="N454" s="84" t="s">
        <v>54</v>
      </c>
      <c r="O454" s="84" t="s">
        <v>54</v>
      </c>
      <c r="P454" s="84" t="s">
        <v>54</v>
      </c>
      <c r="Q454" s="84" t="s">
        <v>54</v>
      </c>
      <c r="R454" s="84">
        <v>0.18</v>
      </c>
      <c r="S454" s="84">
        <v>0.18</v>
      </c>
      <c r="T454" s="84">
        <v>0.18</v>
      </c>
      <c r="U454" s="84">
        <v>0.18</v>
      </c>
      <c r="V454" s="74">
        <v>0.18</v>
      </c>
      <c r="W454" s="74">
        <v>0.18</v>
      </c>
      <c r="X454" s="74">
        <v>0.18</v>
      </c>
      <c r="Y454" s="74">
        <v>0.18</v>
      </c>
      <c r="Z454" s="74">
        <v>0.18</v>
      </c>
      <c r="AA454" s="74">
        <v>0.18</v>
      </c>
      <c r="AB454" s="74" t="s">
        <v>54</v>
      </c>
      <c r="AC454" s="74" t="s">
        <v>54</v>
      </c>
      <c r="AD454" s="74" t="s">
        <v>54</v>
      </c>
      <c r="AE454" s="74" t="s">
        <v>54</v>
      </c>
      <c r="AF454" s="74" t="s">
        <v>54</v>
      </c>
      <c r="AG454" s="74" t="s">
        <v>54</v>
      </c>
      <c r="AH454" s="74" t="s">
        <v>54</v>
      </c>
      <c r="AJ454" s="74" t="s">
        <v>26</v>
      </c>
    </row>
    <row r="455" spans="1:37" x14ac:dyDescent="0.25">
      <c r="A455" s="74" t="s">
        <v>646</v>
      </c>
      <c r="B455" s="84" t="s">
        <v>20</v>
      </c>
      <c r="C455" s="74" t="s">
        <v>89</v>
      </c>
      <c r="D455" s="74" t="s">
        <v>135</v>
      </c>
      <c r="E455" s="74" t="s">
        <v>136</v>
      </c>
      <c r="F455" s="74" t="s">
        <v>647</v>
      </c>
      <c r="G455" s="74" t="s">
        <v>138</v>
      </c>
      <c r="H455" s="84">
        <v>12</v>
      </c>
      <c r="I455" s="85">
        <v>0.7</v>
      </c>
      <c r="J455" s="86"/>
      <c r="K455" s="87" t="s">
        <v>54</v>
      </c>
      <c r="L455" s="87" t="s">
        <v>54</v>
      </c>
      <c r="M455" s="87" t="s">
        <v>54</v>
      </c>
      <c r="N455" s="84" t="s">
        <v>54</v>
      </c>
      <c r="O455" s="84" t="s">
        <v>54</v>
      </c>
      <c r="P455" s="84" t="s">
        <v>54</v>
      </c>
      <c r="Q455" s="84" t="s">
        <v>54</v>
      </c>
      <c r="R455" s="84">
        <v>0.18</v>
      </c>
      <c r="S455" s="84">
        <v>0.18</v>
      </c>
      <c r="T455" s="84">
        <v>0.18</v>
      </c>
      <c r="U455" s="84">
        <v>0.18</v>
      </c>
      <c r="V455" s="74">
        <v>0.18</v>
      </c>
      <c r="W455" s="74">
        <v>0.18</v>
      </c>
      <c r="X455" s="74">
        <v>0.18</v>
      </c>
      <c r="Y455" s="74">
        <v>0.18</v>
      </c>
      <c r="Z455" s="74">
        <v>0.18</v>
      </c>
      <c r="AA455" s="74">
        <v>0.18</v>
      </c>
      <c r="AB455" s="74" t="s">
        <v>54</v>
      </c>
      <c r="AC455" s="74" t="s">
        <v>54</v>
      </c>
      <c r="AD455" s="74" t="s">
        <v>54</v>
      </c>
      <c r="AE455" s="74" t="s">
        <v>54</v>
      </c>
      <c r="AF455" s="74" t="s">
        <v>54</v>
      </c>
      <c r="AG455" s="74" t="s">
        <v>54</v>
      </c>
      <c r="AH455" s="74" t="s">
        <v>54</v>
      </c>
      <c r="AJ455" s="74" t="s">
        <v>26</v>
      </c>
    </row>
    <row r="456" spans="1:37" x14ac:dyDescent="0.25">
      <c r="A456" s="74" t="s">
        <v>648</v>
      </c>
      <c r="B456" s="84" t="s">
        <v>28</v>
      </c>
      <c r="C456" s="74" t="s">
        <v>89</v>
      </c>
      <c r="D456" s="74" t="s">
        <v>135</v>
      </c>
      <c r="E456" s="74" t="s">
        <v>136</v>
      </c>
      <c r="F456" s="74" t="s">
        <v>647</v>
      </c>
      <c r="G456" s="74" t="s">
        <v>138</v>
      </c>
      <c r="H456" s="84">
        <v>12</v>
      </c>
      <c r="I456" s="85">
        <v>0.7</v>
      </c>
      <c r="J456" s="86"/>
      <c r="K456" s="87" t="s">
        <v>54</v>
      </c>
      <c r="L456" s="87" t="s">
        <v>54</v>
      </c>
      <c r="M456" s="87" t="s">
        <v>54</v>
      </c>
      <c r="N456" s="84" t="s">
        <v>54</v>
      </c>
      <c r="O456" s="84" t="s">
        <v>54</v>
      </c>
      <c r="P456" s="84" t="s">
        <v>54</v>
      </c>
      <c r="Q456" s="84" t="s">
        <v>54</v>
      </c>
      <c r="R456" s="84">
        <v>0.18</v>
      </c>
      <c r="S456" s="84">
        <v>0.18</v>
      </c>
      <c r="T456" s="84">
        <v>0.18</v>
      </c>
      <c r="U456" s="84">
        <v>0.18</v>
      </c>
      <c r="V456" s="74">
        <v>0.18</v>
      </c>
      <c r="W456" s="74">
        <v>0.18</v>
      </c>
      <c r="X456" s="74">
        <v>0.18</v>
      </c>
      <c r="Y456" s="74">
        <v>0.18</v>
      </c>
      <c r="Z456" s="74">
        <v>0.18</v>
      </c>
      <c r="AA456" s="74">
        <v>0.18</v>
      </c>
      <c r="AB456" s="74" t="s">
        <v>54</v>
      </c>
      <c r="AC456" s="74" t="s">
        <v>54</v>
      </c>
      <c r="AD456" s="74" t="s">
        <v>54</v>
      </c>
      <c r="AE456" s="74" t="s">
        <v>54</v>
      </c>
      <c r="AF456" s="74" t="s">
        <v>54</v>
      </c>
      <c r="AG456" s="74" t="s">
        <v>54</v>
      </c>
      <c r="AH456" s="74" t="s">
        <v>54</v>
      </c>
      <c r="AJ456" s="74" t="s">
        <v>26</v>
      </c>
    </row>
    <row r="457" spans="1:37" x14ac:dyDescent="0.25">
      <c r="A457" s="74" t="s">
        <v>649</v>
      </c>
      <c r="B457" s="84" t="s">
        <v>20</v>
      </c>
      <c r="C457" s="74" t="s">
        <v>21</v>
      </c>
      <c r="D457" s="74" t="s">
        <v>135</v>
      </c>
      <c r="E457" s="74" t="s">
        <v>136</v>
      </c>
      <c r="F457" s="74" t="s">
        <v>647</v>
      </c>
      <c r="G457" s="74" t="s">
        <v>138</v>
      </c>
      <c r="H457" s="84">
        <v>12</v>
      </c>
      <c r="I457" s="85">
        <v>0.7</v>
      </c>
      <c r="J457" s="86">
        <v>0.50142385598974282</v>
      </c>
      <c r="K457" s="87" t="s">
        <v>54</v>
      </c>
      <c r="L457" s="87" t="s">
        <v>54</v>
      </c>
      <c r="M457" s="87" t="s">
        <v>54</v>
      </c>
      <c r="N457" s="84" t="s">
        <v>54</v>
      </c>
      <c r="O457" s="84" t="s">
        <v>54</v>
      </c>
      <c r="P457" s="84" t="s">
        <v>54</v>
      </c>
      <c r="Q457" s="84" t="s">
        <v>54</v>
      </c>
      <c r="R457" s="84">
        <v>0.18</v>
      </c>
      <c r="S457" s="84">
        <v>0.18</v>
      </c>
      <c r="T457" s="84">
        <v>0.18</v>
      </c>
      <c r="U457" s="84">
        <v>0.18</v>
      </c>
      <c r="V457" s="74">
        <v>0.18</v>
      </c>
      <c r="W457" s="74">
        <v>0.18</v>
      </c>
      <c r="X457" s="74">
        <v>0.18</v>
      </c>
      <c r="Y457" s="74">
        <v>0.18</v>
      </c>
      <c r="Z457" s="74">
        <v>0.18</v>
      </c>
      <c r="AA457" s="74">
        <v>0.18</v>
      </c>
      <c r="AB457" s="74" t="s">
        <v>54</v>
      </c>
      <c r="AC457" s="74" t="s">
        <v>54</v>
      </c>
      <c r="AD457" s="74" t="s">
        <v>54</v>
      </c>
      <c r="AE457" s="74" t="s">
        <v>54</v>
      </c>
      <c r="AF457" s="74" t="s">
        <v>54</v>
      </c>
      <c r="AG457" s="74" t="s">
        <v>54</v>
      </c>
      <c r="AH457" s="74" t="s">
        <v>54</v>
      </c>
      <c r="AJ457" s="74" t="s">
        <v>26</v>
      </c>
    </row>
    <row r="458" spans="1:37" x14ac:dyDescent="0.25">
      <c r="A458" s="74" t="s">
        <v>650</v>
      </c>
      <c r="B458" s="84" t="s">
        <v>28</v>
      </c>
      <c r="C458" s="74" t="s">
        <v>21</v>
      </c>
      <c r="D458" s="74" t="s">
        <v>135</v>
      </c>
      <c r="E458" s="74" t="s">
        <v>136</v>
      </c>
      <c r="F458" s="74" t="s">
        <v>647</v>
      </c>
      <c r="G458" s="74" t="s">
        <v>138</v>
      </c>
      <c r="H458" s="84">
        <v>12</v>
      </c>
      <c r="I458" s="85">
        <v>0.7</v>
      </c>
      <c r="J458" s="86">
        <v>0.50142385598974282</v>
      </c>
      <c r="K458" s="87" t="s">
        <v>54</v>
      </c>
      <c r="L458" s="87" t="s">
        <v>54</v>
      </c>
      <c r="M458" s="87" t="s">
        <v>54</v>
      </c>
      <c r="N458" s="84" t="s">
        <v>54</v>
      </c>
      <c r="O458" s="84" t="s">
        <v>54</v>
      </c>
      <c r="P458" s="84" t="s">
        <v>54</v>
      </c>
      <c r="Q458" s="84" t="s">
        <v>54</v>
      </c>
      <c r="R458" s="84">
        <v>0.18</v>
      </c>
      <c r="S458" s="84">
        <v>0.18</v>
      </c>
      <c r="T458" s="84">
        <v>0.18</v>
      </c>
      <c r="U458" s="84">
        <v>0.18</v>
      </c>
      <c r="V458" s="74">
        <v>0.18</v>
      </c>
      <c r="W458" s="74">
        <v>0.18</v>
      </c>
      <c r="X458" s="74">
        <v>0.18</v>
      </c>
      <c r="Y458" s="74">
        <v>0.18</v>
      </c>
      <c r="Z458" s="74">
        <v>0.18</v>
      </c>
      <c r="AA458" s="74">
        <v>0.18</v>
      </c>
      <c r="AB458" s="74" t="s">
        <v>54</v>
      </c>
      <c r="AC458" s="74" t="s">
        <v>54</v>
      </c>
      <c r="AD458" s="74" t="s">
        <v>54</v>
      </c>
      <c r="AE458" s="74" t="s">
        <v>54</v>
      </c>
      <c r="AF458" s="74" t="s">
        <v>54</v>
      </c>
      <c r="AG458" s="74" t="s">
        <v>54</v>
      </c>
      <c r="AH458" s="74" t="s">
        <v>54</v>
      </c>
      <c r="AJ458" s="74" t="s">
        <v>26</v>
      </c>
    </row>
    <row r="459" spans="1:37" x14ac:dyDescent="0.25">
      <c r="A459" s="74" t="s">
        <v>651</v>
      </c>
      <c r="B459" s="84" t="s">
        <v>20</v>
      </c>
      <c r="C459" s="74" t="s">
        <v>30</v>
      </c>
      <c r="D459" s="74" t="s">
        <v>135</v>
      </c>
      <c r="E459" s="74" t="s">
        <v>136</v>
      </c>
      <c r="F459" s="74" t="s">
        <v>647</v>
      </c>
      <c r="G459" s="74" t="s">
        <v>138</v>
      </c>
      <c r="H459" s="84">
        <v>12</v>
      </c>
      <c r="I459" s="85">
        <v>0.7</v>
      </c>
      <c r="J459" s="86">
        <v>0.50142385598974282</v>
      </c>
      <c r="K459" s="87" t="s">
        <v>54</v>
      </c>
      <c r="L459" s="87" t="s">
        <v>54</v>
      </c>
      <c r="M459" s="87" t="s">
        <v>54</v>
      </c>
      <c r="N459" s="84" t="s">
        <v>54</v>
      </c>
      <c r="O459" s="84" t="s">
        <v>54</v>
      </c>
      <c r="P459" s="84" t="s">
        <v>54</v>
      </c>
      <c r="Q459" s="84" t="s">
        <v>54</v>
      </c>
      <c r="R459" s="84">
        <v>0.18</v>
      </c>
      <c r="S459" s="84">
        <v>0.18</v>
      </c>
      <c r="T459" s="84">
        <v>0.18</v>
      </c>
      <c r="U459" s="84">
        <v>0.18</v>
      </c>
      <c r="V459" s="74">
        <v>0.18</v>
      </c>
      <c r="W459" s="74">
        <v>0.18</v>
      </c>
      <c r="X459" s="74">
        <v>0.18</v>
      </c>
      <c r="Y459" s="74">
        <v>0.18</v>
      </c>
      <c r="Z459" s="74">
        <v>0.18</v>
      </c>
      <c r="AA459" s="74">
        <v>0.18</v>
      </c>
      <c r="AB459" s="74" t="s">
        <v>54</v>
      </c>
      <c r="AC459" s="74" t="s">
        <v>54</v>
      </c>
      <c r="AD459" s="74" t="s">
        <v>54</v>
      </c>
      <c r="AE459" s="74" t="s">
        <v>54</v>
      </c>
      <c r="AF459" s="74" t="s">
        <v>54</v>
      </c>
      <c r="AG459" s="74" t="s">
        <v>54</v>
      </c>
      <c r="AH459" s="74" t="s">
        <v>54</v>
      </c>
      <c r="AJ459" s="74" t="s">
        <v>26</v>
      </c>
    </row>
    <row r="460" spans="1:37" x14ac:dyDescent="0.25">
      <c r="A460" s="74" t="s">
        <v>652</v>
      </c>
      <c r="B460" s="84" t="s">
        <v>28</v>
      </c>
      <c r="C460" s="74" t="s">
        <v>30</v>
      </c>
      <c r="D460" s="74" t="s">
        <v>135</v>
      </c>
      <c r="E460" s="74" t="s">
        <v>136</v>
      </c>
      <c r="F460" s="74" t="s">
        <v>647</v>
      </c>
      <c r="G460" s="74" t="s">
        <v>138</v>
      </c>
      <c r="H460" s="84">
        <v>12</v>
      </c>
      <c r="I460" s="85">
        <v>0.7</v>
      </c>
      <c r="J460" s="86">
        <v>0.50142385598974282</v>
      </c>
      <c r="K460" s="87" t="s">
        <v>54</v>
      </c>
      <c r="L460" s="87" t="s">
        <v>54</v>
      </c>
      <c r="M460" s="87" t="s">
        <v>54</v>
      </c>
      <c r="N460" s="84" t="s">
        <v>54</v>
      </c>
      <c r="O460" s="84" t="s">
        <v>54</v>
      </c>
      <c r="P460" s="84" t="s">
        <v>54</v>
      </c>
      <c r="Q460" s="84" t="s">
        <v>54</v>
      </c>
      <c r="R460" s="84">
        <v>0.18</v>
      </c>
      <c r="S460" s="84">
        <v>0.18</v>
      </c>
      <c r="T460" s="84">
        <v>0.18</v>
      </c>
      <c r="U460" s="84">
        <v>0.18</v>
      </c>
      <c r="V460" s="74">
        <v>0.18</v>
      </c>
      <c r="W460" s="74">
        <v>0.18</v>
      </c>
      <c r="X460" s="74">
        <v>0.18</v>
      </c>
      <c r="Y460" s="74">
        <v>0.18</v>
      </c>
      <c r="Z460" s="74">
        <v>0.18</v>
      </c>
      <c r="AA460" s="74">
        <v>0.18</v>
      </c>
      <c r="AB460" s="74" t="s">
        <v>54</v>
      </c>
      <c r="AC460" s="74" t="s">
        <v>54</v>
      </c>
      <c r="AD460" s="74" t="s">
        <v>54</v>
      </c>
      <c r="AE460" s="74" t="s">
        <v>54</v>
      </c>
      <c r="AF460" s="74" t="s">
        <v>54</v>
      </c>
      <c r="AG460" s="74" t="s">
        <v>54</v>
      </c>
      <c r="AH460" s="74" t="s">
        <v>54</v>
      </c>
      <c r="AJ460" s="74" t="s">
        <v>26</v>
      </c>
    </row>
    <row r="461" spans="1:37" x14ac:dyDescent="0.25">
      <c r="A461" s="74" t="s">
        <v>653</v>
      </c>
      <c r="B461" s="84" t="s">
        <v>20</v>
      </c>
      <c r="C461" s="74" t="s">
        <v>89</v>
      </c>
      <c r="D461" s="74" t="s">
        <v>135</v>
      </c>
      <c r="E461" s="74" t="s">
        <v>136</v>
      </c>
      <c r="F461" s="74" t="s">
        <v>654</v>
      </c>
      <c r="G461" s="74" t="s">
        <v>138</v>
      </c>
      <c r="H461" s="84">
        <v>12</v>
      </c>
      <c r="I461" s="85">
        <v>0.7</v>
      </c>
      <c r="J461" s="86"/>
      <c r="K461" s="87" t="s">
        <v>54</v>
      </c>
      <c r="L461" s="87" t="s">
        <v>54</v>
      </c>
      <c r="M461" s="87" t="s">
        <v>54</v>
      </c>
      <c r="N461" s="84" t="s">
        <v>54</v>
      </c>
      <c r="O461" s="84" t="s">
        <v>54</v>
      </c>
      <c r="P461" s="84" t="s">
        <v>54</v>
      </c>
      <c r="Q461" s="84" t="s">
        <v>54</v>
      </c>
      <c r="R461" s="84">
        <v>0.18</v>
      </c>
      <c r="S461" s="84">
        <v>0.18</v>
      </c>
      <c r="T461" s="84">
        <v>0.18</v>
      </c>
      <c r="U461" s="84">
        <v>0.18</v>
      </c>
      <c r="V461" s="74">
        <v>0.18</v>
      </c>
      <c r="W461" s="74">
        <v>0.18</v>
      </c>
      <c r="X461" s="74">
        <v>0.18</v>
      </c>
      <c r="Y461" s="74">
        <v>0.18</v>
      </c>
      <c r="Z461" s="74">
        <v>0.18</v>
      </c>
      <c r="AA461" s="74">
        <v>0.18</v>
      </c>
      <c r="AB461" s="74" t="s">
        <v>54</v>
      </c>
      <c r="AC461" s="74" t="s">
        <v>54</v>
      </c>
      <c r="AD461" s="74" t="s">
        <v>54</v>
      </c>
      <c r="AE461" s="74" t="s">
        <v>54</v>
      </c>
      <c r="AF461" s="74" t="s">
        <v>54</v>
      </c>
      <c r="AG461" s="74" t="s">
        <v>54</v>
      </c>
      <c r="AH461" s="74" t="s">
        <v>54</v>
      </c>
      <c r="AJ461" s="74" t="s">
        <v>26</v>
      </c>
    </row>
    <row r="462" spans="1:37" x14ac:dyDescent="0.25">
      <c r="A462" s="74" t="s">
        <v>655</v>
      </c>
      <c r="B462" s="84" t="s">
        <v>28</v>
      </c>
      <c r="C462" s="74" t="s">
        <v>89</v>
      </c>
      <c r="D462" s="74" t="s">
        <v>135</v>
      </c>
      <c r="E462" s="74" t="s">
        <v>136</v>
      </c>
      <c r="F462" s="74" t="s">
        <v>654</v>
      </c>
      <c r="G462" s="74" t="s">
        <v>138</v>
      </c>
      <c r="H462" s="84">
        <v>12</v>
      </c>
      <c r="I462" s="85">
        <v>0.7</v>
      </c>
      <c r="J462" s="86"/>
      <c r="K462" s="87" t="s">
        <v>54</v>
      </c>
      <c r="L462" s="87" t="s">
        <v>54</v>
      </c>
      <c r="M462" s="87" t="s">
        <v>54</v>
      </c>
      <c r="N462" s="84" t="s">
        <v>54</v>
      </c>
      <c r="O462" s="84" t="s">
        <v>54</v>
      </c>
      <c r="P462" s="84" t="s">
        <v>54</v>
      </c>
      <c r="Q462" s="84" t="s">
        <v>54</v>
      </c>
      <c r="R462" s="84">
        <v>0.18</v>
      </c>
      <c r="S462" s="84">
        <v>0.18</v>
      </c>
      <c r="T462" s="84">
        <v>0.18</v>
      </c>
      <c r="U462" s="84">
        <v>0.18</v>
      </c>
      <c r="V462" s="74">
        <v>0.18</v>
      </c>
      <c r="W462" s="74">
        <v>0.18</v>
      </c>
      <c r="X462" s="74">
        <v>0.18</v>
      </c>
      <c r="Y462" s="74">
        <v>0.18</v>
      </c>
      <c r="Z462" s="74">
        <v>0.18</v>
      </c>
      <c r="AA462" s="74">
        <v>0.18</v>
      </c>
      <c r="AB462" s="74" t="s">
        <v>54</v>
      </c>
      <c r="AC462" s="74" t="s">
        <v>54</v>
      </c>
      <c r="AD462" s="74" t="s">
        <v>54</v>
      </c>
      <c r="AE462" s="74" t="s">
        <v>54</v>
      </c>
      <c r="AF462" s="74" t="s">
        <v>54</v>
      </c>
      <c r="AG462" s="74" t="s">
        <v>54</v>
      </c>
      <c r="AH462" s="74" t="s">
        <v>54</v>
      </c>
      <c r="AJ462" s="74" t="s">
        <v>26</v>
      </c>
    </row>
    <row r="463" spans="1:37" x14ac:dyDescent="0.25">
      <c r="A463" s="74" t="s">
        <v>656</v>
      </c>
      <c r="B463" s="84" t="s">
        <v>20</v>
      </c>
      <c r="C463" s="74" t="s">
        <v>21</v>
      </c>
      <c r="D463" s="74" t="s">
        <v>135</v>
      </c>
      <c r="E463" s="74" t="s">
        <v>136</v>
      </c>
      <c r="F463" s="74" t="s">
        <v>654</v>
      </c>
      <c r="G463" s="74" t="s">
        <v>138</v>
      </c>
      <c r="H463" s="84">
        <v>12</v>
      </c>
      <c r="I463" s="85">
        <v>0.7</v>
      </c>
      <c r="J463" s="86">
        <v>0.50142385598974282</v>
      </c>
      <c r="K463" s="87" t="s">
        <v>54</v>
      </c>
      <c r="L463" s="87" t="s">
        <v>54</v>
      </c>
      <c r="M463" s="87" t="s">
        <v>54</v>
      </c>
      <c r="N463" s="84" t="s">
        <v>54</v>
      </c>
      <c r="O463" s="84" t="s">
        <v>54</v>
      </c>
      <c r="P463" s="84" t="s">
        <v>54</v>
      </c>
      <c r="Q463" s="84" t="s">
        <v>54</v>
      </c>
      <c r="R463" s="84">
        <v>0.18</v>
      </c>
      <c r="S463" s="84">
        <v>0.18</v>
      </c>
      <c r="T463" s="84">
        <v>0.18</v>
      </c>
      <c r="U463" s="84">
        <v>0.18</v>
      </c>
      <c r="V463" s="74">
        <v>0.18</v>
      </c>
      <c r="W463" s="74">
        <v>0.18</v>
      </c>
      <c r="X463" s="74">
        <v>0.18</v>
      </c>
      <c r="Y463" s="74">
        <v>0.18</v>
      </c>
      <c r="Z463" s="74">
        <v>0.18</v>
      </c>
      <c r="AA463" s="74">
        <v>0.18</v>
      </c>
      <c r="AB463" s="74" t="s">
        <v>54</v>
      </c>
      <c r="AC463" s="74" t="s">
        <v>54</v>
      </c>
      <c r="AD463" s="74" t="s">
        <v>54</v>
      </c>
      <c r="AE463" s="74" t="s">
        <v>54</v>
      </c>
      <c r="AF463" s="74" t="s">
        <v>54</v>
      </c>
      <c r="AG463" s="74" t="s">
        <v>54</v>
      </c>
      <c r="AH463" s="74" t="s">
        <v>54</v>
      </c>
      <c r="AJ463" s="74" t="s">
        <v>26</v>
      </c>
    </row>
    <row r="464" spans="1:37" x14ac:dyDescent="0.25">
      <c r="A464" s="74" t="s">
        <v>657</v>
      </c>
      <c r="B464" s="84" t="s">
        <v>28</v>
      </c>
      <c r="C464" s="74" t="s">
        <v>21</v>
      </c>
      <c r="D464" s="74" t="s">
        <v>135</v>
      </c>
      <c r="E464" s="74" t="s">
        <v>136</v>
      </c>
      <c r="F464" s="74" t="s">
        <v>654</v>
      </c>
      <c r="G464" s="74" t="s">
        <v>138</v>
      </c>
      <c r="H464" s="84">
        <v>12</v>
      </c>
      <c r="I464" s="85">
        <v>0.7</v>
      </c>
      <c r="J464" s="86">
        <v>0.50142385598974282</v>
      </c>
      <c r="K464" s="87" t="s">
        <v>54</v>
      </c>
      <c r="L464" s="87" t="s">
        <v>54</v>
      </c>
      <c r="M464" s="87" t="s">
        <v>54</v>
      </c>
      <c r="N464" s="84" t="s">
        <v>54</v>
      </c>
      <c r="O464" s="84" t="s">
        <v>54</v>
      </c>
      <c r="P464" s="84" t="s">
        <v>54</v>
      </c>
      <c r="Q464" s="84" t="s">
        <v>54</v>
      </c>
      <c r="R464" s="84">
        <v>0.18</v>
      </c>
      <c r="S464" s="84">
        <v>0.18</v>
      </c>
      <c r="T464" s="84">
        <v>0.18</v>
      </c>
      <c r="U464" s="84">
        <v>0.18</v>
      </c>
      <c r="V464" s="74">
        <v>0.18</v>
      </c>
      <c r="W464" s="74">
        <v>0.18</v>
      </c>
      <c r="X464" s="74">
        <v>0.18</v>
      </c>
      <c r="Y464" s="74">
        <v>0.18</v>
      </c>
      <c r="Z464" s="74">
        <v>0.18</v>
      </c>
      <c r="AA464" s="74">
        <v>0.18</v>
      </c>
      <c r="AB464" s="74" t="s">
        <v>54</v>
      </c>
      <c r="AC464" s="74" t="s">
        <v>54</v>
      </c>
      <c r="AD464" s="74" t="s">
        <v>54</v>
      </c>
      <c r="AE464" s="74" t="s">
        <v>54</v>
      </c>
      <c r="AF464" s="74" t="s">
        <v>54</v>
      </c>
      <c r="AG464" s="74" t="s">
        <v>54</v>
      </c>
      <c r="AH464" s="74" t="s">
        <v>54</v>
      </c>
      <c r="AJ464" s="74" t="s">
        <v>26</v>
      </c>
    </row>
    <row r="465" spans="1:36" x14ac:dyDescent="0.25">
      <c r="A465" s="74" t="s">
        <v>658</v>
      </c>
      <c r="B465" s="84" t="s">
        <v>20</v>
      </c>
      <c r="C465" s="74" t="s">
        <v>30</v>
      </c>
      <c r="D465" s="74" t="s">
        <v>135</v>
      </c>
      <c r="E465" s="74" t="s">
        <v>136</v>
      </c>
      <c r="F465" s="74" t="s">
        <v>654</v>
      </c>
      <c r="G465" s="74" t="s">
        <v>138</v>
      </c>
      <c r="H465" s="84">
        <v>12</v>
      </c>
      <c r="I465" s="85">
        <v>0.7</v>
      </c>
      <c r="J465" s="86">
        <v>0.50142385598974282</v>
      </c>
      <c r="K465" s="87" t="s">
        <v>54</v>
      </c>
      <c r="L465" s="87" t="s">
        <v>54</v>
      </c>
      <c r="M465" s="87" t="s">
        <v>54</v>
      </c>
      <c r="N465" s="84" t="s">
        <v>54</v>
      </c>
      <c r="O465" s="84" t="s">
        <v>54</v>
      </c>
      <c r="P465" s="84" t="s">
        <v>54</v>
      </c>
      <c r="Q465" s="84" t="s">
        <v>54</v>
      </c>
      <c r="R465" s="84">
        <v>0.18</v>
      </c>
      <c r="S465" s="84">
        <v>0.18</v>
      </c>
      <c r="T465" s="84">
        <v>0.18</v>
      </c>
      <c r="U465" s="84">
        <v>0.18</v>
      </c>
      <c r="V465" s="74">
        <v>0.18</v>
      </c>
      <c r="W465" s="74">
        <v>0.18</v>
      </c>
      <c r="X465" s="74">
        <v>0.18</v>
      </c>
      <c r="Y465" s="74">
        <v>0.18</v>
      </c>
      <c r="Z465" s="74">
        <v>0.18</v>
      </c>
      <c r="AA465" s="74">
        <v>0.18</v>
      </c>
      <c r="AB465" s="74" t="s">
        <v>54</v>
      </c>
      <c r="AC465" s="74" t="s">
        <v>54</v>
      </c>
      <c r="AD465" s="74" t="s">
        <v>54</v>
      </c>
      <c r="AE465" s="74" t="s">
        <v>54</v>
      </c>
      <c r="AF465" s="74" t="s">
        <v>54</v>
      </c>
      <c r="AG465" s="74" t="s">
        <v>54</v>
      </c>
      <c r="AH465" s="74" t="s">
        <v>54</v>
      </c>
      <c r="AJ465" s="74" t="s">
        <v>26</v>
      </c>
    </row>
    <row r="466" spans="1:36" x14ac:dyDescent="0.25">
      <c r="A466" s="74" t="s">
        <v>659</v>
      </c>
      <c r="B466" s="84" t="s">
        <v>28</v>
      </c>
      <c r="C466" s="74" t="s">
        <v>30</v>
      </c>
      <c r="D466" s="74" t="s">
        <v>135</v>
      </c>
      <c r="E466" s="74" t="s">
        <v>136</v>
      </c>
      <c r="F466" s="74" t="s">
        <v>654</v>
      </c>
      <c r="G466" s="74" t="s">
        <v>138</v>
      </c>
      <c r="H466" s="84">
        <v>12</v>
      </c>
      <c r="I466" s="85">
        <v>0.7</v>
      </c>
      <c r="J466" s="86">
        <v>0.50142385598974282</v>
      </c>
      <c r="K466" s="87" t="s">
        <v>54</v>
      </c>
      <c r="L466" s="87" t="s">
        <v>54</v>
      </c>
      <c r="M466" s="87" t="s">
        <v>54</v>
      </c>
      <c r="N466" s="84" t="s">
        <v>54</v>
      </c>
      <c r="O466" s="84" t="s">
        <v>54</v>
      </c>
      <c r="P466" s="84" t="s">
        <v>54</v>
      </c>
      <c r="Q466" s="84" t="s">
        <v>54</v>
      </c>
      <c r="R466" s="84">
        <v>0.18</v>
      </c>
      <c r="S466" s="84">
        <v>0.18</v>
      </c>
      <c r="T466" s="84">
        <v>0.18</v>
      </c>
      <c r="U466" s="84">
        <v>0.18</v>
      </c>
      <c r="V466" s="74">
        <v>0.18</v>
      </c>
      <c r="W466" s="74">
        <v>0.18</v>
      </c>
      <c r="X466" s="74">
        <v>0.18</v>
      </c>
      <c r="Y466" s="74">
        <v>0.18</v>
      </c>
      <c r="Z466" s="74">
        <v>0.18</v>
      </c>
      <c r="AA466" s="74">
        <v>0.18</v>
      </c>
      <c r="AB466" s="74" t="s">
        <v>54</v>
      </c>
      <c r="AC466" s="74" t="s">
        <v>54</v>
      </c>
      <c r="AD466" s="74" t="s">
        <v>54</v>
      </c>
      <c r="AE466" s="74" t="s">
        <v>54</v>
      </c>
      <c r="AF466" s="74" t="s">
        <v>54</v>
      </c>
      <c r="AG466" s="74" t="s">
        <v>54</v>
      </c>
      <c r="AH466" s="74" t="s">
        <v>54</v>
      </c>
      <c r="AJ466" s="74" t="s">
        <v>26</v>
      </c>
    </row>
    <row r="467" spans="1:36" x14ac:dyDescent="0.25">
      <c r="A467" s="74" t="s">
        <v>660</v>
      </c>
      <c r="B467" s="84" t="s">
        <v>20</v>
      </c>
      <c r="C467" s="74" t="s">
        <v>89</v>
      </c>
      <c r="D467" s="74" t="s">
        <v>135</v>
      </c>
      <c r="E467" s="74" t="s">
        <v>136</v>
      </c>
      <c r="F467" s="74" t="s">
        <v>661</v>
      </c>
      <c r="G467" s="74" t="s">
        <v>138</v>
      </c>
      <c r="H467" s="84">
        <v>12</v>
      </c>
      <c r="I467" s="85">
        <v>0.7</v>
      </c>
      <c r="J467" s="86"/>
      <c r="K467" s="87" t="s">
        <v>54</v>
      </c>
      <c r="L467" s="87" t="s">
        <v>54</v>
      </c>
      <c r="M467" s="87" t="s">
        <v>54</v>
      </c>
      <c r="N467" s="84" t="s">
        <v>54</v>
      </c>
      <c r="O467" s="84" t="s">
        <v>54</v>
      </c>
      <c r="P467" s="84" t="s">
        <v>54</v>
      </c>
      <c r="Q467" s="84" t="s">
        <v>54</v>
      </c>
      <c r="R467" s="84">
        <v>0.18</v>
      </c>
      <c r="S467" s="84">
        <v>0.18</v>
      </c>
      <c r="T467" s="84">
        <v>0.18</v>
      </c>
      <c r="U467" s="84">
        <v>0.18</v>
      </c>
      <c r="V467" s="74">
        <v>0.18</v>
      </c>
      <c r="W467" s="74">
        <v>0.18</v>
      </c>
      <c r="X467" s="74">
        <v>0.18</v>
      </c>
      <c r="Y467" s="74">
        <v>0.18</v>
      </c>
      <c r="Z467" s="74">
        <v>0.18</v>
      </c>
      <c r="AA467" s="74">
        <v>0.18</v>
      </c>
      <c r="AB467" s="74" t="s">
        <v>54</v>
      </c>
      <c r="AC467" s="74" t="s">
        <v>54</v>
      </c>
      <c r="AD467" s="74" t="s">
        <v>54</v>
      </c>
      <c r="AE467" s="74" t="s">
        <v>54</v>
      </c>
      <c r="AF467" s="74" t="s">
        <v>54</v>
      </c>
      <c r="AG467" s="74" t="s">
        <v>54</v>
      </c>
      <c r="AH467" s="74" t="s">
        <v>54</v>
      </c>
      <c r="AJ467" s="74" t="s">
        <v>26</v>
      </c>
    </row>
    <row r="468" spans="1:36" x14ac:dyDescent="0.25">
      <c r="A468" s="74" t="s">
        <v>662</v>
      </c>
      <c r="B468" s="84" t="s">
        <v>28</v>
      </c>
      <c r="C468" s="74" t="s">
        <v>89</v>
      </c>
      <c r="D468" s="74" t="s">
        <v>135</v>
      </c>
      <c r="E468" s="74" t="s">
        <v>136</v>
      </c>
      <c r="F468" s="74" t="s">
        <v>661</v>
      </c>
      <c r="G468" s="74" t="s">
        <v>138</v>
      </c>
      <c r="H468" s="84">
        <v>12</v>
      </c>
      <c r="I468" s="85">
        <v>0.7</v>
      </c>
      <c r="J468" s="86"/>
      <c r="K468" s="87" t="s">
        <v>54</v>
      </c>
      <c r="L468" s="87" t="s">
        <v>54</v>
      </c>
      <c r="M468" s="87" t="s">
        <v>54</v>
      </c>
      <c r="N468" s="84" t="s">
        <v>54</v>
      </c>
      <c r="O468" s="84" t="s">
        <v>54</v>
      </c>
      <c r="P468" s="84" t="s">
        <v>54</v>
      </c>
      <c r="Q468" s="84" t="s">
        <v>54</v>
      </c>
      <c r="R468" s="84">
        <v>0.18</v>
      </c>
      <c r="S468" s="84">
        <v>0.18</v>
      </c>
      <c r="T468" s="84">
        <v>0.18</v>
      </c>
      <c r="U468" s="84">
        <v>0.18</v>
      </c>
      <c r="V468" s="74">
        <v>0.18</v>
      </c>
      <c r="W468" s="74">
        <v>0.18</v>
      </c>
      <c r="X468" s="74">
        <v>0.18</v>
      </c>
      <c r="Y468" s="74">
        <v>0.18</v>
      </c>
      <c r="Z468" s="74">
        <v>0.18</v>
      </c>
      <c r="AA468" s="74">
        <v>0.18</v>
      </c>
      <c r="AB468" s="74" t="s">
        <v>54</v>
      </c>
      <c r="AC468" s="74" t="s">
        <v>54</v>
      </c>
      <c r="AD468" s="74" t="s">
        <v>54</v>
      </c>
      <c r="AE468" s="74" t="s">
        <v>54</v>
      </c>
      <c r="AF468" s="74" t="s">
        <v>54</v>
      </c>
      <c r="AG468" s="74" t="s">
        <v>54</v>
      </c>
      <c r="AH468" s="74" t="s">
        <v>54</v>
      </c>
      <c r="AJ468" s="74" t="s">
        <v>26</v>
      </c>
    </row>
    <row r="469" spans="1:36" x14ac:dyDescent="0.25">
      <c r="A469" s="74" t="s">
        <v>663</v>
      </c>
      <c r="B469" s="84" t="s">
        <v>20</v>
      </c>
      <c r="C469" s="74" t="s">
        <v>21</v>
      </c>
      <c r="D469" s="74" t="s">
        <v>135</v>
      </c>
      <c r="E469" s="74" t="s">
        <v>136</v>
      </c>
      <c r="F469" s="74" t="s">
        <v>661</v>
      </c>
      <c r="G469" s="74" t="s">
        <v>138</v>
      </c>
      <c r="H469" s="84">
        <v>12</v>
      </c>
      <c r="I469" s="85">
        <v>0.7</v>
      </c>
      <c r="J469" s="86">
        <v>0.50142385598974282</v>
      </c>
      <c r="K469" s="87" t="s">
        <v>54</v>
      </c>
      <c r="L469" s="87" t="s">
        <v>54</v>
      </c>
      <c r="M469" s="87" t="s">
        <v>54</v>
      </c>
      <c r="N469" s="84" t="s">
        <v>54</v>
      </c>
      <c r="O469" s="84" t="s">
        <v>54</v>
      </c>
      <c r="P469" s="84" t="s">
        <v>54</v>
      </c>
      <c r="Q469" s="84" t="s">
        <v>54</v>
      </c>
      <c r="R469" s="84">
        <v>0.18</v>
      </c>
      <c r="S469" s="84">
        <v>0.18</v>
      </c>
      <c r="T469" s="84">
        <v>0.18</v>
      </c>
      <c r="U469" s="84">
        <v>0.18</v>
      </c>
      <c r="V469" s="74">
        <v>0.18</v>
      </c>
      <c r="W469" s="74">
        <v>0.18</v>
      </c>
      <c r="X469" s="74">
        <v>0.18</v>
      </c>
      <c r="Y469" s="74">
        <v>0.18</v>
      </c>
      <c r="Z469" s="74">
        <v>0.18</v>
      </c>
      <c r="AA469" s="74">
        <v>0.18</v>
      </c>
      <c r="AB469" s="74" t="s">
        <v>54</v>
      </c>
      <c r="AC469" s="74" t="s">
        <v>54</v>
      </c>
      <c r="AD469" s="74" t="s">
        <v>54</v>
      </c>
      <c r="AE469" s="74" t="s">
        <v>54</v>
      </c>
      <c r="AF469" s="74" t="s">
        <v>54</v>
      </c>
      <c r="AG469" s="74" t="s">
        <v>54</v>
      </c>
      <c r="AH469" s="74" t="s">
        <v>54</v>
      </c>
      <c r="AJ469" s="74" t="s">
        <v>26</v>
      </c>
    </row>
    <row r="470" spans="1:36" x14ac:dyDescent="0.25">
      <c r="A470" s="74" t="s">
        <v>664</v>
      </c>
      <c r="B470" s="84" t="s">
        <v>28</v>
      </c>
      <c r="C470" s="74" t="s">
        <v>21</v>
      </c>
      <c r="D470" s="74" t="s">
        <v>135</v>
      </c>
      <c r="E470" s="74" t="s">
        <v>136</v>
      </c>
      <c r="F470" s="74" t="s">
        <v>661</v>
      </c>
      <c r="G470" s="74" t="s">
        <v>138</v>
      </c>
      <c r="H470" s="84">
        <v>12</v>
      </c>
      <c r="I470" s="85">
        <v>0.7</v>
      </c>
      <c r="J470" s="86">
        <v>0.50142385598974282</v>
      </c>
      <c r="K470" s="87" t="s">
        <v>54</v>
      </c>
      <c r="L470" s="87" t="s">
        <v>54</v>
      </c>
      <c r="M470" s="87" t="s">
        <v>54</v>
      </c>
      <c r="N470" s="84" t="s">
        <v>54</v>
      </c>
      <c r="O470" s="84" t="s">
        <v>54</v>
      </c>
      <c r="P470" s="84" t="s">
        <v>54</v>
      </c>
      <c r="Q470" s="84" t="s">
        <v>54</v>
      </c>
      <c r="R470" s="84">
        <v>0.18</v>
      </c>
      <c r="S470" s="84">
        <v>0.18</v>
      </c>
      <c r="T470" s="84">
        <v>0.18</v>
      </c>
      <c r="U470" s="84">
        <v>0.18</v>
      </c>
      <c r="V470" s="74">
        <v>0.18</v>
      </c>
      <c r="W470" s="74">
        <v>0.18</v>
      </c>
      <c r="X470" s="74">
        <v>0.18</v>
      </c>
      <c r="Y470" s="74">
        <v>0.18</v>
      </c>
      <c r="Z470" s="74">
        <v>0.18</v>
      </c>
      <c r="AA470" s="74">
        <v>0.18</v>
      </c>
      <c r="AB470" s="74" t="s">
        <v>54</v>
      </c>
      <c r="AC470" s="74" t="s">
        <v>54</v>
      </c>
      <c r="AD470" s="74" t="s">
        <v>54</v>
      </c>
      <c r="AE470" s="74" t="s">
        <v>54</v>
      </c>
      <c r="AF470" s="74" t="s">
        <v>54</v>
      </c>
      <c r="AG470" s="74" t="s">
        <v>54</v>
      </c>
      <c r="AH470" s="74" t="s">
        <v>54</v>
      </c>
      <c r="AJ470" s="74" t="s">
        <v>26</v>
      </c>
    </row>
    <row r="471" spans="1:36" x14ac:dyDescent="0.25">
      <c r="A471" s="74" t="s">
        <v>665</v>
      </c>
      <c r="B471" s="84" t="s">
        <v>20</v>
      </c>
      <c r="C471" s="74" t="s">
        <v>30</v>
      </c>
      <c r="D471" s="74" t="s">
        <v>135</v>
      </c>
      <c r="E471" s="74" t="s">
        <v>136</v>
      </c>
      <c r="F471" s="74" t="s">
        <v>661</v>
      </c>
      <c r="G471" s="74" t="s">
        <v>138</v>
      </c>
      <c r="H471" s="84">
        <v>12</v>
      </c>
      <c r="I471" s="85">
        <v>0.7</v>
      </c>
      <c r="J471" s="86">
        <v>0.50142385598974282</v>
      </c>
      <c r="K471" s="87" t="s">
        <v>54</v>
      </c>
      <c r="L471" s="87" t="s">
        <v>54</v>
      </c>
      <c r="M471" s="87" t="s">
        <v>54</v>
      </c>
      <c r="N471" s="84" t="s">
        <v>54</v>
      </c>
      <c r="O471" s="84" t="s">
        <v>54</v>
      </c>
      <c r="P471" s="84" t="s">
        <v>54</v>
      </c>
      <c r="Q471" s="84" t="s">
        <v>54</v>
      </c>
      <c r="R471" s="84">
        <v>0.18</v>
      </c>
      <c r="S471" s="84">
        <v>0.18</v>
      </c>
      <c r="T471" s="84">
        <v>0.18</v>
      </c>
      <c r="U471" s="84">
        <v>0.18</v>
      </c>
      <c r="V471" s="74">
        <v>0.18</v>
      </c>
      <c r="W471" s="74">
        <v>0.18</v>
      </c>
      <c r="X471" s="74">
        <v>0.18</v>
      </c>
      <c r="Y471" s="74">
        <v>0.18</v>
      </c>
      <c r="Z471" s="74">
        <v>0.18</v>
      </c>
      <c r="AA471" s="74">
        <v>0.18</v>
      </c>
      <c r="AB471" s="74" t="s">
        <v>54</v>
      </c>
      <c r="AC471" s="74" t="s">
        <v>54</v>
      </c>
      <c r="AD471" s="74" t="s">
        <v>54</v>
      </c>
      <c r="AE471" s="74" t="s">
        <v>54</v>
      </c>
      <c r="AF471" s="74" t="s">
        <v>54</v>
      </c>
      <c r="AG471" s="74" t="s">
        <v>54</v>
      </c>
      <c r="AH471" s="74" t="s">
        <v>54</v>
      </c>
      <c r="AJ471" s="74" t="s">
        <v>26</v>
      </c>
    </row>
    <row r="472" spans="1:36" x14ac:dyDescent="0.25">
      <c r="A472" s="74" t="s">
        <v>666</v>
      </c>
      <c r="B472" s="84" t="s">
        <v>28</v>
      </c>
      <c r="C472" s="74" t="s">
        <v>30</v>
      </c>
      <c r="D472" s="74" t="s">
        <v>135</v>
      </c>
      <c r="E472" s="74" t="s">
        <v>136</v>
      </c>
      <c r="F472" s="74" t="s">
        <v>661</v>
      </c>
      <c r="G472" s="74" t="s">
        <v>138</v>
      </c>
      <c r="H472" s="84">
        <v>12</v>
      </c>
      <c r="I472" s="85">
        <v>0.7</v>
      </c>
      <c r="J472" s="86">
        <v>0.50142385598974282</v>
      </c>
      <c r="K472" s="87" t="s">
        <v>54</v>
      </c>
      <c r="L472" s="87" t="s">
        <v>54</v>
      </c>
      <c r="M472" s="87" t="s">
        <v>54</v>
      </c>
      <c r="N472" s="84" t="s">
        <v>54</v>
      </c>
      <c r="O472" s="84" t="s">
        <v>54</v>
      </c>
      <c r="P472" s="84" t="s">
        <v>54</v>
      </c>
      <c r="Q472" s="84" t="s">
        <v>54</v>
      </c>
      <c r="R472" s="84">
        <v>0.18</v>
      </c>
      <c r="S472" s="84">
        <v>0.18</v>
      </c>
      <c r="T472" s="84">
        <v>0.18</v>
      </c>
      <c r="U472" s="84">
        <v>0.18</v>
      </c>
      <c r="V472" s="74">
        <v>0.18</v>
      </c>
      <c r="W472" s="74">
        <v>0.18</v>
      </c>
      <c r="X472" s="74">
        <v>0.18</v>
      </c>
      <c r="Y472" s="74">
        <v>0.18</v>
      </c>
      <c r="Z472" s="74">
        <v>0.18</v>
      </c>
      <c r="AA472" s="74">
        <v>0.18</v>
      </c>
      <c r="AB472" s="74" t="s">
        <v>54</v>
      </c>
      <c r="AC472" s="74" t="s">
        <v>54</v>
      </c>
      <c r="AD472" s="74" t="s">
        <v>54</v>
      </c>
      <c r="AE472" s="74" t="s">
        <v>54</v>
      </c>
      <c r="AF472" s="74" t="s">
        <v>54</v>
      </c>
      <c r="AG472" s="74" t="s">
        <v>54</v>
      </c>
      <c r="AH472" s="74" t="s">
        <v>54</v>
      </c>
      <c r="AJ472" s="74" t="s">
        <v>26</v>
      </c>
    </row>
    <row r="473" spans="1:36" x14ac:dyDescent="0.25">
      <c r="A473" s="74" t="s">
        <v>667</v>
      </c>
      <c r="B473" s="84" t="s">
        <v>20</v>
      </c>
      <c r="C473" s="74" t="s">
        <v>89</v>
      </c>
      <c r="D473" s="74" t="s">
        <v>135</v>
      </c>
      <c r="E473" s="74" t="s">
        <v>136</v>
      </c>
      <c r="F473" s="74" t="s">
        <v>136</v>
      </c>
      <c r="G473" s="74" t="s">
        <v>138</v>
      </c>
      <c r="H473" s="84">
        <v>12</v>
      </c>
      <c r="I473" s="85">
        <v>0.7</v>
      </c>
      <c r="J473" s="86"/>
      <c r="K473" s="87" t="s">
        <v>54</v>
      </c>
      <c r="L473" s="87" t="s">
        <v>54</v>
      </c>
      <c r="M473" s="87" t="s">
        <v>54</v>
      </c>
      <c r="N473" s="84" t="s">
        <v>54</v>
      </c>
      <c r="O473" s="84" t="s">
        <v>54</v>
      </c>
      <c r="P473" s="84" t="s">
        <v>54</v>
      </c>
      <c r="Q473" s="84" t="s">
        <v>54</v>
      </c>
      <c r="R473" s="84">
        <v>0.18</v>
      </c>
      <c r="S473" s="84">
        <v>0.18</v>
      </c>
      <c r="T473" s="84">
        <v>0.18</v>
      </c>
      <c r="U473" s="84">
        <v>0.18</v>
      </c>
      <c r="V473" s="74">
        <v>0.18</v>
      </c>
      <c r="W473" s="74">
        <v>0.18</v>
      </c>
      <c r="X473" s="74">
        <v>0.18</v>
      </c>
      <c r="Y473" s="74">
        <v>0.18</v>
      </c>
      <c r="Z473" s="74">
        <v>0.18</v>
      </c>
      <c r="AA473" s="74">
        <v>0.18</v>
      </c>
      <c r="AB473" s="74" t="s">
        <v>54</v>
      </c>
      <c r="AC473" s="74" t="s">
        <v>54</v>
      </c>
      <c r="AD473" s="74" t="s">
        <v>54</v>
      </c>
      <c r="AE473" s="74" t="s">
        <v>54</v>
      </c>
      <c r="AF473" s="74" t="s">
        <v>54</v>
      </c>
      <c r="AG473" s="74" t="s">
        <v>54</v>
      </c>
      <c r="AH473" s="74" t="s">
        <v>54</v>
      </c>
      <c r="AJ473" s="74" t="s">
        <v>26</v>
      </c>
    </row>
    <row r="474" spans="1:36" x14ac:dyDescent="0.25">
      <c r="A474" s="74" t="s">
        <v>668</v>
      </c>
      <c r="B474" s="84" t="s">
        <v>28</v>
      </c>
      <c r="C474" s="74" t="s">
        <v>89</v>
      </c>
      <c r="D474" s="74" t="s">
        <v>135</v>
      </c>
      <c r="E474" s="74" t="s">
        <v>136</v>
      </c>
      <c r="F474" s="74" t="s">
        <v>136</v>
      </c>
      <c r="G474" s="74" t="s">
        <v>138</v>
      </c>
      <c r="H474" s="84">
        <v>12</v>
      </c>
      <c r="I474" s="85">
        <v>0.7</v>
      </c>
      <c r="J474" s="86"/>
      <c r="K474" s="87" t="s">
        <v>54</v>
      </c>
      <c r="L474" s="87" t="s">
        <v>54</v>
      </c>
      <c r="M474" s="87" t="s">
        <v>54</v>
      </c>
      <c r="N474" s="84" t="s">
        <v>54</v>
      </c>
      <c r="O474" s="84" t="s">
        <v>54</v>
      </c>
      <c r="P474" s="84" t="s">
        <v>54</v>
      </c>
      <c r="Q474" s="84" t="s">
        <v>54</v>
      </c>
      <c r="R474" s="84">
        <v>0.18</v>
      </c>
      <c r="S474" s="84">
        <v>0.18</v>
      </c>
      <c r="T474" s="84">
        <v>0.18</v>
      </c>
      <c r="U474" s="84">
        <v>0.18</v>
      </c>
      <c r="V474" s="74">
        <v>0.18</v>
      </c>
      <c r="W474" s="74">
        <v>0.18</v>
      </c>
      <c r="X474" s="74">
        <v>0.18</v>
      </c>
      <c r="Y474" s="74">
        <v>0.18</v>
      </c>
      <c r="Z474" s="74">
        <v>0.18</v>
      </c>
      <c r="AA474" s="74">
        <v>0.18</v>
      </c>
      <c r="AB474" s="74" t="s">
        <v>54</v>
      </c>
      <c r="AC474" s="74" t="s">
        <v>54</v>
      </c>
      <c r="AD474" s="74" t="s">
        <v>54</v>
      </c>
      <c r="AE474" s="74" t="s">
        <v>54</v>
      </c>
      <c r="AF474" s="74" t="s">
        <v>54</v>
      </c>
      <c r="AG474" s="74" t="s">
        <v>54</v>
      </c>
      <c r="AH474" s="74" t="s">
        <v>54</v>
      </c>
      <c r="AJ474" s="74" t="s">
        <v>26</v>
      </c>
    </row>
    <row r="475" spans="1:36" x14ac:dyDescent="0.25">
      <c r="A475" s="74" t="s">
        <v>669</v>
      </c>
      <c r="B475" s="84" t="s">
        <v>20</v>
      </c>
      <c r="C475" s="74" t="s">
        <v>21</v>
      </c>
      <c r="D475" s="74" t="s">
        <v>135</v>
      </c>
      <c r="E475" s="74" t="s">
        <v>136</v>
      </c>
      <c r="F475" s="74" t="s">
        <v>136</v>
      </c>
      <c r="G475" s="74" t="s">
        <v>138</v>
      </c>
      <c r="H475" s="84">
        <v>12</v>
      </c>
      <c r="I475" s="85">
        <v>0.7</v>
      </c>
      <c r="J475" s="86">
        <v>0.50142385598974282</v>
      </c>
      <c r="K475" s="87" t="s">
        <v>54</v>
      </c>
      <c r="L475" s="87" t="s">
        <v>54</v>
      </c>
      <c r="M475" s="87" t="s">
        <v>54</v>
      </c>
      <c r="N475" s="84" t="s">
        <v>54</v>
      </c>
      <c r="O475" s="84" t="s">
        <v>54</v>
      </c>
      <c r="P475" s="84" t="s">
        <v>54</v>
      </c>
      <c r="Q475" s="84" t="s">
        <v>54</v>
      </c>
      <c r="R475" s="84">
        <v>0.18</v>
      </c>
      <c r="S475" s="84">
        <v>0.18</v>
      </c>
      <c r="T475" s="84">
        <v>0.18</v>
      </c>
      <c r="U475" s="84">
        <v>0.18</v>
      </c>
      <c r="V475" s="74">
        <v>0.18</v>
      </c>
      <c r="W475" s="74">
        <v>0.18</v>
      </c>
      <c r="X475" s="74">
        <v>0.18</v>
      </c>
      <c r="Y475" s="74">
        <v>0.18</v>
      </c>
      <c r="Z475" s="74">
        <v>0.18</v>
      </c>
      <c r="AA475" s="74">
        <v>0.18</v>
      </c>
      <c r="AB475" s="74" t="s">
        <v>54</v>
      </c>
      <c r="AC475" s="74" t="s">
        <v>54</v>
      </c>
      <c r="AD475" s="74" t="s">
        <v>54</v>
      </c>
      <c r="AE475" s="74" t="s">
        <v>54</v>
      </c>
      <c r="AF475" s="74" t="s">
        <v>54</v>
      </c>
      <c r="AG475" s="74" t="s">
        <v>54</v>
      </c>
      <c r="AH475" s="74" t="s">
        <v>54</v>
      </c>
      <c r="AJ475" s="74" t="s">
        <v>26</v>
      </c>
    </row>
    <row r="476" spans="1:36" x14ac:dyDescent="0.25">
      <c r="A476" s="74" t="s">
        <v>670</v>
      </c>
      <c r="B476" s="84" t="s">
        <v>28</v>
      </c>
      <c r="C476" s="74" t="s">
        <v>21</v>
      </c>
      <c r="D476" s="74" t="s">
        <v>135</v>
      </c>
      <c r="E476" s="74" t="s">
        <v>136</v>
      </c>
      <c r="F476" s="74" t="s">
        <v>136</v>
      </c>
      <c r="G476" s="74" t="s">
        <v>138</v>
      </c>
      <c r="H476" s="84">
        <v>12</v>
      </c>
      <c r="I476" s="85">
        <v>0.7</v>
      </c>
      <c r="J476" s="86">
        <v>0.50142385598974282</v>
      </c>
      <c r="K476" s="87" t="s">
        <v>54</v>
      </c>
      <c r="L476" s="87" t="s">
        <v>54</v>
      </c>
      <c r="M476" s="87" t="s">
        <v>54</v>
      </c>
      <c r="N476" s="84" t="s">
        <v>54</v>
      </c>
      <c r="O476" s="84" t="s">
        <v>54</v>
      </c>
      <c r="P476" s="84" t="s">
        <v>54</v>
      </c>
      <c r="Q476" s="84" t="s">
        <v>54</v>
      </c>
      <c r="R476" s="84">
        <v>0.18</v>
      </c>
      <c r="S476" s="84">
        <v>0.18</v>
      </c>
      <c r="T476" s="84">
        <v>0.18</v>
      </c>
      <c r="U476" s="84">
        <v>0.18</v>
      </c>
      <c r="V476" s="74">
        <v>0.18</v>
      </c>
      <c r="W476" s="74">
        <v>0.18</v>
      </c>
      <c r="X476" s="74">
        <v>0.18</v>
      </c>
      <c r="Y476" s="74">
        <v>0.18</v>
      </c>
      <c r="Z476" s="74">
        <v>0.18</v>
      </c>
      <c r="AA476" s="74">
        <v>0.18</v>
      </c>
      <c r="AB476" s="74" t="s">
        <v>54</v>
      </c>
      <c r="AC476" s="74" t="s">
        <v>54</v>
      </c>
      <c r="AD476" s="74" t="s">
        <v>54</v>
      </c>
      <c r="AE476" s="74" t="s">
        <v>54</v>
      </c>
      <c r="AF476" s="74" t="s">
        <v>54</v>
      </c>
      <c r="AG476" s="74" t="s">
        <v>54</v>
      </c>
      <c r="AH476" s="74" t="s">
        <v>54</v>
      </c>
      <c r="AJ476" s="74" t="s">
        <v>26</v>
      </c>
    </row>
    <row r="477" spans="1:36" x14ac:dyDescent="0.25">
      <c r="A477" s="74" t="s">
        <v>671</v>
      </c>
      <c r="B477" s="84" t="s">
        <v>20</v>
      </c>
      <c r="C477" s="74" t="s">
        <v>30</v>
      </c>
      <c r="D477" s="74" t="s">
        <v>135</v>
      </c>
      <c r="E477" s="74" t="s">
        <v>136</v>
      </c>
      <c r="F477" s="74" t="s">
        <v>136</v>
      </c>
      <c r="G477" s="74" t="s">
        <v>138</v>
      </c>
      <c r="H477" s="84">
        <v>12</v>
      </c>
      <c r="I477" s="85">
        <v>0.7</v>
      </c>
      <c r="J477" s="86">
        <v>0.50142385598974282</v>
      </c>
      <c r="K477" s="87" t="s">
        <v>54</v>
      </c>
      <c r="L477" s="87" t="s">
        <v>54</v>
      </c>
      <c r="M477" s="87" t="s">
        <v>54</v>
      </c>
      <c r="N477" s="84" t="s">
        <v>54</v>
      </c>
      <c r="O477" s="84" t="s">
        <v>54</v>
      </c>
      <c r="P477" s="84" t="s">
        <v>54</v>
      </c>
      <c r="Q477" s="84" t="s">
        <v>54</v>
      </c>
      <c r="R477" s="84">
        <v>0.18</v>
      </c>
      <c r="S477" s="84">
        <v>0.18</v>
      </c>
      <c r="T477" s="84">
        <v>0.18</v>
      </c>
      <c r="U477" s="84">
        <v>0.18</v>
      </c>
      <c r="V477" s="74">
        <v>0.18</v>
      </c>
      <c r="W477" s="74">
        <v>0.18</v>
      </c>
      <c r="X477" s="74">
        <v>0.18</v>
      </c>
      <c r="Y477" s="74">
        <v>0.18</v>
      </c>
      <c r="Z477" s="74">
        <v>0.18</v>
      </c>
      <c r="AA477" s="74">
        <v>0.18</v>
      </c>
      <c r="AB477" s="74" t="s">
        <v>54</v>
      </c>
      <c r="AC477" s="74" t="s">
        <v>54</v>
      </c>
      <c r="AD477" s="74" t="s">
        <v>54</v>
      </c>
      <c r="AE477" s="74" t="s">
        <v>54</v>
      </c>
      <c r="AF477" s="74" t="s">
        <v>54</v>
      </c>
      <c r="AG477" s="74" t="s">
        <v>54</v>
      </c>
      <c r="AH477" s="74" t="s">
        <v>54</v>
      </c>
      <c r="AJ477" s="74" t="s">
        <v>26</v>
      </c>
    </row>
    <row r="478" spans="1:36" x14ac:dyDescent="0.25">
      <c r="A478" s="74" t="s">
        <v>672</v>
      </c>
      <c r="B478" s="84" t="s">
        <v>28</v>
      </c>
      <c r="C478" s="74" t="s">
        <v>30</v>
      </c>
      <c r="D478" s="74" t="s">
        <v>135</v>
      </c>
      <c r="E478" s="74" t="s">
        <v>136</v>
      </c>
      <c r="F478" s="74" t="s">
        <v>136</v>
      </c>
      <c r="G478" s="74" t="s">
        <v>138</v>
      </c>
      <c r="H478" s="84">
        <v>12</v>
      </c>
      <c r="I478" s="85">
        <v>0.7</v>
      </c>
      <c r="J478" s="86">
        <v>0.50142385598974282</v>
      </c>
      <c r="K478" s="87" t="s">
        <v>54</v>
      </c>
      <c r="L478" s="87" t="s">
        <v>54</v>
      </c>
      <c r="M478" s="87" t="s">
        <v>54</v>
      </c>
      <c r="N478" s="84" t="s">
        <v>54</v>
      </c>
      <c r="O478" s="84" t="s">
        <v>54</v>
      </c>
      <c r="P478" s="84" t="s">
        <v>54</v>
      </c>
      <c r="Q478" s="84" t="s">
        <v>54</v>
      </c>
      <c r="R478" s="84">
        <v>0.18</v>
      </c>
      <c r="S478" s="84">
        <v>0.18</v>
      </c>
      <c r="T478" s="84">
        <v>0.18</v>
      </c>
      <c r="U478" s="84">
        <v>0.18</v>
      </c>
      <c r="V478" s="74">
        <v>0.18</v>
      </c>
      <c r="W478" s="74">
        <v>0.18</v>
      </c>
      <c r="X478" s="74">
        <v>0.18</v>
      </c>
      <c r="Y478" s="74">
        <v>0.18</v>
      </c>
      <c r="Z478" s="74">
        <v>0.18</v>
      </c>
      <c r="AA478" s="74">
        <v>0.18</v>
      </c>
      <c r="AB478" s="74" t="s">
        <v>54</v>
      </c>
      <c r="AC478" s="74" t="s">
        <v>54</v>
      </c>
      <c r="AD478" s="74" t="s">
        <v>54</v>
      </c>
      <c r="AE478" s="74" t="s">
        <v>54</v>
      </c>
      <c r="AF478" s="74" t="s">
        <v>54</v>
      </c>
      <c r="AG478" s="74" t="s">
        <v>54</v>
      </c>
      <c r="AH478" s="74" t="s">
        <v>54</v>
      </c>
      <c r="AJ478" s="74" t="s">
        <v>26</v>
      </c>
    </row>
    <row r="479" spans="1:36" x14ac:dyDescent="0.25">
      <c r="A479" s="74" t="s">
        <v>673</v>
      </c>
      <c r="B479" s="84" t="s">
        <v>20</v>
      </c>
      <c r="C479" s="74" t="s">
        <v>89</v>
      </c>
      <c r="D479" s="74" t="s">
        <v>135</v>
      </c>
      <c r="E479" s="74" t="s">
        <v>136</v>
      </c>
      <c r="F479" s="74" t="s">
        <v>674</v>
      </c>
      <c r="G479" s="74" t="s">
        <v>138</v>
      </c>
      <c r="H479" s="84">
        <v>12</v>
      </c>
      <c r="I479" s="85">
        <v>0.7</v>
      </c>
      <c r="J479" s="86"/>
      <c r="K479" s="87" t="s">
        <v>54</v>
      </c>
      <c r="L479" s="87" t="s">
        <v>54</v>
      </c>
      <c r="M479" s="87" t="s">
        <v>54</v>
      </c>
      <c r="N479" s="84" t="s">
        <v>54</v>
      </c>
      <c r="O479" s="84" t="s">
        <v>54</v>
      </c>
      <c r="P479" s="84" t="s">
        <v>54</v>
      </c>
      <c r="Q479" s="84" t="s">
        <v>54</v>
      </c>
      <c r="R479" s="84">
        <v>0.18</v>
      </c>
      <c r="S479" s="84">
        <v>0.18</v>
      </c>
      <c r="T479" s="84">
        <v>0.18</v>
      </c>
      <c r="U479" s="84">
        <v>0.18</v>
      </c>
      <c r="V479" s="74">
        <v>0.18</v>
      </c>
      <c r="W479" s="74">
        <v>0.18</v>
      </c>
      <c r="X479" s="74">
        <v>0.18</v>
      </c>
      <c r="Y479" s="74">
        <v>0.18</v>
      </c>
      <c r="Z479" s="74">
        <v>0.18</v>
      </c>
      <c r="AA479" s="74">
        <v>0.18</v>
      </c>
      <c r="AB479" s="74" t="s">
        <v>54</v>
      </c>
      <c r="AC479" s="74" t="s">
        <v>54</v>
      </c>
      <c r="AD479" s="74" t="s">
        <v>54</v>
      </c>
      <c r="AE479" s="74" t="s">
        <v>54</v>
      </c>
      <c r="AF479" s="74" t="s">
        <v>54</v>
      </c>
      <c r="AG479" s="74" t="s">
        <v>54</v>
      </c>
      <c r="AH479" s="74" t="s">
        <v>54</v>
      </c>
      <c r="AJ479" s="74" t="s">
        <v>26</v>
      </c>
    </row>
    <row r="480" spans="1:36" x14ac:dyDescent="0.25">
      <c r="A480" s="74" t="s">
        <v>675</v>
      </c>
      <c r="B480" s="84" t="s">
        <v>28</v>
      </c>
      <c r="C480" s="74" t="s">
        <v>89</v>
      </c>
      <c r="D480" s="74" t="s">
        <v>135</v>
      </c>
      <c r="E480" s="74" t="s">
        <v>136</v>
      </c>
      <c r="F480" s="74" t="s">
        <v>674</v>
      </c>
      <c r="G480" s="74" t="s">
        <v>138</v>
      </c>
      <c r="H480" s="84">
        <v>12</v>
      </c>
      <c r="I480" s="85">
        <v>0.7</v>
      </c>
      <c r="J480" s="86"/>
      <c r="K480" s="87" t="s">
        <v>54</v>
      </c>
      <c r="L480" s="87" t="s">
        <v>54</v>
      </c>
      <c r="M480" s="87" t="s">
        <v>54</v>
      </c>
      <c r="N480" s="84" t="s">
        <v>54</v>
      </c>
      <c r="O480" s="84" t="s">
        <v>54</v>
      </c>
      <c r="P480" s="84" t="s">
        <v>54</v>
      </c>
      <c r="Q480" s="84" t="s">
        <v>54</v>
      </c>
      <c r="R480" s="84">
        <v>0.18</v>
      </c>
      <c r="S480" s="84">
        <v>0.18</v>
      </c>
      <c r="T480" s="84">
        <v>0.18</v>
      </c>
      <c r="U480" s="84">
        <v>0.18</v>
      </c>
      <c r="V480" s="74">
        <v>0.18</v>
      </c>
      <c r="W480" s="74">
        <v>0.18</v>
      </c>
      <c r="X480" s="74">
        <v>0.18</v>
      </c>
      <c r="Y480" s="74">
        <v>0.18</v>
      </c>
      <c r="Z480" s="74">
        <v>0.18</v>
      </c>
      <c r="AA480" s="74">
        <v>0.18</v>
      </c>
      <c r="AB480" s="74" t="s">
        <v>54</v>
      </c>
      <c r="AC480" s="74" t="s">
        <v>54</v>
      </c>
      <c r="AD480" s="74" t="s">
        <v>54</v>
      </c>
      <c r="AE480" s="74" t="s">
        <v>54</v>
      </c>
      <c r="AF480" s="74" t="s">
        <v>54</v>
      </c>
      <c r="AG480" s="74" t="s">
        <v>54</v>
      </c>
      <c r="AH480" s="74" t="s">
        <v>54</v>
      </c>
      <c r="AJ480" s="74" t="s">
        <v>26</v>
      </c>
    </row>
    <row r="481" spans="1:36" x14ac:dyDescent="0.25">
      <c r="A481" s="74" t="s">
        <v>676</v>
      </c>
      <c r="B481" s="84" t="s">
        <v>20</v>
      </c>
      <c r="C481" s="74" t="s">
        <v>21</v>
      </c>
      <c r="D481" s="74" t="s">
        <v>135</v>
      </c>
      <c r="E481" s="74" t="s">
        <v>136</v>
      </c>
      <c r="F481" s="74" t="s">
        <v>674</v>
      </c>
      <c r="G481" s="74" t="s">
        <v>138</v>
      </c>
      <c r="H481" s="84">
        <v>12</v>
      </c>
      <c r="I481" s="85">
        <v>0.7</v>
      </c>
      <c r="J481" s="86">
        <v>0.50142385598974282</v>
      </c>
      <c r="K481" s="87" t="s">
        <v>54</v>
      </c>
      <c r="L481" s="87" t="s">
        <v>54</v>
      </c>
      <c r="M481" s="87" t="s">
        <v>54</v>
      </c>
      <c r="N481" s="84" t="s">
        <v>54</v>
      </c>
      <c r="O481" s="84" t="s">
        <v>54</v>
      </c>
      <c r="P481" s="84" t="s">
        <v>54</v>
      </c>
      <c r="Q481" s="84" t="s">
        <v>54</v>
      </c>
      <c r="R481" s="84">
        <v>0.18</v>
      </c>
      <c r="S481" s="84">
        <v>0.18</v>
      </c>
      <c r="T481" s="84">
        <v>0.18</v>
      </c>
      <c r="U481" s="84">
        <v>0.18</v>
      </c>
      <c r="V481" s="74">
        <v>0.18</v>
      </c>
      <c r="W481" s="74">
        <v>0.18</v>
      </c>
      <c r="X481" s="74">
        <v>0.18</v>
      </c>
      <c r="Y481" s="74">
        <v>0.18</v>
      </c>
      <c r="Z481" s="74">
        <v>0.18</v>
      </c>
      <c r="AA481" s="74">
        <v>0.18</v>
      </c>
      <c r="AB481" s="74" t="s">
        <v>54</v>
      </c>
      <c r="AC481" s="74" t="s">
        <v>54</v>
      </c>
      <c r="AD481" s="74" t="s">
        <v>54</v>
      </c>
      <c r="AE481" s="74" t="s">
        <v>54</v>
      </c>
      <c r="AF481" s="74" t="s">
        <v>54</v>
      </c>
      <c r="AG481" s="74" t="s">
        <v>54</v>
      </c>
      <c r="AH481" s="74" t="s">
        <v>54</v>
      </c>
      <c r="AJ481" s="74" t="s">
        <v>26</v>
      </c>
    </row>
    <row r="482" spans="1:36" x14ac:dyDescent="0.25">
      <c r="A482" s="74" t="s">
        <v>677</v>
      </c>
      <c r="B482" s="84" t="s">
        <v>28</v>
      </c>
      <c r="C482" s="74" t="s">
        <v>21</v>
      </c>
      <c r="D482" s="74" t="s">
        <v>135</v>
      </c>
      <c r="E482" s="74" t="s">
        <v>136</v>
      </c>
      <c r="F482" s="74" t="s">
        <v>674</v>
      </c>
      <c r="G482" s="74" t="s">
        <v>138</v>
      </c>
      <c r="H482" s="84">
        <v>12</v>
      </c>
      <c r="I482" s="85">
        <v>0.7</v>
      </c>
      <c r="J482" s="86">
        <v>0.50142385598974282</v>
      </c>
      <c r="K482" s="87" t="s">
        <v>54</v>
      </c>
      <c r="L482" s="87" t="s">
        <v>54</v>
      </c>
      <c r="M482" s="87" t="s">
        <v>54</v>
      </c>
      <c r="N482" s="84" t="s">
        <v>54</v>
      </c>
      <c r="O482" s="84" t="s">
        <v>54</v>
      </c>
      <c r="P482" s="84" t="s">
        <v>54</v>
      </c>
      <c r="Q482" s="84" t="s">
        <v>54</v>
      </c>
      <c r="R482" s="84">
        <v>0.18</v>
      </c>
      <c r="S482" s="84">
        <v>0.18</v>
      </c>
      <c r="T482" s="84">
        <v>0.18</v>
      </c>
      <c r="U482" s="84">
        <v>0.18</v>
      </c>
      <c r="V482" s="74">
        <v>0.18</v>
      </c>
      <c r="W482" s="74">
        <v>0.18</v>
      </c>
      <c r="X482" s="74">
        <v>0.18</v>
      </c>
      <c r="Y482" s="74">
        <v>0.18</v>
      </c>
      <c r="Z482" s="74">
        <v>0.18</v>
      </c>
      <c r="AA482" s="74">
        <v>0.18</v>
      </c>
      <c r="AB482" s="74" t="s">
        <v>54</v>
      </c>
      <c r="AC482" s="74" t="s">
        <v>54</v>
      </c>
      <c r="AD482" s="74" t="s">
        <v>54</v>
      </c>
      <c r="AE482" s="74" t="s">
        <v>54</v>
      </c>
      <c r="AF482" s="74" t="s">
        <v>54</v>
      </c>
      <c r="AG482" s="74" t="s">
        <v>54</v>
      </c>
      <c r="AH482" s="74" t="s">
        <v>54</v>
      </c>
      <c r="AJ482" s="74" t="s">
        <v>26</v>
      </c>
    </row>
    <row r="483" spans="1:36" x14ac:dyDescent="0.25">
      <c r="A483" s="74" t="s">
        <v>678</v>
      </c>
      <c r="B483" s="84" t="s">
        <v>20</v>
      </c>
      <c r="C483" s="74" t="s">
        <v>30</v>
      </c>
      <c r="D483" s="74" t="s">
        <v>135</v>
      </c>
      <c r="E483" s="74" t="s">
        <v>136</v>
      </c>
      <c r="F483" s="74" t="s">
        <v>674</v>
      </c>
      <c r="G483" s="74" t="s">
        <v>138</v>
      </c>
      <c r="H483" s="84">
        <v>12</v>
      </c>
      <c r="I483" s="85">
        <v>0.7</v>
      </c>
      <c r="J483" s="86">
        <v>0.50142385598974282</v>
      </c>
      <c r="K483" s="87" t="s">
        <v>54</v>
      </c>
      <c r="L483" s="87" t="s">
        <v>54</v>
      </c>
      <c r="M483" s="87" t="s">
        <v>54</v>
      </c>
      <c r="N483" s="84" t="s">
        <v>54</v>
      </c>
      <c r="O483" s="84" t="s">
        <v>54</v>
      </c>
      <c r="P483" s="84" t="s">
        <v>54</v>
      </c>
      <c r="Q483" s="84" t="s">
        <v>54</v>
      </c>
      <c r="R483" s="84">
        <v>0.18</v>
      </c>
      <c r="S483" s="84">
        <v>0.18</v>
      </c>
      <c r="T483" s="84">
        <v>0.18</v>
      </c>
      <c r="U483" s="84">
        <v>0.18</v>
      </c>
      <c r="V483" s="74">
        <v>0.18</v>
      </c>
      <c r="W483" s="74">
        <v>0.18</v>
      </c>
      <c r="X483" s="74">
        <v>0.18</v>
      </c>
      <c r="Y483" s="74">
        <v>0.18</v>
      </c>
      <c r="Z483" s="74">
        <v>0.18</v>
      </c>
      <c r="AA483" s="74">
        <v>0.18</v>
      </c>
      <c r="AB483" s="74" t="s">
        <v>54</v>
      </c>
      <c r="AC483" s="74" t="s">
        <v>54</v>
      </c>
      <c r="AD483" s="74" t="s">
        <v>54</v>
      </c>
      <c r="AE483" s="74" t="s">
        <v>54</v>
      </c>
      <c r="AF483" s="74" t="s">
        <v>54</v>
      </c>
      <c r="AG483" s="74" t="s">
        <v>54</v>
      </c>
      <c r="AH483" s="74" t="s">
        <v>54</v>
      </c>
      <c r="AJ483" s="74" t="s">
        <v>26</v>
      </c>
    </row>
    <row r="484" spans="1:36" x14ac:dyDescent="0.25">
      <c r="A484" s="74" t="s">
        <v>679</v>
      </c>
      <c r="B484" s="84" t="s">
        <v>28</v>
      </c>
      <c r="C484" s="74" t="s">
        <v>30</v>
      </c>
      <c r="D484" s="74" t="s">
        <v>135</v>
      </c>
      <c r="E484" s="74" t="s">
        <v>136</v>
      </c>
      <c r="F484" s="74" t="s">
        <v>674</v>
      </c>
      <c r="G484" s="74" t="s">
        <v>138</v>
      </c>
      <c r="H484" s="84">
        <v>12</v>
      </c>
      <c r="I484" s="85">
        <v>0.7</v>
      </c>
      <c r="J484" s="86">
        <v>0.50142385598974282</v>
      </c>
      <c r="K484" s="87" t="s">
        <v>54</v>
      </c>
      <c r="L484" s="87" t="s">
        <v>54</v>
      </c>
      <c r="M484" s="87" t="s">
        <v>54</v>
      </c>
      <c r="N484" s="84" t="s">
        <v>54</v>
      </c>
      <c r="O484" s="84" t="s">
        <v>54</v>
      </c>
      <c r="P484" s="84" t="s">
        <v>54</v>
      </c>
      <c r="Q484" s="84" t="s">
        <v>54</v>
      </c>
      <c r="R484" s="84">
        <v>0.18</v>
      </c>
      <c r="S484" s="84">
        <v>0.18</v>
      </c>
      <c r="T484" s="84">
        <v>0.18</v>
      </c>
      <c r="U484" s="84">
        <v>0.18</v>
      </c>
      <c r="V484" s="74">
        <v>0.18</v>
      </c>
      <c r="W484" s="74">
        <v>0.18</v>
      </c>
      <c r="X484" s="74">
        <v>0.18</v>
      </c>
      <c r="Y484" s="74">
        <v>0.18</v>
      </c>
      <c r="Z484" s="74">
        <v>0.18</v>
      </c>
      <c r="AA484" s="74">
        <v>0.18</v>
      </c>
      <c r="AB484" s="74" t="s">
        <v>54</v>
      </c>
      <c r="AC484" s="74" t="s">
        <v>54</v>
      </c>
      <c r="AD484" s="74" t="s">
        <v>54</v>
      </c>
      <c r="AE484" s="74" t="s">
        <v>54</v>
      </c>
      <c r="AF484" s="74" t="s">
        <v>54</v>
      </c>
      <c r="AG484" s="74" t="s">
        <v>54</v>
      </c>
      <c r="AH484" s="74" t="s">
        <v>54</v>
      </c>
      <c r="AJ484" s="74" t="s">
        <v>26</v>
      </c>
    </row>
    <row r="485" spans="1:36" x14ac:dyDescent="0.25">
      <c r="A485" s="74" t="s">
        <v>680</v>
      </c>
      <c r="B485" s="84" t="s">
        <v>20</v>
      </c>
      <c r="C485" s="74" t="s">
        <v>89</v>
      </c>
      <c r="D485" s="74" t="s">
        <v>135</v>
      </c>
      <c r="E485" s="74" t="s">
        <v>136</v>
      </c>
      <c r="F485" s="74" t="s">
        <v>681</v>
      </c>
      <c r="G485" s="74" t="s">
        <v>138</v>
      </c>
      <c r="H485" s="84">
        <v>12</v>
      </c>
      <c r="I485" s="85">
        <v>0.7</v>
      </c>
      <c r="J485" s="86"/>
      <c r="K485" s="87" t="s">
        <v>54</v>
      </c>
      <c r="L485" s="87" t="s">
        <v>54</v>
      </c>
      <c r="M485" s="87" t="s">
        <v>54</v>
      </c>
      <c r="N485" s="84" t="s">
        <v>54</v>
      </c>
      <c r="O485" s="84" t="s">
        <v>54</v>
      </c>
      <c r="P485" s="84" t="s">
        <v>54</v>
      </c>
      <c r="Q485" s="84" t="s">
        <v>54</v>
      </c>
      <c r="R485" s="84">
        <v>0.18</v>
      </c>
      <c r="S485" s="84">
        <v>0.18</v>
      </c>
      <c r="T485" s="84">
        <v>0.18</v>
      </c>
      <c r="U485" s="84">
        <v>0.18</v>
      </c>
      <c r="V485" s="74">
        <v>0.18</v>
      </c>
      <c r="W485" s="74">
        <v>0.18</v>
      </c>
      <c r="X485" s="74">
        <v>0.18</v>
      </c>
      <c r="Y485" s="74">
        <v>0.18</v>
      </c>
      <c r="Z485" s="74">
        <v>0.18</v>
      </c>
      <c r="AA485" s="74">
        <v>0.18</v>
      </c>
      <c r="AB485" s="74" t="s">
        <v>54</v>
      </c>
      <c r="AC485" s="74" t="s">
        <v>54</v>
      </c>
      <c r="AD485" s="74" t="s">
        <v>54</v>
      </c>
      <c r="AE485" s="74" t="s">
        <v>54</v>
      </c>
      <c r="AF485" s="74" t="s">
        <v>54</v>
      </c>
      <c r="AG485" s="74" t="s">
        <v>54</v>
      </c>
      <c r="AH485" s="74" t="s">
        <v>54</v>
      </c>
      <c r="AJ485" s="74" t="s">
        <v>26</v>
      </c>
    </row>
    <row r="486" spans="1:36" x14ac:dyDescent="0.25">
      <c r="A486" s="74" t="s">
        <v>682</v>
      </c>
      <c r="B486" s="84" t="s">
        <v>28</v>
      </c>
      <c r="C486" s="74" t="s">
        <v>89</v>
      </c>
      <c r="D486" s="74" t="s">
        <v>135</v>
      </c>
      <c r="E486" s="74" t="s">
        <v>136</v>
      </c>
      <c r="F486" s="74" t="s">
        <v>681</v>
      </c>
      <c r="G486" s="74" t="s">
        <v>138</v>
      </c>
      <c r="H486" s="84">
        <v>12</v>
      </c>
      <c r="I486" s="85">
        <v>0.7</v>
      </c>
      <c r="J486" s="86"/>
      <c r="K486" s="87" t="s">
        <v>54</v>
      </c>
      <c r="L486" s="87" t="s">
        <v>54</v>
      </c>
      <c r="M486" s="87" t="s">
        <v>54</v>
      </c>
      <c r="N486" s="84" t="s">
        <v>54</v>
      </c>
      <c r="O486" s="84" t="s">
        <v>54</v>
      </c>
      <c r="P486" s="84" t="s">
        <v>54</v>
      </c>
      <c r="Q486" s="84" t="s">
        <v>54</v>
      </c>
      <c r="R486" s="84">
        <v>0.18</v>
      </c>
      <c r="S486" s="84">
        <v>0.18</v>
      </c>
      <c r="T486" s="84">
        <v>0.18</v>
      </c>
      <c r="U486" s="84">
        <v>0.18</v>
      </c>
      <c r="V486" s="74">
        <v>0.18</v>
      </c>
      <c r="W486" s="74">
        <v>0.18</v>
      </c>
      <c r="X486" s="74">
        <v>0.18</v>
      </c>
      <c r="Y486" s="74">
        <v>0.18</v>
      </c>
      <c r="Z486" s="74">
        <v>0.18</v>
      </c>
      <c r="AA486" s="74">
        <v>0.18</v>
      </c>
      <c r="AB486" s="74" t="s">
        <v>54</v>
      </c>
      <c r="AC486" s="74" t="s">
        <v>54</v>
      </c>
      <c r="AD486" s="74" t="s">
        <v>54</v>
      </c>
      <c r="AE486" s="74" t="s">
        <v>54</v>
      </c>
      <c r="AF486" s="74" t="s">
        <v>54</v>
      </c>
      <c r="AG486" s="74" t="s">
        <v>54</v>
      </c>
      <c r="AH486" s="74" t="s">
        <v>54</v>
      </c>
      <c r="AJ486" s="74" t="s">
        <v>26</v>
      </c>
    </row>
    <row r="487" spans="1:36" x14ac:dyDescent="0.25">
      <c r="A487" s="74" t="s">
        <v>683</v>
      </c>
      <c r="B487" s="84" t="s">
        <v>20</v>
      </c>
      <c r="C487" s="74" t="s">
        <v>21</v>
      </c>
      <c r="D487" s="74" t="s">
        <v>135</v>
      </c>
      <c r="E487" s="74" t="s">
        <v>136</v>
      </c>
      <c r="F487" s="74" t="s">
        <v>681</v>
      </c>
      <c r="G487" s="74" t="s">
        <v>138</v>
      </c>
      <c r="H487" s="84">
        <v>12</v>
      </c>
      <c r="I487" s="85">
        <v>0.7</v>
      </c>
      <c r="J487" s="86">
        <v>0.50142385598974282</v>
      </c>
      <c r="K487" s="87" t="s">
        <v>54</v>
      </c>
      <c r="L487" s="87" t="s">
        <v>54</v>
      </c>
      <c r="M487" s="87" t="s">
        <v>54</v>
      </c>
      <c r="N487" s="84" t="s">
        <v>54</v>
      </c>
      <c r="O487" s="84" t="s">
        <v>54</v>
      </c>
      <c r="P487" s="84" t="s">
        <v>54</v>
      </c>
      <c r="Q487" s="84" t="s">
        <v>54</v>
      </c>
      <c r="R487" s="84">
        <v>0.18</v>
      </c>
      <c r="S487" s="84">
        <v>0.18</v>
      </c>
      <c r="T487" s="84">
        <v>0.18</v>
      </c>
      <c r="U487" s="84">
        <v>0.18</v>
      </c>
      <c r="V487" s="74">
        <v>0.18</v>
      </c>
      <c r="W487" s="74">
        <v>0.18</v>
      </c>
      <c r="X487" s="74">
        <v>0.18</v>
      </c>
      <c r="Y487" s="74">
        <v>0.18</v>
      </c>
      <c r="Z487" s="74">
        <v>0.18</v>
      </c>
      <c r="AA487" s="74">
        <v>0.18</v>
      </c>
      <c r="AB487" s="74" t="s">
        <v>54</v>
      </c>
      <c r="AC487" s="74" t="s">
        <v>54</v>
      </c>
      <c r="AD487" s="74" t="s">
        <v>54</v>
      </c>
      <c r="AE487" s="74" t="s">
        <v>54</v>
      </c>
      <c r="AF487" s="74" t="s">
        <v>54</v>
      </c>
      <c r="AG487" s="74" t="s">
        <v>54</v>
      </c>
      <c r="AH487" s="74" t="s">
        <v>54</v>
      </c>
      <c r="AJ487" s="74" t="s">
        <v>26</v>
      </c>
    </row>
    <row r="488" spans="1:36" x14ac:dyDescent="0.25">
      <c r="A488" s="74" t="s">
        <v>684</v>
      </c>
      <c r="B488" s="84" t="s">
        <v>28</v>
      </c>
      <c r="C488" s="74" t="s">
        <v>21</v>
      </c>
      <c r="D488" s="74" t="s">
        <v>135</v>
      </c>
      <c r="E488" s="74" t="s">
        <v>136</v>
      </c>
      <c r="F488" s="74" t="s">
        <v>681</v>
      </c>
      <c r="G488" s="74" t="s">
        <v>138</v>
      </c>
      <c r="H488" s="84">
        <v>12</v>
      </c>
      <c r="I488" s="85">
        <v>0.7</v>
      </c>
      <c r="J488" s="86">
        <v>0.50142385598974282</v>
      </c>
      <c r="K488" s="87" t="s">
        <v>54</v>
      </c>
      <c r="L488" s="87" t="s">
        <v>54</v>
      </c>
      <c r="M488" s="87" t="s">
        <v>54</v>
      </c>
      <c r="N488" s="84" t="s">
        <v>54</v>
      </c>
      <c r="O488" s="84" t="s">
        <v>54</v>
      </c>
      <c r="P488" s="84" t="s">
        <v>54</v>
      </c>
      <c r="Q488" s="84" t="s">
        <v>54</v>
      </c>
      <c r="R488" s="84">
        <v>0.18</v>
      </c>
      <c r="S488" s="84">
        <v>0.18</v>
      </c>
      <c r="T488" s="84">
        <v>0.18</v>
      </c>
      <c r="U488" s="84">
        <v>0.18</v>
      </c>
      <c r="V488" s="74">
        <v>0.18</v>
      </c>
      <c r="W488" s="74">
        <v>0.18</v>
      </c>
      <c r="X488" s="74">
        <v>0.18</v>
      </c>
      <c r="Y488" s="74">
        <v>0.18</v>
      </c>
      <c r="Z488" s="74">
        <v>0.18</v>
      </c>
      <c r="AA488" s="74">
        <v>0.18</v>
      </c>
      <c r="AB488" s="74" t="s">
        <v>54</v>
      </c>
      <c r="AC488" s="74" t="s">
        <v>54</v>
      </c>
      <c r="AD488" s="74" t="s">
        <v>54</v>
      </c>
      <c r="AE488" s="74" t="s">
        <v>54</v>
      </c>
      <c r="AF488" s="74" t="s">
        <v>54</v>
      </c>
      <c r="AG488" s="74" t="s">
        <v>54</v>
      </c>
      <c r="AH488" s="74" t="s">
        <v>54</v>
      </c>
      <c r="AJ488" s="74" t="s">
        <v>26</v>
      </c>
    </row>
    <row r="489" spans="1:36" x14ac:dyDescent="0.25">
      <c r="A489" s="74" t="s">
        <v>685</v>
      </c>
      <c r="B489" s="84" t="s">
        <v>20</v>
      </c>
      <c r="C489" s="74" t="s">
        <v>30</v>
      </c>
      <c r="D489" s="74" t="s">
        <v>135</v>
      </c>
      <c r="E489" s="74" t="s">
        <v>136</v>
      </c>
      <c r="F489" s="74" t="s">
        <v>681</v>
      </c>
      <c r="G489" s="74" t="s">
        <v>138</v>
      </c>
      <c r="H489" s="84">
        <v>12</v>
      </c>
      <c r="I489" s="85">
        <v>0.7</v>
      </c>
      <c r="J489" s="86">
        <v>0.50142385598974282</v>
      </c>
      <c r="K489" s="87" t="s">
        <v>54</v>
      </c>
      <c r="L489" s="87" t="s">
        <v>54</v>
      </c>
      <c r="M489" s="87" t="s">
        <v>54</v>
      </c>
      <c r="N489" s="84" t="s">
        <v>54</v>
      </c>
      <c r="O489" s="84" t="s">
        <v>54</v>
      </c>
      <c r="P489" s="84" t="s">
        <v>54</v>
      </c>
      <c r="Q489" s="84" t="s">
        <v>54</v>
      </c>
      <c r="R489" s="84">
        <v>0.18</v>
      </c>
      <c r="S489" s="84">
        <v>0.18</v>
      </c>
      <c r="T489" s="84">
        <v>0.18</v>
      </c>
      <c r="U489" s="84">
        <v>0.18</v>
      </c>
      <c r="V489" s="74">
        <v>0.18</v>
      </c>
      <c r="W489" s="74">
        <v>0.18</v>
      </c>
      <c r="X489" s="74">
        <v>0.18</v>
      </c>
      <c r="Y489" s="74">
        <v>0.18</v>
      </c>
      <c r="Z489" s="74">
        <v>0.18</v>
      </c>
      <c r="AA489" s="74">
        <v>0.18</v>
      </c>
      <c r="AB489" s="74" t="s">
        <v>54</v>
      </c>
      <c r="AC489" s="74" t="s">
        <v>54</v>
      </c>
      <c r="AD489" s="74" t="s">
        <v>54</v>
      </c>
      <c r="AE489" s="74" t="s">
        <v>54</v>
      </c>
      <c r="AF489" s="74" t="s">
        <v>54</v>
      </c>
      <c r="AG489" s="74" t="s">
        <v>54</v>
      </c>
      <c r="AH489" s="74" t="s">
        <v>54</v>
      </c>
      <c r="AJ489" s="74" t="s">
        <v>26</v>
      </c>
    </row>
    <row r="490" spans="1:36" x14ac:dyDescent="0.25">
      <c r="A490" s="74" t="s">
        <v>686</v>
      </c>
      <c r="B490" s="84" t="s">
        <v>28</v>
      </c>
      <c r="C490" s="74" t="s">
        <v>30</v>
      </c>
      <c r="D490" s="74" t="s">
        <v>135</v>
      </c>
      <c r="E490" s="74" t="s">
        <v>136</v>
      </c>
      <c r="F490" s="74" t="s">
        <v>681</v>
      </c>
      <c r="G490" s="74" t="s">
        <v>138</v>
      </c>
      <c r="H490" s="84">
        <v>12</v>
      </c>
      <c r="I490" s="85">
        <v>0.7</v>
      </c>
      <c r="J490" s="86">
        <v>0.50142385598974282</v>
      </c>
      <c r="K490" s="87" t="s">
        <v>54</v>
      </c>
      <c r="L490" s="87" t="s">
        <v>54</v>
      </c>
      <c r="M490" s="87" t="s">
        <v>54</v>
      </c>
      <c r="N490" s="84" t="s">
        <v>54</v>
      </c>
      <c r="O490" s="84" t="s">
        <v>54</v>
      </c>
      <c r="P490" s="84" t="s">
        <v>54</v>
      </c>
      <c r="Q490" s="84" t="s">
        <v>54</v>
      </c>
      <c r="R490" s="84">
        <v>0.18</v>
      </c>
      <c r="S490" s="84">
        <v>0.18</v>
      </c>
      <c r="T490" s="84">
        <v>0.18</v>
      </c>
      <c r="U490" s="84">
        <v>0.18</v>
      </c>
      <c r="V490" s="74">
        <v>0.18</v>
      </c>
      <c r="W490" s="74">
        <v>0.18</v>
      </c>
      <c r="X490" s="74">
        <v>0.18</v>
      </c>
      <c r="Y490" s="74">
        <v>0.18</v>
      </c>
      <c r="Z490" s="74">
        <v>0.18</v>
      </c>
      <c r="AA490" s="74">
        <v>0.18</v>
      </c>
      <c r="AB490" s="74" t="s">
        <v>54</v>
      </c>
      <c r="AC490" s="74" t="s">
        <v>54</v>
      </c>
      <c r="AD490" s="74" t="s">
        <v>54</v>
      </c>
      <c r="AE490" s="74" t="s">
        <v>54</v>
      </c>
      <c r="AF490" s="74" t="s">
        <v>54</v>
      </c>
      <c r="AG490" s="74" t="s">
        <v>54</v>
      </c>
      <c r="AH490" s="74" t="s">
        <v>54</v>
      </c>
      <c r="AJ490" s="74" t="s">
        <v>26</v>
      </c>
    </row>
    <row r="491" spans="1:36" x14ac:dyDescent="0.25">
      <c r="A491" s="74" t="s">
        <v>687</v>
      </c>
      <c r="B491" s="84" t="s">
        <v>20</v>
      </c>
      <c r="C491" s="74" t="s">
        <v>89</v>
      </c>
      <c r="D491" s="74" t="s">
        <v>135</v>
      </c>
      <c r="E491" s="74" t="s">
        <v>136</v>
      </c>
      <c r="F491" s="74" t="s">
        <v>688</v>
      </c>
      <c r="G491" s="74" t="s">
        <v>138</v>
      </c>
      <c r="H491" s="84">
        <v>12</v>
      </c>
      <c r="I491" s="85">
        <v>0.7</v>
      </c>
      <c r="J491" s="86"/>
      <c r="K491" s="87" t="s">
        <v>54</v>
      </c>
      <c r="L491" s="87" t="s">
        <v>54</v>
      </c>
      <c r="M491" s="87" t="s">
        <v>54</v>
      </c>
      <c r="N491" s="84" t="s">
        <v>54</v>
      </c>
      <c r="O491" s="84" t="s">
        <v>54</v>
      </c>
      <c r="P491" s="84" t="s">
        <v>54</v>
      </c>
      <c r="Q491" s="84" t="s">
        <v>54</v>
      </c>
      <c r="R491" s="84">
        <v>0.18</v>
      </c>
      <c r="S491" s="84">
        <v>0.18</v>
      </c>
      <c r="T491" s="84">
        <v>0.18</v>
      </c>
      <c r="U491" s="84">
        <v>0.18</v>
      </c>
      <c r="V491" s="74">
        <v>0.18</v>
      </c>
      <c r="W491" s="74">
        <v>0.18</v>
      </c>
      <c r="X491" s="74">
        <v>0.18</v>
      </c>
      <c r="Y491" s="74">
        <v>0.18</v>
      </c>
      <c r="Z491" s="74">
        <v>0.18</v>
      </c>
      <c r="AA491" s="74">
        <v>0.18</v>
      </c>
      <c r="AB491" s="74" t="s">
        <v>54</v>
      </c>
      <c r="AC491" s="74" t="s">
        <v>54</v>
      </c>
      <c r="AD491" s="74" t="s">
        <v>54</v>
      </c>
      <c r="AE491" s="74" t="s">
        <v>54</v>
      </c>
      <c r="AF491" s="74" t="s">
        <v>54</v>
      </c>
      <c r="AG491" s="74" t="s">
        <v>54</v>
      </c>
      <c r="AH491" s="74" t="s">
        <v>54</v>
      </c>
      <c r="AJ491" s="74" t="s">
        <v>26</v>
      </c>
    </row>
    <row r="492" spans="1:36" x14ac:dyDescent="0.25">
      <c r="A492" s="74" t="s">
        <v>689</v>
      </c>
      <c r="B492" s="84" t="s">
        <v>28</v>
      </c>
      <c r="C492" s="74" t="s">
        <v>89</v>
      </c>
      <c r="D492" s="74" t="s">
        <v>135</v>
      </c>
      <c r="E492" s="74" t="s">
        <v>136</v>
      </c>
      <c r="F492" s="74" t="s">
        <v>688</v>
      </c>
      <c r="G492" s="74" t="s">
        <v>138</v>
      </c>
      <c r="H492" s="84">
        <v>12</v>
      </c>
      <c r="I492" s="85">
        <v>0.7</v>
      </c>
      <c r="J492" s="86"/>
      <c r="K492" s="87" t="s">
        <v>54</v>
      </c>
      <c r="L492" s="87" t="s">
        <v>54</v>
      </c>
      <c r="M492" s="87" t="s">
        <v>54</v>
      </c>
      <c r="N492" s="84" t="s">
        <v>54</v>
      </c>
      <c r="O492" s="84" t="s">
        <v>54</v>
      </c>
      <c r="P492" s="84" t="s">
        <v>54</v>
      </c>
      <c r="Q492" s="84" t="s">
        <v>54</v>
      </c>
      <c r="R492" s="84">
        <v>0.18</v>
      </c>
      <c r="S492" s="84">
        <v>0.18</v>
      </c>
      <c r="T492" s="84">
        <v>0.18</v>
      </c>
      <c r="U492" s="84">
        <v>0.18</v>
      </c>
      <c r="V492" s="74">
        <v>0.18</v>
      </c>
      <c r="W492" s="74">
        <v>0.18</v>
      </c>
      <c r="X492" s="74">
        <v>0.18</v>
      </c>
      <c r="Y492" s="74">
        <v>0.18</v>
      </c>
      <c r="Z492" s="74">
        <v>0.18</v>
      </c>
      <c r="AA492" s="74">
        <v>0.18</v>
      </c>
      <c r="AB492" s="74" t="s">
        <v>54</v>
      </c>
      <c r="AC492" s="74" t="s">
        <v>54</v>
      </c>
      <c r="AD492" s="74" t="s">
        <v>54</v>
      </c>
      <c r="AE492" s="74" t="s">
        <v>54</v>
      </c>
      <c r="AF492" s="74" t="s">
        <v>54</v>
      </c>
      <c r="AG492" s="74" t="s">
        <v>54</v>
      </c>
      <c r="AH492" s="74" t="s">
        <v>54</v>
      </c>
      <c r="AJ492" s="74" t="s">
        <v>26</v>
      </c>
    </row>
    <row r="493" spans="1:36" x14ac:dyDescent="0.25">
      <c r="A493" s="74" t="s">
        <v>690</v>
      </c>
      <c r="B493" s="84" t="s">
        <v>20</v>
      </c>
      <c r="C493" s="74" t="s">
        <v>21</v>
      </c>
      <c r="D493" s="74" t="s">
        <v>135</v>
      </c>
      <c r="E493" s="74" t="s">
        <v>136</v>
      </c>
      <c r="F493" s="74" t="s">
        <v>688</v>
      </c>
      <c r="G493" s="74" t="s">
        <v>138</v>
      </c>
      <c r="H493" s="84">
        <v>12</v>
      </c>
      <c r="I493" s="85">
        <v>0.7</v>
      </c>
      <c r="J493" s="86">
        <v>0.50142385598974282</v>
      </c>
      <c r="K493" s="87" t="s">
        <v>54</v>
      </c>
      <c r="L493" s="87" t="s">
        <v>54</v>
      </c>
      <c r="M493" s="87" t="s">
        <v>54</v>
      </c>
      <c r="N493" s="84" t="s">
        <v>54</v>
      </c>
      <c r="O493" s="84" t="s">
        <v>54</v>
      </c>
      <c r="P493" s="84" t="s">
        <v>54</v>
      </c>
      <c r="Q493" s="84" t="s">
        <v>54</v>
      </c>
      <c r="R493" s="84">
        <v>0.18</v>
      </c>
      <c r="S493" s="84">
        <v>0.18</v>
      </c>
      <c r="T493" s="84">
        <v>0.18</v>
      </c>
      <c r="U493" s="84">
        <v>0.18</v>
      </c>
      <c r="V493" s="74">
        <v>0.18</v>
      </c>
      <c r="W493" s="74">
        <v>0.18</v>
      </c>
      <c r="X493" s="74">
        <v>0.18</v>
      </c>
      <c r="Y493" s="74">
        <v>0.18</v>
      </c>
      <c r="Z493" s="74">
        <v>0.18</v>
      </c>
      <c r="AA493" s="74">
        <v>0.18</v>
      </c>
      <c r="AB493" s="74" t="s">
        <v>54</v>
      </c>
      <c r="AC493" s="74" t="s">
        <v>54</v>
      </c>
      <c r="AD493" s="74" t="s">
        <v>54</v>
      </c>
      <c r="AE493" s="74" t="s">
        <v>54</v>
      </c>
      <c r="AF493" s="74" t="s">
        <v>54</v>
      </c>
      <c r="AG493" s="74" t="s">
        <v>54</v>
      </c>
      <c r="AH493" s="74" t="s">
        <v>54</v>
      </c>
      <c r="AJ493" s="74" t="s">
        <v>26</v>
      </c>
    </row>
    <row r="494" spans="1:36" x14ac:dyDescent="0.25">
      <c r="A494" s="74" t="s">
        <v>691</v>
      </c>
      <c r="B494" s="84" t="s">
        <v>28</v>
      </c>
      <c r="C494" s="74" t="s">
        <v>21</v>
      </c>
      <c r="D494" s="74" t="s">
        <v>135</v>
      </c>
      <c r="E494" s="74" t="s">
        <v>136</v>
      </c>
      <c r="F494" s="74" t="s">
        <v>688</v>
      </c>
      <c r="G494" s="74" t="s">
        <v>138</v>
      </c>
      <c r="H494" s="84">
        <v>12</v>
      </c>
      <c r="I494" s="85">
        <v>0.7</v>
      </c>
      <c r="J494" s="86">
        <v>0.50142385598974282</v>
      </c>
      <c r="K494" s="87" t="s">
        <v>54</v>
      </c>
      <c r="L494" s="87" t="s">
        <v>54</v>
      </c>
      <c r="M494" s="87" t="s">
        <v>54</v>
      </c>
      <c r="N494" s="84" t="s">
        <v>54</v>
      </c>
      <c r="O494" s="84" t="s">
        <v>54</v>
      </c>
      <c r="P494" s="84" t="s">
        <v>54</v>
      </c>
      <c r="Q494" s="84" t="s">
        <v>54</v>
      </c>
      <c r="R494" s="84">
        <v>0.18</v>
      </c>
      <c r="S494" s="84">
        <v>0.18</v>
      </c>
      <c r="T494" s="84">
        <v>0.18</v>
      </c>
      <c r="U494" s="84">
        <v>0.18</v>
      </c>
      <c r="V494" s="74">
        <v>0.18</v>
      </c>
      <c r="W494" s="74">
        <v>0.18</v>
      </c>
      <c r="X494" s="74">
        <v>0.18</v>
      </c>
      <c r="Y494" s="74">
        <v>0.18</v>
      </c>
      <c r="Z494" s="74">
        <v>0.18</v>
      </c>
      <c r="AA494" s="74">
        <v>0.18</v>
      </c>
      <c r="AB494" s="74" t="s">
        <v>54</v>
      </c>
      <c r="AC494" s="74" t="s">
        <v>54</v>
      </c>
      <c r="AD494" s="74" t="s">
        <v>54</v>
      </c>
      <c r="AE494" s="74" t="s">
        <v>54</v>
      </c>
      <c r="AF494" s="74" t="s">
        <v>54</v>
      </c>
      <c r="AG494" s="74" t="s">
        <v>54</v>
      </c>
      <c r="AH494" s="74" t="s">
        <v>54</v>
      </c>
      <c r="AJ494" s="74" t="s">
        <v>26</v>
      </c>
    </row>
    <row r="495" spans="1:36" x14ac:dyDescent="0.25">
      <c r="A495" s="74" t="s">
        <v>692</v>
      </c>
      <c r="B495" s="84" t="s">
        <v>20</v>
      </c>
      <c r="C495" s="74" t="s">
        <v>30</v>
      </c>
      <c r="D495" s="74" t="s">
        <v>135</v>
      </c>
      <c r="E495" s="74" t="s">
        <v>136</v>
      </c>
      <c r="F495" s="74" t="s">
        <v>688</v>
      </c>
      <c r="G495" s="74" t="s">
        <v>138</v>
      </c>
      <c r="H495" s="84">
        <v>12</v>
      </c>
      <c r="I495" s="85">
        <v>0.7</v>
      </c>
      <c r="J495" s="86">
        <v>0.50142385598974282</v>
      </c>
      <c r="K495" s="87" t="s">
        <v>54</v>
      </c>
      <c r="L495" s="87" t="s">
        <v>54</v>
      </c>
      <c r="M495" s="87" t="s">
        <v>54</v>
      </c>
      <c r="N495" s="84" t="s">
        <v>54</v>
      </c>
      <c r="O495" s="84" t="s">
        <v>54</v>
      </c>
      <c r="P495" s="84" t="s">
        <v>54</v>
      </c>
      <c r="Q495" s="84" t="s">
        <v>54</v>
      </c>
      <c r="R495" s="84">
        <v>0.18</v>
      </c>
      <c r="S495" s="84">
        <v>0.18</v>
      </c>
      <c r="T495" s="84">
        <v>0.18</v>
      </c>
      <c r="U495" s="84">
        <v>0.18</v>
      </c>
      <c r="V495" s="74">
        <v>0.18</v>
      </c>
      <c r="W495" s="74">
        <v>0.18</v>
      </c>
      <c r="X495" s="74">
        <v>0.18</v>
      </c>
      <c r="Y495" s="74">
        <v>0.18</v>
      </c>
      <c r="Z495" s="74">
        <v>0.18</v>
      </c>
      <c r="AA495" s="74">
        <v>0.18</v>
      </c>
      <c r="AB495" s="74" t="s">
        <v>54</v>
      </c>
      <c r="AC495" s="74" t="s">
        <v>54</v>
      </c>
      <c r="AD495" s="74" t="s">
        <v>54</v>
      </c>
      <c r="AE495" s="74" t="s">
        <v>54</v>
      </c>
      <c r="AF495" s="74" t="s">
        <v>54</v>
      </c>
      <c r="AG495" s="74" t="s">
        <v>54</v>
      </c>
      <c r="AH495" s="74" t="s">
        <v>54</v>
      </c>
      <c r="AJ495" s="74" t="s">
        <v>26</v>
      </c>
    </row>
    <row r="496" spans="1:36" x14ac:dyDescent="0.25">
      <c r="A496" s="74" t="s">
        <v>693</v>
      </c>
      <c r="B496" s="84" t="s">
        <v>28</v>
      </c>
      <c r="C496" s="74" t="s">
        <v>30</v>
      </c>
      <c r="D496" s="74" t="s">
        <v>135</v>
      </c>
      <c r="E496" s="74" t="s">
        <v>136</v>
      </c>
      <c r="F496" s="74" t="s">
        <v>688</v>
      </c>
      <c r="G496" s="74" t="s">
        <v>138</v>
      </c>
      <c r="H496" s="84">
        <v>12</v>
      </c>
      <c r="I496" s="85">
        <v>0.7</v>
      </c>
      <c r="J496" s="86">
        <v>0.50142385598974282</v>
      </c>
      <c r="K496" s="87" t="s">
        <v>54</v>
      </c>
      <c r="L496" s="87" t="s">
        <v>54</v>
      </c>
      <c r="M496" s="87" t="s">
        <v>54</v>
      </c>
      <c r="N496" s="84" t="s">
        <v>54</v>
      </c>
      <c r="O496" s="84" t="s">
        <v>54</v>
      </c>
      <c r="P496" s="84" t="s">
        <v>54</v>
      </c>
      <c r="Q496" s="84" t="s">
        <v>54</v>
      </c>
      <c r="R496" s="84">
        <v>0.18</v>
      </c>
      <c r="S496" s="84">
        <v>0.18</v>
      </c>
      <c r="T496" s="84">
        <v>0.18</v>
      </c>
      <c r="U496" s="84">
        <v>0.18</v>
      </c>
      <c r="V496" s="74">
        <v>0.18</v>
      </c>
      <c r="W496" s="74">
        <v>0.18</v>
      </c>
      <c r="X496" s="74">
        <v>0.18</v>
      </c>
      <c r="Y496" s="74">
        <v>0.18</v>
      </c>
      <c r="Z496" s="74">
        <v>0.18</v>
      </c>
      <c r="AA496" s="74">
        <v>0.18</v>
      </c>
      <c r="AB496" s="74" t="s">
        <v>54</v>
      </c>
      <c r="AC496" s="74" t="s">
        <v>54</v>
      </c>
      <c r="AD496" s="74" t="s">
        <v>54</v>
      </c>
      <c r="AE496" s="74" t="s">
        <v>54</v>
      </c>
      <c r="AF496" s="74" t="s">
        <v>54</v>
      </c>
      <c r="AG496" s="74" t="s">
        <v>54</v>
      </c>
      <c r="AH496" s="74" t="s">
        <v>54</v>
      </c>
      <c r="AJ496" s="74" t="s">
        <v>26</v>
      </c>
    </row>
    <row r="497" spans="1:38" x14ac:dyDescent="0.25">
      <c r="A497" s="74" t="s">
        <v>694</v>
      </c>
      <c r="B497" s="84" t="s">
        <v>28</v>
      </c>
      <c r="C497" s="74" t="s">
        <v>34</v>
      </c>
      <c r="D497" s="74" t="s">
        <v>135</v>
      </c>
      <c r="E497" s="74" t="s">
        <v>136</v>
      </c>
      <c r="F497" s="74" t="s">
        <v>695</v>
      </c>
      <c r="G497" s="74" t="s">
        <v>696</v>
      </c>
      <c r="H497" s="84">
        <v>12</v>
      </c>
      <c r="I497" s="85">
        <v>0.7</v>
      </c>
      <c r="J497" s="86">
        <v>0.58458849196690932</v>
      </c>
      <c r="K497" s="87" t="s">
        <v>54</v>
      </c>
      <c r="L497" s="87" t="s">
        <v>54</v>
      </c>
      <c r="M497" s="87" t="s">
        <v>54</v>
      </c>
      <c r="N497" s="84" t="s">
        <v>54</v>
      </c>
      <c r="O497" s="84" t="s">
        <v>54</v>
      </c>
      <c r="P497" s="84" t="s">
        <v>54</v>
      </c>
      <c r="Q497" s="84" t="s">
        <v>54</v>
      </c>
      <c r="R497" s="84" t="s">
        <v>54</v>
      </c>
      <c r="S497" s="84" t="s">
        <v>54</v>
      </c>
      <c r="T497" s="84" t="s">
        <v>54</v>
      </c>
      <c r="U497" s="84" t="s">
        <v>54</v>
      </c>
      <c r="V497" s="74" t="s">
        <v>54</v>
      </c>
      <c r="W497" s="74" t="s">
        <v>54</v>
      </c>
      <c r="X497" s="74" t="s">
        <v>54</v>
      </c>
      <c r="Y497" s="74" t="s">
        <v>54</v>
      </c>
      <c r="Z497" s="74" t="s">
        <v>54</v>
      </c>
      <c r="AA497" s="74" t="s">
        <v>54</v>
      </c>
      <c r="AB497" s="74">
        <v>0.27</v>
      </c>
      <c r="AC497" s="74">
        <v>0.27</v>
      </c>
      <c r="AD497" s="74">
        <v>0.27</v>
      </c>
      <c r="AE497" s="74">
        <v>0.27</v>
      </c>
      <c r="AF497" s="74">
        <v>0.27</v>
      </c>
      <c r="AG497" s="74">
        <v>0.33</v>
      </c>
      <c r="AH497" s="74">
        <v>0.33</v>
      </c>
      <c r="AI497" s="74" t="s">
        <v>26</v>
      </c>
      <c r="AJ497" s="74" t="s">
        <v>26</v>
      </c>
      <c r="AK497" s="74" t="s">
        <v>26</v>
      </c>
    </row>
    <row r="498" spans="1:38" x14ac:dyDescent="0.25">
      <c r="A498" s="74" t="s">
        <v>697</v>
      </c>
      <c r="B498" s="84" t="s">
        <v>20</v>
      </c>
      <c r="C498" s="74" t="s">
        <v>89</v>
      </c>
      <c r="D498" s="74" t="s">
        <v>135</v>
      </c>
      <c r="E498" s="74" t="s">
        <v>136</v>
      </c>
      <c r="F498" s="74" t="s">
        <v>698</v>
      </c>
      <c r="G498" s="74" t="s">
        <v>148</v>
      </c>
      <c r="H498" s="84">
        <v>12</v>
      </c>
      <c r="I498" s="85">
        <v>0.7</v>
      </c>
      <c r="J498" s="86">
        <v>0.54397812823317704</v>
      </c>
      <c r="K498" s="87" t="s">
        <v>54</v>
      </c>
      <c r="L498" s="87" t="s">
        <v>54</v>
      </c>
      <c r="M498" s="87" t="s">
        <v>54</v>
      </c>
      <c r="N498" s="84" t="s">
        <v>54</v>
      </c>
      <c r="O498" s="84" t="s">
        <v>54</v>
      </c>
      <c r="P498" s="84" t="s">
        <v>54</v>
      </c>
      <c r="Q498" s="84" t="s">
        <v>54</v>
      </c>
      <c r="R498" s="84" t="s">
        <v>54</v>
      </c>
      <c r="S498" s="84" t="s">
        <v>54</v>
      </c>
      <c r="T498" s="84" t="s">
        <v>54</v>
      </c>
      <c r="U498" s="84" t="s">
        <v>54</v>
      </c>
      <c r="V498" s="74" t="s">
        <v>54</v>
      </c>
      <c r="W498" s="74" t="s">
        <v>54</v>
      </c>
      <c r="X498" s="74" t="s">
        <v>54</v>
      </c>
      <c r="Y498" s="74" t="s">
        <v>54</v>
      </c>
      <c r="Z498" s="74" t="s">
        <v>54</v>
      </c>
      <c r="AA498" s="74" t="s">
        <v>54</v>
      </c>
      <c r="AB498" s="74">
        <v>0.18</v>
      </c>
      <c r="AC498" s="74">
        <v>0.18</v>
      </c>
      <c r="AD498" s="74">
        <v>0.13</v>
      </c>
      <c r="AE498" s="74">
        <v>0.13</v>
      </c>
      <c r="AF498" s="74">
        <v>0.13</v>
      </c>
      <c r="AG498" s="74">
        <v>0.13</v>
      </c>
      <c r="AH498" s="74">
        <v>0.25</v>
      </c>
      <c r="AI498" s="74" t="s">
        <v>26</v>
      </c>
      <c r="AJ498" s="74" t="s">
        <v>26</v>
      </c>
      <c r="AK498" s="74" t="s">
        <v>26</v>
      </c>
      <c r="AL498" s="74" t="s">
        <v>26</v>
      </c>
    </row>
    <row r="499" spans="1:38" x14ac:dyDescent="0.25">
      <c r="A499" s="74" t="s">
        <v>699</v>
      </c>
      <c r="B499" s="84" t="s">
        <v>28</v>
      </c>
      <c r="C499" s="74" t="s">
        <v>89</v>
      </c>
      <c r="D499" s="74" t="s">
        <v>135</v>
      </c>
      <c r="E499" s="74" t="s">
        <v>136</v>
      </c>
      <c r="F499" s="74" t="s">
        <v>698</v>
      </c>
      <c r="G499" s="74" t="s">
        <v>148</v>
      </c>
      <c r="H499" s="84">
        <v>12</v>
      </c>
      <c r="I499" s="85">
        <v>0.7</v>
      </c>
      <c r="J499" s="86">
        <v>0.54397812823317704</v>
      </c>
      <c r="K499" s="87" t="s">
        <v>54</v>
      </c>
      <c r="L499" s="87" t="s">
        <v>54</v>
      </c>
      <c r="M499" s="87" t="s">
        <v>54</v>
      </c>
      <c r="N499" s="84" t="s">
        <v>54</v>
      </c>
      <c r="O499" s="84" t="s">
        <v>54</v>
      </c>
      <c r="P499" s="84" t="s">
        <v>54</v>
      </c>
      <c r="Q499" s="84" t="s">
        <v>54</v>
      </c>
      <c r="R499" s="84" t="s">
        <v>54</v>
      </c>
      <c r="S499" s="84" t="s">
        <v>54</v>
      </c>
      <c r="T499" s="84" t="s">
        <v>54</v>
      </c>
      <c r="U499" s="84" t="s">
        <v>54</v>
      </c>
      <c r="V499" s="74" t="s">
        <v>54</v>
      </c>
      <c r="W499" s="74" t="s">
        <v>54</v>
      </c>
      <c r="X499" s="74" t="s">
        <v>54</v>
      </c>
      <c r="Y499" s="74" t="s">
        <v>54</v>
      </c>
      <c r="Z499" s="74" t="s">
        <v>54</v>
      </c>
      <c r="AA499" s="74" t="s">
        <v>54</v>
      </c>
      <c r="AB499" s="74">
        <v>0.18</v>
      </c>
      <c r="AC499" s="74">
        <v>0.18</v>
      </c>
      <c r="AD499" s="74">
        <v>0.13</v>
      </c>
      <c r="AE499" s="74">
        <v>0.13</v>
      </c>
      <c r="AF499" s="74">
        <v>0.13</v>
      </c>
      <c r="AG499" s="74">
        <v>0.13</v>
      </c>
      <c r="AH499" s="74">
        <v>0.25</v>
      </c>
      <c r="AI499" s="74" t="s">
        <v>26</v>
      </c>
      <c r="AJ499" s="74" t="s">
        <v>26</v>
      </c>
      <c r="AK499" s="74" t="s">
        <v>26</v>
      </c>
    </row>
    <row r="500" spans="1:38" x14ac:dyDescent="0.25">
      <c r="A500" s="74" t="s">
        <v>700</v>
      </c>
      <c r="B500" s="84" t="s">
        <v>20</v>
      </c>
      <c r="C500" s="74" t="s">
        <v>21</v>
      </c>
      <c r="D500" s="74" t="s">
        <v>135</v>
      </c>
      <c r="E500" s="74" t="s">
        <v>136</v>
      </c>
      <c r="F500" s="74" t="s">
        <v>698</v>
      </c>
      <c r="G500" s="74" t="s">
        <v>148</v>
      </c>
      <c r="H500" s="84">
        <v>12</v>
      </c>
      <c r="I500" s="85">
        <v>0.7</v>
      </c>
      <c r="J500" s="86">
        <v>0.54397812823317704</v>
      </c>
      <c r="K500" s="87" t="s">
        <v>54</v>
      </c>
      <c r="L500" s="87" t="s">
        <v>54</v>
      </c>
      <c r="M500" s="87" t="s">
        <v>54</v>
      </c>
      <c r="N500" s="84" t="s">
        <v>54</v>
      </c>
      <c r="O500" s="84" t="s">
        <v>54</v>
      </c>
      <c r="P500" s="84" t="s">
        <v>54</v>
      </c>
      <c r="Q500" s="84" t="s">
        <v>54</v>
      </c>
      <c r="R500" s="84" t="s">
        <v>54</v>
      </c>
      <c r="S500" s="84" t="s">
        <v>54</v>
      </c>
      <c r="T500" s="84" t="s">
        <v>54</v>
      </c>
      <c r="U500" s="84" t="s">
        <v>54</v>
      </c>
      <c r="V500" s="74" t="s">
        <v>54</v>
      </c>
      <c r="W500" s="74" t="s">
        <v>54</v>
      </c>
      <c r="X500" s="74" t="s">
        <v>54</v>
      </c>
      <c r="Y500" s="74" t="s">
        <v>54</v>
      </c>
      <c r="Z500" s="74" t="s">
        <v>54</v>
      </c>
      <c r="AA500" s="74" t="s">
        <v>54</v>
      </c>
      <c r="AB500" s="74">
        <v>0.18</v>
      </c>
      <c r="AC500" s="74">
        <v>0.18</v>
      </c>
      <c r="AD500" s="74">
        <v>0.13</v>
      </c>
      <c r="AE500" s="74">
        <v>0.13</v>
      </c>
      <c r="AF500" s="74">
        <v>0.13</v>
      </c>
      <c r="AG500" s="74">
        <v>0.13</v>
      </c>
      <c r="AH500" s="74">
        <v>0.25</v>
      </c>
      <c r="AI500" s="74" t="s">
        <v>26</v>
      </c>
      <c r="AJ500" s="74" t="s">
        <v>26</v>
      </c>
      <c r="AK500" s="74" t="s">
        <v>26</v>
      </c>
      <c r="AL500" s="74" t="s">
        <v>26</v>
      </c>
    </row>
    <row r="501" spans="1:38" x14ac:dyDescent="0.25">
      <c r="A501" s="74" t="s">
        <v>701</v>
      </c>
      <c r="B501" s="84" t="s">
        <v>28</v>
      </c>
      <c r="C501" s="74" t="s">
        <v>21</v>
      </c>
      <c r="D501" s="74" t="s">
        <v>135</v>
      </c>
      <c r="E501" s="74" t="s">
        <v>136</v>
      </c>
      <c r="F501" s="74" t="s">
        <v>698</v>
      </c>
      <c r="G501" s="74" t="s">
        <v>148</v>
      </c>
      <c r="H501" s="84">
        <v>12</v>
      </c>
      <c r="I501" s="85">
        <v>0.7</v>
      </c>
      <c r="J501" s="86">
        <v>0.54397812823317704</v>
      </c>
      <c r="K501" s="87" t="s">
        <v>54</v>
      </c>
      <c r="L501" s="87" t="s">
        <v>54</v>
      </c>
      <c r="M501" s="87" t="s">
        <v>54</v>
      </c>
      <c r="N501" s="84" t="s">
        <v>54</v>
      </c>
      <c r="O501" s="84" t="s">
        <v>54</v>
      </c>
      <c r="P501" s="84" t="s">
        <v>54</v>
      </c>
      <c r="Q501" s="84" t="s">
        <v>54</v>
      </c>
      <c r="R501" s="84" t="s">
        <v>54</v>
      </c>
      <c r="S501" s="84" t="s">
        <v>54</v>
      </c>
      <c r="T501" s="84" t="s">
        <v>54</v>
      </c>
      <c r="U501" s="84" t="s">
        <v>54</v>
      </c>
      <c r="V501" s="74" t="s">
        <v>54</v>
      </c>
      <c r="W501" s="74" t="s">
        <v>54</v>
      </c>
      <c r="X501" s="74" t="s">
        <v>54</v>
      </c>
      <c r="Y501" s="74" t="s">
        <v>54</v>
      </c>
      <c r="Z501" s="74" t="s">
        <v>54</v>
      </c>
      <c r="AA501" s="74" t="s">
        <v>54</v>
      </c>
      <c r="AB501" s="74">
        <v>0.18</v>
      </c>
      <c r="AC501" s="74">
        <v>0.18</v>
      </c>
      <c r="AD501" s="74">
        <v>0.13</v>
      </c>
      <c r="AE501" s="74">
        <v>0.13</v>
      </c>
      <c r="AF501" s="74">
        <v>0.13</v>
      </c>
      <c r="AG501" s="74">
        <v>0.13</v>
      </c>
      <c r="AH501" s="74">
        <v>0.25</v>
      </c>
      <c r="AI501" s="74" t="s">
        <v>26</v>
      </c>
      <c r="AJ501" s="74" t="s">
        <v>26</v>
      </c>
      <c r="AK501" s="74" t="s">
        <v>26</v>
      </c>
    </row>
    <row r="502" spans="1:38" x14ac:dyDescent="0.25">
      <c r="A502" s="74" t="s">
        <v>702</v>
      </c>
      <c r="B502" s="84" t="s">
        <v>20</v>
      </c>
      <c r="C502" s="74" t="s">
        <v>30</v>
      </c>
      <c r="D502" s="74" t="s">
        <v>135</v>
      </c>
      <c r="E502" s="74" t="s">
        <v>136</v>
      </c>
      <c r="F502" s="74" t="s">
        <v>703</v>
      </c>
      <c r="G502" s="74" t="s">
        <v>148</v>
      </c>
      <c r="H502" s="84">
        <v>12</v>
      </c>
      <c r="I502" s="85">
        <v>0.7</v>
      </c>
      <c r="J502" s="86">
        <v>0.54397812823317704</v>
      </c>
      <c r="K502" s="87" t="s">
        <v>54</v>
      </c>
      <c r="L502" s="87" t="s">
        <v>54</v>
      </c>
      <c r="M502" s="87" t="s">
        <v>54</v>
      </c>
      <c r="N502" s="84" t="s">
        <v>54</v>
      </c>
      <c r="O502" s="84" t="s">
        <v>54</v>
      </c>
      <c r="P502" s="84" t="s">
        <v>54</v>
      </c>
      <c r="Q502" s="84" t="s">
        <v>54</v>
      </c>
      <c r="R502" s="84" t="s">
        <v>54</v>
      </c>
      <c r="S502" s="84" t="s">
        <v>54</v>
      </c>
      <c r="T502" s="84" t="s">
        <v>54</v>
      </c>
      <c r="U502" s="84" t="s">
        <v>54</v>
      </c>
      <c r="V502" s="74" t="s">
        <v>54</v>
      </c>
      <c r="W502" s="74" t="s">
        <v>54</v>
      </c>
      <c r="X502" s="74" t="s">
        <v>54</v>
      </c>
      <c r="Y502" s="74" t="s">
        <v>54</v>
      </c>
      <c r="Z502" s="74" t="s">
        <v>54</v>
      </c>
      <c r="AA502" s="74" t="s">
        <v>54</v>
      </c>
      <c r="AB502" s="74">
        <v>0.18</v>
      </c>
      <c r="AC502" s="74">
        <v>0.18</v>
      </c>
      <c r="AD502" s="74">
        <v>0.13</v>
      </c>
      <c r="AE502" s="74">
        <v>0.13</v>
      </c>
      <c r="AF502" s="74">
        <v>0.13</v>
      </c>
      <c r="AG502" s="74">
        <v>0.13</v>
      </c>
      <c r="AH502" s="74">
        <v>0.25</v>
      </c>
      <c r="AI502" s="74" t="s">
        <v>26</v>
      </c>
      <c r="AJ502" s="74" t="s">
        <v>26</v>
      </c>
      <c r="AK502" s="74" t="s">
        <v>26</v>
      </c>
      <c r="AL502" s="74" t="s">
        <v>704</v>
      </c>
    </row>
    <row r="503" spans="1:38" x14ac:dyDescent="0.25">
      <c r="A503" s="74" t="s">
        <v>705</v>
      </c>
      <c r="B503" s="84" t="s">
        <v>28</v>
      </c>
      <c r="C503" s="74" t="s">
        <v>30</v>
      </c>
      <c r="D503" s="74" t="s">
        <v>135</v>
      </c>
      <c r="E503" s="74" t="s">
        <v>136</v>
      </c>
      <c r="F503" s="74" t="s">
        <v>703</v>
      </c>
      <c r="G503" s="74" t="s">
        <v>148</v>
      </c>
      <c r="H503" s="84">
        <v>12</v>
      </c>
      <c r="I503" s="85">
        <v>0.7</v>
      </c>
      <c r="J503" s="86">
        <v>0.54397812823317704</v>
      </c>
      <c r="K503" s="87" t="s">
        <v>54</v>
      </c>
      <c r="L503" s="87" t="s">
        <v>54</v>
      </c>
      <c r="M503" s="87" t="s">
        <v>54</v>
      </c>
      <c r="N503" s="84" t="s">
        <v>54</v>
      </c>
      <c r="O503" s="84" t="s">
        <v>54</v>
      </c>
      <c r="P503" s="84" t="s">
        <v>54</v>
      </c>
      <c r="Q503" s="84" t="s">
        <v>54</v>
      </c>
      <c r="R503" s="84" t="s">
        <v>54</v>
      </c>
      <c r="S503" s="84" t="s">
        <v>54</v>
      </c>
      <c r="T503" s="84" t="s">
        <v>54</v>
      </c>
      <c r="U503" s="84" t="s">
        <v>54</v>
      </c>
      <c r="V503" s="74" t="s">
        <v>54</v>
      </c>
      <c r="W503" s="74" t="s">
        <v>54</v>
      </c>
      <c r="X503" s="74" t="s">
        <v>54</v>
      </c>
      <c r="Y503" s="74" t="s">
        <v>54</v>
      </c>
      <c r="Z503" s="74" t="s">
        <v>54</v>
      </c>
      <c r="AA503" s="74" t="s">
        <v>54</v>
      </c>
      <c r="AB503" s="74">
        <v>0.18</v>
      </c>
      <c r="AC503" s="74">
        <v>0.18</v>
      </c>
      <c r="AD503" s="74">
        <v>0.13</v>
      </c>
      <c r="AE503" s="74">
        <v>0.13</v>
      </c>
      <c r="AF503" s="74">
        <v>0.13</v>
      </c>
      <c r="AG503" s="74">
        <v>0.13</v>
      </c>
      <c r="AH503" s="74">
        <v>0.25</v>
      </c>
      <c r="AI503" s="74" t="s">
        <v>26</v>
      </c>
      <c r="AJ503" s="74" t="s">
        <v>26</v>
      </c>
      <c r="AK503" s="74" t="s">
        <v>26</v>
      </c>
    </row>
    <row r="504" spans="1:38" x14ac:dyDescent="0.25">
      <c r="A504" s="74" t="s">
        <v>706</v>
      </c>
      <c r="B504" s="84" t="s">
        <v>20</v>
      </c>
      <c r="C504" s="74" t="s">
        <v>89</v>
      </c>
      <c r="D504" s="74" t="s">
        <v>135</v>
      </c>
      <c r="E504" s="74" t="s">
        <v>136</v>
      </c>
      <c r="F504" s="74" t="s">
        <v>707</v>
      </c>
      <c r="G504" s="74" t="s">
        <v>708</v>
      </c>
      <c r="H504" s="84">
        <v>12</v>
      </c>
      <c r="I504" s="85">
        <v>0.7</v>
      </c>
      <c r="J504" s="86">
        <v>0.68514252184384761</v>
      </c>
      <c r="K504" s="87">
        <v>0.2</v>
      </c>
      <c r="L504" s="87">
        <v>0.27</v>
      </c>
      <c r="M504" s="87">
        <v>0.27</v>
      </c>
      <c r="N504" s="84">
        <v>0.27</v>
      </c>
      <c r="O504" s="84">
        <v>0.27</v>
      </c>
      <c r="P504" s="84">
        <v>0.27</v>
      </c>
      <c r="Q504" s="84">
        <v>0.27</v>
      </c>
      <c r="R504" s="84">
        <v>0.18</v>
      </c>
      <c r="S504" s="84">
        <v>0.18</v>
      </c>
      <c r="T504" s="84">
        <v>0.18</v>
      </c>
      <c r="U504" s="84">
        <v>0.18</v>
      </c>
      <c r="V504" s="74">
        <v>0.18</v>
      </c>
      <c r="W504" s="74">
        <v>0.18</v>
      </c>
      <c r="X504" s="74">
        <v>0.18</v>
      </c>
      <c r="Y504" s="74">
        <v>0.18</v>
      </c>
      <c r="Z504" s="74">
        <v>0.18</v>
      </c>
      <c r="AA504" s="74">
        <v>0.18</v>
      </c>
      <c r="AB504" s="74">
        <v>0.18</v>
      </c>
      <c r="AC504" s="74">
        <v>0.18</v>
      </c>
      <c r="AD504" s="74">
        <v>0.13</v>
      </c>
      <c r="AE504" s="74">
        <v>0.13</v>
      </c>
      <c r="AF504" s="74">
        <v>0.13</v>
      </c>
      <c r="AG504" s="74">
        <v>0.13</v>
      </c>
      <c r="AH504" s="74">
        <v>0.25</v>
      </c>
      <c r="AI504" s="74" t="s">
        <v>26</v>
      </c>
      <c r="AJ504" s="74" t="s">
        <v>26</v>
      </c>
      <c r="AK504" s="74" t="s">
        <v>26</v>
      </c>
      <c r="AL504" s="74" t="s">
        <v>26</v>
      </c>
    </row>
    <row r="505" spans="1:38" x14ac:dyDescent="0.25">
      <c r="A505" s="74" t="s">
        <v>709</v>
      </c>
      <c r="B505" s="84" t="s">
        <v>28</v>
      </c>
      <c r="C505" s="74" t="s">
        <v>89</v>
      </c>
      <c r="D505" s="74" t="s">
        <v>135</v>
      </c>
      <c r="E505" s="74" t="s">
        <v>136</v>
      </c>
      <c r="F505" s="74" t="s">
        <v>707</v>
      </c>
      <c r="G505" s="74" t="s">
        <v>708</v>
      </c>
      <c r="H505" s="84">
        <v>12</v>
      </c>
      <c r="I505" s="85">
        <v>0.7</v>
      </c>
      <c r="J505" s="86">
        <v>0.68514252184384761</v>
      </c>
      <c r="K505" s="87">
        <v>0.2</v>
      </c>
      <c r="L505" s="87">
        <v>0.27</v>
      </c>
      <c r="M505" s="87">
        <v>0.27</v>
      </c>
      <c r="N505" s="84">
        <v>0.27</v>
      </c>
      <c r="O505" s="84">
        <v>0.27</v>
      </c>
      <c r="P505" s="84">
        <v>0.27</v>
      </c>
      <c r="Q505" s="84">
        <v>0.27</v>
      </c>
      <c r="R505" s="84">
        <v>0.18</v>
      </c>
      <c r="S505" s="84">
        <v>0.18</v>
      </c>
      <c r="T505" s="84">
        <v>0.18</v>
      </c>
      <c r="U505" s="84">
        <v>0.18</v>
      </c>
      <c r="V505" s="74">
        <v>0.18</v>
      </c>
      <c r="W505" s="74">
        <v>0.18</v>
      </c>
      <c r="X505" s="74">
        <v>0.18</v>
      </c>
      <c r="Y505" s="74">
        <v>0.18</v>
      </c>
      <c r="Z505" s="74">
        <v>0.18</v>
      </c>
      <c r="AA505" s="74">
        <v>0.18</v>
      </c>
      <c r="AB505" s="74">
        <v>0.18</v>
      </c>
      <c r="AC505" s="74">
        <v>0.18</v>
      </c>
      <c r="AD505" s="74">
        <v>0.13</v>
      </c>
      <c r="AE505" s="74">
        <v>0.13</v>
      </c>
      <c r="AF505" s="74">
        <v>0.13</v>
      </c>
      <c r="AG505" s="74">
        <v>0.13</v>
      </c>
      <c r="AH505" s="74">
        <v>0.25</v>
      </c>
      <c r="AI505" s="74" t="s">
        <v>26</v>
      </c>
      <c r="AJ505" s="74" t="s">
        <v>26</v>
      </c>
      <c r="AK505" s="74" t="s">
        <v>26</v>
      </c>
    </row>
    <row r="506" spans="1:38" x14ac:dyDescent="0.25">
      <c r="A506" s="74" t="s">
        <v>710</v>
      </c>
      <c r="B506" s="84" t="s">
        <v>20</v>
      </c>
      <c r="C506" s="74" t="s">
        <v>21</v>
      </c>
      <c r="D506" s="74" t="s">
        <v>135</v>
      </c>
      <c r="E506" s="74" t="s">
        <v>136</v>
      </c>
      <c r="F506" s="74" t="s">
        <v>707</v>
      </c>
      <c r="G506" s="74" t="s">
        <v>708</v>
      </c>
      <c r="H506" s="84">
        <v>12</v>
      </c>
      <c r="I506" s="85">
        <v>0.7</v>
      </c>
      <c r="J506" s="86">
        <v>0.68514252184384761</v>
      </c>
      <c r="K506" s="87">
        <v>0.13</v>
      </c>
      <c r="L506" s="87">
        <v>0.2</v>
      </c>
      <c r="M506" s="87">
        <v>0.2</v>
      </c>
      <c r="N506" s="84">
        <v>0.2</v>
      </c>
      <c r="O506" s="84">
        <v>0.2</v>
      </c>
      <c r="P506" s="84">
        <v>0.2</v>
      </c>
      <c r="Q506" s="84">
        <v>0.2</v>
      </c>
      <c r="R506" s="84">
        <v>0.18</v>
      </c>
      <c r="S506" s="84">
        <v>0.18</v>
      </c>
      <c r="T506" s="84">
        <v>0.18</v>
      </c>
      <c r="U506" s="84">
        <v>0.18</v>
      </c>
      <c r="V506" s="74">
        <v>0.18</v>
      </c>
      <c r="W506" s="74">
        <v>0.18</v>
      </c>
      <c r="X506" s="74">
        <v>0.18</v>
      </c>
      <c r="Y506" s="74">
        <v>0.18</v>
      </c>
      <c r="Z506" s="74">
        <v>0.18</v>
      </c>
      <c r="AA506" s="74">
        <v>0.18</v>
      </c>
      <c r="AB506" s="74">
        <v>0.18</v>
      </c>
      <c r="AC506" s="74">
        <v>0.18</v>
      </c>
      <c r="AD506" s="74">
        <v>0.13</v>
      </c>
      <c r="AE506" s="74">
        <v>0.13</v>
      </c>
      <c r="AF506" s="74">
        <v>0.13</v>
      </c>
      <c r="AG506" s="74">
        <v>0.13</v>
      </c>
      <c r="AH506" s="74">
        <v>0.25</v>
      </c>
      <c r="AI506" s="74" t="s">
        <v>26</v>
      </c>
      <c r="AJ506" s="74" t="s">
        <v>26</v>
      </c>
      <c r="AK506" s="74" t="s">
        <v>26</v>
      </c>
      <c r="AL506" s="74" t="s">
        <v>26</v>
      </c>
    </row>
    <row r="507" spans="1:38" x14ac:dyDescent="0.25">
      <c r="A507" s="74" t="s">
        <v>711</v>
      </c>
      <c r="B507" s="84" t="s">
        <v>28</v>
      </c>
      <c r="C507" s="74" t="s">
        <v>21</v>
      </c>
      <c r="D507" s="74" t="s">
        <v>135</v>
      </c>
      <c r="E507" s="74" t="s">
        <v>136</v>
      </c>
      <c r="F507" s="74" t="s">
        <v>707</v>
      </c>
      <c r="G507" s="74" t="s">
        <v>708</v>
      </c>
      <c r="H507" s="84">
        <v>12</v>
      </c>
      <c r="I507" s="85">
        <v>0.7</v>
      </c>
      <c r="J507" s="86">
        <v>0.68514252184384761</v>
      </c>
      <c r="K507" s="87">
        <v>0.2</v>
      </c>
      <c r="L507" s="87">
        <v>0.27</v>
      </c>
      <c r="M507" s="87">
        <v>0.27</v>
      </c>
      <c r="N507" s="84">
        <v>0.27</v>
      </c>
      <c r="O507" s="84">
        <v>0.27</v>
      </c>
      <c r="P507" s="84">
        <v>0.27</v>
      </c>
      <c r="Q507" s="84">
        <v>0.27</v>
      </c>
      <c r="R507" s="84">
        <v>0.18</v>
      </c>
      <c r="S507" s="84">
        <v>0.18</v>
      </c>
      <c r="T507" s="84">
        <v>0.18</v>
      </c>
      <c r="U507" s="84">
        <v>0.18</v>
      </c>
      <c r="V507" s="74">
        <v>0.18</v>
      </c>
      <c r="W507" s="74">
        <v>0.18</v>
      </c>
      <c r="X507" s="74">
        <v>0.18</v>
      </c>
      <c r="Y507" s="74">
        <v>0.18</v>
      </c>
      <c r="Z507" s="74">
        <v>0.18</v>
      </c>
      <c r="AA507" s="74">
        <v>0.18</v>
      </c>
      <c r="AB507" s="74">
        <v>0.18</v>
      </c>
      <c r="AC507" s="74">
        <v>0.18</v>
      </c>
      <c r="AD507" s="74">
        <v>0.13</v>
      </c>
      <c r="AE507" s="74">
        <v>0.13</v>
      </c>
      <c r="AF507" s="74">
        <v>0.13</v>
      </c>
      <c r="AG507" s="74">
        <v>0.13</v>
      </c>
      <c r="AH507" s="74">
        <v>0.25</v>
      </c>
      <c r="AI507" s="74" t="s">
        <v>26</v>
      </c>
      <c r="AJ507" s="74" t="s">
        <v>26</v>
      </c>
      <c r="AK507" s="74" t="s">
        <v>26</v>
      </c>
    </row>
    <row r="508" spans="1:38" x14ac:dyDescent="0.25">
      <c r="A508" s="74" t="s">
        <v>712</v>
      </c>
      <c r="B508" s="84" t="s">
        <v>20</v>
      </c>
      <c r="C508" s="74" t="s">
        <v>30</v>
      </c>
      <c r="D508" s="74" t="s">
        <v>135</v>
      </c>
      <c r="E508" s="74" t="s">
        <v>136</v>
      </c>
      <c r="F508" s="74" t="s">
        <v>707</v>
      </c>
      <c r="G508" s="74" t="s">
        <v>708</v>
      </c>
      <c r="H508" s="84">
        <v>12</v>
      </c>
      <c r="I508" s="85">
        <v>0.7</v>
      </c>
      <c r="J508" s="86">
        <v>0.68514252184384761</v>
      </c>
      <c r="K508" s="87">
        <v>0.2</v>
      </c>
      <c r="L508" s="87">
        <v>0.27</v>
      </c>
      <c r="M508" s="87">
        <v>0.27</v>
      </c>
      <c r="N508" s="84">
        <v>0.27</v>
      </c>
      <c r="O508" s="84">
        <v>0.27</v>
      </c>
      <c r="P508" s="84">
        <v>0.27</v>
      </c>
      <c r="Q508" s="84">
        <v>0.27</v>
      </c>
      <c r="R508" s="84">
        <v>0.18</v>
      </c>
      <c r="S508" s="84">
        <v>0.18</v>
      </c>
      <c r="T508" s="84">
        <v>0.18</v>
      </c>
      <c r="U508" s="84">
        <v>0.18</v>
      </c>
      <c r="V508" s="74">
        <v>0.18</v>
      </c>
      <c r="W508" s="74">
        <v>0.18</v>
      </c>
      <c r="X508" s="74">
        <v>0.18</v>
      </c>
      <c r="Y508" s="74">
        <v>0.18</v>
      </c>
      <c r="Z508" s="74">
        <v>0.18</v>
      </c>
      <c r="AA508" s="74">
        <v>0.18</v>
      </c>
      <c r="AB508" s="74">
        <v>0.18</v>
      </c>
      <c r="AC508" s="74">
        <v>0.18</v>
      </c>
      <c r="AD508" s="74">
        <v>0.13</v>
      </c>
      <c r="AE508" s="74">
        <v>0.13</v>
      </c>
      <c r="AF508" s="74">
        <v>0.13</v>
      </c>
      <c r="AG508" s="74">
        <v>0.13</v>
      </c>
      <c r="AH508" s="74">
        <v>0.25</v>
      </c>
      <c r="AI508" s="74" t="s">
        <v>26</v>
      </c>
      <c r="AJ508" s="74" t="s">
        <v>26</v>
      </c>
      <c r="AK508" s="74" t="s">
        <v>26</v>
      </c>
      <c r="AL508" s="74" t="s">
        <v>26</v>
      </c>
    </row>
    <row r="509" spans="1:38" x14ac:dyDescent="0.25">
      <c r="A509" s="74" t="s">
        <v>713</v>
      </c>
      <c r="B509" s="84" t="s">
        <v>28</v>
      </c>
      <c r="C509" s="74" t="s">
        <v>30</v>
      </c>
      <c r="D509" s="74" t="s">
        <v>135</v>
      </c>
      <c r="E509" s="74" t="s">
        <v>136</v>
      </c>
      <c r="F509" s="74" t="s">
        <v>707</v>
      </c>
      <c r="G509" s="74" t="s">
        <v>708</v>
      </c>
      <c r="H509" s="84">
        <v>12</v>
      </c>
      <c r="I509" s="85">
        <v>0.7</v>
      </c>
      <c r="J509" s="86">
        <v>0.68514252184384761</v>
      </c>
      <c r="K509" s="87">
        <v>0.2</v>
      </c>
      <c r="L509" s="87">
        <v>0.27</v>
      </c>
      <c r="M509" s="87">
        <v>0.27</v>
      </c>
      <c r="N509" s="84">
        <v>0.27</v>
      </c>
      <c r="O509" s="84">
        <v>0.27</v>
      </c>
      <c r="P509" s="84">
        <v>0.27</v>
      </c>
      <c r="Q509" s="84">
        <v>0.27</v>
      </c>
      <c r="R509" s="84">
        <v>0.18</v>
      </c>
      <c r="S509" s="84">
        <v>0.18</v>
      </c>
      <c r="T509" s="84">
        <v>0.18</v>
      </c>
      <c r="U509" s="84">
        <v>0.18</v>
      </c>
      <c r="V509" s="74">
        <v>0.18</v>
      </c>
      <c r="W509" s="74">
        <v>0.18</v>
      </c>
      <c r="X509" s="74">
        <v>0.18</v>
      </c>
      <c r="Y509" s="74">
        <v>0.18</v>
      </c>
      <c r="Z509" s="74">
        <v>0.18</v>
      </c>
      <c r="AA509" s="74">
        <v>0.18</v>
      </c>
      <c r="AB509" s="74">
        <v>0.18</v>
      </c>
      <c r="AC509" s="74">
        <v>0.18</v>
      </c>
      <c r="AD509" s="74">
        <v>0.13</v>
      </c>
      <c r="AE509" s="74">
        <v>0.13</v>
      </c>
      <c r="AF509" s="74">
        <v>0.13</v>
      </c>
      <c r="AG509" s="74">
        <v>0.13</v>
      </c>
      <c r="AH509" s="74">
        <v>0.25</v>
      </c>
      <c r="AI509" s="74" t="s">
        <v>26</v>
      </c>
      <c r="AJ509" s="74" t="s">
        <v>26</v>
      </c>
      <c r="AK509" s="74" t="s">
        <v>26</v>
      </c>
    </row>
    <row r="510" spans="1:38" x14ac:dyDescent="0.25">
      <c r="A510" s="74" t="s">
        <v>714</v>
      </c>
      <c r="B510" s="84" t="s">
        <v>20</v>
      </c>
      <c r="C510" s="74" t="s">
        <v>89</v>
      </c>
      <c r="D510" s="74" t="s">
        <v>135</v>
      </c>
      <c r="E510" s="74" t="s">
        <v>136</v>
      </c>
      <c r="F510" s="74" t="s">
        <v>715</v>
      </c>
      <c r="G510" s="74" t="s">
        <v>138</v>
      </c>
      <c r="H510" s="84">
        <v>12</v>
      </c>
      <c r="I510" s="85">
        <v>0.7</v>
      </c>
      <c r="J510" s="86">
        <v>0.50142385598974282</v>
      </c>
      <c r="K510" s="87">
        <v>0.2</v>
      </c>
      <c r="L510" s="87">
        <v>0.27</v>
      </c>
      <c r="M510" s="87">
        <v>0.27</v>
      </c>
      <c r="N510" s="84">
        <v>0.27</v>
      </c>
      <c r="O510" s="84">
        <v>0.27</v>
      </c>
      <c r="P510" s="84">
        <v>0.27</v>
      </c>
      <c r="Q510" s="84">
        <v>0.27</v>
      </c>
      <c r="R510" s="84">
        <v>0.18</v>
      </c>
      <c r="S510" s="84">
        <v>0.18</v>
      </c>
      <c r="T510" s="84">
        <v>0.18</v>
      </c>
      <c r="U510" s="84">
        <v>0.18</v>
      </c>
      <c r="V510" s="74">
        <v>0.18</v>
      </c>
      <c r="W510" s="74">
        <v>0.18</v>
      </c>
      <c r="X510" s="74">
        <v>0.18</v>
      </c>
      <c r="Y510" s="74">
        <v>0.18</v>
      </c>
      <c r="Z510" s="74">
        <v>0.18</v>
      </c>
      <c r="AA510" s="74">
        <v>0.18</v>
      </c>
      <c r="AB510" s="74">
        <v>0.18</v>
      </c>
      <c r="AC510" s="74">
        <v>0.18</v>
      </c>
      <c r="AD510" s="74">
        <v>0.13</v>
      </c>
      <c r="AE510" s="74">
        <v>0.13</v>
      </c>
      <c r="AF510" s="74">
        <v>0.13</v>
      </c>
      <c r="AG510" s="74">
        <v>0.13</v>
      </c>
      <c r="AH510" s="74">
        <v>0.25</v>
      </c>
      <c r="AI510" s="74" t="s">
        <v>26</v>
      </c>
      <c r="AJ510" s="74" t="s">
        <v>26</v>
      </c>
      <c r="AK510" s="74" t="s">
        <v>26</v>
      </c>
      <c r="AL510" s="74" t="s">
        <v>26</v>
      </c>
    </row>
    <row r="511" spans="1:38" x14ac:dyDescent="0.25">
      <c r="A511" s="74" t="s">
        <v>716</v>
      </c>
      <c r="B511" s="84" t="s">
        <v>28</v>
      </c>
      <c r="C511" s="74" t="s">
        <v>89</v>
      </c>
      <c r="D511" s="74" t="s">
        <v>135</v>
      </c>
      <c r="E511" s="74" t="s">
        <v>136</v>
      </c>
      <c r="F511" s="74" t="s">
        <v>715</v>
      </c>
      <c r="G511" s="74" t="s">
        <v>138</v>
      </c>
      <c r="H511" s="84">
        <v>12</v>
      </c>
      <c r="I511" s="85">
        <v>0.7</v>
      </c>
      <c r="J511" s="86">
        <v>0.50142385598974282</v>
      </c>
      <c r="K511" s="87">
        <v>0.2</v>
      </c>
      <c r="L511" s="87">
        <v>0.27</v>
      </c>
      <c r="M511" s="87">
        <v>0.27</v>
      </c>
      <c r="N511" s="84">
        <v>0.27</v>
      </c>
      <c r="O511" s="84">
        <v>0.27</v>
      </c>
      <c r="P511" s="84">
        <v>0.27</v>
      </c>
      <c r="Q511" s="84">
        <v>0.27</v>
      </c>
      <c r="R511" s="84">
        <v>0.18</v>
      </c>
      <c r="S511" s="84">
        <v>0.18</v>
      </c>
      <c r="T511" s="84">
        <v>0.18</v>
      </c>
      <c r="U511" s="84">
        <v>0.18</v>
      </c>
      <c r="V511" s="74">
        <v>0.18</v>
      </c>
      <c r="W511" s="74">
        <v>0.18</v>
      </c>
      <c r="X511" s="74">
        <v>0.18</v>
      </c>
      <c r="Y511" s="74">
        <v>0.18</v>
      </c>
      <c r="Z511" s="74">
        <v>0.18</v>
      </c>
      <c r="AA511" s="74">
        <v>0.18</v>
      </c>
      <c r="AB511" s="74">
        <v>0.18</v>
      </c>
      <c r="AC511" s="74">
        <v>0.18</v>
      </c>
      <c r="AD511" s="74">
        <v>0.13</v>
      </c>
      <c r="AE511" s="74">
        <v>0.13</v>
      </c>
      <c r="AF511" s="74">
        <v>0.13</v>
      </c>
      <c r="AG511" s="74">
        <v>0.13</v>
      </c>
      <c r="AH511" s="74">
        <v>0.25</v>
      </c>
      <c r="AI511" s="74" t="s">
        <v>26</v>
      </c>
      <c r="AJ511" s="74" t="s">
        <v>26</v>
      </c>
      <c r="AK511" s="74" t="s">
        <v>26</v>
      </c>
    </row>
    <row r="512" spans="1:38" x14ac:dyDescent="0.25">
      <c r="A512" s="74" t="s">
        <v>717</v>
      </c>
      <c r="B512" s="84" t="s">
        <v>20</v>
      </c>
      <c r="C512" s="74" t="s">
        <v>21</v>
      </c>
      <c r="D512" s="74" t="s">
        <v>135</v>
      </c>
      <c r="E512" s="74" t="s">
        <v>136</v>
      </c>
      <c r="F512" s="74" t="s">
        <v>715</v>
      </c>
      <c r="G512" s="74" t="s">
        <v>138</v>
      </c>
      <c r="H512" s="84">
        <v>12</v>
      </c>
      <c r="I512" s="85">
        <v>0.7</v>
      </c>
      <c r="J512" s="86">
        <v>0.50142385598974282</v>
      </c>
      <c r="K512" s="87">
        <v>0.13</v>
      </c>
      <c r="L512" s="87">
        <v>0.2</v>
      </c>
      <c r="M512" s="87">
        <v>0.2</v>
      </c>
      <c r="N512" s="84">
        <v>0.2</v>
      </c>
      <c r="O512" s="84">
        <v>0.2</v>
      </c>
      <c r="P512" s="84">
        <v>0.2</v>
      </c>
      <c r="Q512" s="84">
        <v>0.2</v>
      </c>
      <c r="R512" s="84">
        <v>0.18</v>
      </c>
      <c r="S512" s="84">
        <v>0.18</v>
      </c>
      <c r="T512" s="84">
        <v>0.18</v>
      </c>
      <c r="U512" s="84">
        <v>0.18</v>
      </c>
      <c r="V512" s="74">
        <v>0.18</v>
      </c>
      <c r="W512" s="74">
        <v>0.18</v>
      </c>
      <c r="X512" s="74">
        <v>0.18</v>
      </c>
      <c r="Y512" s="74">
        <v>0.18</v>
      </c>
      <c r="Z512" s="74">
        <v>0.18</v>
      </c>
      <c r="AA512" s="74">
        <v>0.18</v>
      </c>
      <c r="AB512" s="74">
        <v>0.18</v>
      </c>
      <c r="AC512" s="74">
        <v>0.18</v>
      </c>
      <c r="AD512" s="74">
        <v>0.13</v>
      </c>
      <c r="AE512" s="74">
        <v>0.13</v>
      </c>
      <c r="AF512" s="74">
        <v>0.13</v>
      </c>
      <c r="AG512" s="74">
        <v>0.13</v>
      </c>
      <c r="AH512" s="74">
        <v>0.25</v>
      </c>
      <c r="AI512" s="74" t="s">
        <v>26</v>
      </c>
      <c r="AJ512" s="74" t="s">
        <v>26</v>
      </c>
      <c r="AK512" s="74" t="s">
        <v>26</v>
      </c>
      <c r="AL512" s="74" t="s">
        <v>26</v>
      </c>
    </row>
    <row r="513" spans="1:38" x14ac:dyDescent="0.25">
      <c r="A513" s="74" t="s">
        <v>718</v>
      </c>
      <c r="B513" s="84" t="s">
        <v>28</v>
      </c>
      <c r="C513" s="74" t="s">
        <v>21</v>
      </c>
      <c r="D513" s="74" t="s">
        <v>135</v>
      </c>
      <c r="E513" s="74" t="s">
        <v>136</v>
      </c>
      <c r="F513" s="74" t="s">
        <v>715</v>
      </c>
      <c r="G513" s="74" t="s">
        <v>138</v>
      </c>
      <c r="H513" s="84">
        <v>12</v>
      </c>
      <c r="I513" s="85">
        <v>0.7</v>
      </c>
      <c r="J513" s="86">
        <v>0.50142385598974282</v>
      </c>
      <c r="K513" s="87">
        <v>0.2</v>
      </c>
      <c r="L513" s="87">
        <v>0.27</v>
      </c>
      <c r="M513" s="87">
        <v>0.27</v>
      </c>
      <c r="N513" s="84">
        <v>0.27</v>
      </c>
      <c r="O513" s="84">
        <v>0.27</v>
      </c>
      <c r="P513" s="84">
        <v>0.27</v>
      </c>
      <c r="Q513" s="84">
        <v>0.27</v>
      </c>
      <c r="R513" s="84">
        <v>0.18</v>
      </c>
      <c r="S513" s="84">
        <v>0.18</v>
      </c>
      <c r="T513" s="84">
        <v>0.18</v>
      </c>
      <c r="U513" s="84">
        <v>0.18</v>
      </c>
      <c r="V513" s="74">
        <v>0.18</v>
      </c>
      <c r="W513" s="74">
        <v>0.18</v>
      </c>
      <c r="X513" s="74">
        <v>0.18</v>
      </c>
      <c r="Y513" s="74">
        <v>0.18</v>
      </c>
      <c r="Z513" s="74">
        <v>0.18</v>
      </c>
      <c r="AA513" s="74">
        <v>0.18</v>
      </c>
      <c r="AB513" s="74">
        <v>0.18</v>
      </c>
      <c r="AC513" s="74">
        <v>0.18</v>
      </c>
      <c r="AD513" s="74">
        <v>0.13</v>
      </c>
      <c r="AE513" s="74">
        <v>0.13</v>
      </c>
      <c r="AF513" s="74">
        <v>0.13</v>
      </c>
      <c r="AG513" s="74">
        <v>0.13</v>
      </c>
      <c r="AH513" s="74">
        <v>0.25</v>
      </c>
      <c r="AI513" s="74" t="s">
        <v>26</v>
      </c>
      <c r="AJ513" s="74" t="s">
        <v>26</v>
      </c>
      <c r="AK513" s="74" t="s">
        <v>26</v>
      </c>
    </row>
    <row r="514" spans="1:38" x14ac:dyDescent="0.25">
      <c r="A514" s="74" t="s">
        <v>719</v>
      </c>
      <c r="B514" s="84" t="s">
        <v>20</v>
      </c>
      <c r="C514" s="74" t="s">
        <v>30</v>
      </c>
      <c r="D514" s="74" t="s">
        <v>135</v>
      </c>
      <c r="E514" s="74" t="s">
        <v>136</v>
      </c>
      <c r="F514" s="74" t="s">
        <v>715</v>
      </c>
      <c r="G514" s="74" t="s">
        <v>138</v>
      </c>
      <c r="H514" s="84">
        <v>12</v>
      </c>
      <c r="I514" s="85">
        <v>0.7</v>
      </c>
      <c r="J514" s="86">
        <v>0.50142385598974282</v>
      </c>
      <c r="K514" s="87">
        <v>0.2</v>
      </c>
      <c r="L514" s="87">
        <v>0.27</v>
      </c>
      <c r="M514" s="87">
        <v>0.27</v>
      </c>
      <c r="N514" s="84">
        <v>0.27</v>
      </c>
      <c r="O514" s="84">
        <v>0.27</v>
      </c>
      <c r="P514" s="84">
        <v>0.27</v>
      </c>
      <c r="Q514" s="84">
        <v>0.27</v>
      </c>
      <c r="R514" s="84">
        <v>0.18</v>
      </c>
      <c r="S514" s="84">
        <v>0.18</v>
      </c>
      <c r="T514" s="84">
        <v>0.18</v>
      </c>
      <c r="U514" s="84">
        <v>0.18</v>
      </c>
      <c r="V514" s="74">
        <v>0.18</v>
      </c>
      <c r="W514" s="74">
        <v>0.18</v>
      </c>
      <c r="X514" s="74">
        <v>0.18</v>
      </c>
      <c r="Y514" s="74">
        <v>0.18</v>
      </c>
      <c r="Z514" s="74">
        <v>0.18</v>
      </c>
      <c r="AA514" s="74">
        <v>0.18</v>
      </c>
      <c r="AB514" s="74">
        <v>0.18</v>
      </c>
      <c r="AC514" s="74">
        <v>0.18</v>
      </c>
      <c r="AD514" s="74">
        <v>0.13</v>
      </c>
      <c r="AE514" s="74">
        <v>0.13</v>
      </c>
      <c r="AF514" s="74">
        <v>0.13</v>
      </c>
      <c r="AG514" s="74">
        <v>0.13</v>
      </c>
      <c r="AH514" s="74">
        <v>0.25</v>
      </c>
      <c r="AI514" s="74" t="s">
        <v>26</v>
      </c>
      <c r="AJ514" s="74" t="s">
        <v>26</v>
      </c>
      <c r="AK514" s="74" t="s">
        <v>26</v>
      </c>
      <c r="AL514" s="74" t="s">
        <v>26</v>
      </c>
    </row>
    <row r="515" spans="1:38" x14ac:dyDescent="0.25">
      <c r="A515" s="74" t="s">
        <v>720</v>
      </c>
      <c r="B515" s="84" t="s">
        <v>28</v>
      </c>
      <c r="C515" s="74" t="s">
        <v>30</v>
      </c>
      <c r="D515" s="74" t="s">
        <v>135</v>
      </c>
      <c r="E515" s="74" t="s">
        <v>136</v>
      </c>
      <c r="F515" s="74" t="s">
        <v>715</v>
      </c>
      <c r="G515" s="74" t="s">
        <v>138</v>
      </c>
      <c r="H515" s="84">
        <v>12</v>
      </c>
      <c r="I515" s="85">
        <v>0.7</v>
      </c>
      <c r="J515" s="86">
        <v>0.50142385598974282</v>
      </c>
      <c r="K515" s="87">
        <v>0.2</v>
      </c>
      <c r="L515" s="87">
        <v>0.27</v>
      </c>
      <c r="M515" s="87">
        <v>0.27</v>
      </c>
      <c r="N515" s="84">
        <v>0.27</v>
      </c>
      <c r="O515" s="84">
        <v>0.27</v>
      </c>
      <c r="P515" s="84">
        <v>0.27</v>
      </c>
      <c r="Q515" s="84">
        <v>0.27</v>
      </c>
      <c r="R515" s="84">
        <v>0.18</v>
      </c>
      <c r="S515" s="84">
        <v>0.18</v>
      </c>
      <c r="T515" s="84">
        <v>0.18</v>
      </c>
      <c r="U515" s="84">
        <v>0.18</v>
      </c>
      <c r="V515" s="74">
        <v>0.18</v>
      </c>
      <c r="W515" s="74">
        <v>0.18</v>
      </c>
      <c r="X515" s="74">
        <v>0.18</v>
      </c>
      <c r="Y515" s="74">
        <v>0.18</v>
      </c>
      <c r="Z515" s="74">
        <v>0.18</v>
      </c>
      <c r="AA515" s="74">
        <v>0.18</v>
      </c>
      <c r="AB515" s="74">
        <v>0.18</v>
      </c>
      <c r="AC515" s="74">
        <v>0.18</v>
      </c>
      <c r="AD515" s="74">
        <v>0.13</v>
      </c>
      <c r="AE515" s="74">
        <v>0.13</v>
      </c>
      <c r="AF515" s="74">
        <v>0.13</v>
      </c>
      <c r="AG515" s="74">
        <v>0.13</v>
      </c>
      <c r="AH515" s="74">
        <v>0.25</v>
      </c>
      <c r="AI515" s="74" t="s">
        <v>26</v>
      </c>
      <c r="AJ515" s="74" t="s">
        <v>26</v>
      </c>
      <c r="AK515" s="74" t="s">
        <v>26</v>
      </c>
    </row>
    <row r="516" spans="1:38" x14ac:dyDescent="0.25">
      <c r="A516" s="74" t="s">
        <v>721</v>
      </c>
      <c r="B516" s="84" t="s">
        <v>20</v>
      </c>
      <c r="C516" s="74" t="s">
        <v>89</v>
      </c>
      <c r="D516" s="74" t="s">
        <v>135</v>
      </c>
      <c r="E516" s="74" t="s">
        <v>136</v>
      </c>
      <c r="F516" s="74" t="s">
        <v>722</v>
      </c>
      <c r="G516" s="74" t="s">
        <v>138</v>
      </c>
      <c r="H516" s="84">
        <v>12</v>
      </c>
      <c r="I516" s="85">
        <v>0.7</v>
      </c>
      <c r="J516" s="86">
        <v>0.50142385598974282</v>
      </c>
      <c r="K516" s="87" t="s">
        <v>54</v>
      </c>
      <c r="L516" s="87" t="s">
        <v>54</v>
      </c>
      <c r="M516" s="87" t="s">
        <v>54</v>
      </c>
      <c r="N516" s="84" t="s">
        <v>54</v>
      </c>
      <c r="O516" s="84" t="s">
        <v>54</v>
      </c>
      <c r="P516" s="84" t="s">
        <v>54</v>
      </c>
      <c r="Q516" s="84" t="s">
        <v>54</v>
      </c>
      <c r="R516" s="84" t="s">
        <v>54</v>
      </c>
      <c r="S516" s="84" t="s">
        <v>54</v>
      </c>
      <c r="T516" s="84" t="s">
        <v>54</v>
      </c>
      <c r="U516" s="84" t="s">
        <v>54</v>
      </c>
      <c r="V516" s="74" t="s">
        <v>54</v>
      </c>
      <c r="W516" s="74" t="s">
        <v>54</v>
      </c>
      <c r="X516" s="74" t="s">
        <v>54</v>
      </c>
      <c r="Y516" s="74" t="s">
        <v>54</v>
      </c>
      <c r="Z516" s="74" t="s">
        <v>54</v>
      </c>
      <c r="AA516" s="74" t="s">
        <v>54</v>
      </c>
      <c r="AB516" s="74">
        <v>0.18</v>
      </c>
      <c r="AC516" s="74">
        <v>0.18</v>
      </c>
      <c r="AD516" s="74">
        <v>0.13</v>
      </c>
      <c r="AE516" s="74">
        <v>0.13</v>
      </c>
      <c r="AF516" s="74">
        <v>0.13</v>
      </c>
      <c r="AG516" s="74">
        <v>0.13</v>
      </c>
      <c r="AH516" s="74">
        <v>0.25</v>
      </c>
      <c r="AI516" s="74" t="s">
        <v>26</v>
      </c>
      <c r="AJ516" s="74" t="s">
        <v>26</v>
      </c>
      <c r="AK516" s="74" t="s">
        <v>26</v>
      </c>
      <c r="AL516" s="74" t="s">
        <v>26</v>
      </c>
    </row>
    <row r="517" spans="1:38" x14ac:dyDescent="0.25">
      <c r="A517" s="74" t="s">
        <v>723</v>
      </c>
      <c r="B517" s="84" t="s">
        <v>28</v>
      </c>
      <c r="C517" s="74" t="s">
        <v>89</v>
      </c>
      <c r="D517" s="74" t="s">
        <v>135</v>
      </c>
      <c r="E517" s="74" t="s">
        <v>136</v>
      </c>
      <c r="F517" s="74" t="s">
        <v>722</v>
      </c>
      <c r="G517" s="74" t="s">
        <v>138</v>
      </c>
      <c r="H517" s="84">
        <v>12</v>
      </c>
      <c r="I517" s="85">
        <v>0.7</v>
      </c>
      <c r="J517" s="86">
        <v>0.50142385598974282</v>
      </c>
      <c r="K517" s="87" t="s">
        <v>54</v>
      </c>
      <c r="L517" s="87" t="s">
        <v>54</v>
      </c>
      <c r="M517" s="87" t="s">
        <v>54</v>
      </c>
      <c r="N517" s="84" t="s">
        <v>54</v>
      </c>
      <c r="O517" s="84" t="s">
        <v>54</v>
      </c>
      <c r="P517" s="84" t="s">
        <v>54</v>
      </c>
      <c r="Q517" s="84" t="s">
        <v>54</v>
      </c>
      <c r="R517" s="84" t="s">
        <v>54</v>
      </c>
      <c r="S517" s="84" t="s">
        <v>54</v>
      </c>
      <c r="T517" s="84" t="s">
        <v>54</v>
      </c>
      <c r="U517" s="84" t="s">
        <v>54</v>
      </c>
      <c r="V517" s="74" t="s">
        <v>54</v>
      </c>
      <c r="W517" s="74" t="s">
        <v>54</v>
      </c>
      <c r="X517" s="74" t="s">
        <v>54</v>
      </c>
      <c r="Y517" s="74" t="s">
        <v>54</v>
      </c>
      <c r="Z517" s="74" t="s">
        <v>54</v>
      </c>
      <c r="AA517" s="74" t="s">
        <v>54</v>
      </c>
      <c r="AB517" s="74">
        <v>0.18</v>
      </c>
      <c r="AC517" s="74">
        <v>0.18</v>
      </c>
      <c r="AD517" s="74">
        <v>0.13</v>
      </c>
      <c r="AE517" s="74">
        <v>0.13</v>
      </c>
      <c r="AF517" s="74">
        <v>0.13</v>
      </c>
      <c r="AG517" s="74">
        <v>0.13</v>
      </c>
      <c r="AH517" s="74">
        <v>0.25</v>
      </c>
      <c r="AI517" s="74" t="s">
        <v>26</v>
      </c>
      <c r="AJ517" s="74" t="s">
        <v>26</v>
      </c>
      <c r="AK517" s="74" t="s">
        <v>26</v>
      </c>
    </row>
    <row r="518" spans="1:38" x14ac:dyDescent="0.25">
      <c r="A518" s="74" t="s">
        <v>724</v>
      </c>
      <c r="B518" s="84" t="s">
        <v>20</v>
      </c>
      <c r="C518" s="74" t="s">
        <v>21</v>
      </c>
      <c r="D518" s="74" t="s">
        <v>135</v>
      </c>
      <c r="E518" s="74" t="s">
        <v>136</v>
      </c>
      <c r="F518" s="74" t="s">
        <v>722</v>
      </c>
      <c r="G518" s="74" t="s">
        <v>138</v>
      </c>
      <c r="H518" s="84">
        <v>12</v>
      </c>
      <c r="I518" s="85">
        <v>0.7</v>
      </c>
      <c r="J518" s="86">
        <v>0.50142385598974282</v>
      </c>
      <c r="K518" s="87" t="s">
        <v>54</v>
      </c>
      <c r="L518" s="87" t="s">
        <v>54</v>
      </c>
      <c r="M518" s="87" t="s">
        <v>54</v>
      </c>
      <c r="N518" s="84" t="s">
        <v>54</v>
      </c>
      <c r="O518" s="84" t="s">
        <v>54</v>
      </c>
      <c r="P518" s="84" t="s">
        <v>54</v>
      </c>
      <c r="Q518" s="84" t="s">
        <v>54</v>
      </c>
      <c r="R518" s="84" t="s">
        <v>54</v>
      </c>
      <c r="S518" s="84" t="s">
        <v>54</v>
      </c>
      <c r="T518" s="84" t="s">
        <v>54</v>
      </c>
      <c r="U518" s="84" t="s">
        <v>54</v>
      </c>
      <c r="V518" s="74" t="s">
        <v>54</v>
      </c>
      <c r="W518" s="74" t="s">
        <v>54</v>
      </c>
      <c r="X518" s="74" t="s">
        <v>54</v>
      </c>
      <c r="Y518" s="74" t="s">
        <v>54</v>
      </c>
      <c r="Z518" s="74" t="s">
        <v>54</v>
      </c>
      <c r="AA518" s="74" t="s">
        <v>54</v>
      </c>
      <c r="AB518" s="74">
        <v>0.18</v>
      </c>
      <c r="AC518" s="74">
        <v>0.18</v>
      </c>
      <c r="AD518" s="74">
        <v>0.13</v>
      </c>
      <c r="AE518" s="74">
        <v>0.13</v>
      </c>
      <c r="AF518" s="74">
        <v>0.13</v>
      </c>
      <c r="AG518" s="74">
        <v>0.13</v>
      </c>
      <c r="AH518" s="74">
        <v>0.25</v>
      </c>
      <c r="AI518" s="74" t="s">
        <v>26</v>
      </c>
      <c r="AJ518" s="74" t="s">
        <v>26</v>
      </c>
      <c r="AK518" s="74" t="s">
        <v>26</v>
      </c>
      <c r="AL518" s="74" t="s">
        <v>26</v>
      </c>
    </row>
    <row r="519" spans="1:38" x14ac:dyDescent="0.25">
      <c r="A519" s="74" t="s">
        <v>725</v>
      </c>
      <c r="B519" s="84" t="s">
        <v>28</v>
      </c>
      <c r="C519" s="74" t="s">
        <v>21</v>
      </c>
      <c r="D519" s="74" t="s">
        <v>135</v>
      </c>
      <c r="E519" s="74" t="s">
        <v>136</v>
      </c>
      <c r="F519" s="74" t="s">
        <v>722</v>
      </c>
      <c r="G519" s="74" t="s">
        <v>138</v>
      </c>
      <c r="H519" s="84">
        <v>12</v>
      </c>
      <c r="I519" s="85">
        <v>0.7</v>
      </c>
      <c r="J519" s="86">
        <v>0.50142385598974282</v>
      </c>
      <c r="K519" s="87" t="s">
        <v>54</v>
      </c>
      <c r="L519" s="87" t="s">
        <v>54</v>
      </c>
      <c r="M519" s="87" t="s">
        <v>54</v>
      </c>
      <c r="N519" s="84" t="s">
        <v>54</v>
      </c>
      <c r="O519" s="84" t="s">
        <v>54</v>
      </c>
      <c r="P519" s="84" t="s">
        <v>54</v>
      </c>
      <c r="Q519" s="84" t="s">
        <v>54</v>
      </c>
      <c r="R519" s="84" t="s">
        <v>54</v>
      </c>
      <c r="S519" s="84" t="s">
        <v>54</v>
      </c>
      <c r="T519" s="84" t="s">
        <v>54</v>
      </c>
      <c r="U519" s="84" t="s">
        <v>54</v>
      </c>
      <c r="V519" s="74" t="s">
        <v>54</v>
      </c>
      <c r="W519" s="74" t="s">
        <v>54</v>
      </c>
      <c r="X519" s="74" t="s">
        <v>54</v>
      </c>
      <c r="Y519" s="74" t="s">
        <v>54</v>
      </c>
      <c r="Z519" s="74" t="s">
        <v>54</v>
      </c>
      <c r="AA519" s="74" t="s">
        <v>54</v>
      </c>
      <c r="AB519" s="74">
        <v>0.18</v>
      </c>
      <c r="AC519" s="74">
        <v>0.18</v>
      </c>
      <c r="AD519" s="74">
        <v>0.13</v>
      </c>
      <c r="AE519" s="74">
        <v>0.13</v>
      </c>
      <c r="AF519" s="74">
        <v>0.13</v>
      </c>
      <c r="AG519" s="74">
        <v>0.13</v>
      </c>
      <c r="AH519" s="74">
        <v>0.25</v>
      </c>
      <c r="AI519" s="74" t="s">
        <v>26</v>
      </c>
      <c r="AJ519" s="74" t="s">
        <v>26</v>
      </c>
      <c r="AK519" s="74" t="s">
        <v>26</v>
      </c>
    </row>
    <row r="520" spans="1:38" x14ac:dyDescent="0.25">
      <c r="A520" s="74" t="s">
        <v>726</v>
      </c>
      <c r="B520" s="84" t="s">
        <v>20</v>
      </c>
      <c r="C520" s="74" t="s">
        <v>30</v>
      </c>
      <c r="D520" s="74" t="s">
        <v>135</v>
      </c>
      <c r="E520" s="74" t="s">
        <v>136</v>
      </c>
      <c r="F520" s="74" t="s">
        <v>722</v>
      </c>
      <c r="G520" s="74" t="s">
        <v>138</v>
      </c>
      <c r="H520" s="84">
        <v>12</v>
      </c>
      <c r="I520" s="85">
        <v>0.7</v>
      </c>
      <c r="J520" s="86">
        <v>0.50142385598974282</v>
      </c>
      <c r="K520" s="87" t="s">
        <v>54</v>
      </c>
      <c r="L520" s="87" t="s">
        <v>54</v>
      </c>
      <c r="M520" s="87" t="s">
        <v>54</v>
      </c>
      <c r="N520" s="84" t="s">
        <v>54</v>
      </c>
      <c r="O520" s="84" t="s">
        <v>54</v>
      </c>
      <c r="P520" s="84" t="s">
        <v>54</v>
      </c>
      <c r="Q520" s="84" t="s">
        <v>54</v>
      </c>
      <c r="R520" s="84" t="s">
        <v>54</v>
      </c>
      <c r="S520" s="84" t="s">
        <v>54</v>
      </c>
      <c r="T520" s="84" t="s">
        <v>54</v>
      </c>
      <c r="U520" s="84" t="s">
        <v>54</v>
      </c>
      <c r="V520" s="74" t="s">
        <v>54</v>
      </c>
      <c r="W520" s="74" t="s">
        <v>54</v>
      </c>
      <c r="X520" s="74" t="s">
        <v>54</v>
      </c>
      <c r="Y520" s="74" t="s">
        <v>54</v>
      </c>
      <c r="Z520" s="74" t="s">
        <v>54</v>
      </c>
      <c r="AA520" s="74" t="s">
        <v>54</v>
      </c>
      <c r="AB520" s="74">
        <v>0.18</v>
      </c>
      <c r="AC520" s="74">
        <v>0.18</v>
      </c>
      <c r="AD520" s="74">
        <v>0.13</v>
      </c>
      <c r="AE520" s="74">
        <v>0.13</v>
      </c>
      <c r="AF520" s="74">
        <v>0.13</v>
      </c>
      <c r="AG520" s="74">
        <v>0.13</v>
      </c>
      <c r="AH520" s="74">
        <v>0.25</v>
      </c>
      <c r="AI520" s="74" t="s">
        <v>26</v>
      </c>
      <c r="AJ520" s="74" t="s">
        <v>26</v>
      </c>
      <c r="AK520" s="74" t="s">
        <v>26</v>
      </c>
      <c r="AL520" s="74" t="s">
        <v>704</v>
      </c>
    </row>
    <row r="521" spans="1:38" x14ac:dyDescent="0.25">
      <c r="A521" s="74" t="s">
        <v>727</v>
      </c>
      <c r="B521" s="84" t="s">
        <v>28</v>
      </c>
      <c r="C521" s="74" t="s">
        <v>30</v>
      </c>
      <c r="D521" s="74" t="s">
        <v>135</v>
      </c>
      <c r="E521" s="74" t="s">
        <v>136</v>
      </c>
      <c r="F521" s="74" t="s">
        <v>722</v>
      </c>
      <c r="G521" s="74" t="s">
        <v>138</v>
      </c>
      <c r="H521" s="84">
        <v>12</v>
      </c>
      <c r="I521" s="85">
        <v>0.7</v>
      </c>
      <c r="J521" s="86">
        <v>0.50142385598974282</v>
      </c>
      <c r="K521" s="87" t="s">
        <v>54</v>
      </c>
      <c r="L521" s="87" t="s">
        <v>54</v>
      </c>
      <c r="M521" s="87" t="s">
        <v>54</v>
      </c>
      <c r="N521" s="84" t="s">
        <v>54</v>
      </c>
      <c r="O521" s="84" t="s">
        <v>54</v>
      </c>
      <c r="P521" s="84" t="s">
        <v>54</v>
      </c>
      <c r="Q521" s="84" t="s">
        <v>54</v>
      </c>
      <c r="R521" s="84" t="s">
        <v>54</v>
      </c>
      <c r="S521" s="84" t="s">
        <v>54</v>
      </c>
      <c r="T521" s="84" t="s">
        <v>54</v>
      </c>
      <c r="U521" s="84" t="s">
        <v>54</v>
      </c>
      <c r="V521" s="74" t="s">
        <v>54</v>
      </c>
      <c r="W521" s="74" t="s">
        <v>54</v>
      </c>
      <c r="X521" s="74" t="s">
        <v>54</v>
      </c>
      <c r="Y521" s="74" t="s">
        <v>54</v>
      </c>
      <c r="Z521" s="74" t="s">
        <v>54</v>
      </c>
      <c r="AA521" s="74" t="s">
        <v>54</v>
      </c>
      <c r="AB521" s="74">
        <v>0.18</v>
      </c>
      <c r="AC521" s="74">
        <v>0.18</v>
      </c>
      <c r="AD521" s="74">
        <v>0.13</v>
      </c>
      <c r="AE521" s="74">
        <v>0.13</v>
      </c>
      <c r="AF521" s="74">
        <v>0.13</v>
      </c>
      <c r="AG521" s="74">
        <v>0.13</v>
      </c>
      <c r="AH521" s="74">
        <v>0.25</v>
      </c>
      <c r="AI521" s="74" t="s">
        <v>26</v>
      </c>
      <c r="AJ521" s="74" t="s">
        <v>26</v>
      </c>
      <c r="AK521" s="74" t="s">
        <v>26</v>
      </c>
    </row>
    <row r="522" spans="1:38" x14ac:dyDescent="0.25">
      <c r="A522" s="74" t="s">
        <v>728</v>
      </c>
      <c r="B522" s="84" t="s">
        <v>20</v>
      </c>
      <c r="C522" s="74" t="s">
        <v>89</v>
      </c>
      <c r="D522" s="74" t="s">
        <v>135</v>
      </c>
      <c r="E522" s="74" t="s">
        <v>136</v>
      </c>
      <c r="F522" s="74" t="s">
        <v>729</v>
      </c>
      <c r="G522" s="74" t="s">
        <v>138</v>
      </c>
      <c r="H522" s="84">
        <v>12</v>
      </c>
      <c r="I522" s="85">
        <v>0.7</v>
      </c>
      <c r="J522" s="86">
        <v>0.50142385598974282</v>
      </c>
      <c r="K522" s="87" t="s">
        <v>54</v>
      </c>
      <c r="L522" s="87" t="s">
        <v>54</v>
      </c>
      <c r="M522" s="87" t="s">
        <v>54</v>
      </c>
      <c r="N522" s="84" t="s">
        <v>54</v>
      </c>
      <c r="O522" s="84" t="s">
        <v>54</v>
      </c>
      <c r="P522" s="84" t="s">
        <v>54</v>
      </c>
      <c r="Q522" s="84" t="s">
        <v>54</v>
      </c>
      <c r="R522" s="84" t="s">
        <v>54</v>
      </c>
      <c r="S522" s="84" t="s">
        <v>54</v>
      </c>
      <c r="T522" s="84" t="s">
        <v>54</v>
      </c>
      <c r="U522" s="84" t="s">
        <v>54</v>
      </c>
      <c r="V522" s="74" t="s">
        <v>54</v>
      </c>
      <c r="W522" s="74" t="s">
        <v>54</v>
      </c>
      <c r="X522" s="74" t="s">
        <v>54</v>
      </c>
      <c r="Y522" s="74" t="s">
        <v>54</v>
      </c>
      <c r="Z522" s="74" t="s">
        <v>54</v>
      </c>
      <c r="AA522" s="74" t="s">
        <v>54</v>
      </c>
      <c r="AB522" s="74">
        <v>0.18</v>
      </c>
      <c r="AC522" s="74">
        <v>0.18</v>
      </c>
      <c r="AD522" s="74">
        <v>0.13</v>
      </c>
      <c r="AE522" s="74">
        <v>0.13</v>
      </c>
      <c r="AF522" s="74">
        <v>0.13</v>
      </c>
      <c r="AG522" s="74">
        <v>0.13</v>
      </c>
      <c r="AH522" s="74">
        <v>0.25</v>
      </c>
      <c r="AI522" s="74" t="s">
        <v>26</v>
      </c>
      <c r="AJ522" s="74" t="s">
        <v>26</v>
      </c>
      <c r="AK522" s="74" t="s">
        <v>26</v>
      </c>
      <c r="AL522" s="74" t="s">
        <v>26</v>
      </c>
    </row>
    <row r="523" spans="1:38" x14ac:dyDescent="0.25">
      <c r="A523" s="74" t="s">
        <v>730</v>
      </c>
      <c r="B523" s="84" t="s">
        <v>28</v>
      </c>
      <c r="C523" s="74" t="s">
        <v>89</v>
      </c>
      <c r="D523" s="74" t="s">
        <v>135</v>
      </c>
      <c r="E523" s="74" t="s">
        <v>136</v>
      </c>
      <c r="F523" s="74" t="s">
        <v>729</v>
      </c>
      <c r="G523" s="74" t="s">
        <v>138</v>
      </c>
      <c r="H523" s="84">
        <v>12</v>
      </c>
      <c r="I523" s="85">
        <v>0.7</v>
      </c>
      <c r="J523" s="86">
        <v>0.50142385598974282</v>
      </c>
      <c r="K523" s="87" t="s">
        <v>54</v>
      </c>
      <c r="L523" s="87" t="s">
        <v>54</v>
      </c>
      <c r="M523" s="87" t="s">
        <v>54</v>
      </c>
      <c r="N523" s="84" t="s">
        <v>54</v>
      </c>
      <c r="O523" s="84" t="s">
        <v>54</v>
      </c>
      <c r="P523" s="84" t="s">
        <v>54</v>
      </c>
      <c r="Q523" s="84" t="s">
        <v>54</v>
      </c>
      <c r="R523" s="84" t="s">
        <v>54</v>
      </c>
      <c r="S523" s="84" t="s">
        <v>54</v>
      </c>
      <c r="T523" s="84" t="s">
        <v>54</v>
      </c>
      <c r="U523" s="84" t="s">
        <v>54</v>
      </c>
      <c r="V523" s="74" t="s">
        <v>54</v>
      </c>
      <c r="W523" s="74" t="s">
        <v>54</v>
      </c>
      <c r="X523" s="74" t="s">
        <v>54</v>
      </c>
      <c r="Y523" s="74" t="s">
        <v>54</v>
      </c>
      <c r="Z523" s="74" t="s">
        <v>54</v>
      </c>
      <c r="AA523" s="74" t="s">
        <v>54</v>
      </c>
      <c r="AB523" s="74">
        <v>0.18</v>
      </c>
      <c r="AC523" s="74">
        <v>0.18</v>
      </c>
      <c r="AD523" s="74">
        <v>0.13</v>
      </c>
      <c r="AE523" s="74">
        <v>0.13</v>
      </c>
      <c r="AF523" s="74">
        <v>0.13</v>
      </c>
      <c r="AG523" s="74">
        <v>0.13</v>
      </c>
      <c r="AH523" s="74">
        <v>0.25</v>
      </c>
      <c r="AI523" s="74" t="s">
        <v>26</v>
      </c>
      <c r="AJ523" s="74" t="s">
        <v>26</v>
      </c>
      <c r="AK523" s="74" t="s">
        <v>26</v>
      </c>
    </row>
    <row r="524" spans="1:38" x14ac:dyDescent="0.25">
      <c r="A524" s="74" t="s">
        <v>731</v>
      </c>
      <c r="B524" s="84" t="s">
        <v>20</v>
      </c>
      <c r="C524" s="74" t="s">
        <v>21</v>
      </c>
      <c r="D524" s="74" t="s">
        <v>135</v>
      </c>
      <c r="E524" s="74" t="s">
        <v>136</v>
      </c>
      <c r="F524" s="74" t="s">
        <v>729</v>
      </c>
      <c r="G524" s="74" t="s">
        <v>138</v>
      </c>
      <c r="H524" s="84">
        <v>12</v>
      </c>
      <c r="I524" s="85">
        <v>0.7</v>
      </c>
      <c r="J524" s="86">
        <v>0.50142385598974282</v>
      </c>
      <c r="K524" s="87" t="s">
        <v>54</v>
      </c>
      <c r="L524" s="87" t="s">
        <v>54</v>
      </c>
      <c r="M524" s="87" t="s">
        <v>54</v>
      </c>
      <c r="N524" s="84" t="s">
        <v>54</v>
      </c>
      <c r="O524" s="84" t="s">
        <v>54</v>
      </c>
      <c r="P524" s="84" t="s">
        <v>54</v>
      </c>
      <c r="Q524" s="84" t="s">
        <v>54</v>
      </c>
      <c r="R524" s="84" t="s">
        <v>54</v>
      </c>
      <c r="S524" s="84" t="s">
        <v>54</v>
      </c>
      <c r="T524" s="84" t="s">
        <v>54</v>
      </c>
      <c r="U524" s="84" t="s">
        <v>54</v>
      </c>
      <c r="V524" s="74" t="s">
        <v>54</v>
      </c>
      <c r="W524" s="74" t="s">
        <v>54</v>
      </c>
      <c r="X524" s="74" t="s">
        <v>54</v>
      </c>
      <c r="Y524" s="74" t="s">
        <v>54</v>
      </c>
      <c r="Z524" s="74" t="s">
        <v>54</v>
      </c>
      <c r="AA524" s="74" t="s">
        <v>54</v>
      </c>
      <c r="AB524" s="74">
        <v>0.18</v>
      </c>
      <c r="AC524" s="74">
        <v>0.18</v>
      </c>
      <c r="AD524" s="74">
        <v>0.13</v>
      </c>
      <c r="AE524" s="74">
        <v>0.13</v>
      </c>
      <c r="AF524" s="74">
        <v>0.13</v>
      </c>
      <c r="AG524" s="74">
        <v>0.13</v>
      </c>
      <c r="AH524" s="74">
        <v>0.25</v>
      </c>
      <c r="AI524" s="74" t="s">
        <v>26</v>
      </c>
      <c r="AJ524" s="74" t="s">
        <v>26</v>
      </c>
      <c r="AK524" s="74" t="s">
        <v>26</v>
      </c>
      <c r="AL524" s="74" t="s">
        <v>26</v>
      </c>
    </row>
    <row r="525" spans="1:38" x14ac:dyDescent="0.25">
      <c r="A525" s="74" t="s">
        <v>732</v>
      </c>
      <c r="B525" s="84" t="s">
        <v>28</v>
      </c>
      <c r="C525" s="74" t="s">
        <v>21</v>
      </c>
      <c r="D525" s="74" t="s">
        <v>135</v>
      </c>
      <c r="E525" s="74" t="s">
        <v>136</v>
      </c>
      <c r="F525" s="74" t="s">
        <v>729</v>
      </c>
      <c r="G525" s="74" t="s">
        <v>138</v>
      </c>
      <c r="H525" s="84">
        <v>12</v>
      </c>
      <c r="I525" s="85">
        <v>0.7</v>
      </c>
      <c r="J525" s="86">
        <v>0.50142385598974282</v>
      </c>
      <c r="K525" s="87" t="s">
        <v>54</v>
      </c>
      <c r="L525" s="87" t="s">
        <v>54</v>
      </c>
      <c r="M525" s="87" t="s">
        <v>54</v>
      </c>
      <c r="N525" s="84" t="s">
        <v>54</v>
      </c>
      <c r="O525" s="84" t="s">
        <v>54</v>
      </c>
      <c r="P525" s="84" t="s">
        <v>54</v>
      </c>
      <c r="Q525" s="84" t="s">
        <v>54</v>
      </c>
      <c r="R525" s="84" t="s">
        <v>54</v>
      </c>
      <c r="S525" s="84" t="s">
        <v>54</v>
      </c>
      <c r="T525" s="84" t="s">
        <v>54</v>
      </c>
      <c r="U525" s="84" t="s">
        <v>54</v>
      </c>
      <c r="V525" s="74" t="s">
        <v>54</v>
      </c>
      <c r="W525" s="74" t="s">
        <v>54</v>
      </c>
      <c r="X525" s="74" t="s">
        <v>54</v>
      </c>
      <c r="Y525" s="74" t="s">
        <v>54</v>
      </c>
      <c r="Z525" s="74" t="s">
        <v>54</v>
      </c>
      <c r="AA525" s="74" t="s">
        <v>54</v>
      </c>
      <c r="AB525" s="74">
        <v>0.18</v>
      </c>
      <c r="AC525" s="74">
        <v>0.18</v>
      </c>
      <c r="AD525" s="74">
        <v>0.13</v>
      </c>
      <c r="AE525" s="74">
        <v>0.13</v>
      </c>
      <c r="AF525" s="74">
        <v>0.13</v>
      </c>
      <c r="AG525" s="74">
        <v>0.13</v>
      </c>
      <c r="AH525" s="74">
        <v>0.25</v>
      </c>
      <c r="AI525" s="74" t="s">
        <v>26</v>
      </c>
      <c r="AJ525" s="74" t="s">
        <v>26</v>
      </c>
      <c r="AK525" s="74" t="s">
        <v>26</v>
      </c>
    </row>
    <row r="526" spans="1:38" x14ac:dyDescent="0.25">
      <c r="A526" s="74" t="s">
        <v>733</v>
      </c>
      <c r="B526" s="84" t="s">
        <v>20</v>
      </c>
      <c r="C526" s="74" t="s">
        <v>30</v>
      </c>
      <c r="D526" s="74" t="s">
        <v>135</v>
      </c>
      <c r="E526" s="74" t="s">
        <v>136</v>
      </c>
      <c r="F526" s="74" t="s">
        <v>729</v>
      </c>
      <c r="G526" s="74" t="s">
        <v>138</v>
      </c>
      <c r="H526" s="84">
        <v>12</v>
      </c>
      <c r="I526" s="85">
        <v>0.7</v>
      </c>
      <c r="J526" s="86">
        <v>0.50142385598974282</v>
      </c>
      <c r="K526" s="87" t="s">
        <v>54</v>
      </c>
      <c r="L526" s="87" t="s">
        <v>54</v>
      </c>
      <c r="M526" s="87" t="s">
        <v>54</v>
      </c>
      <c r="N526" s="84" t="s">
        <v>54</v>
      </c>
      <c r="O526" s="84" t="s">
        <v>54</v>
      </c>
      <c r="P526" s="84" t="s">
        <v>54</v>
      </c>
      <c r="Q526" s="84" t="s">
        <v>54</v>
      </c>
      <c r="R526" s="84" t="s">
        <v>54</v>
      </c>
      <c r="S526" s="84" t="s">
        <v>54</v>
      </c>
      <c r="T526" s="84" t="s">
        <v>54</v>
      </c>
      <c r="U526" s="84" t="s">
        <v>54</v>
      </c>
      <c r="V526" s="74" t="s">
        <v>54</v>
      </c>
      <c r="W526" s="74" t="s">
        <v>54</v>
      </c>
      <c r="X526" s="74" t="s">
        <v>54</v>
      </c>
      <c r="Y526" s="74" t="s">
        <v>54</v>
      </c>
      <c r="Z526" s="74" t="s">
        <v>54</v>
      </c>
      <c r="AA526" s="74" t="s">
        <v>54</v>
      </c>
      <c r="AB526" s="74">
        <v>0.18</v>
      </c>
      <c r="AC526" s="74">
        <v>0.18</v>
      </c>
      <c r="AD526" s="74">
        <v>0.13</v>
      </c>
      <c r="AE526" s="74">
        <v>0.13</v>
      </c>
      <c r="AF526" s="74">
        <v>0.13</v>
      </c>
      <c r="AG526" s="74">
        <v>0.13</v>
      </c>
      <c r="AH526" s="74">
        <v>0.25</v>
      </c>
      <c r="AI526" s="74" t="s">
        <v>26</v>
      </c>
      <c r="AJ526" s="74" t="s">
        <v>26</v>
      </c>
      <c r="AK526" s="74" t="s">
        <v>26</v>
      </c>
      <c r="AL526" s="74" t="s">
        <v>704</v>
      </c>
    </row>
    <row r="527" spans="1:38" x14ac:dyDescent="0.25">
      <c r="A527" s="74" t="s">
        <v>734</v>
      </c>
      <c r="B527" s="84" t="s">
        <v>28</v>
      </c>
      <c r="C527" s="74" t="s">
        <v>30</v>
      </c>
      <c r="D527" s="74" t="s">
        <v>135</v>
      </c>
      <c r="E527" s="74" t="s">
        <v>136</v>
      </c>
      <c r="F527" s="74" t="s">
        <v>729</v>
      </c>
      <c r="G527" s="74" t="s">
        <v>138</v>
      </c>
      <c r="H527" s="84">
        <v>12</v>
      </c>
      <c r="I527" s="85">
        <v>0.7</v>
      </c>
      <c r="J527" s="86">
        <v>0.50142385598974282</v>
      </c>
      <c r="K527" s="87" t="s">
        <v>54</v>
      </c>
      <c r="L527" s="87" t="s">
        <v>54</v>
      </c>
      <c r="M527" s="87" t="s">
        <v>54</v>
      </c>
      <c r="N527" s="84" t="s">
        <v>54</v>
      </c>
      <c r="O527" s="84" t="s">
        <v>54</v>
      </c>
      <c r="P527" s="84" t="s">
        <v>54</v>
      </c>
      <c r="Q527" s="84" t="s">
        <v>54</v>
      </c>
      <c r="R527" s="84" t="s">
        <v>54</v>
      </c>
      <c r="S527" s="84" t="s">
        <v>54</v>
      </c>
      <c r="T527" s="84" t="s">
        <v>54</v>
      </c>
      <c r="U527" s="84" t="s">
        <v>54</v>
      </c>
      <c r="V527" s="74" t="s">
        <v>54</v>
      </c>
      <c r="W527" s="74" t="s">
        <v>54</v>
      </c>
      <c r="X527" s="74" t="s">
        <v>54</v>
      </c>
      <c r="Y527" s="74" t="s">
        <v>54</v>
      </c>
      <c r="Z527" s="74" t="s">
        <v>54</v>
      </c>
      <c r="AA527" s="74" t="s">
        <v>54</v>
      </c>
      <c r="AB527" s="74">
        <v>0.18</v>
      </c>
      <c r="AC527" s="74">
        <v>0.18</v>
      </c>
      <c r="AD527" s="74">
        <v>0.13</v>
      </c>
      <c r="AE527" s="74">
        <v>0.13</v>
      </c>
      <c r="AF527" s="74">
        <v>0.13</v>
      </c>
      <c r="AG527" s="74">
        <v>0.13</v>
      </c>
      <c r="AH527" s="74">
        <v>0.25</v>
      </c>
      <c r="AI527" s="74" t="s">
        <v>26</v>
      </c>
      <c r="AJ527" s="74" t="s">
        <v>26</v>
      </c>
      <c r="AK527" s="74" t="s">
        <v>26</v>
      </c>
    </row>
    <row r="528" spans="1:38" x14ac:dyDescent="0.25">
      <c r="A528" s="74" t="s">
        <v>735</v>
      </c>
      <c r="B528" s="84" t="s">
        <v>20</v>
      </c>
      <c r="C528" s="74" t="s">
        <v>89</v>
      </c>
      <c r="D528" s="74" t="s">
        <v>135</v>
      </c>
      <c r="E528" s="74" t="s">
        <v>136</v>
      </c>
      <c r="F528" s="74" t="s">
        <v>736</v>
      </c>
      <c r="G528" s="74" t="s">
        <v>138</v>
      </c>
      <c r="H528" s="84">
        <v>12</v>
      </c>
      <c r="I528" s="85">
        <v>0.7</v>
      </c>
      <c r="J528" s="86">
        <v>0.50142385598974282</v>
      </c>
      <c r="K528" s="87">
        <v>0.2</v>
      </c>
      <c r="L528" s="87">
        <v>0.27</v>
      </c>
      <c r="M528" s="87">
        <v>0.27</v>
      </c>
      <c r="N528" s="84">
        <v>0.27</v>
      </c>
      <c r="O528" s="84">
        <v>0.27</v>
      </c>
      <c r="P528" s="84">
        <v>0.27</v>
      </c>
      <c r="Q528" s="84">
        <v>0.27</v>
      </c>
      <c r="R528" s="84">
        <v>0.18</v>
      </c>
      <c r="S528" s="84">
        <v>0.18</v>
      </c>
      <c r="T528" s="84">
        <v>0.18</v>
      </c>
      <c r="U528" s="84">
        <v>0.18</v>
      </c>
      <c r="V528" s="74">
        <v>0.18</v>
      </c>
      <c r="W528" s="74">
        <v>0.18</v>
      </c>
      <c r="X528" s="74">
        <v>0.18</v>
      </c>
      <c r="Y528" s="74">
        <v>0.18</v>
      </c>
      <c r="Z528" s="74">
        <v>0.18</v>
      </c>
      <c r="AA528" s="74">
        <v>0.18</v>
      </c>
      <c r="AB528" s="74">
        <v>0.18</v>
      </c>
      <c r="AC528" s="74">
        <v>0.18</v>
      </c>
      <c r="AD528" s="74">
        <v>0.13</v>
      </c>
      <c r="AE528" s="74">
        <v>0.13</v>
      </c>
      <c r="AF528" s="74">
        <v>0.13</v>
      </c>
      <c r="AG528" s="74">
        <v>0.13</v>
      </c>
      <c r="AH528" s="74">
        <v>0.25</v>
      </c>
      <c r="AI528" s="74" t="s">
        <v>26</v>
      </c>
      <c r="AJ528" s="74" t="s">
        <v>26</v>
      </c>
      <c r="AK528" s="74" t="s">
        <v>26</v>
      </c>
    </row>
    <row r="529" spans="1:38" x14ac:dyDescent="0.25">
      <c r="A529" s="74" t="s">
        <v>737</v>
      </c>
      <c r="B529" s="84" t="s">
        <v>28</v>
      </c>
      <c r="C529" s="74" t="s">
        <v>89</v>
      </c>
      <c r="D529" s="74" t="s">
        <v>135</v>
      </c>
      <c r="E529" s="74" t="s">
        <v>136</v>
      </c>
      <c r="F529" s="74" t="s">
        <v>736</v>
      </c>
      <c r="G529" s="74" t="s">
        <v>138</v>
      </c>
      <c r="H529" s="84">
        <v>12</v>
      </c>
      <c r="I529" s="85">
        <v>0.7</v>
      </c>
      <c r="J529" s="86">
        <v>0.50142385598974282</v>
      </c>
      <c r="K529" s="87">
        <v>0.2</v>
      </c>
      <c r="L529" s="87">
        <v>0.27</v>
      </c>
      <c r="M529" s="87">
        <v>0.27</v>
      </c>
      <c r="N529" s="84">
        <v>0.27</v>
      </c>
      <c r="O529" s="84">
        <v>0.27</v>
      </c>
      <c r="P529" s="84">
        <v>0.27</v>
      </c>
      <c r="Q529" s="84">
        <v>0.27</v>
      </c>
      <c r="R529" s="84">
        <v>0.18</v>
      </c>
      <c r="S529" s="84">
        <v>0.18</v>
      </c>
      <c r="T529" s="84">
        <v>0.18</v>
      </c>
      <c r="U529" s="84">
        <v>0.18</v>
      </c>
      <c r="V529" s="74">
        <v>0.18</v>
      </c>
      <c r="W529" s="74">
        <v>0.18</v>
      </c>
      <c r="X529" s="74">
        <v>0.18</v>
      </c>
      <c r="Y529" s="74">
        <v>0.18</v>
      </c>
      <c r="Z529" s="74">
        <v>0.18</v>
      </c>
      <c r="AA529" s="74">
        <v>0.18</v>
      </c>
      <c r="AB529" s="74">
        <v>0.18</v>
      </c>
      <c r="AC529" s="74">
        <v>0.18</v>
      </c>
      <c r="AD529" s="74">
        <v>0.13</v>
      </c>
      <c r="AE529" s="74">
        <v>0.13</v>
      </c>
      <c r="AF529" s="74">
        <v>0.13</v>
      </c>
      <c r="AG529" s="74">
        <v>0.13</v>
      </c>
      <c r="AH529" s="74">
        <v>0.25</v>
      </c>
      <c r="AI529" s="74" t="s">
        <v>26</v>
      </c>
      <c r="AJ529" s="74" t="s">
        <v>26</v>
      </c>
      <c r="AK529" s="74" t="s">
        <v>26</v>
      </c>
    </row>
    <row r="530" spans="1:38" x14ac:dyDescent="0.25">
      <c r="A530" s="74" t="s">
        <v>738</v>
      </c>
      <c r="B530" s="84" t="s">
        <v>20</v>
      </c>
      <c r="C530" s="74" t="s">
        <v>21</v>
      </c>
      <c r="D530" s="74" t="s">
        <v>135</v>
      </c>
      <c r="E530" s="74" t="s">
        <v>136</v>
      </c>
      <c r="F530" s="74" t="s">
        <v>736</v>
      </c>
      <c r="G530" s="74" t="s">
        <v>138</v>
      </c>
      <c r="H530" s="84">
        <v>12</v>
      </c>
      <c r="I530" s="85">
        <v>0.7</v>
      </c>
      <c r="J530" s="86">
        <v>0.50142385598974282</v>
      </c>
      <c r="K530" s="87">
        <v>0.13</v>
      </c>
      <c r="L530" s="87">
        <v>0.2</v>
      </c>
      <c r="M530" s="87">
        <v>0.2</v>
      </c>
      <c r="N530" s="84">
        <v>0.2</v>
      </c>
      <c r="O530" s="84">
        <v>0.2</v>
      </c>
      <c r="P530" s="84">
        <v>0.2</v>
      </c>
      <c r="Q530" s="84">
        <v>0.2</v>
      </c>
      <c r="R530" s="84">
        <v>0.18</v>
      </c>
      <c r="S530" s="84">
        <v>0.18</v>
      </c>
      <c r="T530" s="84">
        <v>0.18</v>
      </c>
      <c r="U530" s="84">
        <v>0.18</v>
      </c>
      <c r="V530" s="74">
        <v>0.18</v>
      </c>
      <c r="W530" s="74">
        <v>0.18</v>
      </c>
      <c r="X530" s="74">
        <v>0.18</v>
      </c>
      <c r="Y530" s="74">
        <v>0.18</v>
      </c>
      <c r="Z530" s="74">
        <v>0.18</v>
      </c>
      <c r="AA530" s="74">
        <v>0.18</v>
      </c>
      <c r="AB530" s="74">
        <v>0.18</v>
      </c>
      <c r="AC530" s="74">
        <v>0.18</v>
      </c>
      <c r="AD530" s="74">
        <v>0.13</v>
      </c>
      <c r="AE530" s="74">
        <v>0.13</v>
      </c>
      <c r="AF530" s="74">
        <v>0.13</v>
      </c>
      <c r="AG530" s="74">
        <v>0.13</v>
      </c>
      <c r="AH530" s="74">
        <v>0.25</v>
      </c>
      <c r="AI530" s="74" t="s">
        <v>26</v>
      </c>
      <c r="AJ530" s="74" t="s">
        <v>26</v>
      </c>
      <c r="AK530" s="74" t="s">
        <v>26</v>
      </c>
    </row>
    <row r="531" spans="1:38" x14ac:dyDescent="0.25">
      <c r="A531" s="74" t="s">
        <v>739</v>
      </c>
      <c r="B531" s="84" t="s">
        <v>28</v>
      </c>
      <c r="C531" s="74" t="s">
        <v>21</v>
      </c>
      <c r="D531" s="74" t="s">
        <v>135</v>
      </c>
      <c r="E531" s="74" t="s">
        <v>136</v>
      </c>
      <c r="F531" s="74" t="s">
        <v>736</v>
      </c>
      <c r="G531" s="74" t="s">
        <v>138</v>
      </c>
      <c r="H531" s="84">
        <v>12</v>
      </c>
      <c r="I531" s="85">
        <v>0.7</v>
      </c>
      <c r="J531" s="86">
        <v>0.50142385598974282</v>
      </c>
      <c r="K531" s="87">
        <v>0.2</v>
      </c>
      <c r="L531" s="87">
        <v>0.27</v>
      </c>
      <c r="M531" s="87">
        <v>0.27</v>
      </c>
      <c r="N531" s="84">
        <v>0.27</v>
      </c>
      <c r="O531" s="84">
        <v>0.27</v>
      </c>
      <c r="P531" s="84">
        <v>0.27</v>
      </c>
      <c r="Q531" s="84">
        <v>0.27</v>
      </c>
      <c r="R531" s="84">
        <v>0.18</v>
      </c>
      <c r="S531" s="84">
        <v>0.18</v>
      </c>
      <c r="T531" s="84">
        <v>0.18</v>
      </c>
      <c r="U531" s="84">
        <v>0.18</v>
      </c>
      <c r="V531" s="74">
        <v>0.18</v>
      </c>
      <c r="W531" s="74">
        <v>0.18</v>
      </c>
      <c r="X531" s="74">
        <v>0.18</v>
      </c>
      <c r="Y531" s="74">
        <v>0.18</v>
      </c>
      <c r="Z531" s="74">
        <v>0.18</v>
      </c>
      <c r="AA531" s="74">
        <v>0.18</v>
      </c>
      <c r="AB531" s="74">
        <v>0.18</v>
      </c>
      <c r="AC531" s="74">
        <v>0.18</v>
      </c>
      <c r="AD531" s="74">
        <v>0.13</v>
      </c>
      <c r="AE531" s="74">
        <v>0.13</v>
      </c>
      <c r="AF531" s="74">
        <v>0.13</v>
      </c>
      <c r="AG531" s="74">
        <v>0.13</v>
      </c>
      <c r="AH531" s="74">
        <v>0.25</v>
      </c>
      <c r="AI531" s="74" t="s">
        <v>26</v>
      </c>
      <c r="AJ531" s="74" t="s">
        <v>26</v>
      </c>
      <c r="AK531" s="74" t="s">
        <v>26</v>
      </c>
    </row>
    <row r="532" spans="1:38" x14ac:dyDescent="0.25">
      <c r="A532" s="74" t="s">
        <v>740</v>
      </c>
      <c r="B532" s="84" t="s">
        <v>20</v>
      </c>
      <c r="C532" s="74" t="s">
        <v>30</v>
      </c>
      <c r="D532" s="74" t="s">
        <v>135</v>
      </c>
      <c r="E532" s="74" t="s">
        <v>136</v>
      </c>
      <c r="F532" s="74" t="s">
        <v>736</v>
      </c>
      <c r="G532" s="74" t="s">
        <v>138</v>
      </c>
      <c r="H532" s="84">
        <v>12</v>
      </c>
      <c r="I532" s="85">
        <v>0.7</v>
      </c>
      <c r="J532" s="86">
        <v>0.50142385598974282</v>
      </c>
      <c r="K532" s="87">
        <v>0.2</v>
      </c>
      <c r="L532" s="87">
        <v>0.27</v>
      </c>
      <c r="M532" s="87">
        <v>0.27</v>
      </c>
      <c r="N532" s="84">
        <v>0.27</v>
      </c>
      <c r="O532" s="84">
        <v>0.27</v>
      </c>
      <c r="P532" s="84">
        <v>0.27</v>
      </c>
      <c r="Q532" s="84">
        <v>0.27</v>
      </c>
      <c r="R532" s="84">
        <v>0.18</v>
      </c>
      <c r="S532" s="84">
        <v>0.18</v>
      </c>
      <c r="T532" s="84">
        <v>0.18</v>
      </c>
      <c r="U532" s="84">
        <v>0.18</v>
      </c>
      <c r="V532" s="74">
        <v>0.18</v>
      </c>
      <c r="W532" s="74">
        <v>0.18</v>
      </c>
      <c r="X532" s="74">
        <v>0.18</v>
      </c>
      <c r="Y532" s="74">
        <v>0.18</v>
      </c>
      <c r="Z532" s="74">
        <v>0.18</v>
      </c>
      <c r="AA532" s="74">
        <v>0.18</v>
      </c>
      <c r="AB532" s="74">
        <v>0.18</v>
      </c>
      <c r="AC532" s="74">
        <v>0.18</v>
      </c>
      <c r="AD532" s="74">
        <v>0.13</v>
      </c>
      <c r="AE532" s="74">
        <v>0.13</v>
      </c>
      <c r="AF532" s="74">
        <v>0.13</v>
      </c>
      <c r="AG532" s="74">
        <v>0.13</v>
      </c>
      <c r="AH532" s="74">
        <v>0.25</v>
      </c>
      <c r="AI532" s="74" t="s">
        <v>26</v>
      </c>
      <c r="AJ532" s="74" t="s">
        <v>26</v>
      </c>
      <c r="AK532" s="74" t="s">
        <v>26</v>
      </c>
    </row>
    <row r="533" spans="1:38" x14ac:dyDescent="0.25">
      <c r="A533" s="74" t="s">
        <v>741</v>
      </c>
      <c r="B533" s="84" t="s">
        <v>28</v>
      </c>
      <c r="C533" s="74" t="s">
        <v>30</v>
      </c>
      <c r="D533" s="74" t="s">
        <v>135</v>
      </c>
      <c r="E533" s="74" t="s">
        <v>136</v>
      </c>
      <c r="F533" s="74" t="s">
        <v>736</v>
      </c>
      <c r="G533" s="74" t="s">
        <v>138</v>
      </c>
      <c r="H533" s="84">
        <v>12</v>
      </c>
      <c r="I533" s="85">
        <v>0.7</v>
      </c>
      <c r="J533" s="86">
        <v>0.50142385598974282</v>
      </c>
      <c r="K533" s="87">
        <v>0.2</v>
      </c>
      <c r="L533" s="87">
        <v>0.27</v>
      </c>
      <c r="M533" s="87">
        <v>0.27</v>
      </c>
      <c r="N533" s="84">
        <v>0.27</v>
      </c>
      <c r="O533" s="84">
        <v>0.27</v>
      </c>
      <c r="P533" s="84">
        <v>0.27</v>
      </c>
      <c r="Q533" s="84">
        <v>0.27</v>
      </c>
      <c r="R533" s="84">
        <v>0.18</v>
      </c>
      <c r="S533" s="84">
        <v>0.18</v>
      </c>
      <c r="T533" s="84">
        <v>0.18</v>
      </c>
      <c r="U533" s="84">
        <v>0.18</v>
      </c>
      <c r="V533" s="74">
        <v>0.18</v>
      </c>
      <c r="W533" s="74">
        <v>0.18</v>
      </c>
      <c r="X533" s="74">
        <v>0.18</v>
      </c>
      <c r="Y533" s="74">
        <v>0.18</v>
      </c>
      <c r="Z533" s="74">
        <v>0.18</v>
      </c>
      <c r="AA533" s="74">
        <v>0.18</v>
      </c>
      <c r="AB533" s="74">
        <v>0.18</v>
      </c>
      <c r="AC533" s="74">
        <v>0.18</v>
      </c>
      <c r="AD533" s="74">
        <v>0.13</v>
      </c>
      <c r="AE533" s="74">
        <v>0.13</v>
      </c>
      <c r="AF533" s="74">
        <v>0.13</v>
      </c>
      <c r="AG533" s="74">
        <v>0.13</v>
      </c>
      <c r="AH533" s="74">
        <v>0.25</v>
      </c>
      <c r="AI533" s="74" t="s">
        <v>26</v>
      </c>
      <c r="AJ533" s="74" t="s">
        <v>26</v>
      </c>
      <c r="AK533" s="74" t="s">
        <v>26</v>
      </c>
    </row>
    <row r="534" spans="1:38" x14ac:dyDescent="0.25">
      <c r="A534" s="74" t="s">
        <v>742</v>
      </c>
      <c r="B534" s="84" t="s">
        <v>20</v>
      </c>
      <c r="C534" s="74" t="s">
        <v>89</v>
      </c>
      <c r="D534" s="74" t="s">
        <v>135</v>
      </c>
      <c r="E534" s="74" t="s">
        <v>136</v>
      </c>
      <c r="F534" s="74" t="s">
        <v>743</v>
      </c>
      <c r="G534" s="74" t="s">
        <v>148</v>
      </c>
      <c r="H534" s="84">
        <v>12</v>
      </c>
      <c r="I534" s="85">
        <v>0.7</v>
      </c>
      <c r="J534" s="86">
        <v>0.54397812823317704</v>
      </c>
      <c r="K534" s="87">
        <v>0.2</v>
      </c>
      <c r="L534" s="87">
        <v>0.27</v>
      </c>
      <c r="M534" s="87">
        <v>0.27</v>
      </c>
      <c r="N534" s="84">
        <v>0.27</v>
      </c>
      <c r="O534" s="84">
        <v>0.27</v>
      </c>
      <c r="P534" s="84">
        <v>0.27</v>
      </c>
      <c r="Q534" s="84">
        <v>0.27</v>
      </c>
      <c r="R534" s="84">
        <v>0.18</v>
      </c>
      <c r="S534" s="84">
        <v>0.18</v>
      </c>
      <c r="T534" s="84">
        <v>0.18</v>
      </c>
      <c r="U534" s="84">
        <v>0.18</v>
      </c>
      <c r="V534" s="74">
        <v>0.18</v>
      </c>
      <c r="W534" s="74">
        <v>0.18</v>
      </c>
      <c r="X534" s="74">
        <v>0.18</v>
      </c>
      <c r="Y534" s="74">
        <v>0.18</v>
      </c>
      <c r="Z534" s="74">
        <v>0.18</v>
      </c>
      <c r="AA534" s="74">
        <v>0.18</v>
      </c>
      <c r="AB534" s="74" t="s">
        <v>54</v>
      </c>
      <c r="AC534" s="74" t="s">
        <v>54</v>
      </c>
      <c r="AD534" s="74" t="s">
        <v>54</v>
      </c>
      <c r="AE534" s="74" t="s">
        <v>54</v>
      </c>
      <c r="AF534" s="74" t="s">
        <v>54</v>
      </c>
      <c r="AG534" s="74" t="s">
        <v>54</v>
      </c>
      <c r="AH534" s="74" t="s">
        <v>54</v>
      </c>
      <c r="AI534" s="74" t="s">
        <v>26</v>
      </c>
      <c r="AJ534" s="74" t="s">
        <v>26</v>
      </c>
    </row>
    <row r="535" spans="1:38" x14ac:dyDescent="0.25">
      <c r="A535" s="74" t="s">
        <v>744</v>
      </c>
      <c r="B535" s="84" t="s">
        <v>28</v>
      </c>
      <c r="C535" s="74" t="s">
        <v>89</v>
      </c>
      <c r="D535" s="74" t="s">
        <v>135</v>
      </c>
      <c r="E535" s="74" t="s">
        <v>136</v>
      </c>
      <c r="F535" s="74" t="s">
        <v>743</v>
      </c>
      <c r="G535" s="74" t="s">
        <v>148</v>
      </c>
      <c r="H535" s="84">
        <v>12</v>
      </c>
      <c r="I535" s="85">
        <v>0.7</v>
      </c>
      <c r="J535" s="86">
        <v>0.54397812823317704</v>
      </c>
      <c r="K535" s="87">
        <v>0.2</v>
      </c>
      <c r="L535" s="87">
        <v>0.27</v>
      </c>
      <c r="M535" s="87">
        <v>0.27</v>
      </c>
      <c r="N535" s="84">
        <v>0.27</v>
      </c>
      <c r="O535" s="84">
        <v>0.27</v>
      </c>
      <c r="P535" s="84">
        <v>0.27</v>
      </c>
      <c r="Q535" s="84">
        <v>0.27</v>
      </c>
      <c r="R535" s="84">
        <v>0.18</v>
      </c>
      <c r="S535" s="84">
        <v>0.18</v>
      </c>
      <c r="T535" s="84">
        <v>0.18</v>
      </c>
      <c r="U535" s="84">
        <v>0.18</v>
      </c>
      <c r="V535" s="74">
        <v>0.18</v>
      </c>
      <c r="W535" s="74">
        <v>0.18</v>
      </c>
      <c r="X535" s="74">
        <v>0.18</v>
      </c>
      <c r="Y535" s="74">
        <v>0.18</v>
      </c>
      <c r="Z535" s="74">
        <v>0.18</v>
      </c>
      <c r="AA535" s="74">
        <v>0.18</v>
      </c>
      <c r="AB535" s="74" t="s">
        <v>54</v>
      </c>
      <c r="AC535" s="74" t="s">
        <v>54</v>
      </c>
      <c r="AD535" s="74" t="s">
        <v>54</v>
      </c>
      <c r="AE535" s="74" t="s">
        <v>54</v>
      </c>
      <c r="AF535" s="74" t="s">
        <v>54</v>
      </c>
      <c r="AG535" s="74" t="s">
        <v>54</v>
      </c>
      <c r="AH535" s="74" t="s">
        <v>54</v>
      </c>
      <c r="AI535" s="74" t="s">
        <v>26</v>
      </c>
      <c r="AJ535" s="74" t="s">
        <v>26</v>
      </c>
    </row>
    <row r="536" spans="1:38" x14ac:dyDescent="0.25">
      <c r="A536" s="74" t="s">
        <v>745</v>
      </c>
      <c r="B536" s="84" t="s">
        <v>20</v>
      </c>
      <c r="C536" s="74" t="s">
        <v>21</v>
      </c>
      <c r="D536" s="74" t="s">
        <v>135</v>
      </c>
      <c r="E536" s="74" t="s">
        <v>136</v>
      </c>
      <c r="F536" s="74" t="s">
        <v>743</v>
      </c>
      <c r="G536" s="74" t="s">
        <v>148</v>
      </c>
      <c r="H536" s="84">
        <v>12</v>
      </c>
      <c r="I536" s="85">
        <v>0.7</v>
      </c>
      <c r="J536" s="86">
        <v>0.54397812823317704</v>
      </c>
      <c r="K536" s="87">
        <v>0.13</v>
      </c>
      <c r="L536" s="87">
        <v>0.2</v>
      </c>
      <c r="M536" s="87">
        <v>0.2</v>
      </c>
      <c r="N536" s="84">
        <v>0.2</v>
      </c>
      <c r="O536" s="84">
        <v>0.2</v>
      </c>
      <c r="P536" s="84">
        <v>0.2</v>
      </c>
      <c r="Q536" s="84">
        <v>0.2</v>
      </c>
      <c r="R536" s="84">
        <v>0.18</v>
      </c>
      <c r="S536" s="84">
        <v>0.18</v>
      </c>
      <c r="T536" s="84">
        <v>0.18</v>
      </c>
      <c r="U536" s="84">
        <v>0.18</v>
      </c>
      <c r="V536" s="74">
        <v>0.18</v>
      </c>
      <c r="W536" s="74">
        <v>0.18</v>
      </c>
      <c r="X536" s="74">
        <v>0.18</v>
      </c>
      <c r="Y536" s="74">
        <v>0.18</v>
      </c>
      <c r="Z536" s="74">
        <v>0.18</v>
      </c>
      <c r="AA536" s="74">
        <v>0.18</v>
      </c>
      <c r="AB536" s="74" t="s">
        <v>54</v>
      </c>
      <c r="AC536" s="74" t="s">
        <v>54</v>
      </c>
      <c r="AD536" s="74" t="s">
        <v>54</v>
      </c>
      <c r="AE536" s="74" t="s">
        <v>54</v>
      </c>
      <c r="AF536" s="74" t="s">
        <v>54</v>
      </c>
      <c r="AG536" s="74" t="s">
        <v>54</v>
      </c>
      <c r="AH536" s="74" t="s">
        <v>54</v>
      </c>
      <c r="AI536" s="74" t="s">
        <v>26</v>
      </c>
      <c r="AJ536" s="74" t="s">
        <v>26</v>
      </c>
    </row>
    <row r="537" spans="1:38" x14ac:dyDescent="0.25">
      <c r="A537" s="74" t="s">
        <v>746</v>
      </c>
      <c r="B537" s="84" t="s">
        <v>28</v>
      </c>
      <c r="C537" s="74" t="s">
        <v>21</v>
      </c>
      <c r="D537" s="74" t="s">
        <v>135</v>
      </c>
      <c r="E537" s="74" t="s">
        <v>136</v>
      </c>
      <c r="F537" s="74" t="s">
        <v>743</v>
      </c>
      <c r="G537" s="74" t="s">
        <v>148</v>
      </c>
      <c r="H537" s="84">
        <v>12</v>
      </c>
      <c r="I537" s="85">
        <v>0.7</v>
      </c>
      <c r="J537" s="86">
        <v>0.54397812823317704</v>
      </c>
      <c r="K537" s="87">
        <v>0.2</v>
      </c>
      <c r="L537" s="87">
        <v>0.27</v>
      </c>
      <c r="M537" s="87">
        <v>0.27</v>
      </c>
      <c r="N537" s="84">
        <v>0.27</v>
      </c>
      <c r="O537" s="84">
        <v>0.27</v>
      </c>
      <c r="P537" s="84">
        <v>0.27</v>
      </c>
      <c r="Q537" s="84">
        <v>0.27</v>
      </c>
      <c r="R537" s="84">
        <v>0.18</v>
      </c>
      <c r="S537" s="84">
        <v>0.18</v>
      </c>
      <c r="T537" s="84">
        <v>0.18</v>
      </c>
      <c r="U537" s="84">
        <v>0.18</v>
      </c>
      <c r="V537" s="74">
        <v>0.18</v>
      </c>
      <c r="W537" s="74">
        <v>0.18</v>
      </c>
      <c r="X537" s="74">
        <v>0.18</v>
      </c>
      <c r="Y537" s="74">
        <v>0.18</v>
      </c>
      <c r="Z537" s="74">
        <v>0.18</v>
      </c>
      <c r="AA537" s="74">
        <v>0.18</v>
      </c>
      <c r="AB537" s="74" t="s">
        <v>54</v>
      </c>
      <c r="AC537" s="74" t="s">
        <v>54</v>
      </c>
      <c r="AD537" s="74" t="s">
        <v>54</v>
      </c>
      <c r="AE537" s="74" t="s">
        <v>54</v>
      </c>
      <c r="AF537" s="74" t="s">
        <v>54</v>
      </c>
      <c r="AG537" s="74" t="s">
        <v>54</v>
      </c>
      <c r="AH537" s="74" t="s">
        <v>54</v>
      </c>
      <c r="AI537" s="74" t="s">
        <v>26</v>
      </c>
      <c r="AJ537" s="74" t="s">
        <v>26</v>
      </c>
    </row>
    <row r="538" spans="1:38" x14ac:dyDescent="0.25">
      <c r="A538" s="74" t="s">
        <v>747</v>
      </c>
      <c r="B538" s="84" t="s">
        <v>20</v>
      </c>
      <c r="C538" s="74" t="s">
        <v>30</v>
      </c>
      <c r="D538" s="74" t="s">
        <v>135</v>
      </c>
      <c r="E538" s="74" t="s">
        <v>136</v>
      </c>
      <c r="F538" s="74" t="s">
        <v>743</v>
      </c>
      <c r="G538" s="74" t="s">
        <v>148</v>
      </c>
      <c r="H538" s="84">
        <v>12</v>
      </c>
      <c r="I538" s="85">
        <v>0.7</v>
      </c>
      <c r="J538" s="86">
        <v>0.54397812823317704</v>
      </c>
      <c r="K538" s="87">
        <v>0.2</v>
      </c>
      <c r="L538" s="87">
        <v>0.27</v>
      </c>
      <c r="M538" s="87">
        <v>0.27</v>
      </c>
      <c r="N538" s="84">
        <v>0.27</v>
      </c>
      <c r="O538" s="84">
        <v>0.27</v>
      </c>
      <c r="P538" s="84">
        <v>0.27</v>
      </c>
      <c r="Q538" s="84">
        <v>0.27</v>
      </c>
      <c r="R538" s="84">
        <v>0.18</v>
      </c>
      <c r="S538" s="84">
        <v>0.18</v>
      </c>
      <c r="T538" s="84">
        <v>0.18</v>
      </c>
      <c r="U538" s="84">
        <v>0.18</v>
      </c>
      <c r="V538" s="74">
        <v>0.18</v>
      </c>
      <c r="W538" s="74">
        <v>0.18</v>
      </c>
      <c r="X538" s="74">
        <v>0.18</v>
      </c>
      <c r="Y538" s="74">
        <v>0.18</v>
      </c>
      <c r="Z538" s="74">
        <v>0.18</v>
      </c>
      <c r="AA538" s="74">
        <v>0.18</v>
      </c>
      <c r="AB538" s="74" t="s">
        <v>54</v>
      </c>
      <c r="AC538" s="74" t="s">
        <v>54</v>
      </c>
      <c r="AD538" s="74" t="s">
        <v>54</v>
      </c>
      <c r="AE538" s="74" t="s">
        <v>54</v>
      </c>
      <c r="AF538" s="74" t="s">
        <v>54</v>
      </c>
      <c r="AG538" s="74" t="s">
        <v>54</v>
      </c>
      <c r="AH538" s="74" t="s">
        <v>54</v>
      </c>
      <c r="AI538" s="74" t="s">
        <v>26</v>
      </c>
      <c r="AJ538" s="74" t="s">
        <v>26</v>
      </c>
    </row>
    <row r="539" spans="1:38" x14ac:dyDescent="0.25">
      <c r="A539" s="74" t="s">
        <v>748</v>
      </c>
      <c r="B539" s="84" t="s">
        <v>28</v>
      </c>
      <c r="C539" s="74" t="s">
        <v>30</v>
      </c>
      <c r="D539" s="74" t="s">
        <v>135</v>
      </c>
      <c r="E539" s="74" t="s">
        <v>136</v>
      </c>
      <c r="F539" s="74" t="s">
        <v>743</v>
      </c>
      <c r="G539" s="74" t="s">
        <v>148</v>
      </c>
      <c r="H539" s="84">
        <v>12</v>
      </c>
      <c r="I539" s="85">
        <v>0.7</v>
      </c>
      <c r="J539" s="86">
        <v>0.54397812823317704</v>
      </c>
      <c r="K539" s="87">
        <v>0.2</v>
      </c>
      <c r="L539" s="87">
        <v>0.27</v>
      </c>
      <c r="M539" s="87">
        <v>0.27</v>
      </c>
      <c r="N539" s="84">
        <v>0.27</v>
      </c>
      <c r="O539" s="84">
        <v>0.27</v>
      </c>
      <c r="P539" s="84">
        <v>0.27</v>
      </c>
      <c r="Q539" s="84">
        <v>0.27</v>
      </c>
      <c r="R539" s="84">
        <v>0.18</v>
      </c>
      <c r="S539" s="84">
        <v>0.18</v>
      </c>
      <c r="T539" s="84">
        <v>0.18</v>
      </c>
      <c r="U539" s="84">
        <v>0.18</v>
      </c>
      <c r="V539" s="74">
        <v>0.18</v>
      </c>
      <c r="W539" s="74">
        <v>0.18</v>
      </c>
      <c r="X539" s="74">
        <v>0.18</v>
      </c>
      <c r="Y539" s="74">
        <v>0.18</v>
      </c>
      <c r="Z539" s="74">
        <v>0.18</v>
      </c>
      <c r="AA539" s="74">
        <v>0.18</v>
      </c>
      <c r="AB539" s="74" t="s">
        <v>54</v>
      </c>
      <c r="AC539" s="74" t="s">
        <v>54</v>
      </c>
      <c r="AD539" s="74" t="s">
        <v>54</v>
      </c>
      <c r="AE539" s="74" t="s">
        <v>54</v>
      </c>
      <c r="AF539" s="74" t="s">
        <v>54</v>
      </c>
      <c r="AG539" s="74" t="s">
        <v>54</v>
      </c>
      <c r="AH539" s="74" t="s">
        <v>54</v>
      </c>
      <c r="AI539" s="74" t="s">
        <v>26</v>
      </c>
      <c r="AJ539" s="74" t="s">
        <v>26</v>
      </c>
    </row>
    <row r="540" spans="1:38" x14ac:dyDescent="0.25">
      <c r="A540" s="74" t="s">
        <v>749</v>
      </c>
      <c r="B540" s="84" t="s">
        <v>20</v>
      </c>
      <c r="C540" s="74" t="s">
        <v>89</v>
      </c>
      <c r="D540" s="74" t="s">
        <v>135</v>
      </c>
      <c r="E540" s="74" t="s">
        <v>136</v>
      </c>
      <c r="F540" s="74" t="s">
        <v>750</v>
      </c>
      <c r="G540" s="74" t="s">
        <v>138</v>
      </c>
      <c r="H540" s="84">
        <v>12</v>
      </c>
      <c r="I540" s="85">
        <v>0.7</v>
      </c>
      <c r="J540" s="86">
        <v>0.50142385598974282</v>
      </c>
      <c r="K540" s="87">
        <v>0.2</v>
      </c>
      <c r="L540" s="87">
        <v>0.27</v>
      </c>
      <c r="M540" s="87">
        <v>0.27</v>
      </c>
      <c r="N540" s="84">
        <v>0.27</v>
      </c>
      <c r="O540" s="84">
        <v>0.27</v>
      </c>
      <c r="P540" s="84">
        <v>0.27</v>
      </c>
      <c r="Q540" s="84">
        <v>0.27</v>
      </c>
      <c r="R540" s="84">
        <v>0.18</v>
      </c>
      <c r="S540" s="84">
        <v>0.18</v>
      </c>
      <c r="T540" s="84">
        <v>0.18</v>
      </c>
      <c r="U540" s="84">
        <v>0.18</v>
      </c>
      <c r="V540" s="74">
        <v>0.18</v>
      </c>
      <c r="W540" s="74">
        <v>0.18</v>
      </c>
      <c r="X540" s="74">
        <v>0.18</v>
      </c>
      <c r="Y540" s="74">
        <v>0.18</v>
      </c>
      <c r="Z540" s="74">
        <v>0.18</v>
      </c>
      <c r="AA540" s="74">
        <v>0.18</v>
      </c>
      <c r="AB540" s="74">
        <v>0.18</v>
      </c>
      <c r="AC540" s="74">
        <v>0.18</v>
      </c>
      <c r="AD540" s="74">
        <v>0.13</v>
      </c>
      <c r="AE540" s="74">
        <v>0.13</v>
      </c>
      <c r="AF540" s="74">
        <v>0.13</v>
      </c>
      <c r="AG540" s="74">
        <v>0.13</v>
      </c>
      <c r="AH540" s="74">
        <v>0.25</v>
      </c>
      <c r="AI540" s="74" t="s">
        <v>26</v>
      </c>
      <c r="AJ540" s="74" t="s">
        <v>26</v>
      </c>
      <c r="AK540" s="74" t="s">
        <v>26</v>
      </c>
      <c r="AL540" s="74" t="s">
        <v>26</v>
      </c>
    </row>
    <row r="541" spans="1:38" x14ac:dyDescent="0.25">
      <c r="A541" s="74" t="s">
        <v>751</v>
      </c>
      <c r="B541" s="84" t="s">
        <v>28</v>
      </c>
      <c r="C541" s="74" t="s">
        <v>89</v>
      </c>
      <c r="D541" s="74" t="s">
        <v>135</v>
      </c>
      <c r="E541" s="74" t="s">
        <v>136</v>
      </c>
      <c r="F541" s="74" t="s">
        <v>750</v>
      </c>
      <c r="G541" s="74" t="s">
        <v>138</v>
      </c>
      <c r="H541" s="84">
        <v>12</v>
      </c>
      <c r="I541" s="85">
        <v>0.7</v>
      </c>
      <c r="J541" s="86">
        <v>0.50142385598974282</v>
      </c>
      <c r="K541" s="87">
        <v>0.2</v>
      </c>
      <c r="L541" s="87">
        <v>0.27</v>
      </c>
      <c r="M541" s="87">
        <v>0.27</v>
      </c>
      <c r="N541" s="84">
        <v>0.27</v>
      </c>
      <c r="O541" s="84">
        <v>0.27</v>
      </c>
      <c r="P541" s="84">
        <v>0.27</v>
      </c>
      <c r="Q541" s="84">
        <v>0.27</v>
      </c>
      <c r="R541" s="84">
        <v>0.18</v>
      </c>
      <c r="S541" s="84">
        <v>0.18</v>
      </c>
      <c r="T541" s="84">
        <v>0.18</v>
      </c>
      <c r="U541" s="84">
        <v>0.18</v>
      </c>
      <c r="V541" s="74">
        <v>0.18</v>
      </c>
      <c r="W541" s="74">
        <v>0.18</v>
      </c>
      <c r="X541" s="74">
        <v>0.18</v>
      </c>
      <c r="Y541" s="74">
        <v>0.18</v>
      </c>
      <c r="Z541" s="74">
        <v>0.18</v>
      </c>
      <c r="AA541" s="74">
        <v>0.18</v>
      </c>
      <c r="AB541" s="74">
        <v>0.18</v>
      </c>
      <c r="AC541" s="74">
        <v>0.18</v>
      </c>
      <c r="AD541" s="74">
        <v>0.13</v>
      </c>
      <c r="AE541" s="74">
        <v>0.13</v>
      </c>
      <c r="AF541" s="74">
        <v>0.13</v>
      </c>
      <c r="AG541" s="74">
        <v>0.13</v>
      </c>
      <c r="AH541" s="74">
        <v>0.25</v>
      </c>
      <c r="AI541" s="74" t="s">
        <v>26</v>
      </c>
      <c r="AJ541" s="74" t="s">
        <v>26</v>
      </c>
      <c r="AK541" s="74" t="s">
        <v>26</v>
      </c>
    </row>
    <row r="542" spans="1:38" x14ac:dyDescent="0.25">
      <c r="A542" s="74" t="s">
        <v>752</v>
      </c>
      <c r="B542" s="84" t="s">
        <v>20</v>
      </c>
      <c r="C542" s="74" t="s">
        <v>21</v>
      </c>
      <c r="D542" s="74" t="s">
        <v>135</v>
      </c>
      <c r="E542" s="74" t="s">
        <v>136</v>
      </c>
      <c r="F542" s="74" t="s">
        <v>750</v>
      </c>
      <c r="G542" s="74" t="s">
        <v>138</v>
      </c>
      <c r="H542" s="84">
        <v>12</v>
      </c>
      <c r="I542" s="85">
        <v>0.7</v>
      </c>
      <c r="J542" s="86">
        <v>0.50142385598974282</v>
      </c>
      <c r="K542" s="87">
        <v>0.13</v>
      </c>
      <c r="L542" s="87">
        <v>0.2</v>
      </c>
      <c r="M542" s="87">
        <v>0.2</v>
      </c>
      <c r="N542" s="84">
        <v>0.2</v>
      </c>
      <c r="O542" s="84">
        <v>0.2</v>
      </c>
      <c r="P542" s="84">
        <v>0.2</v>
      </c>
      <c r="Q542" s="84">
        <v>0.2</v>
      </c>
      <c r="R542" s="84">
        <v>0.18</v>
      </c>
      <c r="S542" s="84">
        <v>0.18</v>
      </c>
      <c r="T542" s="84">
        <v>0.18</v>
      </c>
      <c r="U542" s="84">
        <v>0.18</v>
      </c>
      <c r="V542" s="74">
        <v>0.18</v>
      </c>
      <c r="W542" s="74">
        <v>0.18</v>
      </c>
      <c r="X542" s="74">
        <v>0.18</v>
      </c>
      <c r="Y542" s="74">
        <v>0.18</v>
      </c>
      <c r="Z542" s="74">
        <v>0.18</v>
      </c>
      <c r="AA542" s="74">
        <v>0.18</v>
      </c>
      <c r="AB542" s="74">
        <v>0.18</v>
      </c>
      <c r="AC542" s="74">
        <v>0.18</v>
      </c>
      <c r="AD542" s="74">
        <v>0.13</v>
      </c>
      <c r="AE542" s="74">
        <v>0.13</v>
      </c>
      <c r="AF542" s="74">
        <v>0.13</v>
      </c>
      <c r="AG542" s="74">
        <v>0.13</v>
      </c>
      <c r="AH542" s="74">
        <v>0.25</v>
      </c>
      <c r="AI542" s="74" t="s">
        <v>26</v>
      </c>
      <c r="AJ542" s="74" t="s">
        <v>26</v>
      </c>
      <c r="AK542" s="74" t="s">
        <v>26</v>
      </c>
      <c r="AL542" s="74" t="s">
        <v>26</v>
      </c>
    </row>
    <row r="543" spans="1:38" x14ac:dyDescent="0.25">
      <c r="A543" s="74" t="s">
        <v>753</v>
      </c>
      <c r="B543" s="84" t="s">
        <v>28</v>
      </c>
      <c r="C543" s="74" t="s">
        <v>21</v>
      </c>
      <c r="D543" s="74" t="s">
        <v>135</v>
      </c>
      <c r="E543" s="74" t="s">
        <v>136</v>
      </c>
      <c r="F543" s="74" t="s">
        <v>750</v>
      </c>
      <c r="G543" s="74" t="s">
        <v>138</v>
      </c>
      <c r="H543" s="84">
        <v>12</v>
      </c>
      <c r="I543" s="85">
        <v>0.7</v>
      </c>
      <c r="J543" s="86">
        <v>0.50142385598974282</v>
      </c>
      <c r="K543" s="87">
        <v>0.2</v>
      </c>
      <c r="L543" s="87">
        <v>0.27</v>
      </c>
      <c r="M543" s="87">
        <v>0.27</v>
      </c>
      <c r="N543" s="84">
        <v>0.27</v>
      </c>
      <c r="O543" s="84">
        <v>0.27</v>
      </c>
      <c r="P543" s="84">
        <v>0.27</v>
      </c>
      <c r="Q543" s="84">
        <v>0.27</v>
      </c>
      <c r="R543" s="84">
        <v>0.18</v>
      </c>
      <c r="S543" s="84">
        <v>0.18</v>
      </c>
      <c r="T543" s="84">
        <v>0.18</v>
      </c>
      <c r="U543" s="84">
        <v>0.18</v>
      </c>
      <c r="V543" s="74">
        <v>0.18</v>
      </c>
      <c r="W543" s="74">
        <v>0.18</v>
      </c>
      <c r="X543" s="74">
        <v>0.18</v>
      </c>
      <c r="Y543" s="74">
        <v>0.18</v>
      </c>
      <c r="Z543" s="74">
        <v>0.18</v>
      </c>
      <c r="AA543" s="74">
        <v>0.18</v>
      </c>
      <c r="AB543" s="74">
        <v>0.18</v>
      </c>
      <c r="AC543" s="74">
        <v>0.18</v>
      </c>
      <c r="AD543" s="74">
        <v>0.13</v>
      </c>
      <c r="AE543" s="74">
        <v>0.13</v>
      </c>
      <c r="AF543" s="74">
        <v>0.13</v>
      </c>
      <c r="AG543" s="74">
        <v>0.13</v>
      </c>
      <c r="AH543" s="74">
        <v>0.25</v>
      </c>
      <c r="AI543" s="74" t="s">
        <v>26</v>
      </c>
      <c r="AJ543" s="74" t="s">
        <v>26</v>
      </c>
      <c r="AK543" s="74" t="s">
        <v>26</v>
      </c>
    </row>
    <row r="544" spans="1:38" x14ac:dyDescent="0.25">
      <c r="A544" s="74" t="s">
        <v>754</v>
      </c>
      <c r="B544" s="84" t="s">
        <v>20</v>
      </c>
      <c r="C544" s="74" t="s">
        <v>30</v>
      </c>
      <c r="D544" s="74" t="s">
        <v>135</v>
      </c>
      <c r="E544" s="74" t="s">
        <v>136</v>
      </c>
      <c r="F544" s="74" t="s">
        <v>750</v>
      </c>
      <c r="G544" s="74" t="s">
        <v>138</v>
      </c>
      <c r="H544" s="84">
        <v>12</v>
      </c>
      <c r="I544" s="85">
        <v>0.7</v>
      </c>
      <c r="J544" s="86">
        <v>0.50142385598974282</v>
      </c>
      <c r="K544" s="87">
        <v>0.2</v>
      </c>
      <c r="L544" s="87">
        <v>0.27</v>
      </c>
      <c r="M544" s="87">
        <v>0.27</v>
      </c>
      <c r="N544" s="84">
        <v>0.27</v>
      </c>
      <c r="O544" s="84">
        <v>0.27</v>
      </c>
      <c r="P544" s="84">
        <v>0.27</v>
      </c>
      <c r="Q544" s="84">
        <v>0.27</v>
      </c>
      <c r="R544" s="84">
        <v>0.18</v>
      </c>
      <c r="S544" s="84">
        <v>0.18</v>
      </c>
      <c r="T544" s="84">
        <v>0.18</v>
      </c>
      <c r="U544" s="84">
        <v>0.18</v>
      </c>
      <c r="V544" s="74">
        <v>0.18</v>
      </c>
      <c r="W544" s="74">
        <v>0.18</v>
      </c>
      <c r="X544" s="74">
        <v>0.18</v>
      </c>
      <c r="Y544" s="74">
        <v>0.18</v>
      </c>
      <c r="Z544" s="74">
        <v>0.18</v>
      </c>
      <c r="AA544" s="74">
        <v>0.18</v>
      </c>
      <c r="AB544" s="74">
        <v>0.18</v>
      </c>
      <c r="AC544" s="74">
        <v>0.18</v>
      </c>
      <c r="AD544" s="74">
        <v>0.13</v>
      </c>
      <c r="AE544" s="74">
        <v>0.13</v>
      </c>
      <c r="AF544" s="74">
        <v>0.13</v>
      </c>
      <c r="AG544" s="74">
        <v>0.13</v>
      </c>
      <c r="AH544" s="74">
        <v>0.25</v>
      </c>
      <c r="AI544" s="74" t="s">
        <v>26</v>
      </c>
      <c r="AJ544" s="74" t="s">
        <v>26</v>
      </c>
      <c r="AK544" s="74" t="s">
        <v>26</v>
      </c>
      <c r="AL544" s="74" t="s">
        <v>26</v>
      </c>
    </row>
    <row r="545" spans="1:38" x14ac:dyDescent="0.25">
      <c r="A545" s="74" t="s">
        <v>755</v>
      </c>
      <c r="B545" s="84" t="s">
        <v>28</v>
      </c>
      <c r="C545" s="74" t="s">
        <v>30</v>
      </c>
      <c r="D545" s="74" t="s">
        <v>135</v>
      </c>
      <c r="E545" s="74" t="s">
        <v>136</v>
      </c>
      <c r="F545" s="74" t="s">
        <v>750</v>
      </c>
      <c r="G545" s="74" t="s">
        <v>138</v>
      </c>
      <c r="H545" s="84">
        <v>12</v>
      </c>
      <c r="I545" s="85">
        <v>0.7</v>
      </c>
      <c r="J545" s="86">
        <v>0.50142385598974282</v>
      </c>
      <c r="K545" s="87">
        <v>0.2</v>
      </c>
      <c r="L545" s="87">
        <v>0.27</v>
      </c>
      <c r="M545" s="87">
        <v>0.27</v>
      </c>
      <c r="N545" s="84">
        <v>0.27</v>
      </c>
      <c r="O545" s="84">
        <v>0.27</v>
      </c>
      <c r="P545" s="84">
        <v>0.27</v>
      </c>
      <c r="Q545" s="84">
        <v>0.27</v>
      </c>
      <c r="R545" s="84">
        <v>0.18</v>
      </c>
      <c r="S545" s="84">
        <v>0.18</v>
      </c>
      <c r="T545" s="84">
        <v>0.18</v>
      </c>
      <c r="U545" s="84">
        <v>0.18</v>
      </c>
      <c r="V545" s="74">
        <v>0.18</v>
      </c>
      <c r="W545" s="74">
        <v>0.18</v>
      </c>
      <c r="X545" s="74">
        <v>0.18</v>
      </c>
      <c r="Y545" s="74">
        <v>0.18</v>
      </c>
      <c r="Z545" s="74">
        <v>0.18</v>
      </c>
      <c r="AA545" s="74">
        <v>0.18</v>
      </c>
      <c r="AB545" s="74">
        <v>0.18</v>
      </c>
      <c r="AC545" s="74">
        <v>0.18</v>
      </c>
      <c r="AD545" s="74">
        <v>0.13</v>
      </c>
      <c r="AE545" s="74">
        <v>0.13</v>
      </c>
      <c r="AF545" s="74">
        <v>0.13</v>
      </c>
      <c r="AG545" s="74">
        <v>0.13</v>
      </c>
      <c r="AH545" s="74">
        <v>0.25</v>
      </c>
      <c r="AI545" s="74" t="s">
        <v>26</v>
      </c>
      <c r="AJ545" s="74" t="s">
        <v>26</v>
      </c>
      <c r="AK545" s="74" t="s">
        <v>26</v>
      </c>
    </row>
    <row r="546" spans="1:38" x14ac:dyDescent="0.25">
      <c r="A546" s="74" t="s">
        <v>756</v>
      </c>
      <c r="B546" s="84" t="s">
        <v>20</v>
      </c>
      <c r="C546" s="74" t="s">
        <v>89</v>
      </c>
      <c r="D546" s="74" t="s">
        <v>135</v>
      </c>
      <c r="E546" s="74" t="s">
        <v>136</v>
      </c>
      <c r="F546" s="74" t="s">
        <v>757</v>
      </c>
      <c r="G546" s="74" t="s">
        <v>138</v>
      </c>
      <c r="H546" s="84">
        <v>12</v>
      </c>
      <c r="I546" s="85">
        <v>0.7</v>
      </c>
      <c r="J546" s="86">
        <v>0.50142385598974282</v>
      </c>
      <c r="K546" s="87">
        <v>0.2</v>
      </c>
      <c r="L546" s="87">
        <v>0.27</v>
      </c>
      <c r="M546" s="87">
        <v>0.27</v>
      </c>
      <c r="N546" s="84">
        <v>0.27</v>
      </c>
      <c r="O546" s="84">
        <v>0.27</v>
      </c>
      <c r="P546" s="84">
        <v>0.27</v>
      </c>
      <c r="Q546" s="84">
        <v>0.27</v>
      </c>
      <c r="R546" s="84">
        <v>0.18</v>
      </c>
      <c r="S546" s="84">
        <v>0.18</v>
      </c>
      <c r="T546" s="84">
        <v>0.18</v>
      </c>
      <c r="U546" s="84">
        <v>0.18</v>
      </c>
      <c r="V546" s="74">
        <v>0.18</v>
      </c>
      <c r="W546" s="74">
        <v>0.18</v>
      </c>
      <c r="X546" s="74">
        <v>0.18</v>
      </c>
      <c r="Y546" s="74">
        <v>0.18</v>
      </c>
      <c r="Z546" s="74">
        <v>0.18</v>
      </c>
      <c r="AA546" s="74">
        <v>0.18</v>
      </c>
      <c r="AB546" s="74">
        <v>0.18</v>
      </c>
      <c r="AC546" s="74">
        <v>0.18</v>
      </c>
      <c r="AD546" s="74">
        <v>0.13</v>
      </c>
      <c r="AE546" s="74">
        <v>0.13</v>
      </c>
      <c r="AF546" s="74">
        <v>0.13</v>
      </c>
      <c r="AG546" s="74">
        <v>0.13</v>
      </c>
      <c r="AH546" s="74">
        <v>0.25</v>
      </c>
      <c r="AI546" s="74" t="s">
        <v>26</v>
      </c>
      <c r="AJ546" s="74" t="s">
        <v>26</v>
      </c>
      <c r="AK546" s="74" t="s">
        <v>26</v>
      </c>
      <c r="AL546" s="74" t="s">
        <v>26</v>
      </c>
    </row>
    <row r="547" spans="1:38" x14ac:dyDescent="0.25">
      <c r="A547" s="74" t="s">
        <v>758</v>
      </c>
      <c r="B547" s="84" t="s">
        <v>28</v>
      </c>
      <c r="C547" s="74" t="s">
        <v>89</v>
      </c>
      <c r="D547" s="74" t="s">
        <v>135</v>
      </c>
      <c r="E547" s="74" t="s">
        <v>136</v>
      </c>
      <c r="F547" s="74" t="s">
        <v>757</v>
      </c>
      <c r="G547" s="74" t="s">
        <v>138</v>
      </c>
      <c r="H547" s="84">
        <v>12</v>
      </c>
      <c r="I547" s="85">
        <v>0.7</v>
      </c>
      <c r="J547" s="86">
        <v>0.50142385598974282</v>
      </c>
      <c r="K547" s="87">
        <v>0.2</v>
      </c>
      <c r="L547" s="87">
        <v>0.27</v>
      </c>
      <c r="M547" s="87">
        <v>0.27</v>
      </c>
      <c r="N547" s="84">
        <v>0.27</v>
      </c>
      <c r="O547" s="84">
        <v>0.27</v>
      </c>
      <c r="P547" s="84">
        <v>0.27</v>
      </c>
      <c r="Q547" s="84">
        <v>0.27</v>
      </c>
      <c r="R547" s="84">
        <v>0.18</v>
      </c>
      <c r="S547" s="84">
        <v>0.18</v>
      </c>
      <c r="T547" s="84">
        <v>0.18</v>
      </c>
      <c r="U547" s="84">
        <v>0.18</v>
      </c>
      <c r="V547" s="74">
        <v>0.18</v>
      </c>
      <c r="W547" s="74">
        <v>0.18</v>
      </c>
      <c r="X547" s="74">
        <v>0.18</v>
      </c>
      <c r="Y547" s="74">
        <v>0.18</v>
      </c>
      <c r="Z547" s="74">
        <v>0.18</v>
      </c>
      <c r="AA547" s="74">
        <v>0.18</v>
      </c>
      <c r="AB547" s="74">
        <v>0.18</v>
      </c>
      <c r="AC547" s="74">
        <v>0.18</v>
      </c>
      <c r="AD547" s="74">
        <v>0.13</v>
      </c>
      <c r="AE547" s="74">
        <v>0.13</v>
      </c>
      <c r="AF547" s="74">
        <v>0.13</v>
      </c>
      <c r="AG547" s="74">
        <v>0.13</v>
      </c>
      <c r="AH547" s="74">
        <v>0.25</v>
      </c>
      <c r="AI547" s="74" t="s">
        <v>26</v>
      </c>
      <c r="AJ547" s="74" t="s">
        <v>26</v>
      </c>
      <c r="AK547" s="74" t="s">
        <v>26</v>
      </c>
    </row>
    <row r="548" spans="1:38" x14ac:dyDescent="0.25">
      <c r="A548" s="74" t="s">
        <v>759</v>
      </c>
      <c r="B548" s="84" t="s">
        <v>20</v>
      </c>
      <c r="C548" s="74" t="s">
        <v>21</v>
      </c>
      <c r="D548" s="74" t="s">
        <v>135</v>
      </c>
      <c r="E548" s="74" t="s">
        <v>136</v>
      </c>
      <c r="F548" s="74" t="s">
        <v>757</v>
      </c>
      <c r="G548" s="74" t="s">
        <v>138</v>
      </c>
      <c r="H548" s="84">
        <v>12</v>
      </c>
      <c r="I548" s="85">
        <v>0.7</v>
      </c>
      <c r="J548" s="86">
        <v>0.50142385598974282</v>
      </c>
      <c r="K548" s="87">
        <v>0.13</v>
      </c>
      <c r="L548" s="87">
        <v>0.2</v>
      </c>
      <c r="M548" s="87">
        <v>0.2</v>
      </c>
      <c r="N548" s="84">
        <v>0.2</v>
      </c>
      <c r="O548" s="84">
        <v>0.2</v>
      </c>
      <c r="P548" s="84">
        <v>0.2</v>
      </c>
      <c r="Q548" s="84">
        <v>0.2</v>
      </c>
      <c r="R548" s="84">
        <v>0.18</v>
      </c>
      <c r="S548" s="84">
        <v>0.18</v>
      </c>
      <c r="T548" s="84">
        <v>0.18</v>
      </c>
      <c r="U548" s="84">
        <v>0.18</v>
      </c>
      <c r="V548" s="74">
        <v>0.18</v>
      </c>
      <c r="W548" s="74">
        <v>0.18</v>
      </c>
      <c r="X548" s="74">
        <v>0.18</v>
      </c>
      <c r="Y548" s="74">
        <v>0.18</v>
      </c>
      <c r="Z548" s="74">
        <v>0.18</v>
      </c>
      <c r="AA548" s="74">
        <v>0.18</v>
      </c>
      <c r="AB548" s="74">
        <v>0.18</v>
      </c>
      <c r="AC548" s="74">
        <v>0.18</v>
      </c>
      <c r="AD548" s="74">
        <v>0.13</v>
      </c>
      <c r="AE548" s="74">
        <v>0.13</v>
      </c>
      <c r="AF548" s="74">
        <v>0.13</v>
      </c>
      <c r="AG548" s="74">
        <v>0.13</v>
      </c>
      <c r="AH548" s="74">
        <v>0.25</v>
      </c>
      <c r="AI548" s="74" t="s">
        <v>26</v>
      </c>
      <c r="AJ548" s="74" t="s">
        <v>26</v>
      </c>
      <c r="AK548" s="74" t="s">
        <v>26</v>
      </c>
      <c r="AL548" s="74" t="s">
        <v>26</v>
      </c>
    </row>
    <row r="549" spans="1:38" x14ac:dyDescent="0.25">
      <c r="A549" s="74" t="s">
        <v>760</v>
      </c>
      <c r="B549" s="84" t="s">
        <v>28</v>
      </c>
      <c r="C549" s="74" t="s">
        <v>21</v>
      </c>
      <c r="D549" s="74" t="s">
        <v>135</v>
      </c>
      <c r="E549" s="74" t="s">
        <v>136</v>
      </c>
      <c r="F549" s="74" t="s">
        <v>757</v>
      </c>
      <c r="G549" s="74" t="s">
        <v>138</v>
      </c>
      <c r="H549" s="84">
        <v>12</v>
      </c>
      <c r="I549" s="85">
        <v>0.7</v>
      </c>
      <c r="J549" s="86">
        <v>0.50142385598974282</v>
      </c>
      <c r="K549" s="87">
        <v>0.2</v>
      </c>
      <c r="L549" s="87">
        <v>0.27</v>
      </c>
      <c r="M549" s="87">
        <v>0.27</v>
      </c>
      <c r="N549" s="84">
        <v>0.27</v>
      </c>
      <c r="O549" s="84">
        <v>0.27</v>
      </c>
      <c r="P549" s="84">
        <v>0.27</v>
      </c>
      <c r="Q549" s="84">
        <v>0.27</v>
      </c>
      <c r="R549" s="84">
        <v>0.18</v>
      </c>
      <c r="S549" s="84">
        <v>0.18</v>
      </c>
      <c r="T549" s="84">
        <v>0.18</v>
      </c>
      <c r="U549" s="84">
        <v>0.18</v>
      </c>
      <c r="V549" s="74">
        <v>0.18</v>
      </c>
      <c r="W549" s="74">
        <v>0.18</v>
      </c>
      <c r="X549" s="74">
        <v>0.18</v>
      </c>
      <c r="Y549" s="74">
        <v>0.18</v>
      </c>
      <c r="Z549" s="74">
        <v>0.18</v>
      </c>
      <c r="AA549" s="74">
        <v>0.18</v>
      </c>
      <c r="AB549" s="74">
        <v>0.18</v>
      </c>
      <c r="AC549" s="74">
        <v>0.18</v>
      </c>
      <c r="AD549" s="74">
        <v>0.13</v>
      </c>
      <c r="AE549" s="74">
        <v>0.13</v>
      </c>
      <c r="AF549" s="74">
        <v>0.13</v>
      </c>
      <c r="AG549" s="74">
        <v>0.13</v>
      </c>
      <c r="AH549" s="74">
        <v>0.25</v>
      </c>
      <c r="AI549" s="74" t="s">
        <v>26</v>
      </c>
      <c r="AJ549" s="74" t="s">
        <v>26</v>
      </c>
      <c r="AK549" s="74" t="s">
        <v>26</v>
      </c>
    </row>
    <row r="550" spans="1:38" x14ac:dyDescent="0.25">
      <c r="A550" s="74" t="s">
        <v>761</v>
      </c>
      <c r="B550" s="84" t="s">
        <v>20</v>
      </c>
      <c r="C550" s="74" t="s">
        <v>30</v>
      </c>
      <c r="D550" s="74" t="s">
        <v>135</v>
      </c>
      <c r="E550" s="74" t="s">
        <v>136</v>
      </c>
      <c r="F550" s="74" t="s">
        <v>757</v>
      </c>
      <c r="G550" s="74" t="s">
        <v>138</v>
      </c>
      <c r="H550" s="84">
        <v>12</v>
      </c>
      <c r="I550" s="85">
        <v>0.7</v>
      </c>
      <c r="J550" s="86">
        <v>0.50142385598974282</v>
      </c>
      <c r="K550" s="87">
        <v>0.2</v>
      </c>
      <c r="L550" s="87">
        <v>0.27</v>
      </c>
      <c r="M550" s="87">
        <v>0.27</v>
      </c>
      <c r="N550" s="84">
        <v>0.27</v>
      </c>
      <c r="O550" s="84">
        <v>0.27</v>
      </c>
      <c r="P550" s="84">
        <v>0.27</v>
      </c>
      <c r="Q550" s="84">
        <v>0.27</v>
      </c>
      <c r="R550" s="84">
        <v>0.18</v>
      </c>
      <c r="S550" s="84">
        <v>0.18</v>
      </c>
      <c r="T550" s="84">
        <v>0.18</v>
      </c>
      <c r="U550" s="84">
        <v>0.18</v>
      </c>
      <c r="V550" s="74">
        <v>0.18</v>
      </c>
      <c r="W550" s="74">
        <v>0.18</v>
      </c>
      <c r="X550" s="74">
        <v>0.18</v>
      </c>
      <c r="Y550" s="74">
        <v>0.18</v>
      </c>
      <c r="Z550" s="74">
        <v>0.18</v>
      </c>
      <c r="AA550" s="74">
        <v>0.18</v>
      </c>
      <c r="AB550" s="74">
        <v>0.18</v>
      </c>
      <c r="AC550" s="74">
        <v>0.18</v>
      </c>
      <c r="AD550" s="74">
        <v>0.13</v>
      </c>
      <c r="AE550" s="74">
        <v>0.13</v>
      </c>
      <c r="AF550" s="74">
        <v>0.13</v>
      </c>
      <c r="AG550" s="74">
        <v>0.13</v>
      </c>
      <c r="AH550" s="74">
        <v>0.25</v>
      </c>
      <c r="AI550" s="74" t="s">
        <v>26</v>
      </c>
      <c r="AJ550" s="74" t="s">
        <v>26</v>
      </c>
      <c r="AK550" s="74" t="s">
        <v>26</v>
      </c>
      <c r="AL550" s="74" t="s">
        <v>26</v>
      </c>
    </row>
    <row r="551" spans="1:38" x14ac:dyDescent="0.25">
      <c r="A551" s="74" t="s">
        <v>762</v>
      </c>
      <c r="B551" s="84" t="s">
        <v>28</v>
      </c>
      <c r="C551" s="74" t="s">
        <v>30</v>
      </c>
      <c r="D551" s="74" t="s">
        <v>135</v>
      </c>
      <c r="E551" s="74" t="s">
        <v>136</v>
      </c>
      <c r="F551" s="74" t="s">
        <v>757</v>
      </c>
      <c r="G551" s="74" t="s">
        <v>138</v>
      </c>
      <c r="H551" s="84">
        <v>12</v>
      </c>
      <c r="I551" s="85">
        <v>0.7</v>
      </c>
      <c r="J551" s="86">
        <v>0.50142385598974282</v>
      </c>
      <c r="K551" s="87">
        <v>0.2</v>
      </c>
      <c r="L551" s="87">
        <v>0.27</v>
      </c>
      <c r="M551" s="87">
        <v>0.27</v>
      </c>
      <c r="N551" s="84">
        <v>0.27</v>
      </c>
      <c r="O551" s="84">
        <v>0.27</v>
      </c>
      <c r="P551" s="84">
        <v>0.27</v>
      </c>
      <c r="Q551" s="84">
        <v>0.27</v>
      </c>
      <c r="R551" s="84">
        <v>0.18</v>
      </c>
      <c r="S551" s="84">
        <v>0.18</v>
      </c>
      <c r="T551" s="84">
        <v>0.18</v>
      </c>
      <c r="U551" s="84">
        <v>0.18</v>
      </c>
      <c r="V551" s="74">
        <v>0.18</v>
      </c>
      <c r="W551" s="74">
        <v>0.18</v>
      </c>
      <c r="X551" s="74">
        <v>0.18</v>
      </c>
      <c r="Y551" s="74">
        <v>0.18</v>
      </c>
      <c r="Z551" s="74">
        <v>0.18</v>
      </c>
      <c r="AA551" s="74">
        <v>0.18</v>
      </c>
      <c r="AB551" s="74">
        <v>0.18</v>
      </c>
      <c r="AC551" s="74">
        <v>0.18</v>
      </c>
      <c r="AD551" s="74">
        <v>0.13</v>
      </c>
      <c r="AE551" s="74">
        <v>0.13</v>
      </c>
      <c r="AF551" s="74">
        <v>0.13</v>
      </c>
      <c r="AG551" s="74">
        <v>0.13</v>
      </c>
      <c r="AH551" s="74">
        <v>0.25</v>
      </c>
      <c r="AI551" s="74" t="s">
        <v>26</v>
      </c>
      <c r="AJ551" s="74" t="s">
        <v>26</v>
      </c>
      <c r="AK551" s="74" t="s">
        <v>26</v>
      </c>
    </row>
    <row r="552" spans="1:38" x14ac:dyDescent="0.25">
      <c r="A552" s="74" t="s">
        <v>763</v>
      </c>
      <c r="B552" s="84" t="s">
        <v>20</v>
      </c>
      <c r="C552" s="74" t="s">
        <v>89</v>
      </c>
      <c r="D552" s="74" t="s">
        <v>135</v>
      </c>
      <c r="E552" s="74" t="s">
        <v>136</v>
      </c>
      <c r="F552" s="74" t="s">
        <v>764</v>
      </c>
      <c r="G552" s="74" t="s">
        <v>138</v>
      </c>
      <c r="H552" s="84">
        <v>12</v>
      </c>
      <c r="I552" s="85">
        <v>0.7</v>
      </c>
      <c r="J552" s="86">
        <v>0.50142385598974282</v>
      </c>
      <c r="K552" s="87">
        <v>0.2</v>
      </c>
      <c r="L552" s="87">
        <v>0.27</v>
      </c>
      <c r="M552" s="87">
        <v>0.27</v>
      </c>
      <c r="N552" s="84">
        <v>0.27</v>
      </c>
      <c r="O552" s="84">
        <v>0.27</v>
      </c>
      <c r="P552" s="84">
        <v>0.27</v>
      </c>
      <c r="Q552" s="84">
        <v>0.27</v>
      </c>
      <c r="R552" s="84">
        <v>0.18</v>
      </c>
      <c r="S552" s="84">
        <v>0.18</v>
      </c>
      <c r="T552" s="84">
        <v>0.18</v>
      </c>
      <c r="U552" s="84">
        <v>0.18</v>
      </c>
      <c r="V552" s="74">
        <v>0.18</v>
      </c>
      <c r="W552" s="74">
        <v>0.18</v>
      </c>
      <c r="X552" s="74">
        <v>0.18</v>
      </c>
      <c r="Y552" s="74">
        <v>0.18</v>
      </c>
      <c r="Z552" s="74">
        <v>0.18</v>
      </c>
      <c r="AA552" s="74">
        <v>0.18</v>
      </c>
      <c r="AB552" s="74" t="s">
        <v>54</v>
      </c>
      <c r="AC552" s="74" t="s">
        <v>54</v>
      </c>
      <c r="AD552" s="74" t="s">
        <v>54</v>
      </c>
      <c r="AE552" s="74" t="s">
        <v>54</v>
      </c>
      <c r="AF552" s="74" t="s">
        <v>54</v>
      </c>
      <c r="AG552" s="74" t="s">
        <v>54</v>
      </c>
      <c r="AH552" s="74" t="s">
        <v>54</v>
      </c>
      <c r="AI552" s="74" t="s">
        <v>26</v>
      </c>
      <c r="AJ552" s="74" t="s">
        <v>26</v>
      </c>
    </row>
    <row r="553" spans="1:38" x14ac:dyDescent="0.25">
      <c r="A553" s="74" t="s">
        <v>765</v>
      </c>
      <c r="B553" s="84" t="s">
        <v>28</v>
      </c>
      <c r="C553" s="74" t="s">
        <v>89</v>
      </c>
      <c r="D553" s="74" t="s">
        <v>135</v>
      </c>
      <c r="E553" s="74" t="s">
        <v>136</v>
      </c>
      <c r="F553" s="74" t="s">
        <v>764</v>
      </c>
      <c r="G553" s="74" t="s">
        <v>138</v>
      </c>
      <c r="H553" s="84">
        <v>12</v>
      </c>
      <c r="I553" s="85">
        <v>0.7</v>
      </c>
      <c r="J553" s="86">
        <v>0.50142385598974282</v>
      </c>
      <c r="K553" s="87">
        <v>0.2</v>
      </c>
      <c r="L553" s="87">
        <v>0.27</v>
      </c>
      <c r="M553" s="87">
        <v>0.27</v>
      </c>
      <c r="N553" s="84">
        <v>0.27</v>
      </c>
      <c r="O553" s="84">
        <v>0.27</v>
      </c>
      <c r="P553" s="84">
        <v>0.27</v>
      </c>
      <c r="Q553" s="84">
        <v>0.27</v>
      </c>
      <c r="R553" s="84">
        <v>0.18</v>
      </c>
      <c r="S553" s="84">
        <v>0.18</v>
      </c>
      <c r="T553" s="84">
        <v>0.18</v>
      </c>
      <c r="U553" s="84">
        <v>0.18</v>
      </c>
      <c r="V553" s="74">
        <v>0.18</v>
      </c>
      <c r="W553" s="74">
        <v>0.18</v>
      </c>
      <c r="X553" s="74">
        <v>0.18</v>
      </c>
      <c r="Y553" s="74">
        <v>0.18</v>
      </c>
      <c r="Z553" s="74">
        <v>0.18</v>
      </c>
      <c r="AA553" s="74">
        <v>0.18</v>
      </c>
      <c r="AB553" s="74" t="s">
        <v>54</v>
      </c>
      <c r="AC553" s="74" t="s">
        <v>54</v>
      </c>
      <c r="AD553" s="74" t="s">
        <v>54</v>
      </c>
      <c r="AE553" s="74" t="s">
        <v>54</v>
      </c>
      <c r="AF553" s="74" t="s">
        <v>54</v>
      </c>
      <c r="AG553" s="74" t="s">
        <v>54</v>
      </c>
      <c r="AH553" s="74" t="s">
        <v>54</v>
      </c>
      <c r="AI553" s="74" t="s">
        <v>26</v>
      </c>
      <c r="AJ553" s="74" t="s">
        <v>26</v>
      </c>
    </row>
    <row r="554" spans="1:38" x14ac:dyDescent="0.25">
      <c r="A554" s="74" t="s">
        <v>766</v>
      </c>
      <c r="B554" s="84" t="s">
        <v>20</v>
      </c>
      <c r="C554" s="74" t="s">
        <v>21</v>
      </c>
      <c r="D554" s="74" t="s">
        <v>135</v>
      </c>
      <c r="E554" s="74" t="s">
        <v>136</v>
      </c>
      <c r="F554" s="74" t="s">
        <v>764</v>
      </c>
      <c r="G554" s="74" t="s">
        <v>138</v>
      </c>
      <c r="H554" s="84">
        <v>12</v>
      </c>
      <c r="I554" s="85">
        <v>0.7</v>
      </c>
      <c r="J554" s="86">
        <v>0.50142385598974282</v>
      </c>
      <c r="K554" s="87">
        <v>0.13</v>
      </c>
      <c r="L554" s="87">
        <v>0.2</v>
      </c>
      <c r="M554" s="87">
        <v>0.2</v>
      </c>
      <c r="N554" s="84">
        <v>0.2</v>
      </c>
      <c r="O554" s="84">
        <v>0.2</v>
      </c>
      <c r="P554" s="84">
        <v>0.2</v>
      </c>
      <c r="Q554" s="84">
        <v>0.2</v>
      </c>
      <c r="R554" s="84">
        <v>0.18</v>
      </c>
      <c r="S554" s="84">
        <v>0.18</v>
      </c>
      <c r="T554" s="84">
        <v>0.18</v>
      </c>
      <c r="U554" s="84">
        <v>0.18</v>
      </c>
      <c r="V554" s="74">
        <v>0.18</v>
      </c>
      <c r="W554" s="74">
        <v>0.18</v>
      </c>
      <c r="X554" s="74">
        <v>0.18</v>
      </c>
      <c r="Y554" s="74">
        <v>0.18</v>
      </c>
      <c r="Z554" s="74">
        <v>0.18</v>
      </c>
      <c r="AA554" s="74">
        <v>0.18</v>
      </c>
      <c r="AB554" s="74" t="s">
        <v>54</v>
      </c>
      <c r="AC554" s="74" t="s">
        <v>54</v>
      </c>
      <c r="AD554" s="74" t="s">
        <v>54</v>
      </c>
      <c r="AE554" s="74" t="s">
        <v>54</v>
      </c>
      <c r="AF554" s="74" t="s">
        <v>54</v>
      </c>
      <c r="AG554" s="74" t="s">
        <v>54</v>
      </c>
      <c r="AH554" s="74" t="s">
        <v>54</v>
      </c>
      <c r="AI554" s="74" t="s">
        <v>26</v>
      </c>
      <c r="AJ554" s="74" t="s">
        <v>26</v>
      </c>
    </row>
    <row r="555" spans="1:38" x14ac:dyDescent="0.25">
      <c r="A555" s="74" t="s">
        <v>767</v>
      </c>
      <c r="B555" s="84" t="s">
        <v>28</v>
      </c>
      <c r="C555" s="74" t="s">
        <v>21</v>
      </c>
      <c r="D555" s="74" t="s">
        <v>135</v>
      </c>
      <c r="E555" s="74" t="s">
        <v>136</v>
      </c>
      <c r="F555" s="74" t="s">
        <v>764</v>
      </c>
      <c r="G555" s="74" t="s">
        <v>138</v>
      </c>
      <c r="H555" s="84">
        <v>12</v>
      </c>
      <c r="I555" s="85">
        <v>0.7</v>
      </c>
      <c r="J555" s="86">
        <v>0.50142385598974282</v>
      </c>
      <c r="K555" s="87">
        <v>0.2</v>
      </c>
      <c r="L555" s="87">
        <v>0.27</v>
      </c>
      <c r="M555" s="87">
        <v>0.27</v>
      </c>
      <c r="N555" s="84">
        <v>0.27</v>
      </c>
      <c r="O555" s="84">
        <v>0.27</v>
      </c>
      <c r="P555" s="84">
        <v>0.27</v>
      </c>
      <c r="Q555" s="84">
        <v>0.27</v>
      </c>
      <c r="R555" s="84">
        <v>0.18</v>
      </c>
      <c r="S555" s="84">
        <v>0.18</v>
      </c>
      <c r="T555" s="84">
        <v>0.18</v>
      </c>
      <c r="U555" s="84">
        <v>0.18</v>
      </c>
      <c r="V555" s="74">
        <v>0.18</v>
      </c>
      <c r="W555" s="74">
        <v>0.18</v>
      </c>
      <c r="X555" s="74">
        <v>0.18</v>
      </c>
      <c r="Y555" s="74">
        <v>0.18</v>
      </c>
      <c r="Z555" s="74">
        <v>0.18</v>
      </c>
      <c r="AA555" s="74">
        <v>0.18</v>
      </c>
      <c r="AB555" s="74" t="s">
        <v>54</v>
      </c>
      <c r="AC555" s="74" t="s">
        <v>54</v>
      </c>
      <c r="AD555" s="74" t="s">
        <v>54</v>
      </c>
      <c r="AE555" s="74" t="s">
        <v>54</v>
      </c>
      <c r="AF555" s="74" t="s">
        <v>54</v>
      </c>
      <c r="AG555" s="74" t="s">
        <v>54</v>
      </c>
      <c r="AH555" s="74" t="s">
        <v>54</v>
      </c>
      <c r="AI555" s="74" t="s">
        <v>26</v>
      </c>
      <c r="AJ555" s="74" t="s">
        <v>26</v>
      </c>
    </row>
    <row r="556" spans="1:38" x14ac:dyDescent="0.25">
      <c r="A556" s="74" t="s">
        <v>768</v>
      </c>
      <c r="B556" s="84" t="s">
        <v>20</v>
      </c>
      <c r="C556" s="74" t="s">
        <v>30</v>
      </c>
      <c r="D556" s="74" t="s">
        <v>135</v>
      </c>
      <c r="E556" s="74" t="s">
        <v>136</v>
      </c>
      <c r="F556" s="74" t="s">
        <v>764</v>
      </c>
      <c r="G556" s="74" t="s">
        <v>138</v>
      </c>
      <c r="H556" s="84">
        <v>12</v>
      </c>
      <c r="I556" s="85">
        <v>0.7</v>
      </c>
      <c r="J556" s="86">
        <v>0.50142385598974282</v>
      </c>
      <c r="K556" s="87">
        <v>0.2</v>
      </c>
      <c r="L556" s="87">
        <v>0.27</v>
      </c>
      <c r="M556" s="87">
        <v>0.27</v>
      </c>
      <c r="N556" s="84">
        <v>0.27</v>
      </c>
      <c r="O556" s="84">
        <v>0.27</v>
      </c>
      <c r="P556" s="84">
        <v>0.27</v>
      </c>
      <c r="Q556" s="84">
        <v>0.27</v>
      </c>
      <c r="R556" s="84">
        <v>0.18</v>
      </c>
      <c r="S556" s="84">
        <v>0.18</v>
      </c>
      <c r="T556" s="84">
        <v>0.18</v>
      </c>
      <c r="U556" s="84">
        <v>0.18</v>
      </c>
      <c r="V556" s="74">
        <v>0.18</v>
      </c>
      <c r="W556" s="74">
        <v>0.18</v>
      </c>
      <c r="X556" s="74">
        <v>0.18</v>
      </c>
      <c r="Y556" s="74">
        <v>0.18</v>
      </c>
      <c r="Z556" s="74">
        <v>0.18</v>
      </c>
      <c r="AA556" s="74">
        <v>0.18</v>
      </c>
      <c r="AB556" s="74" t="s">
        <v>54</v>
      </c>
      <c r="AC556" s="74" t="s">
        <v>54</v>
      </c>
      <c r="AD556" s="74" t="s">
        <v>54</v>
      </c>
      <c r="AE556" s="74" t="s">
        <v>54</v>
      </c>
      <c r="AF556" s="74" t="s">
        <v>54</v>
      </c>
      <c r="AG556" s="74" t="s">
        <v>54</v>
      </c>
      <c r="AH556" s="74" t="s">
        <v>54</v>
      </c>
      <c r="AI556" s="74" t="s">
        <v>26</v>
      </c>
      <c r="AJ556" s="74" t="s">
        <v>26</v>
      </c>
    </row>
    <row r="557" spans="1:38" x14ac:dyDescent="0.25">
      <c r="A557" s="74" t="s">
        <v>769</v>
      </c>
      <c r="B557" s="84" t="s">
        <v>28</v>
      </c>
      <c r="C557" s="74" t="s">
        <v>30</v>
      </c>
      <c r="D557" s="74" t="s">
        <v>135</v>
      </c>
      <c r="E557" s="74" t="s">
        <v>136</v>
      </c>
      <c r="F557" s="74" t="s">
        <v>764</v>
      </c>
      <c r="G557" s="74" t="s">
        <v>138</v>
      </c>
      <c r="H557" s="84">
        <v>12</v>
      </c>
      <c r="I557" s="85">
        <v>0.7</v>
      </c>
      <c r="J557" s="86">
        <v>0.50142385598974282</v>
      </c>
      <c r="K557" s="87">
        <v>0.2</v>
      </c>
      <c r="L557" s="87">
        <v>0.27</v>
      </c>
      <c r="M557" s="87">
        <v>0.27</v>
      </c>
      <c r="N557" s="84">
        <v>0.27</v>
      </c>
      <c r="O557" s="84">
        <v>0.27</v>
      </c>
      <c r="P557" s="84">
        <v>0.27</v>
      </c>
      <c r="Q557" s="84">
        <v>0.27</v>
      </c>
      <c r="R557" s="84">
        <v>0.18</v>
      </c>
      <c r="S557" s="84">
        <v>0.18</v>
      </c>
      <c r="T557" s="84">
        <v>0.18</v>
      </c>
      <c r="U557" s="84">
        <v>0.18</v>
      </c>
      <c r="V557" s="74">
        <v>0.18</v>
      </c>
      <c r="W557" s="74">
        <v>0.18</v>
      </c>
      <c r="X557" s="74">
        <v>0.18</v>
      </c>
      <c r="Y557" s="74">
        <v>0.18</v>
      </c>
      <c r="Z557" s="74">
        <v>0.18</v>
      </c>
      <c r="AA557" s="74">
        <v>0.18</v>
      </c>
      <c r="AB557" s="74" t="s">
        <v>54</v>
      </c>
      <c r="AC557" s="74" t="s">
        <v>54</v>
      </c>
      <c r="AD557" s="74" t="s">
        <v>54</v>
      </c>
      <c r="AE557" s="74" t="s">
        <v>54</v>
      </c>
      <c r="AF557" s="74" t="s">
        <v>54</v>
      </c>
      <c r="AG557" s="74" t="s">
        <v>54</v>
      </c>
      <c r="AH557" s="74" t="s">
        <v>54</v>
      </c>
      <c r="AI557" s="74" t="s">
        <v>26</v>
      </c>
      <c r="AJ557" s="74" t="s">
        <v>26</v>
      </c>
    </row>
    <row r="558" spans="1:38" x14ac:dyDescent="0.25">
      <c r="A558" s="74" t="s">
        <v>770</v>
      </c>
      <c r="B558" s="84" t="s">
        <v>20</v>
      </c>
      <c r="C558" s="74" t="s">
        <v>89</v>
      </c>
      <c r="D558" s="74" t="s">
        <v>135</v>
      </c>
      <c r="E558" s="74" t="s">
        <v>136</v>
      </c>
      <c r="F558" s="74" t="s">
        <v>771</v>
      </c>
      <c r="G558" s="74" t="s">
        <v>138</v>
      </c>
      <c r="H558" s="84">
        <v>12</v>
      </c>
      <c r="I558" s="85">
        <v>0.7</v>
      </c>
      <c r="J558" s="86">
        <v>0.50142385598974282</v>
      </c>
      <c r="K558" s="87">
        <v>0.2</v>
      </c>
      <c r="L558" s="87">
        <v>0.27</v>
      </c>
      <c r="M558" s="87">
        <v>0.27</v>
      </c>
      <c r="N558" s="84">
        <v>0.27</v>
      </c>
      <c r="O558" s="84">
        <v>0.27</v>
      </c>
      <c r="P558" s="84">
        <v>0.27</v>
      </c>
      <c r="Q558" s="84">
        <v>0.27</v>
      </c>
      <c r="R558" s="84">
        <v>0.18</v>
      </c>
      <c r="S558" s="84">
        <v>0.18</v>
      </c>
      <c r="T558" s="84">
        <v>0.18</v>
      </c>
      <c r="U558" s="84">
        <v>0.18</v>
      </c>
      <c r="V558" s="74">
        <v>0.18</v>
      </c>
      <c r="W558" s="74">
        <v>0.18</v>
      </c>
      <c r="X558" s="74">
        <v>0.18</v>
      </c>
      <c r="Y558" s="74">
        <v>0.18</v>
      </c>
      <c r="Z558" s="74">
        <v>0.18</v>
      </c>
      <c r="AA558" s="74">
        <v>0.18</v>
      </c>
      <c r="AB558" s="74">
        <v>0.18</v>
      </c>
      <c r="AC558" s="74">
        <v>0.18</v>
      </c>
      <c r="AD558" s="74">
        <v>0.13</v>
      </c>
      <c r="AE558" s="74">
        <v>0.13</v>
      </c>
      <c r="AF558" s="74">
        <v>0.13</v>
      </c>
      <c r="AG558" s="74">
        <v>0.13</v>
      </c>
      <c r="AH558" s="74">
        <v>0.25</v>
      </c>
      <c r="AI558" s="74" t="s">
        <v>26</v>
      </c>
      <c r="AJ558" s="74" t="s">
        <v>26</v>
      </c>
      <c r="AK558" s="74" t="s">
        <v>26</v>
      </c>
      <c r="AL558" s="74" t="s">
        <v>26</v>
      </c>
    </row>
    <row r="559" spans="1:38" x14ac:dyDescent="0.25">
      <c r="A559" s="74" t="s">
        <v>772</v>
      </c>
      <c r="B559" s="84" t="s">
        <v>28</v>
      </c>
      <c r="C559" s="74" t="s">
        <v>89</v>
      </c>
      <c r="D559" s="74" t="s">
        <v>135</v>
      </c>
      <c r="E559" s="74" t="s">
        <v>136</v>
      </c>
      <c r="F559" s="74" t="s">
        <v>771</v>
      </c>
      <c r="G559" s="74" t="s">
        <v>138</v>
      </c>
      <c r="H559" s="84">
        <v>12</v>
      </c>
      <c r="I559" s="85">
        <v>0.7</v>
      </c>
      <c r="J559" s="86">
        <v>0.50142385598974282</v>
      </c>
      <c r="K559" s="87">
        <v>0.2</v>
      </c>
      <c r="L559" s="87">
        <v>0.27</v>
      </c>
      <c r="M559" s="87">
        <v>0.27</v>
      </c>
      <c r="N559" s="84">
        <v>0.27</v>
      </c>
      <c r="O559" s="84">
        <v>0.27</v>
      </c>
      <c r="P559" s="84">
        <v>0.27</v>
      </c>
      <c r="Q559" s="84">
        <v>0.27</v>
      </c>
      <c r="R559" s="84">
        <v>0.18</v>
      </c>
      <c r="S559" s="84">
        <v>0.18</v>
      </c>
      <c r="T559" s="84">
        <v>0.18</v>
      </c>
      <c r="U559" s="84">
        <v>0.18</v>
      </c>
      <c r="V559" s="74">
        <v>0.18</v>
      </c>
      <c r="W559" s="74">
        <v>0.18</v>
      </c>
      <c r="X559" s="74">
        <v>0.18</v>
      </c>
      <c r="Y559" s="74">
        <v>0.18</v>
      </c>
      <c r="Z559" s="74">
        <v>0.18</v>
      </c>
      <c r="AA559" s="74">
        <v>0.18</v>
      </c>
      <c r="AB559" s="74">
        <v>0.18</v>
      </c>
      <c r="AC559" s="74">
        <v>0.18</v>
      </c>
      <c r="AD559" s="74">
        <v>0.13</v>
      </c>
      <c r="AE559" s="74">
        <v>0.13</v>
      </c>
      <c r="AF559" s="74">
        <v>0.13</v>
      </c>
      <c r="AG559" s="74">
        <v>0.13</v>
      </c>
      <c r="AH559" s="74">
        <v>0.25</v>
      </c>
      <c r="AI559" s="74" t="s">
        <v>26</v>
      </c>
      <c r="AJ559" s="74" t="s">
        <v>26</v>
      </c>
      <c r="AK559" s="74" t="s">
        <v>26</v>
      </c>
    </row>
    <row r="560" spans="1:38" x14ac:dyDescent="0.25">
      <c r="A560" s="74" t="s">
        <v>773</v>
      </c>
      <c r="B560" s="84" t="s">
        <v>20</v>
      </c>
      <c r="C560" s="74" t="s">
        <v>21</v>
      </c>
      <c r="D560" s="74" t="s">
        <v>135</v>
      </c>
      <c r="E560" s="74" t="s">
        <v>136</v>
      </c>
      <c r="F560" s="74" t="s">
        <v>771</v>
      </c>
      <c r="G560" s="74" t="s">
        <v>138</v>
      </c>
      <c r="H560" s="84">
        <v>12</v>
      </c>
      <c r="I560" s="85">
        <v>0.7</v>
      </c>
      <c r="J560" s="86">
        <v>0.50142385598974282</v>
      </c>
      <c r="K560" s="87">
        <v>0.13</v>
      </c>
      <c r="L560" s="87">
        <v>0.2</v>
      </c>
      <c r="M560" s="87">
        <v>0.2</v>
      </c>
      <c r="N560" s="84">
        <v>0.2</v>
      </c>
      <c r="O560" s="84">
        <v>0.2</v>
      </c>
      <c r="P560" s="84">
        <v>0.2</v>
      </c>
      <c r="Q560" s="84">
        <v>0.2</v>
      </c>
      <c r="R560" s="84">
        <v>0.18</v>
      </c>
      <c r="S560" s="84">
        <v>0.18</v>
      </c>
      <c r="T560" s="84">
        <v>0.18</v>
      </c>
      <c r="U560" s="84">
        <v>0.18</v>
      </c>
      <c r="V560" s="74">
        <v>0.18</v>
      </c>
      <c r="W560" s="74">
        <v>0.18</v>
      </c>
      <c r="X560" s="74">
        <v>0.18</v>
      </c>
      <c r="Y560" s="74">
        <v>0.18</v>
      </c>
      <c r="Z560" s="74">
        <v>0.18</v>
      </c>
      <c r="AA560" s="74">
        <v>0.18</v>
      </c>
      <c r="AB560" s="74">
        <v>0.18</v>
      </c>
      <c r="AC560" s="74">
        <v>0.18</v>
      </c>
      <c r="AD560" s="74">
        <v>0.13</v>
      </c>
      <c r="AE560" s="74">
        <v>0.13</v>
      </c>
      <c r="AF560" s="74">
        <v>0.13</v>
      </c>
      <c r="AG560" s="74">
        <v>0.13</v>
      </c>
      <c r="AH560" s="74">
        <v>0.25</v>
      </c>
      <c r="AI560" s="74" t="s">
        <v>26</v>
      </c>
      <c r="AJ560" s="74" t="s">
        <v>26</v>
      </c>
      <c r="AK560" s="74" t="s">
        <v>26</v>
      </c>
      <c r="AL560" s="74" t="s">
        <v>26</v>
      </c>
    </row>
    <row r="561" spans="1:38" x14ac:dyDescent="0.25">
      <c r="A561" s="74" t="s">
        <v>774</v>
      </c>
      <c r="B561" s="84" t="s">
        <v>28</v>
      </c>
      <c r="C561" s="74" t="s">
        <v>21</v>
      </c>
      <c r="D561" s="74" t="s">
        <v>135</v>
      </c>
      <c r="E561" s="74" t="s">
        <v>136</v>
      </c>
      <c r="F561" s="74" t="s">
        <v>771</v>
      </c>
      <c r="G561" s="74" t="s">
        <v>138</v>
      </c>
      <c r="H561" s="84">
        <v>12</v>
      </c>
      <c r="I561" s="85">
        <v>0.7</v>
      </c>
      <c r="J561" s="86">
        <v>0.50142385598974282</v>
      </c>
      <c r="K561" s="87">
        <v>0.2</v>
      </c>
      <c r="L561" s="87">
        <v>0.27</v>
      </c>
      <c r="M561" s="87">
        <v>0.27</v>
      </c>
      <c r="N561" s="84">
        <v>0.27</v>
      </c>
      <c r="O561" s="84">
        <v>0.27</v>
      </c>
      <c r="P561" s="84">
        <v>0.27</v>
      </c>
      <c r="Q561" s="84">
        <v>0.27</v>
      </c>
      <c r="R561" s="84">
        <v>0.18</v>
      </c>
      <c r="S561" s="84">
        <v>0.18</v>
      </c>
      <c r="T561" s="84">
        <v>0.18</v>
      </c>
      <c r="U561" s="84">
        <v>0.18</v>
      </c>
      <c r="V561" s="74">
        <v>0.18</v>
      </c>
      <c r="W561" s="74">
        <v>0.18</v>
      </c>
      <c r="X561" s="74">
        <v>0.18</v>
      </c>
      <c r="Y561" s="74">
        <v>0.18</v>
      </c>
      <c r="Z561" s="74">
        <v>0.18</v>
      </c>
      <c r="AA561" s="74">
        <v>0.18</v>
      </c>
      <c r="AB561" s="74">
        <v>0.18</v>
      </c>
      <c r="AC561" s="74">
        <v>0.18</v>
      </c>
      <c r="AD561" s="74">
        <v>0.13</v>
      </c>
      <c r="AE561" s="74">
        <v>0.13</v>
      </c>
      <c r="AF561" s="74">
        <v>0.13</v>
      </c>
      <c r="AG561" s="74">
        <v>0.13</v>
      </c>
      <c r="AH561" s="74">
        <v>0.25</v>
      </c>
      <c r="AI561" s="74" t="s">
        <v>26</v>
      </c>
      <c r="AJ561" s="74" t="s">
        <v>26</v>
      </c>
      <c r="AK561" s="74" t="s">
        <v>26</v>
      </c>
    </row>
    <row r="562" spans="1:38" x14ac:dyDescent="0.25">
      <c r="A562" s="74" t="s">
        <v>775</v>
      </c>
      <c r="B562" s="84" t="s">
        <v>20</v>
      </c>
      <c r="C562" s="74" t="s">
        <v>30</v>
      </c>
      <c r="D562" s="74" t="s">
        <v>135</v>
      </c>
      <c r="E562" s="74" t="s">
        <v>136</v>
      </c>
      <c r="F562" s="74" t="s">
        <v>771</v>
      </c>
      <c r="G562" s="74" t="s">
        <v>138</v>
      </c>
      <c r="H562" s="84">
        <v>12</v>
      </c>
      <c r="I562" s="85">
        <v>0.7</v>
      </c>
      <c r="J562" s="86">
        <v>0.50142385598974282</v>
      </c>
      <c r="K562" s="87">
        <v>0.2</v>
      </c>
      <c r="L562" s="87">
        <v>0.27</v>
      </c>
      <c r="M562" s="87">
        <v>0.27</v>
      </c>
      <c r="N562" s="84">
        <v>0.27</v>
      </c>
      <c r="O562" s="84">
        <v>0.27</v>
      </c>
      <c r="P562" s="84">
        <v>0.27</v>
      </c>
      <c r="Q562" s="84">
        <v>0.27</v>
      </c>
      <c r="R562" s="84">
        <v>0.18</v>
      </c>
      <c r="S562" s="84">
        <v>0.18</v>
      </c>
      <c r="T562" s="84">
        <v>0.18</v>
      </c>
      <c r="U562" s="84">
        <v>0.18</v>
      </c>
      <c r="V562" s="74">
        <v>0.18</v>
      </c>
      <c r="W562" s="74">
        <v>0.18</v>
      </c>
      <c r="X562" s="74">
        <v>0.18</v>
      </c>
      <c r="Y562" s="74">
        <v>0.18</v>
      </c>
      <c r="Z562" s="74">
        <v>0.18</v>
      </c>
      <c r="AA562" s="74">
        <v>0.18</v>
      </c>
      <c r="AB562" s="74">
        <v>0.18</v>
      </c>
      <c r="AC562" s="74">
        <v>0.18</v>
      </c>
      <c r="AD562" s="74">
        <v>0.13</v>
      </c>
      <c r="AE562" s="74">
        <v>0.13</v>
      </c>
      <c r="AF562" s="74">
        <v>0.13</v>
      </c>
      <c r="AG562" s="74">
        <v>0.13</v>
      </c>
      <c r="AH562" s="74">
        <v>0.25</v>
      </c>
      <c r="AI562" s="74" t="s">
        <v>26</v>
      </c>
      <c r="AJ562" s="74" t="s">
        <v>26</v>
      </c>
      <c r="AK562" s="74" t="s">
        <v>26</v>
      </c>
      <c r="AL562" s="74" t="s">
        <v>26</v>
      </c>
    </row>
    <row r="563" spans="1:38" x14ac:dyDescent="0.25">
      <c r="A563" s="74" t="s">
        <v>776</v>
      </c>
      <c r="B563" s="84" t="s">
        <v>28</v>
      </c>
      <c r="C563" s="74" t="s">
        <v>30</v>
      </c>
      <c r="D563" s="74" t="s">
        <v>135</v>
      </c>
      <c r="E563" s="74" t="s">
        <v>136</v>
      </c>
      <c r="F563" s="74" t="s">
        <v>771</v>
      </c>
      <c r="G563" s="74" t="s">
        <v>138</v>
      </c>
      <c r="H563" s="84">
        <v>12</v>
      </c>
      <c r="I563" s="85">
        <v>0.7</v>
      </c>
      <c r="J563" s="86">
        <v>0.50142385598974282</v>
      </c>
      <c r="K563" s="87">
        <v>0.2</v>
      </c>
      <c r="L563" s="87">
        <v>0.27</v>
      </c>
      <c r="M563" s="87">
        <v>0.27</v>
      </c>
      <c r="N563" s="84">
        <v>0.27</v>
      </c>
      <c r="O563" s="84">
        <v>0.27</v>
      </c>
      <c r="P563" s="84">
        <v>0.27</v>
      </c>
      <c r="Q563" s="84">
        <v>0.27</v>
      </c>
      <c r="R563" s="84">
        <v>0.18</v>
      </c>
      <c r="S563" s="84">
        <v>0.18</v>
      </c>
      <c r="T563" s="84">
        <v>0.18</v>
      </c>
      <c r="U563" s="84">
        <v>0.18</v>
      </c>
      <c r="V563" s="74">
        <v>0.18</v>
      </c>
      <c r="W563" s="74">
        <v>0.18</v>
      </c>
      <c r="X563" s="74">
        <v>0.18</v>
      </c>
      <c r="Y563" s="74">
        <v>0.18</v>
      </c>
      <c r="Z563" s="74">
        <v>0.18</v>
      </c>
      <c r="AA563" s="74">
        <v>0.18</v>
      </c>
      <c r="AB563" s="74">
        <v>0.18</v>
      </c>
      <c r="AC563" s="74">
        <v>0.18</v>
      </c>
      <c r="AD563" s="74">
        <v>0.13</v>
      </c>
      <c r="AE563" s="74">
        <v>0.13</v>
      </c>
      <c r="AF563" s="74">
        <v>0.13</v>
      </c>
      <c r="AG563" s="74">
        <v>0.13</v>
      </c>
      <c r="AH563" s="74">
        <v>0.25</v>
      </c>
      <c r="AI563" s="74" t="s">
        <v>26</v>
      </c>
      <c r="AJ563" s="74" t="s">
        <v>26</v>
      </c>
      <c r="AK563" s="74" t="s">
        <v>26</v>
      </c>
    </row>
    <row r="564" spans="1:38" x14ac:dyDescent="0.25">
      <c r="A564" s="74" t="s">
        <v>777</v>
      </c>
      <c r="B564" s="84" t="s">
        <v>20</v>
      </c>
      <c r="C564" s="74" t="s">
        <v>89</v>
      </c>
      <c r="D564" s="74" t="s">
        <v>90</v>
      </c>
      <c r="E564" s="74" t="s">
        <v>314</v>
      </c>
      <c r="F564" s="74" t="s">
        <v>778</v>
      </c>
      <c r="G564" s="74" t="s">
        <v>93</v>
      </c>
      <c r="H564" s="84">
        <v>5</v>
      </c>
      <c r="I564" s="85">
        <v>0.7</v>
      </c>
      <c r="J564" s="86">
        <v>0.29519112583865559</v>
      </c>
      <c r="K564" s="87">
        <v>0.15</v>
      </c>
      <c r="L564" s="87">
        <v>0.2</v>
      </c>
      <c r="M564" s="87">
        <v>0.2</v>
      </c>
      <c r="N564" s="84">
        <v>0.2</v>
      </c>
      <c r="O564" s="84">
        <v>0.25</v>
      </c>
      <c r="P564" s="84">
        <v>0.25</v>
      </c>
      <c r="Q564" s="84">
        <v>0.25</v>
      </c>
      <c r="R564" s="84">
        <v>0.25</v>
      </c>
      <c r="S564" s="84">
        <v>0.25</v>
      </c>
      <c r="T564" s="84">
        <v>0.25</v>
      </c>
      <c r="U564" s="84">
        <v>0.25</v>
      </c>
      <c r="V564" s="74">
        <v>0.25</v>
      </c>
      <c r="W564" s="74">
        <v>0.25</v>
      </c>
      <c r="X564" s="74">
        <v>0.25</v>
      </c>
      <c r="Y564" s="74">
        <v>0.25</v>
      </c>
      <c r="Z564" s="74">
        <v>0.25</v>
      </c>
      <c r="AA564" s="74">
        <v>0.25</v>
      </c>
      <c r="AB564" s="74">
        <v>0.25</v>
      </c>
      <c r="AC564" s="74">
        <v>0.25</v>
      </c>
      <c r="AD564" s="74">
        <v>0.25</v>
      </c>
      <c r="AE564" s="74">
        <v>0.25</v>
      </c>
      <c r="AF564" s="74">
        <v>0.25</v>
      </c>
      <c r="AG564" s="74">
        <v>0.33</v>
      </c>
      <c r="AH564" s="74">
        <v>0.33</v>
      </c>
      <c r="AI564" s="74" t="s">
        <v>26</v>
      </c>
      <c r="AJ564" s="74" t="s">
        <v>26</v>
      </c>
      <c r="AK564" s="74" t="s">
        <v>26</v>
      </c>
    </row>
    <row r="565" spans="1:38" x14ac:dyDescent="0.25">
      <c r="A565" s="74" t="s">
        <v>779</v>
      </c>
      <c r="B565" s="84" t="s">
        <v>28</v>
      </c>
      <c r="C565" s="74" t="s">
        <v>89</v>
      </c>
      <c r="D565" s="74" t="s">
        <v>90</v>
      </c>
      <c r="E565" s="74" t="s">
        <v>314</v>
      </c>
      <c r="F565" s="74" t="s">
        <v>778</v>
      </c>
      <c r="G565" s="74" t="s">
        <v>93</v>
      </c>
      <c r="H565" s="84">
        <v>5</v>
      </c>
      <c r="I565" s="85">
        <v>0.7</v>
      </c>
      <c r="J565" s="86">
        <v>0.29519112583865559</v>
      </c>
      <c r="K565" s="87">
        <v>0.15</v>
      </c>
      <c r="L565" s="87">
        <v>0.27</v>
      </c>
      <c r="M565" s="87">
        <v>0.27</v>
      </c>
      <c r="N565" s="84">
        <v>0.27</v>
      </c>
      <c r="O565" s="84">
        <v>0.27</v>
      </c>
      <c r="P565" s="84">
        <v>0.27</v>
      </c>
      <c r="Q565" s="84">
        <v>0.27</v>
      </c>
      <c r="R565" s="84">
        <v>0.27</v>
      </c>
      <c r="S565" s="84">
        <v>0.27</v>
      </c>
      <c r="T565" s="84">
        <v>0.27</v>
      </c>
      <c r="U565" s="84">
        <v>0.27</v>
      </c>
      <c r="V565" s="74">
        <v>0.27</v>
      </c>
      <c r="W565" s="74">
        <v>0.27</v>
      </c>
      <c r="X565" s="74">
        <v>0.27</v>
      </c>
      <c r="Y565" s="74">
        <v>0.27</v>
      </c>
      <c r="Z565" s="74">
        <v>0.27</v>
      </c>
      <c r="AA565" s="74">
        <v>0.27</v>
      </c>
      <c r="AB565" s="74">
        <v>0.27</v>
      </c>
      <c r="AC565" s="74">
        <v>0.27</v>
      </c>
      <c r="AD565" s="74">
        <v>0.27</v>
      </c>
      <c r="AE565" s="74">
        <v>0.27</v>
      </c>
      <c r="AF565" s="74">
        <v>0.27</v>
      </c>
      <c r="AG565" s="74">
        <v>0.33</v>
      </c>
      <c r="AH565" s="74">
        <v>0.33</v>
      </c>
      <c r="AI565" s="74" t="s">
        <v>26</v>
      </c>
      <c r="AJ565" s="74" t="s">
        <v>26</v>
      </c>
      <c r="AK565" s="74" t="s">
        <v>26</v>
      </c>
    </row>
    <row r="566" spans="1:38" x14ac:dyDescent="0.25">
      <c r="A566" s="74" t="s">
        <v>780</v>
      </c>
      <c r="B566" s="84" t="s">
        <v>20</v>
      </c>
      <c r="C566" s="74" t="s">
        <v>89</v>
      </c>
      <c r="D566" s="74" t="s">
        <v>90</v>
      </c>
      <c r="E566" s="74" t="s">
        <v>314</v>
      </c>
      <c r="F566" s="74" t="s">
        <v>781</v>
      </c>
      <c r="G566" s="74" t="s">
        <v>93</v>
      </c>
      <c r="H566" s="84">
        <v>5</v>
      </c>
      <c r="I566" s="85">
        <v>0.7</v>
      </c>
      <c r="J566" s="86">
        <v>0.29519112583865559</v>
      </c>
      <c r="K566" s="87">
        <v>0.15</v>
      </c>
      <c r="L566" s="87">
        <v>0.2</v>
      </c>
      <c r="M566" s="87">
        <v>0.2</v>
      </c>
      <c r="N566" s="84">
        <v>0.2</v>
      </c>
      <c r="O566" s="84">
        <v>0.25</v>
      </c>
      <c r="P566" s="84">
        <v>0.25</v>
      </c>
      <c r="Q566" s="84">
        <v>0.25</v>
      </c>
      <c r="R566" s="84">
        <v>0.25</v>
      </c>
      <c r="S566" s="84">
        <v>0.25</v>
      </c>
      <c r="T566" s="84">
        <v>0.25</v>
      </c>
      <c r="U566" s="84">
        <v>0.25</v>
      </c>
      <c r="V566" s="74">
        <v>0.25</v>
      </c>
      <c r="W566" s="74">
        <v>0.25</v>
      </c>
      <c r="X566" s="74">
        <v>0.25</v>
      </c>
      <c r="Y566" s="74">
        <v>0.25</v>
      </c>
      <c r="Z566" s="74">
        <v>0.25</v>
      </c>
      <c r="AA566" s="74">
        <v>0.25</v>
      </c>
      <c r="AB566" s="74">
        <v>0.25</v>
      </c>
      <c r="AC566" s="74">
        <v>0.25</v>
      </c>
      <c r="AD566" s="74">
        <v>0.25</v>
      </c>
      <c r="AE566" s="74">
        <v>0.25</v>
      </c>
      <c r="AF566" s="74">
        <v>0.25</v>
      </c>
      <c r="AG566" s="74">
        <v>0.33</v>
      </c>
      <c r="AH566" s="74">
        <v>0.33</v>
      </c>
      <c r="AI566" s="74" t="s">
        <v>26</v>
      </c>
      <c r="AJ566" s="74" t="s">
        <v>26</v>
      </c>
      <c r="AK566" s="74" t="s">
        <v>26</v>
      </c>
    </row>
    <row r="567" spans="1:38" x14ac:dyDescent="0.25">
      <c r="A567" s="74" t="s">
        <v>782</v>
      </c>
      <c r="B567" s="84" t="s">
        <v>28</v>
      </c>
      <c r="C567" s="74" t="s">
        <v>89</v>
      </c>
      <c r="D567" s="74" t="s">
        <v>90</v>
      </c>
      <c r="E567" s="74" t="s">
        <v>314</v>
      </c>
      <c r="F567" s="74" t="s">
        <v>781</v>
      </c>
      <c r="G567" s="74" t="s">
        <v>93</v>
      </c>
      <c r="H567" s="84">
        <v>5</v>
      </c>
      <c r="I567" s="85">
        <v>0.7</v>
      </c>
      <c r="J567" s="86">
        <v>0.29519112583865559</v>
      </c>
      <c r="K567" s="87">
        <v>0.15</v>
      </c>
      <c r="L567" s="87">
        <v>0.27</v>
      </c>
      <c r="M567" s="87">
        <v>0.27</v>
      </c>
      <c r="N567" s="84">
        <v>0.27</v>
      </c>
      <c r="O567" s="84">
        <v>0.27</v>
      </c>
      <c r="P567" s="84">
        <v>0.27</v>
      </c>
      <c r="Q567" s="84">
        <v>0.27</v>
      </c>
      <c r="R567" s="84">
        <v>0.27</v>
      </c>
      <c r="S567" s="84">
        <v>0.27</v>
      </c>
      <c r="T567" s="84">
        <v>0.27</v>
      </c>
      <c r="U567" s="84">
        <v>0.27</v>
      </c>
      <c r="V567" s="74">
        <v>0.27</v>
      </c>
      <c r="W567" s="74">
        <v>0.27</v>
      </c>
      <c r="X567" s="74">
        <v>0.27</v>
      </c>
      <c r="Y567" s="74">
        <v>0.27</v>
      </c>
      <c r="Z567" s="74">
        <v>0.27</v>
      </c>
      <c r="AA567" s="74">
        <v>0.27</v>
      </c>
      <c r="AB567" s="74">
        <v>0.27</v>
      </c>
      <c r="AC567" s="74">
        <v>0.27</v>
      </c>
      <c r="AD567" s="74">
        <v>0.27</v>
      </c>
      <c r="AE567" s="74">
        <v>0.27</v>
      </c>
      <c r="AF567" s="74">
        <v>0.27</v>
      </c>
      <c r="AG567" s="74">
        <v>0.33</v>
      </c>
      <c r="AH567" s="74">
        <v>0.33</v>
      </c>
      <c r="AI567" s="74" t="s">
        <v>26</v>
      </c>
      <c r="AJ567" s="74" t="s">
        <v>26</v>
      </c>
      <c r="AK567" s="74" t="s">
        <v>26</v>
      </c>
    </row>
    <row r="568" spans="1:38" x14ac:dyDescent="0.25">
      <c r="A568" s="74" t="s">
        <v>783</v>
      </c>
      <c r="B568" s="84" t="s">
        <v>20</v>
      </c>
      <c r="C568" s="74" t="s">
        <v>89</v>
      </c>
      <c r="D568" s="74" t="s">
        <v>90</v>
      </c>
      <c r="E568" s="74" t="s">
        <v>482</v>
      </c>
      <c r="F568" s="74" t="s">
        <v>784</v>
      </c>
      <c r="G568" s="74" t="s">
        <v>93</v>
      </c>
      <c r="H568" s="84">
        <v>10</v>
      </c>
      <c r="I568" s="85">
        <v>0.7</v>
      </c>
      <c r="J568" s="86">
        <v>0.46921264677093277</v>
      </c>
      <c r="K568" s="87">
        <v>0.15</v>
      </c>
      <c r="L568" s="87">
        <v>0.2</v>
      </c>
      <c r="M568" s="87">
        <v>0.2</v>
      </c>
      <c r="N568" s="84">
        <v>0.2</v>
      </c>
      <c r="O568" s="84">
        <v>0.25</v>
      </c>
      <c r="P568" s="84">
        <v>0.25</v>
      </c>
      <c r="Q568" s="84">
        <v>0.25</v>
      </c>
      <c r="R568" s="84">
        <v>0.25</v>
      </c>
      <c r="S568" s="84">
        <v>0.25</v>
      </c>
      <c r="T568" s="84">
        <v>0.25</v>
      </c>
      <c r="U568" s="84">
        <v>0.25</v>
      </c>
      <c r="V568" s="74">
        <v>0.25</v>
      </c>
      <c r="W568" s="74">
        <v>0.25</v>
      </c>
      <c r="X568" s="74">
        <v>0.25</v>
      </c>
      <c r="Y568" s="74">
        <v>0.25</v>
      </c>
      <c r="Z568" s="74">
        <v>0.25</v>
      </c>
      <c r="AA568" s="74">
        <v>0.25</v>
      </c>
      <c r="AB568" s="74">
        <v>0.25</v>
      </c>
      <c r="AC568" s="74">
        <v>0.25</v>
      </c>
      <c r="AD568" s="74">
        <v>0.25</v>
      </c>
      <c r="AE568" s="74">
        <v>0.25</v>
      </c>
      <c r="AF568" s="74">
        <v>0.25</v>
      </c>
      <c r="AG568" s="74">
        <v>0.33</v>
      </c>
      <c r="AH568" s="74">
        <v>0.33</v>
      </c>
      <c r="AI568" s="74" t="s">
        <v>26</v>
      </c>
      <c r="AJ568" s="74" t="s">
        <v>26</v>
      </c>
      <c r="AK568" s="74" t="s">
        <v>26</v>
      </c>
    </row>
    <row r="569" spans="1:38" x14ac:dyDescent="0.25">
      <c r="A569" s="74" t="s">
        <v>785</v>
      </c>
      <c r="B569" s="84" t="s">
        <v>28</v>
      </c>
      <c r="C569" s="74" t="s">
        <v>89</v>
      </c>
      <c r="D569" s="74" t="s">
        <v>90</v>
      </c>
      <c r="E569" s="74" t="s">
        <v>482</v>
      </c>
      <c r="F569" s="74" t="s">
        <v>784</v>
      </c>
      <c r="G569" s="74" t="s">
        <v>93</v>
      </c>
      <c r="H569" s="84">
        <v>10</v>
      </c>
      <c r="I569" s="85">
        <v>0.7</v>
      </c>
      <c r="J569" s="86">
        <v>0.46921264677093277</v>
      </c>
      <c r="K569" s="87">
        <v>0.15</v>
      </c>
      <c r="L569" s="87">
        <v>0.27</v>
      </c>
      <c r="M569" s="87">
        <v>0.27</v>
      </c>
      <c r="N569" s="84">
        <v>0.27</v>
      </c>
      <c r="O569" s="84">
        <v>0.27</v>
      </c>
      <c r="P569" s="84">
        <v>0.27</v>
      </c>
      <c r="Q569" s="84">
        <v>0.27</v>
      </c>
      <c r="R569" s="84">
        <v>0.27</v>
      </c>
      <c r="S569" s="84">
        <v>0.27</v>
      </c>
      <c r="T569" s="84">
        <v>0.27</v>
      </c>
      <c r="U569" s="84">
        <v>0.27</v>
      </c>
      <c r="V569" s="74">
        <v>0.27</v>
      </c>
      <c r="W569" s="74">
        <v>0.27</v>
      </c>
      <c r="X569" s="74">
        <v>0.27</v>
      </c>
      <c r="Y569" s="74">
        <v>0.27</v>
      </c>
      <c r="Z569" s="74">
        <v>0.27</v>
      </c>
      <c r="AA569" s="74">
        <v>0.27</v>
      </c>
      <c r="AB569" s="74">
        <v>0.27</v>
      </c>
      <c r="AC569" s="74">
        <v>0.27</v>
      </c>
      <c r="AD569" s="74">
        <v>0.27</v>
      </c>
      <c r="AE569" s="74">
        <v>0.27</v>
      </c>
      <c r="AF569" s="74">
        <v>0.27</v>
      </c>
      <c r="AG569" s="74">
        <v>0.33</v>
      </c>
      <c r="AH569" s="74">
        <v>0.33</v>
      </c>
      <c r="AI569" s="74" t="s">
        <v>26</v>
      </c>
      <c r="AJ569" s="74" t="s">
        <v>26</v>
      </c>
      <c r="AK569" s="74" t="s">
        <v>26</v>
      </c>
    </row>
    <row r="570" spans="1:38" x14ac:dyDescent="0.25">
      <c r="A570" s="74" t="s">
        <v>786</v>
      </c>
      <c r="B570" s="84" t="s">
        <v>20</v>
      </c>
      <c r="C570" s="74" t="s">
        <v>30</v>
      </c>
      <c r="D570" s="74" t="s">
        <v>57</v>
      </c>
      <c r="E570" s="74" t="s">
        <v>343</v>
      </c>
      <c r="F570" s="74" t="s">
        <v>787</v>
      </c>
      <c r="G570" s="74" t="s">
        <v>31</v>
      </c>
      <c r="H570" s="84">
        <v>15</v>
      </c>
      <c r="I570" s="85">
        <v>0.7</v>
      </c>
      <c r="J570" s="86">
        <v>0.6269962886457372</v>
      </c>
      <c r="K570" s="87" t="s">
        <v>54</v>
      </c>
      <c r="L570" s="87" t="s">
        <v>54</v>
      </c>
      <c r="M570" s="87" t="s">
        <v>54</v>
      </c>
      <c r="N570" s="84" t="s">
        <v>54</v>
      </c>
      <c r="O570" s="84" t="s">
        <v>54</v>
      </c>
      <c r="P570" s="84" t="s">
        <v>54</v>
      </c>
      <c r="Q570" s="84" t="s">
        <v>54</v>
      </c>
      <c r="R570" s="84" t="s">
        <v>54</v>
      </c>
      <c r="S570" s="84" t="s">
        <v>54</v>
      </c>
      <c r="T570" s="84" t="s">
        <v>54</v>
      </c>
      <c r="U570" s="84" t="s">
        <v>54</v>
      </c>
      <c r="V570" s="74" t="s">
        <v>54</v>
      </c>
      <c r="W570" s="74" t="s">
        <v>54</v>
      </c>
      <c r="X570" s="74" t="s">
        <v>54</v>
      </c>
      <c r="Y570" s="74" t="s">
        <v>54</v>
      </c>
      <c r="Z570" s="74" t="s">
        <v>54</v>
      </c>
      <c r="AA570" s="74" t="s">
        <v>54</v>
      </c>
      <c r="AB570" s="74" t="s">
        <v>54</v>
      </c>
      <c r="AC570" s="74" t="s">
        <v>54</v>
      </c>
      <c r="AD570" s="74" t="s">
        <v>54</v>
      </c>
      <c r="AE570" s="74" t="s">
        <v>54</v>
      </c>
      <c r="AF570" s="74" t="s">
        <v>54</v>
      </c>
      <c r="AG570" s="74" t="s">
        <v>54</v>
      </c>
      <c r="AH570" s="74">
        <v>0.33</v>
      </c>
      <c r="AI570" s="74" t="s">
        <v>26</v>
      </c>
      <c r="AJ570" s="74" t="s">
        <v>26</v>
      </c>
      <c r="AK570" s="74" t="s">
        <v>26</v>
      </c>
    </row>
    <row r="571" spans="1:38" x14ac:dyDescent="0.25">
      <c r="A571" s="74" t="s">
        <v>788</v>
      </c>
      <c r="B571" s="84" t="s">
        <v>28</v>
      </c>
      <c r="C571" s="74" t="s">
        <v>30</v>
      </c>
      <c r="D571" s="74" t="s">
        <v>57</v>
      </c>
      <c r="E571" s="74" t="s">
        <v>343</v>
      </c>
      <c r="F571" s="74" t="s">
        <v>787</v>
      </c>
      <c r="G571" s="74" t="s">
        <v>31</v>
      </c>
      <c r="H571" s="84">
        <v>15</v>
      </c>
      <c r="I571" s="85">
        <v>0.7</v>
      </c>
      <c r="J571" s="86">
        <v>0.6269962886457372</v>
      </c>
      <c r="K571" s="87" t="s">
        <v>54</v>
      </c>
      <c r="L571" s="87" t="s">
        <v>54</v>
      </c>
      <c r="M571" s="87" t="s">
        <v>54</v>
      </c>
      <c r="N571" s="84" t="s">
        <v>54</v>
      </c>
      <c r="O571" s="84" t="s">
        <v>54</v>
      </c>
      <c r="P571" s="84" t="s">
        <v>54</v>
      </c>
      <c r="Q571" s="84" t="s">
        <v>54</v>
      </c>
      <c r="R571" s="84" t="s">
        <v>54</v>
      </c>
      <c r="S571" s="84" t="s">
        <v>54</v>
      </c>
      <c r="T571" s="84" t="s">
        <v>54</v>
      </c>
      <c r="U571" s="84" t="s">
        <v>54</v>
      </c>
      <c r="V571" s="74" t="s">
        <v>54</v>
      </c>
      <c r="W571" s="74" t="s">
        <v>54</v>
      </c>
      <c r="X571" s="74" t="s">
        <v>54</v>
      </c>
      <c r="Y571" s="74" t="s">
        <v>54</v>
      </c>
      <c r="Z571" s="74" t="s">
        <v>54</v>
      </c>
      <c r="AA571" s="74" t="s">
        <v>54</v>
      </c>
      <c r="AB571" s="74" t="s">
        <v>54</v>
      </c>
      <c r="AC571" s="74" t="s">
        <v>54</v>
      </c>
      <c r="AD571" s="74" t="s">
        <v>54</v>
      </c>
      <c r="AE571" s="74" t="s">
        <v>54</v>
      </c>
      <c r="AF571" s="74" t="s">
        <v>54</v>
      </c>
      <c r="AG571" s="74" t="s">
        <v>54</v>
      </c>
      <c r="AH571" s="74">
        <v>0.33</v>
      </c>
      <c r="AI571" s="74" t="s">
        <v>26</v>
      </c>
      <c r="AJ571" s="74" t="s">
        <v>26</v>
      </c>
      <c r="AK571" s="74" t="s">
        <v>26</v>
      </c>
    </row>
    <row r="572" spans="1:38" x14ac:dyDescent="0.25">
      <c r="A572" s="74" t="s">
        <v>789</v>
      </c>
      <c r="B572" s="84" t="s">
        <v>20</v>
      </c>
      <c r="C572" s="74" t="s">
        <v>21</v>
      </c>
      <c r="D572" s="74" t="s">
        <v>77</v>
      </c>
      <c r="E572" s="74" t="s">
        <v>78</v>
      </c>
      <c r="F572" s="74" t="s">
        <v>790</v>
      </c>
      <c r="G572" s="74" t="s">
        <v>79</v>
      </c>
      <c r="H572" s="84">
        <v>5</v>
      </c>
      <c r="I572" s="85">
        <v>0.7</v>
      </c>
      <c r="J572" s="86">
        <v>0.28937570628908127</v>
      </c>
      <c r="K572" s="87">
        <v>0.13</v>
      </c>
      <c r="L572" s="87">
        <v>0.2</v>
      </c>
      <c r="M572" s="87">
        <v>0.2</v>
      </c>
      <c r="N572" s="84">
        <v>0.2</v>
      </c>
      <c r="O572" s="84">
        <v>0.2</v>
      </c>
      <c r="P572" s="84">
        <v>0.2</v>
      </c>
      <c r="Q572" s="84">
        <v>0.2</v>
      </c>
      <c r="R572" s="84">
        <v>0.2</v>
      </c>
      <c r="S572" s="84">
        <v>0.2</v>
      </c>
      <c r="T572" s="84">
        <v>0.2</v>
      </c>
      <c r="U572" s="84">
        <v>0.2</v>
      </c>
      <c r="V572" s="74">
        <v>0.2</v>
      </c>
      <c r="W572" s="74">
        <v>0.2</v>
      </c>
      <c r="X572" s="74">
        <v>0.2</v>
      </c>
      <c r="Y572" s="74">
        <v>0.2</v>
      </c>
      <c r="Z572" s="74">
        <v>0.2</v>
      </c>
      <c r="AA572" s="74">
        <v>0.2</v>
      </c>
      <c r="AB572" s="74">
        <v>0.2</v>
      </c>
      <c r="AC572" s="74">
        <v>0.2</v>
      </c>
      <c r="AD572" s="74">
        <v>0.2</v>
      </c>
      <c r="AE572" s="74">
        <v>0.2</v>
      </c>
      <c r="AF572" s="74">
        <v>0.2</v>
      </c>
      <c r="AG572" s="74">
        <v>0.33</v>
      </c>
      <c r="AH572" s="74">
        <v>0.33</v>
      </c>
      <c r="AI572" s="74" t="s">
        <v>26</v>
      </c>
      <c r="AJ572" s="74" t="s">
        <v>26</v>
      </c>
      <c r="AK572" s="74" t="s">
        <v>26</v>
      </c>
    </row>
    <row r="573" spans="1:38" x14ac:dyDescent="0.25">
      <c r="A573" s="74" t="s">
        <v>791</v>
      </c>
      <c r="B573" s="84" t="s">
        <v>28</v>
      </c>
      <c r="C573" s="74" t="s">
        <v>21</v>
      </c>
      <c r="D573" s="74" t="s">
        <v>77</v>
      </c>
      <c r="E573" s="74" t="s">
        <v>78</v>
      </c>
      <c r="F573" s="74" t="s">
        <v>790</v>
      </c>
      <c r="G573" s="74" t="s">
        <v>79</v>
      </c>
      <c r="H573" s="84">
        <v>5</v>
      </c>
      <c r="I573" s="85">
        <v>0.7</v>
      </c>
      <c r="J573" s="86">
        <v>0.28937570628908127</v>
      </c>
      <c r="K573" s="87">
        <v>0.2</v>
      </c>
      <c r="L573" s="87">
        <v>0.27</v>
      </c>
      <c r="M573" s="87">
        <v>0.27</v>
      </c>
      <c r="N573" s="84">
        <v>0.27</v>
      </c>
      <c r="O573" s="84">
        <v>0.27</v>
      </c>
      <c r="P573" s="84">
        <v>0.27</v>
      </c>
      <c r="Q573" s="84">
        <v>0.27</v>
      </c>
      <c r="R573" s="84">
        <v>0.27</v>
      </c>
      <c r="S573" s="84">
        <v>0.27</v>
      </c>
      <c r="T573" s="84">
        <v>0.27</v>
      </c>
      <c r="U573" s="84">
        <v>0.27</v>
      </c>
      <c r="V573" s="74">
        <v>0.27</v>
      </c>
      <c r="W573" s="74">
        <v>0.27</v>
      </c>
      <c r="X573" s="74">
        <v>0.27</v>
      </c>
      <c r="Y573" s="74">
        <v>0.27</v>
      </c>
      <c r="Z573" s="74">
        <v>0.27</v>
      </c>
      <c r="AA573" s="74">
        <v>0.27</v>
      </c>
      <c r="AB573" s="74">
        <v>0.27</v>
      </c>
      <c r="AC573" s="74">
        <v>0.27</v>
      </c>
      <c r="AD573" s="74">
        <v>0.27</v>
      </c>
      <c r="AE573" s="74">
        <v>0.27</v>
      </c>
      <c r="AF573" s="74">
        <v>0.27</v>
      </c>
      <c r="AG573" s="74">
        <v>0.33</v>
      </c>
      <c r="AH573" s="74">
        <v>0.33</v>
      </c>
      <c r="AI573" s="74" t="s">
        <v>26</v>
      </c>
      <c r="AJ573" s="74" t="s">
        <v>26</v>
      </c>
      <c r="AK573" s="74" t="s">
        <v>26</v>
      </c>
    </row>
    <row r="574" spans="1:38" x14ac:dyDescent="0.25">
      <c r="A574" s="74" t="s">
        <v>792</v>
      </c>
      <c r="B574" s="84" t="s">
        <v>20</v>
      </c>
      <c r="C574" s="74" t="s">
        <v>21</v>
      </c>
      <c r="D574" s="74" t="s">
        <v>267</v>
      </c>
      <c r="E574" s="74" t="s">
        <v>793</v>
      </c>
      <c r="F574" s="74" t="s">
        <v>794</v>
      </c>
      <c r="G574" s="74" t="s">
        <v>40</v>
      </c>
      <c r="H574" s="84">
        <v>10</v>
      </c>
      <c r="I574" s="85">
        <v>0.7</v>
      </c>
      <c r="J574" s="86">
        <v>0.43297207610283089</v>
      </c>
      <c r="K574" s="87">
        <v>0.13</v>
      </c>
      <c r="L574" s="87">
        <v>0.2</v>
      </c>
      <c r="M574" s="87">
        <v>0.2</v>
      </c>
      <c r="N574" s="84">
        <v>0.2</v>
      </c>
      <c r="O574" s="84">
        <v>0.2</v>
      </c>
      <c r="P574" s="84">
        <v>0.2</v>
      </c>
      <c r="Q574" s="84">
        <v>0.2</v>
      </c>
      <c r="R574" s="84">
        <v>0.2</v>
      </c>
      <c r="S574" s="84">
        <v>0.2</v>
      </c>
      <c r="T574" s="84">
        <v>0.2</v>
      </c>
      <c r="U574" s="84">
        <v>0.2</v>
      </c>
      <c r="V574" s="74">
        <v>0.2</v>
      </c>
      <c r="W574" s="74">
        <v>0.2</v>
      </c>
      <c r="X574" s="74">
        <v>0.2</v>
      </c>
      <c r="Y574" s="74">
        <v>0.2</v>
      </c>
      <c r="Z574" s="74">
        <v>0.2</v>
      </c>
      <c r="AA574" s="74">
        <v>0.2</v>
      </c>
      <c r="AB574" s="74">
        <v>0.2</v>
      </c>
      <c r="AC574" s="74">
        <v>0.2</v>
      </c>
      <c r="AD574" s="74">
        <v>0.2</v>
      </c>
      <c r="AE574" s="74">
        <v>0.2</v>
      </c>
      <c r="AF574" s="74">
        <v>0.2</v>
      </c>
      <c r="AG574" s="74">
        <v>0.33</v>
      </c>
      <c r="AH574" s="74">
        <v>0.33</v>
      </c>
      <c r="AI574" s="74" t="s">
        <v>26</v>
      </c>
      <c r="AJ574" s="74" t="s">
        <v>26</v>
      </c>
      <c r="AK574" s="74" t="s">
        <v>26</v>
      </c>
    </row>
    <row r="575" spans="1:38" x14ac:dyDescent="0.25">
      <c r="A575" s="74" t="s">
        <v>795</v>
      </c>
      <c r="B575" s="84" t="s">
        <v>28</v>
      </c>
      <c r="C575" s="74" t="s">
        <v>21</v>
      </c>
      <c r="D575" s="74" t="s">
        <v>267</v>
      </c>
      <c r="E575" s="74" t="s">
        <v>793</v>
      </c>
      <c r="F575" s="74" t="s">
        <v>794</v>
      </c>
      <c r="G575" s="74" t="s">
        <v>40</v>
      </c>
      <c r="H575" s="84">
        <v>10</v>
      </c>
      <c r="I575" s="85">
        <v>0.7</v>
      </c>
      <c r="J575" s="86">
        <v>0.43297207610283089</v>
      </c>
      <c r="K575" s="87">
        <v>0.2</v>
      </c>
      <c r="L575" s="87">
        <v>0.27</v>
      </c>
      <c r="M575" s="87">
        <v>0.27</v>
      </c>
      <c r="N575" s="84">
        <v>0.27</v>
      </c>
      <c r="O575" s="84">
        <v>0.27</v>
      </c>
      <c r="P575" s="84">
        <v>0.27</v>
      </c>
      <c r="Q575" s="84">
        <v>0.27</v>
      </c>
      <c r="R575" s="84">
        <v>0.27</v>
      </c>
      <c r="S575" s="84">
        <v>0.27</v>
      </c>
      <c r="T575" s="84">
        <v>0.27</v>
      </c>
      <c r="U575" s="84">
        <v>0.27</v>
      </c>
      <c r="V575" s="74">
        <v>0.27</v>
      </c>
      <c r="W575" s="74">
        <v>0.27</v>
      </c>
      <c r="X575" s="74">
        <v>0.27</v>
      </c>
      <c r="Y575" s="74">
        <v>0.27</v>
      </c>
      <c r="Z575" s="74">
        <v>0.27</v>
      </c>
      <c r="AA575" s="74">
        <v>0.27</v>
      </c>
      <c r="AB575" s="74">
        <v>0.27</v>
      </c>
      <c r="AC575" s="74">
        <v>0.27</v>
      </c>
      <c r="AD575" s="74">
        <v>0.27</v>
      </c>
      <c r="AE575" s="74">
        <v>0.27</v>
      </c>
      <c r="AF575" s="74">
        <v>0.27</v>
      </c>
      <c r="AG575" s="74">
        <v>0.33</v>
      </c>
      <c r="AH575" s="74">
        <v>0.33</v>
      </c>
      <c r="AI575" s="74" t="s">
        <v>26</v>
      </c>
      <c r="AJ575" s="74" t="s">
        <v>26</v>
      </c>
      <c r="AK575" s="74" t="s">
        <v>26</v>
      </c>
    </row>
    <row r="576" spans="1:38" x14ac:dyDescent="0.25">
      <c r="A576" s="74" t="s">
        <v>796</v>
      </c>
      <c r="B576" s="84" t="s">
        <v>20</v>
      </c>
      <c r="C576" s="74" t="s">
        <v>89</v>
      </c>
      <c r="D576" s="74" t="s">
        <v>267</v>
      </c>
      <c r="E576" s="74" t="s">
        <v>793</v>
      </c>
      <c r="F576" s="74" t="s">
        <v>793</v>
      </c>
      <c r="G576" s="74" t="s">
        <v>93</v>
      </c>
      <c r="H576" s="84">
        <v>15</v>
      </c>
      <c r="I576" s="85">
        <v>0.7</v>
      </c>
      <c r="J576" s="86">
        <v>0.63202344278738332</v>
      </c>
      <c r="K576" s="87">
        <v>0.15</v>
      </c>
      <c r="L576" s="87">
        <v>0.2</v>
      </c>
      <c r="M576" s="87">
        <v>0.2</v>
      </c>
      <c r="N576" s="84">
        <v>0.2</v>
      </c>
      <c r="O576" s="84">
        <v>0.25</v>
      </c>
      <c r="P576" s="84">
        <v>0.25</v>
      </c>
      <c r="Q576" s="84">
        <v>0.25</v>
      </c>
      <c r="R576" s="84">
        <v>0.25</v>
      </c>
      <c r="S576" s="84">
        <v>0.25</v>
      </c>
      <c r="T576" s="84">
        <v>0.25</v>
      </c>
      <c r="U576" s="84">
        <v>0.25</v>
      </c>
      <c r="V576" s="74">
        <v>0.25</v>
      </c>
      <c r="W576" s="74">
        <v>0.25</v>
      </c>
      <c r="X576" s="74">
        <v>0.25</v>
      </c>
      <c r="Y576" s="74">
        <v>0.25</v>
      </c>
      <c r="Z576" s="74">
        <v>0.25</v>
      </c>
      <c r="AA576" s="74">
        <v>0.25</v>
      </c>
      <c r="AB576" s="74">
        <v>0.25</v>
      </c>
      <c r="AC576" s="74">
        <v>0.25</v>
      </c>
      <c r="AD576" s="74">
        <v>0.25</v>
      </c>
      <c r="AE576" s="74">
        <v>0.25</v>
      </c>
      <c r="AF576" s="74">
        <v>0.25</v>
      </c>
      <c r="AG576" s="74">
        <v>0.33</v>
      </c>
      <c r="AH576" s="74">
        <v>0.33</v>
      </c>
      <c r="AI576" s="74" t="s">
        <v>26</v>
      </c>
      <c r="AJ576" s="74" t="s">
        <v>26</v>
      </c>
      <c r="AK576" s="74" t="s">
        <v>26</v>
      </c>
    </row>
    <row r="577" spans="1:37" x14ac:dyDescent="0.25">
      <c r="A577" s="74" t="s">
        <v>797</v>
      </c>
      <c r="B577" s="84" t="s">
        <v>28</v>
      </c>
      <c r="C577" s="74" t="s">
        <v>89</v>
      </c>
      <c r="D577" s="74" t="s">
        <v>267</v>
      </c>
      <c r="E577" s="74" t="s">
        <v>793</v>
      </c>
      <c r="F577" s="74" t="s">
        <v>793</v>
      </c>
      <c r="G577" s="74" t="s">
        <v>93</v>
      </c>
      <c r="H577" s="84">
        <v>15</v>
      </c>
      <c r="I577" s="85">
        <v>0.7</v>
      </c>
      <c r="J577" s="86">
        <v>0.63202344278738332</v>
      </c>
      <c r="K577" s="87">
        <v>0.15</v>
      </c>
      <c r="L577" s="87">
        <v>0.27</v>
      </c>
      <c r="M577" s="87">
        <v>0.27</v>
      </c>
      <c r="N577" s="84">
        <v>0.27</v>
      </c>
      <c r="O577" s="84">
        <v>0.27</v>
      </c>
      <c r="P577" s="84">
        <v>0.27</v>
      </c>
      <c r="Q577" s="84">
        <v>0.27</v>
      </c>
      <c r="R577" s="84">
        <v>0.27</v>
      </c>
      <c r="S577" s="84">
        <v>0.27</v>
      </c>
      <c r="T577" s="84">
        <v>0.27</v>
      </c>
      <c r="U577" s="84">
        <v>0.27</v>
      </c>
      <c r="V577" s="74">
        <v>0.27</v>
      </c>
      <c r="W577" s="74">
        <v>0.27</v>
      </c>
      <c r="X577" s="74">
        <v>0.27</v>
      </c>
      <c r="Y577" s="74">
        <v>0.27</v>
      </c>
      <c r="Z577" s="74">
        <v>0.27</v>
      </c>
      <c r="AA577" s="74">
        <v>0.27</v>
      </c>
      <c r="AB577" s="74">
        <v>0.27</v>
      </c>
      <c r="AC577" s="74">
        <v>0.27</v>
      </c>
      <c r="AD577" s="74">
        <v>0.27</v>
      </c>
      <c r="AE577" s="74">
        <v>0.27</v>
      </c>
      <c r="AF577" s="74">
        <v>0.27</v>
      </c>
      <c r="AG577" s="74">
        <v>0.33</v>
      </c>
      <c r="AH577" s="74">
        <v>0.33</v>
      </c>
      <c r="AI577" s="74" t="s">
        <v>26</v>
      </c>
      <c r="AJ577" s="74" t="s">
        <v>26</v>
      </c>
      <c r="AK577" s="74" t="s">
        <v>26</v>
      </c>
    </row>
    <row r="578" spans="1:37" x14ac:dyDescent="0.25">
      <c r="A578" s="74" t="s">
        <v>798</v>
      </c>
      <c r="B578" s="84" t="s">
        <v>20</v>
      </c>
      <c r="C578" s="74" t="s">
        <v>30</v>
      </c>
      <c r="D578" s="74" t="s">
        <v>267</v>
      </c>
      <c r="E578" s="74" t="s">
        <v>793</v>
      </c>
      <c r="F578" s="74" t="s">
        <v>793</v>
      </c>
      <c r="G578" s="74" t="s">
        <v>31</v>
      </c>
      <c r="H578" s="84">
        <v>15</v>
      </c>
      <c r="I578" s="85">
        <v>0.7</v>
      </c>
      <c r="J578" s="86">
        <v>0.6269962886457372</v>
      </c>
      <c r="K578" s="87">
        <v>0.2</v>
      </c>
      <c r="L578" s="87">
        <v>0.27</v>
      </c>
      <c r="M578" s="87">
        <v>0.27</v>
      </c>
      <c r="N578" s="84">
        <v>0.27</v>
      </c>
      <c r="O578" s="84">
        <v>0.27</v>
      </c>
      <c r="P578" s="84">
        <v>0.27</v>
      </c>
      <c r="Q578" s="84">
        <v>0.27</v>
      </c>
      <c r="R578" s="84">
        <v>0.25</v>
      </c>
      <c r="S578" s="84">
        <v>0.25</v>
      </c>
      <c r="T578" s="84">
        <v>0.25</v>
      </c>
      <c r="U578" s="84">
        <v>0.25</v>
      </c>
      <c r="V578" s="74">
        <v>0.25</v>
      </c>
      <c r="W578" s="74">
        <v>0.25</v>
      </c>
      <c r="X578" s="74">
        <v>0.25</v>
      </c>
      <c r="Y578" s="74">
        <v>0.25</v>
      </c>
      <c r="Z578" s="74">
        <v>0.25</v>
      </c>
      <c r="AA578" s="74">
        <v>0.25</v>
      </c>
      <c r="AB578" s="74">
        <v>0.25</v>
      </c>
      <c r="AC578" s="74">
        <v>0.25</v>
      </c>
      <c r="AD578" s="74">
        <v>0.25</v>
      </c>
      <c r="AE578" s="74">
        <v>0.25</v>
      </c>
      <c r="AF578" s="74">
        <v>0.25</v>
      </c>
      <c r="AG578" s="74">
        <v>0.33</v>
      </c>
      <c r="AH578" s="74">
        <v>0.33</v>
      </c>
      <c r="AI578" s="74" t="s">
        <v>26</v>
      </c>
      <c r="AJ578" s="74" t="s">
        <v>26</v>
      </c>
      <c r="AK578" s="74" t="s">
        <v>26</v>
      </c>
    </row>
    <row r="579" spans="1:37" x14ac:dyDescent="0.25">
      <c r="A579" s="74" t="s">
        <v>799</v>
      </c>
      <c r="B579" s="84" t="s">
        <v>28</v>
      </c>
      <c r="C579" s="74" t="s">
        <v>30</v>
      </c>
      <c r="D579" s="74" t="s">
        <v>267</v>
      </c>
      <c r="E579" s="74" t="s">
        <v>793</v>
      </c>
      <c r="F579" s="74" t="s">
        <v>793</v>
      </c>
      <c r="G579" s="74" t="s">
        <v>31</v>
      </c>
      <c r="H579" s="84">
        <v>15</v>
      </c>
      <c r="I579" s="85">
        <v>0.7</v>
      </c>
      <c r="J579" s="86">
        <v>0.6269962886457372</v>
      </c>
      <c r="K579" s="87">
        <v>0.2</v>
      </c>
      <c r="L579" s="87">
        <v>0.27</v>
      </c>
      <c r="M579" s="87">
        <v>0.27</v>
      </c>
      <c r="N579" s="84">
        <v>0.27</v>
      </c>
      <c r="O579" s="84">
        <v>0.27</v>
      </c>
      <c r="P579" s="84">
        <v>0.27</v>
      </c>
      <c r="Q579" s="84">
        <v>0.27</v>
      </c>
      <c r="R579" s="84">
        <v>0.25</v>
      </c>
      <c r="S579" s="84">
        <v>0.25</v>
      </c>
      <c r="T579" s="84">
        <v>0.25</v>
      </c>
      <c r="U579" s="84">
        <v>0.25</v>
      </c>
      <c r="V579" s="74">
        <v>0.25</v>
      </c>
      <c r="W579" s="74">
        <v>0.25</v>
      </c>
      <c r="X579" s="74">
        <v>0.25</v>
      </c>
      <c r="Y579" s="74">
        <v>0.25</v>
      </c>
      <c r="Z579" s="74">
        <v>0.25</v>
      </c>
      <c r="AA579" s="74">
        <v>0.25</v>
      </c>
      <c r="AB579" s="74">
        <v>0.25</v>
      </c>
      <c r="AC579" s="74">
        <v>0.25</v>
      </c>
      <c r="AD579" s="74">
        <v>0.25</v>
      </c>
      <c r="AE579" s="74">
        <v>0.25</v>
      </c>
      <c r="AF579" s="74">
        <v>0.25</v>
      </c>
      <c r="AG579" s="74">
        <v>0.33</v>
      </c>
      <c r="AH579" s="74">
        <v>0.33</v>
      </c>
      <c r="AI579" s="74" t="s">
        <v>26</v>
      </c>
      <c r="AJ579" s="74" t="s">
        <v>26</v>
      </c>
      <c r="AK579" s="74" t="s">
        <v>26</v>
      </c>
    </row>
    <row r="580" spans="1:37" x14ac:dyDescent="0.25">
      <c r="A580" s="74" t="s">
        <v>800</v>
      </c>
      <c r="B580" s="84" t="s">
        <v>20</v>
      </c>
      <c r="C580" s="74" t="s">
        <v>21</v>
      </c>
      <c r="D580" s="74" t="s">
        <v>267</v>
      </c>
      <c r="E580" s="74" t="s">
        <v>793</v>
      </c>
      <c r="F580" s="74" t="s">
        <v>801</v>
      </c>
      <c r="G580" s="74" t="s">
        <v>40</v>
      </c>
      <c r="H580" s="84">
        <v>15</v>
      </c>
      <c r="I580" s="85">
        <v>0.7</v>
      </c>
      <c r="J580" s="86">
        <v>0.59221963589442039</v>
      </c>
      <c r="K580" s="87">
        <v>0.13</v>
      </c>
      <c r="L580" s="87">
        <v>0.2</v>
      </c>
      <c r="M580" s="87">
        <v>0.2</v>
      </c>
      <c r="N580" s="84">
        <v>0.2</v>
      </c>
      <c r="O580" s="84">
        <v>0.2</v>
      </c>
      <c r="P580" s="84">
        <v>0.2</v>
      </c>
      <c r="Q580" s="84">
        <v>0.2</v>
      </c>
      <c r="R580" s="84">
        <v>0.2</v>
      </c>
      <c r="S580" s="84">
        <v>0.2</v>
      </c>
      <c r="T580" s="84">
        <v>0.2</v>
      </c>
      <c r="U580" s="84">
        <v>0.2</v>
      </c>
      <c r="V580" s="74">
        <v>0.2</v>
      </c>
      <c r="W580" s="74">
        <v>0.2</v>
      </c>
      <c r="X580" s="74">
        <v>0.2</v>
      </c>
      <c r="Y580" s="74">
        <v>0.2</v>
      </c>
      <c r="Z580" s="74">
        <v>0.2</v>
      </c>
      <c r="AA580" s="74">
        <v>0.2</v>
      </c>
      <c r="AB580" s="74">
        <v>0.2</v>
      </c>
      <c r="AC580" s="74">
        <v>0.2</v>
      </c>
      <c r="AD580" s="74">
        <v>0.2</v>
      </c>
      <c r="AE580" s="74">
        <v>0.2</v>
      </c>
      <c r="AF580" s="74">
        <v>0.2</v>
      </c>
      <c r="AG580" s="74">
        <v>0.33</v>
      </c>
      <c r="AH580" s="74">
        <v>0.33</v>
      </c>
      <c r="AI580" s="74" t="s">
        <v>26</v>
      </c>
      <c r="AJ580" s="74" t="s">
        <v>26</v>
      </c>
      <c r="AK580" s="74" t="s">
        <v>26</v>
      </c>
    </row>
    <row r="581" spans="1:37" x14ac:dyDescent="0.25">
      <c r="A581" s="74" t="s">
        <v>802</v>
      </c>
      <c r="B581" s="84" t="s">
        <v>28</v>
      </c>
      <c r="C581" s="74" t="s">
        <v>21</v>
      </c>
      <c r="D581" s="74" t="s">
        <v>267</v>
      </c>
      <c r="E581" s="74" t="s">
        <v>793</v>
      </c>
      <c r="F581" s="74" t="s">
        <v>801</v>
      </c>
      <c r="G581" s="74" t="s">
        <v>40</v>
      </c>
      <c r="H581" s="84">
        <v>15</v>
      </c>
      <c r="I581" s="85">
        <v>0.7</v>
      </c>
      <c r="J581" s="86">
        <v>0.59221963589442039</v>
      </c>
      <c r="K581" s="87">
        <v>0.2</v>
      </c>
      <c r="L581" s="87">
        <v>0.27</v>
      </c>
      <c r="M581" s="87">
        <v>0.27</v>
      </c>
      <c r="N581" s="84">
        <v>0.27</v>
      </c>
      <c r="O581" s="84">
        <v>0.27</v>
      </c>
      <c r="P581" s="84">
        <v>0.27</v>
      </c>
      <c r="Q581" s="84">
        <v>0.27</v>
      </c>
      <c r="R581" s="84">
        <v>0.27</v>
      </c>
      <c r="S581" s="84">
        <v>0.27</v>
      </c>
      <c r="T581" s="84">
        <v>0.27</v>
      </c>
      <c r="U581" s="84">
        <v>0.27</v>
      </c>
      <c r="V581" s="74">
        <v>0.27</v>
      </c>
      <c r="W581" s="74">
        <v>0.27</v>
      </c>
      <c r="X581" s="74">
        <v>0.27</v>
      </c>
      <c r="Y581" s="74">
        <v>0.27</v>
      </c>
      <c r="Z581" s="74">
        <v>0.27</v>
      </c>
      <c r="AA581" s="74">
        <v>0.27</v>
      </c>
      <c r="AB581" s="74">
        <v>0.27</v>
      </c>
      <c r="AC581" s="74">
        <v>0.27</v>
      </c>
      <c r="AD581" s="74">
        <v>0.27</v>
      </c>
      <c r="AE581" s="74">
        <v>0.27</v>
      </c>
      <c r="AF581" s="74">
        <v>0.27</v>
      </c>
      <c r="AG581" s="74">
        <v>0.33</v>
      </c>
      <c r="AH581" s="74">
        <v>0.33</v>
      </c>
      <c r="AI581" s="74" t="s">
        <v>26</v>
      </c>
      <c r="AJ581" s="74" t="s">
        <v>26</v>
      </c>
      <c r="AK581" s="74" t="s">
        <v>26</v>
      </c>
    </row>
    <row r="582" spans="1:37" x14ac:dyDescent="0.25">
      <c r="A582" s="74" t="s">
        <v>803</v>
      </c>
      <c r="B582" s="84" t="s">
        <v>20</v>
      </c>
      <c r="C582" s="74" t="s">
        <v>89</v>
      </c>
      <c r="D582" s="74" t="s">
        <v>267</v>
      </c>
      <c r="E582" s="74" t="s">
        <v>268</v>
      </c>
      <c r="F582" s="74" t="s">
        <v>804</v>
      </c>
      <c r="G582" s="74" t="s">
        <v>270</v>
      </c>
      <c r="H582" s="84">
        <v>15</v>
      </c>
      <c r="I582" s="85">
        <v>0.7</v>
      </c>
      <c r="J582" s="86">
        <v>0.80033296338194115</v>
      </c>
      <c r="K582" s="87">
        <v>0.15</v>
      </c>
      <c r="L582" s="87">
        <v>0.2</v>
      </c>
      <c r="M582" s="87">
        <v>0.2</v>
      </c>
      <c r="N582" s="84">
        <v>0.2</v>
      </c>
      <c r="O582" s="84">
        <v>0.25</v>
      </c>
      <c r="P582" s="84">
        <v>0.25</v>
      </c>
      <c r="Q582" s="84">
        <v>0.25</v>
      </c>
      <c r="R582" s="84">
        <v>0.25</v>
      </c>
      <c r="S582" s="84">
        <v>0.25</v>
      </c>
      <c r="T582" s="84">
        <v>0.25</v>
      </c>
      <c r="U582" s="84">
        <v>0.25</v>
      </c>
      <c r="V582" s="74">
        <v>0.25</v>
      </c>
      <c r="W582" s="74">
        <v>0.25</v>
      </c>
      <c r="X582" s="74">
        <v>0.25</v>
      </c>
      <c r="Y582" s="74">
        <v>0.25</v>
      </c>
      <c r="Z582" s="74">
        <v>0.25</v>
      </c>
      <c r="AA582" s="74">
        <v>0.25</v>
      </c>
      <c r="AB582" s="74">
        <v>0.25</v>
      </c>
      <c r="AC582" s="74">
        <v>0.25</v>
      </c>
      <c r="AD582" s="74">
        <v>0.25</v>
      </c>
      <c r="AE582" s="74">
        <v>0.25</v>
      </c>
      <c r="AF582" s="74">
        <v>0.25</v>
      </c>
      <c r="AG582" s="74">
        <v>0.33</v>
      </c>
      <c r="AH582" s="74">
        <v>0.33</v>
      </c>
      <c r="AI582" s="74" t="s">
        <v>26</v>
      </c>
      <c r="AJ582" s="74" t="s">
        <v>26</v>
      </c>
      <c r="AK582" s="74" t="s">
        <v>26</v>
      </c>
    </row>
    <row r="583" spans="1:37" x14ac:dyDescent="0.25">
      <c r="A583" s="74" t="s">
        <v>805</v>
      </c>
      <c r="B583" s="84" t="s">
        <v>28</v>
      </c>
      <c r="C583" s="74" t="s">
        <v>89</v>
      </c>
      <c r="D583" s="74" t="s">
        <v>267</v>
      </c>
      <c r="E583" s="74" t="s">
        <v>268</v>
      </c>
      <c r="F583" s="74" t="s">
        <v>804</v>
      </c>
      <c r="G583" s="74" t="s">
        <v>270</v>
      </c>
      <c r="H583" s="84">
        <v>15</v>
      </c>
      <c r="I583" s="85">
        <v>0.7</v>
      </c>
      <c r="J583" s="86">
        <v>0.80033296338194115</v>
      </c>
      <c r="K583" s="87">
        <v>0.15</v>
      </c>
      <c r="L583" s="87">
        <v>0.27</v>
      </c>
      <c r="M583" s="87">
        <v>0.27</v>
      </c>
      <c r="N583" s="84">
        <v>0.27</v>
      </c>
      <c r="O583" s="84">
        <v>0.27</v>
      </c>
      <c r="P583" s="84">
        <v>0.27</v>
      </c>
      <c r="Q583" s="84">
        <v>0.27</v>
      </c>
      <c r="R583" s="84">
        <v>0.27</v>
      </c>
      <c r="S583" s="84">
        <v>0.27</v>
      </c>
      <c r="T583" s="84">
        <v>0.27</v>
      </c>
      <c r="U583" s="84">
        <v>0.27</v>
      </c>
      <c r="V583" s="74">
        <v>0.27</v>
      </c>
      <c r="W583" s="74">
        <v>0.27</v>
      </c>
      <c r="X583" s="74">
        <v>0.27</v>
      </c>
      <c r="Y583" s="74">
        <v>0.27</v>
      </c>
      <c r="Z583" s="74">
        <v>0.27</v>
      </c>
      <c r="AA583" s="74">
        <v>0.27</v>
      </c>
      <c r="AB583" s="74">
        <v>0.27</v>
      </c>
      <c r="AC583" s="74">
        <v>0.27</v>
      </c>
      <c r="AD583" s="74">
        <v>0.27</v>
      </c>
      <c r="AE583" s="74">
        <v>0.27</v>
      </c>
      <c r="AF583" s="74">
        <v>0.27</v>
      </c>
      <c r="AG583" s="74">
        <v>0.33</v>
      </c>
      <c r="AH583" s="74">
        <v>0.33</v>
      </c>
      <c r="AI583" s="74" t="s">
        <v>26</v>
      </c>
      <c r="AJ583" s="74" t="s">
        <v>26</v>
      </c>
      <c r="AK583" s="74" t="s">
        <v>26</v>
      </c>
    </row>
    <row r="584" spans="1:37" x14ac:dyDescent="0.25">
      <c r="A584" s="74" t="s">
        <v>806</v>
      </c>
      <c r="B584" s="84" t="s">
        <v>20</v>
      </c>
      <c r="C584" s="74" t="s">
        <v>21</v>
      </c>
      <c r="D584" s="74" t="s">
        <v>267</v>
      </c>
      <c r="E584" s="74" t="s">
        <v>268</v>
      </c>
      <c r="F584" s="74" t="s">
        <v>804</v>
      </c>
      <c r="G584" s="74" t="s">
        <v>40</v>
      </c>
      <c r="H584" s="84">
        <v>15</v>
      </c>
      <c r="I584" s="85">
        <v>0.7</v>
      </c>
      <c r="J584" s="86">
        <v>0.59221963589442039</v>
      </c>
      <c r="K584" s="87">
        <v>0.13</v>
      </c>
      <c r="L584" s="87">
        <v>0.2</v>
      </c>
      <c r="M584" s="87">
        <v>0.2</v>
      </c>
      <c r="N584" s="84">
        <v>0.2</v>
      </c>
      <c r="O584" s="84">
        <v>0.2</v>
      </c>
      <c r="P584" s="84">
        <v>0.2</v>
      </c>
      <c r="Q584" s="84">
        <v>0.2</v>
      </c>
      <c r="R584" s="84">
        <v>0.2</v>
      </c>
      <c r="S584" s="84">
        <v>0.2</v>
      </c>
      <c r="T584" s="84">
        <v>0.2</v>
      </c>
      <c r="U584" s="84">
        <v>0.2</v>
      </c>
      <c r="V584" s="74">
        <v>0.2</v>
      </c>
      <c r="W584" s="74">
        <v>0.2</v>
      </c>
      <c r="X584" s="74">
        <v>0.2</v>
      </c>
      <c r="Y584" s="74">
        <v>0.2</v>
      </c>
      <c r="Z584" s="74">
        <v>0.2</v>
      </c>
      <c r="AA584" s="74">
        <v>0.2</v>
      </c>
      <c r="AB584" s="74">
        <v>0.2</v>
      </c>
      <c r="AC584" s="74">
        <v>0.2</v>
      </c>
      <c r="AD584" s="74">
        <v>0.2</v>
      </c>
      <c r="AE584" s="74">
        <v>0.2</v>
      </c>
      <c r="AF584" s="74">
        <v>0.2</v>
      </c>
      <c r="AG584" s="74">
        <v>0.33</v>
      </c>
      <c r="AH584" s="74">
        <v>0.33</v>
      </c>
      <c r="AI584" s="74" t="s">
        <v>26</v>
      </c>
      <c r="AJ584" s="74" t="s">
        <v>26</v>
      </c>
      <c r="AK584" s="74" t="s">
        <v>26</v>
      </c>
    </row>
    <row r="585" spans="1:37" x14ac:dyDescent="0.25">
      <c r="A585" s="74" t="s">
        <v>807</v>
      </c>
      <c r="B585" s="84" t="s">
        <v>28</v>
      </c>
      <c r="C585" s="74" t="s">
        <v>21</v>
      </c>
      <c r="D585" s="74" t="s">
        <v>267</v>
      </c>
      <c r="E585" s="74" t="s">
        <v>268</v>
      </c>
      <c r="F585" s="74" t="s">
        <v>804</v>
      </c>
      <c r="G585" s="74" t="s">
        <v>40</v>
      </c>
      <c r="H585" s="84">
        <v>15</v>
      </c>
      <c r="I585" s="85">
        <v>0.7</v>
      </c>
      <c r="J585" s="86">
        <v>0.59221963589442039</v>
      </c>
      <c r="K585" s="87">
        <v>0.2</v>
      </c>
      <c r="L585" s="87">
        <v>0.27</v>
      </c>
      <c r="M585" s="87">
        <v>0.27</v>
      </c>
      <c r="N585" s="84">
        <v>0.27</v>
      </c>
      <c r="O585" s="84">
        <v>0.27</v>
      </c>
      <c r="P585" s="84">
        <v>0.27</v>
      </c>
      <c r="Q585" s="84">
        <v>0.27</v>
      </c>
      <c r="R585" s="84">
        <v>0.27</v>
      </c>
      <c r="S585" s="84">
        <v>0.27</v>
      </c>
      <c r="T585" s="84">
        <v>0.27</v>
      </c>
      <c r="U585" s="84">
        <v>0.27</v>
      </c>
      <c r="V585" s="74">
        <v>0.27</v>
      </c>
      <c r="W585" s="74">
        <v>0.27</v>
      </c>
      <c r="X585" s="74">
        <v>0.27</v>
      </c>
      <c r="Y585" s="74">
        <v>0.27</v>
      </c>
      <c r="Z585" s="74">
        <v>0.27</v>
      </c>
      <c r="AA585" s="74">
        <v>0.27</v>
      </c>
      <c r="AB585" s="74">
        <v>0.27</v>
      </c>
      <c r="AC585" s="74">
        <v>0.27</v>
      </c>
      <c r="AD585" s="74">
        <v>0.27</v>
      </c>
      <c r="AE585" s="74">
        <v>0.27</v>
      </c>
      <c r="AF585" s="74">
        <v>0.27</v>
      </c>
      <c r="AG585" s="74">
        <v>0.33</v>
      </c>
      <c r="AH585" s="74">
        <v>0.33</v>
      </c>
      <c r="AI585" s="74" t="s">
        <v>26</v>
      </c>
      <c r="AJ585" s="74" t="s">
        <v>26</v>
      </c>
      <c r="AK585" s="74" t="s">
        <v>26</v>
      </c>
    </row>
    <row r="586" spans="1:37" x14ac:dyDescent="0.25">
      <c r="A586" s="74" t="s">
        <v>808</v>
      </c>
      <c r="B586" s="84" t="s">
        <v>20</v>
      </c>
      <c r="C586" s="74" t="s">
        <v>30</v>
      </c>
      <c r="D586" s="74" t="s">
        <v>267</v>
      </c>
      <c r="E586" s="74" t="s">
        <v>268</v>
      </c>
      <c r="F586" s="74" t="s">
        <v>804</v>
      </c>
      <c r="G586" s="74" t="s">
        <v>31</v>
      </c>
      <c r="H586" s="84">
        <v>15</v>
      </c>
      <c r="I586" s="85">
        <v>0.7</v>
      </c>
      <c r="J586" s="86">
        <v>0.6269962886457372</v>
      </c>
      <c r="K586" s="87">
        <v>0.2</v>
      </c>
      <c r="L586" s="87">
        <v>0.27</v>
      </c>
      <c r="M586" s="87">
        <v>0.27</v>
      </c>
      <c r="N586" s="84">
        <v>0.27</v>
      </c>
      <c r="O586" s="84">
        <v>0.27</v>
      </c>
      <c r="P586" s="84">
        <v>0.27</v>
      </c>
      <c r="Q586" s="84">
        <v>0.27</v>
      </c>
      <c r="R586" s="84">
        <v>0.25</v>
      </c>
      <c r="S586" s="84">
        <v>0.25</v>
      </c>
      <c r="T586" s="84">
        <v>0.25</v>
      </c>
      <c r="U586" s="84">
        <v>0.25</v>
      </c>
      <c r="V586" s="74">
        <v>0.25</v>
      </c>
      <c r="W586" s="74">
        <v>0.25</v>
      </c>
      <c r="X586" s="74">
        <v>0.25</v>
      </c>
      <c r="Y586" s="74">
        <v>0.25</v>
      </c>
      <c r="Z586" s="74">
        <v>0.25</v>
      </c>
      <c r="AA586" s="74">
        <v>0.25</v>
      </c>
      <c r="AB586" s="74">
        <v>0.25</v>
      </c>
      <c r="AC586" s="74">
        <v>0.25</v>
      </c>
      <c r="AD586" s="74">
        <v>0.25</v>
      </c>
      <c r="AE586" s="74">
        <v>0.25</v>
      </c>
      <c r="AF586" s="74">
        <v>0.25</v>
      </c>
      <c r="AG586" s="74">
        <v>0.33</v>
      </c>
      <c r="AH586" s="74">
        <v>0.33</v>
      </c>
      <c r="AI586" s="74" t="s">
        <v>26</v>
      </c>
      <c r="AJ586" s="74" t="s">
        <v>26</v>
      </c>
      <c r="AK586" s="74" t="s">
        <v>26</v>
      </c>
    </row>
    <row r="587" spans="1:37" x14ac:dyDescent="0.25">
      <c r="A587" s="74" t="s">
        <v>809</v>
      </c>
      <c r="B587" s="84" t="s">
        <v>28</v>
      </c>
      <c r="C587" s="74" t="s">
        <v>30</v>
      </c>
      <c r="D587" s="74" t="s">
        <v>267</v>
      </c>
      <c r="E587" s="74" t="s">
        <v>268</v>
      </c>
      <c r="F587" s="74" t="s">
        <v>804</v>
      </c>
      <c r="G587" s="74" t="s">
        <v>31</v>
      </c>
      <c r="H587" s="84">
        <v>15</v>
      </c>
      <c r="I587" s="85">
        <v>0.7</v>
      </c>
      <c r="J587" s="86">
        <v>0.6269962886457372</v>
      </c>
      <c r="K587" s="87">
        <v>0.2</v>
      </c>
      <c r="L587" s="87">
        <v>0.27</v>
      </c>
      <c r="M587" s="87">
        <v>0.27</v>
      </c>
      <c r="N587" s="84">
        <v>0.27</v>
      </c>
      <c r="O587" s="84">
        <v>0.27</v>
      </c>
      <c r="P587" s="84">
        <v>0.27</v>
      </c>
      <c r="Q587" s="84">
        <v>0.27</v>
      </c>
      <c r="R587" s="84">
        <v>0.25</v>
      </c>
      <c r="S587" s="84">
        <v>0.25</v>
      </c>
      <c r="T587" s="84">
        <v>0.25</v>
      </c>
      <c r="U587" s="84">
        <v>0.25</v>
      </c>
      <c r="V587" s="74">
        <v>0.25</v>
      </c>
      <c r="W587" s="74">
        <v>0.25</v>
      </c>
      <c r="X587" s="74">
        <v>0.25</v>
      </c>
      <c r="Y587" s="74">
        <v>0.25</v>
      </c>
      <c r="Z587" s="74">
        <v>0.25</v>
      </c>
      <c r="AA587" s="74">
        <v>0.25</v>
      </c>
      <c r="AB587" s="74">
        <v>0.25</v>
      </c>
      <c r="AC587" s="74">
        <v>0.25</v>
      </c>
      <c r="AD587" s="74">
        <v>0.25</v>
      </c>
      <c r="AE587" s="74">
        <v>0.25</v>
      </c>
      <c r="AF587" s="74">
        <v>0.25</v>
      </c>
      <c r="AG587" s="74">
        <v>0.33</v>
      </c>
      <c r="AH587" s="74">
        <v>0.33</v>
      </c>
      <c r="AI587" s="74" t="s">
        <v>26</v>
      </c>
      <c r="AJ587" s="74" t="s">
        <v>26</v>
      </c>
      <c r="AK587" s="74" t="s">
        <v>26</v>
      </c>
    </row>
    <row r="588" spans="1:37" x14ac:dyDescent="0.25">
      <c r="A588" s="74" t="s">
        <v>810</v>
      </c>
      <c r="B588" s="84" t="s">
        <v>20</v>
      </c>
      <c r="C588" s="74" t="s">
        <v>21</v>
      </c>
      <c r="D588" s="74" t="s">
        <v>267</v>
      </c>
      <c r="E588" s="74" t="s">
        <v>268</v>
      </c>
      <c r="F588" s="74" t="s">
        <v>811</v>
      </c>
      <c r="G588" s="74" t="s">
        <v>40</v>
      </c>
      <c r="H588" s="84">
        <v>10</v>
      </c>
      <c r="I588" s="85">
        <v>0.7</v>
      </c>
      <c r="J588" s="86">
        <v>0.43297207610283089</v>
      </c>
      <c r="K588" s="87">
        <v>0.13</v>
      </c>
      <c r="L588" s="87">
        <v>0.2</v>
      </c>
      <c r="M588" s="87">
        <v>0.2</v>
      </c>
      <c r="N588" s="84">
        <v>0.2</v>
      </c>
      <c r="O588" s="84">
        <v>0.2</v>
      </c>
      <c r="P588" s="84">
        <v>0.2</v>
      </c>
      <c r="Q588" s="84">
        <v>0.2</v>
      </c>
      <c r="R588" s="84">
        <v>0.2</v>
      </c>
      <c r="S588" s="84">
        <v>0.2</v>
      </c>
      <c r="T588" s="84">
        <v>0.2</v>
      </c>
      <c r="U588" s="84">
        <v>0.2</v>
      </c>
      <c r="V588" s="74">
        <v>0.2</v>
      </c>
      <c r="W588" s="74">
        <v>0.2</v>
      </c>
      <c r="X588" s="74">
        <v>0.2</v>
      </c>
      <c r="Y588" s="74">
        <v>0.2</v>
      </c>
      <c r="Z588" s="74">
        <v>0.2</v>
      </c>
      <c r="AA588" s="74">
        <v>0.2</v>
      </c>
      <c r="AB588" s="74">
        <v>0.2</v>
      </c>
      <c r="AC588" s="74">
        <v>0.2</v>
      </c>
      <c r="AD588" s="74">
        <v>0.2</v>
      </c>
      <c r="AE588" s="74">
        <v>0.2</v>
      </c>
      <c r="AF588" s="74">
        <v>0.2</v>
      </c>
      <c r="AG588" s="74">
        <v>0.33</v>
      </c>
      <c r="AH588" s="74">
        <v>0.33</v>
      </c>
      <c r="AI588" s="74" t="s">
        <v>26</v>
      </c>
      <c r="AJ588" s="74" t="s">
        <v>26</v>
      </c>
      <c r="AK588" s="74" t="s">
        <v>26</v>
      </c>
    </row>
    <row r="589" spans="1:37" x14ac:dyDescent="0.25">
      <c r="A589" s="74" t="s">
        <v>812</v>
      </c>
      <c r="B589" s="84" t="s">
        <v>28</v>
      </c>
      <c r="C589" s="74" t="s">
        <v>21</v>
      </c>
      <c r="D589" s="74" t="s">
        <v>267</v>
      </c>
      <c r="E589" s="74" t="s">
        <v>268</v>
      </c>
      <c r="F589" s="74" t="s">
        <v>811</v>
      </c>
      <c r="G589" s="74" t="s">
        <v>40</v>
      </c>
      <c r="H589" s="84">
        <v>10</v>
      </c>
      <c r="I589" s="85">
        <v>0.7</v>
      </c>
      <c r="J589" s="86">
        <v>0.43297207610283089</v>
      </c>
      <c r="K589" s="87">
        <v>0.2</v>
      </c>
      <c r="L589" s="87">
        <v>0.27</v>
      </c>
      <c r="M589" s="87">
        <v>0.27</v>
      </c>
      <c r="N589" s="84">
        <v>0.27</v>
      </c>
      <c r="O589" s="84">
        <v>0.27</v>
      </c>
      <c r="P589" s="84">
        <v>0.27</v>
      </c>
      <c r="Q589" s="84">
        <v>0.27</v>
      </c>
      <c r="R589" s="84">
        <v>0.27</v>
      </c>
      <c r="S589" s="84">
        <v>0.27</v>
      </c>
      <c r="T589" s="84">
        <v>0.27</v>
      </c>
      <c r="U589" s="84">
        <v>0.27</v>
      </c>
      <c r="V589" s="74">
        <v>0.27</v>
      </c>
      <c r="W589" s="74">
        <v>0.27</v>
      </c>
      <c r="X589" s="74">
        <v>0.27</v>
      </c>
      <c r="Y589" s="74">
        <v>0.27</v>
      </c>
      <c r="Z589" s="74">
        <v>0.27</v>
      </c>
      <c r="AA589" s="74">
        <v>0.27</v>
      </c>
      <c r="AB589" s="74">
        <v>0.27</v>
      </c>
      <c r="AC589" s="74">
        <v>0.27</v>
      </c>
      <c r="AD589" s="74">
        <v>0.27</v>
      </c>
      <c r="AE589" s="74">
        <v>0.27</v>
      </c>
      <c r="AF589" s="74">
        <v>0.27</v>
      </c>
      <c r="AG589" s="74">
        <v>0.33</v>
      </c>
      <c r="AH589" s="74">
        <v>0.33</v>
      </c>
      <c r="AI589" s="74" t="s">
        <v>26</v>
      </c>
      <c r="AJ589" s="74" t="s">
        <v>26</v>
      </c>
      <c r="AK589" s="74" t="s">
        <v>26</v>
      </c>
    </row>
    <row r="590" spans="1:37" x14ac:dyDescent="0.25">
      <c r="A590" s="74" t="s">
        <v>813</v>
      </c>
      <c r="B590" s="84" t="s">
        <v>20</v>
      </c>
      <c r="C590" s="74" t="s">
        <v>30</v>
      </c>
      <c r="D590" s="74" t="s">
        <v>267</v>
      </c>
      <c r="E590" s="74" t="s">
        <v>268</v>
      </c>
      <c r="F590" s="74" t="s">
        <v>811</v>
      </c>
      <c r="G590" s="74" t="s">
        <v>31</v>
      </c>
      <c r="H590" s="84">
        <v>10</v>
      </c>
      <c r="I590" s="85">
        <v>0.7</v>
      </c>
      <c r="J590" s="86">
        <v>0.45890207746534312</v>
      </c>
      <c r="K590" s="87">
        <v>0.2</v>
      </c>
      <c r="L590" s="87">
        <v>0.27</v>
      </c>
      <c r="M590" s="87">
        <v>0.27</v>
      </c>
      <c r="N590" s="84">
        <v>0.27</v>
      </c>
      <c r="O590" s="84">
        <v>0.27</v>
      </c>
      <c r="P590" s="84">
        <v>0.27</v>
      </c>
      <c r="Q590" s="84">
        <v>0.27</v>
      </c>
      <c r="R590" s="84">
        <v>0.25</v>
      </c>
      <c r="S590" s="84">
        <v>0.25</v>
      </c>
      <c r="T590" s="84">
        <v>0.25</v>
      </c>
      <c r="U590" s="84">
        <v>0.25</v>
      </c>
      <c r="V590" s="74">
        <v>0.25</v>
      </c>
      <c r="W590" s="74">
        <v>0.25</v>
      </c>
      <c r="X590" s="74">
        <v>0.25</v>
      </c>
      <c r="Y590" s="74">
        <v>0.25</v>
      </c>
      <c r="Z590" s="74">
        <v>0.25</v>
      </c>
      <c r="AA590" s="74">
        <v>0.25</v>
      </c>
      <c r="AB590" s="74">
        <v>0.25</v>
      </c>
      <c r="AC590" s="74">
        <v>0.25</v>
      </c>
      <c r="AD590" s="74">
        <v>0.25</v>
      </c>
      <c r="AE590" s="74">
        <v>0.25</v>
      </c>
      <c r="AF590" s="74">
        <v>0.25</v>
      </c>
      <c r="AG590" s="74">
        <v>0.33</v>
      </c>
      <c r="AH590" s="74">
        <v>0.33</v>
      </c>
      <c r="AI590" s="74" t="s">
        <v>26</v>
      </c>
      <c r="AJ590" s="74" t="s">
        <v>26</v>
      </c>
      <c r="AK590" s="74" t="s">
        <v>26</v>
      </c>
    </row>
    <row r="591" spans="1:37" x14ac:dyDescent="0.25">
      <c r="A591" s="74" t="s">
        <v>814</v>
      </c>
      <c r="B591" s="84" t="s">
        <v>28</v>
      </c>
      <c r="C591" s="74" t="s">
        <v>30</v>
      </c>
      <c r="D591" s="74" t="s">
        <v>267</v>
      </c>
      <c r="E591" s="74" t="s">
        <v>268</v>
      </c>
      <c r="F591" s="74" t="s">
        <v>811</v>
      </c>
      <c r="G591" s="74" t="s">
        <v>31</v>
      </c>
      <c r="H591" s="84">
        <v>10</v>
      </c>
      <c r="I591" s="85">
        <v>0.7</v>
      </c>
      <c r="J591" s="86">
        <v>0.45890207746534312</v>
      </c>
      <c r="K591" s="87">
        <v>0.2</v>
      </c>
      <c r="L591" s="87">
        <v>0.27</v>
      </c>
      <c r="M591" s="87">
        <v>0.27</v>
      </c>
      <c r="N591" s="84">
        <v>0.27</v>
      </c>
      <c r="O591" s="84">
        <v>0.27</v>
      </c>
      <c r="P591" s="84">
        <v>0.27</v>
      </c>
      <c r="Q591" s="84">
        <v>0.27</v>
      </c>
      <c r="R591" s="84">
        <v>0.25</v>
      </c>
      <c r="S591" s="84">
        <v>0.25</v>
      </c>
      <c r="T591" s="84">
        <v>0.25</v>
      </c>
      <c r="U591" s="84">
        <v>0.25</v>
      </c>
      <c r="V591" s="74">
        <v>0.25</v>
      </c>
      <c r="W591" s="74">
        <v>0.25</v>
      </c>
      <c r="X591" s="74">
        <v>0.25</v>
      </c>
      <c r="Y591" s="74">
        <v>0.25</v>
      </c>
      <c r="Z591" s="74">
        <v>0.25</v>
      </c>
      <c r="AA591" s="74">
        <v>0.25</v>
      </c>
      <c r="AB591" s="74">
        <v>0.25</v>
      </c>
      <c r="AC591" s="74">
        <v>0.25</v>
      </c>
      <c r="AD591" s="74">
        <v>0.25</v>
      </c>
      <c r="AE591" s="74">
        <v>0.25</v>
      </c>
      <c r="AF591" s="74">
        <v>0.25</v>
      </c>
      <c r="AG591" s="74">
        <v>0.33</v>
      </c>
      <c r="AH591" s="74">
        <v>0.33</v>
      </c>
      <c r="AI591" s="74" t="s">
        <v>26</v>
      </c>
      <c r="AJ591" s="74" t="s">
        <v>26</v>
      </c>
      <c r="AK591" s="74" t="s">
        <v>26</v>
      </c>
    </row>
    <row r="592" spans="1:37" x14ac:dyDescent="0.25">
      <c r="A592" s="74" t="s">
        <v>815</v>
      </c>
      <c r="B592" s="84" t="s">
        <v>20</v>
      </c>
      <c r="C592" s="74" t="s">
        <v>30</v>
      </c>
      <c r="D592" s="74" t="s">
        <v>267</v>
      </c>
      <c r="E592" s="74" t="s">
        <v>70</v>
      </c>
      <c r="F592" s="74" t="s">
        <v>816</v>
      </c>
      <c r="G592" s="74" t="s">
        <v>31</v>
      </c>
      <c r="H592" s="84">
        <v>15</v>
      </c>
      <c r="I592" s="85">
        <v>0.7</v>
      </c>
      <c r="J592" s="86">
        <v>0.6269962886457372</v>
      </c>
      <c r="K592" s="87">
        <v>0.2</v>
      </c>
      <c r="L592" s="87">
        <v>0.27</v>
      </c>
      <c r="M592" s="87">
        <v>0.27</v>
      </c>
      <c r="N592" s="84">
        <v>0.27</v>
      </c>
      <c r="O592" s="84">
        <v>0.27</v>
      </c>
      <c r="P592" s="84">
        <v>0.27</v>
      </c>
      <c r="Q592" s="84">
        <v>0.27</v>
      </c>
      <c r="R592" s="84">
        <v>0.25</v>
      </c>
      <c r="S592" s="84">
        <v>0.25</v>
      </c>
      <c r="T592" s="84">
        <v>0.25</v>
      </c>
      <c r="U592" s="84">
        <v>0.25</v>
      </c>
      <c r="V592" s="74">
        <v>0.25</v>
      </c>
      <c r="W592" s="74">
        <v>0.25</v>
      </c>
      <c r="X592" s="74">
        <v>0.25</v>
      </c>
      <c r="Y592" s="74">
        <v>0.25</v>
      </c>
      <c r="Z592" s="74">
        <v>0.25</v>
      </c>
      <c r="AA592" s="74">
        <v>0.25</v>
      </c>
      <c r="AB592" s="74">
        <v>0.25</v>
      </c>
      <c r="AC592" s="74">
        <v>0.25</v>
      </c>
      <c r="AD592" s="74">
        <v>0.25</v>
      </c>
      <c r="AE592" s="74">
        <v>0.25</v>
      </c>
      <c r="AF592" s="74">
        <v>0.25</v>
      </c>
      <c r="AG592" s="74">
        <v>0.33</v>
      </c>
      <c r="AH592" s="74">
        <v>0.33</v>
      </c>
      <c r="AI592" s="74" t="s">
        <v>26</v>
      </c>
      <c r="AJ592" s="74" t="s">
        <v>26</v>
      </c>
      <c r="AK592" s="74" t="s">
        <v>26</v>
      </c>
    </row>
    <row r="593" spans="1:37" x14ac:dyDescent="0.25">
      <c r="A593" s="74" t="s">
        <v>817</v>
      </c>
      <c r="B593" s="84" t="s">
        <v>28</v>
      </c>
      <c r="C593" s="74" t="s">
        <v>30</v>
      </c>
      <c r="D593" s="74" t="s">
        <v>267</v>
      </c>
      <c r="E593" s="74" t="s">
        <v>70</v>
      </c>
      <c r="F593" s="74" t="s">
        <v>816</v>
      </c>
      <c r="G593" s="74" t="s">
        <v>31</v>
      </c>
      <c r="H593" s="84">
        <v>15</v>
      </c>
      <c r="I593" s="85">
        <v>0.7</v>
      </c>
      <c r="J593" s="86">
        <v>0.6269962886457372</v>
      </c>
      <c r="K593" s="87">
        <v>0.2</v>
      </c>
      <c r="L593" s="87">
        <v>0.27</v>
      </c>
      <c r="M593" s="87">
        <v>0.27</v>
      </c>
      <c r="N593" s="84">
        <v>0.27</v>
      </c>
      <c r="O593" s="84">
        <v>0.27</v>
      </c>
      <c r="P593" s="84">
        <v>0.27</v>
      </c>
      <c r="Q593" s="84">
        <v>0.27</v>
      </c>
      <c r="R593" s="84">
        <v>0.25</v>
      </c>
      <c r="S593" s="84">
        <v>0.25</v>
      </c>
      <c r="T593" s="84">
        <v>0.25</v>
      </c>
      <c r="U593" s="84">
        <v>0.25</v>
      </c>
      <c r="V593" s="74">
        <v>0.25</v>
      </c>
      <c r="W593" s="74">
        <v>0.25</v>
      </c>
      <c r="X593" s="74">
        <v>0.25</v>
      </c>
      <c r="Y593" s="74">
        <v>0.25</v>
      </c>
      <c r="Z593" s="74">
        <v>0.25</v>
      </c>
      <c r="AA593" s="74">
        <v>0.25</v>
      </c>
      <c r="AB593" s="74">
        <v>0.25</v>
      </c>
      <c r="AC593" s="74">
        <v>0.25</v>
      </c>
      <c r="AD593" s="74">
        <v>0.25</v>
      </c>
      <c r="AE593" s="74">
        <v>0.25</v>
      </c>
      <c r="AF593" s="74">
        <v>0.25</v>
      </c>
      <c r="AG593" s="74">
        <v>0.33</v>
      </c>
      <c r="AH593" s="74">
        <v>0.33</v>
      </c>
      <c r="AI593" s="74" t="s">
        <v>26</v>
      </c>
      <c r="AJ593" s="74" t="s">
        <v>26</v>
      </c>
      <c r="AK593" s="74" t="s">
        <v>26</v>
      </c>
    </row>
    <row r="594" spans="1:37" x14ac:dyDescent="0.25">
      <c r="A594" s="74" t="s">
        <v>818</v>
      </c>
      <c r="B594" s="84" t="s">
        <v>20</v>
      </c>
      <c r="C594" s="74" t="s">
        <v>89</v>
      </c>
      <c r="D594" s="74" t="s">
        <v>267</v>
      </c>
      <c r="E594" s="74" t="s">
        <v>163</v>
      </c>
      <c r="F594" s="74" t="s">
        <v>819</v>
      </c>
      <c r="G594" s="74" t="s">
        <v>148</v>
      </c>
      <c r="H594" s="84">
        <v>15</v>
      </c>
      <c r="I594" s="85">
        <v>0.7</v>
      </c>
      <c r="J594" s="86">
        <v>0.63040347313331957</v>
      </c>
      <c r="K594" s="87">
        <v>0.15</v>
      </c>
      <c r="L594" s="87">
        <v>0.2</v>
      </c>
      <c r="M594" s="87">
        <v>0.2</v>
      </c>
      <c r="N594" s="84">
        <v>0.2</v>
      </c>
      <c r="O594" s="84">
        <v>0.25</v>
      </c>
      <c r="P594" s="84">
        <v>0.25</v>
      </c>
      <c r="Q594" s="84">
        <v>0.25</v>
      </c>
      <c r="R594" s="84">
        <v>0.25</v>
      </c>
      <c r="S594" s="84">
        <v>0.25</v>
      </c>
      <c r="T594" s="84">
        <v>0.25</v>
      </c>
      <c r="U594" s="84">
        <v>0.25</v>
      </c>
      <c r="V594" s="74">
        <v>0.25</v>
      </c>
      <c r="W594" s="74">
        <v>0.25</v>
      </c>
      <c r="X594" s="74">
        <v>0.25</v>
      </c>
      <c r="Y594" s="74">
        <v>0.25</v>
      </c>
      <c r="Z594" s="74">
        <v>0.25</v>
      </c>
      <c r="AA594" s="74">
        <v>0.25</v>
      </c>
      <c r="AB594" s="74">
        <v>0.25</v>
      </c>
      <c r="AC594" s="74">
        <v>0.25</v>
      </c>
      <c r="AD594" s="74">
        <v>0.25</v>
      </c>
      <c r="AE594" s="74">
        <v>0.25</v>
      </c>
      <c r="AF594" s="74">
        <v>0.25</v>
      </c>
      <c r="AG594" s="74">
        <v>0.33</v>
      </c>
      <c r="AH594" s="74">
        <v>0.33</v>
      </c>
      <c r="AI594" s="74" t="s">
        <v>26</v>
      </c>
      <c r="AJ594" s="74" t="s">
        <v>26</v>
      </c>
      <c r="AK594" s="74" t="s">
        <v>26</v>
      </c>
    </row>
    <row r="595" spans="1:37" x14ac:dyDescent="0.25">
      <c r="A595" s="74" t="s">
        <v>820</v>
      </c>
      <c r="B595" s="84" t="s">
        <v>28</v>
      </c>
      <c r="C595" s="74" t="s">
        <v>89</v>
      </c>
      <c r="D595" s="74" t="s">
        <v>267</v>
      </c>
      <c r="E595" s="74" t="s">
        <v>163</v>
      </c>
      <c r="F595" s="74" t="s">
        <v>819</v>
      </c>
      <c r="G595" s="74" t="s">
        <v>148</v>
      </c>
      <c r="H595" s="84">
        <v>15</v>
      </c>
      <c r="I595" s="85">
        <v>0.7</v>
      </c>
      <c r="J595" s="86">
        <v>0.63040347313331957</v>
      </c>
      <c r="K595" s="87">
        <v>0.15</v>
      </c>
      <c r="L595" s="87">
        <v>0.27</v>
      </c>
      <c r="M595" s="87">
        <v>0.27</v>
      </c>
      <c r="N595" s="84">
        <v>0.27</v>
      </c>
      <c r="O595" s="84">
        <v>0.27</v>
      </c>
      <c r="P595" s="84">
        <v>0.27</v>
      </c>
      <c r="Q595" s="84">
        <v>0.27</v>
      </c>
      <c r="R595" s="84">
        <v>0.27</v>
      </c>
      <c r="S595" s="84">
        <v>0.27</v>
      </c>
      <c r="T595" s="84">
        <v>0.27</v>
      </c>
      <c r="U595" s="84">
        <v>0.27</v>
      </c>
      <c r="V595" s="74">
        <v>0.27</v>
      </c>
      <c r="W595" s="74">
        <v>0.27</v>
      </c>
      <c r="X595" s="74">
        <v>0.27</v>
      </c>
      <c r="Y595" s="74">
        <v>0.27</v>
      </c>
      <c r="Z595" s="74">
        <v>0.27</v>
      </c>
      <c r="AA595" s="74">
        <v>0.27</v>
      </c>
      <c r="AB595" s="74">
        <v>0.27</v>
      </c>
      <c r="AC595" s="74">
        <v>0.27</v>
      </c>
      <c r="AD595" s="74">
        <v>0.27</v>
      </c>
      <c r="AE595" s="74">
        <v>0.27</v>
      </c>
      <c r="AF595" s="74">
        <v>0.27</v>
      </c>
      <c r="AG595" s="74">
        <v>0.33</v>
      </c>
      <c r="AH595" s="74">
        <v>0.33</v>
      </c>
      <c r="AI595" s="74" t="s">
        <v>26</v>
      </c>
      <c r="AJ595" s="74" t="s">
        <v>26</v>
      </c>
      <c r="AK595" s="74" t="s">
        <v>26</v>
      </c>
    </row>
    <row r="596" spans="1:37" x14ac:dyDescent="0.25">
      <c r="A596" s="74" t="s">
        <v>821</v>
      </c>
      <c r="B596" s="84" t="s">
        <v>20</v>
      </c>
      <c r="C596" s="74" t="s">
        <v>21</v>
      </c>
      <c r="D596" s="74" t="s">
        <v>267</v>
      </c>
      <c r="E596" s="74" t="s">
        <v>163</v>
      </c>
      <c r="F596" s="74" t="s">
        <v>819</v>
      </c>
      <c r="G596" s="74" t="s">
        <v>151</v>
      </c>
      <c r="H596" s="84">
        <v>15</v>
      </c>
      <c r="I596" s="85">
        <v>0.7</v>
      </c>
      <c r="J596" s="86">
        <v>0.58811439006316979</v>
      </c>
      <c r="K596" s="87">
        <v>0.13</v>
      </c>
      <c r="L596" s="87">
        <v>0.2</v>
      </c>
      <c r="M596" s="87">
        <v>0.2</v>
      </c>
      <c r="N596" s="84">
        <v>0.2</v>
      </c>
      <c r="O596" s="84">
        <v>0.2</v>
      </c>
      <c r="P596" s="84">
        <v>0.2</v>
      </c>
      <c r="Q596" s="84">
        <v>0.2</v>
      </c>
      <c r="R596" s="84">
        <v>0.2</v>
      </c>
      <c r="S596" s="84">
        <v>0.2</v>
      </c>
      <c r="T596" s="84">
        <v>0.2</v>
      </c>
      <c r="U596" s="84">
        <v>0.2</v>
      </c>
      <c r="V596" s="74">
        <v>0.2</v>
      </c>
      <c r="W596" s="74">
        <v>0.2</v>
      </c>
      <c r="X596" s="74">
        <v>0.2</v>
      </c>
      <c r="Y596" s="74">
        <v>0.2</v>
      </c>
      <c r="Z596" s="74">
        <v>0.2</v>
      </c>
      <c r="AA596" s="74">
        <v>0.2</v>
      </c>
      <c r="AB596" s="74">
        <v>0.2</v>
      </c>
      <c r="AC596" s="74">
        <v>0.2</v>
      </c>
      <c r="AD596" s="74">
        <v>0.2</v>
      </c>
      <c r="AE596" s="74">
        <v>0.2</v>
      </c>
      <c r="AF596" s="74">
        <v>0.2</v>
      </c>
      <c r="AG596" s="74">
        <v>0.33</v>
      </c>
      <c r="AH596" s="74">
        <v>0.33</v>
      </c>
      <c r="AI596" s="74" t="s">
        <v>26</v>
      </c>
      <c r="AJ596" s="74" t="s">
        <v>26</v>
      </c>
      <c r="AK596" s="74" t="s">
        <v>26</v>
      </c>
    </row>
    <row r="597" spans="1:37" x14ac:dyDescent="0.25">
      <c r="A597" s="74" t="s">
        <v>822</v>
      </c>
      <c r="B597" s="84" t="s">
        <v>28</v>
      </c>
      <c r="C597" s="74" t="s">
        <v>21</v>
      </c>
      <c r="D597" s="74" t="s">
        <v>267</v>
      </c>
      <c r="E597" s="74" t="s">
        <v>163</v>
      </c>
      <c r="F597" s="74" t="s">
        <v>819</v>
      </c>
      <c r="G597" s="74" t="s">
        <v>151</v>
      </c>
      <c r="H597" s="84">
        <v>15</v>
      </c>
      <c r="I597" s="85">
        <v>0.7</v>
      </c>
      <c r="J597" s="86">
        <v>0.58811439006316979</v>
      </c>
      <c r="K597" s="87">
        <v>0.2</v>
      </c>
      <c r="L597" s="87">
        <v>0.27</v>
      </c>
      <c r="M597" s="87">
        <v>0.27</v>
      </c>
      <c r="N597" s="84">
        <v>0.27</v>
      </c>
      <c r="O597" s="84">
        <v>0.27</v>
      </c>
      <c r="P597" s="84">
        <v>0.27</v>
      </c>
      <c r="Q597" s="84">
        <v>0.27</v>
      </c>
      <c r="R597" s="84">
        <v>0.27</v>
      </c>
      <c r="S597" s="84">
        <v>0.27</v>
      </c>
      <c r="T597" s="84">
        <v>0.27</v>
      </c>
      <c r="U597" s="84">
        <v>0.27</v>
      </c>
      <c r="V597" s="74">
        <v>0.27</v>
      </c>
      <c r="W597" s="74">
        <v>0.27</v>
      </c>
      <c r="X597" s="74">
        <v>0.27</v>
      </c>
      <c r="Y597" s="74">
        <v>0.27</v>
      </c>
      <c r="Z597" s="74">
        <v>0.27</v>
      </c>
      <c r="AA597" s="74">
        <v>0.27</v>
      </c>
      <c r="AB597" s="74">
        <v>0.27</v>
      </c>
      <c r="AC597" s="74">
        <v>0.27</v>
      </c>
      <c r="AD597" s="74">
        <v>0.27</v>
      </c>
      <c r="AE597" s="74">
        <v>0.27</v>
      </c>
      <c r="AF597" s="74">
        <v>0.27</v>
      </c>
      <c r="AG597" s="74">
        <v>0.33</v>
      </c>
      <c r="AH597" s="74">
        <v>0.33</v>
      </c>
      <c r="AI597" s="74" t="s">
        <v>26</v>
      </c>
      <c r="AJ597" s="74" t="s">
        <v>26</v>
      </c>
      <c r="AK597" s="74" t="s">
        <v>26</v>
      </c>
    </row>
    <row r="598" spans="1:37" x14ac:dyDescent="0.25">
      <c r="A598" s="74" t="s">
        <v>823</v>
      </c>
      <c r="B598" s="84" t="s">
        <v>20</v>
      </c>
      <c r="C598" s="74" t="s">
        <v>30</v>
      </c>
      <c r="D598" s="74" t="s">
        <v>267</v>
      </c>
      <c r="E598" s="74" t="s">
        <v>163</v>
      </c>
      <c r="F598" s="74" t="s">
        <v>819</v>
      </c>
      <c r="G598" s="74" t="s">
        <v>31</v>
      </c>
      <c r="H598" s="84">
        <v>15</v>
      </c>
      <c r="I598" s="85">
        <v>0.7</v>
      </c>
      <c r="J598" s="86">
        <v>0.6269962886457372</v>
      </c>
      <c r="K598" s="87">
        <v>0.2</v>
      </c>
      <c r="L598" s="87">
        <v>0.27</v>
      </c>
      <c r="M598" s="87">
        <v>0.27</v>
      </c>
      <c r="N598" s="84">
        <v>0.27</v>
      </c>
      <c r="O598" s="84">
        <v>0.27</v>
      </c>
      <c r="P598" s="84">
        <v>0.27</v>
      </c>
      <c r="Q598" s="84">
        <v>0.27</v>
      </c>
      <c r="R598" s="84">
        <v>0.25</v>
      </c>
      <c r="S598" s="84">
        <v>0.25</v>
      </c>
      <c r="T598" s="84">
        <v>0.25</v>
      </c>
      <c r="U598" s="84">
        <v>0.25</v>
      </c>
      <c r="V598" s="74">
        <v>0.25</v>
      </c>
      <c r="W598" s="74">
        <v>0.25</v>
      </c>
      <c r="X598" s="74">
        <v>0.25</v>
      </c>
      <c r="Y598" s="74">
        <v>0.25</v>
      </c>
      <c r="Z598" s="74">
        <v>0.25</v>
      </c>
      <c r="AA598" s="74">
        <v>0.25</v>
      </c>
      <c r="AB598" s="74">
        <v>0.25</v>
      </c>
      <c r="AC598" s="74">
        <v>0.25</v>
      </c>
      <c r="AD598" s="74">
        <v>0.25</v>
      </c>
      <c r="AE598" s="74">
        <v>0.25</v>
      </c>
      <c r="AF598" s="74">
        <v>0.25</v>
      </c>
      <c r="AG598" s="74">
        <v>0.33</v>
      </c>
      <c r="AH598" s="74">
        <v>0.33</v>
      </c>
      <c r="AI598" s="74" t="s">
        <v>26</v>
      </c>
      <c r="AJ598" s="74" t="s">
        <v>26</v>
      </c>
      <c r="AK598" s="74" t="s">
        <v>26</v>
      </c>
    </row>
    <row r="599" spans="1:37" x14ac:dyDescent="0.25">
      <c r="A599" s="74" t="s">
        <v>824</v>
      </c>
      <c r="B599" s="84" t="s">
        <v>28</v>
      </c>
      <c r="C599" s="74" t="s">
        <v>30</v>
      </c>
      <c r="D599" s="74" t="s">
        <v>267</v>
      </c>
      <c r="E599" s="74" t="s">
        <v>163</v>
      </c>
      <c r="F599" s="74" t="s">
        <v>819</v>
      </c>
      <c r="G599" s="74" t="s">
        <v>31</v>
      </c>
      <c r="H599" s="84">
        <v>15</v>
      </c>
      <c r="I599" s="85">
        <v>0.7</v>
      </c>
      <c r="J599" s="86">
        <v>0.6269962886457372</v>
      </c>
      <c r="K599" s="87">
        <v>0.2</v>
      </c>
      <c r="L599" s="87">
        <v>0.27</v>
      </c>
      <c r="M599" s="87">
        <v>0.27</v>
      </c>
      <c r="N599" s="84">
        <v>0.27</v>
      </c>
      <c r="O599" s="84">
        <v>0.27</v>
      </c>
      <c r="P599" s="84">
        <v>0.27</v>
      </c>
      <c r="Q599" s="84">
        <v>0.27</v>
      </c>
      <c r="R599" s="84">
        <v>0.25</v>
      </c>
      <c r="S599" s="84">
        <v>0.25</v>
      </c>
      <c r="T599" s="84">
        <v>0.25</v>
      </c>
      <c r="U599" s="84">
        <v>0.25</v>
      </c>
      <c r="V599" s="74">
        <v>0.25</v>
      </c>
      <c r="W599" s="74">
        <v>0.25</v>
      </c>
      <c r="X599" s="74">
        <v>0.25</v>
      </c>
      <c r="Y599" s="74">
        <v>0.25</v>
      </c>
      <c r="Z599" s="74">
        <v>0.25</v>
      </c>
      <c r="AA599" s="74">
        <v>0.25</v>
      </c>
      <c r="AB599" s="74">
        <v>0.25</v>
      </c>
      <c r="AC599" s="74">
        <v>0.25</v>
      </c>
      <c r="AD599" s="74">
        <v>0.25</v>
      </c>
      <c r="AE599" s="74">
        <v>0.25</v>
      </c>
      <c r="AF599" s="74">
        <v>0.25</v>
      </c>
      <c r="AG599" s="74">
        <v>0.33</v>
      </c>
      <c r="AH599" s="74">
        <v>0.33</v>
      </c>
      <c r="AI599" s="74" t="s">
        <v>26</v>
      </c>
      <c r="AJ599" s="74" t="s">
        <v>26</v>
      </c>
      <c r="AK599" s="74" t="s">
        <v>26</v>
      </c>
    </row>
    <row r="600" spans="1:37" x14ac:dyDescent="0.25">
      <c r="A600" s="74" t="s">
        <v>825</v>
      </c>
      <c r="B600" s="84" t="s">
        <v>20</v>
      </c>
      <c r="C600" s="74" t="s">
        <v>89</v>
      </c>
      <c r="D600" s="74" t="s">
        <v>267</v>
      </c>
      <c r="E600" s="74" t="s">
        <v>70</v>
      </c>
      <c r="F600" s="74" t="s">
        <v>826</v>
      </c>
      <c r="G600" s="74" t="s">
        <v>270</v>
      </c>
      <c r="H600" s="84">
        <v>15</v>
      </c>
      <c r="I600" s="85">
        <v>0.7</v>
      </c>
      <c r="J600" s="86">
        <v>0.80033296338194115</v>
      </c>
      <c r="K600" s="87">
        <v>0.15</v>
      </c>
      <c r="L600" s="87">
        <v>0.2</v>
      </c>
      <c r="M600" s="87">
        <v>0.2</v>
      </c>
      <c r="N600" s="84">
        <v>0.2</v>
      </c>
      <c r="O600" s="84">
        <v>0.25</v>
      </c>
      <c r="P600" s="84">
        <v>0.25</v>
      </c>
      <c r="Q600" s="84">
        <v>0.25</v>
      </c>
      <c r="R600" s="84">
        <v>0.25</v>
      </c>
      <c r="S600" s="84">
        <v>0.25</v>
      </c>
      <c r="T600" s="84">
        <v>0.25</v>
      </c>
      <c r="U600" s="84">
        <v>0.25</v>
      </c>
      <c r="V600" s="74">
        <v>0.25</v>
      </c>
      <c r="W600" s="74">
        <v>0.25</v>
      </c>
      <c r="X600" s="74">
        <v>0.25</v>
      </c>
      <c r="Y600" s="74">
        <v>0.25</v>
      </c>
      <c r="Z600" s="74">
        <v>0.25</v>
      </c>
      <c r="AA600" s="74">
        <v>0.25</v>
      </c>
      <c r="AB600" s="74">
        <v>0.25</v>
      </c>
      <c r="AC600" s="74">
        <v>0.25</v>
      </c>
      <c r="AD600" s="74">
        <v>0.25</v>
      </c>
      <c r="AE600" s="74">
        <v>0.25</v>
      </c>
      <c r="AF600" s="74">
        <v>0.25</v>
      </c>
      <c r="AG600" s="74">
        <v>0.33</v>
      </c>
      <c r="AH600" s="74">
        <v>0.33</v>
      </c>
      <c r="AI600" s="74" t="s">
        <v>26</v>
      </c>
      <c r="AJ600" s="74" t="s">
        <v>26</v>
      </c>
      <c r="AK600" s="74" t="s">
        <v>26</v>
      </c>
    </row>
    <row r="601" spans="1:37" x14ac:dyDescent="0.25">
      <c r="A601" s="74" t="s">
        <v>827</v>
      </c>
      <c r="B601" s="84" t="s">
        <v>28</v>
      </c>
      <c r="C601" s="74" t="s">
        <v>89</v>
      </c>
      <c r="D601" s="74" t="s">
        <v>267</v>
      </c>
      <c r="E601" s="74" t="s">
        <v>70</v>
      </c>
      <c r="F601" s="74" t="s">
        <v>826</v>
      </c>
      <c r="G601" s="74" t="s">
        <v>270</v>
      </c>
      <c r="H601" s="84">
        <v>15</v>
      </c>
      <c r="I601" s="85">
        <v>0.7</v>
      </c>
      <c r="J601" s="86">
        <v>0.80033296338194115</v>
      </c>
      <c r="K601" s="87">
        <v>0.15</v>
      </c>
      <c r="L601" s="87">
        <v>0.27</v>
      </c>
      <c r="M601" s="87">
        <v>0.27</v>
      </c>
      <c r="N601" s="84">
        <v>0.27</v>
      </c>
      <c r="O601" s="84">
        <v>0.27</v>
      </c>
      <c r="P601" s="84">
        <v>0.27</v>
      </c>
      <c r="Q601" s="84">
        <v>0.27</v>
      </c>
      <c r="R601" s="84">
        <v>0.27</v>
      </c>
      <c r="S601" s="84">
        <v>0.27</v>
      </c>
      <c r="T601" s="84">
        <v>0.27</v>
      </c>
      <c r="U601" s="84">
        <v>0.27</v>
      </c>
      <c r="V601" s="74">
        <v>0.27</v>
      </c>
      <c r="W601" s="74">
        <v>0.27</v>
      </c>
      <c r="X601" s="74">
        <v>0.27</v>
      </c>
      <c r="Y601" s="74">
        <v>0.27</v>
      </c>
      <c r="Z601" s="74">
        <v>0.27</v>
      </c>
      <c r="AA601" s="74">
        <v>0.27</v>
      </c>
      <c r="AB601" s="74">
        <v>0.27</v>
      </c>
      <c r="AC601" s="74">
        <v>0.27</v>
      </c>
      <c r="AD601" s="74">
        <v>0.27</v>
      </c>
      <c r="AE601" s="74">
        <v>0.27</v>
      </c>
      <c r="AF601" s="74">
        <v>0.27</v>
      </c>
      <c r="AG601" s="74">
        <v>0.33</v>
      </c>
      <c r="AH601" s="74">
        <v>0.33</v>
      </c>
      <c r="AI601" s="74" t="s">
        <v>26</v>
      </c>
      <c r="AJ601" s="74" t="s">
        <v>26</v>
      </c>
      <c r="AK601" s="74" t="s">
        <v>26</v>
      </c>
    </row>
    <row r="602" spans="1:37" x14ac:dyDescent="0.25">
      <c r="A602" s="74" t="s">
        <v>828</v>
      </c>
      <c r="B602" s="84" t="s">
        <v>20</v>
      </c>
      <c r="C602" s="74" t="s">
        <v>21</v>
      </c>
      <c r="D602" s="74" t="s">
        <v>267</v>
      </c>
      <c r="E602" s="74" t="s">
        <v>70</v>
      </c>
      <c r="F602" s="74" t="s">
        <v>826</v>
      </c>
      <c r="G602" s="74" t="s">
        <v>40</v>
      </c>
      <c r="H602" s="84">
        <v>15</v>
      </c>
      <c r="I602" s="85">
        <v>0.7</v>
      </c>
      <c r="J602" s="86">
        <v>0.59221963589442039</v>
      </c>
      <c r="K602" s="87">
        <v>0.13</v>
      </c>
      <c r="L602" s="87">
        <v>0.2</v>
      </c>
      <c r="M602" s="87">
        <v>0.2</v>
      </c>
      <c r="N602" s="84">
        <v>0.2</v>
      </c>
      <c r="O602" s="84">
        <v>0.2</v>
      </c>
      <c r="P602" s="84">
        <v>0.2</v>
      </c>
      <c r="Q602" s="84">
        <v>0.2</v>
      </c>
      <c r="R602" s="84">
        <v>0.2</v>
      </c>
      <c r="S602" s="84">
        <v>0.2</v>
      </c>
      <c r="T602" s="84">
        <v>0.2</v>
      </c>
      <c r="U602" s="84">
        <v>0.2</v>
      </c>
      <c r="V602" s="74">
        <v>0.2</v>
      </c>
      <c r="W602" s="74">
        <v>0.2</v>
      </c>
      <c r="X602" s="74">
        <v>0.2</v>
      </c>
      <c r="Y602" s="74">
        <v>0.2</v>
      </c>
      <c r="Z602" s="74">
        <v>0.2</v>
      </c>
      <c r="AA602" s="74">
        <v>0.2</v>
      </c>
      <c r="AB602" s="74">
        <v>0.2</v>
      </c>
      <c r="AC602" s="74">
        <v>0.2</v>
      </c>
      <c r="AD602" s="74">
        <v>0.2</v>
      </c>
      <c r="AE602" s="74">
        <v>0.2</v>
      </c>
      <c r="AF602" s="74">
        <v>0.2</v>
      </c>
      <c r="AG602" s="74">
        <v>0.33</v>
      </c>
      <c r="AH602" s="74">
        <v>0.33</v>
      </c>
      <c r="AI602" s="74" t="s">
        <v>26</v>
      </c>
      <c r="AJ602" s="74" t="s">
        <v>26</v>
      </c>
      <c r="AK602" s="74" t="s">
        <v>26</v>
      </c>
    </row>
    <row r="603" spans="1:37" x14ac:dyDescent="0.25">
      <c r="A603" s="74" t="s">
        <v>829</v>
      </c>
      <c r="B603" s="84" t="s">
        <v>28</v>
      </c>
      <c r="C603" s="74" t="s">
        <v>21</v>
      </c>
      <c r="D603" s="74" t="s">
        <v>267</v>
      </c>
      <c r="E603" s="74" t="s">
        <v>70</v>
      </c>
      <c r="F603" s="74" t="s">
        <v>826</v>
      </c>
      <c r="G603" s="74" t="s">
        <v>40</v>
      </c>
      <c r="H603" s="84">
        <v>15</v>
      </c>
      <c r="I603" s="85">
        <v>0.7</v>
      </c>
      <c r="J603" s="86">
        <v>0.59221963589442039</v>
      </c>
      <c r="K603" s="87">
        <v>0.2</v>
      </c>
      <c r="L603" s="87">
        <v>0.27</v>
      </c>
      <c r="M603" s="87">
        <v>0.27</v>
      </c>
      <c r="N603" s="84">
        <v>0.27</v>
      </c>
      <c r="O603" s="84">
        <v>0.27</v>
      </c>
      <c r="P603" s="84">
        <v>0.27</v>
      </c>
      <c r="Q603" s="84">
        <v>0.27</v>
      </c>
      <c r="R603" s="84">
        <v>0.27</v>
      </c>
      <c r="S603" s="84">
        <v>0.27</v>
      </c>
      <c r="T603" s="84">
        <v>0.27</v>
      </c>
      <c r="U603" s="84">
        <v>0.27</v>
      </c>
      <c r="V603" s="74">
        <v>0.27</v>
      </c>
      <c r="W603" s="74">
        <v>0.27</v>
      </c>
      <c r="X603" s="74">
        <v>0.27</v>
      </c>
      <c r="Y603" s="74">
        <v>0.27</v>
      </c>
      <c r="Z603" s="74">
        <v>0.27</v>
      </c>
      <c r="AA603" s="74">
        <v>0.27</v>
      </c>
      <c r="AB603" s="74">
        <v>0.27</v>
      </c>
      <c r="AC603" s="74">
        <v>0.27</v>
      </c>
      <c r="AD603" s="74">
        <v>0.27</v>
      </c>
      <c r="AE603" s="74">
        <v>0.27</v>
      </c>
      <c r="AF603" s="74">
        <v>0.27</v>
      </c>
      <c r="AG603" s="74">
        <v>0.33</v>
      </c>
      <c r="AH603" s="74">
        <v>0.33</v>
      </c>
      <c r="AI603" s="74" t="s">
        <v>26</v>
      </c>
      <c r="AJ603" s="74" t="s">
        <v>26</v>
      </c>
      <c r="AK603" s="74" t="s">
        <v>26</v>
      </c>
    </row>
    <row r="604" spans="1:37" x14ac:dyDescent="0.25">
      <c r="A604" s="74" t="s">
        <v>830</v>
      </c>
      <c r="B604" s="84" t="s">
        <v>20</v>
      </c>
      <c r="C604" s="74" t="s">
        <v>30</v>
      </c>
      <c r="D604" s="74" t="s">
        <v>267</v>
      </c>
      <c r="E604" s="74" t="s">
        <v>70</v>
      </c>
      <c r="F604" s="74" t="s">
        <v>826</v>
      </c>
      <c r="G604" s="74" t="s">
        <v>31</v>
      </c>
      <c r="H604" s="84">
        <v>15</v>
      </c>
      <c r="I604" s="85">
        <v>0.7</v>
      </c>
      <c r="J604" s="86">
        <v>0.6269962886457372</v>
      </c>
      <c r="K604" s="87">
        <v>0.2</v>
      </c>
      <c r="L604" s="87">
        <v>0.27</v>
      </c>
      <c r="M604" s="87">
        <v>0.27</v>
      </c>
      <c r="N604" s="84">
        <v>0.27</v>
      </c>
      <c r="O604" s="84">
        <v>0.27</v>
      </c>
      <c r="P604" s="84">
        <v>0.27</v>
      </c>
      <c r="Q604" s="84">
        <v>0.27</v>
      </c>
      <c r="R604" s="84">
        <v>0.25</v>
      </c>
      <c r="S604" s="84">
        <v>0.25</v>
      </c>
      <c r="T604" s="84">
        <v>0.25</v>
      </c>
      <c r="U604" s="84">
        <v>0.25</v>
      </c>
      <c r="V604" s="74">
        <v>0.25</v>
      </c>
      <c r="W604" s="74">
        <v>0.25</v>
      </c>
      <c r="X604" s="74">
        <v>0.25</v>
      </c>
      <c r="Y604" s="74">
        <v>0.25</v>
      </c>
      <c r="Z604" s="74">
        <v>0.25</v>
      </c>
      <c r="AA604" s="74">
        <v>0.25</v>
      </c>
      <c r="AB604" s="74">
        <v>0.25</v>
      </c>
      <c r="AC604" s="74">
        <v>0.25</v>
      </c>
      <c r="AD604" s="74">
        <v>0.25</v>
      </c>
      <c r="AE604" s="74">
        <v>0.25</v>
      </c>
      <c r="AF604" s="74">
        <v>0.25</v>
      </c>
      <c r="AG604" s="74">
        <v>0.33</v>
      </c>
      <c r="AH604" s="74">
        <v>0.33</v>
      </c>
      <c r="AI604" s="74" t="s">
        <v>26</v>
      </c>
      <c r="AJ604" s="74" t="s">
        <v>26</v>
      </c>
      <c r="AK604" s="74" t="s">
        <v>26</v>
      </c>
    </row>
    <row r="605" spans="1:37" x14ac:dyDescent="0.25">
      <c r="A605" s="74" t="s">
        <v>831</v>
      </c>
      <c r="B605" s="84" t="s">
        <v>28</v>
      </c>
      <c r="C605" s="74" t="s">
        <v>30</v>
      </c>
      <c r="D605" s="74" t="s">
        <v>267</v>
      </c>
      <c r="E605" s="74" t="s">
        <v>70</v>
      </c>
      <c r="F605" s="74" t="s">
        <v>826</v>
      </c>
      <c r="G605" s="74" t="s">
        <v>31</v>
      </c>
      <c r="H605" s="84">
        <v>15</v>
      </c>
      <c r="I605" s="85">
        <v>0.7</v>
      </c>
      <c r="J605" s="86">
        <v>0.6269962886457372</v>
      </c>
      <c r="K605" s="87">
        <v>0.2</v>
      </c>
      <c r="L605" s="87">
        <v>0.27</v>
      </c>
      <c r="M605" s="87">
        <v>0.27</v>
      </c>
      <c r="N605" s="84">
        <v>0.27</v>
      </c>
      <c r="O605" s="84">
        <v>0.27</v>
      </c>
      <c r="P605" s="84">
        <v>0.27</v>
      </c>
      <c r="Q605" s="84">
        <v>0.27</v>
      </c>
      <c r="R605" s="84">
        <v>0.25</v>
      </c>
      <c r="S605" s="84">
        <v>0.25</v>
      </c>
      <c r="T605" s="84">
        <v>0.25</v>
      </c>
      <c r="U605" s="84">
        <v>0.25</v>
      </c>
      <c r="V605" s="74">
        <v>0.25</v>
      </c>
      <c r="W605" s="74">
        <v>0.25</v>
      </c>
      <c r="X605" s="74">
        <v>0.25</v>
      </c>
      <c r="Y605" s="74">
        <v>0.25</v>
      </c>
      <c r="Z605" s="74">
        <v>0.25</v>
      </c>
      <c r="AA605" s="74">
        <v>0.25</v>
      </c>
      <c r="AB605" s="74">
        <v>0.25</v>
      </c>
      <c r="AC605" s="74">
        <v>0.25</v>
      </c>
      <c r="AD605" s="74">
        <v>0.25</v>
      </c>
      <c r="AE605" s="74">
        <v>0.25</v>
      </c>
      <c r="AF605" s="74">
        <v>0.25</v>
      </c>
      <c r="AG605" s="74">
        <v>0.33</v>
      </c>
      <c r="AH605" s="74">
        <v>0.33</v>
      </c>
      <c r="AI605" s="74" t="s">
        <v>26</v>
      </c>
      <c r="AJ605" s="74" t="s">
        <v>26</v>
      </c>
      <c r="AK605" s="74" t="s">
        <v>26</v>
      </c>
    </row>
    <row r="606" spans="1:37" x14ac:dyDescent="0.25">
      <c r="A606" s="74" t="s">
        <v>832</v>
      </c>
      <c r="B606" s="84" t="s">
        <v>20</v>
      </c>
      <c r="C606" s="74" t="s">
        <v>89</v>
      </c>
      <c r="D606" s="74" t="s">
        <v>267</v>
      </c>
      <c r="E606" s="74" t="s">
        <v>70</v>
      </c>
      <c r="F606" s="74" t="s">
        <v>833</v>
      </c>
      <c r="G606" s="74" t="s">
        <v>93</v>
      </c>
      <c r="H606" s="84">
        <v>15</v>
      </c>
      <c r="I606" s="85">
        <v>0.7</v>
      </c>
      <c r="J606" s="86">
        <v>0.63202344278738332</v>
      </c>
      <c r="K606" s="87">
        <v>0.15</v>
      </c>
      <c r="L606" s="87">
        <v>0.2</v>
      </c>
      <c r="M606" s="87">
        <v>0.2</v>
      </c>
      <c r="N606" s="84">
        <v>0.2</v>
      </c>
      <c r="O606" s="84">
        <v>0.25</v>
      </c>
      <c r="P606" s="84">
        <v>0.25</v>
      </c>
      <c r="Q606" s="84">
        <v>0.25</v>
      </c>
      <c r="R606" s="84">
        <v>0.25</v>
      </c>
      <c r="S606" s="84">
        <v>0.25</v>
      </c>
      <c r="T606" s="84">
        <v>0.25</v>
      </c>
      <c r="U606" s="84">
        <v>0.25</v>
      </c>
      <c r="V606" s="74">
        <v>0.25</v>
      </c>
      <c r="W606" s="74">
        <v>0.25</v>
      </c>
      <c r="X606" s="74">
        <v>0.25</v>
      </c>
      <c r="Y606" s="74">
        <v>0.25</v>
      </c>
      <c r="Z606" s="74">
        <v>0.25</v>
      </c>
      <c r="AA606" s="74">
        <v>0.25</v>
      </c>
      <c r="AB606" s="74">
        <v>0.25</v>
      </c>
      <c r="AC606" s="74">
        <v>0.25</v>
      </c>
      <c r="AD606" s="74">
        <v>0.25</v>
      </c>
      <c r="AE606" s="74">
        <v>0.25</v>
      </c>
      <c r="AF606" s="74">
        <v>0.25</v>
      </c>
      <c r="AG606" s="74">
        <v>0.33</v>
      </c>
      <c r="AH606" s="74">
        <v>0.33</v>
      </c>
      <c r="AI606" s="74" t="s">
        <v>26</v>
      </c>
      <c r="AJ606" s="74" t="s">
        <v>26</v>
      </c>
      <c r="AK606" s="74" t="s">
        <v>26</v>
      </c>
    </row>
    <row r="607" spans="1:37" x14ac:dyDescent="0.25">
      <c r="A607" s="74" t="s">
        <v>834</v>
      </c>
      <c r="B607" s="84" t="s">
        <v>28</v>
      </c>
      <c r="C607" s="74" t="s">
        <v>89</v>
      </c>
      <c r="D607" s="74" t="s">
        <v>267</v>
      </c>
      <c r="E607" s="74" t="s">
        <v>70</v>
      </c>
      <c r="F607" s="74" t="s">
        <v>833</v>
      </c>
      <c r="G607" s="74" t="s">
        <v>93</v>
      </c>
      <c r="H607" s="84">
        <v>15</v>
      </c>
      <c r="I607" s="85">
        <v>0.7</v>
      </c>
      <c r="J607" s="86">
        <v>0.63202344278738332</v>
      </c>
      <c r="K607" s="87">
        <v>0.15</v>
      </c>
      <c r="L607" s="87">
        <v>0.27</v>
      </c>
      <c r="M607" s="87">
        <v>0.27</v>
      </c>
      <c r="N607" s="84">
        <v>0.27</v>
      </c>
      <c r="O607" s="84">
        <v>0.27</v>
      </c>
      <c r="P607" s="84">
        <v>0.27</v>
      </c>
      <c r="Q607" s="84">
        <v>0.27</v>
      </c>
      <c r="R607" s="84">
        <v>0.27</v>
      </c>
      <c r="S607" s="84">
        <v>0.27</v>
      </c>
      <c r="T607" s="84">
        <v>0.27</v>
      </c>
      <c r="U607" s="84">
        <v>0.27</v>
      </c>
      <c r="V607" s="74">
        <v>0.27</v>
      </c>
      <c r="W607" s="74">
        <v>0.27</v>
      </c>
      <c r="X607" s="74">
        <v>0.27</v>
      </c>
      <c r="Y607" s="74">
        <v>0.27</v>
      </c>
      <c r="Z607" s="74">
        <v>0.27</v>
      </c>
      <c r="AA607" s="74">
        <v>0.27</v>
      </c>
      <c r="AB607" s="74">
        <v>0.27</v>
      </c>
      <c r="AC607" s="74">
        <v>0.27</v>
      </c>
      <c r="AD607" s="74">
        <v>0.27</v>
      </c>
      <c r="AE607" s="74">
        <v>0.27</v>
      </c>
      <c r="AF607" s="74">
        <v>0.27</v>
      </c>
      <c r="AG607" s="74">
        <v>0.33</v>
      </c>
      <c r="AH607" s="74">
        <v>0.33</v>
      </c>
      <c r="AI607" s="74" t="s">
        <v>26</v>
      </c>
      <c r="AJ607" s="74" t="s">
        <v>26</v>
      </c>
      <c r="AK607" s="74" t="s">
        <v>26</v>
      </c>
    </row>
    <row r="608" spans="1:37" x14ac:dyDescent="0.25">
      <c r="A608" s="74" t="s">
        <v>835</v>
      </c>
      <c r="B608" s="84" t="s">
        <v>20</v>
      </c>
      <c r="C608" s="74" t="s">
        <v>21</v>
      </c>
      <c r="D608" s="74" t="s">
        <v>267</v>
      </c>
      <c r="E608" s="74" t="s">
        <v>70</v>
      </c>
      <c r="F608" s="74" t="s">
        <v>833</v>
      </c>
      <c r="G608" s="74" t="s">
        <v>40</v>
      </c>
      <c r="H608" s="84">
        <v>15</v>
      </c>
      <c r="I608" s="85">
        <v>0.7</v>
      </c>
      <c r="J608" s="86">
        <v>0.59221963589442039</v>
      </c>
      <c r="K608" s="87">
        <v>0.13</v>
      </c>
      <c r="L608" s="87">
        <v>0.2</v>
      </c>
      <c r="M608" s="87">
        <v>0.2</v>
      </c>
      <c r="N608" s="84">
        <v>0.2</v>
      </c>
      <c r="O608" s="84">
        <v>0.2</v>
      </c>
      <c r="P608" s="84">
        <v>0.2</v>
      </c>
      <c r="Q608" s="84">
        <v>0.2</v>
      </c>
      <c r="R608" s="84">
        <v>0.2</v>
      </c>
      <c r="S608" s="84">
        <v>0.2</v>
      </c>
      <c r="T608" s="84">
        <v>0.2</v>
      </c>
      <c r="U608" s="84">
        <v>0.2</v>
      </c>
      <c r="V608" s="74">
        <v>0.2</v>
      </c>
      <c r="W608" s="74">
        <v>0.2</v>
      </c>
      <c r="X608" s="74">
        <v>0.2</v>
      </c>
      <c r="Y608" s="74">
        <v>0.2</v>
      </c>
      <c r="Z608" s="74">
        <v>0.2</v>
      </c>
      <c r="AA608" s="74">
        <v>0.2</v>
      </c>
      <c r="AB608" s="74">
        <v>0.2</v>
      </c>
      <c r="AC608" s="74">
        <v>0.2</v>
      </c>
      <c r="AD608" s="74">
        <v>0.2</v>
      </c>
      <c r="AE608" s="74">
        <v>0.2</v>
      </c>
      <c r="AF608" s="74">
        <v>0.2</v>
      </c>
      <c r="AG608" s="74">
        <v>0.33</v>
      </c>
      <c r="AH608" s="74">
        <v>0.33</v>
      </c>
      <c r="AI608" s="74" t="s">
        <v>26</v>
      </c>
      <c r="AJ608" s="74" t="s">
        <v>26</v>
      </c>
      <c r="AK608" s="74" t="s">
        <v>26</v>
      </c>
    </row>
    <row r="609" spans="1:37" x14ac:dyDescent="0.25">
      <c r="A609" s="74" t="s">
        <v>836</v>
      </c>
      <c r="B609" s="84" t="s">
        <v>28</v>
      </c>
      <c r="C609" s="74" t="s">
        <v>21</v>
      </c>
      <c r="D609" s="74" t="s">
        <v>267</v>
      </c>
      <c r="E609" s="74" t="s">
        <v>70</v>
      </c>
      <c r="F609" s="74" t="s">
        <v>833</v>
      </c>
      <c r="G609" s="74" t="s">
        <v>40</v>
      </c>
      <c r="H609" s="84">
        <v>15</v>
      </c>
      <c r="I609" s="85">
        <v>0.7</v>
      </c>
      <c r="J609" s="86">
        <v>0.59221963589442039</v>
      </c>
      <c r="K609" s="87">
        <v>0.2</v>
      </c>
      <c r="L609" s="87">
        <v>0.27</v>
      </c>
      <c r="M609" s="87">
        <v>0.27</v>
      </c>
      <c r="N609" s="84">
        <v>0.27</v>
      </c>
      <c r="O609" s="84">
        <v>0.27</v>
      </c>
      <c r="P609" s="84">
        <v>0.27</v>
      </c>
      <c r="Q609" s="84">
        <v>0.27</v>
      </c>
      <c r="R609" s="84">
        <v>0.27</v>
      </c>
      <c r="S609" s="84">
        <v>0.27</v>
      </c>
      <c r="T609" s="84">
        <v>0.27</v>
      </c>
      <c r="U609" s="84">
        <v>0.27</v>
      </c>
      <c r="V609" s="74">
        <v>0.27</v>
      </c>
      <c r="W609" s="74">
        <v>0.27</v>
      </c>
      <c r="X609" s="74">
        <v>0.27</v>
      </c>
      <c r="Y609" s="74">
        <v>0.27</v>
      </c>
      <c r="Z609" s="74">
        <v>0.27</v>
      </c>
      <c r="AA609" s="74">
        <v>0.27</v>
      </c>
      <c r="AB609" s="74">
        <v>0.27</v>
      </c>
      <c r="AC609" s="74">
        <v>0.27</v>
      </c>
      <c r="AD609" s="74">
        <v>0.27</v>
      </c>
      <c r="AE609" s="74">
        <v>0.27</v>
      </c>
      <c r="AF609" s="74">
        <v>0.27</v>
      </c>
      <c r="AG609" s="74">
        <v>0.33</v>
      </c>
      <c r="AH609" s="74">
        <v>0.33</v>
      </c>
      <c r="AI609" s="74" t="s">
        <v>26</v>
      </c>
      <c r="AJ609" s="74" t="s">
        <v>26</v>
      </c>
      <c r="AK609" s="74" t="s">
        <v>26</v>
      </c>
    </row>
    <row r="610" spans="1:37" x14ac:dyDescent="0.25">
      <c r="A610" s="74" t="s">
        <v>837</v>
      </c>
      <c r="B610" s="84" t="s">
        <v>20</v>
      </c>
      <c r="C610" s="74" t="s">
        <v>30</v>
      </c>
      <c r="D610" s="74" t="s">
        <v>267</v>
      </c>
      <c r="E610" s="74" t="s">
        <v>70</v>
      </c>
      <c r="F610" s="74" t="s">
        <v>833</v>
      </c>
      <c r="G610" s="74" t="s">
        <v>31</v>
      </c>
      <c r="H610" s="84">
        <v>15</v>
      </c>
      <c r="I610" s="85">
        <v>0.7</v>
      </c>
      <c r="J610" s="86">
        <v>0.6269962886457372</v>
      </c>
      <c r="K610" s="87">
        <v>0.2</v>
      </c>
      <c r="L610" s="87">
        <v>0.27</v>
      </c>
      <c r="M610" s="87">
        <v>0.27</v>
      </c>
      <c r="N610" s="84">
        <v>0.27</v>
      </c>
      <c r="O610" s="84">
        <v>0.27</v>
      </c>
      <c r="P610" s="84">
        <v>0.27</v>
      </c>
      <c r="Q610" s="84">
        <v>0.27</v>
      </c>
      <c r="R610" s="84">
        <v>0.25</v>
      </c>
      <c r="S610" s="84">
        <v>0.25</v>
      </c>
      <c r="T610" s="84">
        <v>0.25</v>
      </c>
      <c r="U610" s="84">
        <v>0.25</v>
      </c>
      <c r="V610" s="74">
        <v>0.25</v>
      </c>
      <c r="W610" s="74">
        <v>0.25</v>
      </c>
      <c r="X610" s="74">
        <v>0.25</v>
      </c>
      <c r="Y610" s="74">
        <v>0.25</v>
      </c>
      <c r="Z610" s="74">
        <v>0.25</v>
      </c>
      <c r="AA610" s="74">
        <v>0.25</v>
      </c>
      <c r="AB610" s="74">
        <v>0.25</v>
      </c>
      <c r="AC610" s="74">
        <v>0.25</v>
      </c>
      <c r="AD610" s="74">
        <v>0.25</v>
      </c>
      <c r="AE610" s="74">
        <v>0.25</v>
      </c>
      <c r="AF610" s="74">
        <v>0.25</v>
      </c>
      <c r="AG610" s="74">
        <v>0.33</v>
      </c>
      <c r="AH610" s="74">
        <v>0.33</v>
      </c>
      <c r="AI610" s="74" t="s">
        <v>26</v>
      </c>
      <c r="AJ610" s="74" t="s">
        <v>26</v>
      </c>
      <c r="AK610" s="74" t="s">
        <v>26</v>
      </c>
    </row>
    <row r="611" spans="1:37" x14ac:dyDescent="0.25">
      <c r="A611" s="74" t="s">
        <v>838</v>
      </c>
      <c r="B611" s="84" t="s">
        <v>28</v>
      </c>
      <c r="C611" s="74" t="s">
        <v>30</v>
      </c>
      <c r="D611" s="74" t="s">
        <v>267</v>
      </c>
      <c r="E611" s="74" t="s">
        <v>70</v>
      </c>
      <c r="F611" s="74" t="s">
        <v>833</v>
      </c>
      <c r="G611" s="74" t="s">
        <v>31</v>
      </c>
      <c r="H611" s="84">
        <v>15</v>
      </c>
      <c r="I611" s="85">
        <v>0.7</v>
      </c>
      <c r="J611" s="86">
        <v>0.6269962886457372</v>
      </c>
      <c r="K611" s="87">
        <v>0.2</v>
      </c>
      <c r="L611" s="87">
        <v>0.27</v>
      </c>
      <c r="M611" s="87">
        <v>0.27</v>
      </c>
      <c r="N611" s="84">
        <v>0.27</v>
      </c>
      <c r="O611" s="84">
        <v>0.27</v>
      </c>
      <c r="P611" s="84">
        <v>0.27</v>
      </c>
      <c r="Q611" s="84">
        <v>0.27</v>
      </c>
      <c r="R611" s="84">
        <v>0.25</v>
      </c>
      <c r="S611" s="84">
        <v>0.25</v>
      </c>
      <c r="T611" s="84">
        <v>0.25</v>
      </c>
      <c r="U611" s="84">
        <v>0.25</v>
      </c>
      <c r="V611" s="74">
        <v>0.25</v>
      </c>
      <c r="W611" s="74">
        <v>0.25</v>
      </c>
      <c r="X611" s="74">
        <v>0.25</v>
      </c>
      <c r="Y611" s="74">
        <v>0.25</v>
      </c>
      <c r="Z611" s="74">
        <v>0.25</v>
      </c>
      <c r="AA611" s="74">
        <v>0.25</v>
      </c>
      <c r="AB611" s="74">
        <v>0.25</v>
      </c>
      <c r="AC611" s="74">
        <v>0.25</v>
      </c>
      <c r="AD611" s="74">
        <v>0.25</v>
      </c>
      <c r="AE611" s="74">
        <v>0.25</v>
      </c>
      <c r="AF611" s="74">
        <v>0.25</v>
      </c>
      <c r="AG611" s="74">
        <v>0.33</v>
      </c>
      <c r="AH611" s="74">
        <v>0.33</v>
      </c>
      <c r="AI611" s="74" t="s">
        <v>26</v>
      </c>
      <c r="AJ611" s="74" t="s">
        <v>26</v>
      </c>
      <c r="AK611" s="74" t="s">
        <v>26</v>
      </c>
    </row>
    <row r="612" spans="1:37" x14ac:dyDescent="0.25">
      <c r="A612" s="74" t="s">
        <v>839</v>
      </c>
      <c r="B612" s="84" t="s">
        <v>20</v>
      </c>
      <c r="C612" s="74" t="s">
        <v>21</v>
      </c>
      <c r="D612" s="74" t="s">
        <v>267</v>
      </c>
      <c r="E612" s="74" t="s">
        <v>70</v>
      </c>
      <c r="F612" s="74" t="s">
        <v>840</v>
      </c>
      <c r="G612" s="74" t="s">
        <v>40</v>
      </c>
      <c r="H612" s="84">
        <v>15</v>
      </c>
      <c r="I612" s="85">
        <v>0.7</v>
      </c>
      <c r="J612" s="86">
        <v>0.59221963589442039</v>
      </c>
      <c r="K612" s="87">
        <v>0.13</v>
      </c>
      <c r="L612" s="87">
        <v>0.2</v>
      </c>
      <c r="M612" s="87">
        <v>0.2</v>
      </c>
      <c r="N612" s="84">
        <v>0.2</v>
      </c>
      <c r="O612" s="84">
        <v>0.2</v>
      </c>
      <c r="P612" s="84">
        <v>0.2</v>
      </c>
      <c r="Q612" s="84">
        <v>0.2</v>
      </c>
      <c r="R612" s="84">
        <v>0.2</v>
      </c>
      <c r="S612" s="84">
        <v>0.2</v>
      </c>
      <c r="T612" s="84">
        <v>0.2</v>
      </c>
      <c r="U612" s="84">
        <v>0.2</v>
      </c>
      <c r="V612" s="74">
        <v>0.2</v>
      </c>
      <c r="W612" s="74">
        <v>0.2</v>
      </c>
      <c r="X612" s="74">
        <v>0.2</v>
      </c>
      <c r="Y612" s="74">
        <v>0.2</v>
      </c>
      <c r="Z612" s="74">
        <v>0.2</v>
      </c>
      <c r="AA612" s="74">
        <v>0.2</v>
      </c>
      <c r="AB612" s="74">
        <v>0.2</v>
      </c>
      <c r="AC612" s="74">
        <v>0.2</v>
      </c>
      <c r="AD612" s="74">
        <v>0.2</v>
      </c>
      <c r="AE612" s="74">
        <v>0.2</v>
      </c>
      <c r="AF612" s="74">
        <v>0.2</v>
      </c>
      <c r="AG612" s="74">
        <v>0.33</v>
      </c>
      <c r="AH612" s="74">
        <v>0.33</v>
      </c>
      <c r="AI612" s="74" t="s">
        <v>26</v>
      </c>
      <c r="AJ612" s="74" t="s">
        <v>26</v>
      </c>
      <c r="AK612" s="74" t="s">
        <v>26</v>
      </c>
    </row>
    <row r="613" spans="1:37" x14ac:dyDescent="0.25">
      <c r="A613" s="74" t="s">
        <v>841</v>
      </c>
      <c r="B613" s="84" t="s">
        <v>28</v>
      </c>
      <c r="C613" s="74" t="s">
        <v>21</v>
      </c>
      <c r="D613" s="74" t="s">
        <v>267</v>
      </c>
      <c r="E613" s="74" t="s">
        <v>70</v>
      </c>
      <c r="F613" s="74" t="s">
        <v>840</v>
      </c>
      <c r="G613" s="74" t="s">
        <v>40</v>
      </c>
      <c r="H613" s="84">
        <v>15</v>
      </c>
      <c r="I613" s="85">
        <v>0.7</v>
      </c>
      <c r="J613" s="86">
        <v>0.59221963589442039</v>
      </c>
      <c r="K613" s="87">
        <v>0.2</v>
      </c>
      <c r="L613" s="87">
        <v>0.27</v>
      </c>
      <c r="M613" s="87">
        <v>0.27</v>
      </c>
      <c r="N613" s="84">
        <v>0.27</v>
      </c>
      <c r="O613" s="84">
        <v>0.27</v>
      </c>
      <c r="P613" s="84">
        <v>0.27</v>
      </c>
      <c r="Q613" s="84">
        <v>0.27</v>
      </c>
      <c r="R613" s="84">
        <v>0.27</v>
      </c>
      <c r="S613" s="84">
        <v>0.27</v>
      </c>
      <c r="T613" s="84">
        <v>0.27</v>
      </c>
      <c r="U613" s="84">
        <v>0.27</v>
      </c>
      <c r="V613" s="74">
        <v>0.27</v>
      </c>
      <c r="W613" s="74">
        <v>0.27</v>
      </c>
      <c r="X613" s="74">
        <v>0.27</v>
      </c>
      <c r="Y613" s="74">
        <v>0.27</v>
      </c>
      <c r="Z613" s="74">
        <v>0.27</v>
      </c>
      <c r="AA613" s="74">
        <v>0.27</v>
      </c>
      <c r="AB613" s="74">
        <v>0.27</v>
      </c>
      <c r="AC613" s="74">
        <v>0.27</v>
      </c>
      <c r="AD613" s="74">
        <v>0.27</v>
      </c>
      <c r="AE613" s="74">
        <v>0.27</v>
      </c>
      <c r="AF613" s="74">
        <v>0.27</v>
      </c>
      <c r="AG613" s="74">
        <v>0.33</v>
      </c>
      <c r="AH613" s="74">
        <v>0.33</v>
      </c>
      <c r="AI613" s="74" t="s">
        <v>26</v>
      </c>
      <c r="AJ613" s="74" t="s">
        <v>26</v>
      </c>
      <c r="AK613" s="74" t="s">
        <v>26</v>
      </c>
    </row>
    <row r="614" spans="1:37" x14ac:dyDescent="0.25">
      <c r="A614" s="74" t="s">
        <v>842</v>
      </c>
      <c r="B614" s="84" t="s">
        <v>20</v>
      </c>
      <c r="C614" s="74" t="s">
        <v>30</v>
      </c>
      <c r="D614" s="74" t="s">
        <v>267</v>
      </c>
      <c r="E614" s="74" t="s">
        <v>70</v>
      </c>
      <c r="F614" s="74" t="s">
        <v>840</v>
      </c>
      <c r="G614" s="74" t="s">
        <v>31</v>
      </c>
      <c r="H614" s="84">
        <v>15</v>
      </c>
      <c r="I614" s="85">
        <v>0.7</v>
      </c>
      <c r="J614" s="86">
        <v>0.6269962886457372</v>
      </c>
      <c r="K614" s="87">
        <v>0.2</v>
      </c>
      <c r="L614" s="87">
        <v>0.27</v>
      </c>
      <c r="M614" s="87">
        <v>0.27</v>
      </c>
      <c r="N614" s="84">
        <v>0.27</v>
      </c>
      <c r="O614" s="84">
        <v>0.27</v>
      </c>
      <c r="P614" s="84">
        <v>0.27</v>
      </c>
      <c r="Q614" s="84">
        <v>0.27</v>
      </c>
      <c r="R614" s="84">
        <v>0.25</v>
      </c>
      <c r="S614" s="84">
        <v>0.25</v>
      </c>
      <c r="T614" s="84">
        <v>0.25</v>
      </c>
      <c r="U614" s="84">
        <v>0.25</v>
      </c>
      <c r="V614" s="74">
        <v>0.25</v>
      </c>
      <c r="W614" s="74">
        <v>0.25</v>
      </c>
      <c r="X614" s="74">
        <v>0.25</v>
      </c>
      <c r="Y614" s="74">
        <v>0.25</v>
      </c>
      <c r="Z614" s="74">
        <v>0.25</v>
      </c>
      <c r="AA614" s="74">
        <v>0.25</v>
      </c>
      <c r="AB614" s="74">
        <v>0.25</v>
      </c>
      <c r="AC614" s="74">
        <v>0.25</v>
      </c>
      <c r="AD614" s="74">
        <v>0.25</v>
      </c>
      <c r="AE614" s="74">
        <v>0.25</v>
      </c>
      <c r="AF614" s="74">
        <v>0.25</v>
      </c>
      <c r="AG614" s="74">
        <v>0.33</v>
      </c>
      <c r="AH614" s="74">
        <v>0.33</v>
      </c>
      <c r="AI614" s="74" t="s">
        <v>26</v>
      </c>
      <c r="AJ614" s="74" t="s">
        <v>26</v>
      </c>
      <c r="AK614" s="74" t="s">
        <v>26</v>
      </c>
    </row>
    <row r="615" spans="1:37" x14ac:dyDescent="0.25">
      <c r="A615" s="74" t="s">
        <v>843</v>
      </c>
      <c r="B615" s="84" t="s">
        <v>28</v>
      </c>
      <c r="C615" s="74" t="s">
        <v>30</v>
      </c>
      <c r="D615" s="74" t="s">
        <v>267</v>
      </c>
      <c r="E615" s="74" t="s">
        <v>70</v>
      </c>
      <c r="F615" s="74" t="s">
        <v>840</v>
      </c>
      <c r="G615" s="74" t="s">
        <v>31</v>
      </c>
      <c r="H615" s="84">
        <v>15</v>
      </c>
      <c r="I615" s="85">
        <v>0.7</v>
      </c>
      <c r="J615" s="86">
        <v>0.6269962886457372</v>
      </c>
      <c r="K615" s="87">
        <v>0.2</v>
      </c>
      <c r="L615" s="87">
        <v>0.27</v>
      </c>
      <c r="M615" s="87">
        <v>0.27</v>
      </c>
      <c r="N615" s="84">
        <v>0.27</v>
      </c>
      <c r="O615" s="84">
        <v>0.27</v>
      </c>
      <c r="P615" s="84">
        <v>0.27</v>
      </c>
      <c r="Q615" s="84">
        <v>0.27</v>
      </c>
      <c r="R615" s="84">
        <v>0.25</v>
      </c>
      <c r="S615" s="84">
        <v>0.25</v>
      </c>
      <c r="T615" s="84">
        <v>0.25</v>
      </c>
      <c r="U615" s="84">
        <v>0.25</v>
      </c>
      <c r="V615" s="74">
        <v>0.25</v>
      </c>
      <c r="W615" s="74">
        <v>0.25</v>
      </c>
      <c r="X615" s="74">
        <v>0.25</v>
      </c>
      <c r="Y615" s="74">
        <v>0.25</v>
      </c>
      <c r="Z615" s="74">
        <v>0.25</v>
      </c>
      <c r="AA615" s="74">
        <v>0.25</v>
      </c>
      <c r="AB615" s="74">
        <v>0.25</v>
      </c>
      <c r="AC615" s="74">
        <v>0.25</v>
      </c>
      <c r="AD615" s="74">
        <v>0.25</v>
      </c>
      <c r="AE615" s="74">
        <v>0.25</v>
      </c>
      <c r="AF615" s="74">
        <v>0.25</v>
      </c>
      <c r="AG615" s="74">
        <v>0.33</v>
      </c>
      <c r="AH615" s="74">
        <v>0.33</v>
      </c>
      <c r="AI615" s="74" t="s">
        <v>26</v>
      </c>
      <c r="AJ615" s="74" t="s">
        <v>26</v>
      </c>
      <c r="AK615" s="74" t="s">
        <v>26</v>
      </c>
    </row>
    <row r="616" spans="1:37" x14ac:dyDescent="0.25">
      <c r="A616" s="74" t="s">
        <v>844</v>
      </c>
      <c r="B616" s="84" t="s">
        <v>28</v>
      </c>
      <c r="C616" s="74" t="s">
        <v>89</v>
      </c>
      <c r="D616" s="74" t="s">
        <v>135</v>
      </c>
      <c r="E616" s="74" t="s">
        <v>136</v>
      </c>
      <c r="F616" s="74" t="s">
        <v>845</v>
      </c>
      <c r="G616" s="74" t="s">
        <v>138</v>
      </c>
      <c r="H616" s="84">
        <v>12</v>
      </c>
      <c r="I616" s="85">
        <v>0.7</v>
      </c>
      <c r="J616" s="86">
        <v>0.50142385598974282</v>
      </c>
      <c r="K616" s="87">
        <v>0.2</v>
      </c>
      <c r="L616" s="87">
        <v>0.27</v>
      </c>
      <c r="M616" s="87">
        <v>0.27</v>
      </c>
      <c r="N616" s="84">
        <v>0.27</v>
      </c>
      <c r="O616" s="84">
        <v>0.27</v>
      </c>
      <c r="P616" s="84">
        <v>0.27</v>
      </c>
      <c r="Q616" s="84">
        <v>0.27</v>
      </c>
      <c r="R616" s="84">
        <v>0.18</v>
      </c>
      <c r="S616" s="84">
        <v>0.18</v>
      </c>
      <c r="T616" s="84">
        <v>0.18</v>
      </c>
      <c r="U616" s="84">
        <v>0.18</v>
      </c>
      <c r="V616" s="74">
        <v>0.18</v>
      </c>
      <c r="W616" s="74">
        <v>0.18</v>
      </c>
      <c r="X616" s="74">
        <v>0.18</v>
      </c>
      <c r="Y616" s="74">
        <v>0.18</v>
      </c>
      <c r="Z616" s="74">
        <v>0.18</v>
      </c>
      <c r="AA616" s="74">
        <v>0.18</v>
      </c>
      <c r="AB616" s="74">
        <v>0.18</v>
      </c>
      <c r="AC616" s="74">
        <v>0.18</v>
      </c>
      <c r="AD616" s="74">
        <v>0.13</v>
      </c>
      <c r="AE616" s="74">
        <v>0.13</v>
      </c>
      <c r="AF616" s="74">
        <v>0.13</v>
      </c>
      <c r="AG616" s="74">
        <v>0.13</v>
      </c>
      <c r="AH616" s="74">
        <v>0.25</v>
      </c>
      <c r="AI616" s="74" t="s">
        <v>26</v>
      </c>
      <c r="AJ616" s="74" t="s">
        <v>26</v>
      </c>
      <c r="AK616" s="74" t="s">
        <v>26</v>
      </c>
    </row>
    <row r="617" spans="1:37" x14ac:dyDescent="0.25">
      <c r="A617" s="74" t="s">
        <v>846</v>
      </c>
      <c r="B617" s="84" t="s">
        <v>28</v>
      </c>
      <c r="C617" s="74" t="s">
        <v>21</v>
      </c>
      <c r="D617" s="74" t="s">
        <v>135</v>
      </c>
      <c r="E617" s="74" t="s">
        <v>136</v>
      </c>
      <c r="F617" s="74" t="s">
        <v>845</v>
      </c>
      <c r="G617" s="74" t="s">
        <v>138</v>
      </c>
      <c r="H617" s="84">
        <v>12</v>
      </c>
      <c r="I617" s="85">
        <v>0.7</v>
      </c>
      <c r="J617" s="86">
        <v>0.50142385598974282</v>
      </c>
      <c r="K617" s="87">
        <v>0.2</v>
      </c>
      <c r="L617" s="87">
        <v>0.27</v>
      </c>
      <c r="M617" s="87">
        <v>0.27</v>
      </c>
      <c r="N617" s="84">
        <v>0.27</v>
      </c>
      <c r="O617" s="84">
        <v>0.27</v>
      </c>
      <c r="P617" s="84">
        <v>0.27</v>
      </c>
      <c r="Q617" s="84">
        <v>0.27</v>
      </c>
      <c r="R617" s="84">
        <v>0.18</v>
      </c>
      <c r="S617" s="84">
        <v>0.18</v>
      </c>
      <c r="T617" s="84">
        <v>0.18</v>
      </c>
      <c r="U617" s="84">
        <v>0.18</v>
      </c>
      <c r="V617" s="74">
        <v>0.18</v>
      </c>
      <c r="W617" s="74">
        <v>0.18</v>
      </c>
      <c r="X617" s="74">
        <v>0.18</v>
      </c>
      <c r="Y617" s="74">
        <v>0.18</v>
      </c>
      <c r="Z617" s="74">
        <v>0.18</v>
      </c>
      <c r="AA617" s="74">
        <v>0.18</v>
      </c>
      <c r="AB617" s="74">
        <v>0.18</v>
      </c>
      <c r="AC617" s="74">
        <v>0.18</v>
      </c>
      <c r="AD617" s="74">
        <v>0.13</v>
      </c>
      <c r="AE617" s="74">
        <v>0.13</v>
      </c>
      <c r="AF617" s="74">
        <v>0.13</v>
      </c>
      <c r="AG617" s="74">
        <v>0.13</v>
      </c>
      <c r="AH617" s="74">
        <v>0.25</v>
      </c>
      <c r="AI617" s="74" t="s">
        <v>26</v>
      </c>
      <c r="AJ617" s="74" t="s">
        <v>26</v>
      </c>
      <c r="AK617" s="74" t="s">
        <v>26</v>
      </c>
    </row>
    <row r="618" spans="1:37" x14ac:dyDescent="0.25">
      <c r="A618" s="74" t="s">
        <v>847</v>
      </c>
      <c r="B618" s="84" t="s">
        <v>28</v>
      </c>
      <c r="C618" s="74" t="s">
        <v>30</v>
      </c>
      <c r="D618" s="74" t="s">
        <v>135</v>
      </c>
      <c r="E618" s="74" t="s">
        <v>136</v>
      </c>
      <c r="F618" s="74" t="s">
        <v>845</v>
      </c>
      <c r="G618" s="74" t="s">
        <v>138</v>
      </c>
      <c r="H618" s="84">
        <v>12</v>
      </c>
      <c r="I618" s="85">
        <v>0.7</v>
      </c>
      <c r="J618" s="86">
        <v>0.50142385598974282</v>
      </c>
      <c r="K618" s="87">
        <v>0.2</v>
      </c>
      <c r="L618" s="87">
        <v>0.27</v>
      </c>
      <c r="M618" s="87">
        <v>0.27</v>
      </c>
      <c r="N618" s="84">
        <v>0.27</v>
      </c>
      <c r="O618" s="84">
        <v>0.27</v>
      </c>
      <c r="P618" s="84">
        <v>0.27</v>
      </c>
      <c r="Q618" s="84">
        <v>0.27</v>
      </c>
      <c r="R618" s="84">
        <v>0.18</v>
      </c>
      <c r="S618" s="84">
        <v>0.18</v>
      </c>
      <c r="T618" s="84">
        <v>0.18</v>
      </c>
      <c r="U618" s="84">
        <v>0.18</v>
      </c>
      <c r="V618" s="74">
        <v>0.18</v>
      </c>
      <c r="W618" s="74">
        <v>0.18</v>
      </c>
      <c r="X618" s="74">
        <v>0.18</v>
      </c>
      <c r="Y618" s="74">
        <v>0.18</v>
      </c>
      <c r="Z618" s="74">
        <v>0.18</v>
      </c>
      <c r="AA618" s="74">
        <v>0.18</v>
      </c>
      <c r="AB618" s="74">
        <v>0.18</v>
      </c>
      <c r="AC618" s="74">
        <v>0.18</v>
      </c>
      <c r="AD618" s="74">
        <v>0.13</v>
      </c>
      <c r="AE618" s="74">
        <v>0.13</v>
      </c>
      <c r="AF618" s="74">
        <v>0.13</v>
      </c>
      <c r="AG618" s="74">
        <v>0.13</v>
      </c>
      <c r="AH618" s="74">
        <v>0.25</v>
      </c>
      <c r="AI618" s="74" t="s">
        <v>26</v>
      </c>
      <c r="AJ618" s="74" t="s">
        <v>26</v>
      </c>
      <c r="AK618" s="74" t="s">
        <v>26</v>
      </c>
    </row>
    <row r="619" spans="1:37" x14ac:dyDescent="0.25">
      <c r="A619" s="74" t="s">
        <v>848</v>
      </c>
      <c r="B619" s="84" t="s">
        <v>28</v>
      </c>
      <c r="C619" s="74" t="s">
        <v>34</v>
      </c>
      <c r="D619" s="74" t="s">
        <v>64</v>
      </c>
      <c r="E619" s="74" t="s">
        <v>65</v>
      </c>
      <c r="F619" s="74" t="s">
        <v>849</v>
      </c>
      <c r="G619" s="74" t="s">
        <v>67</v>
      </c>
      <c r="H619" s="84">
        <v>45</v>
      </c>
      <c r="I619" s="85">
        <v>0.7</v>
      </c>
      <c r="J619" s="86">
        <v>1.0900051356043663</v>
      </c>
      <c r="K619" s="87" t="s">
        <v>54</v>
      </c>
      <c r="L619" s="87" t="s">
        <v>54</v>
      </c>
      <c r="M619" s="87" t="s">
        <v>54</v>
      </c>
      <c r="N619" s="84" t="s">
        <v>54</v>
      </c>
      <c r="O619" s="84" t="s">
        <v>54</v>
      </c>
      <c r="P619" s="84" t="s">
        <v>54</v>
      </c>
      <c r="Q619" s="84" t="s">
        <v>54</v>
      </c>
      <c r="R619" s="84">
        <v>0.35</v>
      </c>
      <c r="S619" s="84">
        <v>0.35</v>
      </c>
      <c r="T619" s="84">
        <v>0.35</v>
      </c>
      <c r="U619" s="84">
        <v>0.35</v>
      </c>
      <c r="V619" s="74">
        <v>0.35</v>
      </c>
      <c r="W619" s="74">
        <v>0.35</v>
      </c>
      <c r="X619" s="74">
        <v>0.35</v>
      </c>
      <c r="Y619" s="74">
        <v>0.35</v>
      </c>
      <c r="Z619" s="74">
        <v>0.45</v>
      </c>
      <c r="AA619" s="74">
        <v>0.45</v>
      </c>
      <c r="AB619" s="74">
        <v>0.45</v>
      </c>
      <c r="AC619" s="74">
        <v>0.45</v>
      </c>
      <c r="AD619" s="74">
        <v>0.45</v>
      </c>
      <c r="AE619" s="74">
        <v>0.45</v>
      </c>
      <c r="AF619" s="74">
        <v>0.45</v>
      </c>
      <c r="AG619" s="74">
        <v>0.45</v>
      </c>
      <c r="AH619" s="74">
        <v>0.45</v>
      </c>
      <c r="AI619" s="74" t="s">
        <v>26</v>
      </c>
      <c r="AJ619" s="74" t="s">
        <v>26</v>
      </c>
      <c r="AK619" s="74" t="s">
        <v>26</v>
      </c>
    </row>
    <row r="620" spans="1:37" x14ac:dyDescent="0.25">
      <c r="A620" s="74" t="s">
        <v>850</v>
      </c>
      <c r="B620" s="84" t="s">
        <v>20</v>
      </c>
      <c r="C620" s="74" t="s">
        <v>89</v>
      </c>
      <c r="D620" s="74" t="s">
        <v>135</v>
      </c>
      <c r="E620" s="74" t="s">
        <v>136</v>
      </c>
      <c r="F620" s="74" t="s">
        <v>851</v>
      </c>
      <c r="G620" s="74" t="s">
        <v>138</v>
      </c>
      <c r="H620" s="84">
        <v>12</v>
      </c>
      <c r="I620" s="85">
        <v>0.7</v>
      </c>
      <c r="J620" s="86">
        <v>0.50142385598974282</v>
      </c>
      <c r="K620" s="87">
        <v>0.2</v>
      </c>
      <c r="L620" s="87">
        <v>0.27</v>
      </c>
      <c r="M620" s="87">
        <v>0.27</v>
      </c>
      <c r="N620" s="84">
        <v>0.27</v>
      </c>
      <c r="O620" s="84">
        <v>0.27</v>
      </c>
      <c r="P620" s="84">
        <v>0.27</v>
      </c>
      <c r="Q620" s="84">
        <v>0.27</v>
      </c>
      <c r="R620" s="84">
        <v>0.18</v>
      </c>
      <c r="S620" s="84">
        <v>0.18</v>
      </c>
      <c r="T620" s="84">
        <v>0.18</v>
      </c>
      <c r="U620" s="84">
        <v>0.18</v>
      </c>
      <c r="V620" s="74">
        <v>0.18</v>
      </c>
      <c r="W620" s="74">
        <v>0.18</v>
      </c>
      <c r="X620" s="74">
        <v>0.18</v>
      </c>
      <c r="Y620" s="74">
        <v>0.18</v>
      </c>
      <c r="Z620" s="74">
        <v>0.18</v>
      </c>
      <c r="AA620" s="74">
        <v>0.18</v>
      </c>
      <c r="AB620" s="74" t="s">
        <v>54</v>
      </c>
      <c r="AC620" s="74" t="s">
        <v>54</v>
      </c>
      <c r="AD620" s="74" t="s">
        <v>54</v>
      </c>
      <c r="AE620" s="74" t="s">
        <v>54</v>
      </c>
      <c r="AF620" s="74" t="s">
        <v>54</v>
      </c>
      <c r="AG620" s="74" t="s">
        <v>54</v>
      </c>
      <c r="AH620" s="74" t="s">
        <v>54</v>
      </c>
      <c r="AI620" s="74" t="s">
        <v>26</v>
      </c>
      <c r="AJ620" s="74" t="s">
        <v>26</v>
      </c>
    </row>
    <row r="621" spans="1:37" x14ac:dyDescent="0.25">
      <c r="A621" s="74" t="s">
        <v>852</v>
      </c>
      <c r="B621" s="84" t="s">
        <v>28</v>
      </c>
      <c r="C621" s="74" t="s">
        <v>89</v>
      </c>
      <c r="D621" s="74" t="s">
        <v>135</v>
      </c>
      <c r="E621" s="74" t="s">
        <v>136</v>
      </c>
      <c r="F621" s="74" t="s">
        <v>851</v>
      </c>
      <c r="G621" s="74" t="s">
        <v>138</v>
      </c>
      <c r="H621" s="84">
        <v>12</v>
      </c>
      <c r="I621" s="85">
        <v>0.7</v>
      </c>
      <c r="J621" s="86">
        <v>0.50142385598974282</v>
      </c>
      <c r="K621" s="87">
        <v>0.2</v>
      </c>
      <c r="L621" s="87">
        <v>0.27</v>
      </c>
      <c r="M621" s="87">
        <v>0.27</v>
      </c>
      <c r="N621" s="84">
        <v>0.27</v>
      </c>
      <c r="O621" s="84">
        <v>0.27</v>
      </c>
      <c r="P621" s="84">
        <v>0.27</v>
      </c>
      <c r="Q621" s="84">
        <v>0.27</v>
      </c>
      <c r="R621" s="84">
        <v>0.18</v>
      </c>
      <c r="S621" s="84">
        <v>0.18</v>
      </c>
      <c r="T621" s="84">
        <v>0.18</v>
      </c>
      <c r="U621" s="84">
        <v>0.18</v>
      </c>
      <c r="V621" s="74">
        <v>0.18</v>
      </c>
      <c r="W621" s="74">
        <v>0.18</v>
      </c>
      <c r="X621" s="74">
        <v>0.18</v>
      </c>
      <c r="Y621" s="74">
        <v>0.18</v>
      </c>
      <c r="Z621" s="74">
        <v>0.18</v>
      </c>
      <c r="AA621" s="74">
        <v>0.18</v>
      </c>
      <c r="AB621" s="74" t="s">
        <v>54</v>
      </c>
      <c r="AC621" s="74" t="s">
        <v>54</v>
      </c>
      <c r="AD621" s="74" t="s">
        <v>54</v>
      </c>
      <c r="AE621" s="74" t="s">
        <v>54</v>
      </c>
      <c r="AF621" s="74" t="s">
        <v>54</v>
      </c>
      <c r="AG621" s="74" t="s">
        <v>54</v>
      </c>
      <c r="AH621" s="74" t="s">
        <v>54</v>
      </c>
      <c r="AI621" s="74" t="s">
        <v>26</v>
      </c>
      <c r="AJ621" s="74" t="s">
        <v>26</v>
      </c>
    </row>
    <row r="622" spans="1:37" x14ac:dyDescent="0.25">
      <c r="A622" s="74" t="s">
        <v>853</v>
      </c>
      <c r="B622" s="84" t="s">
        <v>20</v>
      </c>
      <c r="C622" s="74" t="s">
        <v>21</v>
      </c>
      <c r="D622" s="74" t="s">
        <v>135</v>
      </c>
      <c r="E622" s="74" t="s">
        <v>136</v>
      </c>
      <c r="F622" s="74" t="s">
        <v>851</v>
      </c>
      <c r="G622" s="74" t="s">
        <v>138</v>
      </c>
      <c r="H622" s="84">
        <v>12</v>
      </c>
      <c r="I622" s="85">
        <v>0.7</v>
      </c>
      <c r="J622" s="86">
        <v>0.50142385598974282</v>
      </c>
      <c r="K622" s="87">
        <v>0.13</v>
      </c>
      <c r="L622" s="87">
        <v>0.2</v>
      </c>
      <c r="M622" s="87">
        <v>0.2</v>
      </c>
      <c r="N622" s="84">
        <v>0.2</v>
      </c>
      <c r="O622" s="84">
        <v>0.2</v>
      </c>
      <c r="P622" s="84">
        <v>0.2</v>
      </c>
      <c r="Q622" s="84">
        <v>0.2</v>
      </c>
      <c r="R622" s="84">
        <v>0.18</v>
      </c>
      <c r="S622" s="84">
        <v>0.18</v>
      </c>
      <c r="T622" s="84">
        <v>0.18</v>
      </c>
      <c r="U622" s="84">
        <v>0.18</v>
      </c>
      <c r="V622" s="74">
        <v>0.18</v>
      </c>
      <c r="W622" s="74">
        <v>0.18</v>
      </c>
      <c r="X622" s="74">
        <v>0.18</v>
      </c>
      <c r="Y622" s="74">
        <v>0.18</v>
      </c>
      <c r="Z622" s="74">
        <v>0.18</v>
      </c>
      <c r="AA622" s="74">
        <v>0.18</v>
      </c>
      <c r="AB622" s="74" t="s">
        <v>54</v>
      </c>
      <c r="AC622" s="74" t="s">
        <v>54</v>
      </c>
      <c r="AD622" s="74" t="s">
        <v>54</v>
      </c>
      <c r="AE622" s="74" t="s">
        <v>54</v>
      </c>
      <c r="AF622" s="74" t="s">
        <v>54</v>
      </c>
      <c r="AG622" s="74" t="s">
        <v>54</v>
      </c>
      <c r="AH622" s="74" t="s">
        <v>54</v>
      </c>
      <c r="AI622" s="74" t="s">
        <v>26</v>
      </c>
      <c r="AJ622" s="74" t="s">
        <v>26</v>
      </c>
    </row>
    <row r="623" spans="1:37" x14ac:dyDescent="0.25">
      <c r="A623" s="74" t="s">
        <v>854</v>
      </c>
      <c r="B623" s="84" t="s">
        <v>28</v>
      </c>
      <c r="C623" s="74" t="s">
        <v>21</v>
      </c>
      <c r="D623" s="74" t="s">
        <v>135</v>
      </c>
      <c r="E623" s="74" t="s">
        <v>136</v>
      </c>
      <c r="F623" s="74" t="s">
        <v>851</v>
      </c>
      <c r="G623" s="74" t="s">
        <v>138</v>
      </c>
      <c r="H623" s="84">
        <v>12</v>
      </c>
      <c r="I623" s="85">
        <v>0.7</v>
      </c>
      <c r="J623" s="86">
        <v>0.50142385598974282</v>
      </c>
      <c r="K623" s="87">
        <v>0.2</v>
      </c>
      <c r="L623" s="87">
        <v>0.27</v>
      </c>
      <c r="M623" s="87">
        <v>0.27</v>
      </c>
      <c r="N623" s="84">
        <v>0.27</v>
      </c>
      <c r="O623" s="84">
        <v>0.27</v>
      </c>
      <c r="P623" s="84">
        <v>0.27</v>
      </c>
      <c r="Q623" s="84">
        <v>0.27</v>
      </c>
      <c r="R623" s="84">
        <v>0.18</v>
      </c>
      <c r="S623" s="84">
        <v>0.18</v>
      </c>
      <c r="T623" s="84">
        <v>0.18</v>
      </c>
      <c r="U623" s="84">
        <v>0.18</v>
      </c>
      <c r="V623" s="74">
        <v>0.18</v>
      </c>
      <c r="W623" s="74">
        <v>0.18</v>
      </c>
      <c r="X623" s="74">
        <v>0.18</v>
      </c>
      <c r="Y623" s="74">
        <v>0.18</v>
      </c>
      <c r="Z623" s="74">
        <v>0.18</v>
      </c>
      <c r="AA623" s="74">
        <v>0.18</v>
      </c>
      <c r="AB623" s="74" t="s">
        <v>54</v>
      </c>
      <c r="AC623" s="74" t="s">
        <v>54</v>
      </c>
      <c r="AD623" s="74" t="s">
        <v>54</v>
      </c>
      <c r="AE623" s="74" t="s">
        <v>54</v>
      </c>
      <c r="AF623" s="74" t="s">
        <v>54</v>
      </c>
      <c r="AG623" s="74" t="s">
        <v>54</v>
      </c>
      <c r="AH623" s="74" t="s">
        <v>54</v>
      </c>
      <c r="AI623" s="74" t="s">
        <v>26</v>
      </c>
      <c r="AJ623" s="74" t="s">
        <v>26</v>
      </c>
    </row>
    <row r="624" spans="1:37" x14ac:dyDescent="0.25">
      <c r="A624" s="74" t="s">
        <v>855</v>
      </c>
      <c r="B624" s="84" t="s">
        <v>20</v>
      </c>
      <c r="C624" s="74" t="s">
        <v>30</v>
      </c>
      <c r="D624" s="74" t="s">
        <v>135</v>
      </c>
      <c r="E624" s="74" t="s">
        <v>136</v>
      </c>
      <c r="F624" s="74" t="s">
        <v>851</v>
      </c>
      <c r="G624" s="74" t="s">
        <v>138</v>
      </c>
      <c r="H624" s="84">
        <v>12</v>
      </c>
      <c r="I624" s="85">
        <v>0.7</v>
      </c>
      <c r="J624" s="86">
        <v>0.50142385598974282</v>
      </c>
      <c r="K624" s="87">
        <v>0.2</v>
      </c>
      <c r="L624" s="87">
        <v>0.27</v>
      </c>
      <c r="M624" s="87">
        <v>0.27</v>
      </c>
      <c r="N624" s="84">
        <v>0.27</v>
      </c>
      <c r="O624" s="84">
        <v>0.27</v>
      </c>
      <c r="P624" s="84">
        <v>0.27</v>
      </c>
      <c r="Q624" s="84">
        <v>0.27</v>
      </c>
      <c r="R624" s="84">
        <v>0.18</v>
      </c>
      <c r="S624" s="84">
        <v>0.18</v>
      </c>
      <c r="T624" s="84">
        <v>0.18</v>
      </c>
      <c r="U624" s="84">
        <v>0.18</v>
      </c>
      <c r="V624" s="74">
        <v>0.18</v>
      </c>
      <c r="W624" s="74">
        <v>0.18</v>
      </c>
      <c r="X624" s="74">
        <v>0.18</v>
      </c>
      <c r="Y624" s="74">
        <v>0.18</v>
      </c>
      <c r="Z624" s="74">
        <v>0.18</v>
      </c>
      <c r="AA624" s="74">
        <v>0.18</v>
      </c>
      <c r="AB624" s="74" t="s">
        <v>54</v>
      </c>
      <c r="AC624" s="74" t="s">
        <v>54</v>
      </c>
      <c r="AD624" s="74" t="s">
        <v>54</v>
      </c>
      <c r="AE624" s="74" t="s">
        <v>54</v>
      </c>
      <c r="AF624" s="74" t="s">
        <v>54</v>
      </c>
      <c r="AG624" s="74" t="s">
        <v>54</v>
      </c>
      <c r="AH624" s="74" t="s">
        <v>54</v>
      </c>
      <c r="AI624" s="74" t="s">
        <v>26</v>
      </c>
      <c r="AJ624" s="74" t="s">
        <v>26</v>
      </c>
    </row>
    <row r="625" spans="1:37" x14ac:dyDescent="0.25">
      <c r="A625" s="74" t="s">
        <v>856</v>
      </c>
      <c r="B625" s="84" t="s">
        <v>28</v>
      </c>
      <c r="C625" s="74" t="s">
        <v>30</v>
      </c>
      <c r="D625" s="74" t="s">
        <v>135</v>
      </c>
      <c r="E625" s="74" t="s">
        <v>136</v>
      </c>
      <c r="F625" s="74" t="s">
        <v>851</v>
      </c>
      <c r="G625" s="74" t="s">
        <v>138</v>
      </c>
      <c r="H625" s="84">
        <v>12</v>
      </c>
      <c r="I625" s="85">
        <v>0.7</v>
      </c>
      <c r="J625" s="86">
        <v>0.50142385598974282</v>
      </c>
      <c r="K625" s="87">
        <v>0.2</v>
      </c>
      <c r="L625" s="87">
        <v>0.27</v>
      </c>
      <c r="M625" s="87">
        <v>0.27</v>
      </c>
      <c r="N625" s="84">
        <v>0.27</v>
      </c>
      <c r="O625" s="84">
        <v>0.27</v>
      </c>
      <c r="P625" s="84">
        <v>0.27</v>
      </c>
      <c r="Q625" s="84">
        <v>0.27</v>
      </c>
      <c r="R625" s="84">
        <v>0.18</v>
      </c>
      <c r="S625" s="84">
        <v>0.18</v>
      </c>
      <c r="T625" s="84">
        <v>0.18</v>
      </c>
      <c r="U625" s="84">
        <v>0.18</v>
      </c>
      <c r="V625" s="74">
        <v>0.18</v>
      </c>
      <c r="W625" s="74">
        <v>0.18</v>
      </c>
      <c r="X625" s="74">
        <v>0.18</v>
      </c>
      <c r="Y625" s="74">
        <v>0.18</v>
      </c>
      <c r="Z625" s="74">
        <v>0.18</v>
      </c>
      <c r="AA625" s="74">
        <v>0.18</v>
      </c>
      <c r="AB625" s="74" t="s">
        <v>54</v>
      </c>
      <c r="AC625" s="74" t="s">
        <v>54</v>
      </c>
      <c r="AD625" s="74" t="s">
        <v>54</v>
      </c>
      <c r="AE625" s="74" t="s">
        <v>54</v>
      </c>
      <c r="AF625" s="74" t="s">
        <v>54</v>
      </c>
      <c r="AG625" s="74" t="s">
        <v>54</v>
      </c>
      <c r="AH625" s="74" t="s">
        <v>54</v>
      </c>
      <c r="AI625" s="74" t="s">
        <v>26</v>
      </c>
      <c r="AJ625" s="74" t="s">
        <v>26</v>
      </c>
    </row>
    <row r="626" spans="1:37" x14ac:dyDescent="0.25">
      <c r="A626" s="74" t="s">
        <v>857</v>
      </c>
      <c r="B626" s="84" t="s">
        <v>20</v>
      </c>
      <c r="C626" s="74" t="s">
        <v>89</v>
      </c>
      <c r="D626" s="74" t="s">
        <v>90</v>
      </c>
      <c r="E626" s="74" t="s">
        <v>314</v>
      </c>
      <c r="F626" s="74" t="s">
        <v>858</v>
      </c>
      <c r="G626" s="74" t="s">
        <v>93</v>
      </c>
      <c r="H626" s="84">
        <v>5</v>
      </c>
      <c r="I626" s="85">
        <v>0.7</v>
      </c>
      <c r="J626" s="86">
        <v>0.29519112583865559</v>
      </c>
      <c r="K626" s="87">
        <v>0.15</v>
      </c>
      <c r="L626" s="87">
        <v>0.2</v>
      </c>
      <c r="M626" s="87">
        <v>0.2</v>
      </c>
      <c r="N626" s="84">
        <v>0.2</v>
      </c>
      <c r="O626" s="84">
        <v>0.25</v>
      </c>
      <c r="P626" s="84">
        <v>0.25</v>
      </c>
      <c r="Q626" s="84">
        <v>0.25</v>
      </c>
      <c r="R626" s="84">
        <v>0.25</v>
      </c>
      <c r="S626" s="84">
        <v>0.25</v>
      </c>
      <c r="T626" s="84">
        <v>0.25</v>
      </c>
      <c r="U626" s="84">
        <v>0.25</v>
      </c>
      <c r="V626" s="74">
        <v>0.25</v>
      </c>
      <c r="W626" s="74">
        <v>0.25</v>
      </c>
      <c r="X626" s="74">
        <v>0.25</v>
      </c>
      <c r="Y626" s="74">
        <v>0.25</v>
      </c>
      <c r="Z626" s="74">
        <v>0.25</v>
      </c>
      <c r="AA626" s="74">
        <v>0.25</v>
      </c>
      <c r="AB626" s="74">
        <v>0.25</v>
      </c>
      <c r="AC626" s="74">
        <v>0.25</v>
      </c>
      <c r="AD626" s="74">
        <v>0.25</v>
      </c>
      <c r="AE626" s="74">
        <v>0.25</v>
      </c>
      <c r="AF626" s="74">
        <v>0.25</v>
      </c>
      <c r="AG626" s="74">
        <v>0.33</v>
      </c>
      <c r="AH626" s="74">
        <v>0.33</v>
      </c>
      <c r="AI626" s="74" t="s">
        <v>26</v>
      </c>
      <c r="AJ626" s="74" t="s">
        <v>26</v>
      </c>
      <c r="AK626" s="74" t="s">
        <v>26</v>
      </c>
    </row>
    <row r="627" spans="1:37" x14ac:dyDescent="0.25">
      <c r="A627" s="74" t="s">
        <v>859</v>
      </c>
      <c r="B627" s="84" t="s">
        <v>28</v>
      </c>
      <c r="C627" s="74" t="s">
        <v>89</v>
      </c>
      <c r="D627" s="74" t="s">
        <v>90</v>
      </c>
      <c r="E627" s="74" t="s">
        <v>314</v>
      </c>
      <c r="F627" s="74" t="s">
        <v>858</v>
      </c>
      <c r="G627" s="74" t="s">
        <v>93</v>
      </c>
      <c r="H627" s="84">
        <v>5</v>
      </c>
      <c r="I627" s="85">
        <v>0.7</v>
      </c>
      <c r="J627" s="86">
        <v>0.29519112583865559</v>
      </c>
      <c r="K627" s="87">
        <v>0.15</v>
      </c>
      <c r="L627" s="87">
        <v>0.27</v>
      </c>
      <c r="M627" s="87">
        <v>0.27</v>
      </c>
      <c r="N627" s="84">
        <v>0.27</v>
      </c>
      <c r="O627" s="84">
        <v>0.27</v>
      </c>
      <c r="P627" s="84">
        <v>0.27</v>
      </c>
      <c r="Q627" s="84">
        <v>0.27</v>
      </c>
      <c r="R627" s="84">
        <v>0.27</v>
      </c>
      <c r="S627" s="84">
        <v>0.27</v>
      </c>
      <c r="T627" s="84">
        <v>0.27</v>
      </c>
      <c r="U627" s="84">
        <v>0.27</v>
      </c>
      <c r="V627" s="74">
        <v>0.27</v>
      </c>
      <c r="W627" s="74">
        <v>0.27</v>
      </c>
      <c r="X627" s="74">
        <v>0.27</v>
      </c>
      <c r="Y627" s="74">
        <v>0.27</v>
      </c>
      <c r="Z627" s="74">
        <v>0.27</v>
      </c>
      <c r="AA627" s="74">
        <v>0.27</v>
      </c>
      <c r="AB627" s="74">
        <v>0.27</v>
      </c>
      <c r="AC627" s="74">
        <v>0.27</v>
      </c>
      <c r="AD627" s="74">
        <v>0.27</v>
      </c>
      <c r="AE627" s="74">
        <v>0.27</v>
      </c>
      <c r="AF627" s="74">
        <v>0.27</v>
      </c>
      <c r="AG627" s="74">
        <v>0.33</v>
      </c>
      <c r="AH627" s="74">
        <v>0.33</v>
      </c>
      <c r="AI627" s="74" t="s">
        <v>26</v>
      </c>
      <c r="AJ627" s="74" t="s">
        <v>26</v>
      </c>
      <c r="AK627" s="74" t="s">
        <v>26</v>
      </c>
    </row>
    <row r="628" spans="1:37" x14ac:dyDescent="0.25">
      <c r="A628" s="74" t="s">
        <v>860</v>
      </c>
      <c r="B628" s="84" t="s">
        <v>20</v>
      </c>
      <c r="C628" s="74" t="s">
        <v>89</v>
      </c>
      <c r="D628" s="74" t="s">
        <v>135</v>
      </c>
      <c r="E628" s="74" t="s">
        <v>246</v>
      </c>
      <c r="F628" s="74" t="s">
        <v>861</v>
      </c>
      <c r="G628" s="74" t="s">
        <v>138</v>
      </c>
      <c r="H628" s="84">
        <v>7</v>
      </c>
      <c r="I628" s="85">
        <v>0.7</v>
      </c>
      <c r="J628" s="86">
        <v>0.3370107577576984</v>
      </c>
      <c r="K628" s="87">
        <v>0.15</v>
      </c>
      <c r="L628" s="87">
        <v>0.2</v>
      </c>
      <c r="M628" s="87">
        <v>0.2</v>
      </c>
      <c r="N628" s="84">
        <v>0.2</v>
      </c>
      <c r="O628" s="84">
        <v>0.25</v>
      </c>
      <c r="P628" s="84">
        <v>0.25</v>
      </c>
      <c r="Q628" s="84">
        <v>0.25</v>
      </c>
      <c r="R628" s="84">
        <v>0.18</v>
      </c>
      <c r="S628" s="84">
        <v>0.18</v>
      </c>
      <c r="T628" s="84">
        <v>0.18</v>
      </c>
      <c r="U628" s="84">
        <v>0.18</v>
      </c>
      <c r="V628" s="74">
        <v>0.18</v>
      </c>
      <c r="W628" s="74">
        <v>0.18</v>
      </c>
      <c r="X628" s="74">
        <v>0.18</v>
      </c>
      <c r="Y628" s="74">
        <v>0.18</v>
      </c>
      <c r="Z628" s="74">
        <v>0.18</v>
      </c>
      <c r="AA628" s="74">
        <v>0.18</v>
      </c>
      <c r="AB628" s="74" t="s">
        <v>54</v>
      </c>
      <c r="AC628" s="74" t="s">
        <v>54</v>
      </c>
      <c r="AD628" s="74" t="s">
        <v>54</v>
      </c>
      <c r="AE628" s="74" t="s">
        <v>54</v>
      </c>
      <c r="AF628" s="74" t="s">
        <v>54</v>
      </c>
      <c r="AG628" s="74" t="s">
        <v>54</v>
      </c>
      <c r="AH628" s="74" t="s">
        <v>54</v>
      </c>
      <c r="AI628" s="74" t="s">
        <v>26</v>
      </c>
      <c r="AJ628" s="74" t="s">
        <v>26</v>
      </c>
    </row>
    <row r="629" spans="1:37" x14ac:dyDescent="0.25">
      <c r="A629" s="74" t="s">
        <v>862</v>
      </c>
      <c r="B629" s="84" t="s">
        <v>28</v>
      </c>
      <c r="C629" s="74" t="s">
        <v>89</v>
      </c>
      <c r="D629" s="74" t="s">
        <v>135</v>
      </c>
      <c r="E629" s="74" t="s">
        <v>246</v>
      </c>
      <c r="F629" s="74" t="s">
        <v>861</v>
      </c>
      <c r="G629" s="74" t="s">
        <v>138</v>
      </c>
      <c r="H629" s="84">
        <v>7</v>
      </c>
      <c r="I629" s="85">
        <v>0.7</v>
      </c>
      <c r="J629" s="86">
        <v>0.3370107577576984</v>
      </c>
      <c r="K629" s="87">
        <v>0.15</v>
      </c>
      <c r="L629" s="87">
        <v>0.27</v>
      </c>
      <c r="M629" s="87">
        <v>0.27</v>
      </c>
      <c r="N629" s="84">
        <v>0.27</v>
      </c>
      <c r="O629" s="84">
        <v>0.27</v>
      </c>
      <c r="P629" s="84">
        <v>0.27</v>
      </c>
      <c r="Q629" s="84">
        <v>0.27</v>
      </c>
      <c r="R629" s="84">
        <v>0.18</v>
      </c>
      <c r="S629" s="84">
        <v>0.18</v>
      </c>
      <c r="T629" s="84">
        <v>0.18</v>
      </c>
      <c r="U629" s="84">
        <v>0.18</v>
      </c>
      <c r="V629" s="74">
        <v>0.18</v>
      </c>
      <c r="W629" s="74">
        <v>0.18</v>
      </c>
      <c r="X629" s="74">
        <v>0.18</v>
      </c>
      <c r="Y629" s="74">
        <v>0.18</v>
      </c>
      <c r="Z629" s="74">
        <v>0.18</v>
      </c>
      <c r="AA629" s="74">
        <v>0.18</v>
      </c>
      <c r="AB629" s="74" t="s">
        <v>54</v>
      </c>
      <c r="AC629" s="74" t="s">
        <v>54</v>
      </c>
      <c r="AD629" s="74" t="s">
        <v>54</v>
      </c>
      <c r="AE629" s="74" t="s">
        <v>54</v>
      </c>
      <c r="AF629" s="74" t="s">
        <v>54</v>
      </c>
      <c r="AG629" s="74" t="s">
        <v>54</v>
      </c>
      <c r="AH629" s="74" t="s">
        <v>54</v>
      </c>
      <c r="AI629" s="74" t="s">
        <v>26</v>
      </c>
      <c r="AJ629" s="74" t="s">
        <v>26</v>
      </c>
    </row>
    <row r="630" spans="1:37" x14ac:dyDescent="0.25">
      <c r="A630" s="74" t="s">
        <v>863</v>
      </c>
      <c r="B630" s="84" t="s">
        <v>20</v>
      </c>
      <c r="C630" s="74" t="s">
        <v>21</v>
      </c>
      <c r="D630" s="74" t="s">
        <v>135</v>
      </c>
      <c r="E630" s="74" t="s">
        <v>246</v>
      </c>
      <c r="F630" s="74" t="s">
        <v>861</v>
      </c>
      <c r="G630" s="74" t="s">
        <v>138</v>
      </c>
      <c r="H630" s="84">
        <v>7</v>
      </c>
      <c r="I630" s="85">
        <v>0.7</v>
      </c>
      <c r="J630" s="86">
        <v>0.3370107577576984</v>
      </c>
      <c r="K630" s="87">
        <v>0.13</v>
      </c>
      <c r="L630" s="87">
        <v>0.2</v>
      </c>
      <c r="M630" s="87">
        <v>0.2</v>
      </c>
      <c r="N630" s="84">
        <v>0.2</v>
      </c>
      <c r="O630" s="84">
        <v>0.2</v>
      </c>
      <c r="P630" s="84">
        <v>0.2</v>
      </c>
      <c r="Q630" s="84">
        <v>0.2</v>
      </c>
      <c r="R630" s="84">
        <v>0.18</v>
      </c>
      <c r="S630" s="84">
        <v>0.18</v>
      </c>
      <c r="T630" s="84">
        <v>0.18</v>
      </c>
      <c r="U630" s="84">
        <v>0.18</v>
      </c>
      <c r="V630" s="74">
        <v>0.18</v>
      </c>
      <c r="W630" s="74">
        <v>0.18</v>
      </c>
      <c r="X630" s="74">
        <v>0.18</v>
      </c>
      <c r="Y630" s="74">
        <v>0.18</v>
      </c>
      <c r="Z630" s="74">
        <v>0.18</v>
      </c>
      <c r="AA630" s="74">
        <v>0.18</v>
      </c>
      <c r="AB630" s="74" t="s">
        <v>54</v>
      </c>
      <c r="AC630" s="74" t="s">
        <v>54</v>
      </c>
      <c r="AD630" s="74" t="s">
        <v>54</v>
      </c>
      <c r="AE630" s="74" t="s">
        <v>54</v>
      </c>
      <c r="AF630" s="74" t="s">
        <v>54</v>
      </c>
      <c r="AG630" s="74" t="s">
        <v>54</v>
      </c>
      <c r="AH630" s="74" t="s">
        <v>54</v>
      </c>
      <c r="AI630" s="74" t="s">
        <v>26</v>
      </c>
      <c r="AJ630" s="74" t="s">
        <v>26</v>
      </c>
    </row>
    <row r="631" spans="1:37" x14ac:dyDescent="0.25">
      <c r="A631" s="74" t="s">
        <v>864</v>
      </c>
      <c r="B631" s="84" t="s">
        <v>28</v>
      </c>
      <c r="C631" s="74" t="s">
        <v>21</v>
      </c>
      <c r="D631" s="74" t="s">
        <v>135</v>
      </c>
      <c r="E631" s="74" t="s">
        <v>246</v>
      </c>
      <c r="F631" s="74" t="s">
        <v>861</v>
      </c>
      <c r="G631" s="74" t="s">
        <v>138</v>
      </c>
      <c r="H631" s="84">
        <v>7</v>
      </c>
      <c r="I631" s="85">
        <v>0.7</v>
      </c>
      <c r="J631" s="86">
        <v>0.3370107577576984</v>
      </c>
      <c r="K631" s="87">
        <v>0.2</v>
      </c>
      <c r="L631" s="87">
        <v>0.27</v>
      </c>
      <c r="M631" s="87">
        <v>0.27</v>
      </c>
      <c r="N631" s="84">
        <v>0.27</v>
      </c>
      <c r="O631" s="84">
        <v>0.27</v>
      </c>
      <c r="P631" s="84">
        <v>0.27</v>
      </c>
      <c r="Q631" s="84">
        <v>0.27</v>
      </c>
      <c r="R631" s="84">
        <v>0.18</v>
      </c>
      <c r="S631" s="84">
        <v>0.18</v>
      </c>
      <c r="T631" s="84">
        <v>0.18</v>
      </c>
      <c r="U631" s="84">
        <v>0.18</v>
      </c>
      <c r="V631" s="74">
        <v>0.18</v>
      </c>
      <c r="W631" s="74">
        <v>0.18</v>
      </c>
      <c r="X631" s="74">
        <v>0.18</v>
      </c>
      <c r="Y631" s="74">
        <v>0.18</v>
      </c>
      <c r="Z631" s="74">
        <v>0.18</v>
      </c>
      <c r="AA631" s="74">
        <v>0.18</v>
      </c>
      <c r="AB631" s="74" t="s">
        <v>54</v>
      </c>
      <c r="AC631" s="74" t="s">
        <v>54</v>
      </c>
      <c r="AD631" s="74" t="s">
        <v>54</v>
      </c>
      <c r="AE631" s="74" t="s">
        <v>54</v>
      </c>
      <c r="AF631" s="74" t="s">
        <v>54</v>
      </c>
      <c r="AG631" s="74" t="s">
        <v>54</v>
      </c>
      <c r="AH631" s="74" t="s">
        <v>54</v>
      </c>
      <c r="AI631" s="74" t="s">
        <v>26</v>
      </c>
      <c r="AJ631" s="74" t="s">
        <v>26</v>
      </c>
    </row>
    <row r="632" spans="1:37" x14ac:dyDescent="0.25">
      <c r="A632" s="74" t="s">
        <v>865</v>
      </c>
      <c r="B632" s="84" t="s">
        <v>20</v>
      </c>
      <c r="C632" s="74" t="s">
        <v>30</v>
      </c>
      <c r="D632" s="74" t="s">
        <v>135</v>
      </c>
      <c r="E632" s="74" t="s">
        <v>246</v>
      </c>
      <c r="F632" s="74" t="s">
        <v>861</v>
      </c>
      <c r="G632" s="74" t="s">
        <v>138</v>
      </c>
      <c r="H632" s="84">
        <v>7</v>
      </c>
      <c r="I632" s="85">
        <v>0.7</v>
      </c>
      <c r="J632" s="86">
        <v>0.3370107577576984</v>
      </c>
      <c r="K632" s="87">
        <v>0.2</v>
      </c>
      <c r="L632" s="87">
        <v>0.27</v>
      </c>
      <c r="M632" s="87">
        <v>0.27</v>
      </c>
      <c r="N632" s="84">
        <v>0.27</v>
      </c>
      <c r="O632" s="84">
        <v>0.27</v>
      </c>
      <c r="P632" s="84">
        <v>0.27</v>
      </c>
      <c r="Q632" s="84">
        <v>0.27</v>
      </c>
      <c r="R632" s="84">
        <v>0.18</v>
      </c>
      <c r="S632" s="84">
        <v>0.18</v>
      </c>
      <c r="T632" s="84">
        <v>0.18</v>
      </c>
      <c r="U632" s="84">
        <v>0.18</v>
      </c>
      <c r="V632" s="74">
        <v>0.18</v>
      </c>
      <c r="W632" s="74">
        <v>0.18</v>
      </c>
      <c r="X632" s="74">
        <v>0.18</v>
      </c>
      <c r="Y632" s="74">
        <v>0.18</v>
      </c>
      <c r="Z632" s="74">
        <v>0.18</v>
      </c>
      <c r="AA632" s="74">
        <v>0.18</v>
      </c>
      <c r="AB632" s="74" t="s">
        <v>54</v>
      </c>
      <c r="AC632" s="74" t="s">
        <v>54</v>
      </c>
      <c r="AD632" s="74" t="s">
        <v>54</v>
      </c>
      <c r="AE632" s="74" t="s">
        <v>54</v>
      </c>
      <c r="AF632" s="74" t="s">
        <v>54</v>
      </c>
      <c r="AG632" s="74" t="s">
        <v>54</v>
      </c>
      <c r="AH632" s="74" t="s">
        <v>54</v>
      </c>
      <c r="AI632" s="74" t="s">
        <v>26</v>
      </c>
      <c r="AJ632" s="74" t="s">
        <v>26</v>
      </c>
    </row>
    <row r="633" spans="1:37" x14ac:dyDescent="0.25">
      <c r="A633" s="74" t="s">
        <v>866</v>
      </c>
      <c r="B633" s="84" t="s">
        <v>28</v>
      </c>
      <c r="C633" s="74" t="s">
        <v>30</v>
      </c>
      <c r="D633" s="74" t="s">
        <v>135</v>
      </c>
      <c r="E633" s="74" t="s">
        <v>246</v>
      </c>
      <c r="F633" s="74" t="s">
        <v>861</v>
      </c>
      <c r="G633" s="74" t="s">
        <v>138</v>
      </c>
      <c r="H633" s="84">
        <v>7</v>
      </c>
      <c r="I633" s="85">
        <v>0.7</v>
      </c>
      <c r="J633" s="86">
        <v>0.3370107577576984</v>
      </c>
      <c r="K633" s="87">
        <v>0.2</v>
      </c>
      <c r="L633" s="87">
        <v>0.27</v>
      </c>
      <c r="M633" s="87">
        <v>0.27</v>
      </c>
      <c r="N633" s="84">
        <v>0.27</v>
      </c>
      <c r="O633" s="84">
        <v>0.27</v>
      </c>
      <c r="P633" s="84">
        <v>0.27</v>
      </c>
      <c r="Q633" s="84">
        <v>0.27</v>
      </c>
      <c r="R633" s="84">
        <v>0.18</v>
      </c>
      <c r="S633" s="84">
        <v>0.18</v>
      </c>
      <c r="T633" s="84">
        <v>0.18</v>
      </c>
      <c r="U633" s="84">
        <v>0.18</v>
      </c>
      <c r="V633" s="74">
        <v>0.18</v>
      </c>
      <c r="W633" s="74">
        <v>0.18</v>
      </c>
      <c r="X633" s="74">
        <v>0.18</v>
      </c>
      <c r="Y633" s="74">
        <v>0.18</v>
      </c>
      <c r="Z633" s="74">
        <v>0.18</v>
      </c>
      <c r="AA633" s="74">
        <v>0.18</v>
      </c>
      <c r="AB633" s="74" t="s">
        <v>54</v>
      </c>
      <c r="AC633" s="74" t="s">
        <v>54</v>
      </c>
      <c r="AD633" s="74" t="s">
        <v>54</v>
      </c>
      <c r="AE633" s="74" t="s">
        <v>54</v>
      </c>
      <c r="AF633" s="74" t="s">
        <v>54</v>
      </c>
      <c r="AG633" s="74" t="s">
        <v>54</v>
      </c>
      <c r="AH633" s="74" t="s">
        <v>54</v>
      </c>
      <c r="AI633" s="74" t="s">
        <v>26</v>
      </c>
      <c r="AJ633" s="74" t="s">
        <v>26</v>
      </c>
    </row>
    <row r="634" spans="1:37" x14ac:dyDescent="0.25">
      <c r="A634" s="74" t="s">
        <v>867</v>
      </c>
      <c r="B634" s="84" t="s">
        <v>20</v>
      </c>
      <c r="C634" s="74" t="s">
        <v>241</v>
      </c>
      <c r="D634" s="74" t="s">
        <v>290</v>
      </c>
      <c r="E634" s="74" t="s">
        <v>868</v>
      </c>
      <c r="F634" s="74" t="s">
        <v>868</v>
      </c>
      <c r="G634" s="74" t="s">
        <v>459</v>
      </c>
      <c r="H634" s="84">
        <v>30</v>
      </c>
      <c r="I634" s="85">
        <v>0.7</v>
      </c>
      <c r="J634" s="86">
        <v>0.89631172236074164</v>
      </c>
      <c r="K634" s="87">
        <v>0.2</v>
      </c>
      <c r="L634" s="87">
        <v>0.27</v>
      </c>
      <c r="M634" s="87">
        <v>0.27</v>
      </c>
      <c r="N634" s="84">
        <v>0.27</v>
      </c>
      <c r="O634" s="84">
        <v>0.27</v>
      </c>
      <c r="P634" s="84">
        <v>0.27</v>
      </c>
      <c r="Q634" s="84">
        <v>0.27</v>
      </c>
      <c r="R634" s="84">
        <v>0.35</v>
      </c>
      <c r="S634" s="84">
        <v>0.35</v>
      </c>
      <c r="T634" s="84">
        <v>0.35</v>
      </c>
      <c r="U634" s="84">
        <v>0.35</v>
      </c>
      <c r="V634" s="74">
        <v>0.35</v>
      </c>
      <c r="W634" s="74">
        <v>0.35</v>
      </c>
      <c r="X634" s="74">
        <v>0.35</v>
      </c>
      <c r="Y634" s="74">
        <v>0.35</v>
      </c>
      <c r="Z634" s="74">
        <v>0.35</v>
      </c>
      <c r="AA634" s="74">
        <v>0.35</v>
      </c>
      <c r="AB634" s="74">
        <v>0.35</v>
      </c>
      <c r="AC634" s="74">
        <v>0.35</v>
      </c>
      <c r="AD634" s="74">
        <v>0.35</v>
      </c>
      <c r="AE634" s="74">
        <v>0.35</v>
      </c>
      <c r="AF634" s="74">
        <v>0.35</v>
      </c>
      <c r="AG634" s="74">
        <v>0.38</v>
      </c>
      <c r="AH634" s="74">
        <v>0.38</v>
      </c>
      <c r="AI634" s="74" t="s">
        <v>26</v>
      </c>
      <c r="AJ634" s="74" t="s">
        <v>26</v>
      </c>
      <c r="AK634" s="74" t="s">
        <v>26</v>
      </c>
    </row>
    <row r="635" spans="1:37" x14ac:dyDescent="0.25">
      <c r="A635" s="74" t="s">
        <v>869</v>
      </c>
      <c r="B635" s="84" t="s">
        <v>28</v>
      </c>
      <c r="C635" s="74" t="s">
        <v>241</v>
      </c>
      <c r="D635" s="74" t="s">
        <v>290</v>
      </c>
      <c r="E635" s="74" t="s">
        <v>868</v>
      </c>
      <c r="F635" s="74" t="s">
        <v>868</v>
      </c>
      <c r="G635" s="74" t="s">
        <v>459</v>
      </c>
      <c r="H635" s="84">
        <v>30</v>
      </c>
      <c r="I635" s="85">
        <v>0.7</v>
      </c>
      <c r="J635" s="86">
        <v>0.89631172236074164</v>
      </c>
      <c r="K635" s="87">
        <v>0.2</v>
      </c>
      <c r="L635" s="87">
        <v>0.27</v>
      </c>
      <c r="M635" s="87">
        <v>0.27</v>
      </c>
      <c r="N635" s="84">
        <v>0.27</v>
      </c>
      <c r="O635" s="84">
        <v>0.27</v>
      </c>
      <c r="P635" s="84">
        <v>0.27</v>
      </c>
      <c r="Q635" s="84">
        <v>0.27</v>
      </c>
      <c r="R635" s="84">
        <v>0.35</v>
      </c>
      <c r="S635" s="84">
        <v>0.25</v>
      </c>
      <c r="T635" s="84">
        <v>0.25</v>
      </c>
      <c r="U635" s="84">
        <v>0.25</v>
      </c>
      <c r="V635" s="74">
        <v>0.25</v>
      </c>
      <c r="W635" s="74">
        <v>0.25</v>
      </c>
      <c r="X635" s="74">
        <v>0.25</v>
      </c>
      <c r="Y635" s="74">
        <v>0.25</v>
      </c>
      <c r="Z635" s="74">
        <v>0.25</v>
      </c>
      <c r="AA635" s="74">
        <v>0.25</v>
      </c>
      <c r="AB635" s="74">
        <v>0.25</v>
      </c>
      <c r="AC635" s="74">
        <v>0.25</v>
      </c>
      <c r="AD635" s="74">
        <v>0.25</v>
      </c>
      <c r="AE635" s="74">
        <v>0.35</v>
      </c>
      <c r="AF635" s="74">
        <v>0.35</v>
      </c>
      <c r="AG635" s="74">
        <v>0.38</v>
      </c>
      <c r="AH635" s="74">
        <v>0.38</v>
      </c>
      <c r="AI635" s="74" t="s">
        <v>26</v>
      </c>
      <c r="AJ635" s="74" t="s">
        <v>26</v>
      </c>
      <c r="AK635" s="74" t="s">
        <v>26</v>
      </c>
    </row>
    <row r="636" spans="1:37" x14ac:dyDescent="0.25">
      <c r="A636" s="74" t="s">
        <v>870</v>
      </c>
      <c r="B636" s="84" t="s">
        <v>20</v>
      </c>
      <c r="C636" s="74" t="s">
        <v>89</v>
      </c>
      <c r="D636" s="74" t="s">
        <v>77</v>
      </c>
      <c r="E636" s="74" t="s">
        <v>871</v>
      </c>
      <c r="F636" s="74" t="s">
        <v>872</v>
      </c>
      <c r="G636" s="74" t="s">
        <v>79</v>
      </c>
      <c r="H636" s="84">
        <v>15</v>
      </c>
      <c r="I636" s="85">
        <v>0.7</v>
      </c>
      <c r="J636" s="86">
        <v>0.62860243080000411</v>
      </c>
      <c r="K636" s="87">
        <v>0.15</v>
      </c>
      <c r="L636" s="87">
        <v>0.2</v>
      </c>
      <c r="M636" s="87">
        <v>0.2</v>
      </c>
      <c r="N636" s="84">
        <v>0.2</v>
      </c>
      <c r="O636" s="84">
        <v>0.25</v>
      </c>
      <c r="P636" s="84">
        <v>0.25</v>
      </c>
      <c r="Q636" s="84">
        <v>0.25</v>
      </c>
      <c r="R636" s="84">
        <v>0.25</v>
      </c>
      <c r="S636" s="84">
        <v>0.25</v>
      </c>
      <c r="T636" s="84">
        <v>0.25</v>
      </c>
      <c r="U636" s="84">
        <v>0.25</v>
      </c>
      <c r="V636" s="74">
        <v>0.25</v>
      </c>
      <c r="W636" s="74">
        <v>0.25</v>
      </c>
      <c r="X636" s="74">
        <v>0.25</v>
      </c>
      <c r="Y636" s="74">
        <v>0.25</v>
      </c>
      <c r="Z636" s="74">
        <v>0.25</v>
      </c>
      <c r="AA636" s="74">
        <v>0.25</v>
      </c>
      <c r="AB636" s="74">
        <v>0.25</v>
      </c>
      <c r="AC636" s="74">
        <v>0.25</v>
      </c>
      <c r="AD636" s="74">
        <v>0.25</v>
      </c>
      <c r="AE636" s="74">
        <v>0.25</v>
      </c>
      <c r="AF636" s="74">
        <v>0.25</v>
      </c>
      <c r="AG636" s="74">
        <v>0.33</v>
      </c>
      <c r="AH636" s="74">
        <v>0.33</v>
      </c>
      <c r="AI636" s="74" t="s">
        <v>26</v>
      </c>
      <c r="AJ636" s="74" t="s">
        <v>26</v>
      </c>
      <c r="AK636" s="74" t="s">
        <v>26</v>
      </c>
    </row>
    <row r="637" spans="1:37" x14ac:dyDescent="0.25">
      <c r="A637" s="74" t="s">
        <v>873</v>
      </c>
      <c r="B637" s="84" t="s">
        <v>28</v>
      </c>
      <c r="C637" s="74" t="s">
        <v>89</v>
      </c>
      <c r="D637" s="74" t="s">
        <v>77</v>
      </c>
      <c r="E637" s="74" t="s">
        <v>871</v>
      </c>
      <c r="F637" s="74" t="s">
        <v>872</v>
      </c>
      <c r="G637" s="74" t="s">
        <v>79</v>
      </c>
      <c r="H637" s="84">
        <v>15</v>
      </c>
      <c r="I637" s="85">
        <v>0.7</v>
      </c>
      <c r="J637" s="86">
        <v>0.62860243080000411</v>
      </c>
      <c r="K637" s="87">
        <v>0.15</v>
      </c>
      <c r="L637" s="87">
        <v>0.27</v>
      </c>
      <c r="M637" s="87">
        <v>0.27</v>
      </c>
      <c r="N637" s="84">
        <v>0.27</v>
      </c>
      <c r="O637" s="84">
        <v>0.27</v>
      </c>
      <c r="P637" s="84">
        <v>0.27</v>
      </c>
      <c r="Q637" s="84">
        <v>0.27</v>
      </c>
      <c r="R637" s="84">
        <v>0.27</v>
      </c>
      <c r="S637" s="84">
        <v>0.27</v>
      </c>
      <c r="T637" s="84">
        <v>0.27</v>
      </c>
      <c r="U637" s="84">
        <v>0.27</v>
      </c>
      <c r="V637" s="74">
        <v>0.27</v>
      </c>
      <c r="W637" s="74">
        <v>0.27</v>
      </c>
      <c r="X637" s="74">
        <v>0.27</v>
      </c>
      <c r="Y637" s="74">
        <v>0.27</v>
      </c>
      <c r="Z637" s="74">
        <v>0.27</v>
      </c>
      <c r="AA637" s="74">
        <v>0.27</v>
      </c>
      <c r="AB637" s="74">
        <v>0.27</v>
      </c>
      <c r="AC637" s="74">
        <v>0.27</v>
      </c>
      <c r="AD637" s="74">
        <v>0.27</v>
      </c>
      <c r="AE637" s="74">
        <v>0.27</v>
      </c>
      <c r="AF637" s="74">
        <v>0.27</v>
      </c>
      <c r="AG637" s="74">
        <v>0.33</v>
      </c>
      <c r="AH637" s="74">
        <v>0.33</v>
      </c>
      <c r="AI637" s="74" t="s">
        <v>26</v>
      </c>
      <c r="AJ637" s="74" t="s">
        <v>26</v>
      </c>
      <c r="AK637" s="74" t="s">
        <v>26</v>
      </c>
    </row>
    <row r="638" spans="1:37" x14ac:dyDescent="0.25">
      <c r="A638" s="74" t="s">
        <v>874</v>
      </c>
      <c r="B638" s="84" t="s">
        <v>20</v>
      </c>
      <c r="C638" s="74" t="s">
        <v>21</v>
      </c>
      <c r="D638" s="74" t="s">
        <v>77</v>
      </c>
      <c r="E638" s="74" t="s">
        <v>871</v>
      </c>
      <c r="F638" s="74" t="s">
        <v>872</v>
      </c>
      <c r="G638" s="74" t="s">
        <v>79</v>
      </c>
      <c r="H638" s="84">
        <v>15</v>
      </c>
      <c r="I638" s="85">
        <v>0.7</v>
      </c>
      <c r="J638" s="86">
        <v>0.62860243080000411</v>
      </c>
      <c r="K638" s="87">
        <v>0.13</v>
      </c>
      <c r="L638" s="87">
        <v>0.2</v>
      </c>
      <c r="M638" s="87">
        <v>0.2</v>
      </c>
      <c r="N638" s="84">
        <v>0.2</v>
      </c>
      <c r="O638" s="84">
        <v>0.2</v>
      </c>
      <c r="P638" s="84">
        <v>0.2</v>
      </c>
      <c r="Q638" s="84">
        <v>0.2</v>
      </c>
      <c r="R638" s="84">
        <v>0.2</v>
      </c>
      <c r="S638" s="84">
        <v>0.2</v>
      </c>
      <c r="T638" s="84">
        <v>0.2</v>
      </c>
      <c r="U638" s="84">
        <v>0.2</v>
      </c>
      <c r="V638" s="74">
        <v>0.2</v>
      </c>
      <c r="W638" s="74">
        <v>0.2</v>
      </c>
      <c r="X638" s="74">
        <v>0.2</v>
      </c>
      <c r="Y638" s="74">
        <v>0.2</v>
      </c>
      <c r="Z638" s="74">
        <v>0.2</v>
      </c>
      <c r="AA638" s="74">
        <v>0.2</v>
      </c>
      <c r="AB638" s="74">
        <v>0.2</v>
      </c>
      <c r="AC638" s="74">
        <v>0.2</v>
      </c>
      <c r="AD638" s="74">
        <v>0.2</v>
      </c>
      <c r="AE638" s="74">
        <v>0.2</v>
      </c>
      <c r="AF638" s="74">
        <v>0.2</v>
      </c>
      <c r="AG638" s="74">
        <v>0.33</v>
      </c>
      <c r="AH638" s="74">
        <v>0.33</v>
      </c>
      <c r="AI638" s="74" t="s">
        <v>26</v>
      </c>
      <c r="AJ638" s="74" t="s">
        <v>26</v>
      </c>
      <c r="AK638" s="74" t="s">
        <v>26</v>
      </c>
    </row>
    <row r="639" spans="1:37" x14ac:dyDescent="0.25">
      <c r="A639" s="74" t="s">
        <v>875</v>
      </c>
      <c r="B639" s="84" t="s">
        <v>28</v>
      </c>
      <c r="C639" s="74" t="s">
        <v>21</v>
      </c>
      <c r="D639" s="74" t="s">
        <v>77</v>
      </c>
      <c r="E639" s="74" t="s">
        <v>871</v>
      </c>
      <c r="F639" s="74" t="s">
        <v>872</v>
      </c>
      <c r="G639" s="74" t="s">
        <v>79</v>
      </c>
      <c r="H639" s="84">
        <v>15</v>
      </c>
      <c r="I639" s="85">
        <v>0.7</v>
      </c>
      <c r="J639" s="86">
        <v>0.62860243080000411</v>
      </c>
      <c r="K639" s="87">
        <v>0.2</v>
      </c>
      <c r="L639" s="87">
        <v>0.27</v>
      </c>
      <c r="M639" s="87">
        <v>0.27</v>
      </c>
      <c r="N639" s="84">
        <v>0.27</v>
      </c>
      <c r="O639" s="84">
        <v>0.27</v>
      </c>
      <c r="P639" s="84">
        <v>0.27</v>
      </c>
      <c r="Q639" s="84">
        <v>0.27</v>
      </c>
      <c r="R639" s="84">
        <v>0.27</v>
      </c>
      <c r="S639" s="84">
        <v>0.27</v>
      </c>
      <c r="T639" s="84">
        <v>0.27</v>
      </c>
      <c r="U639" s="84">
        <v>0.27</v>
      </c>
      <c r="V639" s="74">
        <v>0.27</v>
      </c>
      <c r="W639" s="74">
        <v>0.27</v>
      </c>
      <c r="X639" s="74">
        <v>0.27</v>
      </c>
      <c r="Y639" s="74">
        <v>0.27</v>
      </c>
      <c r="Z639" s="74">
        <v>0.27</v>
      </c>
      <c r="AA639" s="74">
        <v>0.27</v>
      </c>
      <c r="AB639" s="74">
        <v>0.27</v>
      </c>
      <c r="AC639" s="74">
        <v>0.27</v>
      </c>
      <c r="AD639" s="74">
        <v>0.27</v>
      </c>
      <c r="AE639" s="74">
        <v>0.27</v>
      </c>
      <c r="AF639" s="74">
        <v>0.27</v>
      </c>
      <c r="AG639" s="74">
        <v>0.33</v>
      </c>
      <c r="AH639" s="74">
        <v>0.33</v>
      </c>
      <c r="AI639" s="74" t="s">
        <v>26</v>
      </c>
      <c r="AJ639" s="74" t="s">
        <v>26</v>
      </c>
      <c r="AK639" s="74" t="s">
        <v>26</v>
      </c>
    </row>
    <row r="640" spans="1:37" x14ac:dyDescent="0.25">
      <c r="A640" s="74" t="s">
        <v>876</v>
      </c>
      <c r="B640" s="84" t="s">
        <v>20</v>
      </c>
      <c r="C640" s="74" t="s">
        <v>30</v>
      </c>
      <c r="D640" s="74" t="s">
        <v>77</v>
      </c>
      <c r="E640" s="74" t="s">
        <v>871</v>
      </c>
      <c r="F640" s="74" t="s">
        <v>872</v>
      </c>
      <c r="G640" s="74" t="s">
        <v>79</v>
      </c>
      <c r="H640" s="84">
        <v>15</v>
      </c>
      <c r="I640" s="85">
        <v>0.7</v>
      </c>
      <c r="J640" s="86">
        <v>0.62860243080000411</v>
      </c>
      <c r="K640" s="87">
        <v>0.2</v>
      </c>
      <c r="L640" s="87">
        <v>0.27</v>
      </c>
      <c r="M640" s="87">
        <v>0.27</v>
      </c>
      <c r="N640" s="84">
        <v>0.27</v>
      </c>
      <c r="O640" s="84">
        <v>0.27</v>
      </c>
      <c r="P640" s="84">
        <v>0.27</v>
      </c>
      <c r="Q640" s="84">
        <v>0.27</v>
      </c>
      <c r="R640" s="84">
        <v>0.25</v>
      </c>
      <c r="S640" s="84">
        <v>0.25</v>
      </c>
      <c r="T640" s="84">
        <v>0.25</v>
      </c>
      <c r="U640" s="84">
        <v>0.25</v>
      </c>
      <c r="V640" s="74">
        <v>0.25</v>
      </c>
      <c r="W640" s="74">
        <v>0.25</v>
      </c>
      <c r="X640" s="74">
        <v>0.25</v>
      </c>
      <c r="Y640" s="74">
        <v>0.25</v>
      </c>
      <c r="Z640" s="74">
        <v>0.25</v>
      </c>
      <c r="AA640" s="74">
        <v>0.25</v>
      </c>
      <c r="AB640" s="74">
        <v>0.25</v>
      </c>
      <c r="AC640" s="74">
        <v>0.25</v>
      </c>
      <c r="AD640" s="74">
        <v>0.25</v>
      </c>
      <c r="AE640" s="74">
        <v>0.25</v>
      </c>
      <c r="AF640" s="74">
        <v>0.25</v>
      </c>
      <c r="AG640" s="74">
        <v>0.33</v>
      </c>
      <c r="AH640" s="74">
        <v>0.33</v>
      </c>
      <c r="AI640" s="74" t="s">
        <v>26</v>
      </c>
      <c r="AJ640" s="74" t="s">
        <v>26</v>
      </c>
      <c r="AK640" s="74" t="s">
        <v>26</v>
      </c>
    </row>
    <row r="641" spans="1:37" x14ac:dyDescent="0.25">
      <c r="A641" s="74" t="s">
        <v>877</v>
      </c>
      <c r="B641" s="84" t="s">
        <v>28</v>
      </c>
      <c r="C641" s="74" t="s">
        <v>30</v>
      </c>
      <c r="D641" s="74" t="s">
        <v>77</v>
      </c>
      <c r="E641" s="74" t="s">
        <v>871</v>
      </c>
      <c r="F641" s="74" t="s">
        <v>872</v>
      </c>
      <c r="G641" s="74" t="s">
        <v>79</v>
      </c>
      <c r="H641" s="84">
        <v>15</v>
      </c>
      <c r="I641" s="85">
        <v>0.7</v>
      </c>
      <c r="J641" s="86">
        <v>0.62860243080000411</v>
      </c>
      <c r="K641" s="87">
        <v>0.2</v>
      </c>
      <c r="L641" s="87">
        <v>0.27</v>
      </c>
      <c r="M641" s="87">
        <v>0.27</v>
      </c>
      <c r="N641" s="84">
        <v>0.27</v>
      </c>
      <c r="O641" s="84">
        <v>0.27</v>
      </c>
      <c r="P641" s="84">
        <v>0.27</v>
      </c>
      <c r="Q641" s="84">
        <v>0.27</v>
      </c>
      <c r="R641" s="84">
        <v>0.25</v>
      </c>
      <c r="S641" s="84">
        <v>0.25</v>
      </c>
      <c r="T641" s="84">
        <v>0.25</v>
      </c>
      <c r="U641" s="84">
        <v>0.25</v>
      </c>
      <c r="V641" s="74">
        <v>0.25</v>
      </c>
      <c r="W641" s="74">
        <v>0.25</v>
      </c>
      <c r="X641" s="74">
        <v>0.25</v>
      </c>
      <c r="Y641" s="74">
        <v>0.25</v>
      </c>
      <c r="Z641" s="74">
        <v>0.25</v>
      </c>
      <c r="AA641" s="74">
        <v>0.25</v>
      </c>
      <c r="AB641" s="74">
        <v>0.25</v>
      </c>
      <c r="AC641" s="74">
        <v>0.25</v>
      </c>
      <c r="AD641" s="74">
        <v>0.25</v>
      </c>
      <c r="AE641" s="74">
        <v>0.25</v>
      </c>
      <c r="AF641" s="74">
        <v>0.25</v>
      </c>
      <c r="AG641" s="74">
        <v>0.33</v>
      </c>
      <c r="AH641" s="74">
        <v>0.33</v>
      </c>
      <c r="AI641" s="74" t="s">
        <v>26</v>
      </c>
      <c r="AJ641" s="74" t="s">
        <v>26</v>
      </c>
      <c r="AK641" s="74" t="s">
        <v>26</v>
      </c>
    </row>
    <row r="642" spans="1:37" x14ac:dyDescent="0.25">
      <c r="A642" s="74" t="s">
        <v>878</v>
      </c>
      <c r="B642" s="84" t="s">
        <v>20</v>
      </c>
      <c r="C642" s="74" t="s">
        <v>89</v>
      </c>
      <c r="D642" s="74" t="s">
        <v>135</v>
      </c>
      <c r="E642" s="74" t="s">
        <v>246</v>
      </c>
      <c r="F642" s="74" t="s">
        <v>879</v>
      </c>
      <c r="G642" s="74" t="s">
        <v>708</v>
      </c>
      <c r="H642" s="84">
        <v>7</v>
      </c>
      <c r="I642" s="85">
        <v>0.7</v>
      </c>
      <c r="J642" s="86">
        <v>0.45903947205998863</v>
      </c>
      <c r="K642" s="87">
        <v>0.15</v>
      </c>
      <c r="L642" s="87">
        <v>0.2</v>
      </c>
      <c r="M642" s="87">
        <v>0.2</v>
      </c>
      <c r="N642" s="84">
        <v>0.2</v>
      </c>
      <c r="O642" s="84">
        <v>0.25</v>
      </c>
      <c r="P642" s="84">
        <v>0.25</v>
      </c>
      <c r="Q642" s="84">
        <v>0.25</v>
      </c>
      <c r="R642" s="84">
        <v>0.18</v>
      </c>
      <c r="S642" s="84">
        <v>0.18</v>
      </c>
      <c r="T642" s="84">
        <v>0.18</v>
      </c>
      <c r="U642" s="84">
        <v>0.18</v>
      </c>
      <c r="V642" s="74">
        <v>0.18</v>
      </c>
      <c r="W642" s="74">
        <v>0.18</v>
      </c>
      <c r="X642" s="74">
        <v>0.18</v>
      </c>
      <c r="Y642" s="74">
        <v>0.18</v>
      </c>
      <c r="Z642" s="74">
        <v>0.18</v>
      </c>
      <c r="AA642" s="74">
        <v>0.18</v>
      </c>
      <c r="AB642" s="74" t="s">
        <v>54</v>
      </c>
      <c r="AC642" s="74" t="s">
        <v>54</v>
      </c>
      <c r="AD642" s="74" t="s">
        <v>54</v>
      </c>
      <c r="AE642" s="74" t="s">
        <v>54</v>
      </c>
      <c r="AF642" s="74" t="s">
        <v>54</v>
      </c>
      <c r="AG642" s="74" t="s">
        <v>54</v>
      </c>
      <c r="AH642" s="74" t="s">
        <v>54</v>
      </c>
      <c r="AI642" s="74" t="s">
        <v>26</v>
      </c>
      <c r="AJ642" s="74" t="s">
        <v>26</v>
      </c>
    </row>
    <row r="643" spans="1:37" x14ac:dyDescent="0.25">
      <c r="A643" s="74" t="s">
        <v>880</v>
      </c>
      <c r="B643" s="84" t="s">
        <v>28</v>
      </c>
      <c r="C643" s="74" t="s">
        <v>89</v>
      </c>
      <c r="D643" s="74" t="s">
        <v>135</v>
      </c>
      <c r="E643" s="74" t="s">
        <v>246</v>
      </c>
      <c r="F643" s="74" t="s">
        <v>879</v>
      </c>
      <c r="G643" s="74" t="s">
        <v>708</v>
      </c>
      <c r="H643" s="84">
        <v>7</v>
      </c>
      <c r="I643" s="85">
        <v>0.7</v>
      </c>
      <c r="J643" s="86">
        <v>0.45903947205998863</v>
      </c>
      <c r="K643" s="87">
        <v>0.15</v>
      </c>
      <c r="L643" s="87">
        <v>0.27</v>
      </c>
      <c r="M643" s="87">
        <v>0.27</v>
      </c>
      <c r="N643" s="84">
        <v>0.27</v>
      </c>
      <c r="O643" s="84">
        <v>0.27</v>
      </c>
      <c r="P643" s="84">
        <v>0.27</v>
      </c>
      <c r="Q643" s="84">
        <v>0.27</v>
      </c>
      <c r="R643" s="84">
        <v>0.18</v>
      </c>
      <c r="S643" s="84">
        <v>0.18</v>
      </c>
      <c r="T643" s="84">
        <v>0.18</v>
      </c>
      <c r="U643" s="84">
        <v>0.18</v>
      </c>
      <c r="V643" s="74">
        <v>0.18</v>
      </c>
      <c r="W643" s="74">
        <v>0.18</v>
      </c>
      <c r="X643" s="74">
        <v>0.18</v>
      </c>
      <c r="Y643" s="74">
        <v>0.18</v>
      </c>
      <c r="Z643" s="74">
        <v>0.18</v>
      </c>
      <c r="AA643" s="74">
        <v>0.18</v>
      </c>
      <c r="AB643" s="74" t="s">
        <v>54</v>
      </c>
      <c r="AC643" s="74" t="s">
        <v>54</v>
      </c>
      <c r="AD643" s="74" t="s">
        <v>54</v>
      </c>
      <c r="AE643" s="74" t="s">
        <v>54</v>
      </c>
      <c r="AF643" s="74" t="s">
        <v>54</v>
      </c>
      <c r="AG643" s="74" t="s">
        <v>54</v>
      </c>
      <c r="AH643" s="74" t="s">
        <v>54</v>
      </c>
      <c r="AI643" s="74" t="s">
        <v>26</v>
      </c>
      <c r="AJ643" s="74" t="s">
        <v>26</v>
      </c>
    </row>
    <row r="644" spans="1:37" x14ac:dyDescent="0.25">
      <c r="A644" s="74" t="s">
        <v>881</v>
      </c>
      <c r="B644" s="84" t="s">
        <v>20</v>
      </c>
      <c r="C644" s="74" t="s">
        <v>21</v>
      </c>
      <c r="D644" s="74" t="s">
        <v>135</v>
      </c>
      <c r="E644" s="74" t="s">
        <v>246</v>
      </c>
      <c r="F644" s="74" t="s">
        <v>879</v>
      </c>
      <c r="G644" s="74" t="s">
        <v>708</v>
      </c>
      <c r="H644" s="84">
        <v>7</v>
      </c>
      <c r="I644" s="85">
        <v>0.7</v>
      </c>
      <c r="J644" s="86">
        <v>0.45903947205998863</v>
      </c>
      <c r="K644" s="87">
        <v>0.13</v>
      </c>
      <c r="L644" s="87">
        <v>0.2</v>
      </c>
      <c r="M644" s="87">
        <v>0.2</v>
      </c>
      <c r="N644" s="84">
        <v>0.2</v>
      </c>
      <c r="O644" s="84">
        <v>0.2</v>
      </c>
      <c r="P644" s="84">
        <v>0.2</v>
      </c>
      <c r="Q644" s="84">
        <v>0.2</v>
      </c>
      <c r="R644" s="84">
        <v>0.18</v>
      </c>
      <c r="S644" s="84">
        <v>0.18</v>
      </c>
      <c r="T644" s="84">
        <v>0.18</v>
      </c>
      <c r="U644" s="84">
        <v>0.18</v>
      </c>
      <c r="V644" s="74">
        <v>0.18</v>
      </c>
      <c r="W644" s="74">
        <v>0.18</v>
      </c>
      <c r="X644" s="74">
        <v>0.18</v>
      </c>
      <c r="Y644" s="74">
        <v>0.18</v>
      </c>
      <c r="Z644" s="74">
        <v>0.18</v>
      </c>
      <c r="AA644" s="74">
        <v>0.18</v>
      </c>
      <c r="AB644" s="74" t="s">
        <v>54</v>
      </c>
      <c r="AC644" s="74" t="s">
        <v>54</v>
      </c>
      <c r="AD644" s="74" t="s">
        <v>54</v>
      </c>
      <c r="AE644" s="74" t="s">
        <v>54</v>
      </c>
      <c r="AF644" s="74" t="s">
        <v>54</v>
      </c>
      <c r="AG644" s="74" t="s">
        <v>54</v>
      </c>
      <c r="AH644" s="74" t="s">
        <v>54</v>
      </c>
      <c r="AI644" s="74" t="s">
        <v>26</v>
      </c>
      <c r="AJ644" s="74" t="s">
        <v>26</v>
      </c>
    </row>
    <row r="645" spans="1:37" x14ac:dyDescent="0.25">
      <c r="A645" s="74" t="s">
        <v>882</v>
      </c>
      <c r="B645" s="84" t="s">
        <v>28</v>
      </c>
      <c r="C645" s="74" t="s">
        <v>21</v>
      </c>
      <c r="D645" s="74" t="s">
        <v>135</v>
      </c>
      <c r="E645" s="74" t="s">
        <v>246</v>
      </c>
      <c r="F645" s="74" t="s">
        <v>879</v>
      </c>
      <c r="G645" s="74" t="s">
        <v>708</v>
      </c>
      <c r="H645" s="84">
        <v>7</v>
      </c>
      <c r="I645" s="85">
        <v>0.7</v>
      </c>
      <c r="J645" s="86">
        <v>0.45903947205998863</v>
      </c>
      <c r="K645" s="87">
        <v>0.2</v>
      </c>
      <c r="L645" s="87">
        <v>0.27</v>
      </c>
      <c r="M645" s="87">
        <v>0.27</v>
      </c>
      <c r="N645" s="84">
        <v>0.27</v>
      </c>
      <c r="O645" s="84">
        <v>0.27</v>
      </c>
      <c r="P645" s="84">
        <v>0.27</v>
      </c>
      <c r="Q645" s="84">
        <v>0.27</v>
      </c>
      <c r="R645" s="84">
        <v>0.18</v>
      </c>
      <c r="S645" s="84">
        <v>0.18</v>
      </c>
      <c r="T645" s="84">
        <v>0.18</v>
      </c>
      <c r="U645" s="84">
        <v>0.18</v>
      </c>
      <c r="V645" s="74">
        <v>0.18</v>
      </c>
      <c r="W645" s="74">
        <v>0.18</v>
      </c>
      <c r="X645" s="74">
        <v>0.18</v>
      </c>
      <c r="Y645" s="74">
        <v>0.18</v>
      </c>
      <c r="Z645" s="74">
        <v>0.18</v>
      </c>
      <c r="AA645" s="74">
        <v>0.18</v>
      </c>
      <c r="AB645" s="74" t="s">
        <v>54</v>
      </c>
      <c r="AC645" s="74" t="s">
        <v>54</v>
      </c>
      <c r="AD645" s="74" t="s">
        <v>54</v>
      </c>
      <c r="AE645" s="74" t="s">
        <v>54</v>
      </c>
      <c r="AF645" s="74" t="s">
        <v>54</v>
      </c>
      <c r="AG645" s="74" t="s">
        <v>54</v>
      </c>
      <c r="AH645" s="74" t="s">
        <v>54</v>
      </c>
      <c r="AI645" s="74" t="s">
        <v>26</v>
      </c>
      <c r="AJ645" s="74" t="s">
        <v>26</v>
      </c>
    </row>
    <row r="646" spans="1:37" x14ac:dyDescent="0.25">
      <c r="A646" s="74" t="s">
        <v>883</v>
      </c>
      <c r="B646" s="84" t="s">
        <v>20</v>
      </c>
      <c r="C646" s="74" t="s">
        <v>30</v>
      </c>
      <c r="D646" s="74" t="s">
        <v>135</v>
      </c>
      <c r="E646" s="74" t="s">
        <v>246</v>
      </c>
      <c r="F646" s="74" t="s">
        <v>879</v>
      </c>
      <c r="G646" s="74" t="s">
        <v>708</v>
      </c>
      <c r="H646" s="84">
        <v>7</v>
      </c>
      <c r="I646" s="85">
        <v>0.7</v>
      </c>
      <c r="J646" s="86">
        <v>0.45903947205998863</v>
      </c>
      <c r="K646" s="87">
        <v>0.2</v>
      </c>
      <c r="L646" s="87">
        <v>0.27</v>
      </c>
      <c r="M646" s="87">
        <v>0.27</v>
      </c>
      <c r="N646" s="84">
        <v>0.27</v>
      </c>
      <c r="O646" s="84">
        <v>0.27</v>
      </c>
      <c r="P646" s="84">
        <v>0.27</v>
      </c>
      <c r="Q646" s="84">
        <v>0.27</v>
      </c>
      <c r="R646" s="84">
        <v>0.18</v>
      </c>
      <c r="S646" s="84">
        <v>0.18</v>
      </c>
      <c r="T646" s="84">
        <v>0.18</v>
      </c>
      <c r="U646" s="84">
        <v>0.18</v>
      </c>
      <c r="V646" s="74">
        <v>0.18</v>
      </c>
      <c r="W646" s="74">
        <v>0.18</v>
      </c>
      <c r="X646" s="74">
        <v>0.18</v>
      </c>
      <c r="Y646" s="74">
        <v>0.18</v>
      </c>
      <c r="Z646" s="74">
        <v>0.18</v>
      </c>
      <c r="AA646" s="74">
        <v>0.18</v>
      </c>
      <c r="AB646" s="74" t="s">
        <v>54</v>
      </c>
      <c r="AC646" s="74" t="s">
        <v>54</v>
      </c>
      <c r="AD646" s="74" t="s">
        <v>54</v>
      </c>
      <c r="AE646" s="74" t="s">
        <v>54</v>
      </c>
      <c r="AF646" s="74" t="s">
        <v>54</v>
      </c>
      <c r="AG646" s="74" t="s">
        <v>54</v>
      </c>
      <c r="AH646" s="74" t="s">
        <v>54</v>
      </c>
      <c r="AI646" s="74" t="s">
        <v>26</v>
      </c>
      <c r="AJ646" s="74" t="s">
        <v>26</v>
      </c>
    </row>
    <row r="647" spans="1:37" x14ac:dyDescent="0.25">
      <c r="A647" s="74" t="s">
        <v>884</v>
      </c>
      <c r="B647" s="84" t="s">
        <v>28</v>
      </c>
      <c r="C647" s="74" t="s">
        <v>30</v>
      </c>
      <c r="D647" s="74" t="s">
        <v>135</v>
      </c>
      <c r="E647" s="74" t="s">
        <v>246</v>
      </c>
      <c r="F647" s="74" t="s">
        <v>879</v>
      </c>
      <c r="G647" s="74" t="s">
        <v>708</v>
      </c>
      <c r="H647" s="84">
        <v>7</v>
      </c>
      <c r="I647" s="85">
        <v>0.7</v>
      </c>
      <c r="J647" s="86">
        <v>0.45903947205998863</v>
      </c>
      <c r="K647" s="87">
        <v>0.2</v>
      </c>
      <c r="L647" s="87">
        <v>0.27</v>
      </c>
      <c r="M647" s="87">
        <v>0.27</v>
      </c>
      <c r="N647" s="84">
        <v>0.27</v>
      </c>
      <c r="O647" s="84">
        <v>0.27</v>
      </c>
      <c r="P647" s="84">
        <v>0.27</v>
      </c>
      <c r="Q647" s="84">
        <v>0.27</v>
      </c>
      <c r="R647" s="84">
        <v>0.18</v>
      </c>
      <c r="S647" s="84">
        <v>0.18</v>
      </c>
      <c r="T647" s="84">
        <v>0.18</v>
      </c>
      <c r="U647" s="84">
        <v>0.18</v>
      </c>
      <c r="V647" s="74">
        <v>0.18</v>
      </c>
      <c r="W647" s="74">
        <v>0.18</v>
      </c>
      <c r="X647" s="74">
        <v>0.18</v>
      </c>
      <c r="Y647" s="74">
        <v>0.18</v>
      </c>
      <c r="Z647" s="74">
        <v>0.18</v>
      </c>
      <c r="AA647" s="74">
        <v>0.18</v>
      </c>
      <c r="AB647" s="74" t="s">
        <v>54</v>
      </c>
      <c r="AC647" s="74" t="s">
        <v>54</v>
      </c>
      <c r="AD647" s="74" t="s">
        <v>54</v>
      </c>
      <c r="AE647" s="74" t="s">
        <v>54</v>
      </c>
      <c r="AF647" s="74" t="s">
        <v>54</v>
      </c>
      <c r="AG647" s="74" t="s">
        <v>54</v>
      </c>
      <c r="AH647" s="74" t="s">
        <v>54</v>
      </c>
      <c r="AI647" s="74" t="s">
        <v>26</v>
      </c>
      <c r="AJ647" s="74" t="s">
        <v>26</v>
      </c>
    </row>
    <row r="648" spans="1:37" x14ac:dyDescent="0.25">
      <c r="A648" s="74" t="s">
        <v>885</v>
      </c>
      <c r="B648" s="84" t="s">
        <v>20</v>
      </c>
      <c r="C648" s="74" t="s">
        <v>30</v>
      </c>
      <c r="D648" s="74" t="s">
        <v>61</v>
      </c>
      <c r="E648" s="74" t="s">
        <v>886</v>
      </c>
      <c r="F648" s="74" t="s">
        <v>886</v>
      </c>
      <c r="G648" s="74" t="s">
        <v>31</v>
      </c>
      <c r="H648" s="84">
        <v>10</v>
      </c>
      <c r="I648" s="85">
        <v>0.7</v>
      </c>
      <c r="J648" s="86">
        <v>0.45890207746534312</v>
      </c>
      <c r="K648" s="87">
        <v>0.2</v>
      </c>
      <c r="L648" s="87">
        <v>0.27</v>
      </c>
      <c r="M648" s="87">
        <v>0.27</v>
      </c>
      <c r="N648" s="84">
        <v>0.27</v>
      </c>
      <c r="O648" s="84">
        <v>0.27</v>
      </c>
      <c r="P648" s="84">
        <v>0.27</v>
      </c>
      <c r="Q648" s="84">
        <v>0.27</v>
      </c>
      <c r="R648" s="84">
        <v>0.25</v>
      </c>
      <c r="S648" s="84">
        <v>0.25</v>
      </c>
      <c r="T648" s="84">
        <v>0.25</v>
      </c>
      <c r="U648" s="84">
        <v>0.25</v>
      </c>
      <c r="V648" s="74">
        <v>0.25</v>
      </c>
      <c r="W648" s="74">
        <v>0.25</v>
      </c>
      <c r="X648" s="74">
        <v>0.25</v>
      </c>
      <c r="Y648" s="74">
        <v>0.25</v>
      </c>
      <c r="Z648" s="74">
        <v>0.25</v>
      </c>
      <c r="AA648" s="74">
        <v>0.25</v>
      </c>
      <c r="AB648" s="74">
        <v>0.25</v>
      </c>
      <c r="AC648" s="74">
        <v>0.25</v>
      </c>
      <c r="AD648" s="74">
        <v>0.25</v>
      </c>
      <c r="AE648" s="74">
        <v>0.25</v>
      </c>
      <c r="AF648" s="74">
        <v>0.25</v>
      </c>
      <c r="AG648" s="74">
        <v>0.33</v>
      </c>
      <c r="AH648" s="74" t="s">
        <v>54</v>
      </c>
      <c r="AI648" s="74" t="s">
        <v>26</v>
      </c>
      <c r="AJ648" s="74" t="s">
        <v>26</v>
      </c>
      <c r="AK648" s="74" t="s">
        <v>26</v>
      </c>
    </row>
    <row r="649" spans="1:37" x14ac:dyDescent="0.25">
      <c r="A649" s="74" t="s">
        <v>887</v>
      </c>
      <c r="B649" s="84" t="s">
        <v>28</v>
      </c>
      <c r="C649" s="74" t="s">
        <v>30</v>
      </c>
      <c r="D649" s="74" t="s">
        <v>61</v>
      </c>
      <c r="E649" s="74" t="s">
        <v>886</v>
      </c>
      <c r="F649" s="74" t="s">
        <v>886</v>
      </c>
      <c r="G649" s="74" t="s">
        <v>31</v>
      </c>
      <c r="H649" s="84">
        <v>10</v>
      </c>
      <c r="I649" s="85">
        <v>0.7</v>
      </c>
      <c r="J649" s="86">
        <v>0.45890207746534312</v>
      </c>
      <c r="K649" s="87">
        <v>0.2</v>
      </c>
      <c r="L649" s="87">
        <v>0.27</v>
      </c>
      <c r="M649" s="87">
        <v>0.27</v>
      </c>
      <c r="N649" s="84">
        <v>0.27</v>
      </c>
      <c r="O649" s="84">
        <v>0.27</v>
      </c>
      <c r="P649" s="84">
        <v>0.27</v>
      </c>
      <c r="Q649" s="84">
        <v>0.27</v>
      </c>
      <c r="R649" s="84">
        <v>0.25</v>
      </c>
      <c r="S649" s="84">
        <v>0.25</v>
      </c>
      <c r="T649" s="84">
        <v>0.25</v>
      </c>
      <c r="U649" s="84">
        <v>0.25</v>
      </c>
      <c r="V649" s="74">
        <v>0.25</v>
      </c>
      <c r="W649" s="74">
        <v>0.25</v>
      </c>
      <c r="X649" s="74">
        <v>0.25</v>
      </c>
      <c r="Y649" s="74">
        <v>0.25</v>
      </c>
      <c r="Z649" s="74">
        <v>0.25</v>
      </c>
      <c r="AA649" s="74">
        <v>0.25</v>
      </c>
      <c r="AB649" s="74">
        <v>0.25</v>
      </c>
      <c r="AC649" s="74">
        <v>0.25</v>
      </c>
      <c r="AD649" s="74">
        <v>0.25</v>
      </c>
      <c r="AE649" s="74">
        <v>0.25</v>
      </c>
      <c r="AF649" s="74">
        <v>0.25</v>
      </c>
      <c r="AG649" s="74">
        <v>0.33</v>
      </c>
      <c r="AH649" s="74" t="s">
        <v>54</v>
      </c>
      <c r="AI649" s="74" t="s">
        <v>26</v>
      </c>
      <c r="AJ649" s="74" t="s">
        <v>26</v>
      </c>
      <c r="AK649" s="74" t="s">
        <v>26</v>
      </c>
    </row>
    <row r="650" spans="1:37" x14ac:dyDescent="0.25">
      <c r="A650" s="74" t="s">
        <v>888</v>
      </c>
      <c r="B650" s="84" t="s">
        <v>20</v>
      </c>
      <c r="C650" s="74" t="s">
        <v>30</v>
      </c>
      <c r="D650" s="74" t="s">
        <v>57</v>
      </c>
      <c r="E650" s="74" t="s">
        <v>343</v>
      </c>
      <c r="F650" s="74" t="s">
        <v>889</v>
      </c>
      <c r="G650" s="74" t="s">
        <v>31</v>
      </c>
      <c r="H650" s="84">
        <v>20</v>
      </c>
      <c r="I650" s="85">
        <v>0.7</v>
      </c>
      <c r="J650" s="86">
        <v>0.74901332918833474</v>
      </c>
      <c r="K650" s="87">
        <v>0.12</v>
      </c>
      <c r="L650" s="87">
        <v>0.27</v>
      </c>
      <c r="M650" s="87">
        <v>0.27</v>
      </c>
      <c r="N650" s="84">
        <v>0.27</v>
      </c>
      <c r="O650" s="84">
        <v>0.25</v>
      </c>
      <c r="P650" s="84">
        <v>0.25</v>
      </c>
      <c r="Q650" s="84">
        <v>0.25</v>
      </c>
      <c r="R650" s="84">
        <v>0.35</v>
      </c>
      <c r="S650" s="84">
        <v>0.35</v>
      </c>
      <c r="T650" s="84">
        <v>0.35</v>
      </c>
      <c r="U650" s="84">
        <v>0.35</v>
      </c>
      <c r="V650" s="74">
        <v>0.35</v>
      </c>
      <c r="W650" s="74">
        <v>0.35</v>
      </c>
      <c r="X650" s="74">
        <v>0.35</v>
      </c>
      <c r="Y650" s="74">
        <v>0.35</v>
      </c>
      <c r="Z650" s="74">
        <v>0.35</v>
      </c>
      <c r="AA650" s="74">
        <v>0.35</v>
      </c>
      <c r="AB650" s="74">
        <v>0.35</v>
      </c>
      <c r="AC650" s="74">
        <v>0.35</v>
      </c>
      <c r="AD650" s="74">
        <v>0.35</v>
      </c>
      <c r="AE650" s="74">
        <v>0.35</v>
      </c>
      <c r="AF650" s="74">
        <v>0.35</v>
      </c>
      <c r="AG650" s="74">
        <v>0.38</v>
      </c>
      <c r="AH650" s="74">
        <v>0.38</v>
      </c>
      <c r="AI650" s="74" t="s">
        <v>26</v>
      </c>
      <c r="AJ650" s="74" t="s">
        <v>26</v>
      </c>
      <c r="AK650" s="74" t="s">
        <v>26</v>
      </c>
    </row>
    <row r="651" spans="1:37" x14ac:dyDescent="0.25">
      <c r="A651" s="74" t="s">
        <v>890</v>
      </c>
      <c r="B651" s="84" t="s">
        <v>28</v>
      </c>
      <c r="C651" s="74" t="s">
        <v>30</v>
      </c>
      <c r="D651" s="74" t="s">
        <v>57</v>
      </c>
      <c r="E651" s="74" t="s">
        <v>343</v>
      </c>
      <c r="F651" s="74" t="s">
        <v>889</v>
      </c>
      <c r="G651" s="74" t="s">
        <v>31</v>
      </c>
      <c r="H651" s="84">
        <v>20</v>
      </c>
      <c r="I651" s="85">
        <v>0.7</v>
      </c>
      <c r="J651" s="86">
        <v>0.74901332918833474</v>
      </c>
      <c r="K651" s="87">
        <v>0.12</v>
      </c>
      <c r="L651" s="87">
        <v>0.27</v>
      </c>
      <c r="M651" s="87">
        <v>0.27</v>
      </c>
      <c r="N651" s="84">
        <v>0.27</v>
      </c>
      <c r="O651" s="84">
        <v>0.25</v>
      </c>
      <c r="P651" s="84">
        <v>0.25</v>
      </c>
      <c r="Q651" s="84">
        <v>0.25</v>
      </c>
      <c r="R651" s="84">
        <v>0.35</v>
      </c>
      <c r="S651" s="84">
        <v>0.35</v>
      </c>
      <c r="T651" s="84">
        <v>0.35</v>
      </c>
      <c r="U651" s="84">
        <v>0.35</v>
      </c>
      <c r="V651" s="74">
        <v>0.35</v>
      </c>
      <c r="W651" s="74">
        <v>0.35</v>
      </c>
      <c r="X651" s="74">
        <v>0.35</v>
      </c>
      <c r="Y651" s="74">
        <v>0.35</v>
      </c>
      <c r="Z651" s="74">
        <v>0.35</v>
      </c>
      <c r="AA651" s="74">
        <v>0.35</v>
      </c>
      <c r="AB651" s="74">
        <v>0.35</v>
      </c>
      <c r="AC651" s="74">
        <v>0.35</v>
      </c>
      <c r="AD651" s="74">
        <v>0.35</v>
      </c>
      <c r="AE651" s="74">
        <v>0.35</v>
      </c>
      <c r="AF651" s="74">
        <v>0.35</v>
      </c>
      <c r="AG651" s="74">
        <v>0.38</v>
      </c>
      <c r="AH651" s="74">
        <v>0.38</v>
      </c>
      <c r="AI651" s="74" t="s">
        <v>26</v>
      </c>
      <c r="AJ651" s="74" t="s">
        <v>26</v>
      </c>
      <c r="AK651" s="74" t="s">
        <v>26</v>
      </c>
    </row>
    <row r="652" spans="1:37" x14ac:dyDescent="0.25">
      <c r="A652" s="74" t="s">
        <v>891</v>
      </c>
      <c r="B652" s="84" t="s">
        <v>20</v>
      </c>
      <c r="C652" s="74" t="s">
        <v>30</v>
      </c>
      <c r="D652" s="74" t="s">
        <v>57</v>
      </c>
      <c r="E652" s="74" t="s">
        <v>437</v>
      </c>
      <c r="F652" s="74" t="s">
        <v>889</v>
      </c>
      <c r="G652" s="74" t="s">
        <v>31</v>
      </c>
      <c r="H652" s="84">
        <v>20</v>
      </c>
      <c r="I652" s="85">
        <v>0.7</v>
      </c>
      <c r="J652" s="86">
        <v>0.74901332918833474</v>
      </c>
      <c r="K652" s="87" t="s">
        <v>54</v>
      </c>
      <c r="L652" s="87" t="s">
        <v>54</v>
      </c>
      <c r="M652" s="87" t="s">
        <v>54</v>
      </c>
      <c r="N652" s="84" t="s">
        <v>54</v>
      </c>
      <c r="O652" s="84" t="s">
        <v>54</v>
      </c>
      <c r="P652" s="84" t="s">
        <v>54</v>
      </c>
      <c r="Q652" s="84" t="s">
        <v>54</v>
      </c>
      <c r="R652" s="84" t="s">
        <v>54</v>
      </c>
      <c r="S652" s="84" t="s">
        <v>54</v>
      </c>
      <c r="T652" s="84" t="s">
        <v>54</v>
      </c>
      <c r="U652" s="84" t="s">
        <v>54</v>
      </c>
      <c r="V652" s="74" t="s">
        <v>54</v>
      </c>
      <c r="W652" s="74" t="s">
        <v>54</v>
      </c>
      <c r="X652" s="74" t="s">
        <v>54</v>
      </c>
      <c r="Y652" s="74" t="s">
        <v>54</v>
      </c>
      <c r="Z652" s="74" t="s">
        <v>54</v>
      </c>
      <c r="AA652" s="74" t="s">
        <v>54</v>
      </c>
      <c r="AB652" s="74" t="s">
        <v>54</v>
      </c>
      <c r="AC652" s="74" t="s">
        <v>54</v>
      </c>
      <c r="AD652" s="74" t="s">
        <v>54</v>
      </c>
      <c r="AE652" s="74" t="s">
        <v>54</v>
      </c>
      <c r="AF652" s="74" t="s">
        <v>54</v>
      </c>
      <c r="AG652" s="74">
        <v>0.38</v>
      </c>
      <c r="AH652" s="74">
        <v>0.38</v>
      </c>
      <c r="AI652" s="74" t="s">
        <v>26</v>
      </c>
      <c r="AJ652" s="74" t="s">
        <v>26</v>
      </c>
      <c r="AK652" s="74" t="s">
        <v>26</v>
      </c>
    </row>
    <row r="653" spans="1:37" x14ac:dyDescent="0.25">
      <c r="A653" s="74" t="s">
        <v>892</v>
      </c>
      <c r="B653" s="84" t="s">
        <v>28</v>
      </c>
      <c r="C653" s="74" t="s">
        <v>30</v>
      </c>
      <c r="D653" s="74" t="s">
        <v>57</v>
      </c>
      <c r="E653" s="74" t="s">
        <v>437</v>
      </c>
      <c r="F653" s="74" t="s">
        <v>889</v>
      </c>
      <c r="G653" s="74" t="s">
        <v>31</v>
      </c>
      <c r="H653" s="84">
        <v>20</v>
      </c>
      <c r="I653" s="85">
        <v>0.7</v>
      </c>
      <c r="J653" s="86">
        <v>0.74901332918833474</v>
      </c>
      <c r="K653" s="87" t="s">
        <v>54</v>
      </c>
      <c r="L653" s="87" t="s">
        <v>54</v>
      </c>
      <c r="M653" s="87" t="s">
        <v>54</v>
      </c>
      <c r="N653" s="84" t="s">
        <v>54</v>
      </c>
      <c r="O653" s="84" t="s">
        <v>54</v>
      </c>
      <c r="P653" s="84" t="s">
        <v>54</v>
      </c>
      <c r="Q653" s="84" t="s">
        <v>54</v>
      </c>
      <c r="R653" s="84" t="s">
        <v>54</v>
      </c>
      <c r="S653" s="84" t="s">
        <v>54</v>
      </c>
      <c r="T653" s="84" t="s">
        <v>54</v>
      </c>
      <c r="U653" s="84" t="s">
        <v>54</v>
      </c>
      <c r="V653" s="74" t="s">
        <v>54</v>
      </c>
      <c r="W653" s="74" t="s">
        <v>54</v>
      </c>
      <c r="X653" s="74" t="s">
        <v>54</v>
      </c>
      <c r="Y653" s="74" t="s">
        <v>54</v>
      </c>
      <c r="Z653" s="74" t="s">
        <v>54</v>
      </c>
      <c r="AA653" s="74" t="s">
        <v>54</v>
      </c>
      <c r="AB653" s="74" t="s">
        <v>54</v>
      </c>
      <c r="AC653" s="74" t="s">
        <v>54</v>
      </c>
      <c r="AD653" s="74" t="s">
        <v>54</v>
      </c>
      <c r="AE653" s="74" t="s">
        <v>54</v>
      </c>
      <c r="AF653" s="74" t="s">
        <v>54</v>
      </c>
      <c r="AG653" s="74">
        <v>0.38</v>
      </c>
      <c r="AH653" s="74">
        <v>0.38</v>
      </c>
      <c r="AI653" s="74" t="s">
        <v>26</v>
      </c>
      <c r="AJ653" s="74" t="s">
        <v>26</v>
      </c>
      <c r="AK653" s="74" t="s">
        <v>26</v>
      </c>
    </row>
    <row r="654" spans="1:37" x14ac:dyDescent="0.25">
      <c r="A654" s="74" t="s">
        <v>893</v>
      </c>
      <c r="B654" s="84" t="s">
        <v>20</v>
      </c>
      <c r="C654" s="74" t="s">
        <v>89</v>
      </c>
      <c r="D654" s="74" t="s">
        <v>77</v>
      </c>
      <c r="E654" s="74" t="s">
        <v>503</v>
      </c>
      <c r="F654" s="74" t="s">
        <v>894</v>
      </c>
      <c r="G654" s="74" t="s">
        <v>270</v>
      </c>
      <c r="H654" s="84">
        <v>10</v>
      </c>
      <c r="I654" s="85">
        <v>0.7</v>
      </c>
      <c r="J654" s="86">
        <v>0.58511872373689922</v>
      </c>
      <c r="K654" s="87">
        <v>0.15</v>
      </c>
      <c r="L654" s="87">
        <v>0.2</v>
      </c>
      <c r="M654" s="87">
        <v>0.2</v>
      </c>
      <c r="N654" s="84">
        <v>0.2</v>
      </c>
      <c r="O654" s="84">
        <v>0.25</v>
      </c>
      <c r="P654" s="84">
        <v>0.25</v>
      </c>
      <c r="Q654" s="84">
        <v>0.25</v>
      </c>
      <c r="R654" s="84">
        <v>0.25</v>
      </c>
      <c r="S654" s="84">
        <v>0.25</v>
      </c>
      <c r="T654" s="84">
        <v>0.25</v>
      </c>
      <c r="U654" s="84">
        <v>0.25</v>
      </c>
      <c r="V654" s="74">
        <v>0.25</v>
      </c>
      <c r="W654" s="74">
        <v>0.25</v>
      </c>
      <c r="X654" s="74">
        <v>0.25</v>
      </c>
      <c r="Y654" s="74">
        <v>0.25</v>
      </c>
      <c r="Z654" s="74">
        <v>0.25</v>
      </c>
      <c r="AA654" s="74">
        <v>0.25</v>
      </c>
      <c r="AB654" s="74">
        <v>0.25</v>
      </c>
      <c r="AC654" s="74">
        <v>0.25</v>
      </c>
      <c r="AD654" s="74">
        <v>0.25</v>
      </c>
      <c r="AE654" s="74">
        <v>0.25</v>
      </c>
      <c r="AF654" s="74">
        <v>0.25</v>
      </c>
      <c r="AG654" s="74">
        <v>0.33</v>
      </c>
      <c r="AH654" s="74">
        <v>0.33</v>
      </c>
      <c r="AI654" s="74" t="s">
        <v>26</v>
      </c>
      <c r="AJ654" s="74" t="s">
        <v>26</v>
      </c>
      <c r="AK654" s="74" t="s">
        <v>26</v>
      </c>
    </row>
    <row r="655" spans="1:37" x14ac:dyDescent="0.25">
      <c r="A655" s="74" t="s">
        <v>895</v>
      </c>
      <c r="B655" s="84" t="s">
        <v>28</v>
      </c>
      <c r="C655" s="74" t="s">
        <v>89</v>
      </c>
      <c r="D655" s="74" t="s">
        <v>77</v>
      </c>
      <c r="E655" s="74" t="s">
        <v>503</v>
      </c>
      <c r="F655" s="74" t="s">
        <v>894</v>
      </c>
      <c r="G655" s="74" t="s">
        <v>270</v>
      </c>
      <c r="H655" s="84">
        <v>10</v>
      </c>
      <c r="I655" s="85">
        <v>0.7</v>
      </c>
      <c r="J655" s="86">
        <v>0.58511872373689922</v>
      </c>
      <c r="K655" s="87">
        <v>0.15</v>
      </c>
      <c r="L655" s="87">
        <v>0.27</v>
      </c>
      <c r="M655" s="87">
        <v>0.27</v>
      </c>
      <c r="N655" s="84">
        <v>0.27</v>
      </c>
      <c r="O655" s="84">
        <v>0.27</v>
      </c>
      <c r="P655" s="84">
        <v>0.27</v>
      </c>
      <c r="Q655" s="84">
        <v>0.27</v>
      </c>
      <c r="R655" s="84">
        <v>0.27</v>
      </c>
      <c r="S655" s="84">
        <v>0.27</v>
      </c>
      <c r="T655" s="84">
        <v>0.27</v>
      </c>
      <c r="U655" s="84">
        <v>0.27</v>
      </c>
      <c r="V655" s="74">
        <v>0.27</v>
      </c>
      <c r="W655" s="74">
        <v>0.27</v>
      </c>
      <c r="X655" s="74">
        <v>0.27</v>
      </c>
      <c r="Y655" s="74">
        <v>0.27</v>
      </c>
      <c r="Z655" s="74">
        <v>0.27</v>
      </c>
      <c r="AA655" s="74">
        <v>0.27</v>
      </c>
      <c r="AB655" s="74">
        <v>0.27</v>
      </c>
      <c r="AC655" s="74">
        <v>0.27</v>
      </c>
      <c r="AD655" s="74">
        <v>0.27</v>
      </c>
      <c r="AE655" s="74">
        <v>0.27</v>
      </c>
      <c r="AF655" s="74">
        <v>0.27</v>
      </c>
      <c r="AG655" s="74">
        <v>0.33</v>
      </c>
      <c r="AH655" s="74">
        <v>0.33</v>
      </c>
      <c r="AI655" s="74" t="s">
        <v>26</v>
      </c>
      <c r="AJ655" s="74" t="s">
        <v>26</v>
      </c>
      <c r="AK655" s="74" t="s">
        <v>26</v>
      </c>
    </row>
    <row r="656" spans="1:37" x14ac:dyDescent="0.25">
      <c r="A656" s="74" t="s">
        <v>896</v>
      </c>
      <c r="B656" s="84" t="s">
        <v>20</v>
      </c>
      <c r="C656" s="74" t="s">
        <v>21</v>
      </c>
      <c r="D656" s="74" t="s">
        <v>22</v>
      </c>
      <c r="E656" s="74" t="s">
        <v>396</v>
      </c>
      <c r="F656" s="74" t="s">
        <v>897</v>
      </c>
      <c r="G656" s="74" t="s">
        <v>40</v>
      </c>
      <c r="H656" s="84">
        <v>5</v>
      </c>
      <c r="I656" s="85">
        <v>0.7</v>
      </c>
      <c r="J656" s="86">
        <v>0.27433063943431352</v>
      </c>
      <c r="K656" s="87">
        <v>0.13</v>
      </c>
      <c r="L656" s="87">
        <v>0.2</v>
      </c>
      <c r="M656" s="87">
        <v>0.2</v>
      </c>
      <c r="N656" s="84">
        <v>0.2</v>
      </c>
      <c r="O656" s="84">
        <v>0.2</v>
      </c>
      <c r="P656" s="84">
        <v>0.2</v>
      </c>
      <c r="Q656" s="84">
        <v>0.2</v>
      </c>
      <c r="R656" s="84">
        <v>0.2</v>
      </c>
      <c r="S656" s="84">
        <v>0.2</v>
      </c>
      <c r="T656" s="84">
        <v>0.2</v>
      </c>
      <c r="U656" s="84">
        <v>0.2</v>
      </c>
      <c r="V656" s="74">
        <v>0.2</v>
      </c>
      <c r="W656" s="74">
        <v>0.2</v>
      </c>
      <c r="X656" s="74">
        <v>0.2</v>
      </c>
      <c r="Y656" s="74">
        <v>0.2</v>
      </c>
      <c r="Z656" s="74">
        <v>0.2</v>
      </c>
      <c r="AA656" s="74">
        <v>0.2</v>
      </c>
      <c r="AB656" s="74">
        <v>0.2</v>
      </c>
      <c r="AC656" s="74">
        <v>0.2</v>
      </c>
      <c r="AD656" s="74">
        <v>0.23</v>
      </c>
      <c r="AE656" s="74">
        <v>0.23</v>
      </c>
      <c r="AF656" s="74">
        <v>0.23</v>
      </c>
      <c r="AG656" s="74">
        <v>0.33</v>
      </c>
      <c r="AH656" s="74">
        <v>0.33</v>
      </c>
      <c r="AI656" s="74" t="s">
        <v>26</v>
      </c>
      <c r="AJ656" s="74" t="s">
        <v>26</v>
      </c>
      <c r="AK656" s="74" t="s">
        <v>26</v>
      </c>
    </row>
    <row r="657" spans="1:37" x14ac:dyDescent="0.25">
      <c r="A657" s="74" t="s">
        <v>898</v>
      </c>
      <c r="B657" s="84" t="s">
        <v>28</v>
      </c>
      <c r="C657" s="74" t="s">
        <v>21</v>
      </c>
      <c r="D657" s="74" t="s">
        <v>22</v>
      </c>
      <c r="E657" s="74" t="s">
        <v>396</v>
      </c>
      <c r="F657" s="74" t="s">
        <v>897</v>
      </c>
      <c r="G657" s="74" t="s">
        <v>40</v>
      </c>
      <c r="H657" s="84">
        <v>5</v>
      </c>
      <c r="I657" s="85">
        <v>0.7</v>
      </c>
      <c r="J657" s="86">
        <v>0.27433063943431352</v>
      </c>
      <c r="K657" s="87">
        <v>0.2</v>
      </c>
      <c r="L657" s="87">
        <v>0.27</v>
      </c>
      <c r="M657" s="87">
        <v>0.27</v>
      </c>
      <c r="N657" s="84">
        <v>0.27</v>
      </c>
      <c r="O657" s="84">
        <v>0.27</v>
      </c>
      <c r="P657" s="84">
        <v>0.27</v>
      </c>
      <c r="Q657" s="84">
        <v>0.27</v>
      </c>
      <c r="R657" s="84">
        <v>0.27</v>
      </c>
      <c r="S657" s="84">
        <v>0.27</v>
      </c>
      <c r="T657" s="84">
        <v>0.27</v>
      </c>
      <c r="U657" s="84">
        <v>0.27</v>
      </c>
      <c r="V657" s="74">
        <v>0.27</v>
      </c>
      <c r="W657" s="74">
        <v>0.27</v>
      </c>
      <c r="X657" s="74">
        <v>0.27</v>
      </c>
      <c r="Y657" s="74">
        <v>0.27</v>
      </c>
      <c r="Z657" s="74">
        <v>0.27</v>
      </c>
      <c r="AA657" s="74">
        <v>0.27</v>
      </c>
      <c r="AB657" s="74">
        <v>0.27</v>
      </c>
      <c r="AC657" s="74">
        <v>0.27</v>
      </c>
      <c r="AD657" s="74">
        <v>0.31</v>
      </c>
      <c r="AE657" s="74">
        <v>0.31</v>
      </c>
      <c r="AF657" s="74">
        <v>0.31</v>
      </c>
      <c r="AG657" s="74">
        <v>0.33</v>
      </c>
      <c r="AH657" s="74">
        <v>0.33</v>
      </c>
      <c r="AI657" s="74" t="s">
        <v>26</v>
      </c>
      <c r="AJ657" s="74" t="s">
        <v>26</v>
      </c>
      <c r="AK657" s="74" t="s">
        <v>26</v>
      </c>
    </row>
    <row r="658" spans="1:37" x14ac:dyDescent="0.25">
      <c r="A658" s="74" t="s">
        <v>899</v>
      </c>
      <c r="B658" s="84" t="s">
        <v>20</v>
      </c>
      <c r="C658" s="74" t="s">
        <v>30</v>
      </c>
      <c r="D658" s="74" t="s">
        <v>22</v>
      </c>
      <c r="E658" s="74" t="s">
        <v>396</v>
      </c>
      <c r="F658" s="74" t="s">
        <v>897</v>
      </c>
      <c r="G658" s="74" t="s">
        <v>31</v>
      </c>
      <c r="H658" s="84">
        <v>5</v>
      </c>
      <c r="I658" s="85">
        <v>0.7</v>
      </c>
      <c r="J658" s="86">
        <v>0.28870339599271405</v>
      </c>
      <c r="K658" s="87">
        <v>0.12</v>
      </c>
      <c r="L658" s="87">
        <v>0.17</v>
      </c>
      <c r="M658" s="87">
        <v>0.17</v>
      </c>
      <c r="N658" s="84">
        <v>0.25</v>
      </c>
      <c r="O658" s="84">
        <v>0.25</v>
      </c>
      <c r="P658" s="84">
        <v>0.25</v>
      </c>
      <c r="Q658" s="84">
        <v>0.25</v>
      </c>
      <c r="R658" s="84">
        <v>0.25</v>
      </c>
      <c r="S658" s="84">
        <v>0.25</v>
      </c>
      <c r="T658" s="84">
        <v>0.25</v>
      </c>
      <c r="U658" s="84">
        <v>0.25</v>
      </c>
      <c r="V658" s="74">
        <v>0.25</v>
      </c>
      <c r="W658" s="74">
        <v>0.25</v>
      </c>
      <c r="X658" s="74">
        <v>0.25</v>
      </c>
      <c r="Y658" s="74">
        <v>0.25</v>
      </c>
      <c r="Z658" s="74">
        <v>0.25</v>
      </c>
      <c r="AA658" s="74">
        <v>0.25</v>
      </c>
      <c r="AB658" s="74">
        <v>0.25</v>
      </c>
      <c r="AC658" s="74">
        <v>0.25</v>
      </c>
      <c r="AD658" s="74">
        <v>0.25</v>
      </c>
      <c r="AE658" s="74">
        <v>0.25</v>
      </c>
      <c r="AF658" s="74">
        <v>0.25</v>
      </c>
      <c r="AG658" s="74">
        <v>0.33</v>
      </c>
      <c r="AH658" s="74">
        <v>0.33</v>
      </c>
      <c r="AI658" s="74" t="s">
        <v>26</v>
      </c>
      <c r="AJ658" s="74" t="s">
        <v>26</v>
      </c>
      <c r="AK658" s="74" t="s">
        <v>26</v>
      </c>
    </row>
    <row r="659" spans="1:37" x14ac:dyDescent="0.25">
      <c r="A659" s="74" t="s">
        <v>900</v>
      </c>
      <c r="B659" s="84" t="s">
        <v>28</v>
      </c>
      <c r="C659" s="74" t="s">
        <v>30</v>
      </c>
      <c r="D659" s="74" t="s">
        <v>22</v>
      </c>
      <c r="E659" s="74" t="s">
        <v>396</v>
      </c>
      <c r="F659" s="74" t="s">
        <v>897</v>
      </c>
      <c r="G659" s="74" t="s">
        <v>31</v>
      </c>
      <c r="H659" s="84">
        <v>5</v>
      </c>
      <c r="I659" s="85">
        <v>0.7</v>
      </c>
      <c r="J659" s="86">
        <v>0.28870339599271405</v>
      </c>
      <c r="K659" s="87">
        <v>0.12</v>
      </c>
      <c r="L659" s="87">
        <v>0.27</v>
      </c>
      <c r="M659" s="87">
        <v>0.27</v>
      </c>
      <c r="N659" s="84">
        <v>0.27</v>
      </c>
      <c r="O659" s="84">
        <v>0.25</v>
      </c>
      <c r="P659" s="84">
        <v>0.25</v>
      </c>
      <c r="Q659" s="84">
        <v>0.25</v>
      </c>
      <c r="R659" s="84">
        <v>0.25</v>
      </c>
      <c r="S659" s="84">
        <v>0.25</v>
      </c>
      <c r="T659" s="84">
        <v>0.25</v>
      </c>
      <c r="U659" s="84">
        <v>0.25</v>
      </c>
      <c r="V659" s="74">
        <v>0.25</v>
      </c>
      <c r="W659" s="74">
        <v>0.25</v>
      </c>
      <c r="X659" s="74">
        <v>0.25</v>
      </c>
      <c r="Y659" s="74">
        <v>0.25</v>
      </c>
      <c r="Z659" s="74">
        <v>0.25</v>
      </c>
      <c r="AA659" s="74">
        <v>0.25</v>
      </c>
      <c r="AB659" s="74">
        <v>0.25</v>
      </c>
      <c r="AC659" s="74">
        <v>0.25</v>
      </c>
      <c r="AD659" s="74">
        <v>0.25</v>
      </c>
      <c r="AE659" s="74">
        <v>0.25</v>
      </c>
      <c r="AF659" s="74">
        <v>0.25</v>
      </c>
      <c r="AG659" s="74">
        <v>0.33</v>
      </c>
      <c r="AH659" s="74">
        <v>0.33</v>
      </c>
      <c r="AI659" s="74" t="s">
        <v>26</v>
      </c>
      <c r="AJ659" s="74" t="s">
        <v>26</v>
      </c>
      <c r="AK659" s="74" t="s">
        <v>26</v>
      </c>
    </row>
    <row r="660" spans="1:37" x14ac:dyDescent="0.25">
      <c r="A660" s="74" t="s">
        <v>901</v>
      </c>
      <c r="B660" s="84" t="s">
        <v>20</v>
      </c>
      <c r="C660" s="74" t="s">
        <v>21</v>
      </c>
      <c r="D660" s="74" t="s">
        <v>61</v>
      </c>
      <c r="E660" s="74" t="s">
        <v>902</v>
      </c>
      <c r="F660" s="74" t="s">
        <v>903</v>
      </c>
      <c r="G660" s="74" t="s">
        <v>40</v>
      </c>
      <c r="H660" s="84">
        <v>10</v>
      </c>
      <c r="I660" s="85">
        <v>0.7</v>
      </c>
      <c r="J660" s="86">
        <v>0.43297207610283089</v>
      </c>
      <c r="K660" s="87">
        <v>0.13</v>
      </c>
      <c r="L660" s="87">
        <v>0.2</v>
      </c>
      <c r="M660" s="87">
        <v>0.2</v>
      </c>
      <c r="N660" s="84">
        <v>0.2</v>
      </c>
      <c r="O660" s="84">
        <v>0.2</v>
      </c>
      <c r="P660" s="84">
        <v>0.2</v>
      </c>
      <c r="Q660" s="84">
        <v>0.2</v>
      </c>
      <c r="R660" s="84">
        <v>0.2</v>
      </c>
      <c r="S660" s="84">
        <v>0.2</v>
      </c>
      <c r="T660" s="84">
        <v>0.2</v>
      </c>
      <c r="U660" s="84">
        <v>0.2</v>
      </c>
      <c r="V660" s="74">
        <v>0.2</v>
      </c>
      <c r="W660" s="74">
        <v>0.2</v>
      </c>
      <c r="X660" s="74">
        <v>0.2</v>
      </c>
      <c r="Y660" s="74">
        <v>0.2</v>
      </c>
      <c r="Z660" s="74">
        <v>0.2</v>
      </c>
      <c r="AA660" s="74">
        <v>0.2</v>
      </c>
      <c r="AB660" s="74">
        <v>0.2</v>
      </c>
      <c r="AC660" s="74">
        <v>0.2</v>
      </c>
      <c r="AD660" s="74">
        <v>0.2</v>
      </c>
      <c r="AE660" s="74">
        <v>0.2</v>
      </c>
      <c r="AF660" s="74">
        <v>0.2</v>
      </c>
      <c r="AG660" s="74">
        <v>0.33</v>
      </c>
      <c r="AH660" s="74">
        <v>0.33</v>
      </c>
      <c r="AI660" s="74" t="s">
        <v>26</v>
      </c>
      <c r="AJ660" s="74" t="s">
        <v>26</v>
      </c>
      <c r="AK660" s="74" t="s">
        <v>26</v>
      </c>
    </row>
    <row r="661" spans="1:37" x14ac:dyDescent="0.25">
      <c r="A661" s="74" t="s">
        <v>904</v>
      </c>
      <c r="B661" s="84" t="s">
        <v>28</v>
      </c>
      <c r="C661" s="74" t="s">
        <v>21</v>
      </c>
      <c r="D661" s="74" t="s">
        <v>61</v>
      </c>
      <c r="E661" s="74" t="s">
        <v>902</v>
      </c>
      <c r="F661" s="74" t="s">
        <v>903</v>
      </c>
      <c r="G661" s="74" t="s">
        <v>40</v>
      </c>
      <c r="H661" s="84">
        <v>10</v>
      </c>
      <c r="I661" s="85">
        <v>0.7</v>
      </c>
      <c r="J661" s="86">
        <v>0.43297207610283089</v>
      </c>
      <c r="K661" s="87">
        <v>0.2</v>
      </c>
      <c r="L661" s="87">
        <v>0.27</v>
      </c>
      <c r="M661" s="87">
        <v>0.27</v>
      </c>
      <c r="N661" s="84">
        <v>0.27</v>
      </c>
      <c r="O661" s="84">
        <v>0.27</v>
      </c>
      <c r="P661" s="84">
        <v>0.27</v>
      </c>
      <c r="Q661" s="84">
        <v>0.27</v>
      </c>
      <c r="R661" s="84">
        <v>0.27</v>
      </c>
      <c r="S661" s="84">
        <v>0.27</v>
      </c>
      <c r="T661" s="84">
        <v>0.27</v>
      </c>
      <c r="U661" s="84">
        <v>0.27</v>
      </c>
      <c r="V661" s="74">
        <v>0.27</v>
      </c>
      <c r="W661" s="74">
        <v>0.27</v>
      </c>
      <c r="X661" s="74">
        <v>0.27</v>
      </c>
      <c r="Y661" s="74">
        <v>0.27</v>
      </c>
      <c r="Z661" s="74">
        <v>0.27</v>
      </c>
      <c r="AA661" s="74">
        <v>0.27</v>
      </c>
      <c r="AB661" s="74">
        <v>0.27</v>
      </c>
      <c r="AC661" s="74">
        <v>0.27</v>
      </c>
      <c r="AD661" s="74">
        <v>0.27</v>
      </c>
      <c r="AE661" s="74">
        <v>0.27</v>
      </c>
      <c r="AF661" s="74">
        <v>0.27</v>
      </c>
      <c r="AG661" s="74">
        <v>0.33</v>
      </c>
      <c r="AH661" s="74">
        <v>0.33</v>
      </c>
      <c r="AI661" s="74" t="s">
        <v>26</v>
      </c>
      <c r="AJ661" s="74" t="s">
        <v>26</v>
      </c>
      <c r="AK661" s="74" t="s">
        <v>26</v>
      </c>
    </row>
    <row r="662" spans="1:37" x14ac:dyDescent="0.25">
      <c r="A662" s="74" t="s">
        <v>905</v>
      </c>
      <c r="B662" s="84" t="s">
        <v>20</v>
      </c>
      <c r="C662" s="74" t="s">
        <v>21</v>
      </c>
      <c r="D662" s="74" t="s">
        <v>61</v>
      </c>
      <c r="E662" s="74" t="s">
        <v>902</v>
      </c>
      <c r="F662" s="74" t="s">
        <v>902</v>
      </c>
      <c r="G662" s="74" t="s">
        <v>40</v>
      </c>
      <c r="H662" s="84">
        <v>10</v>
      </c>
      <c r="I662" s="85">
        <v>0.7</v>
      </c>
      <c r="J662" s="86">
        <v>0.43297207610283089</v>
      </c>
      <c r="K662" s="87">
        <v>0.2</v>
      </c>
      <c r="L662" s="87">
        <v>0.27</v>
      </c>
      <c r="M662" s="87">
        <v>0.27</v>
      </c>
      <c r="N662" s="84">
        <v>0.27</v>
      </c>
      <c r="O662" s="84">
        <v>0.27</v>
      </c>
      <c r="P662" s="84">
        <v>0.27</v>
      </c>
      <c r="Q662" s="84">
        <v>0.27</v>
      </c>
      <c r="R662" s="84">
        <v>0.27</v>
      </c>
      <c r="S662" s="84">
        <v>0.27</v>
      </c>
      <c r="T662" s="84">
        <v>0.27</v>
      </c>
      <c r="U662" s="84">
        <v>0.27</v>
      </c>
      <c r="V662" s="74">
        <v>0.27</v>
      </c>
      <c r="W662" s="74">
        <v>0.27</v>
      </c>
      <c r="X662" s="74">
        <v>0.27</v>
      </c>
      <c r="Y662" s="74">
        <v>0.27</v>
      </c>
      <c r="Z662" s="74">
        <v>0.27</v>
      </c>
      <c r="AA662" s="74">
        <v>0.27</v>
      </c>
      <c r="AB662" s="74">
        <v>0.27</v>
      </c>
      <c r="AC662" s="74">
        <v>0.27</v>
      </c>
      <c r="AD662" s="74">
        <v>0.27</v>
      </c>
      <c r="AE662" s="74">
        <v>0.2</v>
      </c>
      <c r="AF662" s="74">
        <v>0.2</v>
      </c>
      <c r="AG662" s="74">
        <v>0.33</v>
      </c>
      <c r="AH662" s="74">
        <v>0.33</v>
      </c>
      <c r="AI662" s="74" t="s">
        <v>26</v>
      </c>
      <c r="AJ662" s="74" t="s">
        <v>26</v>
      </c>
      <c r="AK662" s="74" t="s">
        <v>26</v>
      </c>
    </row>
    <row r="663" spans="1:37" x14ac:dyDescent="0.25">
      <c r="A663" s="74" t="s">
        <v>906</v>
      </c>
      <c r="B663" s="84" t="s">
        <v>28</v>
      </c>
      <c r="C663" s="74" t="s">
        <v>21</v>
      </c>
      <c r="D663" s="74" t="s">
        <v>61</v>
      </c>
      <c r="E663" s="74" t="s">
        <v>902</v>
      </c>
      <c r="F663" s="74" t="s">
        <v>902</v>
      </c>
      <c r="G663" s="74" t="s">
        <v>40</v>
      </c>
      <c r="H663" s="84">
        <v>10</v>
      </c>
      <c r="I663" s="85">
        <v>0.7</v>
      </c>
      <c r="J663" s="86">
        <v>0.43297207610283089</v>
      </c>
      <c r="K663" s="87">
        <v>0.2</v>
      </c>
      <c r="L663" s="87">
        <v>0.27</v>
      </c>
      <c r="M663" s="87">
        <v>0.27</v>
      </c>
      <c r="N663" s="84">
        <v>0.27</v>
      </c>
      <c r="O663" s="84">
        <v>0.27</v>
      </c>
      <c r="P663" s="84">
        <v>0.27</v>
      </c>
      <c r="Q663" s="84">
        <v>0.27</v>
      </c>
      <c r="R663" s="84">
        <v>0.27</v>
      </c>
      <c r="S663" s="84">
        <v>0.27</v>
      </c>
      <c r="T663" s="84">
        <v>0.27</v>
      </c>
      <c r="U663" s="84">
        <v>0.27</v>
      </c>
      <c r="V663" s="74">
        <v>0.27</v>
      </c>
      <c r="W663" s="74">
        <v>0.27</v>
      </c>
      <c r="X663" s="74">
        <v>0.27</v>
      </c>
      <c r="Y663" s="74">
        <v>0.27</v>
      </c>
      <c r="Z663" s="74">
        <v>0.27</v>
      </c>
      <c r="AA663" s="74">
        <v>0.27</v>
      </c>
      <c r="AB663" s="74">
        <v>0.27</v>
      </c>
      <c r="AC663" s="74">
        <v>0.27</v>
      </c>
      <c r="AD663" s="74">
        <v>0.27</v>
      </c>
      <c r="AE663" s="74">
        <v>0.27</v>
      </c>
      <c r="AF663" s="74">
        <v>0.27</v>
      </c>
      <c r="AG663" s="74">
        <v>0.33</v>
      </c>
      <c r="AH663" s="74">
        <v>0.33</v>
      </c>
      <c r="AI663" s="74" t="s">
        <v>26</v>
      </c>
      <c r="AJ663" s="74" t="s">
        <v>26</v>
      </c>
      <c r="AK663" s="74" t="s">
        <v>26</v>
      </c>
    </row>
    <row r="664" spans="1:37" x14ac:dyDescent="0.25">
      <c r="A664" s="74" t="s">
        <v>907</v>
      </c>
      <c r="B664" s="84" t="s">
        <v>20</v>
      </c>
      <c r="C664" s="74" t="s">
        <v>21</v>
      </c>
      <c r="D664" s="74" t="s">
        <v>57</v>
      </c>
      <c r="E664" s="74" t="s">
        <v>908</v>
      </c>
      <c r="F664" s="74" t="s">
        <v>909</v>
      </c>
      <c r="G664" s="74" t="s">
        <v>610</v>
      </c>
      <c r="H664" s="84">
        <v>5</v>
      </c>
      <c r="I664" s="85">
        <v>0.7</v>
      </c>
      <c r="J664" s="86">
        <v>0.2757428204476744</v>
      </c>
      <c r="K664" s="87">
        <v>0.13</v>
      </c>
      <c r="L664" s="87">
        <v>0.2</v>
      </c>
      <c r="M664" s="87">
        <v>0.2</v>
      </c>
      <c r="N664" s="84">
        <v>0.2</v>
      </c>
      <c r="O664" s="84">
        <v>0.2</v>
      </c>
      <c r="P664" s="84">
        <v>0.2</v>
      </c>
      <c r="Q664" s="84">
        <v>0.2</v>
      </c>
      <c r="R664" s="84">
        <v>0.2</v>
      </c>
      <c r="S664" s="84">
        <v>0.2</v>
      </c>
      <c r="T664" s="84">
        <v>0.2</v>
      </c>
      <c r="U664" s="84">
        <v>0.2</v>
      </c>
      <c r="V664" s="74">
        <v>0.2</v>
      </c>
      <c r="W664" s="74">
        <v>0.2</v>
      </c>
      <c r="X664" s="74">
        <v>0.2</v>
      </c>
      <c r="Y664" s="74">
        <v>0.2</v>
      </c>
      <c r="Z664" s="74">
        <v>0.2</v>
      </c>
      <c r="AA664" s="74">
        <v>0.2</v>
      </c>
      <c r="AB664" s="74">
        <v>0.2</v>
      </c>
      <c r="AC664" s="74">
        <v>0.2</v>
      </c>
      <c r="AD664" s="74">
        <v>0.2</v>
      </c>
      <c r="AE664" s="74">
        <v>0.2</v>
      </c>
      <c r="AF664" s="74">
        <v>0.2</v>
      </c>
      <c r="AG664" s="74">
        <v>0.33</v>
      </c>
      <c r="AH664" s="74">
        <v>0.33</v>
      </c>
      <c r="AI664" s="74" t="s">
        <v>26</v>
      </c>
      <c r="AJ664" s="74" t="s">
        <v>26</v>
      </c>
      <c r="AK664" s="74" t="s">
        <v>26</v>
      </c>
    </row>
    <row r="665" spans="1:37" x14ac:dyDescent="0.25">
      <c r="A665" s="74" t="s">
        <v>910</v>
      </c>
      <c r="B665" s="84" t="s">
        <v>28</v>
      </c>
      <c r="C665" s="74" t="s">
        <v>21</v>
      </c>
      <c r="D665" s="74" t="s">
        <v>57</v>
      </c>
      <c r="E665" s="74" t="s">
        <v>908</v>
      </c>
      <c r="F665" s="74" t="s">
        <v>909</v>
      </c>
      <c r="G665" s="74" t="s">
        <v>610</v>
      </c>
      <c r="H665" s="84">
        <v>5</v>
      </c>
      <c r="I665" s="85">
        <v>0.7</v>
      </c>
      <c r="J665" s="86">
        <v>0.2757428204476744</v>
      </c>
      <c r="K665" s="87">
        <v>0.2</v>
      </c>
      <c r="L665" s="87">
        <v>0.27</v>
      </c>
      <c r="M665" s="87">
        <v>0.27</v>
      </c>
      <c r="N665" s="84">
        <v>0.27</v>
      </c>
      <c r="O665" s="84">
        <v>0.27</v>
      </c>
      <c r="P665" s="84">
        <v>0.27</v>
      </c>
      <c r="Q665" s="84">
        <v>0.27</v>
      </c>
      <c r="R665" s="84">
        <v>0.27</v>
      </c>
      <c r="S665" s="84">
        <v>0.27</v>
      </c>
      <c r="T665" s="84">
        <v>0.27</v>
      </c>
      <c r="U665" s="84">
        <v>0.27</v>
      </c>
      <c r="V665" s="74">
        <v>0.27</v>
      </c>
      <c r="W665" s="74">
        <v>0.27</v>
      </c>
      <c r="X665" s="74">
        <v>0.27</v>
      </c>
      <c r="Y665" s="74">
        <v>0.27</v>
      </c>
      <c r="Z665" s="74">
        <v>0.27</v>
      </c>
      <c r="AA665" s="74">
        <v>0.27</v>
      </c>
      <c r="AB665" s="74">
        <v>0.27</v>
      </c>
      <c r="AC665" s="74">
        <v>0.27</v>
      </c>
      <c r="AD665" s="74">
        <v>0.27</v>
      </c>
      <c r="AE665" s="74">
        <v>0.27</v>
      </c>
      <c r="AF665" s="74">
        <v>0.27</v>
      </c>
      <c r="AG665" s="74">
        <v>0.33</v>
      </c>
      <c r="AH665" s="74">
        <v>0.33</v>
      </c>
      <c r="AI665" s="74" t="s">
        <v>26</v>
      </c>
      <c r="AJ665" s="74" t="s">
        <v>26</v>
      </c>
      <c r="AK665" s="74" t="s">
        <v>26</v>
      </c>
    </row>
    <row r="666" spans="1:37" x14ac:dyDescent="0.25">
      <c r="A666" s="74" t="s">
        <v>911</v>
      </c>
      <c r="B666" s="84" t="s">
        <v>20</v>
      </c>
      <c r="C666" s="74" t="s">
        <v>30</v>
      </c>
      <c r="D666" s="74" t="s">
        <v>57</v>
      </c>
      <c r="E666" s="74" t="s">
        <v>908</v>
      </c>
      <c r="F666" s="74" t="s">
        <v>909</v>
      </c>
      <c r="G666" s="74" t="s">
        <v>31</v>
      </c>
      <c r="H666" s="84">
        <v>5</v>
      </c>
      <c r="I666" s="85">
        <v>0.7</v>
      </c>
      <c r="J666" s="86">
        <v>0.28870339599271405</v>
      </c>
      <c r="K666" s="87">
        <v>0.2</v>
      </c>
      <c r="L666" s="87">
        <v>0.27</v>
      </c>
      <c r="M666" s="87">
        <v>0.27</v>
      </c>
      <c r="N666" s="84">
        <v>0.27</v>
      </c>
      <c r="O666" s="84">
        <v>0.27</v>
      </c>
      <c r="P666" s="84">
        <v>0.27</v>
      </c>
      <c r="Q666" s="84">
        <v>0.27</v>
      </c>
      <c r="R666" s="84">
        <v>0.25</v>
      </c>
      <c r="S666" s="84">
        <v>0.25</v>
      </c>
      <c r="T666" s="84">
        <v>0.25</v>
      </c>
      <c r="U666" s="84">
        <v>0.25</v>
      </c>
      <c r="V666" s="74">
        <v>0.25</v>
      </c>
      <c r="W666" s="74">
        <v>0.25</v>
      </c>
      <c r="X666" s="74">
        <v>0.25</v>
      </c>
      <c r="Y666" s="74">
        <v>0.25</v>
      </c>
      <c r="Z666" s="74">
        <v>0.25</v>
      </c>
      <c r="AA666" s="74">
        <v>0.25</v>
      </c>
      <c r="AB666" s="74">
        <v>0.25</v>
      </c>
      <c r="AC666" s="74">
        <v>0.25</v>
      </c>
      <c r="AD666" s="74">
        <v>0.25</v>
      </c>
      <c r="AE666" s="74">
        <v>0.25</v>
      </c>
      <c r="AF666" s="74">
        <v>0.25</v>
      </c>
      <c r="AG666" s="74">
        <v>0.33</v>
      </c>
      <c r="AH666" s="74">
        <v>0.33</v>
      </c>
      <c r="AI666" s="74" t="s">
        <v>26</v>
      </c>
      <c r="AJ666" s="74" t="s">
        <v>26</v>
      </c>
      <c r="AK666" s="74" t="s">
        <v>26</v>
      </c>
    </row>
    <row r="667" spans="1:37" x14ac:dyDescent="0.25">
      <c r="A667" s="74" t="s">
        <v>912</v>
      </c>
      <c r="B667" s="84" t="s">
        <v>28</v>
      </c>
      <c r="C667" s="74" t="s">
        <v>30</v>
      </c>
      <c r="D667" s="74" t="s">
        <v>57</v>
      </c>
      <c r="E667" s="74" t="s">
        <v>908</v>
      </c>
      <c r="F667" s="74" t="s">
        <v>909</v>
      </c>
      <c r="G667" s="74" t="s">
        <v>31</v>
      </c>
      <c r="H667" s="84">
        <v>5</v>
      </c>
      <c r="I667" s="85">
        <v>0.7</v>
      </c>
      <c r="J667" s="86">
        <v>0.28870339599271405</v>
      </c>
      <c r="K667" s="87">
        <v>0.2</v>
      </c>
      <c r="L667" s="87">
        <v>0.27</v>
      </c>
      <c r="M667" s="87">
        <v>0.27</v>
      </c>
      <c r="N667" s="84">
        <v>0.27</v>
      </c>
      <c r="O667" s="84">
        <v>0.27</v>
      </c>
      <c r="P667" s="84">
        <v>0.27</v>
      </c>
      <c r="Q667" s="84">
        <v>0.27</v>
      </c>
      <c r="R667" s="84">
        <v>0.25</v>
      </c>
      <c r="S667" s="84">
        <v>0.25</v>
      </c>
      <c r="T667" s="84">
        <v>0.25</v>
      </c>
      <c r="U667" s="84">
        <v>0.25</v>
      </c>
      <c r="V667" s="74">
        <v>0.25</v>
      </c>
      <c r="W667" s="74">
        <v>0.25</v>
      </c>
      <c r="X667" s="74">
        <v>0.25</v>
      </c>
      <c r="Y667" s="74">
        <v>0.25</v>
      </c>
      <c r="Z667" s="74">
        <v>0.25</v>
      </c>
      <c r="AA667" s="74">
        <v>0.25</v>
      </c>
      <c r="AB667" s="74">
        <v>0.25</v>
      </c>
      <c r="AC667" s="74">
        <v>0.25</v>
      </c>
      <c r="AD667" s="74">
        <v>0.25</v>
      </c>
      <c r="AE667" s="74">
        <v>0.25</v>
      </c>
      <c r="AF667" s="74">
        <v>0.25</v>
      </c>
      <c r="AG667" s="74">
        <v>0.33</v>
      </c>
      <c r="AH667" s="74">
        <v>0.33</v>
      </c>
      <c r="AI667" s="74" t="s">
        <v>26</v>
      </c>
      <c r="AJ667" s="74" t="s">
        <v>26</v>
      </c>
      <c r="AK667" s="74" t="s">
        <v>26</v>
      </c>
    </row>
    <row r="668" spans="1:37" x14ac:dyDescent="0.25">
      <c r="A668" s="74" t="s">
        <v>913</v>
      </c>
      <c r="B668" s="84" t="s">
        <v>20</v>
      </c>
      <c r="C668" s="74" t="s">
        <v>21</v>
      </c>
      <c r="D668" s="74" t="s">
        <v>57</v>
      </c>
      <c r="E668" s="74" t="s">
        <v>908</v>
      </c>
      <c r="F668" s="74" t="s">
        <v>914</v>
      </c>
      <c r="G668" s="74" t="s">
        <v>610</v>
      </c>
      <c r="H668" s="84">
        <v>5</v>
      </c>
      <c r="I668" s="85">
        <v>0.7</v>
      </c>
      <c r="J668" s="86">
        <v>0.2757428204476744</v>
      </c>
      <c r="K668" s="87">
        <v>0.13</v>
      </c>
      <c r="L668" s="87">
        <v>0.2</v>
      </c>
      <c r="M668" s="87">
        <v>0.2</v>
      </c>
      <c r="N668" s="84">
        <v>0.2</v>
      </c>
      <c r="O668" s="84">
        <v>0.2</v>
      </c>
      <c r="P668" s="84">
        <v>0.2</v>
      </c>
      <c r="Q668" s="84">
        <v>0.2</v>
      </c>
      <c r="R668" s="84">
        <v>0.2</v>
      </c>
      <c r="S668" s="84">
        <v>0.2</v>
      </c>
      <c r="T668" s="84">
        <v>0.2</v>
      </c>
      <c r="U668" s="84">
        <v>0.2</v>
      </c>
      <c r="V668" s="74">
        <v>0.2</v>
      </c>
      <c r="W668" s="74">
        <v>0.2</v>
      </c>
      <c r="X668" s="74">
        <v>0.2</v>
      </c>
      <c r="Y668" s="74">
        <v>0.2</v>
      </c>
      <c r="Z668" s="74">
        <v>0.2</v>
      </c>
      <c r="AA668" s="74">
        <v>0.2</v>
      </c>
      <c r="AB668" s="74">
        <v>0.2</v>
      </c>
      <c r="AC668" s="74">
        <v>0.2</v>
      </c>
      <c r="AD668" s="74">
        <v>0.2</v>
      </c>
      <c r="AE668" s="74">
        <v>0.2</v>
      </c>
      <c r="AF668" s="74">
        <v>0.2</v>
      </c>
      <c r="AG668" s="74">
        <v>0.33</v>
      </c>
      <c r="AH668" s="74">
        <v>0.33</v>
      </c>
      <c r="AI668" s="74" t="s">
        <v>26</v>
      </c>
      <c r="AJ668" s="74" t="s">
        <v>26</v>
      </c>
      <c r="AK668" s="74" t="s">
        <v>26</v>
      </c>
    </row>
    <row r="669" spans="1:37" x14ac:dyDescent="0.25">
      <c r="A669" s="74" t="s">
        <v>915</v>
      </c>
      <c r="B669" s="84" t="s">
        <v>28</v>
      </c>
      <c r="C669" s="74" t="s">
        <v>21</v>
      </c>
      <c r="D669" s="74" t="s">
        <v>57</v>
      </c>
      <c r="E669" s="74" t="s">
        <v>908</v>
      </c>
      <c r="F669" s="74" t="s">
        <v>914</v>
      </c>
      <c r="G669" s="74" t="s">
        <v>610</v>
      </c>
      <c r="H669" s="84">
        <v>5</v>
      </c>
      <c r="I669" s="85">
        <v>0.7</v>
      </c>
      <c r="J669" s="86">
        <v>0.2757428204476744</v>
      </c>
      <c r="K669" s="87">
        <v>0.2</v>
      </c>
      <c r="L669" s="87">
        <v>0.27</v>
      </c>
      <c r="M669" s="87">
        <v>0.27</v>
      </c>
      <c r="N669" s="84">
        <v>0.27</v>
      </c>
      <c r="O669" s="84">
        <v>0.27</v>
      </c>
      <c r="P669" s="84">
        <v>0.27</v>
      </c>
      <c r="Q669" s="84">
        <v>0.27</v>
      </c>
      <c r="R669" s="84">
        <v>0.27</v>
      </c>
      <c r="S669" s="84">
        <v>0.27</v>
      </c>
      <c r="T669" s="84">
        <v>0.27</v>
      </c>
      <c r="U669" s="84">
        <v>0.27</v>
      </c>
      <c r="V669" s="74">
        <v>0.27</v>
      </c>
      <c r="W669" s="74">
        <v>0.27</v>
      </c>
      <c r="X669" s="74">
        <v>0.27</v>
      </c>
      <c r="Y669" s="74">
        <v>0.27</v>
      </c>
      <c r="Z669" s="74">
        <v>0.27</v>
      </c>
      <c r="AA669" s="74">
        <v>0.27</v>
      </c>
      <c r="AB669" s="74">
        <v>0.27</v>
      </c>
      <c r="AC669" s="74">
        <v>0.27</v>
      </c>
      <c r="AD669" s="74">
        <v>0.27</v>
      </c>
      <c r="AE669" s="74">
        <v>0.27</v>
      </c>
      <c r="AF669" s="74">
        <v>0.27</v>
      </c>
      <c r="AG669" s="74">
        <v>0.33</v>
      </c>
      <c r="AH669" s="74">
        <v>0.33</v>
      </c>
      <c r="AI669" s="74" t="s">
        <v>26</v>
      </c>
      <c r="AJ669" s="74" t="s">
        <v>26</v>
      </c>
      <c r="AK669" s="74" t="s">
        <v>26</v>
      </c>
    </row>
    <row r="670" spans="1:37" x14ac:dyDescent="0.25">
      <c r="A670" s="74" t="s">
        <v>916</v>
      </c>
      <c r="B670" s="84" t="s">
        <v>20</v>
      </c>
      <c r="C670" s="74" t="s">
        <v>30</v>
      </c>
      <c r="D670" s="74" t="s">
        <v>57</v>
      </c>
      <c r="E670" s="74" t="s">
        <v>908</v>
      </c>
      <c r="F670" s="74" t="s">
        <v>914</v>
      </c>
      <c r="G670" s="74" t="s">
        <v>31</v>
      </c>
      <c r="H670" s="84">
        <v>5</v>
      </c>
      <c r="I670" s="85">
        <v>0.7</v>
      </c>
      <c r="J670" s="86">
        <v>0.28870339599271405</v>
      </c>
      <c r="K670" s="87">
        <v>0.2</v>
      </c>
      <c r="L670" s="87">
        <v>0.27</v>
      </c>
      <c r="M670" s="87">
        <v>0.27</v>
      </c>
      <c r="N670" s="84">
        <v>0.27</v>
      </c>
      <c r="O670" s="84">
        <v>0.27</v>
      </c>
      <c r="P670" s="84">
        <v>0.27</v>
      </c>
      <c r="Q670" s="84">
        <v>0.27</v>
      </c>
      <c r="R670" s="84">
        <v>0.25</v>
      </c>
      <c r="S670" s="84">
        <v>0.25</v>
      </c>
      <c r="T670" s="84">
        <v>0.25</v>
      </c>
      <c r="U670" s="84">
        <v>0.25</v>
      </c>
      <c r="V670" s="74">
        <v>0.25</v>
      </c>
      <c r="W670" s="74">
        <v>0.25</v>
      </c>
      <c r="X670" s="74">
        <v>0.25</v>
      </c>
      <c r="Y670" s="74">
        <v>0.25</v>
      </c>
      <c r="Z670" s="74">
        <v>0.25</v>
      </c>
      <c r="AA670" s="74">
        <v>0.25</v>
      </c>
      <c r="AB670" s="74">
        <v>0.25</v>
      </c>
      <c r="AC670" s="74">
        <v>0.25</v>
      </c>
      <c r="AD670" s="74">
        <v>0.25</v>
      </c>
      <c r="AE670" s="74">
        <v>0.25</v>
      </c>
      <c r="AF670" s="74">
        <v>0.25</v>
      </c>
      <c r="AG670" s="74">
        <v>0.33</v>
      </c>
      <c r="AH670" s="74">
        <v>0.33</v>
      </c>
      <c r="AI670" s="74" t="s">
        <v>26</v>
      </c>
      <c r="AJ670" s="74" t="s">
        <v>26</v>
      </c>
      <c r="AK670" s="74" t="s">
        <v>26</v>
      </c>
    </row>
    <row r="671" spans="1:37" x14ac:dyDescent="0.25">
      <c r="A671" s="74" t="s">
        <v>917</v>
      </c>
      <c r="B671" s="84" t="s">
        <v>28</v>
      </c>
      <c r="C671" s="74" t="s">
        <v>30</v>
      </c>
      <c r="D671" s="74" t="s">
        <v>57</v>
      </c>
      <c r="E671" s="74" t="s">
        <v>908</v>
      </c>
      <c r="F671" s="74" t="s">
        <v>914</v>
      </c>
      <c r="G671" s="74" t="s">
        <v>31</v>
      </c>
      <c r="H671" s="84">
        <v>5</v>
      </c>
      <c r="I671" s="85">
        <v>0.7</v>
      </c>
      <c r="J671" s="86">
        <v>0.28870339599271405</v>
      </c>
      <c r="K671" s="87">
        <v>0.2</v>
      </c>
      <c r="L671" s="87">
        <v>0.27</v>
      </c>
      <c r="M671" s="87">
        <v>0.27</v>
      </c>
      <c r="N671" s="84">
        <v>0.27</v>
      </c>
      <c r="O671" s="84">
        <v>0.27</v>
      </c>
      <c r="P671" s="84">
        <v>0.27</v>
      </c>
      <c r="Q671" s="84">
        <v>0.27</v>
      </c>
      <c r="R671" s="84">
        <v>0.25</v>
      </c>
      <c r="S671" s="84">
        <v>0.25</v>
      </c>
      <c r="T671" s="84">
        <v>0.25</v>
      </c>
      <c r="U671" s="84">
        <v>0.25</v>
      </c>
      <c r="V671" s="74">
        <v>0.25</v>
      </c>
      <c r="W671" s="74">
        <v>0.25</v>
      </c>
      <c r="X671" s="74">
        <v>0.25</v>
      </c>
      <c r="Y671" s="74">
        <v>0.25</v>
      </c>
      <c r="Z671" s="74">
        <v>0.25</v>
      </c>
      <c r="AA671" s="74">
        <v>0.25</v>
      </c>
      <c r="AB671" s="74">
        <v>0.25</v>
      </c>
      <c r="AC671" s="74">
        <v>0.25</v>
      </c>
      <c r="AD671" s="74">
        <v>0.25</v>
      </c>
      <c r="AE671" s="74">
        <v>0.25</v>
      </c>
      <c r="AF671" s="74">
        <v>0.25</v>
      </c>
      <c r="AG671" s="74">
        <v>0.33</v>
      </c>
      <c r="AH671" s="74">
        <v>0.33</v>
      </c>
      <c r="AI671" s="74" t="s">
        <v>26</v>
      </c>
      <c r="AJ671" s="74" t="s">
        <v>26</v>
      </c>
      <c r="AK671" s="74" t="s">
        <v>26</v>
      </c>
    </row>
    <row r="672" spans="1:37" x14ac:dyDescent="0.25">
      <c r="A672" s="74" t="s">
        <v>918</v>
      </c>
      <c r="B672" s="84" t="s">
        <v>20</v>
      </c>
      <c r="C672" s="74" t="s">
        <v>89</v>
      </c>
      <c r="D672" s="74" t="s">
        <v>57</v>
      </c>
      <c r="E672" s="74" t="s">
        <v>70</v>
      </c>
      <c r="F672" s="74" t="s">
        <v>919</v>
      </c>
      <c r="G672" s="74" t="s">
        <v>93</v>
      </c>
      <c r="H672" s="84">
        <v>10</v>
      </c>
      <c r="I672" s="85">
        <v>0.7</v>
      </c>
      <c r="J672" s="86">
        <v>0.46921264677093277</v>
      </c>
      <c r="K672" s="87">
        <v>0.15</v>
      </c>
      <c r="L672" s="87">
        <v>0.2</v>
      </c>
      <c r="M672" s="87">
        <v>0.2</v>
      </c>
      <c r="N672" s="84">
        <v>0.2</v>
      </c>
      <c r="O672" s="84">
        <v>0.25</v>
      </c>
      <c r="P672" s="84">
        <v>0.25</v>
      </c>
      <c r="Q672" s="84">
        <v>0.25</v>
      </c>
      <c r="R672" s="84">
        <v>0.25</v>
      </c>
      <c r="S672" s="84">
        <v>0.25</v>
      </c>
      <c r="T672" s="84">
        <v>0.25</v>
      </c>
      <c r="U672" s="84">
        <v>0.25</v>
      </c>
      <c r="V672" s="74">
        <v>0.25</v>
      </c>
      <c r="W672" s="74">
        <v>0.25</v>
      </c>
      <c r="X672" s="74">
        <v>0.25</v>
      </c>
      <c r="Y672" s="74">
        <v>0.25</v>
      </c>
      <c r="Z672" s="74">
        <v>0.25</v>
      </c>
      <c r="AA672" s="74">
        <v>0.25</v>
      </c>
      <c r="AB672" s="74">
        <v>0.25</v>
      </c>
      <c r="AC672" s="74">
        <v>0.25</v>
      </c>
      <c r="AD672" s="74">
        <v>0.25</v>
      </c>
      <c r="AE672" s="74">
        <v>0.25</v>
      </c>
      <c r="AF672" s="74">
        <v>0.25</v>
      </c>
      <c r="AG672" s="74">
        <v>0.33</v>
      </c>
      <c r="AH672" s="74">
        <v>0.33</v>
      </c>
      <c r="AI672" s="74" t="s">
        <v>26</v>
      </c>
      <c r="AJ672" s="74" t="s">
        <v>26</v>
      </c>
      <c r="AK672" s="74" t="s">
        <v>26</v>
      </c>
    </row>
    <row r="673" spans="1:37" x14ac:dyDescent="0.25">
      <c r="A673" s="74" t="s">
        <v>920</v>
      </c>
      <c r="B673" s="84" t="s">
        <v>28</v>
      </c>
      <c r="C673" s="74" t="s">
        <v>89</v>
      </c>
      <c r="D673" s="74" t="s">
        <v>57</v>
      </c>
      <c r="E673" s="74" t="s">
        <v>70</v>
      </c>
      <c r="F673" s="74" t="s">
        <v>919</v>
      </c>
      <c r="G673" s="74" t="s">
        <v>93</v>
      </c>
      <c r="H673" s="84">
        <v>10</v>
      </c>
      <c r="I673" s="85">
        <v>0.7</v>
      </c>
      <c r="J673" s="86">
        <v>0.46921264677093277</v>
      </c>
      <c r="K673" s="87">
        <v>0.15</v>
      </c>
      <c r="L673" s="87">
        <v>0.27</v>
      </c>
      <c r="M673" s="87">
        <v>0.27</v>
      </c>
      <c r="N673" s="84">
        <v>0.27</v>
      </c>
      <c r="O673" s="84">
        <v>0.27</v>
      </c>
      <c r="P673" s="84">
        <v>0.27</v>
      </c>
      <c r="Q673" s="84">
        <v>0.27</v>
      </c>
      <c r="R673" s="84">
        <v>0.27</v>
      </c>
      <c r="S673" s="84">
        <v>0.27</v>
      </c>
      <c r="T673" s="84">
        <v>0.27</v>
      </c>
      <c r="U673" s="84">
        <v>0.27</v>
      </c>
      <c r="V673" s="74">
        <v>0.27</v>
      </c>
      <c r="W673" s="74">
        <v>0.27</v>
      </c>
      <c r="X673" s="74">
        <v>0.27</v>
      </c>
      <c r="Y673" s="74">
        <v>0.27</v>
      </c>
      <c r="Z673" s="74">
        <v>0.27</v>
      </c>
      <c r="AA673" s="74">
        <v>0.27</v>
      </c>
      <c r="AB673" s="74">
        <v>0.27</v>
      </c>
      <c r="AC673" s="74">
        <v>0.27</v>
      </c>
      <c r="AD673" s="74">
        <v>0.27</v>
      </c>
      <c r="AE673" s="74">
        <v>0.27</v>
      </c>
      <c r="AF673" s="74">
        <v>0.27</v>
      </c>
      <c r="AG673" s="74">
        <v>0.33</v>
      </c>
      <c r="AH673" s="74">
        <v>0.33</v>
      </c>
      <c r="AI673" s="74" t="s">
        <v>26</v>
      </c>
      <c r="AJ673" s="74" t="s">
        <v>26</v>
      </c>
      <c r="AK673" s="74" t="s">
        <v>26</v>
      </c>
    </row>
    <row r="674" spans="1:37" x14ac:dyDescent="0.25">
      <c r="A674" s="74" t="s">
        <v>921</v>
      </c>
      <c r="B674" s="84" t="s">
        <v>20</v>
      </c>
      <c r="C674" s="74" t="s">
        <v>21</v>
      </c>
      <c r="D674" s="74" t="s">
        <v>22</v>
      </c>
      <c r="E674" s="74" t="s">
        <v>38</v>
      </c>
      <c r="F674" s="74" t="s">
        <v>919</v>
      </c>
      <c r="G674" s="74" t="s">
        <v>25</v>
      </c>
      <c r="H674" s="84">
        <v>15</v>
      </c>
      <c r="I674" s="85">
        <v>0.7</v>
      </c>
      <c r="J674" s="86">
        <v>0.66590945972695026</v>
      </c>
      <c r="K674" s="87">
        <v>0.13</v>
      </c>
      <c r="L674" s="87">
        <v>0.2</v>
      </c>
      <c r="M674" s="87">
        <v>0.2</v>
      </c>
      <c r="N674" s="84">
        <v>0.2</v>
      </c>
      <c r="O674" s="84">
        <v>0.2</v>
      </c>
      <c r="P674" s="84">
        <v>0.2</v>
      </c>
      <c r="Q674" s="84">
        <v>0.2</v>
      </c>
      <c r="R674" s="84">
        <v>0.2</v>
      </c>
      <c r="S674" s="84">
        <v>0.2</v>
      </c>
      <c r="T674" s="84">
        <v>0.2</v>
      </c>
      <c r="U674" s="84">
        <v>0.2</v>
      </c>
      <c r="V674" s="74">
        <v>0.2</v>
      </c>
      <c r="W674" s="74">
        <v>0.2</v>
      </c>
      <c r="X674" s="74">
        <v>0.2</v>
      </c>
      <c r="Y674" s="74">
        <v>0.2</v>
      </c>
      <c r="Z674" s="74">
        <v>0.2</v>
      </c>
      <c r="AA674" s="74">
        <v>0.2</v>
      </c>
      <c r="AB674" s="74">
        <v>0.2</v>
      </c>
      <c r="AC674" s="74">
        <v>0.2</v>
      </c>
      <c r="AD674" s="74">
        <v>0.23</v>
      </c>
      <c r="AE674" s="74">
        <v>0.23</v>
      </c>
      <c r="AF674" s="74">
        <v>0.23</v>
      </c>
      <c r="AG674" s="74">
        <v>0.33</v>
      </c>
      <c r="AH674" s="74">
        <v>0.33</v>
      </c>
      <c r="AI674" s="74" t="s">
        <v>26</v>
      </c>
      <c r="AJ674" s="74" t="s">
        <v>26</v>
      </c>
      <c r="AK674" s="74" t="s">
        <v>26</v>
      </c>
    </row>
    <row r="675" spans="1:37" x14ac:dyDescent="0.25">
      <c r="A675" s="74" t="s">
        <v>922</v>
      </c>
      <c r="B675" s="84" t="s">
        <v>28</v>
      </c>
      <c r="C675" s="74" t="s">
        <v>21</v>
      </c>
      <c r="D675" s="74" t="s">
        <v>22</v>
      </c>
      <c r="E675" s="74" t="s">
        <v>38</v>
      </c>
      <c r="F675" s="74" t="s">
        <v>919</v>
      </c>
      <c r="G675" s="74" t="s">
        <v>25</v>
      </c>
      <c r="H675" s="84">
        <v>15</v>
      </c>
      <c r="I675" s="85">
        <v>0.7</v>
      </c>
      <c r="J675" s="86">
        <v>0.66590945972695026</v>
      </c>
      <c r="K675" s="87">
        <v>0.13</v>
      </c>
      <c r="L675" s="87">
        <v>0.27</v>
      </c>
      <c r="M675" s="87">
        <v>0.27</v>
      </c>
      <c r="N675" s="84">
        <v>0.27</v>
      </c>
      <c r="O675" s="84">
        <v>0.27</v>
      </c>
      <c r="P675" s="84">
        <v>0.27</v>
      </c>
      <c r="Q675" s="84">
        <v>0.27</v>
      </c>
      <c r="R675" s="84">
        <v>0.27</v>
      </c>
      <c r="S675" s="84">
        <v>0.27</v>
      </c>
      <c r="T675" s="84">
        <v>0.27</v>
      </c>
      <c r="U675" s="84">
        <v>0.27</v>
      </c>
      <c r="V675" s="74">
        <v>0.27</v>
      </c>
      <c r="W675" s="74">
        <v>0.27</v>
      </c>
      <c r="X675" s="74">
        <v>0.27</v>
      </c>
      <c r="Y675" s="74">
        <v>0.27</v>
      </c>
      <c r="Z675" s="74">
        <v>0.27</v>
      </c>
      <c r="AA675" s="74">
        <v>0.27</v>
      </c>
      <c r="AB675" s="74">
        <v>0.27</v>
      </c>
      <c r="AC675" s="74">
        <v>0.27</v>
      </c>
      <c r="AD675" s="74">
        <v>0.31</v>
      </c>
      <c r="AE675" s="74">
        <v>0.31</v>
      </c>
      <c r="AF675" s="74">
        <v>0.31</v>
      </c>
      <c r="AG675" s="74">
        <v>0.33</v>
      </c>
      <c r="AH675" s="74">
        <v>0.33</v>
      </c>
      <c r="AI675" s="74" t="s">
        <v>26</v>
      </c>
      <c r="AJ675" s="74" t="s">
        <v>26</v>
      </c>
      <c r="AK675" s="74" t="s">
        <v>26</v>
      </c>
    </row>
    <row r="676" spans="1:37" x14ac:dyDescent="0.25">
      <c r="A676" s="74" t="s">
        <v>923</v>
      </c>
      <c r="B676" s="84" t="s">
        <v>20</v>
      </c>
      <c r="C676" s="74" t="s">
        <v>21</v>
      </c>
      <c r="D676" s="74" t="s">
        <v>57</v>
      </c>
      <c r="E676" s="74" t="s">
        <v>70</v>
      </c>
      <c r="F676" s="74" t="s">
        <v>919</v>
      </c>
      <c r="G676" s="74" t="s">
        <v>40</v>
      </c>
      <c r="H676" s="84">
        <v>10</v>
      </c>
      <c r="I676" s="85">
        <v>0.7</v>
      </c>
      <c r="J676" s="86">
        <v>0.43297207610283089</v>
      </c>
      <c r="K676" s="87">
        <v>0.13</v>
      </c>
      <c r="L676" s="87">
        <v>0.2</v>
      </c>
      <c r="M676" s="87">
        <v>0.2</v>
      </c>
      <c r="N676" s="84">
        <v>0.2</v>
      </c>
      <c r="O676" s="84">
        <v>0.2</v>
      </c>
      <c r="P676" s="84">
        <v>0.2</v>
      </c>
      <c r="Q676" s="84">
        <v>0.2</v>
      </c>
      <c r="R676" s="84">
        <v>0.2</v>
      </c>
      <c r="S676" s="84">
        <v>0.2</v>
      </c>
      <c r="T676" s="84">
        <v>0.2</v>
      </c>
      <c r="U676" s="84">
        <v>0.2</v>
      </c>
      <c r="V676" s="74">
        <v>0.2</v>
      </c>
      <c r="W676" s="74">
        <v>0.2</v>
      </c>
      <c r="X676" s="74">
        <v>0.2</v>
      </c>
      <c r="Y676" s="74">
        <v>0.2</v>
      </c>
      <c r="Z676" s="74">
        <v>0.2</v>
      </c>
      <c r="AA676" s="74">
        <v>0.2</v>
      </c>
      <c r="AB676" s="74">
        <v>0.2</v>
      </c>
      <c r="AC676" s="74">
        <v>0.2</v>
      </c>
      <c r="AD676" s="74">
        <v>0.2</v>
      </c>
      <c r="AE676" s="74">
        <v>0.2</v>
      </c>
      <c r="AF676" s="74">
        <v>0.2</v>
      </c>
      <c r="AG676" s="74">
        <v>0.33</v>
      </c>
      <c r="AH676" s="74">
        <v>0.33</v>
      </c>
      <c r="AI676" s="74" t="s">
        <v>26</v>
      </c>
      <c r="AJ676" s="74" t="s">
        <v>26</v>
      </c>
      <c r="AK676" s="74" t="s">
        <v>26</v>
      </c>
    </row>
    <row r="677" spans="1:37" x14ac:dyDescent="0.25">
      <c r="A677" s="74" t="s">
        <v>924</v>
      </c>
      <c r="B677" s="84" t="s">
        <v>28</v>
      </c>
      <c r="C677" s="74" t="s">
        <v>21</v>
      </c>
      <c r="D677" s="74" t="s">
        <v>57</v>
      </c>
      <c r="E677" s="74" t="s">
        <v>70</v>
      </c>
      <c r="F677" s="74" t="s">
        <v>919</v>
      </c>
      <c r="G677" s="74" t="s">
        <v>40</v>
      </c>
      <c r="H677" s="84">
        <v>10</v>
      </c>
      <c r="I677" s="85">
        <v>0.7</v>
      </c>
      <c r="J677" s="86">
        <v>0.43297207610283089</v>
      </c>
      <c r="K677" s="87">
        <v>0.2</v>
      </c>
      <c r="L677" s="87">
        <v>0.27</v>
      </c>
      <c r="M677" s="87">
        <v>0.27</v>
      </c>
      <c r="N677" s="84">
        <v>0.27</v>
      </c>
      <c r="O677" s="84">
        <v>0.27</v>
      </c>
      <c r="P677" s="84">
        <v>0.27</v>
      </c>
      <c r="Q677" s="84">
        <v>0.27</v>
      </c>
      <c r="R677" s="84">
        <v>0.27</v>
      </c>
      <c r="S677" s="84">
        <v>0.27</v>
      </c>
      <c r="T677" s="84">
        <v>0.27</v>
      </c>
      <c r="U677" s="84">
        <v>0.27</v>
      </c>
      <c r="V677" s="74">
        <v>0.27</v>
      </c>
      <c r="W677" s="74">
        <v>0.27</v>
      </c>
      <c r="X677" s="74">
        <v>0.27</v>
      </c>
      <c r="Y677" s="74">
        <v>0.27</v>
      </c>
      <c r="Z677" s="74">
        <v>0.27</v>
      </c>
      <c r="AA677" s="74">
        <v>0.27</v>
      </c>
      <c r="AB677" s="74">
        <v>0.27</v>
      </c>
      <c r="AC677" s="74">
        <v>0.27</v>
      </c>
      <c r="AD677" s="74">
        <v>0.27</v>
      </c>
      <c r="AE677" s="74">
        <v>0.27</v>
      </c>
      <c r="AF677" s="74">
        <v>0.27</v>
      </c>
      <c r="AG677" s="74">
        <v>0.33</v>
      </c>
      <c r="AH677" s="74">
        <v>0.33</v>
      </c>
      <c r="AI677" s="74" t="s">
        <v>26</v>
      </c>
      <c r="AJ677" s="74" t="s">
        <v>26</v>
      </c>
      <c r="AK677" s="74" t="s">
        <v>26</v>
      </c>
    </row>
    <row r="678" spans="1:37" x14ac:dyDescent="0.25">
      <c r="A678" s="74" t="s">
        <v>925</v>
      </c>
      <c r="B678" s="84" t="s">
        <v>20</v>
      </c>
      <c r="C678" s="74" t="s">
        <v>30</v>
      </c>
      <c r="D678" s="74" t="s">
        <v>57</v>
      </c>
      <c r="E678" s="74" t="s">
        <v>70</v>
      </c>
      <c r="F678" s="74" t="s">
        <v>919</v>
      </c>
      <c r="G678" s="74" t="s">
        <v>31</v>
      </c>
      <c r="H678" s="84">
        <v>10</v>
      </c>
      <c r="I678" s="85">
        <v>0.7</v>
      </c>
      <c r="J678" s="86">
        <v>0.45890207746534312</v>
      </c>
      <c r="K678" s="87">
        <v>0.2</v>
      </c>
      <c r="L678" s="87">
        <v>0.27</v>
      </c>
      <c r="M678" s="87">
        <v>0.27</v>
      </c>
      <c r="N678" s="84">
        <v>0.27</v>
      </c>
      <c r="O678" s="84">
        <v>0.27</v>
      </c>
      <c r="P678" s="84">
        <v>0.27</v>
      </c>
      <c r="Q678" s="84">
        <v>0.27</v>
      </c>
      <c r="R678" s="84">
        <v>0.25</v>
      </c>
      <c r="S678" s="84">
        <v>0.25</v>
      </c>
      <c r="T678" s="84">
        <v>0.25</v>
      </c>
      <c r="U678" s="84">
        <v>0.25</v>
      </c>
      <c r="V678" s="74">
        <v>0.25</v>
      </c>
      <c r="W678" s="74">
        <v>0.25</v>
      </c>
      <c r="X678" s="74">
        <v>0.25</v>
      </c>
      <c r="Y678" s="74">
        <v>0.25</v>
      </c>
      <c r="Z678" s="74">
        <v>0.25</v>
      </c>
      <c r="AA678" s="74">
        <v>0.25</v>
      </c>
      <c r="AB678" s="74">
        <v>0.25</v>
      </c>
      <c r="AC678" s="74">
        <v>0.25</v>
      </c>
      <c r="AD678" s="74">
        <v>0.25</v>
      </c>
      <c r="AE678" s="74">
        <v>0.25</v>
      </c>
      <c r="AF678" s="74">
        <v>0.25</v>
      </c>
      <c r="AG678" s="74">
        <v>0.33</v>
      </c>
      <c r="AH678" s="74">
        <v>0.33</v>
      </c>
      <c r="AI678" s="74" t="s">
        <v>26</v>
      </c>
      <c r="AJ678" s="74" t="s">
        <v>26</v>
      </c>
      <c r="AK678" s="74" t="s">
        <v>26</v>
      </c>
    </row>
    <row r="679" spans="1:37" x14ac:dyDescent="0.25">
      <c r="A679" s="74" t="s">
        <v>926</v>
      </c>
      <c r="B679" s="84" t="s">
        <v>28</v>
      </c>
      <c r="C679" s="74" t="s">
        <v>30</v>
      </c>
      <c r="D679" s="74" t="s">
        <v>57</v>
      </c>
      <c r="E679" s="74" t="s">
        <v>70</v>
      </c>
      <c r="F679" s="74" t="s">
        <v>919</v>
      </c>
      <c r="G679" s="74" t="s">
        <v>31</v>
      </c>
      <c r="H679" s="84">
        <v>10</v>
      </c>
      <c r="I679" s="85">
        <v>0.7</v>
      </c>
      <c r="J679" s="86">
        <v>0.45890207746534312</v>
      </c>
      <c r="K679" s="87">
        <v>0.2</v>
      </c>
      <c r="L679" s="87">
        <v>0.27</v>
      </c>
      <c r="M679" s="87">
        <v>0.27</v>
      </c>
      <c r="N679" s="84">
        <v>0.27</v>
      </c>
      <c r="O679" s="84">
        <v>0.27</v>
      </c>
      <c r="P679" s="84">
        <v>0.27</v>
      </c>
      <c r="Q679" s="84">
        <v>0.27</v>
      </c>
      <c r="R679" s="84">
        <v>0.25</v>
      </c>
      <c r="S679" s="84">
        <v>0.25</v>
      </c>
      <c r="T679" s="84">
        <v>0.25</v>
      </c>
      <c r="U679" s="84">
        <v>0.25</v>
      </c>
      <c r="V679" s="74">
        <v>0.25</v>
      </c>
      <c r="W679" s="74">
        <v>0.25</v>
      </c>
      <c r="X679" s="74">
        <v>0.25</v>
      </c>
      <c r="Y679" s="74">
        <v>0.25</v>
      </c>
      <c r="Z679" s="74">
        <v>0.25</v>
      </c>
      <c r="AA679" s="74">
        <v>0.25</v>
      </c>
      <c r="AB679" s="74">
        <v>0.25</v>
      </c>
      <c r="AC679" s="74">
        <v>0.25</v>
      </c>
      <c r="AD679" s="74">
        <v>0.25</v>
      </c>
      <c r="AE679" s="74">
        <v>0.25</v>
      </c>
      <c r="AF679" s="74">
        <v>0.25</v>
      </c>
      <c r="AG679" s="74">
        <v>0.33</v>
      </c>
      <c r="AH679" s="74">
        <v>0.33</v>
      </c>
      <c r="AI679" s="74" t="s">
        <v>26</v>
      </c>
      <c r="AJ679" s="74" t="s">
        <v>26</v>
      </c>
      <c r="AK679" s="74" t="s">
        <v>26</v>
      </c>
    </row>
    <row r="680" spans="1:37" x14ac:dyDescent="0.25">
      <c r="A680" s="74" t="s">
        <v>927</v>
      </c>
      <c r="B680" s="84" t="s">
        <v>20</v>
      </c>
      <c r="C680" s="74" t="s">
        <v>21</v>
      </c>
      <c r="D680" s="74" t="s">
        <v>22</v>
      </c>
      <c r="E680" s="74" t="s">
        <v>38</v>
      </c>
      <c r="F680" s="74" t="s">
        <v>928</v>
      </c>
      <c r="G680" s="74" t="s">
        <v>97</v>
      </c>
      <c r="H680" s="84">
        <v>15</v>
      </c>
      <c r="I680" s="85">
        <v>0.7</v>
      </c>
      <c r="J680" s="86">
        <v>0.58250057953873935</v>
      </c>
      <c r="K680" s="87">
        <v>0.13</v>
      </c>
      <c r="L680" s="87">
        <v>0.2</v>
      </c>
      <c r="M680" s="87">
        <v>0.2</v>
      </c>
      <c r="N680" s="84">
        <v>0.2</v>
      </c>
      <c r="O680" s="84">
        <v>0.2</v>
      </c>
      <c r="P680" s="84">
        <v>0.2</v>
      </c>
      <c r="Q680" s="84">
        <v>0.2</v>
      </c>
      <c r="R680" s="84">
        <v>0.2</v>
      </c>
      <c r="S680" s="84">
        <v>0.2</v>
      </c>
      <c r="T680" s="84">
        <v>0.2</v>
      </c>
      <c r="U680" s="84">
        <v>0.2</v>
      </c>
      <c r="V680" s="74">
        <v>0.2</v>
      </c>
      <c r="W680" s="74">
        <v>0.2</v>
      </c>
      <c r="X680" s="74">
        <v>0.2</v>
      </c>
      <c r="Y680" s="74">
        <v>0.2</v>
      </c>
      <c r="Z680" s="74">
        <v>0.2</v>
      </c>
      <c r="AA680" s="74">
        <v>0.2</v>
      </c>
      <c r="AB680" s="74">
        <v>0.2</v>
      </c>
      <c r="AC680" s="74">
        <v>0.2</v>
      </c>
      <c r="AD680" s="74">
        <v>0.23</v>
      </c>
      <c r="AE680" s="74">
        <v>0.23</v>
      </c>
      <c r="AF680" s="74">
        <v>0.23</v>
      </c>
      <c r="AG680" s="74">
        <v>0.33</v>
      </c>
      <c r="AH680" s="74">
        <v>0.33</v>
      </c>
      <c r="AI680" s="74" t="s">
        <v>26</v>
      </c>
      <c r="AJ680" s="74" t="s">
        <v>26</v>
      </c>
      <c r="AK680" s="74" t="s">
        <v>26</v>
      </c>
    </row>
    <row r="681" spans="1:37" x14ac:dyDescent="0.25">
      <c r="A681" s="74" t="s">
        <v>929</v>
      </c>
      <c r="B681" s="84" t="s">
        <v>28</v>
      </c>
      <c r="C681" s="74" t="s">
        <v>21</v>
      </c>
      <c r="D681" s="74" t="s">
        <v>22</v>
      </c>
      <c r="E681" s="74" t="s">
        <v>38</v>
      </c>
      <c r="F681" s="74" t="s">
        <v>928</v>
      </c>
      <c r="G681" s="74" t="s">
        <v>97</v>
      </c>
      <c r="H681" s="84">
        <v>15</v>
      </c>
      <c r="I681" s="85">
        <v>0.7</v>
      </c>
      <c r="J681" s="86">
        <v>0.58250057953873935</v>
      </c>
      <c r="K681" s="87">
        <v>0.2</v>
      </c>
      <c r="L681" s="87">
        <v>0.27</v>
      </c>
      <c r="M681" s="87">
        <v>0.27</v>
      </c>
      <c r="N681" s="84">
        <v>0.27</v>
      </c>
      <c r="O681" s="84">
        <v>0.27</v>
      </c>
      <c r="P681" s="84">
        <v>0.27</v>
      </c>
      <c r="Q681" s="84">
        <v>0.27</v>
      </c>
      <c r="R681" s="84">
        <v>0.27</v>
      </c>
      <c r="S681" s="84">
        <v>0.27</v>
      </c>
      <c r="T681" s="84">
        <v>0.27</v>
      </c>
      <c r="U681" s="84">
        <v>0.27</v>
      </c>
      <c r="V681" s="74">
        <v>0.27</v>
      </c>
      <c r="W681" s="74">
        <v>0.27</v>
      </c>
      <c r="X681" s="74">
        <v>0.27</v>
      </c>
      <c r="Y681" s="74">
        <v>0.27</v>
      </c>
      <c r="Z681" s="74">
        <v>0.27</v>
      </c>
      <c r="AA681" s="74">
        <v>0.27</v>
      </c>
      <c r="AB681" s="74">
        <v>0.27</v>
      </c>
      <c r="AC681" s="74">
        <v>0.27</v>
      </c>
      <c r="AD681" s="74">
        <v>0.31</v>
      </c>
      <c r="AE681" s="74">
        <v>0.31</v>
      </c>
      <c r="AF681" s="74">
        <v>0.31</v>
      </c>
      <c r="AG681" s="74">
        <v>0.33</v>
      </c>
      <c r="AH681" s="74">
        <v>0.33</v>
      </c>
      <c r="AI681" s="74" t="s">
        <v>26</v>
      </c>
      <c r="AJ681" s="74" t="s">
        <v>26</v>
      </c>
      <c r="AK681" s="74" t="s">
        <v>26</v>
      </c>
    </row>
    <row r="682" spans="1:37" x14ac:dyDescent="0.25">
      <c r="A682" s="74" t="s">
        <v>930</v>
      </c>
      <c r="B682" s="84" t="s">
        <v>20</v>
      </c>
      <c r="C682" s="74" t="s">
        <v>89</v>
      </c>
      <c r="D682" s="74" t="s">
        <v>90</v>
      </c>
      <c r="E682" s="74" t="s">
        <v>931</v>
      </c>
      <c r="F682" s="74" t="s">
        <v>932</v>
      </c>
      <c r="G682" s="74" t="s">
        <v>93</v>
      </c>
      <c r="H682" s="84">
        <v>10</v>
      </c>
      <c r="I682" s="85">
        <v>0.7</v>
      </c>
      <c r="J682" s="86">
        <v>0.46921264677093277</v>
      </c>
      <c r="K682" s="87">
        <v>0.15</v>
      </c>
      <c r="L682" s="87">
        <v>0.2</v>
      </c>
      <c r="M682" s="87">
        <v>0.2</v>
      </c>
      <c r="N682" s="84">
        <v>0.2</v>
      </c>
      <c r="O682" s="84">
        <v>0.25</v>
      </c>
      <c r="P682" s="84">
        <v>0.25</v>
      </c>
      <c r="Q682" s="84">
        <v>0.25</v>
      </c>
      <c r="R682" s="84">
        <v>0.25</v>
      </c>
      <c r="S682" s="84">
        <v>0.25</v>
      </c>
      <c r="T682" s="84">
        <v>0.25</v>
      </c>
      <c r="U682" s="84">
        <v>0.25</v>
      </c>
      <c r="V682" s="74">
        <v>0.25</v>
      </c>
      <c r="W682" s="74">
        <v>0.25</v>
      </c>
      <c r="X682" s="74">
        <v>0.25</v>
      </c>
      <c r="Y682" s="74">
        <v>0.25</v>
      </c>
      <c r="Z682" s="74">
        <v>0.25</v>
      </c>
      <c r="AA682" s="74">
        <v>0.25</v>
      </c>
      <c r="AB682" s="74">
        <v>0.25</v>
      </c>
      <c r="AC682" s="74">
        <v>0.25</v>
      </c>
      <c r="AD682" s="74">
        <v>0.25</v>
      </c>
      <c r="AE682" s="74">
        <v>0.25</v>
      </c>
      <c r="AF682" s="74">
        <v>0.25</v>
      </c>
      <c r="AG682" s="74">
        <v>0.33</v>
      </c>
      <c r="AH682" s="74">
        <v>0.33</v>
      </c>
      <c r="AI682" s="74" t="s">
        <v>26</v>
      </c>
      <c r="AJ682" s="74" t="s">
        <v>26</v>
      </c>
      <c r="AK682" s="74" t="s">
        <v>26</v>
      </c>
    </row>
    <row r="683" spans="1:37" x14ac:dyDescent="0.25">
      <c r="A683" s="74" t="s">
        <v>933</v>
      </c>
      <c r="B683" s="84" t="s">
        <v>28</v>
      </c>
      <c r="C683" s="74" t="s">
        <v>89</v>
      </c>
      <c r="D683" s="74" t="s">
        <v>90</v>
      </c>
      <c r="E683" s="74" t="s">
        <v>931</v>
      </c>
      <c r="F683" s="74" t="s">
        <v>932</v>
      </c>
      <c r="G683" s="74" t="s">
        <v>93</v>
      </c>
      <c r="H683" s="84">
        <v>10</v>
      </c>
      <c r="I683" s="85">
        <v>0.7</v>
      </c>
      <c r="J683" s="86">
        <v>0.46921264677093277</v>
      </c>
      <c r="K683" s="87">
        <v>0.15</v>
      </c>
      <c r="L683" s="87">
        <v>0.27</v>
      </c>
      <c r="M683" s="87">
        <v>0.27</v>
      </c>
      <c r="N683" s="84">
        <v>0.27</v>
      </c>
      <c r="O683" s="84">
        <v>0.27</v>
      </c>
      <c r="P683" s="84">
        <v>0.27</v>
      </c>
      <c r="Q683" s="84">
        <v>0.27</v>
      </c>
      <c r="R683" s="84">
        <v>0.27</v>
      </c>
      <c r="S683" s="84">
        <v>0.27</v>
      </c>
      <c r="T683" s="84">
        <v>0.27</v>
      </c>
      <c r="U683" s="84">
        <v>0.27</v>
      </c>
      <c r="V683" s="74">
        <v>0.27</v>
      </c>
      <c r="W683" s="74">
        <v>0.27</v>
      </c>
      <c r="X683" s="74">
        <v>0.27</v>
      </c>
      <c r="Y683" s="74">
        <v>0.27</v>
      </c>
      <c r="Z683" s="74">
        <v>0.27</v>
      </c>
      <c r="AA683" s="74">
        <v>0.27</v>
      </c>
      <c r="AB683" s="74">
        <v>0.27</v>
      </c>
      <c r="AC683" s="74">
        <v>0.27</v>
      </c>
      <c r="AD683" s="74">
        <v>0.27</v>
      </c>
      <c r="AE683" s="74">
        <v>0.27</v>
      </c>
      <c r="AF683" s="74">
        <v>0.27</v>
      </c>
      <c r="AG683" s="74">
        <v>0.33</v>
      </c>
      <c r="AH683" s="74">
        <v>0.33</v>
      </c>
      <c r="AI683" s="74" t="s">
        <v>26</v>
      </c>
      <c r="AJ683" s="74" t="s">
        <v>26</v>
      </c>
      <c r="AK683" s="74" t="s">
        <v>26</v>
      </c>
    </row>
    <row r="684" spans="1:37" x14ac:dyDescent="0.25">
      <c r="A684" s="74" t="s">
        <v>934</v>
      </c>
      <c r="B684" s="84" t="s">
        <v>20</v>
      </c>
      <c r="C684" s="74" t="s">
        <v>89</v>
      </c>
      <c r="D684" s="74" t="s">
        <v>90</v>
      </c>
      <c r="E684" s="74" t="s">
        <v>112</v>
      </c>
      <c r="F684" s="74" t="s">
        <v>935</v>
      </c>
      <c r="G684" s="74" t="s">
        <v>93</v>
      </c>
      <c r="H684" s="84">
        <v>5</v>
      </c>
      <c r="I684" s="85">
        <v>0.7</v>
      </c>
      <c r="J684" s="86">
        <v>0.29519112583865559</v>
      </c>
      <c r="K684" s="87">
        <v>0.15</v>
      </c>
      <c r="L684" s="87">
        <v>0.2</v>
      </c>
      <c r="M684" s="87">
        <v>0.2</v>
      </c>
      <c r="N684" s="84">
        <v>0.2</v>
      </c>
      <c r="O684" s="84">
        <v>0.25</v>
      </c>
      <c r="P684" s="84">
        <v>0.25</v>
      </c>
      <c r="Q684" s="84">
        <v>0.25</v>
      </c>
      <c r="R684" s="84">
        <v>0.25</v>
      </c>
      <c r="S684" s="84">
        <v>0.25</v>
      </c>
      <c r="T684" s="84">
        <v>0.25</v>
      </c>
      <c r="U684" s="84">
        <v>0.25</v>
      </c>
      <c r="V684" s="74">
        <v>0.25</v>
      </c>
      <c r="W684" s="74">
        <v>0.25</v>
      </c>
      <c r="X684" s="74">
        <v>0.25</v>
      </c>
      <c r="Y684" s="74">
        <v>0.25</v>
      </c>
      <c r="Z684" s="74">
        <v>0.25</v>
      </c>
      <c r="AA684" s="74">
        <v>0.25</v>
      </c>
      <c r="AB684" s="74">
        <v>0.25</v>
      </c>
      <c r="AC684" s="74">
        <v>0.25</v>
      </c>
      <c r="AD684" s="74">
        <v>0.25</v>
      </c>
      <c r="AE684" s="74">
        <v>0.25</v>
      </c>
      <c r="AF684" s="74">
        <v>0.25</v>
      </c>
      <c r="AG684" s="74">
        <v>0.33</v>
      </c>
      <c r="AH684" s="74">
        <v>0.33</v>
      </c>
      <c r="AI684" s="74" t="s">
        <v>26</v>
      </c>
      <c r="AJ684" s="74" t="s">
        <v>26</v>
      </c>
      <c r="AK684" s="74" t="s">
        <v>26</v>
      </c>
    </row>
    <row r="685" spans="1:37" x14ac:dyDescent="0.25">
      <c r="A685" s="74" t="s">
        <v>936</v>
      </c>
      <c r="B685" s="84" t="s">
        <v>28</v>
      </c>
      <c r="C685" s="74" t="s">
        <v>89</v>
      </c>
      <c r="D685" s="74" t="s">
        <v>90</v>
      </c>
      <c r="E685" s="74" t="s">
        <v>112</v>
      </c>
      <c r="F685" s="74" t="s">
        <v>935</v>
      </c>
      <c r="G685" s="74" t="s">
        <v>93</v>
      </c>
      <c r="H685" s="84">
        <v>5</v>
      </c>
      <c r="I685" s="85">
        <v>0.7</v>
      </c>
      <c r="J685" s="86">
        <v>0.29519112583865559</v>
      </c>
      <c r="K685" s="87">
        <v>0.15</v>
      </c>
      <c r="L685" s="87">
        <v>0.27</v>
      </c>
      <c r="M685" s="87">
        <v>0.27</v>
      </c>
      <c r="N685" s="84">
        <v>0.27</v>
      </c>
      <c r="O685" s="84">
        <v>0.27</v>
      </c>
      <c r="P685" s="84">
        <v>0.27</v>
      </c>
      <c r="Q685" s="84">
        <v>0.27</v>
      </c>
      <c r="R685" s="84">
        <v>0.27</v>
      </c>
      <c r="S685" s="84">
        <v>0.27</v>
      </c>
      <c r="T685" s="84">
        <v>0.27</v>
      </c>
      <c r="U685" s="84">
        <v>0.27</v>
      </c>
      <c r="V685" s="74">
        <v>0.27</v>
      </c>
      <c r="W685" s="74">
        <v>0.27</v>
      </c>
      <c r="X685" s="74">
        <v>0.27</v>
      </c>
      <c r="Y685" s="74">
        <v>0.27</v>
      </c>
      <c r="Z685" s="74">
        <v>0.27</v>
      </c>
      <c r="AA685" s="74">
        <v>0.27</v>
      </c>
      <c r="AB685" s="74">
        <v>0.27</v>
      </c>
      <c r="AC685" s="74">
        <v>0.27</v>
      </c>
      <c r="AD685" s="74">
        <v>0.27</v>
      </c>
      <c r="AE685" s="74">
        <v>0.27</v>
      </c>
      <c r="AF685" s="74">
        <v>0.27</v>
      </c>
      <c r="AG685" s="74">
        <v>0.33</v>
      </c>
      <c r="AH685" s="74">
        <v>0.33</v>
      </c>
      <c r="AI685" s="74" t="s">
        <v>26</v>
      </c>
      <c r="AJ685" s="74" t="s">
        <v>26</v>
      </c>
      <c r="AK685" s="74" t="s">
        <v>26</v>
      </c>
    </row>
    <row r="686" spans="1:37" x14ac:dyDescent="0.25">
      <c r="A686" s="74" t="s">
        <v>937</v>
      </c>
      <c r="B686" s="84" t="s">
        <v>20</v>
      </c>
      <c r="C686" s="74" t="s">
        <v>89</v>
      </c>
      <c r="D686" s="74" t="s">
        <v>90</v>
      </c>
      <c r="E686" s="74" t="s">
        <v>482</v>
      </c>
      <c r="F686" s="74" t="s">
        <v>938</v>
      </c>
      <c r="G686" s="74" t="s">
        <v>93</v>
      </c>
      <c r="H686" s="84">
        <v>15</v>
      </c>
      <c r="I686" s="85">
        <v>0.7</v>
      </c>
      <c r="J686" s="86">
        <v>0.63202344278738332</v>
      </c>
      <c r="K686" s="87">
        <v>0.15</v>
      </c>
      <c r="L686" s="87">
        <v>0.2</v>
      </c>
      <c r="M686" s="87">
        <v>0.2</v>
      </c>
      <c r="N686" s="84">
        <v>0.2</v>
      </c>
      <c r="O686" s="84">
        <v>0.25</v>
      </c>
      <c r="P686" s="84">
        <v>0.25</v>
      </c>
      <c r="Q686" s="84">
        <v>0.25</v>
      </c>
      <c r="R686" s="84">
        <v>0.25</v>
      </c>
      <c r="S686" s="84">
        <v>0.25</v>
      </c>
      <c r="T686" s="84">
        <v>0.25</v>
      </c>
      <c r="U686" s="84">
        <v>0.25</v>
      </c>
      <c r="V686" s="74">
        <v>0.25</v>
      </c>
      <c r="W686" s="74">
        <v>0.25</v>
      </c>
      <c r="X686" s="74">
        <v>0.25</v>
      </c>
      <c r="Y686" s="74">
        <v>0.25</v>
      </c>
      <c r="Z686" s="74">
        <v>0.25</v>
      </c>
      <c r="AA686" s="74">
        <v>0.25</v>
      </c>
      <c r="AB686" s="74">
        <v>0.25</v>
      </c>
      <c r="AC686" s="74">
        <v>0.25</v>
      </c>
      <c r="AD686" s="74">
        <v>0.25</v>
      </c>
      <c r="AE686" s="74">
        <v>0.25</v>
      </c>
      <c r="AF686" s="74">
        <v>0.25</v>
      </c>
      <c r="AG686" s="74">
        <v>0.33</v>
      </c>
      <c r="AH686" s="74">
        <v>0.33</v>
      </c>
      <c r="AI686" s="74" t="s">
        <v>26</v>
      </c>
      <c r="AJ686" s="74" t="s">
        <v>26</v>
      </c>
      <c r="AK686" s="74" t="s">
        <v>26</v>
      </c>
    </row>
    <row r="687" spans="1:37" x14ac:dyDescent="0.25">
      <c r="A687" s="74" t="s">
        <v>939</v>
      </c>
      <c r="B687" s="84" t="s">
        <v>28</v>
      </c>
      <c r="C687" s="74" t="s">
        <v>89</v>
      </c>
      <c r="D687" s="74" t="s">
        <v>90</v>
      </c>
      <c r="E687" s="74" t="s">
        <v>482</v>
      </c>
      <c r="F687" s="74" t="s">
        <v>938</v>
      </c>
      <c r="G687" s="74" t="s">
        <v>93</v>
      </c>
      <c r="H687" s="84">
        <v>15</v>
      </c>
      <c r="I687" s="85">
        <v>0.7</v>
      </c>
      <c r="J687" s="86">
        <v>0.63202344278738332</v>
      </c>
      <c r="K687" s="87">
        <v>0.15</v>
      </c>
      <c r="L687" s="87">
        <v>0.27</v>
      </c>
      <c r="M687" s="87">
        <v>0.27</v>
      </c>
      <c r="N687" s="84">
        <v>0.27</v>
      </c>
      <c r="O687" s="84">
        <v>0.27</v>
      </c>
      <c r="P687" s="84">
        <v>0.27</v>
      </c>
      <c r="Q687" s="84">
        <v>0.27</v>
      </c>
      <c r="R687" s="84">
        <v>0.27</v>
      </c>
      <c r="S687" s="84">
        <v>0.27</v>
      </c>
      <c r="T687" s="84">
        <v>0.27</v>
      </c>
      <c r="U687" s="84">
        <v>0.27</v>
      </c>
      <c r="V687" s="74">
        <v>0.27</v>
      </c>
      <c r="W687" s="74">
        <v>0.27</v>
      </c>
      <c r="X687" s="74">
        <v>0.27</v>
      </c>
      <c r="Y687" s="74">
        <v>0.27</v>
      </c>
      <c r="Z687" s="74">
        <v>0.27</v>
      </c>
      <c r="AA687" s="74">
        <v>0.27</v>
      </c>
      <c r="AB687" s="74">
        <v>0.27</v>
      </c>
      <c r="AC687" s="74">
        <v>0.27</v>
      </c>
      <c r="AD687" s="74">
        <v>0.27</v>
      </c>
      <c r="AE687" s="74">
        <v>0.27</v>
      </c>
      <c r="AF687" s="74">
        <v>0.27</v>
      </c>
      <c r="AG687" s="74">
        <v>0.33</v>
      </c>
      <c r="AH687" s="74">
        <v>0.33</v>
      </c>
      <c r="AI687" s="74" t="s">
        <v>26</v>
      </c>
      <c r="AJ687" s="74" t="s">
        <v>26</v>
      </c>
      <c r="AK687" s="74" t="s">
        <v>26</v>
      </c>
    </row>
    <row r="688" spans="1:37" x14ac:dyDescent="0.25">
      <c r="A688" s="74" t="s">
        <v>940</v>
      </c>
      <c r="B688" s="84" t="s">
        <v>20</v>
      </c>
      <c r="C688" s="74" t="s">
        <v>89</v>
      </c>
      <c r="D688" s="74" t="s">
        <v>90</v>
      </c>
      <c r="E688" s="74" t="s">
        <v>91</v>
      </c>
      <c r="F688" s="74" t="s">
        <v>941</v>
      </c>
      <c r="G688" s="74" t="s">
        <v>93</v>
      </c>
      <c r="H688" s="84">
        <v>15</v>
      </c>
      <c r="I688" s="85">
        <v>0.7</v>
      </c>
      <c r="J688" s="86">
        <v>0.63202344278738332</v>
      </c>
      <c r="K688" s="87">
        <v>0.15</v>
      </c>
      <c r="L688" s="87">
        <v>0.2</v>
      </c>
      <c r="M688" s="87">
        <v>0.2</v>
      </c>
      <c r="N688" s="84">
        <v>0.2</v>
      </c>
      <c r="O688" s="84">
        <v>0.25</v>
      </c>
      <c r="P688" s="84">
        <v>0.25</v>
      </c>
      <c r="Q688" s="84">
        <v>0.25</v>
      </c>
      <c r="R688" s="84">
        <v>0.25</v>
      </c>
      <c r="S688" s="84">
        <v>0.25</v>
      </c>
      <c r="T688" s="84">
        <v>0.25</v>
      </c>
      <c r="U688" s="84">
        <v>0.25</v>
      </c>
      <c r="V688" s="74">
        <v>0.25</v>
      </c>
      <c r="W688" s="74">
        <v>0.25</v>
      </c>
      <c r="X688" s="74">
        <v>0.25</v>
      </c>
      <c r="Y688" s="74">
        <v>0.25</v>
      </c>
      <c r="Z688" s="74">
        <v>0.25</v>
      </c>
      <c r="AA688" s="74">
        <v>0.25</v>
      </c>
      <c r="AB688" s="74">
        <v>0.25</v>
      </c>
      <c r="AC688" s="74">
        <v>0.25</v>
      </c>
      <c r="AD688" s="74">
        <v>0.25</v>
      </c>
      <c r="AE688" s="74">
        <v>0.25</v>
      </c>
      <c r="AF688" s="74">
        <v>0.25</v>
      </c>
      <c r="AG688" s="74">
        <v>0.33</v>
      </c>
      <c r="AH688" s="74">
        <v>0.33</v>
      </c>
      <c r="AI688" s="74" t="s">
        <v>26</v>
      </c>
      <c r="AJ688" s="74" t="s">
        <v>26</v>
      </c>
      <c r="AK688" s="74" t="s">
        <v>26</v>
      </c>
    </row>
    <row r="689" spans="1:37" x14ac:dyDescent="0.25">
      <c r="A689" s="74" t="s">
        <v>942</v>
      </c>
      <c r="B689" s="84" t="s">
        <v>28</v>
      </c>
      <c r="C689" s="74" t="s">
        <v>89</v>
      </c>
      <c r="D689" s="74" t="s">
        <v>90</v>
      </c>
      <c r="E689" s="74" t="s">
        <v>91</v>
      </c>
      <c r="F689" s="74" t="s">
        <v>941</v>
      </c>
      <c r="G689" s="74" t="s">
        <v>93</v>
      </c>
      <c r="H689" s="84">
        <v>15</v>
      </c>
      <c r="I689" s="85">
        <v>0.7</v>
      </c>
      <c r="J689" s="86">
        <v>0.63202344278738332</v>
      </c>
      <c r="K689" s="87">
        <v>0.15</v>
      </c>
      <c r="L689" s="87">
        <v>0.27</v>
      </c>
      <c r="M689" s="87">
        <v>0.27</v>
      </c>
      <c r="N689" s="84">
        <v>0.27</v>
      </c>
      <c r="O689" s="84">
        <v>0.27</v>
      </c>
      <c r="P689" s="84">
        <v>0.27</v>
      </c>
      <c r="Q689" s="84">
        <v>0.27</v>
      </c>
      <c r="R689" s="84">
        <v>0.27</v>
      </c>
      <c r="S689" s="84">
        <v>0.27</v>
      </c>
      <c r="T689" s="84">
        <v>0.27</v>
      </c>
      <c r="U689" s="84">
        <v>0.27</v>
      </c>
      <c r="V689" s="74">
        <v>0.27</v>
      </c>
      <c r="W689" s="74">
        <v>0.27</v>
      </c>
      <c r="X689" s="74">
        <v>0.27</v>
      </c>
      <c r="Y689" s="74">
        <v>0.27</v>
      </c>
      <c r="Z689" s="74">
        <v>0.27</v>
      </c>
      <c r="AA689" s="74">
        <v>0.27</v>
      </c>
      <c r="AB689" s="74">
        <v>0.27</v>
      </c>
      <c r="AC689" s="74">
        <v>0.27</v>
      </c>
      <c r="AD689" s="74">
        <v>0.27</v>
      </c>
      <c r="AE689" s="74">
        <v>0.27</v>
      </c>
      <c r="AF689" s="74">
        <v>0.27</v>
      </c>
      <c r="AG689" s="74">
        <v>0.33</v>
      </c>
      <c r="AH689" s="74">
        <v>0.33</v>
      </c>
      <c r="AI689" s="74" t="s">
        <v>26</v>
      </c>
      <c r="AJ689" s="74" t="s">
        <v>26</v>
      </c>
      <c r="AK689" s="74" t="s">
        <v>26</v>
      </c>
    </row>
    <row r="690" spans="1:37" x14ac:dyDescent="0.25">
      <c r="A690" s="74" t="s">
        <v>943</v>
      </c>
      <c r="B690" s="84" t="s">
        <v>20</v>
      </c>
      <c r="C690" s="74" t="s">
        <v>89</v>
      </c>
      <c r="D690" s="74" t="s">
        <v>90</v>
      </c>
      <c r="E690" s="74" t="s">
        <v>944</v>
      </c>
      <c r="F690" s="74" t="s">
        <v>941</v>
      </c>
      <c r="G690" s="74" t="s">
        <v>93</v>
      </c>
      <c r="H690" s="84">
        <v>15</v>
      </c>
      <c r="I690" s="85">
        <v>0.7</v>
      </c>
      <c r="J690" s="86">
        <v>0.63202344278738332</v>
      </c>
      <c r="K690" s="87">
        <v>0.15</v>
      </c>
      <c r="L690" s="87">
        <v>0.2</v>
      </c>
      <c r="M690" s="87">
        <v>0.2</v>
      </c>
      <c r="N690" s="84">
        <v>0.2</v>
      </c>
      <c r="O690" s="84">
        <v>0.25</v>
      </c>
      <c r="P690" s="84">
        <v>0.25</v>
      </c>
      <c r="Q690" s="84">
        <v>0.25</v>
      </c>
      <c r="R690" s="84">
        <v>0.25</v>
      </c>
      <c r="S690" s="84">
        <v>0.25</v>
      </c>
      <c r="T690" s="84">
        <v>0.25</v>
      </c>
      <c r="U690" s="84">
        <v>0.25</v>
      </c>
      <c r="V690" s="74">
        <v>0.25</v>
      </c>
      <c r="W690" s="74">
        <v>0.25</v>
      </c>
      <c r="X690" s="74">
        <v>0.25</v>
      </c>
      <c r="Y690" s="74">
        <v>0.25</v>
      </c>
      <c r="Z690" s="74">
        <v>0.25</v>
      </c>
      <c r="AA690" s="74">
        <v>0.25</v>
      </c>
      <c r="AB690" s="74">
        <v>0.25</v>
      </c>
      <c r="AC690" s="74">
        <v>0.25</v>
      </c>
      <c r="AD690" s="74">
        <v>0.25</v>
      </c>
      <c r="AE690" s="74">
        <v>0.25</v>
      </c>
      <c r="AF690" s="74">
        <v>0.25</v>
      </c>
      <c r="AG690" s="74">
        <v>0.33</v>
      </c>
      <c r="AH690" s="74">
        <v>0.33</v>
      </c>
      <c r="AI690" s="74" t="s">
        <v>26</v>
      </c>
      <c r="AJ690" s="74" t="s">
        <v>26</v>
      </c>
      <c r="AK690" s="74" t="s">
        <v>26</v>
      </c>
    </row>
    <row r="691" spans="1:37" x14ac:dyDescent="0.25">
      <c r="A691" s="74" t="s">
        <v>945</v>
      </c>
      <c r="B691" s="84" t="s">
        <v>28</v>
      </c>
      <c r="C691" s="74" t="s">
        <v>89</v>
      </c>
      <c r="D691" s="74" t="s">
        <v>90</v>
      </c>
      <c r="E691" s="74" t="s">
        <v>944</v>
      </c>
      <c r="F691" s="74" t="s">
        <v>941</v>
      </c>
      <c r="G691" s="74" t="s">
        <v>93</v>
      </c>
      <c r="H691" s="84">
        <v>15</v>
      </c>
      <c r="I691" s="85">
        <v>0.7</v>
      </c>
      <c r="J691" s="86">
        <v>0.63202344278738332</v>
      </c>
      <c r="K691" s="87">
        <v>0.15</v>
      </c>
      <c r="L691" s="87">
        <v>0.27</v>
      </c>
      <c r="M691" s="87">
        <v>0.27</v>
      </c>
      <c r="N691" s="84">
        <v>0.27</v>
      </c>
      <c r="O691" s="84">
        <v>0.27</v>
      </c>
      <c r="P691" s="84">
        <v>0.27</v>
      </c>
      <c r="Q691" s="84">
        <v>0.27</v>
      </c>
      <c r="R691" s="84">
        <v>0.27</v>
      </c>
      <c r="S691" s="84">
        <v>0.27</v>
      </c>
      <c r="T691" s="84">
        <v>0.27</v>
      </c>
      <c r="U691" s="84">
        <v>0.27</v>
      </c>
      <c r="V691" s="74">
        <v>0.27</v>
      </c>
      <c r="W691" s="74">
        <v>0.27</v>
      </c>
      <c r="X691" s="74">
        <v>0.27</v>
      </c>
      <c r="Y691" s="74">
        <v>0.27</v>
      </c>
      <c r="Z691" s="74">
        <v>0.27</v>
      </c>
      <c r="AA691" s="74">
        <v>0.27</v>
      </c>
      <c r="AB691" s="74">
        <v>0.27</v>
      </c>
      <c r="AC691" s="74">
        <v>0.27</v>
      </c>
      <c r="AD691" s="74">
        <v>0.27</v>
      </c>
      <c r="AE691" s="74">
        <v>0.27</v>
      </c>
      <c r="AF691" s="74">
        <v>0.27</v>
      </c>
      <c r="AG691" s="74">
        <v>0.33</v>
      </c>
      <c r="AH691" s="74">
        <v>0.33</v>
      </c>
      <c r="AI691" s="74" t="s">
        <v>26</v>
      </c>
      <c r="AJ691" s="74" t="s">
        <v>26</v>
      </c>
      <c r="AK691" s="74" t="s">
        <v>26</v>
      </c>
    </row>
    <row r="692" spans="1:37" x14ac:dyDescent="0.25">
      <c r="A692" s="74" t="s">
        <v>946</v>
      </c>
      <c r="B692" s="84" t="s">
        <v>20</v>
      </c>
      <c r="C692" s="74" t="s">
        <v>89</v>
      </c>
      <c r="D692" s="74" t="s">
        <v>90</v>
      </c>
      <c r="E692" s="74" t="s">
        <v>482</v>
      </c>
      <c r="F692" s="74" t="s">
        <v>941</v>
      </c>
      <c r="G692" s="74" t="s">
        <v>93</v>
      </c>
      <c r="H692" s="84">
        <v>15</v>
      </c>
      <c r="I692" s="85">
        <v>0.7</v>
      </c>
      <c r="J692" s="86">
        <v>0.63202344278738332</v>
      </c>
      <c r="K692" s="87">
        <v>0.15</v>
      </c>
      <c r="L692" s="87">
        <v>0.2</v>
      </c>
      <c r="M692" s="87">
        <v>0.2</v>
      </c>
      <c r="N692" s="84">
        <v>0.2</v>
      </c>
      <c r="O692" s="84">
        <v>0.25</v>
      </c>
      <c r="P692" s="84">
        <v>0.25</v>
      </c>
      <c r="Q692" s="84">
        <v>0.25</v>
      </c>
      <c r="R692" s="84">
        <v>0.25</v>
      </c>
      <c r="S692" s="84">
        <v>0.25</v>
      </c>
      <c r="T692" s="84">
        <v>0.25</v>
      </c>
      <c r="U692" s="84">
        <v>0.25</v>
      </c>
      <c r="V692" s="74">
        <v>0.25</v>
      </c>
      <c r="W692" s="74">
        <v>0.25</v>
      </c>
      <c r="X692" s="74">
        <v>0.25</v>
      </c>
      <c r="Y692" s="74">
        <v>0.25</v>
      </c>
      <c r="Z692" s="74">
        <v>0.25</v>
      </c>
      <c r="AA692" s="74">
        <v>0.25</v>
      </c>
      <c r="AB692" s="74">
        <v>0.25</v>
      </c>
      <c r="AC692" s="74">
        <v>0.25</v>
      </c>
      <c r="AD692" s="74">
        <v>0.25</v>
      </c>
      <c r="AE692" s="74">
        <v>0.25</v>
      </c>
      <c r="AF692" s="74">
        <v>0.25</v>
      </c>
      <c r="AG692" s="74">
        <v>0.33</v>
      </c>
      <c r="AH692" s="74">
        <v>0.33</v>
      </c>
      <c r="AI692" s="74" t="s">
        <v>26</v>
      </c>
      <c r="AJ692" s="74" t="s">
        <v>26</v>
      </c>
      <c r="AK692" s="74" t="s">
        <v>26</v>
      </c>
    </row>
    <row r="693" spans="1:37" x14ac:dyDescent="0.25">
      <c r="A693" s="74" t="s">
        <v>947</v>
      </c>
      <c r="B693" s="84" t="s">
        <v>28</v>
      </c>
      <c r="C693" s="74" t="s">
        <v>89</v>
      </c>
      <c r="D693" s="74" t="s">
        <v>90</v>
      </c>
      <c r="E693" s="74" t="s">
        <v>482</v>
      </c>
      <c r="F693" s="74" t="s">
        <v>941</v>
      </c>
      <c r="G693" s="74" t="s">
        <v>93</v>
      </c>
      <c r="H693" s="84">
        <v>15</v>
      </c>
      <c r="I693" s="85">
        <v>0.7</v>
      </c>
      <c r="J693" s="86">
        <v>0.63202344278738332</v>
      </c>
      <c r="K693" s="87">
        <v>0.15</v>
      </c>
      <c r="L693" s="87">
        <v>0.27</v>
      </c>
      <c r="M693" s="87">
        <v>0.27</v>
      </c>
      <c r="N693" s="84">
        <v>0.27</v>
      </c>
      <c r="O693" s="84">
        <v>0.27</v>
      </c>
      <c r="P693" s="84">
        <v>0.27</v>
      </c>
      <c r="Q693" s="84">
        <v>0.27</v>
      </c>
      <c r="R693" s="84">
        <v>0.27</v>
      </c>
      <c r="S693" s="84">
        <v>0.27</v>
      </c>
      <c r="T693" s="84">
        <v>0.27</v>
      </c>
      <c r="U693" s="84">
        <v>0.27</v>
      </c>
      <c r="V693" s="74">
        <v>0.27</v>
      </c>
      <c r="W693" s="74">
        <v>0.27</v>
      </c>
      <c r="X693" s="74">
        <v>0.27</v>
      </c>
      <c r="Y693" s="74">
        <v>0.27</v>
      </c>
      <c r="Z693" s="74">
        <v>0.27</v>
      </c>
      <c r="AA693" s="74">
        <v>0.27</v>
      </c>
      <c r="AB693" s="74">
        <v>0.27</v>
      </c>
      <c r="AC693" s="74">
        <v>0.27</v>
      </c>
      <c r="AD693" s="74">
        <v>0.27</v>
      </c>
      <c r="AE693" s="74">
        <v>0.27</v>
      </c>
      <c r="AF693" s="74">
        <v>0.27</v>
      </c>
      <c r="AG693" s="74">
        <v>0.33</v>
      </c>
      <c r="AH693" s="74">
        <v>0.33</v>
      </c>
      <c r="AI693" s="74" t="s">
        <v>26</v>
      </c>
      <c r="AJ693" s="74" t="s">
        <v>26</v>
      </c>
      <c r="AK693" s="74" t="s">
        <v>26</v>
      </c>
    </row>
    <row r="694" spans="1:37" x14ac:dyDescent="0.25">
      <c r="A694" s="74" t="s">
        <v>948</v>
      </c>
      <c r="B694" s="84" t="s">
        <v>20</v>
      </c>
      <c r="C694" s="74" t="s">
        <v>89</v>
      </c>
      <c r="D694" s="74" t="s">
        <v>90</v>
      </c>
      <c r="E694" s="74" t="s">
        <v>931</v>
      </c>
      <c r="F694" s="74" t="s">
        <v>941</v>
      </c>
      <c r="G694" s="74" t="s">
        <v>93</v>
      </c>
      <c r="H694" s="84">
        <v>15</v>
      </c>
      <c r="I694" s="85">
        <v>0.7</v>
      </c>
      <c r="J694" s="86">
        <v>0.63202344278738332</v>
      </c>
      <c r="K694" s="87">
        <v>0.15</v>
      </c>
      <c r="L694" s="87">
        <v>0.2</v>
      </c>
      <c r="M694" s="87">
        <v>0.2</v>
      </c>
      <c r="N694" s="84">
        <v>0.2</v>
      </c>
      <c r="O694" s="84">
        <v>0.25</v>
      </c>
      <c r="P694" s="84">
        <v>0.25</v>
      </c>
      <c r="Q694" s="84">
        <v>0.25</v>
      </c>
      <c r="R694" s="84">
        <v>0.25</v>
      </c>
      <c r="S694" s="84">
        <v>0.25</v>
      </c>
      <c r="T694" s="84">
        <v>0.25</v>
      </c>
      <c r="U694" s="84">
        <v>0.25</v>
      </c>
      <c r="V694" s="74">
        <v>0.25</v>
      </c>
      <c r="W694" s="74">
        <v>0.25</v>
      </c>
      <c r="X694" s="74">
        <v>0.25</v>
      </c>
      <c r="Y694" s="74">
        <v>0.25</v>
      </c>
      <c r="Z694" s="74">
        <v>0.25</v>
      </c>
      <c r="AA694" s="74">
        <v>0.25</v>
      </c>
      <c r="AB694" s="74">
        <v>0.25</v>
      </c>
      <c r="AC694" s="74">
        <v>0.25</v>
      </c>
      <c r="AD694" s="74">
        <v>0.25</v>
      </c>
      <c r="AE694" s="74">
        <v>0.25</v>
      </c>
      <c r="AF694" s="74">
        <v>0.25</v>
      </c>
      <c r="AG694" s="74">
        <v>0.33</v>
      </c>
      <c r="AH694" s="74">
        <v>0.33</v>
      </c>
      <c r="AI694" s="74" t="s">
        <v>26</v>
      </c>
      <c r="AJ694" s="74" t="s">
        <v>26</v>
      </c>
      <c r="AK694" s="74" t="s">
        <v>26</v>
      </c>
    </row>
    <row r="695" spans="1:37" x14ac:dyDescent="0.25">
      <c r="A695" s="74" t="s">
        <v>949</v>
      </c>
      <c r="B695" s="84" t="s">
        <v>28</v>
      </c>
      <c r="C695" s="74" t="s">
        <v>89</v>
      </c>
      <c r="D695" s="74" t="s">
        <v>90</v>
      </c>
      <c r="E695" s="74" t="s">
        <v>931</v>
      </c>
      <c r="F695" s="74" t="s">
        <v>941</v>
      </c>
      <c r="G695" s="74" t="s">
        <v>93</v>
      </c>
      <c r="H695" s="84">
        <v>15</v>
      </c>
      <c r="I695" s="85">
        <v>0.7</v>
      </c>
      <c r="J695" s="86">
        <v>0.63202344278738332</v>
      </c>
      <c r="K695" s="87">
        <v>0.15</v>
      </c>
      <c r="L695" s="87">
        <v>0.27</v>
      </c>
      <c r="M695" s="87">
        <v>0.27</v>
      </c>
      <c r="N695" s="84">
        <v>0.27</v>
      </c>
      <c r="O695" s="84">
        <v>0.27</v>
      </c>
      <c r="P695" s="84">
        <v>0.27</v>
      </c>
      <c r="Q695" s="84">
        <v>0.27</v>
      </c>
      <c r="R695" s="84">
        <v>0.27</v>
      </c>
      <c r="S695" s="84">
        <v>0.27</v>
      </c>
      <c r="T695" s="84">
        <v>0.27</v>
      </c>
      <c r="U695" s="84">
        <v>0.27</v>
      </c>
      <c r="V695" s="74">
        <v>0.27</v>
      </c>
      <c r="W695" s="74">
        <v>0.27</v>
      </c>
      <c r="X695" s="74">
        <v>0.27</v>
      </c>
      <c r="Y695" s="74">
        <v>0.27</v>
      </c>
      <c r="Z695" s="74">
        <v>0.27</v>
      </c>
      <c r="AA695" s="74">
        <v>0.27</v>
      </c>
      <c r="AB695" s="74">
        <v>0.27</v>
      </c>
      <c r="AC695" s="74">
        <v>0.27</v>
      </c>
      <c r="AD695" s="74">
        <v>0.27</v>
      </c>
      <c r="AE695" s="74">
        <v>0.27</v>
      </c>
      <c r="AF695" s="74">
        <v>0.27</v>
      </c>
      <c r="AG695" s="74">
        <v>0.33</v>
      </c>
      <c r="AH695" s="74">
        <v>0.33</v>
      </c>
      <c r="AI695" s="74" t="s">
        <v>26</v>
      </c>
      <c r="AJ695" s="74" t="s">
        <v>26</v>
      </c>
      <c r="AK695" s="74" t="s">
        <v>26</v>
      </c>
    </row>
    <row r="696" spans="1:37" x14ac:dyDescent="0.25">
      <c r="A696" s="74" t="s">
        <v>950</v>
      </c>
      <c r="B696" s="84" t="s">
        <v>20</v>
      </c>
      <c r="C696" s="74" t="s">
        <v>89</v>
      </c>
      <c r="D696" s="74" t="s">
        <v>90</v>
      </c>
      <c r="E696" s="74" t="s">
        <v>482</v>
      </c>
      <c r="F696" s="74" t="s">
        <v>951</v>
      </c>
      <c r="G696" s="74" t="s">
        <v>93</v>
      </c>
      <c r="H696" s="84">
        <v>5</v>
      </c>
      <c r="I696" s="85">
        <v>0.7</v>
      </c>
      <c r="J696" s="86">
        <v>0.29519112583865559</v>
      </c>
      <c r="K696" s="87">
        <v>0.15</v>
      </c>
      <c r="L696" s="87">
        <v>0.2</v>
      </c>
      <c r="M696" s="87">
        <v>0.2</v>
      </c>
      <c r="N696" s="84">
        <v>0.2</v>
      </c>
      <c r="O696" s="84">
        <v>0.25</v>
      </c>
      <c r="P696" s="84">
        <v>0.25</v>
      </c>
      <c r="Q696" s="84">
        <v>0.25</v>
      </c>
      <c r="R696" s="84">
        <v>0.25</v>
      </c>
      <c r="S696" s="84">
        <v>0.25</v>
      </c>
      <c r="T696" s="84">
        <v>0.25</v>
      </c>
      <c r="U696" s="84">
        <v>0.25</v>
      </c>
      <c r="V696" s="74">
        <v>0.25</v>
      </c>
      <c r="W696" s="74">
        <v>0.25</v>
      </c>
      <c r="X696" s="74">
        <v>0.25</v>
      </c>
      <c r="Y696" s="74">
        <v>0.25</v>
      </c>
      <c r="Z696" s="74">
        <v>0.25</v>
      </c>
      <c r="AA696" s="74">
        <v>0.25</v>
      </c>
      <c r="AB696" s="74">
        <v>0.25</v>
      </c>
      <c r="AC696" s="74">
        <v>0.25</v>
      </c>
      <c r="AD696" s="74">
        <v>0.25</v>
      </c>
      <c r="AE696" s="74">
        <v>0.25</v>
      </c>
      <c r="AF696" s="74">
        <v>0.25</v>
      </c>
      <c r="AG696" s="74">
        <v>0.33</v>
      </c>
      <c r="AH696" s="74">
        <v>0.33</v>
      </c>
      <c r="AI696" s="74" t="s">
        <v>26</v>
      </c>
      <c r="AJ696" s="74" t="s">
        <v>26</v>
      </c>
      <c r="AK696" s="74" t="s">
        <v>26</v>
      </c>
    </row>
    <row r="697" spans="1:37" x14ac:dyDescent="0.25">
      <c r="A697" s="74" t="s">
        <v>952</v>
      </c>
      <c r="B697" s="84" t="s">
        <v>28</v>
      </c>
      <c r="C697" s="74" t="s">
        <v>89</v>
      </c>
      <c r="D697" s="74" t="s">
        <v>90</v>
      </c>
      <c r="E697" s="74" t="s">
        <v>482</v>
      </c>
      <c r="F697" s="74" t="s">
        <v>951</v>
      </c>
      <c r="G697" s="74" t="s">
        <v>93</v>
      </c>
      <c r="H697" s="84">
        <v>5</v>
      </c>
      <c r="I697" s="85">
        <v>0.7</v>
      </c>
      <c r="J697" s="86">
        <v>0.29519112583865559</v>
      </c>
      <c r="K697" s="87">
        <v>0.15</v>
      </c>
      <c r="L697" s="87">
        <v>0.27</v>
      </c>
      <c r="M697" s="87">
        <v>0.27</v>
      </c>
      <c r="N697" s="84">
        <v>0.27</v>
      </c>
      <c r="O697" s="84">
        <v>0.27</v>
      </c>
      <c r="P697" s="84">
        <v>0.27</v>
      </c>
      <c r="Q697" s="84">
        <v>0.27</v>
      </c>
      <c r="R697" s="84">
        <v>0.27</v>
      </c>
      <c r="S697" s="84">
        <v>0.27</v>
      </c>
      <c r="T697" s="84">
        <v>0.27</v>
      </c>
      <c r="U697" s="84">
        <v>0.27</v>
      </c>
      <c r="V697" s="74">
        <v>0.27</v>
      </c>
      <c r="W697" s="74">
        <v>0.27</v>
      </c>
      <c r="X697" s="74">
        <v>0.27</v>
      </c>
      <c r="Y697" s="74">
        <v>0.27</v>
      </c>
      <c r="Z697" s="74">
        <v>0.27</v>
      </c>
      <c r="AA697" s="74">
        <v>0.27</v>
      </c>
      <c r="AB697" s="74">
        <v>0.27</v>
      </c>
      <c r="AC697" s="74">
        <v>0.27</v>
      </c>
      <c r="AD697" s="74">
        <v>0.27</v>
      </c>
      <c r="AE697" s="74">
        <v>0.27</v>
      </c>
      <c r="AF697" s="74">
        <v>0.27</v>
      </c>
      <c r="AG697" s="74">
        <v>0.33</v>
      </c>
      <c r="AH697" s="74">
        <v>0.33</v>
      </c>
      <c r="AI697" s="74" t="s">
        <v>26</v>
      </c>
      <c r="AJ697" s="74" t="s">
        <v>26</v>
      </c>
      <c r="AK697" s="74" t="s">
        <v>26</v>
      </c>
    </row>
    <row r="698" spans="1:37" x14ac:dyDescent="0.25">
      <c r="A698" s="74" t="s">
        <v>953</v>
      </c>
      <c r="B698" s="84" t="s">
        <v>20</v>
      </c>
      <c r="C698" s="74" t="s">
        <v>89</v>
      </c>
      <c r="D698" s="74" t="s">
        <v>90</v>
      </c>
      <c r="E698" s="74" t="s">
        <v>91</v>
      </c>
      <c r="F698" s="74" t="s">
        <v>954</v>
      </c>
      <c r="G698" s="74" t="s">
        <v>93</v>
      </c>
      <c r="H698" s="84">
        <v>5</v>
      </c>
      <c r="I698" s="85">
        <v>0.7</v>
      </c>
      <c r="J698" s="86">
        <v>0.29519112583865559</v>
      </c>
      <c r="K698" s="87">
        <v>0.15</v>
      </c>
      <c r="L698" s="87">
        <v>0.2</v>
      </c>
      <c r="M698" s="87">
        <v>0.2</v>
      </c>
      <c r="N698" s="84">
        <v>0.2</v>
      </c>
      <c r="O698" s="84">
        <v>0.25</v>
      </c>
      <c r="P698" s="84">
        <v>0.25</v>
      </c>
      <c r="Q698" s="84">
        <v>0.25</v>
      </c>
      <c r="R698" s="84">
        <v>0.25</v>
      </c>
      <c r="S698" s="84">
        <v>0.25</v>
      </c>
      <c r="T698" s="84">
        <v>0.25</v>
      </c>
      <c r="U698" s="84">
        <v>0.25</v>
      </c>
      <c r="V698" s="74">
        <v>0.25</v>
      </c>
      <c r="W698" s="74">
        <v>0.25</v>
      </c>
      <c r="X698" s="74">
        <v>0.25</v>
      </c>
      <c r="Y698" s="74">
        <v>0.25</v>
      </c>
      <c r="Z698" s="74">
        <v>0.25</v>
      </c>
      <c r="AA698" s="74">
        <v>0.25</v>
      </c>
      <c r="AB698" s="74">
        <v>0.25</v>
      </c>
      <c r="AC698" s="74">
        <v>0.25</v>
      </c>
      <c r="AD698" s="74">
        <v>0.25</v>
      </c>
      <c r="AE698" s="74">
        <v>0.25</v>
      </c>
      <c r="AF698" s="74">
        <v>0.25</v>
      </c>
      <c r="AG698" s="74">
        <v>0.33</v>
      </c>
      <c r="AH698" s="74">
        <v>0.33</v>
      </c>
      <c r="AI698" s="74" t="s">
        <v>26</v>
      </c>
      <c r="AJ698" s="74" t="s">
        <v>26</v>
      </c>
      <c r="AK698" s="74" t="s">
        <v>26</v>
      </c>
    </row>
    <row r="699" spans="1:37" x14ac:dyDescent="0.25">
      <c r="A699" s="74" t="s">
        <v>955</v>
      </c>
      <c r="B699" s="84" t="s">
        <v>28</v>
      </c>
      <c r="C699" s="74" t="s">
        <v>89</v>
      </c>
      <c r="D699" s="74" t="s">
        <v>90</v>
      </c>
      <c r="E699" s="74" t="s">
        <v>91</v>
      </c>
      <c r="F699" s="74" t="s">
        <v>954</v>
      </c>
      <c r="G699" s="74" t="s">
        <v>93</v>
      </c>
      <c r="H699" s="84">
        <v>5</v>
      </c>
      <c r="I699" s="85">
        <v>0.7</v>
      </c>
      <c r="J699" s="86">
        <v>0.29519112583865559</v>
      </c>
      <c r="K699" s="87">
        <v>0.15</v>
      </c>
      <c r="L699" s="87">
        <v>0.27</v>
      </c>
      <c r="M699" s="87">
        <v>0.27</v>
      </c>
      <c r="N699" s="84">
        <v>0.27</v>
      </c>
      <c r="O699" s="84">
        <v>0.27</v>
      </c>
      <c r="P699" s="84">
        <v>0.27</v>
      </c>
      <c r="Q699" s="84">
        <v>0.27</v>
      </c>
      <c r="R699" s="84">
        <v>0.27</v>
      </c>
      <c r="S699" s="84">
        <v>0.27</v>
      </c>
      <c r="T699" s="84">
        <v>0.27</v>
      </c>
      <c r="U699" s="84">
        <v>0.27</v>
      </c>
      <c r="V699" s="74">
        <v>0.27</v>
      </c>
      <c r="W699" s="74">
        <v>0.27</v>
      </c>
      <c r="X699" s="74">
        <v>0.27</v>
      </c>
      <c r="Y699" s="74">
        <v>0.27</v>
      </c>
      <c r="Z699" s="74">
        <v>0.27</v>
      </c>
      <c r="AA699" s="74">
        <v>0.27</v>
      </c>
      <c r="AB699" s="74">
        <v>0.27</v>
      </c>
      <c r="AC699" s="74">
        <v>0.27</v>
      </c>
      <c r="AD699" s="74">
        <v>0.27</v>
      </c>
      <c r="AE699" s="74">
        <v>0.27</v>
      </c>
      <c r="AF699" s="74">
        <v>0.27</v>
      </c>
      <c r="AG699" s="74">
        <v>0.33</v>
      </c>
      <c r="AH699" s="74">
        <v>0.33</v>
      </c>
      <c r="AI699" s="74" t="s">
        <v>26</v>
      </c>
      <c r="AJ699" s="74" t="s">
        <v>26</v>
      </c>
      <c r="AK699" s="74" t="s">
        <v>26</v>
      </c>
    </row>
    <row r="700" spans="1:37" x14ac:dyDescent="0.25">
      <c r="A700" s="74" t="s">
        <v>956</v>
      </c>
      <c r="B700" s="84" t="s">
        <v>20</v>
      </c>
      <c r="C700" s="74" t="s">
        <v>89</v>
      </c>
      <c r="D700" s="74" t="s">
        <v>90</v>
      </c>
      <c r="E700" s="74" t="s">
        <v>944</v>
      </c>
      <c r="F700" s="74" t="s">
        <v>954</v>
      </c>
      <c r="G700" s="74" t="s">
        <v>93</v>
      </c>
      <c r="H700" s="84">
        <v>5</v>
      </c>
      <c r="I700" s="85">
        <v>0.7</v>
      </c>
      <c r="J700" s="86">
        <v>0.29519112583865559</v>
      </c>
      <c r="K700" s="87">
        <v>0.15</v>
      </c>
      <c r="L700" s="87">
        <v>0.2</v>
      </c>
      <c r="M700" s="87">
        <v>0.2</v>
      </c>
      <c r="N700" s="84">
        <v>0.2</v>
      </c>
      <c r="O700" s="84">
        <v>0.25</v>
      </c>
      <c r="P700" s="84">
        <v>0.25</v>
      </c>
      <c r="Q700" s="84">
        <v>0.25</v>
      </c>
      <c r="R700" s="84">
        <v>0.25</v>
      </c>
      <c r="S700" s="84">
        <v>0.25</v>
      </c>
      <c r="T700" s="84">
        <v>0.25</v>
      </c>
      <c r="U700" s="84">
        <v>0.25</v>
      </c>
      <c r="V700" s="74">
        <v>0.25</v>
      </c>
      <c r="W700" s="74">
        <v>0.25</v>
      </c>
      <c r="X700" s="74">
        <v>0.25</v>
      </c>
      <c r="Y700" s="74">
        <v>0.25</v>
      </c>
      <c r="Z700" s="74">
        <v>0.25</v>
      </c>
      <c r="AA700" s="74">
        <v>0.25</v>
      </c>
      <c r="AB700" s="74">
        <v>0.25</v>
      </c>
      <c r="AC700" s="74">
        <v>0.25</v>
      </c>
      <c r="AD700" s="74">
        <v>0.25</v>
      </c>
      <c r="AE700" s="74">
        <v>0.25</v>
      </c>
      <c r="AF700" s="74">
        <v>0.25</v>
      </c>
      <c r="AG700" s="74">
        <v>0.33</v>
      </c>
      <c r="AH700" s="74">
        <v>0.33</v>
      </c>
      <c r="AI700" s="74" t="s">
        <v>26</v>
      </c>
      <c r="AJ700" s="74" t="s">
        <v>26</v>
      </c>
      <c r="AK700" s="74" t="s">
        <v>26</v>
      </c>
    </row>
    <row r="701" spans="1:37" x14ac:dyDescent="0.25">
      <c r="A701" s="74" t="s">
        <v>957</v>
      </c>
      <c r="B701" s="84" t="s">
        <v>28</v>
      </c>
      <c r="C701" s="74" t="s">
        <v>89</v>
      </c>
      <c r="D701" s="74" t="s">
        <v>90</v>
      </c>
      <c r="E701" s="74" t="s">
        <v>944</v>
      </c>
      <c r="F701" s="74" t="s">
        <v>954</v>
      </c>
      <c r="G701" s="74" t="s">
        <v>93</v>
      </c>
      <c r="H701" s="84">
        <v>5</v>
      </c>
      <c r="I701" s="85">
        <v>0.7</v>
      </c>
      <c r="J701" s="86">
        <v>0.29519112583865559</v>
      </c>
      <c r="K701" s="87">
        <v>0.15</v>
      </c>
      <c r="L701" s="87">
        <v>0.27</v>
      </c>
      <c r="M701" s="87">
        <v>0.27</v>
      </c>
      <c r="N701" s="84">
        <v>0.27</v>
      </c>
      <c r="O701" s="84">
        <v>0.27</v>
      </c>
      <c r="P701" s="84">
        <v>0.27</v>
      </c>
      <c r="Q701" s="84">
        <v>0.27</v>
      </c>
      <c r="R701" s="84">
        <v>0.27</v>
      </c>
      <c r="S701" s="84">
        <v>0.27</v>
      </c>
      <c r="T701" s="84">
        <v>0.27</v>
      </c>
      <c r="U701" s="84">
        <v>0.27</v>
      </c>
      <c r="V701" s="74">
        <v>0.27</v>
      </c>
      <c r="W701" s="74">
        <v>0.27</v>
      </c>
      <c r="X701" s="74">
        <v>0.27</v>
      </c>
      <c r="Y701" s="74">
        <v>0.27</v>
      </c>
      <c r="Z701" s="74">
        <v>0.27</v>
      </c>
      <c r="AA701" s="74">
        <v>0.27</v>
      </c>
      <c r="AB701" s="74">
        <v>0.27</v>
      </c>
      <c r="AC701" s="74">
        <v>0.27</v>
      </c>
      <c r="AD701" s="74">
        <v>0.27</v>
      </c>
      <c r="AE701" s="74">
        <v>0.27</v>
      </c>
      <c r="AF701" s="74">
        <v>0.27</v>
      </c>
      <c r="AG701" s="74">
        <v>0.33</v>
      </c>
      <c r="AH701" s="74">
        <v>0.33</v>
      </c>
      <c r="AI701" s="74" t="s">
        <v>26</v>
      </c>
      <c r="AJ701" s="74" t="s">
        <v>26</v>
      </c>
      <c r="AK701" s="74" t="s">
        <v>26</v>
      </c>
    </row>
    <row r="702" spans="1:37" x14ac:dyDescent="0.25">
      <c r="A702" s="74" t="s">
        <v>958</v>
      </c>
      <c r="B702" s="84" t="s">
        <v>20</v>
      </c>
      <c r="C702" s="74" t="s">
        <v>89</v>
      </c>
      <c r="D702" s="74" t="s">
        <v>90</v>
      </c>
      <c r="E702" s="74" t="s">
        <v>931</v>
      </c>
      <c r="F702" s="74" t="s">
        <v>954</v>
      </c>
      <c r="G702" s="74" t="s">
        <v>93</v>
      </c>
      <c r="H702" s="84">
        <v>5</v>
      </c>
      <c r="I702" s="85">
        <v>0.7</v>
      </c>
      <c r="J702" s="86">
        <v>0.29519112583865559</v>
      </c>
      <c r="K702" s="87">
        <v>0.15</v>
      </c>
      <c r="L702" s="87">
        <v>0.2</v>
      </c>
      <c r="M702" s="87">
        <v>0.2</v>
      </c>
      <c r="N702" s="84">
        <v>0.2</v>
      </c>
      <c r="O702" s="84">
        <v>0.25</v>
      </c>
      <c r="P702" s="84">
        <v>0.25</v>
      </c>
      <c r="Q702" s="84">
        <v>0.25</v>
      </c>
      <c r="R702" s="84">
        <v>0.25</v>
      </c>
      <c r="S702" s="84">
        <v>0.25</v>
      </c>
      <c r="T702" s="84">
        <v>0.25</v>
      </c>
      <c r="U702" s="84">
        <v>0.25</v>
      </c>
      <c r="V702" s="74">
        <v>0.25</v>
      </c>
      <c r="W702" s="74">
        <v>0.25</v>
      </c>
      <c r="X702" s="74">
        <v>0.25</v>
      </c>
      <c r="Y702" s="74">
        <v>0.25</v>
      </c>
      <c r="Z702" s="74">
        <v>0.25</v>
      </c>
      <c r="AA702" s="74">
        <v>0.25</v>
      </c>
      <c r="AB702" s="74">
        <v>0.25</v>
      </c>
      <c r="AC702" s="74">
        <v>0.25</v>
      </c>
      <c r="AD702" s="74">
        <v>0.25</v>
      </c>
      <c r="AE702" s="74">
        <v>0.25</v>
      </c>
      <c r="AF702" s="74">
        <v>0.25</v>
      </c>
      <c r="AG702" s="74">
        <v>0.33</v>
      </c>
      <c r="AH702" s="74">
        <v>0.33</v>
      </c>
      <c r="AI702" s="74" t="s">
        <v>26</v>
      </c>
      <c r="AJ702" s="74" t="s">
        <v>26</v>
      </c>
      <c r="AK702" s="74" t="s">
        <v>26</v>
      </c>
    </row>
    <row r="703" spans="1:37" x14ac:dyDescent="0.25">
      <c r="A703" s="74" t="s">
        <v>959</v>
      </c>
      <c r="B703" s="84" t="s">
        <v>28</v>
      </c>
      <c r="C703" s="74" t="s">
        <v>89</v>
      </c>
      <c r="D703" s="74" t="s">
        <v>90</v>
      </c>
      <c r="E703" s="74" t="s">
        <v>931</v>
      </c>
      <c r="F703" s="74" t="s">
        <v>954</v>
      </c>
      <c r="G703" s="74" t="s">
        <v>93</v>
      </c>
      <c r="H703" s="84">
        <v>5</v>
      </c>
      <c r="I703" s="85">
        <v>0.7</v>
      </c>
      <c r="J703" s="86">
        <v>0.29519112583865559</v>
      </c>
      <c r="K703" s="87">
        <v>0.15</v>
      </c>
      <c r="L703" s="87">
        <v>0.27</v>
      </c>
      <c r="M703" s="87">
        <v>0.27</v>
      </c>
      <c r="N703" s="84">
        <v>0.27</v>
      </c>
      <c r="O703" s="84">
        <v>0.27</v>
      </c>
      <c r="P703" s="84">
        <v>0.27</v>
      </c>
      <c r="Q703" s="84">
        <v>0.27</v>
      </c>
      <c r="R703" s="84">
        <v>0.27</v>
      </c>
      <c r="S703" s="84">
        <v>0.27</v>
      </c>
      <c r="T703" s="84">
        <v>0.27</v>
      </c>
      <c r="U703" s="84">
        <v>0.27</v>
      </c>
      <c r="V703" s="74">
        <v>0.27</v>
      </c>
      <c r="W703" s="74">
        <v>0.27</v>
      </c>
      <c r="X703" s="74">
        <v>0.27</v>
      </c>
      <c r="Y703" s="74">
        <v>0.27</v>
      </c>
      <c r="Z703" s="74">
        <v>0.27</v>
      </c>
      <c r="AA703" s="74">
        <v>0.27</v>
      </c>
      <c r="AB703" s="74">
        <v>0.27</v>
      </c>
      <c r="AC703" s="74">
        <v>0.27</v>
      </c>
      <c r="AD703" s="74">
        <v>0.27</v>
      </c>
      <c r="AE703" s="74">
        <v>0.27</v>
      </c>
      <c r="AF703" s="74">
        <v>0.27</v>
      </c>
      <c r="AG703" s="74">
        <v>0.33</v>
      </c>
      <c r="AH703" s="74">
        <v>0.33</v>
      </c>
      <c r="AI703" s="74" t="s">
        <v>26</v>
      </c>
      <c r="AJ703" s="74" t="s">
        <v>26</v>
      </c>
      <c r="AK703" s="74" t="s">
        <v>26</v>
      </c>
    </row>
    <row r="704" spans="1:37" x14ac:dyDescent="0.25">
      <c r="A704" s="74" t="s">
        <v>960</v>
      </c>
      <c r="B704" s="84" t="s">
        <v>20</v>
      </c>
      <c r="C704" s="74" t="s">
        <v>89</v>
      </c>
      <c r="D704" s="74" t="s">
        <v>90</v>
      </c>
      <c r="E704" s="74" t="s">
        <v>944</v>
      </c>
      <c r="F704" s="74" t="s">
        <v>961</v>
      </c>
      <c r="G704" s="74" t="s">
        <v>93</v>
      </c>
      <c r="H704" s="84">
        <v>10</v>
      </c>
      <c r="I704" s="85">
        <v>0.7</v>
      </c>
      <c r="J704" s="86">
        <v>0.46921264677093277</v>
      </c>
      <c r="K704" s="87">
        <v>0.15</v>
      </c>
      <c r="L704" s="87">
        <v>0.2</v>
      </c>
      <c r="M704" s="87">
        <v>0.2</v>
      </c>
      <c r="N704" s="84">
        <v>0.2</v>
      </c>
      <c r="O704" s="84">
        <v>0.25</v>
      </c>
      <c r="P704" s="84">
        <v>0.25</v>
      </c>
      <c r="Q704" s="84">
        <v>0.25</v>
      </c>
      <c r="R704" s="84">
        <v>0.25</v>
      </c>
      <c r="S704" s="84">
        <v>0.25</v>
      </c>
      <c r="T704" s="84">
        <v>0.25</v>
      </c>
      <c r="U704" s="84">
        <v>0.25</v>
      </c>
      <c r="V704" s="74">
        <v>0.25</v>
      </c>
      <c r="W704" s="74">
        <v>0.25</v>
      </c>
      <c r="X704" s="74">
        <v>0.25</v>
      </c>
      <c r="Y704" s="74">
        <v>0.25</v>
      </c>
      <c r="Z704" s="74">
        <v>0.25</v>
      </c>
      <c r="AA704" s="74">
        <v>0.25</v>
      </c>
      <c r="AB704" s="74">
        <v>0.25</v>
      </c>
      <c r="AC704" s="74">
        <v>0.25</v>
      </c>
      <c r="AD704" s="74">
        <v>0.25</v>
      </c>
      <c r="AE704" s="74">
        <v>0.25</v>
      </c>
      <c r="AF704" s="74">
        <v>0.25</v>
      </c>
      <c r="AG704" s="74">
        <v>0.33</v>
      </c>
      <c r="AH704" s="74">
        <v>0.33</v>
      </c>
      <c r="AI704" s="74" t="s">
        <v>26</v>
      </c>
      <c r="AJ704" s="74" t="s">
        <v>26</v>
      </c>
      <c r="AK704" s="74" t="s">
        <v>26</v>
      </c>
    </row>
    <row r="705" spans="1:37" x14ac:dyDescent="0.25">
      <c r="A705" s="74" t="s">
        <v>962</v>
      </c>
      <c r="B705" s="84" t="s">
        <v>28</v>
      </c>
      <c r="C705" s="74" t="s">
        <v>89</v>
      </c>
      <c r="D705" s="74" t="s">
        <v>90</v>
      </c>
      <c r="E705" s="74" t="s">
        <v>944</v>
      </c>
      <c r="F705" s="74" t="s">
        <v>961</v>
      </c>
      <c r="G705" s="74" t="s">
        <v>93</v>
      </c>
      <c r="H705" s="84">
        <v>10</v>
      </c>
      <c r="I705" s="85">
        <v>0.7</v>
      </c>
      <c r="J705" s="86">
        <v>0.46921264677093277</v>
      </c>
      <c r="K705" s="87">
        <v>0.15</v>
      </c>
      <c r="L705" s="87">
        <v>0.27</v>
      </c>
      <c r="M705" s="87">
        <v>0.27</v>
      </c>
      <c r="N705" s="84">
        <v>0.27</v>
      </c>
      <c r="O705" s="84">
        <v>0.27</v>
      </c>
      <c r="P705" s="84">
        <v>0.27</v>
      </c>
      <c r="Q705" s="84">
        <v>0.27</v>
      </c>
      <c r="R705" s="84">
        <v>0.27</v>
      </c>
      <c r="S705" s="84">
        <v>0.27</v>
      </c>
      <c r="T705" s="84">
        <v>0.27</v>
      </c>
      <c r="U705" s="84">
        <v>0.27</v>
      </c>
      <c r="V705" s="74">
        <v>0.27</v>
      </c>
      <c r="W705" s="74">
        <v>0.27</v>
      </c>
      <c r="X705" s="74">
        <v>0.27</v>
      </c>
      <c r="Y705" s="74">
        <v>0.27</v>
      </c>
      <c r="Z705" s="74">
        <v>0.27</v>
      </c>
      <c r="AA705" s="74">
        <v>0.27</v>
      </c>
      <c r="AB705" s="74">
        <v>0.27</v>
      </c>
      <c r="AC705" s="74">
        <v>0.27</v>
      </c>
      <c r="AD705" s="74">
        <v>0.27</v>
      </c>
      <c r="AE705" s="74">
        <v>0.27</v>
      </c>
      <c r="AF705" s="74">
        <v>0.27</v>
      </c>
      <c r="AG705" s="74">
        <v>0.33</v>
      </c>
      <c r="AH705" s="74">
        <v>0.33</v>
      </c>
      <c r="AI705" s="74" t="s">
        <v>26</v>
      </c>
      <c r="AJ705" s="74" t="s">
        <v>26</v>
      </c>
      <c r="AK705" s="74" t="s">
        <v>26</v>
      </c>
    </row>
    <row r="706" spans="1:37" x14ac:dyDescent="0.25">
      <c r="A706" s="74" t="s">
        <v>963</v>
      </c>
      <c r="B706" s="84" t="s">
        <v>20</v>
      </c>
      <c r="C706" s="74" t="s">
        <v>89</v>
      </c>
      <c r="D706" s="74" t="s">
        <v>90</v>
      </c>
      <c r="E706" s="74" t="s">
        <v>482</v>
      </c>
      <c r="F706" s="74" t="s">
        <v>961</v>
      </c>
      <c r="G706" s="74" t="s">
        <v>93</v>
      </c>
      <c r="H706" s="84">
        <v>10</v>
      </c>
      <c r="I706" s="85">
        <v>0.7</v>
      </c>
      <c r="J706" s="86">
        <v>0.46921264677093277</v>
      </c>
      <c r="K706" s="87">
        <v>0.15</v>
      </c>
      <c r="L706" s="87">
        <v>0.2</v>
      </c>
      <c r="M706" s="87">
        <v>0.2</v>
      </c>
      <c r="N706" s="84">
        <v>0.2</v>
      </c>
      <c r="O706" s="84">
        <v>0.25</v>
      </c>
      <c r="P706" s="84">
        <v>0.25</v>
      </c>
      <c r="Q706" s="84">
        <v>0.25</v>
      </c>
      <c r="R706" s="84">
        <v>0.25</v>
      </c>
      <c r="S706" s="84">
        <v>0.25</v>
      </c>
      <c r="T706" s="84">
        <v>0.25</v>
      </c>
      <c r="U706" s="84">
        <v>0.25</v>
      </c>
      <c r="V706" s="74">
        <v>0.25</v>
      </c>
      <c r="W706" s="74">
        <v>0.25</v>
      </c>
      <c r="X706" s="74">
        <v>0.25</v>
      </c>
      <c r="Y706" s="74">
        <v>0.25</v>
      </c>
      <c r="Z706" s="74">
        <v>0.25</v>
      </c>
      <c r="AA706" s="74">
        <v>0.25</v>
      </c>
      <c r="AB706" s="74">
        <v>0.25</v>
      </c>
      <c r="AC706" s="74">
        <v>0.25</v>
      </c>
      <c r="AD706" s="74">
        <v>0.25</v>
      </c>
      <c r="AE706" s="74">
        <v>0.25</v>
      </c>
      <c r="AF706" s="74">
        <v>0.25</v>
      </c>
      <c r="AG706" s="74">
        <v>0.33</v>
      </c>
      <c r="AH706" s="74">
        <v>0.33</v>
      </c>
      <c r="AI706" s="74" t="s">
        <v>26</v>
      </c>
      <c r="AJ706" s="74" t="s">
        <v>26</v>
      </c>
      <c r="AK706" s="74" t="s">
        <v>26</v>
      </c>
    </row>
    <row r="707" spans="1:37" x14ac:dyDescent="0.25">
      <c r="A707" s="74" t="s">
        <v>964</v>
      </c>
      <c r="B707" s="84" t="s">
        <v>28</v>
      </c>
      <c r="C707" s="74" t="s">
        <v>89</v>
      </c>
      <c r="D707" s="74" t="s">
        <v>90</v>
      </c>
      <c r="E707" s="74" t="s">
        <v>482</v>
      </c>
      <c r="F707" s="74" t="s">
        <v>961</v>
      </c>
      <c r="G707" s="74" t="s">
        <v>93</v>
      </c>
      <c r="H707" s="84">
        <v>10</v>
      </c>
      <c r="I707" s="85">
        <v>0.7</v>
      </c>
      <c r="J707" s="86">
        <v>0.46921264677093277</v>
      </c>
      <c r="K707" s="87">
        <v>0.15</v>
      </c>
      <c r="L707" s="87">
        <v>0.27</v>
      </c>
      <c r="M707" s="87">
        <v>0.27</v>
      </c>
      <c r="N707" s="84">
        <v>0.27</v>
      </c>
      <c r="O707" s="84">
        <v>0.27</v>
      </c>
      <c r="P707" s="84">
        <v>0.27</v>
      </c>
      <c r="Q707" s="84">
        <v>0.27</v>
      </c>
      <c r="R707" s="84">
        <v>0.27</v>
      </c>
      <c r="S707" s="84">
        <v>0.27</v>
      </c>
      <c r="T707" s="84">
        <v>0.27</v>
      </c>
      <c r="U707" s="84">
        <v>0.27</v>
      </c>
      <c r="V707" s="74">
        <v>0.27</v>
      </c>
      <c r="W707" s="74">
        <v>0.27</v>
      </c>
      <c r="X707" s="74">
        <v>0.27</v>
      </c>
      <c r="Y707" s="74">
        <v>0.27</v>
      </c>
      <c r="Z707" s="74">
        <v>0.27</v>
      </c>
      <c r="AA707" s="74">
        <v>0.27</v>
      </c>
      <c r="AB707" s="74">
        <v>0.27</v>
      </c>
      <c r="AC707" s="74">
        <v>0.27</v>
      </c>
      <c r="AD707" s="74">
        <v>0.27</v>
      </c>
      <c r="AE707" s="74">
        <v>0.27</v>
      </c>
      <c r="AF707" s="74">
        <v>0.27</v>
      </c>
      <c r="AG707" s="74">
        <v>0.33</v>
      </c>
      <c r="AH707" s="74">
        <v>0.33</v>
      </c>
      <c r="AI707" s="74" t="s">
        <v>26</v>
      </c>
      <c r="AJ707" s="74" t="s">
        <v>26</v>
      </c>
      <c r="AK707" s="74" t="s">
        <v>26</v>
      </c>
    </row>
    <row r="708" spans="1:37" x14ac:dyDescent="0.25">
      <c r="A708" s="74" t="s">
        <v>965</v>
      </c>
      <c r="B708" s="84" t="s">
        <v>20</v>
      </c>
      <c r="C708" s="74" t="s">
        <v>89</v>
      </c>
      <c r="D708" s="74" t="s">
        <v>90</v>
      </c>
      <c r="E708" s="74" t="s">
        <v>931</v>
      </c>
      <c r="F708" s="74" t="s">
        <v>961</v>
      </c>
      <c r="G708" s="74" t="s">
        <v>93</v>
      </c>
      <c r="H708" s="84">
        <v>10</v>
      </c>
      <c r="I708" s="85">
        <v>0.7</v>
      </c>
      <c r="J708" s="86">
        <v>0.46921264677093277</v>
      </c>
      <c r="K708" s="87">
        <v>0.15</v>
      </c>
      <c r="L708" s="87">
        <v>0.2</v>
      </c>
      <c r="M708" s="87">
        <v>0.2</v>
      </c>
      <c r="N708" s="84">
        <v>0.2</v>
      </c>
      <c r="O708" s="84">
        <v>0.25</v>
      </c>
      <c r="P708" s="84">
        <v>0.25</v>
      </c>
      <c r="Q708" s="84">
        <v>0.25</v>
      </c>
      <c r="R708" s="84">
        <v>0.25</v>
      </c>
      <c r="S708" s="84">
        <v>0.25</v>
      </c>
      <c r="T708" s="84">
        <v>0.25</v>
      </c>
      <c r="U708" s="84">
        <v>0.25</v>
      </c>
      <c r="V708" s="74">
        <v>0.25</v>
      </c>
      <c r="W708" s="74">
        <v>0.25</v>
      </c>
      <c r="X708" s="74">
        <v>0.25</v>
      </c>
      <c r="Y708" s="74">
        <v>0.25</v>
      </c>
      <c r="Z708" s="74">
        <v>0.25</v>
      </c>
      <c r="AA708" s="74">
        <v>0.25</v>
      </c>
      <c r="AB708" s="74">
        <v>0.25</v>
      </c>
      <c r="AC708" s="74">
        <v>0.25</v>
      </c>
      <c r="AD708" s="74">
        <v>0.25</v>
      </c>
      <c r="AE708" s="74">
        <v>0.25</v>
      </c>
      <c r="AF708" s="74">
        <v>0.25</v>
      </c>
      <c r="AG708" s="74">
        <v>0.33</v>
      </c>
      <c r="AH708" s="74">
        <v>0.33</v>
      </c>
      <c r="AI708" s="74" t="s">
        <v>26</v>
      </c>
      <c r="AJ708" s="74" t="s">
        <v>26</v>
      </c>
      <c r="AK708" s="74" t="s">
        <v>26</v>
      </c>
    </row>
    <row r="709" spans="1:37" x14ac:dyDescent="0.25">
      <c r="A709" s="74" t="s">
        <v>966</v>
      </c>
      <c r="B709" s="84" t="s">
        <v>28</v>
      </c>
      <c r="C709" s="74" t="s">
        <v>89</v>
      </c>
      <c r="D709" s="74" t="s">
        <v>90</v>
      </c>
      <c r="E709" s="74" t="s">
        <v>931</v>
      </c>
      <c r="F709" s="74" t="s">
        <v>961</v>
      </c>
      <c r="G709" s="74" t="s">
        <v>93</v>
      </c>
      <c r="H709" s="84">
        <v>10</v>
      </c>
      <c r="I709" s="85">
        <v>0.7</v>
      </c>
      <c r="J709" s="86">
        <v>0.46921264677093277</v>
      </c>
      <c r="K709" s="87">
        <v>0.15</v>
      </c>
      <c r="L709" s="87">
        <v>0.27</v>
      </c>
      <c r="M709" s="87">
        <v>0.27</v>
      </c>
      <c r="N709" s="84">
        <v>0.27</v>
      </c>
      <c r="O709" s="84">
        <v>0.27</v>
      </c>
      <c r="P709" s="84">
        <v>0.27</v>
      </c>
      <c r="Q709" s="84">
        <v>0.27</v>
      </c>
      <c r="R709" s="84">
        <v>0.27</v>
      </c>
      <c r="S709" s="84">
        <v>0.27</v>
      </c>
      <c r="T709" s="84">
        <v>0.27</v>
      </c>
      <c r="U709" s="84">
        <v>0.27</v>
      </c>
      <c r="V709" s="74">
        <v>0.27</v>
      </c>
      <c r="W709" s="74">
        <v>0.27</v>
      </c>
      <c r="X709" s="74">
        <v>0.27</v>
      </c>
      <c r="Y709" s="74">
        <v>0.27</v>
      </c>
      <c r="Z709" s="74">
        <v>0.27</v>
      </c>
      <c r="AA709" s="74">
        <v>0.27</v>
      </c>
      <c r="AB709" s="74">
        <v>0.27</v>
      </c>
      <c r="AC709" s="74">
        <v>0.27</v>
      </c>
      <c r="AD709" s="74">
        <v>0.27</v>
      </c>
      <c r="AE709" s="74">
        <v>0.27</v>
      </c>
      <c r="AF709" s="74">
        <v>0.27</v>
      </c>
      <c r="AG709" s="74">
        <v>0.33</v>
      </c>
      <c r="AH709" s="74">
        <v>0.33</v>
      </c>
      <c r="AI709" s="74" t="s">
        <v>26</v>
      </c>
      <c r="AJ709" s="74" t="s">
        <v>26</v>
      </c>
      <c r="AK709" s="74" t="s">
        <v>26</v>
      </c>
    </row>
    <row r="710" spans="1:37" x14ac:dyDescent="0.25">
      <c r="A710" s="74" t="s">
        <v>967</v>
      </c>
      <c r="B710" s="84" t="s">
        <v>20</v>
      </c>
      <c r="C710" s="74" t="s">
        <v>89</v>
      </c>
      <c r="D710" s="74" t="s">
        <v>90</v>
      </c>
      <c r="E710" s="74" t="s">
        <v>91</v>
      </c>
      <c r="F710" s="74" t="s">
        <v>968</v>
      </c>
      <c r="G710" s="74" t="s">
        <v>93</v>
      </c>
      <c r="H710" s="84">
        <v>10</v>
      </c>
      <c r="I710" s="85">
        <v>0.7</v>
      </c>
      <c r="J710" s="86">
        <v>0.46921264677093277</v>
      </c>
      <c r="K710" s="87">
        <v>0.15</v>
      </c>
      <c r="L710" s="87">
        <v>0.2</v>
      </c>
      <c r="M710" s="87">
        <v>0.2</v>
      </c>
      <c r="N710" s="84">
        <v>0.2</v>
      </c>
      <c r="O710" s="84">
        <v>0.25</v>
      </c>
      <c r="P710" s="84">
        <v>0.25</v>
      </c>
      <c r="Q710" s="84">
        <v>0.25</v>
      </c>
      <c r="R710" s="84">
        <v>0.25</v>
      </c>
      <c r="S710" s="84">
        <v>0.25</v>
      </c>
      <c r="T710" s="84">
        <v>0.25</v>
      </c>
      <c r="U710" s="84">
        <v>0.25</v>
      </c>
      <c r="V710" s="74">
        <v>0.25</v>
      </c>
      <c r="W710" s="74">
        <v>0.25</v>
      </c>
      <c r="X710" s="74">
        <v>0.25</v>
      </c>
      <c r="Y710" s="74">
        <v>0.25</v>
      </c>
      <c r="Z710" s="74">
        <v>0.25</v>
      </c>
      <c r="AA710" s="74">
        <v>0.25</v>
      </c>
      <c r="AB710" s="74">
        <v>0.25</v>
      </c>
      <c r="AC710" s="74">
        <v>0.25</v>
      </c>
      <c r="AD710" s="74">
        <v>0.25</v>
      </c>
      <c r="AE710" s="74">
        <v>0.25</v>
      </c>
      <c r="AF710" s="74">
        <v>0.25</v>
      </c>
      <c r="AG710" s="74">
        <v>0.33</v>
      </c>
      <c r="AH710" s="74">
        <v>0.33</v>
      </c>
      <c r="AI710" s="74" t="s">
        <v>26</v>
      </c>
      <c r="AJ710" s="74" t="s">
        <v>26</v>
      </c>
      <c r="AK710" s="74" t="s">
        <v>26</v>
      </c>
    </row>
    <row r="711" spans="1:37" x14ac:dyDescent="0.25">
      <c r="A711" s="74" t="s">
        <v>969</v>
      </c>
      <c r="B711" s="84" t="s">
        <v>28</v>
      </c>
      <c r="C711" s="74" t="s">
        <v>89</v>
      </c>
      <c r="D711" s="74" t="s">
        <v>90</v>
      </c>
      <c r="E711" s="74" t="s">
        <v>91</v>
      </c>
      <c r="F711" s="74" t="s">
        <v>968</v>
      </c>
      <c r="G711" s="74" t="s">
        <v>93</v>
      </c>
      <c r="H711" s="84">
        <v>10</v>
      </c>
      <c r="I711" s="85">
        <v>0.7</v>
      </c>
      <c r="J711" s="86">
        <v>0.46921264677093277</v>
      </c>
      <c r="K711" s="87">
        <v>0.15</v>
      </c>
      <c r="L711" s="87">
        <v>0.27</v>
      </c>
      <c r="M711" s="87">
        <v>0.27</v>
      </c>
      <c r="N711" s="84">
        <v>0.27</v>
      </c>
      <c r="O711" s="84">
        <v>0.27</v>
      </c>
      <c r="P711" s="84">
        <v>0.27</v>
      </c>
      <c r="Q711" s="84">
        <v>0.27</v>
      </c>
      <c r="R711" s="84">
        <v>0.27</v>
      </c>
      <c r="S711" s="84">
        <v>0.27</v>
      </c>
      <c r="T711" s="84">
        <v>0.27</v>
      </c>
      <c r="U711" s="84">
        <v>0.27</v>
      </c>
      <c r="V711" s="74">
        <v>0.27</v>
      </c>
      <c r="W711" s="74">
        <v>0.27</v>
      </c>
      <c r="X711" s="74">
        <v>0.27</v>
      </c>
      <c r="Y711" s="74">
        <v>0.27</v>
      </c>
      <c r="Z711" s="74">
        <v>0.27</v>
      </c>
      <c r="AA711" s="74">
        <v>0.27</v>
      </c>
      <c r="AB711" s="74">
        <v>0.27</v>
      </c>
      <c r="AC711" s="74">
        <v>0.27</v>
      </c>
      <c r="AD711" s="74">
        <v>0.27</v>
      </c>
      <c r="AE711" s="74">
        <v>0.27</v>
      </c>
      <c r="AF711" s="74">
        <v>0.27</v>
      </c>
      <c r="AG711" s="74">
        <v>0.33</v>
      </c>
      <c r="AH711" s="74">
        <v>0.33</v>
      </c>
      <c r="AI711" s="74" t="s">
        <v>26</v>
      </c>
      <c r="AJ711" s="74" t="s">
        <v>26</v>
      </c>
      <c r="AK711" s="74" t="s">
        <v>26</v>
      </c>
    </row>
    <row r="712" spans="1:37" x14ac:dyDescent="0.25">
      <c r="A712" s="74" t="s">
        <v>970</v>
      </c>
      <c r="B712" s="84" t="s">
        <v>20</v>
      </c>
      <c r="C712" s="74" t="s">
        <v>89</v>
      </c>
      <c r="D712" s="74" t="s">
        <v>77</v>
      </c>
      <c r="E712" s="74" t="s">
        <v>299</v>
      </c>
      <c r="F712" s="74" t="s">
        <v>971</v>
      </c>
      <c r="G712" s="74" t="s">
        <v>79</v>
      </c>
      <c r="H712" s="84">
        <v>5</v>
      </c>
      <c r="I712" s="85">
        <v>0.7</v>
      </c>
      <c r="J712" s="86">
        <v>0.28937570628908127</v>
      </c>
      <c r="K712" s="87">
        <v>0.15</v>
      </c>
      <c r="L712" s="87">
        <v>0.2</v>
      </c>
      <c r="M712" s="87">
        <v>0.2</v>
      </c>
      <c r="N712" s="84">
        <v>0.2</v>
      </c>
      <c r="O712" s="84">
        <v>0.25</v>
      </c>
      <c r="P712" s="84">
        <v>0.25</v>
      </c>
      <c r="Q712" s="84">
        <v>0.25</v>
      </c>
      <c r="R712" s="84">
        <v>0.25</v>
      </c>
      <c r="S712" s="84">
        <v>0.25</v>
      </c>
      <c r="T712" s="84">
        <v>0.25</v>
      </c>
      <c r="U712" s="84">
        <v>0.25</v>
      </c>
      <c r="V712" s="74">
        <v>0.25</v>
      </c>
      <c r="W712" s="74">
        <v>0.25</v>
      </c>
      <c r="X712" s="74">
        <v>0.25</v>
      </c>
      <c r="Y712" s="74">
        <v>0.25</v>
      </c>
      <c r="Z712" s="74">
        <v>0.25</v>
      </c>
      <c r="AA712" s="74">
        <v>0.25</v>
      </c>
      <c r="AB712" s="74">
        <v>0.25</v>
      </c>
      <c r="AC712" s="74">
        <v>0.25</v>
      </c>
      <c r="AD712" s="74">
        <v>0.25</v>
      </c>
      <c r="AE712" s="74">
        <v>0.25</v>
      </c>
      <c r="AF712" s="74">
        <v>0.25</v>
      </c>
      <c r="AG712" s="74">
        <v>0.33</v>
      </c>
      <c r="AH712" s="74">
        <v>0.33</v>
      </c>
      <c r="AI712" s="74" t="s">
        <v>26</v>
      </c>
      <c r="AJ712" s="74" t="s">
        <v>26</v>
      </c>
      <c r="AK712" s="74" t="s">
        <v>26</v>
      </c>
    </row>
    <row r="713" spans="1:37" x14ac:dyDescent="0.25">
      <c r="A713" s="74" t="s">
        <v>972</v>
      </c>
      <c r="B713" s="84" t="s">
        <v>28</v>
      </c>
      <c r="C713" s="74" t="s">
        <v>89</v>
      </c>
      <c r="D713" s="74" t="s">
        <v>77</v>
      </c>
      <c r="E713" s="74" t="s">
        <v>299</v>
      </c>
      <c r="F713" s="74" t="s">
        <v>971</v>
      </c>
      <c r="G713" s="74" t="s">
        <v>79</v>
      </c>
      <c r="H713" s="84">
        <v>5</v>
      </c>
      <c r="I713" s="85">
        <v>0.7</v>
      </c>
      <c r="J713" s="86">
        <v>0.28937570628908127</v>
      </c>
      <c r="K713" s="87">
        <v>0.15</v>
      </c>
      <c r="L713" s="87">
        <v>0.27</v>
      </c>
      <c r="M713" s="87">
        <v>0.27</v>
      </c>
      <c r="N713" s="84">
        <v>0.27</v>
      </c>
      <c r="O713" s="84">
        <v>0.27</v>
      </c>
      <c r="P713" s="84">
        <v>0.27</v>
      </c>
      <c r="Q713" s="84">
        <v>0.27</v>
      </c>
      <c r="R713" s="84">
        <v>0.27</v>
      </c>
      <c r="S713" s="84">
        <v>0.27</v>
      </c>
      <c r="T713" s="84">
        <v>0.27</v>
      </c>
      <c r="U713" s="84">
        <v>0.27</v>
      </c>
      <c r="V713" s="74">
        <v>0.27</v>
      </c>
      <c r="W713" s="74">
        <v>0.27</v>
      </c>
      <c r="X713" s="74">
        <v>0.27</v>
      </c>
      <c r="Y713" s="74">
        <v>0.27</v>
      </c>
      <c r="Z713" s="74">
        <v>0.27</v>
      </c>
      <c r="AA713" s="74">
        <v>0.27</v>
      </c>
      <c r="AB713" s="74">
        <v>0.27</v>
      </c>
      <c r="AC713" s="74">
        <v>0.27</v>
      </c>
      <c r="AD713" s="74">
        <v>0.27</v>
      </c>
      <c r="AE713" s="74">
        <v>0.27</v>
      </c>
      <c r="AF713" s="74">
        <v>0.27</v>
      </c>
      <c r="AG713" s="74">
        <v>0.33</v>
      </c>
      <c r="AH713" s="74">
        <v>0.33</v>
      </c>
      <c r="AI713" s="74" t="s">
        <v>26</v>
      </c>
      <c r="AJ713" s="74" t="s">
        <v>26</v>
      </c>
      <c r="AK713" s="74" t="s">
        <v>26</v>
      </c>
    </row>
    <row r="714" spans="1:37" x14ac:dyDescent="0.25">
      <c r="A714" s="74" t="s">
        <v>973</v>
      </c>
      <c r="B714" s="84" t="s">
        <v>20</v>
      </c>
      <c r="C714" s="74" t="s">
        <v>21</v>
      </c>
      <c r="D714" s="74" t="s">
        <v>77</v>
      </c>
      <c r="E714" s="74" t="s">
        <v>299</v>
      </c>
      <c r="F714" s="74" t="s">
        <v>971</v>
      </c>
      <c r="G714" s="74" t="s">
        <v>79</v>
      </c>
      <c r="H714" s="84">
        <v>5</v>
      </c>
      <c r="I714" s="85">
        <v>0.7</v>
      </c>
      <c r="J714" s="86">
        <v>0.28937570628908127</v>
      </c>
      <c r="K714" s="87">
        <v>0.13</v>
      </c>
      <c r="L714" s="87">
        <v>0.2</v>
      </c>
      <c r="M714" s="87">
        <v>0.2</v>
      </c>
      <c r="N714" s="84">
        <v>0.2</v>
      </c>
      <c r="O714" s="84">
        <v>0.2</v>
      </c>
      <c r="P714" s="84">
        <v>0.2</v>
      </c>
      <c r="Q714" s="84">
        <v>0.2</v>
      </c>
      <c r="R714" s="84">
        <v>0.2</v>
      </c>
      <c r="S714" s="84">
        <v>0.2</v>
      </c>
      <c r="T714" s="84">
        <v>0.2</v>
      </c>
      <c r="U714" s="84">
        <v>0.2</v>
      </c>
      <c r="V714" s="74">
        <v>0.2</v>
      </c>
      <c r="W714" s="74">
        <v>0.2</v>
      </c>
      <c r="X714" s="74">
        <v>0.2</v>
      </c>
      <c r="Y714" s="74">
        <v>0.2</v>
      </c>
      <c r="Z714" s="74">
        <v>0.2</v>
      </c>
      <c r="AA714" s="74">
        <v>0.2</v>
      </c>
      <c r="AB714" s="74">
        <v>0.2</v>
      </c>
      <c r="AC714" s="74">
        <v>0.2</v>
      </c>
      <c r="AD714" s="74">
        <v>0.2</v>
      </c>
      <c r="AE714" s="74">
        <v>0.2</v>
      </c>
      <c r="AF714" s="74">
        <v>0.2</v>
      </c>
      <c r="AG714" s="74">
        <v>0.33</v>
      </c>
      <c r="AH714" s="74">
        <v>0.33</v>
      </c>
      <c r="AI714" s="74" t="s">
        <v>26</v>
      </c>
      <c r="AJ714" s="74" t="s">
        <v>26</v>
      </c>
      <c r="AK714" s="74" t="s">
        <v>26</v>
      </c>
    </row>
    <row r="715" spans="1:37" x14ac:dyDescent="0.25">
      <c r="A715" s="74" t="s">
        <v>974</v>
      </c>
      <c r="B715" s="84" t="s">
        <v>28</v>
      </c>
      <c r="C715" s="74" t="s">
        <v>21</v>
      </c>
      <c r="D715" s="74" t="s">
        <v>77</v>
      </c>
      <c r="E715" s="74" t="s">
        <v>299</v>
      </c>
      <c r="F715" s="74" t="s">
        <v>971</v>
      </c>
      <c r="G715" s="74" t="s">
        <v>79</v>
      </c>
      <c r="H715" s="84">
        <v>5</v>
      </c>
      <c r="I715" s="85">
        <v>0.7</v>
      </c>
      <c r="J715" s="86">
        <v>0.28937570628908127</v>
      </c>
      <c r="K715" s="87">
        <v>0.2</v>
      </c>
      <c r="L715" s="87">
        <v>0.27</v>
      </c>
      <c r="M715" s="87">
        <v>0.27</v>
      </c>
      <c r="N715" s="84">
        <v>0.27</v>
      </c>
      <c r="O715" s="84">
        <v>0.27</v>
      </c>
      <c r="P715" s="84">
        <v>0.27</v>
      </c>
      <c r="Q715" s="84">
        <v>0.27</v>
      </c>
      <c r="R715" s="84">
        <v>0.27</v>
      </c>
      <c r="S715" s="84">
        <v>0.27</v>
      </c>
      <c r="T715" s="84">
        <v>0.27</v>
      </c>
      <c r="U715" s="84">
        <v>0.27</v>
      </c>
      <c r="V715" s="74">
        <v>0.27</v>
      </c>
      <c r="W715" s="74">
        <v>0.27</v>
      </c>
      <c r="X715" s="74">
        <v>0.27</v>
      </c>
      <c r="Y715" s="74">
        <v>0.27</v>
      </c>
      <c r="Z715" s="74">
        <v>0.27</v>
      </c>
      <c r="AA715" s="74">
        <v>0.27</v>
      </c>
      <c r="AB715" s="74">
        <v>0.27</v>
      </c>
      <c r="AC715" s="74">
        <v>0.27</v>
      </c>
      <c r="AD715" s="74">
        <v>0.27</v>
      </c>
      <c r="AE715" s="74">
        <v>0.27</v>
      </c>
      <c r="AF715" s="74">
        <v>0.27</v>
      </c>
      <c r="AG715" s="74">
        <v>0.33</v>
      </c>
      <c r="AH715" s="74">
        <v>0.33</v>
      </c>
      <c r="AI715" s="74" t="s">
        <v>26</v>
      </c>
      <c r="AJ715" s="74" t="s">
        <v>26</v>
      </c>
      <c r="AK715" s="74" t="s">
        <v>26</v>
      </c>
    </row>
    <row r="716" spans="1:37" x14ac:dyDescent="0.25">
      <c r="A716" s="74" t="s">
        <v>975</v>
      </c>
      <c r="B716" s="84" t="s">
        <v>20</v>
      </c>
      <c r="C716" s="74" t="s">
        <v>30</v>
      </c>
      <c r="D716" s="74" t="s">
        <v>77</v>
      </c>
      <c r="E716" s="74" t="s">
        <v>299</v>
      </c>
      <c r="F716" s="74" t="s">
        <v>971</v>
      </c>
      <c r="G716" s="74" t="s">
        <v>79</v>
      </c>
      <c r="H716" s="84">
        <v>5</v>
      </c>
      <c r="I716" s="85">
        <v>0.7</v>
      </c>
      <c r="J716" s="86">
        <v>0.28937570628908127</v>
      </c>
      <c r="K716" s="87">
        <v>0.2</v>
      </c>
      <c r="L716" s="87">
        <v>0.27</v>
      </c>
      <c r="M716" s="87">
        <v>0.27</v>
      </c>
      <c r="N716" s="84">
        <v>0.27</v>
      </c>
      <c r="O716" s="84">
        <v>0.27</v>
      </c>
      <c r="P716" s="84">
        <v>0.27</v>
      </c>
      <c r="Q716" s="84">
        <v>0.27</v>
      </c>
      <c r="R716" s="84">
        <v>0.25</v>
      </c>
      <c r="S716" s="84">
        <v>0.25</v>
      </c>
      <c r="T716" s="84">
        <v>0.25</v>
      </c>
      <c r="U716" s="84">
        <v>0.25</v>
      </c>
      <c r="V716" s="74">
        <v>0.25</v>
      </c>
      <c r="W716" s="74">
        <v>0.25</v>
      </c>
      <c r="X716" s="74">
        <v>0.25</v>
      </c>
      <c r="Y716" s="74">
        <v>0.25</v>
      </c>
      <c r="Z716" s="74">
        <v>0.25</v>
      </c>
      <c r="AA716" s="74">
        <v>0.25</v>
      </c>
      <c r="AB716" s="74">
        <v>0.25</v>
      </c>
      <c r="AC716" s="74">
        <v>0.25</v>
      </c>
      <c r="AD716" s="74">
        <v>0.25</v>
      </c>
      <c r="AE716" s="74">
        <v>0.25</v>
      </c>
      <c r="AF716" s="74">
        <v>0.25</v>
      </c>
      <c r="AG716" s="74">
        <v>0.33</v>
      </c>
      <c r="AH716" s="74">
        <v>0.33</v>
      </c>
      <c r="AI716" s="74" t="s">
        <v>26</v>
      </c>
      <c r="AJ716" s="74" t="s">
        <v>26</v>
      </c>
      <c r="AK716" s="74" t="s">
        <v>26</v>
      </c>
    </row>
    <row r="717" spans="1:37" x14ac:dyDescent="0.25">
      <c r="A717" s="74" t="s">
        <v>976</v>
      </c>
      <c r="B717" s="84" t="s">
        <v>28</v>
      </c>
      <c r="C717" s="74" t="s">
        <v>30</v>
      </c>
      <c r="D717" s="74" t="s">
        <v>77</v>
      </c>
      <c r="E717" s="74" t="s">
        <v>299</v>
      </c>
      <c r="F717" s="74" t="s">
        <v>971</v>
      </c>
      <c r="G717" s="74" t="s">
        <v>79</v>
      </c>
      <c r="H717" s="84">
        <v>5</v>
      </c>
      <c r="I717" s="85">
        <v>0.7</v>
      </c>
      <c r="J717" s="86">
        <v>0.28937570628908127</v>
      </c>
      <c r="K717" s="87">
        <v>0.2</v>
      </c>
      <c r="L717" s="87">
        <v>0.27</v>
      </c>
      <c r="M717" s="87">
        <v>0.27</v>
      </c>
      <c r="N717" s="84">
        <v>0.27</v>
      </c>
      <c r="O717" s="84">
        <v>0.27</v>
      </c>
      <c r="P717" s="84">
        <v>0.27</v>
      </c>
      <c r="Q717" s="84">
        <v>0.27</v>
      </c>
      <c r="R717" s="84">
        <v>0.25</v>
      </c>
      <c r="S717" s="84">
        <v>0.25</v>
      </c>
      <c r="T717" s="84">
        <v>0.25</v>
      </c>
      <c r="U717" s="84">
        <v>0.25</v>
      </c>
      <c r="V717" s="74">
        <v>0.25</v>
      </c>
      <c r="W717" s="74">
        <v>0.25</v>
      </c>
      <c r="X717" s="74">
        <v>0.25</v>
      </c>
      <c r="Y717" s="74">
        <v>0.25</v>
      </c>
      <c r="Z717" s="74">
        <v>0.25</v>
      </c>
      <c r="AA717" s="74">
        <v>0.25</v>
      </c>
      <c r="AB717" s="74">
        <v>0.25</v>
      </c>
      <c r="AC717" s="74">
        <v>0.25</v>
      </c>
      <c r="AD717" s="74">
        <v>0.25</v>
      </c>
      <c r="AE717" s="74">
        <v>0.25</v>
      </c>
      <c r="AF717" s="74">
        <v>0.25</v>
      </c>
      <c r="AG717" s="74">
        <v>0.33</v>
      </c>
      <c r="AH717" s="74">
        <v>0.33</v>
      </c>
      <c r="AI717" s="74" t="s">
        <v>26</v>
      </c>
      <c r="AJ717" s="74" t="s">
        <v>26</v>
      </c>
      <c r="AK717" s="74" t="s">
        <v>26</v>
      </c>
    </row>
    <row r="718" spans="1:37" x14ac:dyDescent="0.25">
      <c r="A718" s="74" t="s">
        <v>977</v>
      </c>
      <c r="B718" s="84" t="s">
        <v>20</v>
      </c>
      <c r="C718" s="74" t="s">
        <v>89</v>
      </c>
      <c r="D718" s="74" t="s">
        <v>77</v>
      </c>
      <c r="E718" s="74" t="s">
        <v>299</v>
      </c>
      <c r="F718" s="74" t="s">
        <v>978</v>
      </c>
      <c r="G718" s="74" t="s">
        <v>79</v>
      </c>
      <c r="H718" s="84">
        <v>5</v>
      </c>
      <c r="I718" s="85">
        <v>0.7</v>
      </c>
      <c r="J718" s="86">
        <v>0.28937570628908127</v>
      </c>
      <c r="K718" s="87">
        <v>0.15</v>
      </c>
      <c r="L718" s="87">
        <v>0.2</v>
      </c>
      <c r="M718" s="87">
        <v>0.2</v>
      </c>
      <c r="N718" s="84">
        <v>0.2</v>
      </c>
      <c r="O718" s="84">
        <v>0.25</v>
      </c>
      <c r="P718" s="84">
        <v>0.25</v>
      </c>
      <c r="Q718" s="84">
        <v>0.25</v>
      </c>
      <c r="R718" s="84">
        <v>0.25</v>
      </c>
      <c r="S718" s="84">
        <v>0.25</v>
      </c>
      <c r="T718" s="84">
        <v>0.25</v>
      </c>
      <c r="U718" s="84">
        <v>0.25</v>
      </c>
      <c r="V718" s="74">
        <v>0.25</v>
      </c>
      <c r="W718" s="74">
        <v>0.25</v>
      </c>
      <c r="X718" s="74">
        <v>0.25</v>
      </c>
      <c r="Y718" s="74">
        <v>0.25</v>
      </c>
      <c r="Z718" s="74">
        <v>0.25</v>
      </c>
      <c r="AA718" s="74">
        <v>0.25</v>
      </c>
      <c r="AB718" s="74">
        <v>0.25</v>
      </c>
      <c r="AC718" s="74">
        <v>0.25</v>
      </c>
      <c r="AD718" s="74">
        <v>0.25</v>
      </c>
      <c r="AE718" s="74">
        <v>0.25</v>
      </c>
      <c r="AF718" s="74">
        <v>0.25</v>
      </c>
      <c r="AG718" s="74">
        <v>0.33</v>
      </c>
      <c r="AH718" s="74">
        <v>0.33</v>
      </c>
      <c r="AI718" s="74" t="s">
        <v>26</v>
      </c>
      <c r="AJ718" s="74" t="s">
        <v>26</v>
      </c>
      <c r="AK718" s="74" t="s">
        <v>26</v>
      </c>
    </row>
    <row r="719" spans="1:37" x14ac:dyDescent="0.25">
      <c r="A719" s="74" t="s">
        <v>979</v>
      </c>
      <c r="B719" s="84" t="s">
        <v>28</v>
      </c>
      <c r="C719" s="74" t="s">
        <v>89</v>
      </c>
      <c r="D719" s="74" t="s">
        <v>77</v>
      </c>
      <c r="E719" s="74" t="s">
        <v>299</v>
      </c>
      <c r="F719" s="74" t="s">
        <v>978</v>
      </c>
      <c r="G719" s="74" t="s">
        <v>79</v>
      </c>
      <c r="H719" s="84">
        <v>5</v>
      </c>
      <c r="I719" s="85">
        <v>0.7</v>
      </c>
      <c r="J719" s="86">
        <v>0.28937570628908127</v>
      </c>
      <c r="K719" s="87">
        <v>0.15</v>
      </c>
      <c r="L719" s="87">
        <v>0.27</v>
      </c>
      <c r="M719" s="87">
        <v>0.27</v>
      </c>
      <c r="N719" s="84">
        <v>0.27</v>
      </c>
      <c r="O719" s="84">
        <v>0.27</v>
      </c>
      <c r="P719" s="84">
        <v>0.27</v>
      </c>
      <c r="Q719" s="84">
        <v>0.27</v>
      </c>
      <c r="R719" s="84">
        <v>0.27</v>
      </c>
      <c r="S719" s="84">
        <v>0.27</v>
      </c>
      <c r="T719" s="84">
        <v>0.27</v>
      </c>
      <c r="U719" s="84">
        <v>0.27</v>
      </c>
      <c r="V719" s="74">
        <v>0.27</v>
      </c>
      <c r="W719" s="74">
        <v>0.27</v>
      </c>
      <c r="X719" s="74">
        <v>0.27</v>
      </c>
      <c r="Y719" s="74">
        <v>0.27</v>
      </c>
      <c r="Z719" s="74">
        <v>0.27</v>
      </c>
      <c r="AA719" s="74">
        <v>0.27</v>
      </c>
      <c r="AB719" s="74">
        <v>0.27</v>
      </c>
      <c r="AC719" s="74">
        <v>0.27</v>
      </c>
      <c r="AD719" s="74">
        <v>0.27</v>
      </c>
      <c r="AE719" s="74">
        <v>0.27</v>
      </c>
      <c r="AF719" s="74">
        <v>0.27</v>
      </c>
      <c r="AG719" s="74">
        <v>0.33</v>
      </c>
      <c r="AH719" s="74">
        <v>0.33</v>
      </c>
      <c r="AI719" s="74" t="s">
        <v>26</v>
      </c>
      <c r="AJ719" s="74" t="s">
        <v>26</v>
      </c>
      <c r="AK719" s="74" t="s">
        <v>26</v>
      </c>
    </row>
    <row r="720" spans="1:37" x14ac:dyDescent="0.25">
      <c r="A720" s="74" t="s">
        <v>980</v>
      </c>
      <c r="B720" s="84" t="s">
        <v>20</v>
      </c>
      <c r="C720" s="74" t="s">
        <v>21</v>
      </c>
      <c r="D720" s="74" t="s">
        <v>77</v>
      </c>
      <c r="E720" s="74" t="s">
        <v>299</v>
      </c>
      <c r="F720" s="74" t="s">
        <v>978</v>
      </c>
      <c r="G720" s="74" t="s">
        <v>79</v>
      </c>
      <c r="H720" s="84">
        <v>5</v>
      </c>
      <c r="I720" s="85">
        <v>0.7</v>
      </c>
      <c r="J720" s="86">
        <v>0.28937570628908127</v>
      </c>
      <c r="K720" s="87">
        <v>0.13</v>
      </c>
      <c r="L720" s="87">
        <v>0.2</v>
      </c>
      <c r="M720" s="87">
        <v>0.2</v>
      </c>
      <c r="N720" s="84">
        <v>0.2</v>
      </c>
      <c r="O720" s="84">
        <v>0.2</v>
      </c>
      <c r="P720" s="84">
        <v>0.2</v>
      </c>
      <c r="Q720" s="84">
        <v>0.2</v>
      </c>
      <c r="R720" s="84">
        <v>0.2</v>
      </c>
      <c r="S720" s="84">
        <v>0.2</v>
      </c>
      <c r="T720" s="84">
        <v>0.2</v>
      </c>
      <c r="U720" s="84">
        <v>0.2</v>
      </c>
      <c r="V720" s="74">
        <v>0.2</v>
      </c>
      <c r="W720" s="74">
        <v>0.2</v>
      </c>
      <c r="X720" s="74">
        <v>0.2</v>
      </c>
      <c r="Y720" s="74">
        <v>0.2</v>
      </c>
      <c r="Z720" s="74">
        <v>0.2</v>
      </c>
      <c r="AA720" s="74">
        <v>0.2</v>
      </c>
      <c r="AB720" s="74">
        <v>0.2</v>
      </c>
      <c r="AC720" s="74">
        <v>0.2</v>
      </c>
      <c r="AD720" s="74">
        <v>0.2</v>
      </c>
      <c r="AE720" s="74">
        <v>0.2</v>
      </c>
      <c r="AF720" s="74">
        <v>0.2</v>
      </c>
      <c r="AG720" s="74">
        <v>0.33</v>
      </c>
      <c r="AH720" s="74">
        <v>0.33</v>
      </c>
      <c r="AI720" s="74" t="s">
        <v>26</v>
      </c>
      <c r="AJ720" s="74" t="s">
        <v>26</v>
      </c>
      <c r="AK720" s="74" t="s">
        <v>26</v>
      </c>
    </row>
    <row r="721" spans="1:37" x14ac:dyDescent="0.25">
      <c r="A721" s="74" t="s">
        <v>981</v>
      </c>
      <c r="B721" s="84" t="s">
        <v>28</v>
      </c>
      <c r="C721" s="74" t="s">
        <v>21</v>
      </c>
      <c r="D721" s="74" t="s">
        <v>77</v>
      </c>
      <c r="E721" s="74" t="s">
        <v>299</v>
      </c>
      <c r="F721" s="74" t="s">
        <v>978</v>
      </c>
      <c r="G721" s="74" t="s">
        <v>79</v>
      </c>
      <c r="H721" s="84">
        <v>5</v>
      </c>
      <c r="I721" s="85">
        <v>0.7</v>
      </c>
      <c r="J721" s="86">
        <v>0.28937570628908127</v>
      </c>
      <c r="K721" s="87">
        <v>0.2</v>
      </c>
      <c r="L721" s="87">
        <v>0.27</v>
      </c>
      <c r="M721" s="87">
        <v>0.27</v>
      </c>
      <c r="N721" s="84">
        <v>0.27</v>
      </c>
      <c r="O721" s="84">
        <v>0.27</v>
      </c>
      <c r="P721" s="84">
        <v>0.27</v>
      </c>
      <c r="Q721" s="84">
        <v>0.27</v>
      </c>
      <c r="R721" s="84">
        <v>0.27</v>
      </c>
      <c r="S721" s="84">
        <v>0.27</v>
      </c>
      <c r="T721" s="84">
        <v>0.27</v>
      </c>
      <c r="U721" s="84">
        <v>0.27</v>
      </c>
      <c r="V721" s="74">
        <v>0.27</v>
      </c>
      <c r="W721" s="74">
        <v>0.27</v>
      </c>
      <c r="X721" s="74">
        <v>0.27</v>
      </c>
      <c r="Y721" s="74">
        <v>0.27</v>
      </c>
      <c r="Z721" s="74">
        <v>0.27</v>
      </c>
      <c r="AA721" s="74">
        <v>0.27</v>
      </c>
      <c r="AB721" s="74">
        <v>0.27</v>
      </c>
      <c r="AC721" s="74">
        <v>0.27</v>
      </c>
      <c r="AD721" s="74">
        <v>0.27</v>
      </c>
      <c r="AE721" s="74">
        <v>0.27</v>
      </c>
      <c r="AF721" s="74">
        <v>0.27</v>
      </c>
      <c r="AG721" s="74">
        <v>0.33</v>
      </c>
      <c r="AH721" s="74">
        <v>0.33</v>
      </c>
      <c r="AI721" s="74" t="s">
        <v>26</v>
      </c>
      <c r="AJ721" s="74" t="s">
        <v>26</v>
      </c>
      <c r="AK721" s="74" t="s">
        <v>26</v>
      </c>
    </row>
    <row r="722" spans="1:37" x14ac:dyDescent="0.25">
      <c r="A722" s="74" t="s">
        <v>982</v>
      </c>
      <c r="B722" s="84" t="s">
        <v>20</v>
      </c>
      <c r="C722" s="74" t="s">
        <v>30</v>
      </c>
      <c r="D722" s="74" t="s">
        <v>77</v>
      </c>
      <c r="E722" s="74" t="s">
        <v>299</v>
      </c>
      <c r="F722" s="74" t="s">
        <v>978</v>
      </c>
      <c r="G722" s="74" t="s">
        <v>79</v>
      </c>
      <c r="H722" s="84">
        <v>5</v>
      </c>
      <c r="I722" s="85">
        <v>0.7</v>
      </c>
      <c r="J722" s="86">
        <v>0.28937570628908127</v>
      </c>
      <c r="K722" s="87">
        <v>0.2</v>
      </c>
      <c r="L722" s="87">
        <v>0.27</v>
      </c>
      <c r="M722" s="87">
        <v>0.27</v>
      </c>
      <c r="N722" s="84">
        <v>0.27</v>
      </c>
      <c r="O722" s="84">
        <v>0.27</v>
      </c>
      <c r="P722" s="84">
        <v>0.27</v>
      </c>
      <c r="Q722" s="84">
        <v>0.27</v>
      </c>
      <c r="R722" s="84">
        <v>0.25</v>
      </c>
      <c r="S722" s="84">
        <v>0.25</v>
      </c>
      <c r="T722" s="84">
        <v>0.25</v>
      </c>
      <c r="U722" s="84">
        <v>0.25</v>
      </c>
      <c r="V722" s="74">
        <v>0.25</v>
      </c>
      <c r="W722" s="74">
        <v>0.25</v>
      </c>
      <c r="X722" s="74">
        <v>0.25</v>
      </c>
      <c r="Y722" s="74">
        <v>0.25</v>
      </c>
      <c r="Z722" s="74">
        <v>0.25</v>
      </c>
      <c r="AA722" s="74">
        <v>0.25</v>
      </c>
      <c r="AB722" s="74">
        <v>0.25</v>
      </c>
      <c r="AC722" s="74">
        <v>0.25</v>
      </c>
      <c r="AD722" s="74">
        <v>0.25</v>
      </c>
      <c r="AE722" s="74">
        <v>0.25</v>
      </c>
      <c r="AF722" s="74">
        <v>0.25</v>
      </c>
      <c r="AG722" s="74">
        <v>0.33</v>
      </c>
      <c r="AH722" s="74">
        <v>0.33</v>
      </c>
      <c r="AI722" s="74" t="s">
        <v>26</v>
      </c>
      <c r="AJ722" s="74" t="s">
        <v>26</v>
      </c>
      <c r="AK722" s="74" t="s">
        <v>26</v>
      </c>
    </row>
    <row r="723" spans="1:37" x14ac:dyDescent="0.25">
      <c r="A723" s="74" t="s">
        <v>983</v>
      </c>
      <c r="B723" s="84" t="s">
        <v>28</v>
      </c>
      <c r="C723" s="74" t="s">
        <v>30</v>
      </c>
      <c r="D723" s="74" t="s">
        <v>77</v>
      </c>
      <c r="E723" s="74" t="s">
        <v>299</v>
      </c>
      <c r="F723" s="74" t="s">
        <v>978</v>
      </c>
      <c r="G723" s="74" t="s">
        <v>79</v>
      </c>
      <c r="H723" s="84">
        <v>5</v>
      </c>
      <c r="I723" s="85">
        <v>0.7</v>
      </c>
      <c r="J723" s="86">
        <v>0.28937570628908127</v>
      </c>
      <c r="K723" s="87">
        <v>0.2</v>
      </c>
      <c r="L723" s="87">
        <v>0.27</v>
      </c>
      <c r="M723" s="87">
        <v>0.27</v>
      </c>
      <c r="N723" s="84">
        <v>0.27</v>
      </c>
      <c r="O723" s="84">
        <v>0.27</v>
      </c>
      <c r="P723" s="84">
        <v>0.27</v>
      </c>
      <c r="Q723" s="84">
        <v>0.27</v>
      </c>
      <c r="R723" s="84">
        <v>0.25</v>
      </c>
      <c r="S723" s="84">
        <v>0.25</v>
      </c>
      <c r="T723" s="84">
        <v>0.25</v>
      </c>
      <c r="U723" s="84">
        <v>0.25</v>
      </c>
      <c r="V723" s="74">
        <v>0.25</v>
      </c>
      <c r="W723" s="74">
        <v>0.25</v>
      </c>
      <c r="X723" s="74">
        <v>0.25</v>
      </c>
      <c r="Y723" s="74">
        <v>0.25</v>
      </c>
      <c r="Z723" s="74">
        <v>0.25</v>
      </c>
      <c r="AA723" s="74">
        <v>0.25</v>
      </c>
      <c r="AB723" s="74">
        <v>0.25</v>
      </c>
      <c r="AC723" s="74">
        <v>0.25</v>
      </c>
      <c r="AD723" s="74">
        <v>0.25</v>
      </c>
      <c r="AE723" s="74">
        <v>0.25</v>
      </c>
      <c r="AF723" s="74">
        <v>0.25</v>
      </c>
      <c r="AG723" s="74">
        <v>0.33</v>
      </c>
      <c r="AH723" s="74">
        <v>0.33</v>
      </c>
      <c r="AI723" s="74" t="s">
        <v>26</v>
      </c>
      <c r="AJ723" s="74" t="s">
        <v>26</v>
      </c>
      <c r="AK723" s="74" t="s">
        <v>26</v>
      </c>
    </row>
    <row r="724" spans="1:37" x14ac:dyDescent="0.25">
      <c r="A724" s="74" t="s">
        <v>984</v>
      </c>
      <c r="B724" s="84" t="s">
        <v>20</v>
      </c>
      <c r="C724" s="74" t="s">
        <v>21</v>
      </c>
      <c r="D724" s="74" t="s">
        <v>77</v>
      </c>
      <c r="E724" s="74" t="s">
        <v>871</v>
      </c>
      <c r="F724" s="74" t="s">
        <v>985</v>
      </c>
      <c r="G724" s="74" t="s">
        <v>79</v>
      </c>
      <c r="H724" s="84">
        <v>15</v>
      </c>
      <c r="I724" s="85">
        <v>0.7</v>
      </c>
      <c r="J724" s="86">
        <v>0.62860243080000411</v>
      </c>
      <c r="K724" s="87">
        <v>0.13</v>
      </c>
      <c r="L724" s="87">
        <v>0.2</v>
      </c>
      <c r="M724" s="87">
        <v>0.2</v>
      </c>
      <c r="N724" s="84">
        <v>0.2</v>
      </c>
      <c r="O724" s="84">
        <v>0.2</v>
      </c>
      <c r="P724" s="84">
        <v>0.2</v>
      </c>
      <c r="Q724" s="84">
        <v>0.2</v>
      </c>
      <c r="R724" s="84">
        <v>0.2</v>
      </c>
      <c r="S724" s="84">
        <v>0.2</v>
      </c>
      <c r="T724" s="84">
        <v>0.2</v>
      </c>
      <c r="U724" s="84">
        <v>0.2</v>
      </c>
      <c r="V724" s="74">
        <v>0.2</v>
      </c>
      <c r="W724" s="74">
        <v>0.2</v>
      </c>
      <c r="X724" s="74">
        <v>0.2</v>
      </c>
      <c r="Y724" s="74">
        <v>0.2</v>
      </c>
      <c r="Z724" s="74">
        <v>0.2</v>
      </c>
      <c r="AA724" s="74">
        <v>0.2</v>
      </c>
      <c r="AB724" s="74">
        <v>0.2</v>
      </c>
      <c r="AC724" s="74">
        <v>0.2</v>
      </c>
      <c r="AD724" s="74">
        <v>0.2</v>
      </c>
      <c r="AE724" s="74">
        <v>0.2</v>
      </c>
      <c r="AF724" s="74">
        <v>0.2</v>
      </c>
      <c r="AG724" s="74">
        <v>0.33</v>
      </c>
      <c r="AH724" s="74">
        <v>0.33</v>
      </c>
      <c r="AI724" s="74" t="s">
        <v>26</v>
      </c>
      <c r="AJ724" s="74" t="s">
        <v>26</v>
      </c>
      <c r="AK724" s="74" t="s">
        <v>26</v>
      </c>
    </row>
    <row r="725" spans="1:37" x14ac:dyDescent="0.25">
      <c r="A725" s="74" t="s">
        <v>986</v>
      </c>
      <c r="B725" s="84" t="s">
        <v>28</v>
      </c>
      <c r="C725" s="74" t="s">
        <v>21</v>
      </c>
      <c r="D725" s="74" t="s">
        <v>77</v>
      </c>
      <c r="E725" s="74" t="s">
        <v>871</v>
      </c>
      <c r="F725" s="74" t="s">
        <v>985</v>
      </c>
      <c r="G725" s="74" t="s">
        <v>79</v>
      </c>
      <c r="H725" s="84">
        <v>15</v>
      </c>
      <c r="I725" s="85">
        <v>0.7</v>
      </c>
      <c r="J725" s="86">
        <v>0.62860243080000411</v>
      </c>
      <c r="K725" s="87">
        <v>0.2</v>
      </c>
      <c r="L725" s="87">
        <v>0.27</v>
      </c>
      <c r="M725" s="87">
        <v>0.27</v>
      </c>
      <c r="N725" s="84">
        <v>0.27</v>
      </c>
      <c r="O725" s="84">
        <v>0.27</v>
      </c>
      <c r="P725" s="84">
        <v>0.27</v>
      </c>
      <c r="Q725" s="84">
        <v>0.27</v>
      </c>
      <c r="R725" s="84">
        <v>0.27</v>
      </c>
      <c r="S725" s="84">
        <v>0.27</v>
      </c>
      <c r="T725" s="84">
        <v>0.27</v>
      </c>
      <c r="U725" s="84">
        <v>0.27</v>
      </c>
      <c r="V725" s="74">
        <v>0.27</v>
      </c>
      <c r="W725" s="74">
        <v>0.27</v>
      </c>
      <c r="X725" s="74">
        <v>0.27</v>
      </c>
      <c r="Y725" s="74">
        <v>0.27</v>
      </c>
      <c r="Z725" s="74">
        <v>0.27</v>
      </c>
      <c r="AA725" s="74">
        <v>0.27</v>
      </c>
      <c r="AB725" s="74">
        <v>0.27</v>
      </c>
      <c r="AC725" s="74">
        <v>0.27</v>
      </c>
      <c r="AD725" s="74">
        <v>0.27</v>
      </c>
      <c r="AE725" s="74">
        <v>0.27</v>
      </c>
      <c r="AF725" s="74">
        <v>0.27</v>
      </c>
      <c r="AG725" s="74">
        <v>0.33</v>
      </c>
      <c r="AH725" s="74">
        <v>0.33</v>
      </c>
      <c r="AI725" s="74" t="s">
        <v>26</v>
      </c>
      <c r="AJ725" s="74" t="s">
        <v>26</v>
      </c>
      <c r="AK725" s="74" t="s">
        <v>26</v>
      </c>
    </row>
    <row r="726" spans="1:37" x14ac:dyDescent="0.25">
      <c r="A726" s="74" t="s">
        <v>987</v>
      </c>
      <c r="B726" s="84" t="s">
        <v>20</v>
      </c>
      <c r="C726" s="74" t="s">
        <v>21</v>
      </c>
      <c r="D726" s="74" t="s">
        <v>22</v>
      </c>
      <c r="E726" s="74" t="s">
        <v>38</v>
      </c>
      <c r="F726" s="74" t="s">
        <v>988</v>
      </c>
      <c r="G726" s="74" t="s">
        <v>97</v>
      </c>
      <c r="H726" s="84">
        <v>15</v>
      </c>
      <c r="I726" s="85">
        <v>0.7</v>
      </c>
      <c r="J726" s="86">
        <v>0.58250057953873935</v>
      </c>
      <c r="K726" s="87">
        <v>0.13</v>
      </c>
      <c r="L726" s="87">
        <v>0.2</v>
      </c>
      <c r="M726" s="87">
        <v>0.2</v>
      </c>
      <c r="N726" s="84">
        <v>0.2</v>
      </c>
      <c r="O726" s="84">
        <v>0.2</v>
      </c>
      <c r="P726" s="84">
        <v>0.2</v>
      </c>
      <c r="Q726" s="84">
        <v>0.2</v>
      </c>
      <c r="R726" s="84">
        <v>0.2</v>
      </c>
      <c r="S726" s="84">
        <v>0.2</v>
      </c>
      <c r="T726" s="84">
        <v>0.2</v>
      </c>
      <c r="U726" s="84">
        <v>0.2</v>
      </c>
      <c r="V726" s="74">
        <v>0.2</v>
      </c>
      <c r="W726" s="74">
        <v>0.2</v>
      </c>
      <c r="X726" s="74">
        <v>0.2</v>
      </c>
      <c r="Y726" s="74">
        <v>0.2</v>
      </c>
      <c r="Z726" s="74">
        <v>0.2</v>
      </c>
      <c r="AA726" s="74">
        <v>0.2</v>
      </c>
      <c r="AB726" s="74">
        <v>0.2</v>
      </c>
      <c r="AC726" s="74">
        <v>0.2</v>
      </c>
      <c r="AD726" s="74">
        <v>0.23</v>
      </c>
      <c r="AE726" s="74">
        <v>0.23</v>
      </c>
      <c r="AF726" s="74">
        <v>0.23</v>
      </c>
      <c r="AG726" s="74">
        <v>0.33</v>
      </c>
      <c r="AH726" s="74">
        <v>0.33</v>
      </c>
      <c r="AI726" s="74" t="s">
        <v>26</v>
      </c>
      <c r="AJ726" s="74" t="s">
        <v>26</v>
      </c>
      <c r="AK726" s="74" t="s">
        <v>26</v>
      </c>
    </row>
    <row r="727" spans="1:37" x14ac:dyDescent="0.25">
      <c r="A727" s="74" t="s">
        <v>989</v>
      </c>
      <c r="B727" s="84" t="s">
        <v>28</v>
      </c>
      <c r="C727" s="74" t="s">
        <v>21</v>
      </c>
      <c r="D727" s="74" t="s">
        <v>22</v>
      </c>
      <c r="E727" s="74" t="s">
        <v>38</v>
      </c>
      <c r="F727" s="74" t="s">
        <v>988</v>
      </c>
      <c r="G727" s="74" t="s">
        <v>97</v>
      </c>
      <c r="H727" s="84">
        <v>15</v>
      </c>
      <c r="I727" s="85">
        <v>0.7</v>
      </c>
      <c r="J727" s="86">
        <v>0.58250057953873935</v>
      </c>
      <c r="K727" s="87">
        <v>0.2</v>
      </c>
      <c r="L727" s="87">
        <v>0.27</v>
      </c>
      <c r="M727" s="87">
        <v>0.27</v>
      </c>
      <c r="N727" s="84">
        <v>0.27</v>
      </c>
      <c r="O727" s="84">
        <v>0.27</v>
      </c>
      <c r="P727" s="84">
        <v>0.27</v>
      </c>
      <c r="Q727" s="84">
        <v>0.27</v>
      </c>
      <c r="R727" s="84">
        <v>0.27</v>
      </c>
      <c r="S727" s="84">
        <v>0.27</v>
      </c>
      <c r="T727" s="84">
        <v>0.27</v>
      </c>
      <c r="U727" s="84">
        <v>0.27</v>
      </c>
      <c r="V727" s="74">
        <v>0.27</v>
      </c>
      <c r="W727" s="74">
        <v>0.27</v>
      </c>
      <c r="X727" s="74">
        <v>0.27</v>
      </c>
      <c r="Y727" s="74">
        <v>0.27</v>
      </c>
      <c r="Z727" s="74">
        <v>0.27</v>
      </c>
      <c r="AA727" s="74">
        <v>0.27</v>
      </c>
      <c r="AB727" s="74">
        <v>0.27</v>
      </c>
      <c r="AC727" s="74">
        <v>0.27</v>
      </c>
      <c r="AD727" s="74">
        <v>0.31</v>
      </c>
      <c r="AE727" s="74">
        <v>0.31</v>
      </c>
      <c r="AF727" s="74">
        <v>0.31</v>
      </c>
      <c r="AG727" s="74">
        <v>0.33</v>
      </c>
      <c r="AH727" s="74">
        <v>0.33</v>
      </c>
      <c r="AI727" s="74" t="s">
        <v>26</v>
      </c>
      <c r="AJ727" s="74" t="s">
        <v>26</v>
      </c>
      <c r="AK727" s="74" t="s">
        <v>26</v>
      </c>
    </row>
    <row r="728" spans="1:37" x14ac:dyDescent="0.25">
      <c r="A728" s="74" t="s">
        <v>990</v>
      </c>
      <c r="B728" s="84" t="s">
        <v>20</v>
      </c>
      <c r="C728" s="74" t="s">
        <v>30</v>
      </c>
      <c r="D728" s="74" t="s">
        <v>22</v>
      </c>
      <c r="E728" s="74" t="s">
        <v>38</v>
      </c>
      <c r="F728" s="74" t="s">
        <v>988</v>
      </c>
      <c r="G728" s="74" t="s">
        <v>31</v>
      </c>
      <c r="H728" s="84">
        <v>15</v>
      </c>
      <c r="I728" s="85">
        <v>0.7</v>
      </c>
      <c r="J728" s="86">
        <v>0.6269962886457372</v>
      </c>
      <c r="K728" s="87">
        <v>0.12</v>
      </c>
      <c r="L728" s="87">
        <v>0.17</v>
      </c>
      <c r="M728" s="87">
        <v>0.17</v>
      </c>
      <c r="N728" s="84">
        <v>0.25</v>
      </c>
      <c r="O728" s="84">
        <v>0.25</v>
      </c>
      <c r="P728" s="84">
        <v>0.25</v>
      </c>
      <c r="Q728" s="84">
        <v>0.25</v>
      </c>
      <c r="R728" s="84">
        <v>0.25</v>
      </c>
      <c r="S728" s="84">
        <v>0.25</v>
      </c>
      <c r="T728" s="84">
        <v>0.25</v>
      </c>
      <c r="U728" s="84">
        <v>0.25</v>
      </c>
      <c r="V728" s="74">
        <v>0.25</v>
      </c>
      <c r="W728" s="74">
        <v>0.25</v>
      </c>
      <c r="X728" s="74">
        <v>0.25</v>
      </c>
      <c r="Y728" s="74">
        <v>0.25</v>
      </c>
      <c r="Z728" s="74">
        <v>0.25</v>
      </c>
      <c r="AA728" s="74">
        <v>0.25</v>
      </c>
      <c r="AB728" s="74">
        <v>0.25</v>
      </c>
      <c r="AC728" s="74">
        <v>0.25</v>
      </c>
      <c r="AD728" s="74">
        <v>0.25</v>
      </c>
      <c r="AE728" s="74">
        <v>0.25</v>
      </c>
      <c r="AF728" s="74">
        <v>0.25</v>
      </c>
      <c r="AG728" s="74">
        <v>0.33</v>
      </c>
      <c r="AH728" s="74">
        <v>0.33</v>
      </c>
      <c r="AI728" s="74" t="s">
        <v>26</v>
      </c>
      <c r="AJ728" s="74" t="s">
        <v>26</v>
      </c>
      <c r="AK728" s="74" t="s">
        <v>26</v>
      </c>
    </row>
    <row r="729" spans="1:37" x14ac:dyDescent="0.25">
      <c r="A729" s="74" t="s">
        <v>991</v>
      </c>
      <c r="B729" s="84" t="s">
        <v>28</v>
      </c>
      <c r="C729" s="74" t="s">
        <v>30</v>
      </c>
      <c r="D729" s="74" t="s">
        <v>22</v>
      </c>
      <c r="E729" s="74" t="s">
        <v>38</v>
      </c>
      <c r="F729" s="74" t="s">
        <v>988</v>
      </c>
      <c r="G729" s="74" t="s">
        <v>31</v>
      </c>
      <c r="H729" s="84">
        <v>15</v>
      </c>
      <c r="I729" s="85">
        <v>0.7</v>
      </c>
      <c r="J729" s="86">
        <v>0.6269962886457372</v>
      </c>
      <c r="K729" s="87">
        <v>0.12</v>
      </c>
      <c r="L729" s="87">
        <v>0.27</v>
      </c>
      <c r="M729" s="87">
        <v>0.27</v>
      </c>
      <c r="N729" s="84">
        <v>0.27</v>
      </c>
      <c r="O729" s="84">
        <v>0.25</v>
      </c>
      <c r="P729" s="84">
        <v>0.25</v>
      </c>
      <c r="Q729" s="84">
        <v>0.25</v>
      </c>
      <c r="R729" s="84">
        <v>0.25</v>
      </c>
      <c r="S729" s="84">
        <v>0.25</v>
      </c>
      <c r="T729" s="84">
        <v>0.25</v>
      </c>
      <c r="U729" s="84">
        <v>0.25</v>
      </c>
      <c r="V729" s="74">
        <v>0.25</v>
      </c>
      <c r="W729" s="74">
        <v>0.25</v>
      </c>
      <c r="X729" s="74">
        <v>0.25</v>
      </c>
      <c r="Y729" s="74">
        <v>0.25</v>
      </c>
      <c r="Z729" s="74">
        <v>0.25</v>
      </c>
      <c r="AA729" s="74">
        <v>0.25</v>
      </c>
      <c r="AB729" s="74">
        <v>0.25</v>
      </c>
      <c r="AC729" s="74">
        <v>0.25</v>
      </c>
      <c r="AD729" s="74">
        <v>0.25</v>
      </c>
      <c r="AE729" s="74">
        <v>0.25</v>
      </c>
      <c r="AF729" s="74">
        <v>0.25</v>
      </c>
      <c r="AG729" s="74">
        <v>0.33</v>
      </c>
      <c r="AH729" s="74">
        <v>0.33</v>
      </c>
      <c r="AI729" s="74" t="s">
        <v>26</v>
      </c>
      <c r="AJ729" s="74" t="s">
        <v>26</v>
      </c>
      <c r="AK729" s="74" t="s">
        <v>26</v>
      </c>
    </row>
    <row r="730" spans="1:37" x14ac:dyDescent="0.25">
      <c r="A730" s="74" t="s">
        <v>992</v>
      </c>
      <c r="B730" s="84" t="s">
        <v>20</v>
      </c>
      <c r="C730" s="74" t="s">
        <v>21</v>
      </c>
      <c r="D730" s="74" t="s">
        <v>22</v>
      </c>
      <c r="E730" s="74" t="s">
        <v>38</v>
      </c>
      <c r="F730" s="74" t="s">
        <v>993</v>
      </c>
      <c r="G730" s="74" t="s">
        <v>97</v>
      </c>
      <c r="H730" s="84">
        <v>20</v>
      </c>
      <c r="I730" s="85">
        <v>0.7</v>
      </c>
      <c r="J730" s="86">
        <v>0.70116810707842225</v>
      </c>
      <c r="K730" s="87">
        <v>0.13</v>
      </c>
      <c r="L730" s="87">
        <v>0.2</v>
      </c>
      <c r="M730" s="87">
        <v>0.2</v>
      </c>
      <c r="N730" s="84">
        <v>0.2</v>
      </c>
      <c r="O730" s="84">
        <v>0.2</v>
      </c>
      <c r="P730" s="84">
        <v>0.2</v>
      </c>
      <c r="Q730" s="84">
        <v>0.2</v>
      </c>
      <c r="R730" s="84">
        <v>0.2</v>
      </c>
      <c r="S730" s="84">
        <v>0.2</v>
      </c>
      <c r="T730" s="84">
        <v>0.2</v>
      </c>
      <c r="U730" s="84">
        <v>0.2</v>
      </c>
      <c r="V730" s="74">
        <v>0.2</v>
      </c>
      <c r="W730" s="74">
        <v>0.2</v>
      </c>
      <c r="X730" s="74">
        <v>0.2</v>
      </c>
      <c r="Y730" s="74">
        <v>0.2</v>
      </c>
      <c r="Z730" s="74">
        <v>0.2</v>
      </c>
      <c r="AA730" s="74">
        <v>0.2</v>
      </c>
      <c r="AB730" s="74">
        <v>0.2</v>
      </c>
      <c r="AC730" s="74">
        <v>0.2</v>
      </c>
      <c r="AD730" s="74">
        <v>0.23</v>
      </c>
      <c r="AE730" s="74">
        <v>0.23</v>
      </c>
      <c r="AF730" s="74">
        <v>0.23</v>
      </c>
      <c r="AG730" s="74">
        <v>0.33</v>
      </c>
      <c r="AH730" s="74">
        <v>0.38</v>
      </c>
      <c r="AI730" s="74" t="s">
        <v>26</v>
      </c>
      <c r="AJ730" s="74" t="s">
        <v>26</v>
      </c>
      <c r="AK730" s="74" t="s">
        <v>26</v>
      </c>
    </row>
    <row r="731" spans="1:37" x14ac:dyDescent="0.25">
      <c r="A731" s="74" t="s">
        <v>994</v>
      </c>
      <c r="B731" s="84" t="s">
        <v>28</v>
      </c>
      <c r="C731" s="74" t="s">
        <v>21</v>
      </c>
      <c r="D731" s="74" t="s">
        <v>22</v>
      </c>
      <c r="E731" s="74" t="s">
        <v>38</v>
      </c>
      <c r="F731" s="74" t="s">
        <v>993</v>
      </c>
      <c r="G731" s="74" t="s">
        <v>97</v>
      </c>
      <c r="H731" s="84">
        <v>20</v>
      </c>
      <c r="I731" s="85">
        <v>0.7</v>
      </c>
      <c r="J731" s="86">
        <v>0.70116810707842225</v>
      </c>
      <c r="K731" s="87">
        <v>0.2</v>
      </c>
      <c r="L731" s="87">
        <v>0.27</v>
      </c>
      <c r="M731" s="87">
        <v>0.27</v>
      </c>
      <c r="N731" s="84">
        <v>0.27</v>
      </c>
      <c r="O731" s="84">
        <v>0.27</v>
      </c>
      <c r="P731" s="84">
        <v>0.27</v>
      </c>
      <c r="Q731" s="84">
        <v>0.27</v>
      </c>
      <c r="R731" s="84">
        <v>0.27</v>
      </c>
      <c r="S731" s="84">
        <v>0.27</v>
      </c>
      <c r="T731" s="84">
        <v>0.27</v>
      </c>
      <c r="U731" s="84">
        <v>0.27</v>
      </c>
      <c r="V731" s="74">
        <v>0.27</v>
      </c>
      <c r="W731" s="74">
        <v>0.27</v>
      </c>
      <c r="X731" s="74">
        <v>0.27</v>
      </c>
      <c r="Y731" s="74">
        <v>0.27</v>
      </c>
      <c r="Z731" s="74">
        <v>0.27</v>
      </c>
      <c r="AA731" s="74">
        <v>0.27</v>
      </c>
      <c r="AB731" s="74">
        <v>0.27</v>
      </c>
      <c r="AC731" s="74">
        <v>0.27</v>
      </c>
      <c r="AD731" s="74">
        <v>0.31</v>
      </c>
      <c r="AE731" s="74">
        <v>0.31</v>
      </c>
      <c r="AF731" s="74">
        <v>0.31</v>
      </c>
      <c r="AG731" s="74">
        <v>0.33</v>
      </c>
      <c r="AH731" s="74">
        <v>0.38</v>
      </c>
      <c r="AI731" s="74" t="s">
        <v>26</v>
      </c>
      <c r="AJ731" s="74" t="s">
        <v>26</v>
      </c>
      <c r="AK731" s="74" t="s">
        <v>26</v>
      </c>
    </row>
    <row r="732" spans="1:37" x14ac:dyDescent="0.25">
      <c r="A732" s="74" t="s">
        <v>995</v>
      </c>
      <c r="B732" s="84" t="s">
        <v>20</v>
      </c>
      <c r="C732" s="74" t="s">
        <v>30</v>
      </c>
      <c r="D732" s="74" t="s">
        <v>22</v>
      </c>
      <c r="E732" s="74" t="s">
        <v>38</v>
      </c>
      <c r="F732" s="74" t="s">
        <v>993</v>
      </c>
      <c r="G732" s="74" t="s">
        <v>31</v>
      </c>
      <c r="H732" s="84">
        <v>20</v>
      </c>
      <c r="I732" s="85">
        <v>0.7</v>
      </c>
      <c r="J732" s="86">
        <v>0.74901332918833474</v>
      </c>
      <c r="K732" s="87">
        <v>0.12</v>
      </c>
      <c r="L732" s="87">
        <v>0.17</v>
      </c>
      <c r="M732" s="87">
        <v>0.17</v>
      </c>
      <c r="N732" s="84">
        <v>0.25</v>
      </c>
      <c r="O732" s="84">
        <v>0.25</v>
      </c>
      <c r="P732" s="84">
        <v>0.25</v>
      </c>
      <c r="Q732" s="84">
        <v>0.25</v>
      </c>
      <c r="R732" s="84">
        <v>0.25</v>
      </c>
      <c r="S732" s="84">
        <v>0.25</v>
      </c>
      <c r="T732" s="84">
        <v>0.25</v>
      </c>
      <c r="U732" s="84">
        <v>0.25</v>
      </c>
      <c r="V732" s="74">
        <v>0.25</v>
      </c>
      <c r="W732" s="74">
        <v>0.25</v>
      </c>
      <c r="X732" s="74">
        <v>0.25</v>
      </c>
      <c r="Y732" s="74">
        <v>0.25</v>
      </c>
      <c r="Z732" s="74">
        <v>0.25</v>
      </c>
      <c r="AA732" s="74">
        <v>0.25</v>
      </c>
      <c r="AB732" s="74">
        <v>0.25</v>
      </c>
      <c r="AC732" s="74">
        <v>0.25</v>
      </c>
      <c r="AD732" s="74">
        <v>0.25</v>
      </c>
      <c r="AE732" s="74">
        <v>0.25</v>
      </c>
      <c r="AF732" s="74">
        <v>0.25</v>
      </c>
      <c r="AG732" s="74">
        <v>0.33</v>
      </c>
      <c r="AH732" s="74">
        <v>0.38</v>
      </c>
      <c r="AI732" s="74" t="s">
        <v>26</v>
      </c>
      <c r="AJ732" s="74" t="s">
        <v>26</v>
      </c>
      <c r="AK732" s="74" t="s">
        <v>26</v>
      </c>
    </row>
    <row r="733" spans="1:37" x14ac:dyDescent="0.25">
      <c r="A733" s="74" t="s">
        <v>996</v>
      </c>
      <c r="B733" s="84" t="s">
        <v>28</v>
      </c>
      <c r="C733" s="74" t="s">
        <v>30</v>
      </c>
      <c r="D733" s="74" t="s">
        <v>22</v>
      </c>
      <c r="E733" s="74" t="s">
        <v>38</v>
      </c>
      <c r="F733" s="74" t="s">
        <v>993</v>
      </c>
      <c r="G733" s="74" t="s">
        <v>31</v>
      </c>
      <c r="H733" s="84">
        <v>20</v>
      </c>
      <c r="I733" s="85">
        <v>0.7</v>
      </c>
      <c r="J733" s="86">
        <v>0.74901332918833474</v>
      </c>
      <c r="K733" s="87">
        <v>0.12</v>
      </c>
      <c r="L733" s="87">
        <v>0.27</v>
      </c>
      <c r="M733" s="87">
        <v>0.27</v>
      </c>
      <c r="N733" s="84">
        <v>0.27</v>
      </c>
      <c r="O733" s="84">
        <v>0.25</v>
      </c>
      <c r="P733" s="84">
        <v>0.25</v>
      </c>
      <c r="Q733" s="84">
        <v>0.25</v>
      </c>
      <c r="R733" s="84">
        <v>0.25</v>
      </c>
      <c r="S733" s="84">
        <v>0.25</v>
      </c>
      <c r="T733" s="84">
        <v>0.25</v>
      </c>
      <c r="U733" s="84">
        <v>0.25</v>
      </c>
      <c r="V733" s="74">
        <v>0.25</v>
      </c>
      <c r="W733" s="74">
        <v>0.25</v>
      </c>
      <c r="X733" s="74">
        <v>0.25</v>
      </c>
      <c r="Y733" s="74">
        <v>0.25</v>
      </c>
      <c r="Z733" s="74">
        <v>0.25</v>
      </c>
      <c r="AA733" s="74">
        <v>0.25</v>
      </c>
      <c r="AB733" s="74">
        <v>0.25</v>
      </c>
      <c r="AC733" s="74">
        <v>0.25</v>
      </c>
      <c r="AD733" s="74">
        <v>0.25</v>
      </c>
      <c r="AE733" s="74">
        <v>0.25</v>
      </c>
      <c r="AF733" s="74">
        <v>0.25</v>
      </c>
      <c r="AG733" s="74">
        <v>0.33</v>
      </c>
      <c r="AH733" s="74">
        <v>0.38</v>
      </c>
      <c r="AI733" s="74" t="s">
        <v>26</v>
      </c>
      <c r="AJ733" s="74" t="s">
        <v>26</v>
      </c>
      <c r="AK733" s="74" t="s">
        <v>26</v>
      </c>
    </row>
    <row r="734" spans="1:37" x14ac:dyDescent="0.25">
      <c r="A734" s="74" t="s">
        <v>997</v>
      </c>
      <c r="B734" s="84" t="s">
        <v>20</v>
      </c>
      <c r="C734" s="74" t="s">
        <v>21</v>
      </c>
      <c r="D734" s="74" t="s">
        <v>22</v>
      </c>
      <c r="E734" s="74" t="s">
        <v>38</v>
      </c>
      <c r="F734" s="74" t="s">
        <v>998</v>
      </c>
      <c r="G734" s="74" t="s">
        <v>97</v>
      </c>
      <c r="H734" s="84">
        <v>20</v>
      </c>
      <c r="I734" s="85">
        <v>0.7</v>
      </c>
      <c r="J734" s="86">
        <v>0.70116810707842225</v>
      </c>
      <c r="K734" s="87">
        <v>0.13</v>
      </c>
      <c r="L734" s="87">
        <v>0.2</v>
      </c>
      <c r="M734" s="87">
        <v>0.2</v>
      </c>
      <c r="N734" s="84">
        <v>0.2</v>
      </c>
      <c r="O734" s="84">
        <v>0.2</v>
      </c>
      <c r="P734" s="84">
        <v>0.2</v>
      </c>
      <c r="Q734" s="84">
        <v>0.2</v>
      </c>
      <c r="R734" s="84">
        <v>0.2</v>
      </c>
      <c r="S734" s="84">
        <v>0.2</v>
      </c>
      <c r="T734" s="84">
        <v>0.2</v>
      </c>
      <c r="U734" s="84">
        <v>0.2</v>
      </c>
      <c r="V734" s="74">
        <v>0.2</v>
      </c>
      <c r="W734" s="74">
        <v>0.2</v>
      </c>
      <c r="X734" s="74">
        <v>0.2</v>
      </c>
      <c r="Y734" s="74">
        <v>0.2</v>
      </c>
      <c r="Z734" s="74">
        <v>0.2</v>
      </c>
      <c r="AA734" s="74">
        <v>0.2</v>
      </c>
      <c r="AB734" s="74">
        <v>0.2</v>
      </c>
      <c r="AC734" s="74">
        <v>0.2</v>
      </c>
      <c r="AD734" s="74">
        <v>0.23</v>
      </c>
      <c r="AE734" s="74">
        <v>0.23</v>
      </c>
      <c r="AF734" s="74">
        <v>0.23</v>
      </c>
      <c r="AG734" s="74">
        <v>0.33</v>
      </c>
      <c r="AH734" s="74">
        <v>0.38</v>
      </c>
      <c r="AI734" s="74" t="s">
        <v>26</v>
      </c>
      <c r="AJ734" s="74" t="s">
        <v>26</v>
      </c>
      <c r="AK734" s="74" t="s">
        <v>26</v>
      </c>
    </row>
    <row r="735" spans="1:37" x14ac:dyDescent="0.25">
      <c r="A735" s="74" t="s">
        <v>999</v>
      </c>
      <c r="B735" s="84" t="s">
        <v>28</v>
      </c>
      <c r="C735" s="74" t="s">
        <v>21</v>
      </c>
      <c r="D735" s="74" t="s">
        <v>22</v>
      </c>
      <c r="E735" s="74" t="s">
        <v>38</v>
      </c>
      <c r="F735" s="74" t="s">
        <v>998</v>
      </c>
      <c r="G735" s="74" t="s">
        <v>97</v>
      </c>
      <c r="H735" s="84">
        <v>20</v>
      </c>
      <c r="I735" s="85">
        <v>0.7</v>
      </c>
      <c r="J735" s="86">
        <v>0.70116810707842225</v>
      </c>
      <c r="K735" s="87">
        <v>0.2</v>
      </c>
      <c r="L735" s="87">
        <v>0.27</v>
      </c>
      <c r="M735" s="87">
        <v>0.27</v>
      </c>
      <c r="N735" s="84">
        <v>0.27</v>
      </c>
      <c r="O735" s="84">
        <v>0.27</v>
      </c>
      <c r="P735" s="84">
        <v>0.27</v>
      </c>
      <c r="Q735" s="84">
        <v>0.27</v>
      </c>
      <c r="R735" s="84">
        <v>0.27</v>
      </c>
      <c r="S735" s="84">
        <v>0.27</v>
      </c>
      <c r="T735" s="84">
        <v>0.27</v>
      </c>
      <c r="U735" s="84">
        <v>0.27</v>
      </c>
      <c r="V735" s="74">
        <v>0.27</v>
      </c>
      <c r="W735" s="74">
        <v>0.27</v>
      </c>
      <c r="X735" s="74">
        <v>0.27</v>
      </c>
      <c r="Y735" s="74">
        <v>0.27</v>
      </c>
      <c r="Z735" s="74">
        <v>0.27</v>
      </c>
      <c r="AA735" s="74">
        <v>0.27</v>
      </c>
      <c r="AB735" s="74">
        <v>0.27</v>
      </c>
      <c r="AC735" s="74">
        <v>0.27</v>
      </c>
      <c r="AD735" s="74">
        <v>0.31</v>
      </c>
      <c r="AE735" s="74">
        <v>0.31</v>
      </c>
      <c r="AF735" s="74">
        <v>0.31</v>
      </c>
      <c r="AG735" s="74">
        <v>0.33</v>
      </c>
      <c r="AH735" s="74">
        <v>0.38</v>
      </c>
      <c r="AI735" s="74" t="s">
        <v>26</v>
      </c>
      <c r="AJ735" s="74" t="s">
        <v>26</v>
      </c>
      <c r="AK735" s="74" t="s">
        <v>26</v>
      </c>
    </row>
    <row r="736" spans="1:37" x14ac:dyDescent="0.25">
      <c r="A736" s="74" t="s">
        <v>1000</v>
      </c>
      <c r="B736" s="84" t="s">
        <v>20</v>
      </c>
      <c r="C736" s="74" t="s">
        <v>30</v>
      </c>
      <c r="D736" s="74" t="s">
        <v>22</v>
      </c>
      <c r="E736" s="74" t="s">
        <v>38</v>
      </c>
      <c r="F736" s="74" t="s">
        <v>998</v>
      </c>
      <c r="G736" s="74" t="s">
        <v>31</v>
      </c>
      <c r="H736" s="84">
        <v>20</v>
      </c>
      <c r="I736" s="85">
        <v>0.7</v>
      </c>
      <c r="J736" s="86">
        <v>0.74901332918833474</v>
      </c>
      <c r="K736" s="87">
        <v>0.12</v>
      </c>
      <c r="L736" s="87">
        <v>0.17</v>
      </c>
      <c r="M736" s="87">
        <v>0.17</v>
      </c>
      <c r="N736" s="84">
        <v>0.25</v>
      </c>
      <c r="O736" s="84">
        <v>0.25</v>
      </c>
      <c r="P736" s="84">
        <v>0.25</v>
      </c>
      <c r="Q736" s="84">
        <v>0.25</v>
      </c>
      <c r="R736" s="84">
        <v>0.25</v>
      </c>
      <c r="S736" s="84">
        <v>0.25</v>
      </c>
      <c r="T736" s="84">
        <v>0.25</v>
      </c>
      <c r="U736" s="84">
        <v>0.25</v>
      </c>
      <c r="V736" s="74">
        <v>0.25</v>
      </c>
      <c r="W736" s="74">
        <v>0.25</v>
      </c>
      <c r="X736" s="74">
        <v>0.25</v>
      </c>
      <c r="Y736" s="74">
        <v>0.25</v>
      </c>
      <c r="Z736" s="74">
        <v>0.25</v>
      </c>
      <c r="AA736" s="74">
        <v>0.25</v>
      </c>
      <c r="AB736" s="74">
        <v>0.25</v>
      </c>
      <c r="AC736" s="74">
        <v>0.25</v>
      </c>
      <c r="AD736" s="74">
        <v>0.25</v>
      </c>
      <c r="AE736" s="74">
        <v>0.25</v>
      </c>
      <c r="AF736" s="74">
        <v>0.25</v>
      </c>
      <c r="AG736" s="74">
        <v>0.33</v>
      </c>
      <c r="AH736" s="74">
        <v>0.38</v>
      </c>
      <c r="AI736" s="74" t="s">
        <v>26</v>
      </c>
      <c r="AJ736" s="74" t="s">
        <v>26</v>
      </c>
      <c r="AK736" s="74" t="s">
        <v>26</v>
      </c>
    </row>
    <row r="737" spans="1:42" x14ac:dyDescent="0.25">
      <c r="A737" s="74" t="s">
        <v>1001</v>
      </c>
      <c r="B737" s="84" t="s">
        <v>28</v>
      </c>
      <c r="C737" s="74" t="s">
        <v>30</v>
      </c>
      <c r="D737" s="74" t="s">
        <v>22</v>
      </c>
      <c r="E737" s="74" t="s">
        <v>38</v>
      </c>
      <c r="F737" s="74" t="s">
        <v>998</v>
      </c>
      <c r="G737" s="74" t="s">
        <v>31</v>
      </c>
      <c r="H737" s="84">
        <v>20</v>
      </c>
      <c r="I737" s="85">
        <v>0.7</v>
      </c>
      <c r="J737" s="86">
        <v>0.74901332918833474</v>
      </c>
      <c r="K737" s="87">
        <v>0.12</v>
      </c>
      <c r="L737" s="87">
        <v>0.27</v>
      </c>
      <c r="M737" s="87">
        <v>0.27</v>
      </c>
      <c r="N737" s="84">
        <v>0.27</v>
      </c>
      <c r="O737" s="84">
        <v>0.25</v>
      </c>
      <c r="P737" s="84">
        <v>0.25</v>
      </c>
      <c r="Q737" s="84">
        <v>0.25</v>
      </c>
      <c r="R737" s="84">
        <v>0.25</v>
      </c>
      <c r="S737" s="84">
        <v>0.25</v>
      </c>
      <c r="T737" s="84">
        <v>0.25</v>
      </c>
      <c r="U737" s="84">
        <v>0.25</v>
      </c>
      <c r="V737" s="74">
        <v>0.25</v>
      </c>
      <c r="W737" s="74">
        <v>0.25</v>
      </c>
      <c r="X737" s="74">
        <v>0.25</v>
      </c>
      <c r="Y737" s="74">
        <v>0.25</v>
      </c>
      <c r="Z737" s="74">
        <v>0.25</v>
      </c>
      <c r="AA737" s="74">
        <v>0.25</v>
      </c>
      <c r="AB737" s="74">
        <v>0.25</v>
      </c>
      <c r="AC737" s="74">
        <v>0.25</v>
      </c>
      <c r="AD737" s="74">
        <v>0.25</v>
      </c>
      <c r="AE737" s="74">
        <v>0.25</v>
      </c>
      <c r="AF737" s="74">
        <v>0.25</v>
      </c>
      <c r="AG737" s="74">
        <v>0.33</v>
      </c>
      <c r="AH737" s="74">
        <v>0.38</v>
      </c>
      <c r="AI737" s="74" t="s">
        <v>26</v>
      </c>
      <c r="AJ737" s="74" t="s">
        <v>26</v>
      </c>
      <c r="AK737" s="74" t="s">
        <v>26</v>
      </c>
    </row>
    <row r="738" spans="1:42" x14ac:dyDescent="0.25">
      <c r="A738" s="74" t="s">
        <v>1002</v>
      </c>
      <c r="B738" s="84" t="s">
        <v>20</v>
      </c>
      <c r="C738" s="74" t="s">
        <v>21</v>
      </c>
      <c r="D738" s="74" t="s">
        <v>126</v>
      </c>
      <c r="E738" s="74" t="s">
        <v>1003</v>
      </c>
      <c r="F738" s="74" t="s">
        <v>1004</v>
      </c>
      <c r="G738" s="74" t="s">
        <v>1005</v>
      </c>
      <c r="H738" s="84">
        <v>5</v>
      </c>
      <c r="I738" s="85">
        <v>0.7</v>
      </c>
      <c r="J738" s="86">
        <v>0.26880966663128036</v>
      </c>
      <c r="K738" s="87">
        <v>0.13</v>
      </c>
      <c r="L738" s="87">
        <v>0.2</v>
      </c>
      <c r="M738" s="87">
        <v>0.2</v>
      </c>
      <c r="N738" s="84">
        <v>0.2</v>
      </c>
      <c r="O738" s="84">
        <v>0.2</v>
      </c>
      <c r="P738" s="84">
        <v>0.2</v>
      </c>
      <c r="Q738" s="84">
        <v>0.2</v>
      </c>
      <c r="R738" s="84">
        <v>0.2</v>
      </c>
      <c r="S738" s="84">
        <v>0.2</v>
      </c>
      <c r="T738" s="84">
        <v>0.2</v>
      </c>
      <c r="U738" s="84">
        <v>0.2</v>
      </c>
      <c r="V738" s="74">
        <v>0.2</v>
      </c>
      <c r="W738" s="74">
        <v>0.2</v>
      </c>
      <c r="X738" s="74">
        <v>0.2</v>
      </c>
      <c r="Y738" s="74">
        <v>0.2</v>
      </c>
      <c r="Z738" s="74">
        <v>0.2</v>
      </c>
      <c r="AA738" s="74">
        <v>0.2</v>
      </c>
      <c r="AB738" s="74">
        <v>0.2</v>
      </c>
      <c r="AC738" s="74">
        <v>0.2</v>
      </c>
      <c r="AD738" s="74">
        <v>0.2</v>
      </c>
      <c r="AE738" s="74">
        <v>0.2</v>
      </c>
      <c r="AF738" s="74">
        <v>0.2</v>
      </c>
      <c r="AG738" s="74">
        <v>0.33</v>
      </c>
      <c r="AH738" s="74">
        <v>0.33</v>
      </c>
      <c r="AI738" s="74" t="s">
        <v>26</v>
      </c>
      <c r="AJ738" s="74" t="s">
        <v>26</v>
      </c>
      <c r="AK738" s="74" t="s">
        <v>26</v>
      </c>
    </row>
    <row r="739" spans="1:42" x14ac:dyDescent="0.25">
      <c r="A739" s="74" t="s">
        <v>1006</v>
      </c>
      <c r="B739" s="84" t="s">
        <v>28</v>
      </c>
      <c r="C739" s="74" t="s">
        <v>21</v>
      </c>
      <c r="D739" s="74" t="s">
        <v>126</v>
      </c>
      <c r="E739" s="74" t="s">
        <v>1003</v>
      </c>
      <c r="F739" s="74" t="s">
        <v>1004</v>
      </c>
      <c r="G739" s="74" t="s">
        <v>1005</v>
      </c>
      <c r="H739" s="84">
        <v>5</v>
      </c>
      <c r="I739" s="85">
        <v>0.7</v>
      </c>
      <c r="J739" s="86">
        <v>0.26880966663128036</v>
      </c>
      <c r="K739" s="87">
        <v>0.2</v>
      </c>
      <c r="L739" s="87">
        <v>0.27</v>
      </c>
      <c r="M739" s="87">
        <v>0.27</v>
      </c>
      <c r="N739" s="84">
        <v>0.27</v>
      </c>
      <c r="O739" s="84">
        <v>0.27</v>
      </c>
      <c r="P739" s="84">
        <v>0.27</v>
      </c>
      <c r="Q739" s="84">
        <v>0.27</v>
      </c>
      <c r="R739" s="84">
        <v>0.27</v>
      </c>
      <c r="S739" s="84">
        <v>0.27</v>
      </c>
      <c r="T739" s="84">
        <v>0.27</v>
      </c>
      <c r="U739" s="84">
        <v>0.27</v>
      </c>
      <c r="V739" s="74">
        <v>0.27</v>
      </c>
      <c r="W739" s="74">
        <v>0.27</v>
      </c>
      <c r="X739" s="74">
        <v>0.27</v>
      </c>
      <c r="Y739" s="74">
        <v>0.27</v>
      </c>
      <c r="Z739" s="74">
        <v>0.27</v>
      </c>
      <c r="AA739" s="74">
        <v>0.27</v>
      </c>
      <c r="AB739" s="74">
        <v>0.27</v>
      </c>
      <c r="AC739" s="74">
        <v>0.27</v>
      </c>
      <c r="AD739" s="74">
        <v>0.27</v>
      </c>
      <c r="AE739" s="74">
        <v>0.27</v>
      </c>
      <c r="AF739" s="74">
        <v>0.27</v>
      </c>
      <c r="AG739" s="74">
        <v>0.33</v>
      </c>
      <c r="AH739" s="74">
        <v>0.33</v>
      </c>
      <c r="AI739" s="74" t="s">
        <v>26</v>
      </c>
      <c r="AJ739" s="74" t="s">
        <v>26</v>
      </c>
      <c r="AK739" s="74" t="s">
        <v>26</v>
      </c>
    </row>
    <row r="740" spans="1:42" x14ac:dyDescent="0.25">
      <c r="A740" s="74" t="s">
        <v>1007</v>
      </c>
      <c r="B740" s="84" t="s">
        <v>20</v>
      </c>
      <c r="C740" s="74" t="s">
        <v>21</v>
      </c>
      <c r="D740" s="74" t="s">
        <v>126</v>
      </c>
      <c r="E740" s="74" t="s">
        <v>1003</v>
      </c>
      <c r="F740" s="74" t="s">
        <v>1008</v>
      </c>
      <c r="G740" s="74" t="s">
        <v>1005</v>
      </c>
      <c r="H740" s="84">
        <v>5</v>
      </c>
      <c r="I740" s="85">
        <v>0.7</v>
      </c>
      <c r="J740" s="86">
        <v>0.26880966663128036</v>
      </c>
      <c r="K740" s="87">
        <v>0.13</v>
      </c>
      <c r="L740" s="87">
        <v>0.2</v>
      </c>
      <c r="M740" s="87">
        <v>0.2</v>
      </c>
      <c r="N740" s="84">
        <v>0.2</v>
      </c>
      <c r="O740" s="84">
        <v>0.2</v>
      </c>
      <c r="P740" s="84">
        <v>0.2</v>
      </c>
      <c r="Q740" s="84">
        <v>0.2</v>
      </c>
      <c r="R740" s="84">
        <v>0.2</v>
      </c>
      <c r="S740" s="84">
        <v>0.2</v>
      </c>
      <c r="T740" s="84">
        <v>0.2</v>
      </c>
      <c r="U740" s="84">
        <v>0.2</v>
      </c>
      <c r="V740" s="74">
        <v>0.2</v>
      </c>
      <c r="W740" s="74">
        <v>0.2</v>
      </c>
      <c r="X740" s="74">
        <v>0.2</v>
      </c>
      <c r="Y740" s="74">
        <v>0.2</v>
      </c>
      <c r="Z740" s="74">
        <v>0.2</v>
      </c>
      <c r="AA740" s="74">
        <v>0.2</v>
      </c>
      <c r="AB740" s="74">
        <v>0.2</v>
      </c>
      <c r="AC740" s="74">
        <v>0.2</v>
      </c>
      <c r="AD740" s="74">
        <v>0.2</v>
      </c>
      <c r="AE740" s="74">
        <v>0.2</v>
      </c>
      <c r="AF740" s="74">
        <v>0.2</v>
      </c>
      <c r="AG740" s="74">
        <v>0.33</v>
      </c>
      <c r="AH740" s="74">
        <v>0.33</v>
      </c>
      <c r="AI740" s="74" t="s">
        <v>26</v>
      </c>
      <c r="AJ740" s="74" t="s">
        <v>26</v>
      </c>
      <c r="AK740" s="74" t="s">
        <v>26</v>
      </c>
    </row>
    <row r="741" spans="1:42" x14ac:dyDescent="0.25">
      <c r="A741" s="74" t="s">
        <v>1009</v>
      </c>
      <c r="B741" s="84" t="s">
        <v>28</v>
      </c>
      <c r="C741" s="74" t="s">
        <v>21</v>
      </c>
      <c r="D741" s="74" t="s">
        <v>126</v>
      </c>
      <c r="E741" s="74" t="s">
        <v>1003</v>
      </c>
      <c r="F741" s="74" t="s">
        <v>1008</v>
      </c>
      <c r="G741" s="74" t="s">
        <v>1005</v>
      </c>
      <c r="H741" s="84">
        <v>5</v>
      </c>
      <c r="I741" s="85">
        <v>0.7</v>
      </c>
      <c r="J741" s="86">
        <v>0.26880966663128036</v>
      </c>
      <c r="K741" s="87">
        <v>0.2</v>
      </c>
      <c r="L741" s="87">
        <v>0.27</v>
      </c>
      <c r="M741" s="87">
        <v>0.27</v>
      </c>
      <c r="N741" s="84">
        <v>0.27</v>
      </c>
      <c r="O741" s="84">
        <v>0.27</v>
      </c>
      <c r="P741" s="84">
        <v>0.27</v>
      </c>
      <c r="Q741" s="84">
        <v>0.27</v>
      </c>
      <c r="R741" s="84">
        <v>0.27</v>
      </c>
      <c r="S741" s="84">
        <v>0.27</v>
      </c>
      <c r="T741" s="84">
        <v>0.27</v>
      </c>
      <c r="U741" s="84">
        <v>0.27</v>
      </c>
      <c r="V741" s="74">
        <v>0.27</v>
      </c>
      <c r="W741" s="74">
        <v>0.27</v>
      </c>
      <c r="X741" s="74">
        <v>0.27</v>
      </c>
      <c r="Y741" s="74">
        <v>0.27</v>
      </c>
      <c r="Z741" s="74">
        <v>0.27</v>
      </c>
      <c r="AA741" s="74">
        <v>0.27</v>
      </c>
      <c r="AB741" s="74">
        <v>0.27</v>
      </c>
      <c r="AC741" s="74">
        <v>0.27</v>
      </c>
      <c r="AD741" s="74">
        <v>0.27</v>
      </c>
      <c r="AE741" s="74">
        <v>0.27</v>
      </c>
      <c r="AF741" s="74">
        <v>0.27</v>
      </c>
      <c r="AG741" s="74">
        <v>0.33</v>
      </c>
      <c r="AH741" s="74">
        <v>0.33</v>
      </c>
      <c r="AI741" s="74" t="s">
        <v>26</v>
      </c>
      <c r="AJ741" s="74" t="s">
        <v>26</v>
      </c>
      <c r="AK741" s="74" t="s">
        <v>26</v>
      </c>
    </row>
    <row r="742" spans="1:42" x14ac:dyDescent="0.25">
      <c r="A742" s="74" t="s">
        <v>1010</v>
      </c>
      <c r="B742" s="84" t="s">
        <v>20</v>
      </c>
      <c r="C742" s="74" t="s">
        <v>21</v>
      </c>
      <c r="D742" s="74" t="s">
        <v>234</v>
      </c>
      <c r="E742" s="74" t="s">
        <v>1011</v>
      </c>
      <c r="F742" s="74" t="s">
        <v>1012</v>
      </c>
      <c r="G742" s="74" t="s">
        <v>82</v>
      </c>
      <c r="H742" s="84">
        <v>35</v>
      </c>
      <c r="I742" s="85">
        <v>0.7</v>
      </c>
      <c r="J742" s="86">
        <v>0.91753067007026201</v>
      </c>
      <c r="K742" s="87" t="s">
        <v>54</v>
      </c>
      <c r="L742" s="87" t="s">
        <v>54</v>
      </c>
      <c r="M742" s="87" t="s">
        <v>54</v>
      </c>
      <c r="N742" s="84" t="s">
        <v>54</v>
      </c>
      <c r="O742" s="84" t="s">
        <v>54</v>
      </c>
      <c r="P742" s="84" t="s">
        <v>54</v>
      </c>
      <c r="Q742" s="84" t="s">
        <v>54</v>
      </c>
      <c r="R742" s="84" t="s">
        <v>54</v>
      </c>
      <c r="S742" s="84" t="s">
        <v>54</v>
      </c>
      <c r="T742" s="84" t="s">
        <v>54</v>
      </c>
      <c r="U742" s="84" t="s">
        <v>54</v>
      </c>
      <c r="V742" s="74" t="s">
        <v>54</v>
      </c>
      <c r="W742" s="74" t="s">
        <v>54</v>
      </c>
      <c r="X742" s="74" t="s">
        <v>54</v>
      </c>
      <c r="Y742" s="74" t="s">
        <v>54</v>
      </c>
      <c r="Z742" s="74" t="s">
        <v>54</v>
      </c>
      <c r="AA742" s="74" t="s">
        <v>54</v>
      </c>
      <c r="AB742" s="74" t="s">
        <v>54</v>
      </c>
      <c r="AC742" s="74" t="s">
        <v>54</v>
      </c>
      <c r="AD742" s="74">
        <v>0.35</v>
      </c>
      <c r="AE742" s="74">
        <v>0.35</v>
      </c>
      <c r="AF742" s="74">
        <v>0.35</v>
      </c>
      <c r="AG742" s="74">
        <v>0.38</v>
      </c>
      <c r="AH742" s="74">
        <v>0.38</v>
      </c>
      <c r="AI742" s="74" t="s">
        <v>26</v>
      </c>
      <c r="AJ742" s="74" t="s">
        <v>26</v>
      </c>
      <c r="AK742" s="74" t="s">
        <v>26</v>
      </c>
    </row>
    <row r="743" spans="1:42" x14ac:dyDescent="0.25">
      <c r="A743" s="74" t="s">
        <v>1013</v>
      </c>
      <c r="B743" s="84" t="s">
        <v>28</v>
      </c>
      <c r="C743" s="74" t="s">
        <v>21</v>
      </c>
      <c r="D743" s="74" t="s">
        <v>234</v>
      </c>
      <c r="E743" s="74" t="s">
        <v>1011</v>
      </c>
      <c r="F743" s="74" t="s">
        <v>1012</v>
      </c>
      <c r="G743" s="74" t="s">
        <v>82</v>
      </c>
      <c r="H743" s="84">
        <v>35</v>
      </c>
      <c r="I743" s="85">
        <v>0.7</v>
      </c>
      <c r="J743" s="86">
        <v>0.91753067007026201</v>
      </c>
      <c r="K743" s="87" t="s">
        <v>54</v>
      </c>
      <c r="L743" s="87" t="s">
        <v>54</v>
      </c>
      <c r="M743" s="87" t="s">
        <v>54</v>
      </c>
      <c r="N743" s="84" t="s">
        <v>54</v>
      </c>
      <c r="O743" s="84" t="s">
        <v>54</v>
      </c>
      <c r="P743" s="84" t="s">
        <v>54</v>
      </c>
      <c r="Q743" s="84" t="s">
        <v>54</v>
      </c>
      <c r="R743" s="84" t="s">
        <v>54</v>
      </c>
      <c r="S743" s="84" t="s">
        <v>54</v>
      </c>
      <c r="T743" s="84" t="s">
        <v>54</v>
      </c>
      <c r="U743" s="84" t="s">
        <v>54</v>
      </c>
      <c r="V743" s="74" t="s">
        <v>54</v>
      </c>
      <c r="W743" s="74" t="s">
        <v>54</v>
      </c>
      <c r="X743" s="74" t="s">
        <v>54</v>
      </c>
      <c r="Y743" s="74" t="s">
        <v>54</v>
      </c>
      <c r="Z743" s="74" t="s">
        <v>54</v>
      </c>
      <c r="AA743" s="74" t="s">
        <v>54</v>
      </c>
      <c r="AB743" s="74" t="s">
        <v>54</v>
      </c>
      <c r="AC743" s="74" t="s">
        <v>54</v>
      </c>
      <c r="AD743" s="74">
        <v>0.35</v>
      </c>
      <c r="AE743" s="74">
        <v>0.35</v>
      </c>
      <c r="AF743" s="74">
        <v>0.35</v>
      </c>
      <c r="AG743" s="74">
        <v>0.38</v>
      </c>
      <c r="AH743" s="74">
        <v>0.38</v>
      </c>
      <c r="AI743" s="74" t="s">
        <v>26</v>
      </c>
      <c r="AJ743" s="74" t="s">
        <v>26</v>
      </c>
      <c r="AK743" s="74" t="s">
        <v>26</v>
      </c>
    </row>
    <row r="744" spans="1:42" x14ac:dyDescent="0.25">
      <c r="A744" s="74" t="s">
        <v>1014</v>
      </c>
      <c r="B744" s="84" t="s">
        <v>20</v>
      </c>
      <c r="C744" s="74" t="s">
        <v>30</v>
      </c>
      <c r="D744" s="74" t="s">
        <v>234</v>
      </c>
      <c r="E744" s="74" t="s">
        <v>1011</v>
      </c>
      <c r="F744" s="74" t="s">
        <v>1012</v>
      </c>
      <c r="G744" s="74" t="s">
        <v>31</v>
      </c>
      <c r="H744" s="84">
        <v>35</v>
      </c>
      <c r="I744" s="85">
        <v>0.7</v>
      </c>
      <c r="J744" s="86">
        <v>0.95924833819341637</v>
      </c>
      <c r="K744" s="87">
        <v>0.12</v>
      </c>
      <c r="L744" s="87">
        <v>0.17</v>
      </c>
      <c r="M744" s="87">
        <v>0.17</v>
      </c>
      <c r="N744" s="84">
        <v>0.25</v>
      </c>
      <c r="O744" s="84">
        <v>0.25</v>
      </c>
      <c r="P744" s="84">
        <v>0.25</v>
      </c>
      <c r="Q744" s="84">
        <v>0.25</v>
      </c>
      <c r="R744" s="84">
        <v>0.35</v>
      </c>
      <c r="S744" s="84">
        <v>0.35</v>
      </c>
      <c r="T744" s="84">
        <v>0.35</v>
      </c>
      <c r="U744" s="84">
        <v>0.35</v>
      </c>
      <c r="V744" s="74">
        <v>0.35</v>
      </c>
      <c r="W744" s="74">
        <v>0.35</v>
      </c>
      <c r="X744" s="74">
        <v>0.35</v>
      </c>
      <c r="Y744" s="74">
        <v>0.35</v>
      </c>
      <c r="Z744" s="74">
        <v>0.35</v>
      </c>
      <c r="AA744" s="74">
        <v>0.35</v>
      </c>
      <c r="AB744" s="74">
        <v>0.35</v>
      </c>
      <c r="AC744" s="74">
        <v>0.35</v>
      </c>
      <c r="AD744" s="74">
        <v>0.35</v>
      </c>
      <c r="AE744" s="74">
        <v>0.35</v>
      </c>
      <c r="AF744" s="74">
        <v>0.35</v>
      </c>
      <c r="AG744" s="74">
        <v>0.38</v>
      </c>
      <c r="AH744" s="74">
        <v>0.38</v>
      </c>
      <c r="AI744" s="74" t="s">
        <v>26</v>
      </c>
      <c r="AJ744" s="74" t="s">
        <v>26</v>
      </c>
      <c r="AK744" s="74" t="s">
        <v>26</v>
      </c>
    </row>
    <row r="745" spans="1:42" x14ac:dyDescent="0.25">
      <c r="A745" s="74" t="s">
        <v>1015</v>
      </c>
      <c r="B745" s="84" t="s">
        <v>28</v>
      </c>
      <c r="C745" s="74" t="s">
        <v>30</v>
      </c>
      <c r="D745" s="74" t="s">
        <v>234</v>
      </c>
      <c r="E745" s="74" t="s">
        <v>1011</v>
      </c>
      <c r="F745" s="74" t="s">
        <v>1012</v>
      </c>
      <c r="G745" s="74" t="s">
        <v>31</v>
      </c>
      <c r="H745" s="84">
        <v>35</v>
      </c>
      <c r="I745" s="85">
        <v>0.7</v>
      </c>
      <c r="J745" s="86">
        <v>0.95924833819341637</v>
      </c>
      <c r="K745" s="87">
        <v>0.12</v>
      </c>
      <c r="L745" s="87">
        <v>0.27</v>
      </c>
      <c r="M745" s="87">
        <v>0.27</v>
      </c>
      <c r="N745" s="84">
        <v>0.27</v>
      </c>
      <c r="O745" s="84">
        <v>0.25</v>
      </c>
      <c r="P745" s="84">
        <v>0.25</v>
      </c>
      <c r="Q745" s="84">
        <v>0.25</v>
      </c>
      <c r="R745" s="84">
        <v>0.35</v>
      </c>
      <c r="S745" s="84">
        <v>0.35</v>
      </c>
      <c r="T745" s="84">
        <v>0.35</v>
      </c>
      <c r="U745" s="84">
        <v>0.35</v>
      </c>
      <c r="V745" s="74">
        <v>0.35</v>
      </c>
      <c r="W745" s="74">
        <v>0.35</v>
      </c>
      <c r="X745" s="74">
        <v>0.35</v>
      </c>
      <c r="Y745" s="74">
        <v>0.35</v>
      </c>
      <c r="Z745" s="74">
        <v>0.35</v>
      </c>
      <c r="AA745" s="74">
        <v>0.35</v>
      </c>
      <c r="AB745" s="74">
        <v>0.35</v>
      </c>
      <c r="AC745" s="74">
        <v>0.35</v>
      </c>
      <c r="AD745" s="74">
        <v>0.35</v>
      </c>
      <c r="AE745" s="74">
        <v>0.35</v>
      </c>
      <c r="AF745" s="74">
        <v>0.35</v>
      </c>
      <c r="AG745" s="74">
        <v>0.38</v>
      </c>
      <c r="AH745" s="74">
        <v>0.38</v>
      </c>
      <c r="AI745" s="74" t="s">
        <v>26</v>
      </c>
      <c r="AJ745" s="74" t="s">
        <v>26</v>
      </c>
      <c r="AK745" s="74" t="s">
        <v>26</v>
      </c>
    </row>
    <row r="746" spans="1:42" x14ac:dyDescent="0.25">
      <c r="A746" s="74" t="s">
        <v>1016</v>
      </c>
      <c r="B746" s="84" t="s">
        <v>20</v>
      </c>
      <c r="C746" s="74" t="s">
        <v>241</v>
      </c>
      <c r="D746" s="74" t="s">
        <v>290</v>
      </c>
      <c r="E746" s="74" t="s">
        <v>1012</v>
      </c>
      <c r="F746" s="74" t="s">
        <v>1012</v>
      </c>
      <c r="G746" s="74" t="s">
        <v>459</v>
      </c>
      <c r="H746" s="84">
        <v>35</v>
      </c>
      <c r="I746" s="85">
        <v>0.7</v>
      </c>
      <c r="J746" s="86">
        <v>0.95342692263839157</v>
      </c>
      <c r="K746" s="87">
        <v>0.2</v>
      </c>
      <c r="L746" s="87">
        <v>0.27</v>
      </c>
      <c r="M746" s="87">
        <v>0.27</v>
      </c>
      <c r="N746" s="84">
        <v>0.27</v>
      </c>
      <c r="O746" s="84">
        <v>0.27</v>
      </c>
      <c r="P746" s="84">
        <v>0.27</v>
      </c>
      <c r="Q746" s="84">
        <v>0.27</v>
      </c>
      <c r="R746" s="84">
        <v>0.35</v>
      </c>
      <c r="S746" s="84">
        <v>0.35</v>
      </c>
      <c r="T746" s="84">
        <v>0.35</v>
      </c>
      <c r="U746" s="84">
        <v>0.35</v>
      </c>
      <c r="V746" s="74">
        <v>0.35</v>
      </c>
      <c r="W746" s="74">
        <v>0.35</v>
      </c>
      <c r="X746" s="74">
        <v>0.35</v>
      </c>
      <c r="Y746" s="74">
        <v>0.35</v>
      </c>
      <c r="Z746" s="74">
        <v>0.35</v>
      </c>
      <c r="AA746" s="74">
        <v>0.35</v>
      </c>
      <c r="AB746" s="74">
        <v>0.35</v>
      </c>
      <c r="AC746" s="74">
        <v>0.35</v>
      </c>
      <c r="AD746" s="74">
        <v>0.35</v>
      </c>
      <c r="AE746" s="74">
        <v>0.35</v>
      </c>
      <c r="AF746" s="74">
        <v>0.35</v>
      </c>
      <c r="AG746" s="74">
        <v>0.38</v>
      </c>
      <c r="AH746" s="74">
        <v>0.38</v>
      </c>
      <c r="AI746" s="74" t="s">
        <v>26</v>
      </c>
      <c r="AJ746" s="74" t="s">
        <v>26</v>
      </c>
      <c r="AK746" s="74" t="s">
        <v>26</v>
      </c>
      <c r="AP746" s="74" t="s">
        <v>26</v>
      </c>
    </row>
    <row r="747" spans="1:42" x14ac:dyDescent="0.25">
      <c r="A747" s="74" t="s">
        <v>1017</v>
      </c>
      <c r="B747" s="84" t="s">
        <v>28</v>
      </c>
      <c r="C747" s="74" t="s">
        <v>241</v>
      </c>
      <c r="D747" s="74" t="s">
        <v>290</v>
      </c>
      <c r="E747" s="74" t="s">
        <v>1012</v>
      </c>
      <c r="F747" s="74" t="s">
        <v>1012</v>
      </c>
      <c r="G747" s="74" t="s">
        <v>459</v>
      </c>
      <c r="H747" s="84">
        <v>35</v>
      </c>
      <c r="I747" s="85">
        <v>0.7</v>
      </c>
      <c r="J747" s="86">
        <v>0.95342692263839157</v>
      </c>
      <c r="K747" s="87">
        <v>0.2</v>
      </c>
      <c r="L747" s="87">
        <v>0.27</v>
      </c>
      <c r="M747" s="87">
        <v>0.27</v>
      </c>
      <c r="N747" s="84">
        <v>0.27</v>
      </c>
      <c r="O747" s="84">
        <v>0.27</v>
      </c>
      <c r="P747" s="84">
        <v>0.27</v>
      </c>
      <c r="Q747" s="84">
        <v>0.27</v>
      </c>
      <c r="R747" s="84">
        <v>0.35</v>
      </c>
      <c r="S747" s="84">
        <v>0.25</v>
      </c>
      <c r="T747" s="84">
        <v>0.25</v>
      </c>
      <c r="U747" s="84">
        <v>0.25</v>
      </c>
      <c r="V747" s="74">
        <v>0.25</v>
      </c>
      <c r="W747" s="74">
        <v>0.25</v>
      </c>
      <c r="X747" s="74">
        <v>0.25</v>
      </c>
      <c r="Y747" s="74">
        <v>0.25</v>
      </c>
      <c r="Z747" s="74">
        <v>0.25</v>
      </c>
      <c r="AA747" s="74">
        <v>0.25</v>
      </c>
      <c r="AB747" s="74">
        <v>0.25</v>
      </c>
      <c r="AC747" s="74">
        <v>0.25</v>
      </c>
      <c r="AD747" s="74">
        <v>0.25</v>
      </c>
      <c r="AE747" s="74">
        <v>0.35</v>
      </c>
      <c r="AF747" s="74">
        <v>0.35</v>
      </c>
      <c r="AG747" s="74">
        <v>0.38</v>
      </c>
      <c r="AH747" s="74">
        <v>0.38</v>
      </c>
      <c r="AI747" s="74" t="s">
        <v>26</v>
      </c>
      <c r="AJ747" s="74" t="s">
        <v>26</v>
      </c>
      <c r="AK747" s="74" t="s">
        <v>26</v>
      </c>
    </row>
    <row r="748" spans="1:42" x14ac:dyDescent="0.25">
      <c r="A748" s="74" t="s">
        <v>1018</v>
      </c>
      <c r="B748" s="84" t="s">
        <v>20</v>
      </c>
      <c r="C748" s="74" t="s">
        <v>241</v>
      </c>
      <c r="D748" s="74" t="s">
        <v>242</v>
      </c>
      <c r="E748" s="74" t="s">
        <v>1012</v>
      </c>
      <c r="F748" s="74" t="s">
        <v>1012</v>
      </c>
      <c r="G748" s="74" t="s">
        <v>243</v>
      </c>
      <c r="H748" s="84">
        <v>35</v>
      </c>
      <c r="I748" s="85">
        <v>0.7</v>
      </c>
      <c r="J748" s="86">
        <v>0.96736911062607356</v>
      </c>
      <c r="K748" s="87">
        <v>0.2</v>
      </c>
      <c r="L748" s="87">
        <v>0.27</v>
      </c>
      <c r="M748" s="87">
        <v>0.27</v>
      </c>
      <c r="N748" s="84">
        <v>0.27</v>
      </c>
      <c r="O748" s="84">
        <v>0.27</v>
      </c>
      <c r="P748" s="84">
        <v>0.27</v>
      </c>
      <c r="Q748" s="84">
        <v>0.27</v>
      </c>
      <c r="R748" s="84">
        <v>0.35</v>
      </c>
      <c r="S748" s="84">
        <v>0.35</v>
      </c>
      <c r="T748" s="84">
        <v>0.35</v>
      </c>
      <c r="U748" s="84">
        <v>0.35</v>
      </c>
      <c r="V748" s="74">
        <v>0.35</v>
      </c>
      <c r="W748" s="74">
        <v>0.35</v>
      </c>
      <c r="X748" s="74">
        <v>0.35</v>
      </c>
      <c r="Y748" s="74">
        <v>0.35</v>
      </c>
      <c r="Z748" s="74">
        <v>0.35</v>
      </c>
      <c r="AA748" s="74">
        <v>0.35</v>
      </c>
      <c r="AB748" s="74">
        <v>0.35</v>
      </c>
      <c r="AC748" s="74">
        <v>0.35</v>
      </c>
      <c r="AD748" s="74">
        <v>0.35</v>
      </c>
      <c r="AE748" s="74">
        <v>0.35</v>
      </c>
      <c r="AF748" s="74">
        <v>0.35</v>
      </c>
      <c r="AG748" s="74">
        <v>0.38</v>
      </c>
      <c r="AH748" s="74">
        <v>0.38</v>
      </c>
      <c r="AI748" s="74" t="s">
        <v>26</v>
      </c>
      <c r="AJ748" s="74" t="s">
        <v>26</v>
      </c>
      <c r="AK748" s="74" t="s">
        <v>26</v>
      </c>
    </row>
    <row r="749" spans="1:42" x14ac:dyDescent="0.25">
      <c r="A749" s="74" t="s">
        <v>1019</v>
      </c>
      <c r="B749" s="84" t="s">
        <v>28</v>
      </c>
      <c r="C749" s="74" t="s">
        <v>241</v>
      </c>
      <c r="D749" s="74" t="s">
        <v>242</v>
      </c>
      <c r="E749" s="74" t="s">
        <v>1012</v>
      </c>
      <c r="F749" s="74" t="s">
        <v>1012</v>
      </c>
      <c r="G749" s="74" t="s">
        <v>243</v>
      </c>
      <c r="H749" s="84">
        <v>35</v>
      </c>
      <c r="I749" s="85">
        <v>0.7</v>
      </c>
      <c r="J749" s="86">
        <v>0.96736911062607356</v>
      </c>
      <c r="K749" s="87">
        <v>0.2</v>
      </c>
      <c r="L749" s="87">
        <v>0.27</v>
      </c>
      <c r="M749" s="87">
        <v>0.27</v>
      </c>
      <c r="N749" s="84">
        <v>0.27</v>
      </c>
      <c r="O749" s="84">
        <v>0.27</v>
      </c>
      <c r="P749" s="84">
        <v>0.27</v>
      </c>
      <c r="Q749" s="84">
        <v>0.27</v>
      </c>
      <c r="R749" s="84">
        <v>0.35</v>
      </c>
      <c r="S749" s="84">
        <v>0.25</v>
      </c>
      <c r="T749" s="84">
        <v>0.25</v>
      </c>
      <c r="U749" s="84">
        <v>0.25</v>
      </c>
      <c r="V749" s="74">
        <v>0.25</v>
      </c>
      <c r="W749" s="74">
        <v>0.25</v>
      </c>
      <c r="X749" s="74">
        <v>0.25</v>
      </c>
      <c r="Y749" s="74">
        <v>0.25</v>
      </c>
      <c r="Z749" s="74">
        <v>0.25</v>
      </c>
      <c r="AA749" s="74">
        <v>0.25</v>
      </c>
      <c r="AB749" s="74">
        <v>0.25</v>
      </c>
      <c r="AC749" s="74">
        <v>0.25</v>
      </c>
      <c r="AD749" s="74">
        <v>0.25</v>
      </c>
      <c r="AE749" s="74">
        <v>0.35</v>
      </c>
      <c r="AF749" s="74">
        <v>0.35</v>
      </c>
      <c r="AG749" s="74">
        <v>0.38</v>
      </c>
      <c r="AH749" s="74">
        <v>0.38</v>
      </c>
      <c r="AI749" s="74" t="s">
        <v>26</v>
      </c>
      <c r="AJ749" s="74" t="s">
        <v>26</v>
      </c>
      <c r="AK749" s="74" t="s">
        <v>26</v>
      </c>
    </row>
    <row r="750" spans="1:42" x14ac:dyDescent="0.25">
      <c r="A750" s="74" t="s">
        <v>1020</v>
      </c>
      <c r="B750" s="84" t="s">
        <v>20</v>
      </c>
      <c r="C750" s="74" t="s">
        <v>241</v>
      </c>
      <c r="D750" s="74" t="s">
        <v>1021</v>
      </c>
      <c r="E750" s="74" t="s">
        <v>1022</v>
      </c>
      <c r="F750" s="74" t="s">
        <v>1022</v>
      </c>
      <c r="G750" s="74" t="s">
        <v>243</v>
      </c>
      <c r="H750" s="84">
        <v>35</v>
      </c>
      <c r="I750" s="85">
        <v>0.7</v>
      </c>
      <c r="J750" s="86">
        <v>0.96736911062607356</v>
      </c>
      <c r="K750" s="87">
        <v>0.2</v>
      </c>
      <c r="L750" s="87">
        <v>0.27</v>
      </c>
      <c r="M750" s="87">
        <v>0.27</v>
      </c>
      <c r="N750" s="84">
        <v>0.27</v>
      </c>
      <c r="O750" s="84">
        <v>0.27</v>
      </c>
      <c r="P750" s="84">
        <v>0.27</v>
      </c>
      <c r="Q750" s="84">
        <v>0.27</v>
      </c>
      <c r="R750" s="84">
        <v>0.35</v>
      </c>
      <c r="S750" s="84">
        <v>0.35</v>
      </c>
      <c r="T750" s="84">
        <v>0.35</v>
      </c>
      <c r="U750" s="84">
        <v>0.35</v>
      </c>
      <c r="V750" s="74">
        <v>0.35</v>
      </c>
      <c r="W750" s="74">
        <v>0.35</v>
      </c>
      <c r="X750" s="74">
        <v>0.35</v>
      </c>
      <c r="Y750" s="74">
        <v>0.35</v>
      </c>
      <c r="Z750" s="74">
        <v>0.35</v>
      </c>
      <c r="AA750" s="74">
        <v>0.35</v>
      </c>
      <c r="AB750" s="74">
        <v>0.35</v>
      </c>
      <c r="AC750" s="74">
        <v>0.35</v>
      </c>
      <c r="AD750" s="74">
        <v>0.35</v>
      </c>
      <c r="AE750" s="74">
        <v>0.35</v>
      </c>
      <c r="AF750" s="74">
        <v>0.35</v>
      </c>
      <c r="AG750" s="74">
        <v>0.38</v>
      </c>
      <c r="AH750" s="74">
        <v>0.38</v>
      </c>
      <c r="AI750" s="74" t="s">
        <v>26</v>
      </c>
      <c r="AJ750" s="74" t="s">
        <v>26</v>
      </c>
      <c r="AK750" s="74" t="s">
        <v>26</v>
      </c>
    </row>
    <row r="751" spans="1:42" x14ac:dyDescent="0.25">
      <c r="A751" s="74" t="s">
        <v>1023</v>
      </c>
      <c r="B751" s="84" t="s">
        <v>28</v>
      </c>
      <c r="C751" s="74" t="s">
        <v>241</v>
      </c>
      <c r="D751" s="74" t="s">
        <v>1021</v>
      </c>
      <c r="E751" s="74" t="s">
        <v>1022</v>
      </c>
      <c r="F751" s="74" t="s">
        <v>1022</v>
      </c>
      <c r="G751" s="74" t="s">
        <v>243</v>
      </c>
      <c r="H751" s="84">
        <v>35</v>
      </c>
      <c r="I751" s="85">
        <v>0.7</v>
      </c>
      <c r="J751" s="86">
        <v>0.96736911062607356</v>
      </c>
      <c r="K751" s="87">
        <v>0.2</v>
      </c>
      <c r="L751" s="87">
        <v>0.27</v>
      </c>
      <c r="M751" s="87">
        <v>0.27</v>
      </c>
      <c r="N751" s="84">
        <v>0.27</v>
      </c>
      <c r="O751" s="84">
        <v>0.27</v>
      </c>
      <c r="P751" s="84">
        <v>0.27</v>
      </c>
      <c r="Q751" s="84">
        <v>0.27</v>
      </c>
      <c r="R751" s="84">
        <v>0.35</v>
      </c>
      <c r="S751" s="84">
        <v>0.25</v>
      </c>
      <c r="T751" s="84">
        <v>0.25</v>
      </c>
      <c r="U751" s="84">
        <v>0.25</v>
      </c>
      <c r="V751" s="74">
        <v>0.25</v>
      </c>
      <c r="W751" s="74">
        <v>0.25</v>
      </c>
      <c r="X751" s="74">
        <v>0.25</v>
      </c>
      <c r="Y751" s="74">
        <v>0.25</v>
      </c>
      <c r="Z751" s="74">
        <v>0.25</v>
      </c>
      <c r="AA751" s="74">
        <v>0.25</v>
      </c>
      <c r="AB751" s="74">
        <v>0.25</v>
      </c>
      <c r="AC751" s="74">
        <v>0.25</v>
      </c>
      <c r="AD751" s="74">
        <v>0.25</v>
      </c>
      <c r="AE751" s="74">
        <v>0.35</v>
      </c>
      <c r="AF751" s="74">
        <v>0.35</v>
      </c>
      <c r="AG751" s="74">
        <v>0.38</v>
      </c>
      <c r="AH751" s="74">
        <v>0.38</v>
      </c>
      <c r="AI751" s="74" t="s">
        <v>26</v>
      </c>
      <c r="AJ751" s="74" t="s">
        <v>26</v>
      </c>
      <c r="AK751" s="74" t="s">
        <v>26</v>
      </c>
    </row>
    <row r="752" spans="1:42" x14ac:dyDescent="0.25">
      <c r="A752" s="74" t="s">
        <v>1024</v>
      </c>
      <c r="B752" s="84" t="s">
        <v>28</v>
      </c>
      <c r="C752" s="74" t="s">
        <v>34</v>
      </c>
      <c r="D752" s="74" t="s">
        <v>61</v>
      </c>
      <c r="E752" s="74" t="s">
        <v>131</v>
      </c>
      <c r="F752" s="74" t="s">
        <v>1025</v>
      </c>
      <c r="G752" s="74" t="s">
        <v>1026</v>
      </c>
      <c r="H752" s="84">
        <v>10</v>
      </c>
      <c r="I752" s="85">
        <v>0.7</v>
      </c>
      <c r="J752" s="86">
        <v>0.45224484568080731</v>
      </c>
      <c r="K752" s="87" t="s">
        <v>54</v>
      </c>
      <c r="L752" s="87" t="s">
        <v>54</v>
      </c>
      <c r="M752" s="87" t="s">
        <v>54</v>
      </c>
      <c r="N752" s="84" t="s">
        <v>54</v>
      </c>
      <c r="O752" s="84" t="s">
        <v>54</v>
      </c>
      <c r="P752" s="84" t="s">
        <v>54</v>
      </c>
      <c r="Q752" s="84" t="s">
        <v>54</v>
      </c>
      <c r="R752" s="84" t="s">
        <v>54</v>
      </c>
      <c r="S752" s="84" t="s">
        <v>54</v>
      </c>
      <c r="T752" s="84" t="s">
        <v>54</v>
      </c>
      <c r="U752" s="84" t="s">
        <v>54</v>
      </c>
      <c r="V752" s="74" t="s">
        <v>54</v>
      </c>
      <c r="W752" s="74" t="s">
        <v>54</v>
      </c>
      <c r="X752" s="74" t="s">
        <v>54</v>
      </c>
      <c r="Y752" s="74" t="s">
        <v>54</v>
      </c>
      <c r="Z752" s="74" t="s">
        <v>54</v>
      </c>
      <c r="AA752" s="74" t="s">
        <v>54</v>
      </c>
      <c r="AB752" s="74">
        <v>0.27</v>
      </c>
      <c r="AC752" s="74">
        <v>0.27</v>
      </c>
      <c r="AD752" s="74">
        <v>0.27</v>
      </c>
      <c r="AE752" s="74">
        <v>0.27</v>
      </c>
      <c r="AF752" s="74">
        <v>0.27</v>
      </c>
      <c r="AG752" s="74">
        <v>0.33</v>
      </c>
      <c r="AH752" s="74">
        <v>0.33</v>
      </c>
      <c r="AI752" s="74" t="s">
        <v>26</v>
      </c>
      <c r="AJ752" s="74" t="s">
        <v>26</v>
      </c>
      <c r="AK752" s="74" t="s">
        <v>26</v>
      </c>
    </row>
    <row r="753" spans="1:40" x14ac:dyDescent="0.25">
      <c r="A753" s="74" t="s">
        <v>1027</v>
      </c>
      <c r="B753" s="84" t="s">
        <v>20</v>
      </c>
      <c r="C753" s="74" t="s">
        <v>89</v>
      </c>
      <c r="D753" s="74" t="s">
        <v>135</v>
      </c>
      <c r="E753" s="74" t="s">
        <v>136</v>
      </c>
      <c r="F753" s="74" t="s">
        <v>1028</v>
      </c>
      <c r="G753" s="74" t="s">
        <v>138</v>
      </c>
      <c r="H753" s="84">
        <v>12</v>
      </c>
      <c r="I753" s="85">
        <v>0.7</v>
      </c>
      <c r="J753" s="86">
        <v>0.50142385598974282</v>
      </c>
      <c r="K753" s="87" t="s">
        <v>54</v>
      </c>
      <c r="L753" s="87" t="s">
        <v>54</v>
      </c>
      <c r="M753" s="87" t="s">
        <v>54</v>
      </c>
      <c r="N753" s="84" t="s">
        <v>54</v>
      </c>
      <c r="O753" s="84" t="s">
        <v>54</v>
      </c>
      <c r="P753" s="84" t="s">
        <v>54</v>
      </c>
      <c r="Q753" s="84" t="s">
        <v>54</v>
      </c>
      <c r="R753" s="84" t="s">
        <v>54</v>
      </c>
      <c r="S753" s="84" t="s">
        <v>54</v>
      </c>
      <c r="T753" s="84" t="s">
        <v>54</v>
      </c>
      <c r="U753" s="84" t="s">
        <v>54</v>
      </c>
      <c r="V753" s="74" t="s">
        <v>54</v>
      </c>
      <c r="W753" s="74" t="s">
        <v>54</v>
      </c>
      <c r="X753" s="74" t="s">
        <v>54</v>
      </c>
      <c r="Y753" s="74" t="s">
        <v>54</v>
      </c>
      <c r="Z753" s="74" t="s">
        <v>54</v>
      </c>
      <c r="AA753" s="74" t="s">
        <v>54</v>
      </c>
      <c r="AB753" s="74">
        <v>0.18</v>
      </c>
      <c r="AC753" s="74">
        <v>0.18</v>
      </c>
      <c r="AD753" s="74">
        <v>0.13</v>
      </c>
      <c r="AE753" s="74">
        <v>0.13</v>
      </c>
      <c r="AF753" s="74">
        <v>0.13</v>
      </c>
      <c r="AG753" s="74">
        <v>0.13</v>
      </c>
      <c r="AH753" s="74">
        <v>0.25</v>
      </c>
      <c r="AI753" s="74" t="s">
        <v>26</v>
      </c>
      <c r="AJ753" s="74" t="s">
        <v>26</v>
      </c>
      <c r="AK753" s="74" t="s">
        <v>26</v>
      </c>
      <c r="AL753" s="74" t="s">
        <v>26</v>
      </c>
    </row>
    <row r="754" spans="1:40" x14ac:dyDescent="0.25">
      <c r="A754" s="74" t="s">
        <v>1029</v>
      </c>
      <c r="B754" s="84" t="s">
        <v>28</v>
      </c>
      <c r="C754" s="74" t="s">
        <v>89</v>
      </c>
      <c r="D754" s="74" t="s">
        <v>135</v>
      </c>
      <c r="E754" s="74" t="s">
        <v>136</v>
      </c>
      <c r="F754" s="74" t="s">
        <v>1028</v>
      </c>
      <c r="G754" s="74" t="s">
        <v>138</v>
      </c>
      <c r="H754" s="84">
        <v>12</v>
      </c>
      <c r="I754" s="85">
        <v>0.7</v>
      </c>
      <c r="J754" s="86">
        <v>0.50142385598974282</v>
      </c>
      <c r="K754" s="87" t="s">
        <v>54</v>
      </c>
      <c r="L754" s="87" t="s">
        <v>54</v>
      </c>
      <c r="M754" s="87" t="s">
        <v>54</v>
      </c>
      <c r="N754" s="84" t="s">
        <v>54</v>
      </c>
      <c r="O754" s="84" t="s">
        <v>54</v>
      </c>
      <c r="P754" s="84" t="s">
        <v>54</v>
      </c>
      <c r="Q754" s="84" t="s">
        <v>54</v>
      </c>
      <c r="R754" s="84" t="s">
        <v>54</v>
      </c>
      <c r="S754" s="84" t="s">
        <v>54</v>
      </c>
      <c r="T754" s="84" t="s">
        <v>54</v>
      </c>
      <c r="U754" s="84" t="s">
        <v>54</v>
      </c>
      <c r="V754" s="74" t="s">
        <v>54</v>
      </c>
      <c r="W754" s="74" t="s">
        <v>54</v>
      </c>
      <c r="X754" s="74" t="s">
        <v>54</v>
      </c>
      <c r="Y754" s="74" t="s">
        <v>54</v>
      </c>
      <c r="Z754" s="74" t="s">
        <v>54</v>
      </c>
      <c r="AA754" s="74" t="s">
        <v>54</v>
      </c>
      <c r="AB754" s="74">
        <v>0.18</v>
      </c>
      <c r="AC754" s="74">
        <v>0.18</v>
      </c>
      <c r="AD754" s="74">
        <v>0.13</v>
      </c>
      <c r="AE754" s="74">
        <v>0.13</v>
      </c>
      <c r="AF754" s="74">
        <v>0.13</v>
      </c>
      <c r="AG754" s="74">
        <v>0.13</v>
      </c>
      <c r="AH754" s="74">
        <v>0.25</v>
      </c>
      <c r="AI754" s="74" t="s">
        <v>26</v>
      </c>
      <c r="AJ754" s="74" t="s">
        <v>26</v>
      </c>
      <c r="AK754" s="74" t="s">
        <v>26</v>
      </c>
    </row>
    <row r="755" spans="1:40" x14ac:dyDescent="0.25">
      <c r="A755" s="74" t="s">
        <v>1030</v>
      </c>
      <c r="B755" s="84" t="s">
        <v>20</v>
      </c>
      <c r="C755" s="74" t="s">
        <v>21</v>
      </c>
      <c r="D755" s="74" t="s">
        <v>135</v>
      </c>
      <c r="E755" s="74" t="s">
        <v>136</v>
      </c>
      <c r="F755" s="74" t="s">
        <v>1028</v>
      </c>
      <c r="G755" s="74" t="s">
        <v>138</v>
      </c>
      <c r="H755" s="84">
        <v>12</v>
      </c>
      <c r="I755" s="85">
        <v>0.7</v>
      </c>
      <c r="J755" s="86">
        <v>0.50142385598974282</v>
      </c>
      <c r="K755" s="87" t="s">
        <v>54</v>
      </c>
      <c r="L755" s="87" t="s">
        <v>54</v>
      </c>
      <c r="M755" s="87" t="s">
        <v>54</v>
      </c>
      <c r="N755" s="84" t="s">
        <v>54</v>
      </c>
      <c r="O755" s="84" t="s">
        <v>54</v>
      </c>
      <c r="P755" s="84" t="s">
        <v>54</v>
      </c>
      <c r="Q755" s="84" t="s">
        <v>54</v>
      </c>
      <c r="R755" s="84" t="s">
        <v>54</v>
      </c>
      <c r="S755" s="84" t="s">
        <v>54</v>
      </c>
      <c r="T755" s="84" t="s">
        <v>54</v>
      </c>
      <c r="U755" s="84" t="s">
        <v>54</v>
      </c>
      <c r="V755" s="74" t="s">
        <v>54</v>
      </c>
      <c r="W755" s="74" t="s">
        <v>54</v>
      </c>
      <c r="X755" s="74" t="s">
        <v>54</v>
      </c>
      <c r="Y755" s="74" t="s">
        <v>54</v>
      </c>
      <c r="Z755" s="74" t="s">
        <v>54</v>
      </c>
      <c r="AA755" s="74" t="s">
        <v>54</v>
      </c>
      <c r="AB755" s="74">
        <v>0.18</v>
      </c>
      <c r="AC755" s="74">
        <v>0.18</v>
      </c>
      <c r="AD755" s="74">
        <v>0.13</v>
      </c>
      <c r="AE755" s="74">
        <v>0.13</v>
      </c>
      <c r="AF755" s="74">
        <v>0.13</v>
      </c>
      <c r="AG755" s="74">
        <v>0.13</v>
      </c>
      <c r="AH755" s="74">
        <v>0.25</v>
      </c>
      <c r="AI755" s="74" t="s">
        <v>26</v>
      </c>
      <c r="AJ755" s="74" t="s">
        <v>26</v>
      </c>
      <c r="AK755" s="74" t="s">
        <v>26</v>
      </c>
      <c r="AL755" s="74" t="s">
        <v>26</v>
      </c>
    </row>
    <row r="756" spans="1:40" x14ac:dyDescent="0.25">
      <c r="A756" s="74" t="s">
        <v>1031</v>
      </c>
      <c r="B756" s="84" t="s">
        <v>28</v>
      </c>
      <c r="C756" s="74" t="s">
        <v>21</v>
      </c>
      <c r="D756" s="74" t="s">
        <v>135</v>
      </c>
      <c r="E756" s="74" t="s">
        <v>136</v>
      </c>
      <c r="F756" s="74" t="s">
        <v>1028</v>
      </c>
      <c r="G756" s="74" t="s">
        <v>138</v>
      </c>
      <c r="H756" s="84">
        <v>12</v>
      </c>
      <c r="I756" s="85">
        <v>0.7</v>
      </c>
      <c r="J756" s="86">
        <v>0.50142385598974282</v>
      </c>
      <c r="K756" s="87" t="s">
        <v>54</v>
      </c>
      <c r="L756" s="87" t="s">
        <v>54</v>
      </c>
      <c r="M756" s="87" t="s">
        <v>54</v>
      </c>
      <c r="N756" s="84" t="s">
        <v>54</v>
      </c>
      <c r="O756" s="84" t="s">
        <v>54</v>
      </c>
      <c r="P756" s="84" t="s">
        <v>54</v>
      </c>
      <c r="Q756" s="84" t="s">
        <v>54</v>
      </c>
      <c r="R756" s="84" t="s">
        <v>54</v>
      </c>
      <c r="S756" s="84" t="s">
        <v>54</v>
      </c>
      <c r="T756" s="84" t="s">
        <v>54</v>
      </c>
      <c r="U756" s="84" t="s">
        <v>54</v>
      </c>
      <c r="V756" s="74" t="s">
        <v>54</v>
      </c>
      <c r="W756" s="74" t="s">
        <v>54</v>
      </c>
      <c r="X756" s="74" t="s">
        <v>54</v>
      </c>
      <c r="Y756" s="74" t="s">
        <v>54</v>
      </c>
      <c r="Z756" s="74" t="s">
        <v>54</v>
      </c>
      <c r="AA756" s="74" t="s">
        <v>54</v>
      </c>
      <c r="AB756" s="74">
        <v>0.18</v>
      </c>
      <c r="AC756" s="74">
        <v>0.18</v>
      </c>
      <c r="AD756" s="74">
        <v>0.13</v>
      </c>
      <c r="AE756" s="74">
        <v>0.13</v>
      </c>
      <c r="AF756" s="74">
        <v>0.13</v>
      </c>
      <c r="AG756" s="74">
        <v>0.13</v>
      </c>
      <c r="AH756" s="74">
        <v>0.25</v>
      </c>
      <c r="AI756" s="74" t="s">
        <v>26</v>
      </c>
      <c r="AJ756" s="74" t="s">
        <v>26</v>
      </c>
      <c r="AK756" s="74" t="s">
        <v>26</v>
      </c>
    </row>
    <row r="757" spans="1:40" x14ac:dyDescent="0.25">
      <c r="A757" s="74" t="s">
        <v>1032</v>
      </c>
      <c r="B757" s="84" t="s">
        <v>20</v>
      </c>
      <c r="C757" s="74" t="s">
        <v>30</v>
      </c>
      <c r="D757" s="74" t="s">
        <v>135</v>
      </c>
      <c r="E757" s="74" t="s">
        <v>136</v>
      </c>
      <c r="F757" s="74" t="s">
        <v>1028</v>
      </c>
      <c r="G757" s="74" t="s">
        <v>138</v>
      </c>
      <c r="H757" s="84">
        <v>12</v>
      </c>
      <c r="I757" s="85">
        <v>0.7</v>
      </c>
      <c r="J757" s="86">
        <v>0.50142385598974282</v>
      </c>
      <c r="K757" s="87" t="s">
        <v>54</v>
      </c>
      <c r="L757" s="87" t="s">
        <v>54</v>
      </c>
      <c r="M757" s="87" t="s">
        <v>54</v>
      </c>
      <c r="N757" s="84" t="s">
        <v>54</v>
      </c>
      <c r="O757" s="84" t="s">
        <v>54</v>
      </c>
      <c r="P757" s="84" t="s">
        <v>54</v>
      </c>
      <c r="Q757" s="84" t="s">
        <v>54</v>
      </c>
      <c r="R757" s="84" t="s">
        <v>54</v>
      </c>
      <c r="S757" s="84" t="s">
        <v>54</v>
      </c>
      <c r="T757" s="84" t="s">
        <v>54</v>
      </c>
      <c r="U757" s="84" t="s">
        <v>54</v>
      </c>
      <c r="V757" s="74" t="s">
        <v>54</v>
      </c>
      <c r="W757" s="74" t="s">
        <v>54</v>
      </c>
      <c r="X757" s="74" t="s">
        <v>54</v>
      </c>
      <c r="Y757" s="74" t="s">
        <v>54</v>
      </c>
      <c r="Z757" s="74" t="s">
        <v>54</v>
      </c>
      <c r="AA757" s="74" t="s">
        <v>54</v>
      </c>
      <c r="AB757" s="74">
        <v>0.18</v>
      </c>
      <c r="AC757" s="74">
        <v>0.18</v>
      </c>
      <c r="AD757" s="74">
        <v>0.13</v>
      </c>
      <c r="AE757" s="74">
        <v>0.13</v>
      </c>
      <c r="AF757" s="74">
        <v>0.13</v>
      </c>
      <c r="AG757" s="74">
        <v>0.13</v>
      </c>
      <c r="AH757" s="74">
        <v>0.25</v>
      </c>
      <c r="AI757" s="74" t="s">
        <v>26</v>
      </c>
      <c r="AJ757" s="74" t="s">
        <v>26</v>
      </c>
      <c r="AK757" s="74" t="s">
        <v>26</v>
      </c>
      <c r="AL757" s="74" t="s">
        <v>704</v>
      </c>
    </row>
    <row r="758" spans="1:40" x14ac:dyDescent="0.25">
      <c r="A758" s="74" t="s">
        <v>1033</v>
      </c>
      <c r="B758" s="84" t="s">
        <v>28</v>
      </c>
      <c r="C758" s="74" t="s">
        <v>30</v>
      </c>
      <c r="D758" s="74" t="s">
        <v>135</v>
      </c>
      <c r="E758" s="74" t="s">
        <v>136</v>
      </c>
      <c r="F758" s="74" t="s">
        <v>1028</v>
      </c>
      <c r="G758" s="74" t="s">
        <v>138</v>
      </c>
      <c r="H758" s="84">
        <v>12</v>
      </c>
      <c r="I758" s="85">
        <v>0.7</v>
      </c>
      <c r="J758" s="86">
        <v>0.50142385598974282</v>
      </c>
      <c r="K758" s="87" t="s">
        <v>54</v>
      </c>
      <c r="L758" s="87" t="s">
        <v>54</v>
      </c>
      <c r="M758" s="87" t="s">
        <v>54</v>
      </c>
      <c r="N758" s="84" t="s">
        <v>54</v>
      </c>
      <c r="O758" s="84" t="s">
        <v>54</v>
      </c>
      <c r="P758" s="84" t="s">
        <v>54</v>
      </c>
      <c r="Q758" s="84" t="s">
        <v>54</v>
      </c>
      <c r="R758" s="84" t="s">
        <v>54</v>
      </c>
      <c r="S758" s="84" t="s">
        <v>54</v>
      </c>
      <c r="T758" s="84" t="s">
        <v>54</v>
      </c>
      <c r="U758" s="84" t="s">
        <v>54</v>
      </c>
      <c r="V758" s="74" t="s">
        <v>54</v>
      </c>
      <c r="W758" s="74" t="s">
        <v>54</v>
      </c>
      <c r="X758" s="74" t="s">
        <v>54</v>
      </c>
      <c r="Y758" s="74" t="s">
        <v>54</v>
      </c>
      <c r="Z758" s="74" t="s">
        <v>54</v>
      </c>
      <c r="AA758" s="74" t="s">
        <v>54</v>
      </c>
      <c r="AB758" s="74">
        <v>0.18</v>
      </c>
      <c r="AC758" s="74">
        <v>0.18</v>
      </c>
      <c r="AD758" s="74">
        <v>0.13</v>
      </c>
      <c r="AE758" s="74">
        <v>0.13</v>
      </c>
      <c r="AF758" s="74">
        <v>0.13</v>
      </c>
      <c r="AG758" s="74">
        <v>0.13</v>
      </c>
      <c r="AH758" s="74">
        <v>0.25</v>
      </c>
      <c r="AI758" s="74" t="s">
        <v>26</v>
      </c>
      <c r="AJ758" s="74" t="s">
        <v>26</v>
      </c>
      <c r="AK758" s="74" t="s">
        <v>26</v>
      </c>
    </row>
    <row r="759" spans="1:40" x14ac:dyDescent="0.25">
      <c r="A759" s="74" t="s">
        <v>1034</v>
      </c>
      <c r="B759" s="84" t="s">
        <v>20</v>
      </c>
      <c r="C759" s="74" t="s">
        <v>89</v>
      </c>
      <c r="D759" s="74" t="s">
        <v>90</v>
      </c>
      <c r="E759" s="74" t="s">
        <v>314</v>
      </c>
      <c r="F759" s="74" t="s">
        <v>1035</v>
      </c>
      <c r="G759" s="74" t="s">
        <v>93</v>
      </c>
      <c r="H759" s="84">
        <v>5</v>
      </c>
      <c r="I759" s="85">
        <v>0.7</v>
      </c>
      <c r="J759" s="86">
        <v>0.29519112583865559</v>
      </c>
      <c r="K759" s="87">
        <v>0.15</v>
      </c>
      <c r="L759" s="87">
        <v>0.2</v>
      </c>
      <c r="M759" s="87">
        <v>0.2</v>
      </c>
      <c r="N759" s="84">
        <v>0.2</v>
      </c>
      <c r="O759" s="84">
        <v>0.25</v>
      </c>
      <c r="P759" s="84">
        <v>0.25</v>
      </c>
      <c r="Q759" s="84">
        <v>0.25</v>
      </c>
      <c r="R759" s="84">
        <v>0.25</v>
      </c>
      <c r="S759" s="84">
        <v>0.25</v>
      </c>
      <c r="T759" s="84">
        <v>0.25</v>
      </c>
      <c r="U759" s="84">
        <v>0.25</v>
      </c>
      <c r="V759" s="74">
        <v>0.25</v>
      </c>
      <c r="W759" s="74">
        <v>0.25</v>
      </c>
      <c r="X759" s="74">
        <v>0.25</v>
      </c>
      <c r="Y759" s="74">
        <v>0.25</v>
      </c>
      <c r="Z759" s="74">
        <v>0.25</v>
      </c>
      <c r="AA759" s="74">
        <v>0.25</v>
      </c>
      <c r="AB759" s="74">
        <v>0.25</v>
      </c>
      <c r="AC759" s="74">
        <v>0.25</v>
      </c>
      <c r="AD759" s="74">
        <v>0.25</v>
      </c>
      <c r="AE759" s="74">
        <v>0.25</v>
      </c>
      <c r="AF759" s="74">
        <v>0.25</v>
      </c>
      <c r="AG759" s="74">
        <v>0.33</v>
      </c>
      <c r="AH759" s="74">
        <v>0.33</v>
      </c>
      <c r="AI759" s="74" t="s">
        <v>26</v>
      </c>
      <c r="AJ759" s="74" t="s">
        <v>26</v>
      </c>
      <c r="AK759" s="74" t="s">
        <v>26</v>
      </c>
    </row>
    <row r="760" spans="1:40" x14ac:dyDescent="0.25">
      <c r="A760" s="74" t="s">
        <v>1036</v>
      </c>
      <c r="B760" s="84" t="s">
        <v>28</v>
      </c>
      <c r="C760" s="74" t="s">
        <v>89</v>
      </c>
      <c r="D760" s="74" t="s">
        <v>90</v>
      </c>
      <c r="E760" s="74" t="s">
        <v>314</v>
      </c>
      <c r="F760" s="74" t="s">
        <v>1035</v>
      </c>
      <c r="G760" s="74" t="s">
        <v>93</v>
      </c>
      <c r="H760" s="84">
        <v>5</v>
      </c>
      <c r="I760" s="85">
        <v>0.7</v>
      </c>
      <c r="J760" s="86">
        <v>0.29519112583865559</v>
      </c>
      <c r="K760" s="87">
        <v>0.15</v>
      </c>
      <c r="L760" s="87">
        <v>0.27</v>
      </c>
      <c r="M760" s="87">
        <v>0.27</v>
      </c>
      <c r="N760" s="84">
        <v>0.27</v>
      </c>
      <c r="O760" s="84">
        <v>0.27</v>
      </c>
      <c r="P760" s="84">
        <v>0.27</v>
      </c>
      <c r="Q760" s="84">
        <v>0.27</v>
      </c>
      <c r="R760" s="84">
        <v>0.27</v>
      </c>
      <c r="S760" s="84">
        <v>0.27</v>
      </c>
      <c r="T760" s="84">
        <v>0.27</v>
      </c>
      <c r="U760" s="84">
        <v>0.27</v>
      </c>
      <c r="V760" s="74">
        <v>0.27</v>
      </c>
      <c r="W760" s="74">
        <v>0.27</v>
      </c>
      <c r="X760" s="74">
        <v>0.27</v>
      </c>
      <c r="Y760" s="74">
        <v>0.27</v>
      </c>
      <c r="Z760" s="74">
        <v>0.27</v>
      </c>
      <c r="AA760" s="74">
        <v>0.27</v>
      </c>
      <c r="AB760" s="74">
        <v>0.27</v>
      </c>
      <c r="AC760" s="74">
        <v>0.27</v>
      </c>
      <c r="AD760" s="74">
        <v>0.27</v>
      </c>
      <c r="AE760" s="74">
        <v>0.27</v>
      </c>
      <c r="AF760" s="74">
        <v>0.27</v>
      </c>
      <c r="AG760" s="74">
        <v>0.33</v>
      </c>
      <c r="AH760" s="74">
        <v>0.33</v>
      </c>
      <c r="AI760" s="74" t="s">
        <v>26</v>
      </c>
      <c r="AJ760" s="74" t="s">
        <v>26</v>
      </c>
      <c r="AK760" s="74" t="s">
        <v>26</v>
      </c>
    </row>
    <row r="761" spans="1:40" x14ac:dyDescent="0.25">
      <c r="A761" s="74" t="s">
        <v>1037</v>
      </c>
      <c r="B761" s="84" t="s">
        <v>20</v>
      </c>
      <c r="C761" s="74" t="s">
        <v>21</v>
      </c>
      <c r="D761" s="74" t="s">
        <v>1038</v>
      </c>
      <c r="E761" s="74" t="s">
        <v>1039</v>
      </c>
      <c r="F761" s="74" t="s">
        <v>1039</v>
      </c>
      <c r="G761" s="74" t="s">
        <v>82</v>
      </c>
      <c r="H761" s="84">
        <v>1</v>
      </c>
      <c r="I761" s="85">
        <v>0.7</v>
      </c>
      <c r="J761" s="86">
        <v>6.6130955996402951E-2</v>
      </c>
      <c r="K761" s="88"/>
      <c r="L761" s="88"/>
      <c r="M761" s="88"/>
      <c r="N761" s="84"/>
      <c r="O761" s="84"/>
      <c r="P761" s="84"/>
      <c r="Q761" s="84"/>
      <c r="R761" s="84"/>
      <c r="S761" s="84"/>
      <c r="T761" s="84"/>
      <c r="U761" s="84"/>
      <c r="AD761" s="74">
        <v>2.5000000000000001E-2</v>
      </c>
      <c r="AE761" s="74">
        <v>2.5000000000000001E-2</v>
      </c>
      <c r="AF761" s="74">
        <v>2.5000000000000001E-2</v>
      </c>
      <c r="AG761" s="74">
        <v>2.5000000000000001E-2</v>
      </c>
      <c r="AH761" s="74">
        <v>2.5000000000000001E-2</v>
      </c>
      <c r="AN761" s="74" t="s">
        <v>26</v>
      </c>
    </row>
    <row r="762" spans="1:40" x14ac:dyDescent="0.25">
      <c r="A762" s="74" t="s">
        <v>1040</v>
      </c>
      <c r="B762" s="84" t="s">
        <v>20</v>
      </c>
      <c r="C762" s="74" t="s">
        <v>30</v>
      </c>
      <c r="D762" s="74" t="s">
        <v>1038</v>
      </c>
      <c r="E762" s="74" t="s">
        <v>1039</v>
      </c>
      <c r="F762" s="74" t="s">
        <v>1039</v>
      </c>
      <c r="G762" s="74" t="s">
        <v>31</v>
      </c>
      <c r="H762" s="84">
        <v>1</v>
      </c>
      <c r="I762" s="85">
        <v>0.7</v>
      </c>
      <c r="J762" s="86">
        <v>6.8532045597663432E-2</v>
      </c>
      <c r="K762" s="88"/>
      <c r="L762" s="88"/>
      <c r="M762" s="88"/>
      <c r="N762" s="84"/>
      <c r="O762" s="84"/>
      <c r="P762" s="84"/>
      <c r="Q762" s="84"/>
      <c r="R762" s="84"/>
      <c r="S762" s="84"/>
      <c r="T762" s="84"/>
      <c r="U762" s="84"/>
      <c r="AD762" s="74">
        <v>2.5000000000000001E-2</v>
      </c>
      <c r="AE762" s="74">
        <v>2.5000000000000001E-2</v>
      </c>
      <c r="AF762" s="74">
        <v>2.5000000000000001E-2</v>
      </c>
      <c r="AG762" s="74">
        <v>2.5000000000000001E-2</v>
      </c>
      <c r="AH762" s="74">
        <v>2.5000000000000001E-2</v>
      </c>
      <c r="AN762" s="74" t="s">
        <v>26</v>
      </c>
    </row>
    <row r="763" spans="1:40" x14ac:dyDescent="0.25">
      <c r="A763" s="74" t="s">
        <v>1041</v>
      </c>
      <c r="B763" s="84" t="s">
        <v>20</v>
      </c>
      <c r="C763" s="74" t="s">
        <v>89</v>
      </c>
      <c r="D763" s="74" t="s">
        <v>135</v>
      </c>
      <c r="E763" s="74" t="s">
        <v>136</v>
      </c>
      <c r="F763" s="74" t="s">
        <v>1042</v>
      </c>
      <c r="G763" s="74" t="s">
        <v>138</v>
      </c>
      <c r="H763" s="84">
        <v>12</v>
      </c>
      <c r="I763" s="85">
        <v>0.7</v>
      </c>
      <c r="J763" s="86">
        <v>0.50142385598974282</v>
      </c>
      <c r="K763" s="87">
        <v>0.15</v>
      </c>
      <c r="L763" s="87">
        <v>0.2</v>
      </c>
      <c r="M763" s="87">
        <v>0.2</v>
      </c>
      <c r="N763" s="84">
        <v>0.2</v>
      </c>
      <c r="O763" s="84">
        <v>0.25</v>
      </c>
      <c r="P763" s="84">
        <v>0.25</v>
      </c>
      <c r="Q763" s="84">
        <v>0.25</v>
      </c>
      <c r="R763" s="84">
        <v>0.18</v>
      </c>
      <c r="S763" s="84">
        <v>0.18</v>
      </c>
      <c r="T763" s="84">
        <v>0.18</v>
      </c>
      <c r="U763" s="84">
        <v>0.18</v>
      </c>
      <c r="V763" s="74">
        <v>0.18</v>
      </c>
      <c r="W763" s="74">
        <v>0.18</v>
      </c>
      <c r="X763" s="74">
        <v>0.18</v>
      </c>
      <c r="Y763" s="74">
        <v>0.18</v>
      </c>
      <c r="Z763" s="74">
        <v>0.18</v>
      </c>
      <c r="AA763" s="74">
        <v>0.18</v>
      </c>
      <c r="AB763" s="74">
        <v>0.18</v>
      </c>
      <c r="AC763" s="74">
        <v>0.18</v>
      </c>
      <c r="AD763" s="74">
        <v>0.13</v>
      </c>
      <c r="AE763" s="74">
        <v>0.13</v>
      </c>
      <c r="AF763" s="74">
        <v>0.13</v>
      </c>
      <c r="AG763" s="74">
        <v>0.13</v>
      </c>
      <c r="AH763" s="74">
        <v>0.25</v>
      </c>
      <c r="AI763" s="74" t="s">
        <v>26</v>
      </c>
      <c r="AJ763" s="74" t="s">
        <v>26</v>
      </c>
      <c r="AK763" s="74" t="s">
        <v>26</v>
      </c>
    </row>
    <row r="764" spans="1:40" x14ac:dyDescent="0.25">
      <c r="A764" s="74" t="s">
        <v>1043</v>
      </c>
      <c r="B764" s="84" t="s">
        <v>28</v>
      </c>
      <c r="C764" s="74" t="s">
        <v>89</v>
      </c>
      <c r="D764" s="74" t="s">
        <v>135</v>
      </c>
      <c r="E764" s="74" t="s">
        <v>136</v>
      </c>
      <c r="F764" s="74" t="s">
        <v>1042</v>
      </c>
      <c r="G764" s="74" t="s">
        <v>138</v>
      </c>
      <c r="H764" s="84">
        <v>12</v>
      </c>
      <c r="I764" s="85">
        <v>0.7</v>
      </c>
      <c r="J764" s="86">
        <v>0.50142385598974282</v>
      </c>
      <c r="K764" s="87">
        <v>0.15</v>
      </c>
      <c r="L764" s="87">
        <v>0.27</v>
      </c>
      <c r="M764" s="87">
        <v>0.27</v>
      </c>
      <c r="N764" s="84">
        <v>0.27</v>
      </c>
      <c r="O764" s="84">
        <v>0.27</v>
      </c>
      <c r="P764" s="84">
        <v>0.27</v>
      </c>
      <c r="Q764" s="84">
        <v>0.27</v>
      </c>
      <c r="R764" s="84">
        <v>0.18</v>
      </c>
      <c r="S764" s="84">
        <v>0.18</v>
      </c>
      <c r="T764" s="84">
        <v>0.18</v>
      </c>
      <c r="U764" s="84">
        <v>0.18</v>
      </c>
      <c r="V764" s="74">
        <v>0.18</v>
      </c>
      <c r="W764" s="74">
        <v>0.18</v>
      </c>
      <c r="X764" s="74">
        <v>0.18</v>
      </c>
      <c r="Y764" s="74">
        <v>0.18</v>
      </c>
      <c r="Z764" s="74">
        <v>0.18</v>
      </c>
      <c r="AA764" s="74">
        <v>0.18</v>
      </c>
      <c r="AB764" s="74">
        <v>0.18</v>
      </c>
      <c r="AC764" s="74">
        <v>0.18</v>
      </c>
      <c r="AD764" s="74">
        <v>0.13</v>
      </c>
      <c r="AE764" s="74">
        <v>0.13</v>
      </c>
      <c r="AF764" s="74">
        <v>0.13</v>
      </c>
      <c r="AG764" s="74">
        <v>0.13</v>
      </c>
      <c r="AH764" s="74">
        <v>0.25</v>
      </c>
      <c r="AI764" s="74" t="s">
        <v>26</v>
      </c>
      <c r="AJ764" s="74" t="s">
        <v>26</v>
      </c>
      <c r="AK764" s="74" t="s">
        <v>26</v>
      </c>
    </row>
    <row r="765" spans="1:40" x14ac:dyDescent="0.25">
      <c r="A765" s="74" t="s">
        <v>1044</v>
      </c>
      <c r="B765" s="84" t="s">
        <v>20</v>
      </c>
      <c r="C765" s="74" t="s">
        <v>21</v>
      </c>
      <c r="D765" s="74" t="s">
        <v>22</v>
      </c>
      <c r="E765" s="74" t="s">
        <v>38</v>
      </c>
      <c r="F765" s="74" t="s">
        <v>1045</v>
      </c>
      <c r="G765" s="74" t="s">
        <v>40</v>
      </c>
      <c r="H765" s="84">
        <v>10</v>
      </c>
      <c r="I765" s="85">
        <v>0.7</v>
      </c>
      <c r="J765" s="86">
        <v>0.43297207610283089</v>
      </c>
      <c r="K765" s="87">
        <v>0.13</v>
      </c>
      <c r="L765" s="87">
        <v>0.2</v>
      </c>
      <c r="M765" s="87">
        <v>0.2</v>
      </c>
      <c r="N765" s="84">
        <v>0.2</v>
      </c>
      <c r="O765" s="84">
        <v>0.2</v>
      </c>
      <c r="P765" s="84">
        <v>0.2</v>
      </c>
      <c r="Q765" s="84">
        <v>0.2</v>
      </c>
      <c r="R765" s="84">
        <v>0.2</v>
      </c>
      <c r="S765" s="84">
        <v>0.2</v>
      </c>
      <c r="T765" s="84">
        <v>0.2</v>
      </c>
      <c r="U765" s="84">
        <v>0.2</v>
      </c>
      <c r="V765" s="74">
        <v>0.2</v>
      </c>
      <c r="W765" s="74">
        <v>0.2</v>
      </c>
      <c r="X765" s="74">
        <v>0.2</v>
      </c>
      <c r="Y765" s="74">
        <v>0.2</v>
      </c>
      <c r="Z765" s="74">
        <v>0.2</v>
      </c>
      <c r="AA765" s="74">
        <v>0.2</v>
      </c>
      <c r="AB765" s="74">
        <v>0.2</v>
      </c>
      <c r="AC765" s="74">
        <v>0.2</v>
      </c>
      <c r="AD765" s="74">
        <v>0.23</v>
      </c>
      <c r="AE765" s="74">
        <v>0.23</v>
      </c>
      <c r="AF765" s="74">
        <v>0.23</v>
      </c>
      <c r="AG765" s="74">
        <v>0.33</v>
      </c>
      <c r="AH765" s="74">
        <v>0.33</v>
      </c>
      <c r="AI765" s="74" t="s">
        <v>26</v>
      </c>
      <c r="AJ765" s="74" t="s">
        <v>26</v>
      </c>
      <c r="AK765" s="74" t="s">
        <v>26</v>
      </c>
    </row>
    <row r="766" spans="1:40" x14ac:dyDescent="0.25">
      <c r="A766" s="74" t="s">
        <v>1046</v>
      </c>
      <c r="B766" s="84" t="s">
        <v>28</v>
      </c>
      <c r="C766" s="74" t="s">
        <v>21</v>
      </c>
      <c r="D766" s="74" t="s">
        <v>22</v>
      </c>
      <c r="E766" s="74" t="s">
        <v>38</v>
      </c>
      <c r="F766" s="74" t="s">
        <v>1045</v>
      </c>
      <c r="G766" s="74" t="s">
        <v>40</v>
      </c>
      <c r="H766" s="84">
        <v>10</v>
      </c>
      <c r="I766" s="85">
        <v>0.7</v>
      </c>
      <c r="J766" s="86">
        <v>0.43297207610283089</v>
      </c>
      <c r="K766" s="87">
        <v>0.2</v>
      </c>
      <c r="L766" s="87">
        <v>0.27</v>
      </c>
      <c r="M766" s="87">
        <v>0.27</v>
      </c>
      <c r="N766" s="84">
        <v>0.27</v>
      </c>
      <c r="O766" s="84">
        <v>0.27</v>
      </c>
      <c r="P766" s="84">
        <v>0.27</v>
      </c>
      <c r="Q766" s="84">
        <v>0.27</v>
      </c>
      <c r="R766" s="84">
        <v>0.27</v>
      </c>
      <c r="S766" s="84">
        <v>0.27</v>
      </c>
      <c r="T766" s="84">
        <v>0.27</v>
      </c>
      <c r="U766" s="84">
        <v>0.27</v>
      </c>
      <c r="V766" s="74">
        <v>0.27</v>
      </c>
      <c r="W766" s="74">
        <v>0.27</v>
      </c>
      <c r="X766" s="74">
        <v>0.27</v>
      </c>
      <c r="Y766" s="74">
        <v>0.27</v>
      </c>
      <c r="Z766" s="74">
        <v>0.27</v>
      </c>
      <c r="AA766" s="74">
        <v>0.27</v>
      </c>
      <c r="AB766" s="74">
        <v>0.27</v>
      </c>
      <c r="AC766" s="74">
        <v>0.27</v>
      </c>
      <c r="AD766" s="74">
        <v>0.31</v>
      </c>
      <c r="AE766" s="74">
        <v>0.31</v>
      </c>
      <c r="AF766" s="74">
        <v>0.31</v>
      </c>
      <c r="AG766" s="74">
        <v>0.33</v>
      </c>
      <c r="AH766" s="74">
        <v>0.33</v>
      </c>
      <c r="AI766" s="74" t="s">
        <v>26</v>
      </c>
      <c r="AJ766" s="74" t="s">
        <v>26</v>
      </c>
      <c r="AK766" s="74" t="s">
        <v>26</v>
      </c>
    </row>
    <row r="767" spans="1:40" x14ac:dyDescent="0.25">
      <c r="A767" s="74" t="s">
        <v>1047</v>
      </c>
      <c r="B767" s="84" t="s">
        <v>20</v>
      </c>
      <c r="C767" s="74" t="s">
        <v>30</v>
      </c>
      <c r="D767" s="74" t="s">
        <v>22</v>
      </c>
      <c r="E767" s="74" t="s">
        <v>38</v>
      </c>
      <c r="F767" s="74" t="s">
        <v>1045</v>
      </c>
      <c r="G767" s="74" t="s">
        <v>31</v>
      </c>
      <c r="H767" s="84">
        <v>10</v>
      </c>
      <c r="I767" s="85">
        <v>0.7</v>
      </c>
      <c r="J767" s="86">
        <v>0.45890207746534312</v>
      </c>
      <c r="K767" s="87">
        <v>0.12</v>
      </c>
      <c r="L767" s="87">
        <v>0.17</v>
      </c>
      <c r="M767" s="87">
        <v>0.17</v>
      </c>
      <c r="N767" s="84">
        <v>0.25</v>
      </c>
      <c r="O767" s="84">
        <v>0.25</v>
      </c>
      <c r="P767" s="84">
        <v>0.25</v>
      </c>
      <c r="Q767" s="84">
        <v>0.25</v>
      </c>
      <c r="R767" s="84">
        <v>0.25</v>
      </c>
      <c r="S767" s="84">
        <v>0.25</v>
      </c>
      <c r="T767" s="84">
        <v>0.25</v>
      </c>
      <c r="U767" s="84">
        <v>0.25</v>
      </c>
      <c r="V767" s="74">
        <v>0.25</v>
      </c>
      <c r="W767" s="74">
        <v>0.25</v>
      </c>
      <c r="X767" s="74">
        <v>0.25</v>
      </c>
      <c r="Y767" s="74">
        <v>0.25</v>
      </c>
      <c r="Z767" s="74">
        <v>0.25</v>
      </c>
      <c r="AA767" s="74">
        <v>0.25</v>
      </c>
      <c r="AB767" s="74">
        <v>0.25</v>
      </c>
      <c r="AC767" s="74">
        <v>0.25</v>
      </c>
      <c r="AD767" s="74">
        <v>0.25</v>
      </c>
      <c r="AE767" s="74">
        <v>0.25</v>
      </c>
      <c r="AF767" s="74">
        <v>0.25</v>
      </c>
      <c r="AG767" s="74">
        <v>0.33</v>
      </c>
      <c r="AH767" s="74">
        <v>0.33</v>
      </c>
      <c r="AI767" s="74" t="s">
        <v>26</v>
      </c>
      <c r="AJ767" s="74" t="s">
        <v>26</v>
      </c>
      <c r="AK767" s="74" t="s">
        <v>26</v>
      </c>
    </row>
    <row r="768" spans="1:40" x14ac:dyDescent="0.25">
      <c r="A768" s="74" t="s">
        <v>1048</v>
      </c>
      <c r="B768" s="84" t="s">
        <v>28</v>
      </c>
      <c r="C768" s="74" t="s">
        <v>30</v>
      </c>
      <c r="D768" s="74" t="s">
        <v>22</v>
      </c>
      <c r="E768" s="74" t="s">
        <v>38</v>
      </c>
      <c r="F768" s="74" t="s">
        <v>1045</v>
      </c>
      <c r="G768" s="74" t="s">
        <v>31</v>
      </c>
      <c r="H768" s="84">
        <v>10</v>
      </c>
      <c r="I768" s="85">
        <v>0.7</v>
      </c>
      <c r="J768" s="86">
        <v>0.45890207746534312</v>
      </c>
      <c r="K768" s="87">
        <v>0.12</v>
      </c>
      <c r="L768" s="87">
        <v>0.27</v>
      </c>
      <c r="M768" s="87">
        <v>0.27</v>
      </c>
      <c r="N768" s="84">
        <v>0.27</v>
      </c>
      <c r="O768" s="84">
        <v>0.25</v>
      </c>
      <c r="P768" s="84">
        <v>0.25</v>
      </c>
      <c r="Q768" s="84">
        <v>0.25</v>
      </c>
      <c r="R768" s="84">
        <v>0.25</v>
      </c>
      <c r="S768" s="84">
        <v>0.25</v>
      </c>
      <c r="T768" s="84">
        <v>0.25</v>
      </c>
      <c r="U768" s="84">
        <v>0.25</v>
      </c>
      <c r="V768" s="74">
        <v>0.25</v>
      </c>
      <c r="W768" s="74">
        <v>0.25</v>
      </c>
      <c r="X768" s="74">
        <v>0.25</v>
      </c>
      <c r="Y768" s="74">
        <v>0.25</v>
      </c>
      <c r="Z768" s="74">
        <v>0.25</v>
      </c>
      <c r="AA768" s="74">
        <v>0.25</v>
      </c>
      <c r="AB768" s="74">
        <v>0.25</v>
      </c>
      <c r="AC768" s="74">
        <v>0.25</v>
      </c>
      <c r="AD768" s="74">
        <v>0.25</v>
      </c>
      <c r="AE768" s="74">
        <v>0.25</v>
      </c>
      <c r="AF768" s="74">
        <v>0.25</v>
      </c>
      <c r="AG768" s="74">
        <v>0.33</v>
      </c>
      <c r="AH768" s="74">
        <v>0.33</v>
      </c>
      <c r="AI768" s="74" t="s">
        <v>26</v>
      </c>
      <c r="AJ768" s="74" t="s">
        <v>26</v>
      </c>
      <c r="AK768" s="74" t="s">
        <v>26</v>
      </c>
    </row>
    <row r="769" spans="1:39" x14ac:dyDescent="0.25">
      <c r="A769" s="74" t="s">
        <v>1049</v>
      </c>
      <c r="B769" s="84" t="s">
        <v>20</v>
      </c>
      <c r="C769" s="74" t="s">
        <v>21</v>
      </c>
      <c r="D769" s="74" t="s">
        <v>64</v>
      </c>
      <c r="E769" s="74" t="s">
        <v>65</v>
      </c>
      <c r="F769" s="74" t="s">
        <v>1050</v>
      </c>
      <c r="G769" s="74" t="s">
        <v>82</v>
      </c>
      <c r="H769" s="84">
        <v>1</v>
      </c>
      <c r="I769" s="85">
        <v>0.7</v>
      </c>
      <c r="J769" s="86">
        <v>6.6130955996402951E-2</v>
      </c>
      <c r="K769" s="88"/>
      <c r="L769" s="88"/>
      <c r="M769" s="88"/>
      <c r="N769" s="84"/>
      <c r="O769" s="84"/>
      <c r="P769" s="84"/>
      <c r="Q769" s="84"/>
      <c r="R769" s="84"/>
      <c r="S769" s="84"/>
      <c r="T769" s="84"/>
      <c r="U769" s="84"/>
      <c r="AD769" s="74">
        <v>2.5000000000000001E-2</v>
      </c>
      <c r="AE769" s="74">
        <v>2.5000000000000001E-2</v>
      </c>
      <c r="AF769" s="74">
        <v>2.5000000000000001E-2</v>
      </c>
      <c r="AG769" s="74">
        <v>2.5000000000000001E-2</v>
      </c>
      <c r="AH769" s="74">
        <v>2.5000000000000001E-2</v>
      </c>
      <c r="AM769" s="74" t="s">
        <v>26</v>
      </c>
    </row>
    <row r="770" spans="1:39" x14ac:dyDescent="0.25">
      <c r="A770" s="74" t="s">
        <v>1051</v>
      </c>
      <c r="B770" s="84" t="s">
        <v>20</v>
      </c>
      <c r="C770" s="74" t="s">
        <v>21</v>
      </c>
      <c r="D770" s="74" t="s">
        <v>64</v>
      </c>
      <c r="E770" s="74" t="s">
        <v>65</v>
      </c>
      <c r="F770" s="74" t="s">
        <v>1050</v>
      </c>
      <c r="G770" s="74" t="s">
        <v>82</v>
      </c>
      <c r="H770" s="84">
        <v>8</v>
      </c>
      <c r="I770" s="85">
        <v>0.7</v>
      </c>
      <c r="J770" s="86">
        <v>0.38342204973635402</v>
      </c>
      <c r="K770" s="87" t="s">
        <v>54</v>
      </c>
      <c r="L770" s="87" t="s">
        <v>54</v>
      </c>
      <c r="M770" s="87" t="s">
        <v>54</v>
      </c>
      <c r="N770" s="84" t="s">
        <v>54</v>
      </c>
      <c r="O770" s="84" t="s">
        <v>54</v>
      </c>
      <c r="P770" s="84" t="s">
        <v>54</v>
      </c>
      <c r="Q770" s="84" t="s">
        <v>54</v>
      </c>
      <c r="R770" s="84" t="s">
        <v>54</v>
      </c>
      <c r="S770" s="84" t="s">
        <v>54</v>
      </c>
      <c r="T770" s="84" t="s">
        <v>54</v>
      </c>
      <c r="U770" s="84" t="s">
        <v>54</v>
      </c>
      <c r="V770" s="74" t="s">
        <v>54</v>
      </c>
      <c r="W770" s="74" t="s">
        <v>54</v>
      </c>
      <c r="X770" s="74" t="s">
        <v>54</v>
      </c>
      <c r="Y770" s="74" t="s">
        <v>54</v>
      </c>
      <c r="Z770" s="74" t="s">
        <v>54</v>
      </c>
      <c r="AA770" s="74" t="s">
        <v>54</v>
      </c>
      <c r="AB770" s="74" t="s">
        <v>54</v>
      </c>
      <c r="AC770" s="74" t="s">
        <v>54</v>
      </c>
      <c r="AD770" s="74" t="s">
        <v>54</v>
      </c>
      <c r="AE770" s="74" t="s">
        <v>54</v>
      </c>
      <c r="AF770" s="74" t="s">
        <v>54</v>
      </c>
      <c r="AG770" s="74">
        <v>0.08</v>
      </c>
      <c r="AH770" s="74">
        <v>0.08</v>
      </c>
      <c r="AM770" s="74" t="s">
        <v>26</v>
      </c>
    </row>
    <row r="771" spans="1:39" x14ac:dyDescent="0.25">
      <c r="A771" s="74" t="s">
        <v>1052</v>
      </c>
      <c r="B771" s="84" t="s">
        <v>20</v>
      </c>
      <c r="C771" s="74" t="s">
        <v>30</v>
      </c>
      <c r="D771" s="74" t="s">
        <v>64</v>
      </c>
      <c r="E771" s="74" t="s">
        <v>65</v>
      </c>
      <c r="F771" s="74" t="s">
        <v>1050</v>
      </c>
      <c r="G771" s="74" t="s">
        <v>31</v>
      </c>
      <c r="H771" s="84">
        <v>1</v>
      </c>
      <c r="I771" s="85">
        <v>0.7</v>
      </c>
      <c r="J771" s="86">
        <v>6.8532045597663432E-2</v>
      </c>
      <c r="K771" s="88" t="s">
        <v>54</v>
      </c>
      <c r="L771" s="88" t="s">
        <v>54</v>
      </c>
      <c r="M771" s="88" t="s">
        <v>54</v>
      </c>
      <c r="N771" s="84" t="s">
        <v>54</v>
      </c>
      <c r="O771" s="84" t="s">
        <v>54</v>
      </c>
      <c r="P771" s="84" t="s">
        <v>54</v>
      </c>
      <c r="Q771" s="84" t="s">
        <v>54</v>
      </c>
      <c r="R771" s="84" t="s">
        <v>54</v>
      </c>
      <c r="S771" s="84" t="s">
        <v>54</v>
      </c>
      <c r="T771" s="84" t="s">
        <v>54</v>
      </c>
      <c r="U771" s="84" t="s">
        <v>54</v>
      </c>
      <c r="V771" s="74" t="s">
        <v>54</v>
      </c>
      <c r="W771" s="74" t="s">
        <v>54</v>
      </c>
      <c r="X771" s="74" t="s">
        <v>54</v>
      </c>
      <c r="Y771" s="74" t="s">
        <v>54</v>
      </c>
      <c r="Z771" s="74" t="s">
        <v>54</v>
      </c>
      <c r="AA771" s="74" t="s">
        <v>54</v>
      </c>
      <c r="AB771" s="74" t="s">
        <v>54</v>
      </c>
      <c r="AC771" s="74" t="s">
        <v>54</v>
      </c>
      <c r="AD771" s="74">
        <v>2.5000000000000001E-2</v>
      </c>
      <c r="AE771" s="74">
        <v>2.5000000000000001E-2</v>
      </c>
      <c r="AF771" s="74">
        <v>2.5000000000000001E-2</v>
      </c>
      <c r="AG771" s="74">
        <v>2.5000000000000001E-2</v>
      </c>
      <c r="AH771" s="74">
        <v>2.5000000000000001E-2</v>
      </c>
      <c r="AM771" s="74" t="s">
        <v>26</v>
      </c>
    </row>
    <row r="772" spans="1:39" x14ac:dyDescent="0.25">
      <c r="A772" s="74" t="s">
        <v>1053</v>
      </c>
      <c r="B772" s="84" t="s">
        <v>20</v>
      </c>
      <c r="C772" s="74" t="s">
        <v>30</v>
      </c>
      <c r="D772" s="74" t="s">
        <v>64</v>
      </c>
      <c r="E772" s="74" t="s">
        <v>65</v>
      </c>
      <c r="F772" s="74" t="s">
        <v>1050</v>
      </c>
      <c r="G772" s="74" t="s">
        <v>31</v>
      </c>
      <c r="H772" s="84">
        <v>8</v>
      </c>
      <c r="I772" s="85">
        <v>0.7</v>
      </c>
      <c r="J772" s="86">
        <v>0.39896001842716056</v>
      </c>
      <c r="K772" s="87" t="s">
        <v>54</v>
      </c>
      <c r="L772" s="87" t="s">
        <v>54</v>
      </c>
      <c r="M772" s="87" t="s">
        <v>54</v>
      </c>
      <c r="N772" s="84" t="s">
        <v>54</v>
      </c>
      <c r="O772" s="84" t="s">
        <v>54</v>
      </c>
      <c r="P772" s="84" t="s">
        <v>54</v>
      </c>
      <c r="Q772" s="84" t="s">
        <v>54</v>
      </c>
      <c r="R772" s="84" t="s">
        <v>54</v>
      </c>
      <c r="S772" s="84" t="s">
        <v>54</v>
      </c>
      <c r="T772" s="84" t="s">
        <v>54</v>
      </c>
      <c r="U772" s="84" t="s">
        <v>54</v>
      </c>
      <c r="V772" s="74" t="s">
        <v>54</v>
      </c>
      <c r="W772" s="74" t="s">
        <v>54</v>
      </c>
      <c r="X772" s="74" t="s">
        <v>54</v>
      </c>
      <c r="Y772" s="74" t="s">
        <v>54</v>
      </c>
      <c r="Z772" s="74" t="s">
        <v>54</v>
      </c>
      <c r="AA772" s="74" t="s">
        <v>54</v>
      </c>
      <c r="AB772" s="74" t="s">
        <v>54</v>
      </c>
      <c r="AC772" s="74" t="s">
        <v>54</v>
      </c>
      <c r="AD772" s="74" t="s">
        <v>54</v>
      </c>
      <c r="AE772" s="74" t="s">
        <v>54</v>
      </c>
      <c r="AF772" s="74" t="s">
        <v>54</v>
      </c>
      <c r="AG772" s="74">
        <v>0.04</v>
      </c>
      <c r="AH772" s="74">
        <v>0.04</v>
      </c>
      <c r="AM772" s="74" t="s">
        <v>26</v>
      </c>
    </row>
    <row r="773" spans="1:39" x14ac:dyDescent="0.25">
      <c r="A773" s="74" t="s">
        <v>1054</v>
      </c>
      <c r="B773" s="84" t="s">
        <v>20</v>
      </c>
      <c r="C773" s="74" t="s">
        <v>89</v>
      </c>
      <c r="D773" s="74" t="s">
        <v>90</v>
      </c>
      <c r="E773" s="74" t="s">
        <v>91</v>
      </c>
      <c r="F773" s="74" t="s">
        <v>1055</v>
      </c>
      <c r="G773" s="74" t="s">
        <v>93</v>
      </c>
      <c r="H773" s="84">
        <v>5</v>
      </c>
      <c r="I773" s="85">
        <v>0.7</v>
      </c>
      <c r="J773" s="86">
        <v>0.29519112583865559</v>
      </c>
      <c r="K773" s="87">
        <v>0.15</v>
      </c>
      <c r="L773" s="87">
        <v>0.2</v>
      </c>
      <c r="M773" s="87">
        <v>0.2</v>
      </c>
      <c r="N773" s="84">
        <v>0.2</v>
      </c>
      <c r="O773" s="84">
        <v>0.25</v>
      </c>
      <c r="P773" s="84">
        <v>0.25</v>
      </c>
      <c r="Q773" s="84">
        <v>0.25</v>
      </c>
      <c r="R773" s="84">
        <v>0.25</v>
      </c>
      <c r="S773" s="84">
        <v>0.25</v>
      </c>
      <c r="T773" s="84">
        <v>0.25</v>
      </c>
      <c r="U773" s="84">
        <v>0.25</v>
      </c>
      <c r="V773" s="74">
        <v>0.25</v>
      </c>
      <c r="W773" s="74">
        <v>0.25</v>
      </c>
      <c r="X773" s="74">
        <v>0.25</v>
      </c>
      <c r="Y773" s="74">
        <v>0.25</v>
      </c>
      <c r="Z773" s="74">
        <v>0.25</v>
      </c>
      <c r="AA773" s="74">
        <v>0.25</v>
      </c>
      <c r="AB773" s="74">
        <v>0.25</v>
      </c>
      <c r="AC773" s="74">
        <v>0.25</v>
      </c>
      <c r="AD773" s="74">
        <v>0.25</v>
      </c>
      <c r="AE773" s="74">
        <v>0.25</v>
      </c>
      <c r="AF773" s="74">
        <v>0.25</v>
      </c>
      <c r="AG773" s="74">
        <v>0.33</v>
      </c>
      <c r="AH773" s="74">
        <v>0.33</v>
      </c>
      <c r="AI773" s="74" t="s">
        <v>26</v>
      </c>
      <c r="AJ773" s="74" t="s">
        <v>26</v>
      </c>
      <c r="AK773" s="74" t="s">
        <v>26</v>
      </c>
    </row>
    <row r="774" spans="1:39" x14ac:dyDescent="0.25">
      <c r="A774" s="74" t="s">
        <v>1056</v>
      </c>
      <c r="B774" s="84" t="s">
        <v>28</v>
      </c>
      <c r="C774" s="74" t="s">
        <v>89</v>
      </c>
      <c r="D774" s="74" t="s">
        <v>90</v>
      </c>
      <c r="E774" s="74" t="s">
        <v>91</v>
      </c>
      <c r="F774" s="74" t="s">
        <v>1055</v>
      </c>
      <c r="G774" s="74" t="s">
        <v>93</v>
      </c>
      <c r="H774" s="84">
        <v>5</v>
      </c>
      <c r="I774" s="85">
        <v>0.7</v>
      </c>
      <c r="J774" s="86">
        <v>0.29519112583865559</v>
      </c>
      <c r="K774" s="87">
        <v>0.15</v>
      </c>
      <c r="L774" s="87">
        <v>0.27</v>
      </c>
      <c r="M774" s="87">
        <v>0.27</v>
      </c>
      <c r="N774" s="84">
        <v>0.27</v>
      </c>
      <c r="O774" s="84">
        <v>0.27</v>
      </c>
      <c r="P774" s="84">
        <v>0.27</v>
      </c>
      <c r="Q774" s="84">
        <v>0.27</v>
      </c>
      <c r="R774" s="84">
        <v>0.27</v>
      </c>
      <c r="S774" s="84">
        <v>0.27</v>
      </c>
      <c r="T774" s="84">
        <v>0.27</v>
      </c>
      <c r="U774" s="84">
        <v>0.27</v>
      </c>
      <c r="V774" s="74">
        <v>0.27</v>
      </c>
      <c r="W774" s="74">
        <v>0.27</v>
      </c>
      <c r="X774" s="74">
        <v>0.27</v>
      </c>
      <c r="Y774" s="74">
        <v>0.27</v>
      </c>
      <c r="Z774" s="74">
        <v>0.27</v>
      </c>
      <c r="AA774" s="74">
        <v>0.27</v>
      </c>
      <c r="AB774" s="74">
        <v>0.27</v>
      </c>
      <c r="AC774" s="74">
        <v>0.27</v>
      </c>
      <c r="AD774" s="74">
        <v>0.27</v>
      </c>
      <c r="AE774" s="74">
        <v>0.27</v>
      </c>
      <c r="AF774" s="74">
        <v>0.27</v>
      </c>
      <c r="AG774" s="74">
        <v>0.33</v>
      </c>
      <c r="AH774" s="74">
        <v>0.33</v>
      </c>
      <c r="AI774" s="74" t="s">
        <v>26</v>
      </c>
      <c r="AJ774" s="74" t="s">
        <v>26</v>
      </c>
      <c r="AK774" s="74" t="s">
        <v>26</v>
      </c>
    </row>
    <row r="775" spans="1:39" x14ac:dyDescent="0.25">
      <c r="A775" s="74" t="s">
        <v>1057</v>
      </c>
      <c r="B775" s="84" t="s">
        <v>20</v>
      </c>
      <c r="C775" s="74" t="s">
        <v>89</v>
      </c>
      <c r="D775" s="74" t="s">
        <v>90</v>
      </c>
      <c r="E775" s="74" t="s">
        <v>944</v>
      </c>
      <c r="F775" s="74" t="s">
        <v>1055</v>
      </c>
      <c r="G775" s="74" t="s">
        <v>93</v>
      </c>
      <c r="H775" s="84">
        <v>5</v>
      </c>
      <c r="I775" s="85">
        <v>0.7</v>
      </c>
      <c r="J775" s="86">
        <v>0.29519112583865559</v>
      </c>
      <c r="K775" s="87">
        <v>0.15</v>
      </c>
      <c r="L775" s="87">
        <v>0.2</v>
      </c>
      <c r="M775" s="87">
        <v>0.2</v>
      </c>
      <c r="N775" s="84">
        <v>0.2</v>
      </c>
      <c r="O775" s="84">
        <v>0.25</v>
      </c>
      <c r="P775" s="84">
        <v>0.25</v>
      </c>
      <c r="Q775" s="84">
        <v>0.25</v>
      </c>
      <c r="R775" s="84">
        <v>0.25</v>
      </c>
      <c r="S775" s="84">
        <v>0.25</v>
      </c>
      <c r="T775" s="84">
        <v>0.25</v>
      </c>
      <c r="U775" s="84">
        <v>0.25</v>
      </c>
      <c r="V775" s="74">
        <v>0.25</v>
      </c>
      <c r="W775" s="74">
        <v>0.25</v>
      </c>
      <c r="X775" s="74">
        <v>0.25</v>
      </c>
      <c r="Y775" s="74">
        <v>0.25</v>
      </c>
      <c r="Z775" s="74">
        <v>0.25</v>
      </c>
      <c r="AA775" s="74">
        <v>0.25</v>
      </c>
      <c r="AB775" s="74">
        <v>0.25</v>
      </c>
      <c r="AC775" s="74">
        <v>0.25</v>
      </c>
      <c r="AD775" s="74">
        <v>0.25</v>
      </c>
      <c r="AE775" s="74">
        <v>0.25</v>
      </c>
      <c r="AF775" s="74">
        <v>0.25</v>
      </c>
      <c r="AG775" s="74">
        <v>0.33</v>
      </c>
      <c r="AH775" s="74">
        <v>0.33</v>
      </c>
      <c r="AI775" s="74" t="s">
        <v>26</v>
      </c>
      <c r="AJ775" s="74" t="s">
        <v>26</v>
      </c>
      <c r="AK775" s="74" t="s">
        <v>26</v>
      </c>
    </row>
    <row r="776" spans="1:39" x14ac:dyDescent="0.25">
      <c r="A776" s="74" t="s">
        <v>1058</v>
      </c>
      <c r="B776" s="84" t="s">
        <v>28</v>
      </c>
      <c r="C776" s="74" t="s">
        <v>89</v>
      </c>
      <c r="D776" s="74" t="s">
        <v>90</v>
      </c>
      <c r="E776" s="74" t="s">
        <v>944</v>
      </c>
      <c r="F776" s="74" t="s">
        <v>1055</v>
      </c>
      <c r="G776" s="74" t="s">
        <v>93</v>
      </c>
      <c r="H776" s="84">
        <v>5</v>
      </c>
      <c r="I776" s="85">
        <v>0.7</v>
      </c>
      <c r="J776" s="86">
        <v>0.29519112583865559</v>
      </c>
      <c r="K776" s="87">
        <v>0.15</v>
      </c>
      <c r="L776" s="87">
        <v>0.27</v>
      </c>
      <c r="M776" s="87">
        <v>0.27</v>
      </c>
      <c r="N776" s="84">
        <v>0.27</v>
      </c>
      <c r="O776" s="84">
        <v>0.27</v>
      </c>
      <c r="P776" s="84">
        <v>0.27</v>
      </c>
      <c r="Q776" s="84">
        <v>0.27</v>
      </c>
      <c r="R776" s="84">
        <v>0.27</v>
      </c>
      <c r="S776" s="84">
        <v>0.27</v>
      </c>
      <c r="T776" s="84">
        <v>0.27</v>
      </c>
      <c r="U776" s="84">
        <v>0.27</v>
      </c>
      <c r="V776" s="74">
        <v>0.27</v>
      </c>
      <c r="W776" s="74">
        <v>0.27</v>
      </c>
      <c r="X776" s="74">
        <v>0.27</v>
      </c>
      <c r="Y776" s="74">
        <v>0.27</v>
      </c>
      <c r="Z776" s="74">
        <v>0.27</v>
      </c>
      <c r="AA776" s="74">
        <v>0.27</v>
      </c>
      <c r="AB776" s="74">
        <v>0.27</v>
      </c>
      <c r="AC776" s="74">
        <v>0.27</v>
      </c>
      <c r="AD776" s="74">
        <v>0.27</v>
      </c>
      <c r="AE776" s="74">
        <v>0.27</v>
      </c>
      <c r="AF776" s="74">
        <v>0.27</v>
      </c>
      <c r="AG776" s="74">
        <v>0.33</v>
      </c>
      <c r="AH776" s="74">
        <v>0.33</v>
      </c>
      <c r="AI776" s="74" t="s">
        <v>26</v>
      </c>
      <c r="AJ776" s="74" t="s">
        <v>26</v>
      </c>
      <c r="AK776" s="74" t="s">
        <v>26</v>
      </c>
    </row>
    <row r="777" spans="1:39" x14ac:dyDescent="0.25">
      <c r="A777" s="74" t="s">
        <v>1059</v>
      </c>
      <c r="B777" s="84" t="s">
        <v>20</v>
      </c>
      <c r="C777" s="74" t="s">
        <v>89</v>
      </c>
      <c r="D777" s="74" t="s">
        <v>90</v>
      </c>
      <c r="E777" s="74" t="s">
        <v>482</v>
      </c>
      <c r="F777" s="74" t="s">
        <v>1055</v>
      </c>
      <c r="G777" s="74" t="s">
        <v>93</v>
      </c>
      <c r="H777" s="84">
        <v>5</v>
      </c>
      <c r="I777" s="85">
        <v>0.7</v>
      </c>
      <c r="J777" s="86">
        <v>0.29519112583865559</v>
      </c>
      <c r="K777" s="87">
        <v>0.15</v>
      </c>
      <c r="L777" s="87">
        <v>0.2</v>
      </c>
      <c r="M777" s="87">
        <v>0.2</v>
      </c>
      <c r="N777" s="84">
        <v>0.2</v>
      </c>
      <c r="O777" s="84">
        <v>0.25</v>
      </c>
      <c r="P777" s="84">
        <v>0.25</v>
      </c>
      <c r="Q777" s="84">
        <v>0.25</v>
      </c>
      <c r="R777" s="84">
        <v>0.25</v>
      </c>
      <c r="S777" s="84">
        <v>0.25</v>
      </c>
      <c r="T777" s="84">
        <v>0.25</v>
      </c>
      <c r="U777" s="84">
        <v>0.25</v>
      </c>
      <c r="V777" s="74">
        <v>0.25</v>
      </c>
      <c r="W777" s="74">
        <v>0.25</v>
      </c>
      <c r="X777" s="74">
        <v>0.25</v>
      </c>
      <c r="Y777" s="74">
        <v>0.25</v>
      </c>
      <c r="Z777" s="74">
        <v>0.25</v>
      </c>
      <c r="AA777" s="74">
        <v>0.25</v>
      </c>
      <c r="AB777" s="74">
        <v>0.25</v>
      </c>
      <c r="AC777" s="74">
        <v>0.25</v>
      </c>
      <c r="AD777" s="74">
        <v>0.25</v>
      </c>
      <c r="AE777" s="74">
        <v>0.25</v>
      </c>
      <c r="AF777" s="74">
        <v>0.25</v>
      </c>
      <c r="AG777" s="74">
        <v>0.33</v>
      </c>
      <c r="AH777" s="74">
        <v>0.33</v>
      </c>
      <c r="AI777" s="74" t="s">
        <v>26</v>
      </c>
      <c r="AJ777" s="74" t="s">
        <v>26</v>
      </c>
      <c r="AK777" s="74" t="s">
        <v>26</v>
      </c>
    </row>
    <row r="778" spans="1:39" x14ac:dyDescent="0.25">
      <c r="A778" s="74" t="s">
        <v>1060</v>
      </c>
      <c r="B778" s="84" t="s">
        <v>28</v>
      </c>
      <c r="C778" s="74" t="s">
        <v>89</v>
      </c>
      <c r="D778" s="74" t="s">
        <v>90</v>
      </c>
      <c r="E778" s="74" t="s">
        <v>482</v>
      </c>
      <c r="F778" s="74" t="s">
        <v>1055</v>
      </c>
      <c r="G778" s="74" t="s">
        <v>93</v>
      </c>
      <c r="H778" s="84">
        <v>5</v>
      </c>
      <c r="I778" s="85">
        <v>0.7</v>
      </c>
      <c r="J778" s="86">
        <v>0.29519112583865559</v>
      </c>
      <c r="K778" s="87">
        <v>0.15</v>
      </c>
      <c r="L778" s="87">
        <v>0.27</v>
      </c>
      <c r="M778" s="87">
        <v>0.27</v>
      </c>
      <c r="N778" s="84">
        <v>0.27</v>
      </c>
      <c r="O778" s="84">
        <v>0.27</v>
      </c>
      <c r="P778" s="84">
        <v>0.27</v>
      </c>
      <c r="Q778" s="84">
        <v>0.27</v>
      </c>
      <c r="R778" s="84">
        <v>0.27</v>
      </c>
      <c r="S778" s="84">
        <v>0.27</v>
      </c>
      <c r="T778" s="84">
        <v>0.27</v>
      </c>
      <c r="U778" s="84">
        <v>0.27</v>
      </c>
      <c r="V778" s="74">
        <v>0.27</v>
      </c>
      <c r="W778" s="74">
        <v>0.27</v>
      </c>
      <c r="X778" s="74">
        <v>0.27</v>
      </c>
      <c r="Y778" s="74">
        <v>0.27</v>
      </c>
      <c r="Z778" s="74">
        <v>0.27</v>
      </c>
      <c r="AA778" s="74">
        <v>0.27</v>
      </c>
      <c r="AB778" s="74">
        <v>0.27</v>
      </c>
      <c r="AC778" s="74">
        <v>0.27</v>
      </c>
      <c r="AD778" s="74">
        <v>0.27</v>
      </c>
      <c r="AE778" s="74">
        <v>0.27</v>
      </c>
      <c r="AF778" s="74">
        <v>0.27</v>
      </c>
      <c r="AG778" s="74">
        <v>0.33</v>
      </c>
      <c r="AH778" s="74">
        <v>0.33</v>
      </c>
      <c r="AI778" s="74" t="s">
        <v>26</v>
      </c>
      <c r="AJ778" s="74" t="s">
        <v>26</v>
      </c>
      <c r="AK778" s="74" t="s">
        <v>26</v>
      </c>
    </row>
    <row r="779" spans="1:39" x14ac:dyDescent="0.25">
      <c r="A779" s="74" t="s">
        <v>1061</v>
      </c>
      <c r="B779" s="84" t="s">
        <v>20</v>
      </c>
      <c r="C779" s="74" t="s">
        <v>89</v>
      </c>
      <c r="D779" s="74" t="s">
        <v>135</v>
      </c>
      <c r="E779" s="74" t="s">
        <v>136</v>
      </c>
      <c r="F779" s="74" t="s">
        <v>1062</v>
      </c>
      <c r="G779" s="74" t="s">
        <v>138</v>
      </c>
      <c r="H779" s="84">
        <v>12</v>
      </c>
      <c r="I779" s="85">
        <v>0.7</v>
      </c>
      <c r="J779" s="86">
        <v>0.50142385598974282</v>
      </c>
      <c r="K779" s="87">
        <v>0.2</v>
      </c>
      <c r="L779" s="87">
        <v>0.27</v>
      </c>
      <c r="M779" s="87">
        <v>0.27</v>
      </c>
      <c r="N779" s="84">
        <v>0.27</v>
      </c>
      <c r="O779" s="84">
        <v>0.27</v>
      </c>
      <c r="P779" s="84">
        <v>0.27</v>
      </c>
      <c r="Q779" s="84">
        <v>0.27</v>
      </c>
      <c r="R779" s="84">
        <v>0.18</v>
      </c>
      <c r="S779" s="84">
        <v>0.18</v>
      </c>
      <c r="T779" s="84">
        <v>0.18</v>
      </c>
      <c r="U779" s="84">
        <v>0.18</v>
      </c>
      <c r="V779" s="74">
        <v>0.18</v>
      </c>
      <c r="W779" s="74">
        <v>0.18</v>
      </c>
      <c r="X779" s="74">
        <v>0.18</v>
      </c>
      <c r="Y779" s="74">
        <v>0.18</v>
      </c>
      <c r="Z779" s="74">
        <v>0.18</v>
      </c>
      <c r="AA779" s="74">
        <v>0.18</v>
      </c>
      <c r="AB779" s="74" t="s">
        <v>54</v>
      </c>
      <c r="AC779" s="74" t="s">
        <v>54</v>
      </c>
      <c r="AD779" s="74" t="s">
        <v>54</v>
      </c>
      <c r="AE779" s="74" t="s">
        <v>54</v>
      </c>
      <c r="AF779" s="74" t="s">
        <v>54</v>
      </c>
      <c r="AG779" s="74" t="s">
        <v>54</v>
      </c>
      <c r="AH779" s="74" t="s">
        <v>54</v>
      </c>
      <c r="AI779" s="74" t="s">
        <v>26</v>
      </c>
      <c r="AJ779" s="74" t="s">
        <v>26</v>
      </c>
    </row>
    <row r="780" spans="1:39" x14ac:dyDescent="0.25">
      <c r="A780" s="74" t="s">
        <v>1063</v>
      </c>
      <c r="B780" s="84" t="s">
        <v>28</v>
      </c>
      <c r="C780" s="74" t="s">
        <v>89</v>
      </c>
      <c r="D780" s="74" t="s">
        <v>135</v>
      </c>
      <c r="E780" s="74" t="s">
        <v>136</v>
      </c>
      <c r="F780" s="74" t="s">
        <v>1062</v>
      </c>
      <c r="G780" s="74" t="s">
        <v>138</v>
      </c>
      <c r="H780" s="84">
        <v>12</v>
      </c>
      <c r="I780" s="85">
        <v>0.7</v>
      </c>
      <c r="J780" s="86">
        <v>0.50142385598974282</v>
      </c>
      <c r="K780" s="87">
        <v>0.2</v>
      </c>
      <c r="L780" s="87">
        <v>0.27</v>
      </c>
      <c r="M780" s="87">
        <v>0.27</v>
      </c>
      <c r="N780" s="84">
        <v>0.27</v>
      </c>
      <c r="O780" s="84">
        <v>0.27</v>
      </c>
      <c r="P780" s="84">
        <v>0.27</v>
      </c>
      <c r="Q780" s="84">
        <v>0.27</v>
      </c>
      <c r="R780" s="84">
        <v>0.18</v>
      </c>
      <c r="S780" s="84">
        <v>0.18</v>
      </c>
      <c r="T780" s="84">
        <v>0.18</v>
      </c>
      <c r="U780" s="84">
        <v>0.18</v>
      </c>
      <c r="V780" s="74">
        <v>0.18</v>
      </c>
      <c r="W780" s="74">
        <v>0.18</v>
      </c>
      <c r="X780" s="74">
        <v>0.18</v>
      </c>
      <c r="Y780" s="74">
        <v>0.18</v>
      </c>
      <c r="Z780" s="74">
        <v>0.18</v>
      </c>
      <c r="AA780" s="74">
        <v>0.18</v>
      </c>
      <c r="AB780" s="74" t="s">
        <v>54</v>
      </c>
      <c r="AC780" s="74" t="s">
        <v>54</v>
      </c>
      <c r="AD780" s="74" t="s">
        <v>54</v>
      </c>
      <c r="AE780" s="74" t="s">
        <v>54</v>
      </c>
      <c r="AF780" s="74" t="s">
        <v>54</v>
      </c>
      <c r="AG780" s="74" t="s">
        <v>54</v>
      </c>
      <c r="AH780" s="74" t="s">
        <v>54</v>
      </c>
      <c r="AI780" s="74" t="s">
        <v>26</v>
      </c>
      <c r="AJ780" s="74" t="s">
        <v>26</v>
      </c>
    </row>
    <row r="781" spans="1:39" x14ac:dyDescent="0.25">
      <c r="A781" s="74" t="s">
        <v>1064</v>
      </c>
      <c r="B781" s="84" t="s">
        <v>20</v>
      </c>
      <c r="C781" s="74" t="s">
        <v>21</v>
      </c>
      <c r="D781" s="74" t="s">
        <v>135</v>
      </c>
      <c r="E781" s="74" t="s">
        <v>136</v>
      </c>
      <c r="F781" s="74" t="s">
        <v>1062</v>
      </c>
      <c r="G781" s="74" t="s">
        <v>138</v>
      </c>
      <c r="H781" s="84">
        <v>12</v>
      </c>
      <c r="I781" s="85">
        <v>0.7</v>
      </c>
      <c r="J781" s="86">
        <v>0.50142385598974282</v>
      </c>
      <c r="K781" s="87">
        <v>0.13</v>
      </c>
      <c r="L781" s="87">
        <v>0.2</v>
      </c>
      <c r="M781" s="87">
        <v>0.2</v>
      </c>
      <c r="N781" s="84">
        <v>0.2</v>
      </c>
      <c r="O781" s="84">
        <v>0.2</v>
      </c>
      <c r="P781" s="84">
        <v>0.2</v>
      </c>
      <c r="Q781" s="84">
        <v>0.2</v>
      </c>
      <c r="R781" s="84">
        <v>0.18</v>
      </c>
      <c r="S781" s="84">
        <v>0.18</v>
      </c>
      <c r="T781" s="84">
        <v>0.18</v>
      </c>
      <c r="U781" s="84">
        <v>0.18</v>
      </c>
      <c r="V781" s="74">
        <v>0.18</v>
      </c>
      <c r="W781" s="74">
        <v>0.18</v>
      </c>
      <c r="X781" s="74">
        <v>0.18</v>
      </c>
      <c r="Y781" s="74">
        <v>0.18</v>
      </c>
      <c r="Z781" s="74">
        <v>0.18</v>
      </c>
      <c r="AA781" s="74">
        <v>0.18</v>
      </c>
      <c r="AB781" s="74" t="s">
        <v>54</v>
      </c>
      <c r="AC781" s="74" t="s">
        <v>54</v>
      </c>
      <c r="AD781" s="74" t="s">
        <v>54</v>
      </c>
      <c r="AE781" s="74" t="s">
        <v>54</v>
      </c>
      <c r="AF781" s="74" t="s">
        <v>54</v>
      </c>
      <c r="AG781" s="74" t="s">
        <v>54</v>
      </c>
      <c r="AH781" s="74" t="s">
        <v>54</v>
      </c>
      <c r="AI781" s="74" t="s">
        <v>26</v>
      </c>
      <c r="AJ781" s="74" t="s">
        <v>26</v>
      </c>
    </row>
    <row r="782" spans="1:39" x14ac:dyDescent="0.25">
      <c r="A782" s="74" t="s">
        <v>1065</v>
      </c>
      <c r="B782" s="84" t="s">
        <v>28</v>
      </c>
      <c r="C782" s="74" t="s">
        <v>21</v>
      </c>
      <c r="D782" s="74" t="s">
        <v>135</v>
      </c>
      <c r="E782" s="74" t="s">
        <v>136</v>
      </c>
      <c r="F782" s="74" t="s">
        <v>1062</v>
      </c>
      <c r="G782" s="74" t="s">
        <v>138</v>
      </c>
      <c r="H782" s="84">
        <v>12</v>
      </c>
      <c r="I782" s="85">
        <v>0.7</v>
      </c>
      <c r="J782" s="86">
        <v>0.50142385598974282</v>
      </c>
      <c r="K782" s="87">
        <v>0.2</v>
      </c>
      <c r="L782" s="87">
        <v>0.27</v>
      </c>
      <c r="M782" s="87">
        <v>0.27</v>
      </c>
      <c r="N782" s="84">
        <v>0.27</v>
      </c>
      <c r="O782" s="84">
        <v>0.27</v>
      </c>
      <c r="P782" s="84">
        <v>0.27</v>
      </c>
      <c r="Q782" s="84">
        <v>0.27</v>
      </c>
      <c r="R782" s="84">
        <v>0.18</v>
      </c>
      <c r="S782" s="84">
        <v>0.18</v>
      </c>
      <c r="T782" s="84">
        <v>0.18</v>
      </c>
      <c r="U782" s="84">
        <v>0.18</v>
      </c>
      <c r="V782" s="74">
        <v>0.18</v>
      </c>
      <c r="W782" s="74">
        <v>0.18</v>
      </c>
      <c r="X782" s="74">
        <v>0.18</v>
      </c>
      <c r="Y782" s="74">
        <v>0.18</v>
      </c>
      <c r="Z782" s="74">
        <v>0.18</v>
      </c>
      <c r="AA782" s="74">
        <v>0.18</v>
      </c>
      <c r="AB782" s="74" t="s">
        <v>54</v>
      </c>
      <c r="AC782" s="74" t="s">
        <v>54</v>
      </c>
      <c r="AD782" s="74" t="s">
        <v>54</v>
      </c>
      <c r="AE782" s="74" t="s">
        <v>54</v>
      </c>
      <c r="AF782" s="74" t="s">
        <v>54</v>
      </c>
      <c r="AG782" s="74" t="s">
        <v>54</v>
      </c>
      <c r="AH782" s="74" t="s">
        <v>54</v>
      </c>
      <c r="AI782" s="74" t="s">
        <v>26</v>
      </c>
      <c r="AJ782" s="74" t="s">
        <v>26</v>
      </c>
    </row>
    <row r="783" spans="1:39" x14ac:dyDescent="0.25">
      <c r="A783" s="74" t="s">
        <v>1066</v>
      </c>
      <c r="B783" s="84" t="s">
        <v>20</v>
      </c>
      <c r="C783" s="74" t="s">
        <v>30</v>
      </c>
      <c r="D783" s="74" t="s">
        <v>135</v>
      </c>
      <c r="E783" s="74" t="s">
        <v>136</v>
      </c>
      <c r="F783" s="74" t="s">
        <v>1062</v>
      </c>
      <c r="G783" s="74" t="s">
        <v>138</v>
      </c>
      <c r="H783" s="84">
        <v>12</v>
      </c>
      <c r="I783" s="85">
        <v>0.7</v>
      </c>
      <c r="J783" s="86">
        <v>0.50142385598974282</v>
      </c>
      <c r="K783" s="87">
        <v>0.2</v>
      </c>
      <c r="L783" s="87">
        <v>0.27</v>
      </c>
      <c r="M783" s="87">
        <v>0.27</v>
      </c>
      <c r="N783" s="84">
        <v>0.27</v>
      </c>
      <c r="O783" s="84">
        <v>0.27</v>
      </c>
      <c r="P783" s="84">
        <v>0.27</v>
      </c>
      <c r="Q783" s="84">
        <v>0.27</v>
      </c>
      <c r="R783" s="84">
        <v>0.18</v>
      </c>
      <c r="S783" s="84">
        <v>0.18</v>
      </c>
      <c r="T783" s="84">
        <v>0.18</v>
      </c>
      <c r="U783" s="84">
        <v>0.18</v>
      </c>
      <c r="V783" s="74">
        <v>0.18</v>
      </c>
      <c r="W783" s="74">
        <v>0.18</v>
      </c>
      <c r="X783" s="74">
        <v>0.18</v>
      </c>
      <c r="Y783" s="74">
        <v>0.18</v>
      </c>
      <c r="Z783" s="74">
        <v>0.18</v>
      </c>
      <c r="AA783" s="74">
        <v>0.18</v>
      </c>
      <c r="AB783" s="74" t="s">
        <v>54</v>
      </c>
      <c r="AC783" s="74" t="s">
        <v>54</v>
      </c>
      <c r="AD783" s="74" t="s">
        <v>54</v>
      </c>
      <c r="AE783" s="74" t="s">
        <v>54</v>
      </c>
      <c r="AF783" s="74" t="s">
        <v>54</v>
      </c>
      <c r="AG783" s="74" t="s">
        <v>54</v>
      </c>
      <c r="AH783" s="74" t="s">
        <v>54</v>
      </c>
      <c r="AI783" s="74" t="s">
        <v>26</v>
      </c>
      <c r="AJ783" s="74" t="s">
        <v>26</v>
      </c>
    </row>
    <row r="784" spans="1:39" x14ac:dyDescent="0.25">
      <c r="A784" s="74" t="s">
        <v>1067</v>
      </c>
      <c r="B784" s="84" t="s">
        <v>28</v>
      </c>
      <c r="C784" s="74" t="s">
        <v>30</v>
      </c>
      <c r="D784" s="74" t="s">
        <v>135</v>
      </c>
      <c r="E784" s="74" t="s">
        <v>136</v>
      </c>
      <c r="F784" s="74" t="s">
        <v>1062</v>
      </c>
      <c r="G784" s="74" t="s">
        <v>138</v>
      </c>
      <c r="H784" s="84">
        <v>12</v>
      </c>
      <c r="I784" s="85">
        <v>0.7</v>
      </c>
      <c r="J784" s="86">
        <v>0.50142385598974282</v>
      </c>
      <c r="K784" s="87">
        <v>0.2</v>
      </c>
      <c r="L784" s="87">
        <v>0.27</v>
      </c>
      <c r="M784" s="87">
        <v>0.27</v>
      </c>
      <c r="N784" s="84">
        <v>0.27</v>
      </c>
      <c r="O784" s="84">
        <v>0.27</v>
      </c>
      <c r="P784" s="84">
        <v>0.27</v>
      </c>
      <c r="Q784" s="84">
        <v>0.27</v>
      </c>
      <c r="R784" s="84">
        <v>0.18</v>
      </c>
      <c r="S784" s="84">
        <v>0.18</v>
      </c>
      <c r="T784" s="84">
        <v>0.18</v>
      </c>
      <c r="U784" s="84">
        <v>0.18</v>
      </c>
      <c r="V784" s="74">
        <v>0.18</v>
      </c>
      <c r="W784" s="74">
        <v>0.18</v>
      </c>
      <c r="X784" s="74">
        <v>0.18</v>
      </c>
      <c r="Y784" s="74">
        <v>0.18</v>
      </c>
      <c r="Z784" s="74">
        <v>0.18</v>
      </c>
      <c r="AA784" s="74">
        <v>0.18</v>
      </c>
      <c r="AB784" s="74" t="s">
        <v>54</v>
      </c>
      <c r="AC784" s="74" t="s">
        <v>54</v>
      </c>
      <c r="AD784" s="74" t="s">
        <v>54</v>
      </c>
      <c r="AE784" s="74" t="s">
        <v>54</v>
      </c>
      <c r="AF784" s="74" t="s">
        <v>54</v>
      </c>
      <c r="AG784" s="74" t="s">
        <v>54</v>
      </c>
      <c r="AH784" s="74" t="s">
        <v>54</v>
      </c>
      <c r="AI784" s="74" t="s">
        <v>26</v>
      </c>
      <c r="AJ784" s="74" t="s">
        <v>26</v>
      </c>
    </row>
    <row r="785" spans="1:42" x14ac:dyDescent="0.25">
      <c r="A785" s="74" t="s">
        <v>1068</v>
      </c>
      <c r="B785" s="84" t="s">
        <v>20</v>
      </c>
      <c r="C785" s="74" t="s">
        <v>21</v>
      </c>
      <c r="D785" s="74" t="s">
        <v>22</v>
      </c>
      <c r="E785" s="74" t="s">
        <v>396</v>
      </c>
      <c r="F785" s="74" t="s">
        <v>1069</v>
      </c>
      <c r="G785" s="74" t="s">
        <v>25</v>
      </c>
      <c r="H785" s="84">
        <v>5</v>
      </c>
      <c r="I785" s="85">
        <v>0.7</v>
      </c>
      <c r="J785" s="86">
        <v>0.29581234638832765</v>
      </c>
      <c r="K785" s="87">
        <v>0.13</v>
      </c>
      <c r="L785" s="87">
        <v>0.2</v>
      </c>
      <c r="M785" s="87">
        <v>0.2</v>
      </c>
      <c r="N785" s="84">
        <v>0.2</v>
      </c>
      <c r="O785" s="84">
        <v>0.2</v>
      </c>
      <c r="P785" s="84">
        <v>0.2</v>
      </c>
      <c r="Q785" s="84">
        <v>0.2</v>
      </c>
      <c r="R785" s="84">
        <v>0.2</v>
      </c>
      <c r="S785" s="84">
        <v>0.2</v>
      </c>
      <c r="T785" s="84">
        <v>0.2</v>
      </c>
      <c r="U785" s="84">
        <v>0.2</v>
      </c>
      <c r="V785" s="74">
        <v>0.2</v>
      </c>
      <c r="W785" s="74">
        <v>0.2</v>
      </c>
      <c r="X785" s="74">
        <v>0.2</v>
      </c>
      <c r="Y785" s="74">
        <v>0.2</v>
      </c>
      <c r="Z785" s="74">
        <v>0.2</v>
      </c>
      <c r="AA785" s="74">
        <v>0.2</v>
      </c>
      <c r="AB785" s="74">
        <v>0.2</v>
      </c>
      <c r="AC785" s="74">
        <v>0.2</v>
      </c>
      <c r="AD785" s="74">
        <v>0.23</v>
      </c>
      <c r="AE785" s="74">
        <v>0.23</v>
      </c>
      <c r="AF785" s="74">
        <v>0.23</v>
      </c>
      <c r="AG785" s="74">
        <v>0.33</v>
      </c>
      <c r="AH785" s="74">
        <v>0.33</v>
      </c>
      <c r="AI785" s="74" t="s">
        <v>26</v>
      </c>
      <c r="AJ785" s="74" t="s">
        <v>26</v>
      </c>
      <c r="AK785" s="74" t="s">
        <v>26</v>
      </c>
    </row>
    <row r="786" spans="1:42" x14ac:dyDescent="0.25">
      <c r="A786" s="74" t="s">
        <v>1070</v>
      </c>
      <c r="B786" s="84" t="s">
        <v>28</v>
      </c>
      <c r="C786" s="74" t="s">
        <v>21</v>
      </c>
      <c r="D786" s="74" t="s">
        <v>22</v>
      </c>
      <c r="E786" s="74" t="s">
        <v>396</v>
      </c>
      <c r="F786" s="74" t="s">
        <v>1069</v>
      </c>
      <c r="G786" s="74" t="s">
        <v>25</v>
      </c>
      <c r="H786" s="84">
        <v>5</v>
      </c>
      <c r="I786" s="85">
        <v>0.7</v>
      </c>
      <c r="J786" s="86">
        <v>0.29581234638832765</v>
      </c>
      <c r="K786" s="87">
        <v>0.2</v>
      </c>
      <c r="L786" s="87">
        <v>0.27</v>
      </c>
      <c r="M786" s="87">
        <v>0.27</v>
      </c>
      <c r="N786" s="84">
        <v>0.27</v>
      </c>
      <c r="O786" s="84">
        <v>0.27</v>
      </c>
      <c r="P786" s="84">
        <v>0.27</v>
      </c>
      <c r="Q786" s="84">
        <v>0.27</v>
      </c>
      <c r="R786" s="84">
        <v>0.27</v>
      </c>
      <c r="S786" s="84">
        <v>0.27</v>
      </c>
      <c r="T786" s="84">
        <v>0.27</v>
      </c>
      <c r="U786" s="84">
        <v>0.27</v>
      </c>
      <c r="V786" s="74">
        <v>0.27</v>
      </c>
      <c r="W786" s="74">
        <v>0.27</v>
      </c>
      <c r="X786" s="74">
        <v>0.27</v>
      </c>
      <c r="Y786" s="74">
        <v>0.27</v>
      </c>
      <c r="Z786" s="74">
        <v>0.27</v>
      </c>
      <c r="AA786" s="74">
        <v>0.27</v>
      </c>
      <c r="AB786" s="74">
        <v>0.27</v>
      </c>
      <c r="AC786" s="74">
        <v>0.27</v>
      </c>
      <c r="AD786" s="74">
        <v>0.31</v>
      </c>
      <c r="AE786" s="74">
        <v>0.31</v>
      </c>
      <c r="AF786" s="74">
        <v>0.31</v>
      </c>
      <c r="AG786" s="74">
        <v>0.33</v>
      </c>
      <c r="AH786" s="74">
        <v>0.33</v>
      </c>
      <c r="AI786" s="74" t="s">
        <v>26</v>
      </c>
      <c r="AJ786" s="74" t="s">
        <v>26</v>
      </c>
      <c r="AK786" s="74" t="s">
        <v>26</v>
      </c>
    </row>
    <row r="787" spans="1:42" x14ac:dyDescent="0.25">
      <c r="A787" s="74" t="s">
        <v>1071</v>
      </c>
      <c r="B787" s="84" t="s">
        <v>20</v>
      </c>
      <c r="C787" s="74" t="s">
        <v>30</v>
      </c>
      <c r="D787" s="74" t="s">
        <v>22</v>
      </c>
      <c r="E787" s="74" t="s">
        <v>396</v>
      </c>
      <c r="F787" s="74" t="s">
        <v>1069</v>
      </c>
      <c r="G787" s="74" t="s">
        <v>31</v>
      </c>
      <c r="H787" s="84">
        <v>5</v>
      </c>
      <c r="I787" s="85">
        <v>0.7</v>
      </c>
      <c r="J787" s="86">
        <v>0.28870339599271405</v>
      </c>
      <c r="K787" s="87">
        <v>0.12</v>
      </c>
      <c r="L787" s="87">
        <v>0.17</v>
      </c>
      <c r="M787" s="87">
        <v>0.17</v>
      </c>
      <c r="N787" s="84">
        <v>0.25</v>
      </c>
      <c r="O787" s="84">
        <v>0.25</v>
      </c>
      <c r="P787" s="84">
        <v>0.25</v>
      </c>
      <c r="Q787" s="84">
        <v>0.25</v>
      </c>
      <c r="R787" s="84">
        <v>0.25</v>
      </c>
      <c r="S787" s="84">
        <v>0.25</v>
      </c>
      <c r="T787" s="84">
        <v>0.25</v>
      </c>
      <c r="U787" s="84">
        <v>0.25</v>
      </c>
      <c r="V787" s="74">
        <v>0.25</v>
      </c>
      <c r="W787" s="74">
        <v>0.25</v>
      </c>
      <c r="X787" s="74">
        <v>0.25</v>
      </c>
      <c r="Y787" s="74">
        <v>0.25</v>
      </c>
      <c r="Z787" s="74">
        <v>0.25</v>
      </c>
      <c r="AA787" s="74">
        <v>0.25</v>
      </c>
      <c r="AB787" s="74">
        <v>0.25</v>
      </c>
      <c r="AC787" s="74">
        <v>0.25</v>
      </c>
      <c r="AD787" s="74">
        <v>0.25</v>
      </c>
      <c r="AE787" s="74">
        <v>0.25</v>
      </c>
      <c r="AF787" s="74">
        <v>0.25</v>
      </c>
      <c r="AG787" s="74">
        <v>0.33</v>
      </c>
      <c r="AH787" s="74">
        <v>0.33</v>
      </c>
      <c r="AI787" s="74" t="s">
        <v>26</v>
      </c>
      <c r="AJ787" s="74" t="s">
        <v>26</v>
      </c>
      <c r="AK787" s="74" t="s">
        <v>26</v>
      </c>
    </row>
    <row r="788" spans="1:42" x14ac:dyDescent="0.25">
      <c r="A788" s="74" t="s">
        <v>1072</v>
      </c>
      <c r="B788" s="84" t="s">
        <v>28</v>
      </c>
      <c r="C788" s="74" t="s">
        <v>30</v>
      </c>
      <c r="D788" s="74" t="s">
        <v>22</v>
      </c>
      <c r="E788" s="74" t="s">
        <v>396</v>
      </c>
      <c r="F788" s="74" t="s">
        <v>1069</v>
      </c>
      <c r="G788" s="74" t="s">
        <v>31</v>
      </c>
      <c r="H788" s="84">
        <v>5</v>
      </c>
      <c r="I788" s="85">
        <v>0.7</v>
      </c>
      <c r="J788" s="86">
        <v>0.28870339599271405</v>
      </c>
      <c r="K788" s="87">
        <v>0.12</v>
      </c>
      <c r="L788" s="87">
        <v>0.27</v>
      </c>
      <c r="M788" s="87">
        <v>0.27</v>
      </c>
      <c r="N788" s="84">
        <v>0.27</v>
      </c>
      <c r="O788" s="84">
        <v>0.25</v>
      </c>
      <c r="P788" s="84">
        <v>0.25</v>
      </c>
      <c r="Q788" s="84">
        <v>0.25</v>
      </c>
      <c r="R788" s="84">
        <v>0.25</v>
      </c>
      <c r="S788" s="84">
        <v>0.25</v>
      </c>
      <c r="T788" s="84">
        <v>0.25</v>
      </c>
      <c r="U788" s="84">
        <v>0.25</v>
      </c>
      <c r="V788" s="74">
        <v>0.25</v>
      </c>
      <c r="W788" s="74">
        <v>0.25</v>
      </c>
      <c r="X788" s="74">
        <v>0.25</v>
      </c>
      <c r="Y788" s="74">
        <v>0.25</v>
      </c>
      <c r="Z788" s="74">
        <v>0.25</v>
      </c>
      <c r="AA788" s="74">
        <v>0.25</v>
      </c>
      <c r="AB788" s="74">
        <v>0.25</v>
      </c>
      <c r="AC788" s="74">
        <v>0.25</v>
      </c>
      <c r="AD788" s="74">
        <v>0.25</v>
      </c>
      <c r="AE788" s="74">
        <v>0.25</v>
      </c>
      <c r="AF788" s="74">
        <v>0.25</v>
      </c>
      <c r="AG788" s="74">
        <v>0.33</v>
      </c>
      <c r="AH788" s="74">
        <v>0.33</v>
      </c>
      <c r="AI788" s="74" t="s">
        <v>26</v>
      </c>
      <c r="AJ788" s="74" t="s">
        <v>26</v>
      </c>
      <c r="AK788" s="74" t="s">
        <v>26</v>
      </c>
    </row>
    <row r="789" spans="1:42" x14ac:dyDescent="0.25">
      <c r="A789" s="74" t="s">
        <v>1073</v>
      </c>
      <c r="B789" s="84" t="s">
        <v>20</v>
      </c>
      <c r="C789" s="74" t="s">
        <v>89</v>
      </c>
      <c r="D789" s="74" t="s">
        <v>135</v>
      </c>
      <c r="E789" s="74" t="s">
        <v>246</v>
      </c>
      <c r="F789" s="74" t="s">
        <v>1074</v>
      </c>
      <c r="G789" s="74" t="s">
        <v>138</v>
      </c>
      <c r="H789" s="84">
        <v>7</v>
      </c>
      <c r="I789" s="85">
        <v>0.7</v>
      </c>
      <c r="J789" s="86">
        <v>0.3370107577576984</v>
      </c>
      <c r="K789" s="87">
        <v>0.15</v>
      </c>
      <c r="L789" s="87">
        <v>0.2</v>
      </c>
      <c r="M789" s="87">
        <v>0.2</v>
      </c>
      <c r="N789" s="84">
        <v>0.2</v>
      </c>
      <c r="O789" s="84">
        <v>0.25</v>
      </c>
      <c r="P789" s="84">
        <v>0.25</v>
      </c>
      <c r="Q789" s="84">
        <v>0.25</v>
      </c>
      <c r="R789" s="84">
        <v>0.18</v>
      </c>
      <c r="S789" s="84">
        <v>0.18</v>
      </c>
      <c r="T789" s="84">
        <v>0.18</v>
      </c>
      <c r="U789" s="84">
        <v>0.18</v>
      </c>
      <c r="V789" s="74">
        <v>0.18</v>
      </c>
      <c r="W789" s="74">
        <v>0.18</v>
      </c>
      <c r="X789" s="74">
        <v>0.18</v>
      </c>
      <c r="Y789" s="74">
        <v>0.18</v>
      </c>
      <c r="Z789" s="74">
        <v>0.18</v>
      </c>
      <c r="AA789" s="74">
        <v>0.18</v>
      </c>
      <c r="AB789" s="74" t="s">
        <v>54</v>
      </c>
      <c r="AC789" s="74" t="s">
        <v>54</v>
      </c>
      <c r="AD789" s="74" t="s">
        <v>54</v>
      </c>
      <c r="AE789" s="74" t="s">
        <v>54</v>
      </c>
      <c r="AF789" s="74" t="s">
        <v>54</v>
      </c>
      <c r="AG789" s="74" t="s">
        <v>54</v>
      </c>
      <c r="AH789" s="74" t="s">
        <v>54</v>
      </c>
      <c r="AI789" s="74" t="s">
        <v>26</v>
      </c>
      <c r="AJ789" s="74" t="s">
        <v>26</v>
      </c>
    </row>
    <row r="790" spans="1:42" x14ac:dyDescent="0.25">
      <c r="A790" s="74" t="s">
        <v>1075</v>
      </c>
      <c r="B790" s="84" t="s">
        <v>28</v>
      </c>
      <c r="C790" s="74" t="s">
        <v>89</v>
      </c>
      <c r="D790" s="74" t="s">
        <v>135</v>
      </c>
      <c r="E790" s="74" t="s">
        <v>246</v>
      </c>
      <c r="F790" s="74" t="s">
        <v>1074</v>
      </c>
      <c r="G790" s="74" t="s">
        <v>138</v>
      </c>
      <c r="H790" s="84">
        <v>7</v>
      </c>
      <c r="I790" s="85">
        <v>0.7</v>
      </c>
      <c r="J790" s="86">
        <v>0.3370107577576984</v>
      </c>
      <c r="K790" s="87">
        <v>0.15</v>
      </c>
      <c r="L790" s="87">
        <v>0.27</v>
      </c>
      <c r="M790" s="87">
        <v>0.27</v>
      </c>
      <c r="N790" s="84">
        <v>0.27</v>
      </c>
      <c r="O790" s="84">
        <v>0.27</v>
      </c>
      <c r="P790" s="84">
        <v>0.27</v>
      </c>
      <c r="Q790" s="84">
        <v>0.27</v>
      </c>
      <c r="R790" s="84">
        <v>0.18</v>
      </c>
      <c r="S790" s="84">
        <v>0.18</v>
      </c>
      <c r="T790" s="84">
        <v>0.18</v>
      </c>
      <c r="U790" s="84">
        <v>0.18</v>
      </c>
      <c r="V790" s="74">
        <v>0.18</v>
      </c>
      <c r="W790" s="74">
        <v>0.18</v>
      </c>
      <c r="X790" s="74">
        <v>0.18</v>
      </c>
      <c r="Y790" s="74">
        <v>0.18</v>
      </c>
      <c r="Z790" s="74">
        <v>0.18</v>
      </c>
      <c r="AA790" s="74">
        <v>0.18</v>
      </c>
      <c r="AB790" s="74" t="s">
        <v>54</v>
      </c>
      <c r="AC790" s="74" t="s">
        <v>54</v>
      </c>
      <c r="AD790" s="74" t="s">
        <v>54</v>
      </c>
      <c r="AE790" s="74" t="s">
        <v>54</v>
      </c>
      <c r="AF790" s="74" t="s">
        <v>54</v>
      </c>
      <c r="AG790" s="74" t="s">
        <v>54</v>
      </c>
      <c r="AH790" s="74" t="s">
        <v>54</v>
      </c>
      <c r="AI790" s="74" t="s">
        <v>26</v>
      </c>
      <c r="AJ790" s="74" t="s">
        <v>26</v>
      </c>
    </row>
    <row r="791" spans="1:42" x14ac:dyDescent="0.25">
      <c r="A791" s="74" t="s">
        <v>1076</v>
      </c>
      <c r="B791" s="84" t="s">
        <v>20</v>
      </c>
      <c r="C791" s="74" t="s">
        <v>21</v>
      </c>
      <c r="D791" s="74" t="s">
        <v>135</v>
      </c>
      <c r="E791" s="74" t="s">
        <v>246</v>
      </c>
      <c r="F791" s="74" t="s">
        <v>1074</v>
      </c>
      <c r="G791" s="74" t="s">
        <v>138</v>
      </c>
      <c r="H791" s="84">
        <v>7</v>
      </c>
      <c r="I791" s="85">
        <v>0.7</v>
      </c>
      <c r="J791" s="86">
        <v>0.3370107577576984</v>
      </c>
      <c r="K791" s="87">
        <v>0.13</v>
      </c>
      <c r="L791" s="87">
        <v>0.2</v>
      </c>
      <c r="M791" s="87">
        <v>0.2</v>
      </c>
      <c r="N791" s="84">
        <v>0.2</v>
      </c>
      <c r="O791" s="84">
        <v>0.2</v>
      </c>
      <c r="P791" s="84">
        <v>0.2</v>
      </c>
      <c r="Q791" s="84">
        <v>0.2</v>
      </c>
      <c r="R791" s="84">
        <v>0.18</v>
      </c>
      <c r="S791" s="84">
        <v>0.18</v>
      </c>
      <c r="T791" s="84">
        <v>0.18</v>
      </c>
      <c r="U791" s="84">
        <v>0.18</v>
      </c>
      <c r="V791" s="74">
        <v>0.18</v>
      </c>
      <c r="W791" s="74">
        <v>0.18</v>
      </c>
      <c r="X791" s="74">
        <v>0.18</v>
      </c>
      <c r="Y791" s="74">
        <v>0.18</v>
      </c>
      <c r="Z791" s="74">
        <v>0.18</v>
      </c>
      <c r="AA791" s="74">
        <v>0.18</v>
      </c>
      <c r="AB791" s="74" t="s">
        <v>54</v>
      </c>
      <c r="AC791" s="74" t="s">
        <v>54</v>
      </c>
      <c r="AD791" s="74" t="s">
        <v>54</v>
      </c>
      <c r="AE791" s="74" t="s">
        <v>54</v>
      </c>
      <c r="AF791" s="74" t="s">
        <v>54</v>
      </c>
      <c r="AG791" s="74" t="s">
        <v>54</v>
      </c>
      <c r="AH791" s="74" t="s">
        <v>54</v>
      </c>
      <c r="AI791" s="74" t="s">
        <v>26</v>
      </c>
      <c r="AJ791" s="74" t="s">
        <v>26</v>
      </c>
    </row>
    <row r="792" spans="1:42" x14ac:dyDescent="0.25">
      <c r="A792" s="74" t="s">
        <v>1077</v>
      </c>
      <c r="B792" s="84" t="s">
        <v>28</v>
      </c>
      <c r="C792" s="74" t="s">
        <v>21</v>
      </c>
      <c r="D792" s="74" t="s">
        <v>135</v>
      </c>
      <c r="E792" s="74" t="s">
        <v>246</v>
      </c>
      <c r="F792" s="74" t="s">
        <v>1074</v>
      </c>
      <c r="G792" s="74" t="s">
        <v>138</v>
      </c>
      <c r="H792" s="84">
        <v>7</v>
      </c>
      <c r="I792" s="85">
        <v>0.7</v>
      </c>
      <c r="J792" s="86">
        <v>0.3370107577576984</v>
      </c>
      <c r="K792" s="87">
        <v>0.2</v>
      </c>
      <c r="L792" s="87">
        <v>0.27</v>
      </c>
      <c r="M792" s="87">
        <v>0.27</v>
      </c>
      <c r="N792" s="84">
        <v>0.27</v>
      </c>
      <c r="O792" s="84">
        <v>0.27</v>
      </c>
      <c r="P792" s="84">
        <v>0.27</v>
      </c>
      <c r="Q792" s="84">
        <v>0.27</v>
      </c>
      <c r="R792" s="84">
        <v>0.18</v>
      </c>
      <c r="S792" s="84">
        <v>0.18</v>
      </c>
      <c r="T792" s="84">
        <v>0.18</v>
      </c>
      <c r="U792" s="84">
        <v>0.18</v>
      </c>
      <c r="V792" s="74">
        <v>0.18</v>
      </c>
      <c r="W792" s="74">
        <v>0.18</v>
      </c>
      <c r="X792" s="74">
        <v>0.18</v>
      </c>
      <c r="Y792" s="74">
        <v>0.18</v>
      </c>
      <c r="Z792" s="74">
        <v>0.18</v>
      </c>
      <c r="AA792" s="74">
        <v>0.18</v>
      </c>
      <c r="AB792" s="74" t="s">
        <v>54</v>
      </c>
      <c r="AC792" s="74" t="s">
        <v>54</v>
      </c>
      <c r="AD792" s="74" t="s">
        <v>54</v>
      </c>
      <c r="AE792" s="74" t="s">
        <v>54</v>
      </c>
      <c r="AF792" s="74" t="s">
        <v>54</v>
      </c>
      <c r="AG792" s="74" t="s">
        <v>54</v>
      </c>
      <c r="AH792" s="74" t="s">
        <v>54</v>
      </c>
      <c r="AI792" s="74" t="s">
        <v>26</v>
      </c>
      <c r="AJ792" s="74" t="s">
        <v>26</v>
      </c>
    </row>
    <row r="793" spans="1:42" x14ac:dyDescent="0.25">
      <c r="A793" s="74" t="s">
        <v>1078</v>
      </c>
      <c r="B793" s="84" t="s">
        <v>20</v>
      </c>
      <c r="C793" s="74" t="s">
        <v>30</v>
      </c>
      <c r="D793" s="74" t="s">
        <v>135</v>
      </c>
      <c r="E793" s="74" t="s">
        <v>246</v>
      </c>
      <c r="F793" s="74" t="s">
        <v>1074</v>
      </c>
      <c r="G793" s="74" t="s">
        <v>138</v>
      </c>
      <c r="H793" s="84">
        <v>7</v>
      </c>
      <c r="I793" s="85">
        <v>0.7</v>
      </c>
      <c r="J793" s="86">
        <v>0.3370107577576984</v>
      </c>
      <c r="K793" s="87">
        <v>0.2</v>
      </c>
      <c r="L793" s="87">
        <v>0.27</v>
      </c>
      <c r="M793" s="87">
        <v>0.27</v>
      </c>
      <c r="N793" s="84">
        <v>0.27</v>
      </c>
      <c r="O793" s="84">
        <v>0.27</v>
      </c>
      <c r="P793" s="84">
        <v>0.27</v>
      </c>
      <c r="Q793" s="84">
        <v>0.27</v>
      </c>
      <c r="R793" s="84">
        <v>0.18</v>
      </c>
      <c r="S793" s="84">
        <v>0.18</v>
      </c>
      <c r="T793" s="84">
        <v>0.18</v>
      </c>
      <c r="U793" s="84">
        <v>0.18</v>
      </c>
      <c r="V793" s="74">
        <v>0.18</v>
      </c>
      <c r="W793" s="74">
        <v>0.18</v>
      </c>
      <c r="X793" s="74">
        <v>0.18</v>
      </c>
      <c r="Y793" s="74">
        <v>0.18</v>
      </c>
      <c r="Z793" s="74">
        <v>0.18</v>
      </c>
      <c r="AA793" s="74">
        <v>0.18</v>
      </c>
      <c r="AB793" s="74" t="s">
        <v>54</v>
      </c>
      <c r="AC793" s="74" t="s">
        <v>54</v>
      </c>
      <c r="AD793" s="74" t="s">
        <v>54</v>
      </c>
      <c r="AE793" s="74" t="s">
        <v>54</v>
      </c>
      <c r="AF793" s="74" t="s">
        <v>54</v>
      </c>
      <c r="AG793" s="74" t="s">
        <v>54</v>
      </c>
      <c r="AH793" s="74" t="s">
        <v>54</v>
      </c>
      <c r="AI793" s="74" t="s">
        <v>26</v>
      </c>
      <c r="AJ793" s="74" t="s">
        <v>26</v>
      </c>
    </row>
    <row r="794" spans="1:42" x14ac:dyDescent="0.25">
      <c r="A794" s="74" t="s">
        <v>1079</v>
      </c>
      <c r="B794" s="84" t="s">
        <v>28</v>
      </c>
      <c r="C794" s="74" t="s">
        <v>30</v>
      </c>
      <c r="D794" s="74" t="s">
        <v>135</v>
      </c>
      <c r="E794" s="74" t="s">
        <v>246</v>
      </c>
      <c r="F794" s="74" t="s">
        <v>1074</v>
      </c>
      <c r="G794" s="74" t="s">
        <v>138</v>
      </c>
      <c r="H794" s="84">
        <v>7</v>
      </c>
      <c r="I794" s="85">
        <v>0.7</v>
      </c>
      <c r="J794" s="86">
        <v>0.3370107577576984</v>
      </c>
      <c r="K794" s="87">
        <v>0.2</v>
      </c>
      <c r="L794" s="87">
        <v>0.27</v>
      </c>
      <c r="M794" s="87">
        <v>0.27</v>
      </c>
      <c r="N794" s="84">
        <v>0.27</v>
      </c>
      <c r="O794" s="84">
        <v>0.27</v>
      </c>
      <c r="P794" s="84">
        <v>0.27</v>
      </c>
      <c r="Q794" s="84">
        <v>0.27</v>
      </c>
      <c r="R794" s="84">
        <v>0.18</v>
      </c>
      <c r="S794" s="84">
        <v>0.18</v>
      </c>
      <c r="T794" s="84">
        <v>0.18</v>
      </c>
      <c r="U794" s="84">
        <v>0.18</v>
      </c>
      <c r="V794" s="74">
        <v>0.18</v>
      </c>
      <c r="W794" s="74">
        <v>0.18</v>
      </c>
      <c r="X794" s="74">
        <v>0.18</v>
      </c>
      <c r="Y794" s="74">
        <v>0.18</v>
      </c>
      <c r="Z794" s="74">
        <v>0.18</v>
      </c>
      <c r="AA794" s="74">
        <v>0.18</v>
      </c>
      <c r="AB794" s="74" t="s">
        <v>54</v>
      </c>
      <c r="AC794" s="74" t="s">
        <v>54</v>
      </c>
      <c r="AD794" s="74" t="s">
        <v>54</v>
      </c>
      <c r="AE794" s="74" t="s">
        <v>54</v>
      </c>
      <c r="AF794" s="74" t="s">
        <v>54</v>
      </c>
      <c r="AG794" s="74" t="s">
        <v>54</v>
      </c>
      <c r="AH794" s="74" t="s">
        <v>54</v>
      </c>
      <c r="AI794" s="74" t="s">
        <v>26</v>
      </c>
      <c r="AJ794" s="74" t="s">
        <v>26</v>
      </c>
    </row>
    <row r="795" spans="1:42" x14ac:dyDescent="0.25">
      <c r="A795" s="74" t="s">
        <v>1080</v>
      </c>
      <c r="B795" s="84" t="s">
        <v>20</v>
      </c>
      <c r="C795" s="74" t="s">
        <v>241</v>
      </c>
      <c r="D795" s="74" t="s">
        <v>290</v>
      </c>
      <c r="E795" s="74" t="s">
        <v>1081</v>
      </c>
      <c r="F795" s="74" t="s">
        <v>1081</v>
      </c>
      <c r="G795" s="74" t="s">
        <v>459</v>
      </c>
      <c r="H795" s="84">
        <v>30</v>
      </c>
      <c r="I795" s="85">
        <v>0.7</v>
      </c>
      <c r="J795" s="86">
        <v>0.89631172236074164</v>
      </c>
      <c r="K795" s="87">
        <v>0.2</v>
      </c>
      <c r="L795" s="87">
        <v>0.27</v>
      </c>
      <c r="M795" s="87">
        <v>0.27</v>
      </c>
      <c r="N795" s="84">
        <v>0.27</v>
      </c>
      <c r="O795" s="84">
        <v>0.27</v>
      </c>
      <c r="P795" s="84">
        <v>0.27</v>
      </c>
      <c r="Q795" s="84">
        <v>0.27</v>
      </c>
      <c r="R795" s="84">
        <v>0.35</v>
      </c>
      <c r="S795" s="84">
        <v>0.35</v>
      </c>
      <c r="T795" s="84">
        <v>0.35</v>
      </c>
      <c r="U795" s="84">
        <v>0.35</v>
      </c>
      <c r="V795" s="74">
        <v>0.35</v>
      </c>
      <c r="W795" s="74">
        <v>0.35</v>
      </c>
      <c r="X795" s="74">
        <v>0.35</v>
      </c>
      <c r="Y795" s="74">
        <v>0.35</v>
      </c>
      <c r="Z795" s="74">
        <v>0.35</v>
      </c>
      <c r="AA795" s="74">
        <v>0.35</v>
      </c>
      <c r="AB795" s="74">
        <v>0.35</v>
      </c>
      <c r="AC795" s="74">
        <v>0.35</v>
      </c>
      <c r="AD795" s="74">
        <v>0.35</v>
      </c>
      <c r="AE795" s="74">
        <v>0.35</v>
      </c>
      <c r="AF795" s="74">
        <v>0.35</v>
      </c>
      <c r="AG795" s="74">
        <v>0.38</v>
      </c>
      <c r="AH795" s="74">
        <v>0.38</v>
      </c>
      <c r="AI795" s="74" t="s">
        <v>26</v>
      </c>
      <c r="AJ795" s="74" t="s">
        <v>26</v>
      </c>
      <c r="AK795" s="74" t="s">
        <v>26</v>
      </c>
      <c r="AP795" s="74" t="s">
        <v>26</v>
      </c>
    </row>
    <row r="796" spans="1:42" x14ac:dyDescent="0.25">
      <c r="A796" s="74" t="s">
        <v>1082</v>
      </c>
      <c r="B796" s="84" t="s">
        <v>28</v>
      </c>
      <c r="C796" s="74" t="s">
        <v>241</v>
      </c>
      <c r="D796" s="74" t="s">
        <v>290</v>
      </c>
      <c r="E796" s="74" t="s">
        <v>1081</v>
      </c>
      <c r="F796" s="74" t="s">
        <v>1081</v>
      </c>
      <c r="G796" s="74" t="s">
        <v>459</v>
      </c>
      <c r="H796" s="84">
        <v>30</v>
      </c>
      <c r="I796" s="85">
        <v>0.7</v>
      </c>
      <c r="J796" s="86">
        <v>0.89631172236074164</v>
      </c>
      <c r="K796" s="87">
        <v>0.2</v>
      </c>
      <c r="L796" s="87">
        <v>0.27</v>
      </c>
      <c r="M796" s="87">
        <v>0.27</v>
      </c>
      <c r="N796" s="84">
        <v>0.27</v>
      </c>
      <c r="O796" s="84">
        <v>0.27</v>
      </c>
      <c r="P796" s="84">
        <v>0.27</v>
      </c>
      <c r="Q796" s="84">
        <v>0.27</v>
      </c>
      <c r="R796" s="84">
        <v>0.35</v>
      </c>
      <c r="S796" s="84">
        <v>0.25</v>
      </c>
      <c r="T796" s="84">
        <v>0.25</v>
      </c>
      <c r="U796" s="84">
        <v>0.25</v>
      </c>
      <c r="V796" s="74">
        <v>0.25</v>
      </c>
      <c r="W796" s="74">
        <v>0.25</v>
      </c>
      <c r="X796" s="74">
        <v>0.25</v>
      </c>
      <c r="Y796" s="74">
        <v>0.25</v>
      </c>
      <c r="Z796" s="74">
        <v>0.25</v>
      </c>
      <c r="AA796" s="74">
        <v>0.25</v>
      </c>
      <c r="AB796" s="74">
        <v>0.25</v>
      </c>
      <c r="AC796" s="74">
        <v>0.25</v>
      </c>
      <c r="AD796" s="74">
        <v>0.25</v>
      </c>
      <c r="AE796" s="74">
        <v>0.35</v>
      </c>
      <c r="AF796" s="74">
        <v>0.35</v>
      </c>
      <c r="AG796" s="74">
        <v>0.38</v>
      </c>
      <c r="AH796" s="74">
        <v>0.38</v>
      </c>
      <c r="AI796" s="74" t="s">
        <v>26</v>
      </c>
      <c r="AJ796" s="74" t="s">
        <v>26</v>
      </c>
      <c r="AK796" s="74" t="s">
        <v>26</v>
      </c>
      <c r="AP796" s="74" t="s">
        <v>26</v>
      </c>
    </row>
    <row r="797" spans="1:42" x14ac:dyDescent="0.25">
      <c r="A797" s="74" t="s">
        <v>1083</v>
      </c>
      <c r="B797" s="84" t="s">
        <v>20</v>
      </c>
      <c r="C797" s="74" t="s">
        <v>241</v>
      </c>
      <c r="D797" s="74" t="s">
        <v>242</v>
      </c>
      <c r="E797" s="74" t="s">
        <v>1081</v>
      </c>
      <c r="F797" s="74" t="s">
        <v>1081</v>
      </c>
      <c r="G797" s="74" t="s">
        <v>243</v>
      </c>
      <c r="H797" s="84">
        <v>30</v>
      </c>
      <c r="I797" s="85">
        <v>0.7</v>
      </c>
      <c r="J797" s="86">
        <v>0.90956294487487643</v>
      </c>
      <c r="K797" s="87">
        <v>0.2</v>
      </c>
      <c r="L797" s="87">
        <v>0.27</v>
      </c>
      <c r="M797" s="87">
        <v>0.27</v>
      </c>
      <c r="N797" s="84">
        <v>0.27</v>
      </c>
      <c r="O797" s="84">
        <v>0.27</v>
      </c>
      <c r="P797" s="84">
        <v>0.27</v>
      </c>
      <c r="Q797" s="84">
        <v>0.27</v>
      </c>
      <c r="R797" s="84">
        <v>0.35</v>
      </c>
      <c r="S797" s="84">
        <v>0.35</v>
      </c>
      <c r="T797" s="84">
        <v>0.35</v>
      </c>
      <c r="U797" s="84">
        <v>0.35</v>
      </c>
      <c r="V797" s="74">
        <v>0.35</v>
      </c>
      <c r="W797" s="74">
        <v>0.35</v>
      </c>
      <c r="X797" s="74">
        <v>0.35</v>
      </c>
      <c r="Y797" s="74">
        <v>0.35</v>
      </c>
      <c r="Z797" s="74">
        <v>0.35</v>
      </c>
      <c r="AA797" s="74">
        <v>0.35</v>
      </c>
      <c r="AB797" s="74">
        <v>0.35</v>
      </c>
      <c r="AC797" s="74">
        <v>0.35</v>
      </c>
      <c r="AD797" s="74">
        <v>0.35</v>
      </c>
      <c r="AE797" s="74">
        <v>0.35</v>
      </c>
      <c r="AF797" s="74">
        <v>0.35</v>
      </c>
      <c r="AG797" s="74">
        <v>0.38</v>
      </c>
      <c r="AH797" s="74">
        <v>0.38</v>
      </c>
      <c r="AI797" s="74" t="s">
        <v>26</v>
      </c>
      <c r="AJ797" s="74" t="s">
        <v>26</v>
      </c>
      <c r="AK797" s="74" t="s">
        <v>26</v>
      </c>
    </row>
    <row r="798" spans="1:42" x14ac:dyDescent="0.25">
      <c r="A798" s="74" t="s">
        <v>1084</v>
      </c>
      <c r="B798" s="84" t="s">
        <v>28</v>
      </c>
      <c r="C798" s="74" t="s">
        <v>241</v>
      </c>
      <c r="D798" s="74" t="s">
        <v>242</v>
      </c>
      <c r="E798" s="74" t="s">
        <v>1081</v>
      </c>
      <c r="F798" s="74" t="s">
        <v>1081</v>
      </c>
      <c r="G798" s="74" t="s">
        <v>243</v>
      </c>
      <c r="H798" s="84">
        <v>30</v>
      </c>
      <c r="I798" s="85">
        <v>0.7</v>
      </c>
      <c r="J798" s="86">
        <v>0.90956294487487643</v>
      </c>
      <c r="K798" s="87">
        <v>0.2</v>
      </c>
      <c r="L798" s="87">
        <v>0.27</v>
      </c>
      <c r="M798" s="87">
        <v>0.27</v>
      </c>
      <c r="N798" s="84">
        <v>0.27</v>
      </c>
      <c r="O798" s="84">
        <v>0.27</v>
      </c>
      <c r="P798" s="84">
        <v>0.27</v>
      </c>
      <c r="Q798" s="84">
        <v>0.27</v>
      </c>
      <c r="R798" s="84">
        <v>0.35</v>
      </c>
      <c r="S798" s="84">
        <v>0.25</v>
      </c>
      <c r="T798" s="84">
        <v>0.25</v>
      </c>
      <c r="U798" s="84">
        <v>0.25</v>
      </c>
      <c r="V798" s="74">
        <v>0.25</v>
      </c>
      <c r="W798" s="74">
        <v>0.25</v>
      </c>
      <c r="X798" s="74">
        <v>0.25</v>
      </c>
      <c r="Y798" s="74">
        <v>0.25</v>
      </c>
      <c r="Z798" s="74">
        <v>0.25</v>
      </c>
      <c r="AA798" s="74">
        <v>0.25</v>
      </c>
      <c r="AB798" s="74">
        <v>0.25</v>
      </c>
      <c r="AC798" s="74">
        <v>0.25</v>
      </c>
      <c r="AD798" s="74">
        <v>0.25</v>
      </c>
      <c r="AE798" s="74">
        <v>0.35</v>
      </c>
      <c r="AF798" s="74">
        <v>0.35</v>
      </c>
      <c r="AG798" s="74">
        <v>0.38</v>
      </c>
      <c r="AH798" s="74">
        <v>0.38</v>
      </c>
      <c r="AI798" s="74" t="s">
        <v>26</v>
      </c>
      <c r="AJ798" s="74" t="s">
        <v>26</v>
      </c>
      <c r="AK798" s="74" t="s">
        <v>26</v>
      </c>
    </row>
    <row r="799" spans="1:42" x14ac:dyDescent="0.25">
      <c r="A799" s="74" t="s">
        <v>1085</v>
      </c>
      <c r="B799" s="84" t="s">
        <v>20</v>
      </c>
      <c r="C799" s="74" t="s">
        <v>21</v>
      </c>
      <c r="D799" s="74" t="s">
        <v>234</v>
      </c>
      <c r="E799" s="74" t="s">
        <v>291</v>
      </c>
      <c r="F799" s="74" t="s">
        <v>1086</v>
      </c>
      <c r="G799" s="74" t="s">
        <v>82</v>
      </c>
      <c r="H799" s="84">
        <v>30</v>
      </c>
      <c r="I799" s="85">
        <v>0.7</v>
      </c>
      <c r="J799" s="86">
        <v>0.86395585604317371</v>
      </c>
      <c r="K799" s="87" t="s">
        <v>54</v>
      </c>
      <c r="L799" s="87" t="s">
        <v>54</v>
      </c>
      <c r="M799" s="87" t="s">
        <v>54</v>
      </c>
      <c r="N799" s="84" t="s">
        <v>54</v>
      </c>
      <c r="O799" s="84" t="s">
        <v>54</v>
      </c>
      <c r="P799" s="84" t="s">
        <v>54</v>
      </c>
      <c r="Q799" s="84" t="s">
        <v>54</v>
      </c>
      <c r="R799" s="84" t="s">
        <v>54</v>
      </c>
      <c r="S799" s="84" t="s">
        <v>54</v>
      </c>
      <c r="T799" s="84" t="s">
        <v>54</v>
      </c>
      <c r="U799" s="84" t="s">
        <v>54</v>
      </c>
      <c r="V799" s="74" t="s">
        <v>54</v>
      </c>
      <c r="W799" s="74" t="s">
        <v>54</v>
      </c>
      <c r="X799" s="74" t="s">
        <v>54</v>
      </c>
      <c r="Y799" s="74" t="s">
        <v>54</v>
      </c>
      <c r="Z799" s="74" t="s">
        <v>54</v>
      </c>
      <c r="AA799" s="74" t="s">
        <v>54</v>
      </c>
      <c r="AB799" s="74" t="s">
        <v>54</v>
      </c>
      <c r="AC799" s="74" t="s">
        <v>54</v>
      </c>
      <c r="AD799" s="74" t="s">
        <v>54</v>
      </c>
      <c r="AE799" s="74">
        <v>0.35</v>
      </c>
      <c r="AF799" s="74">
        <v>0.35</v>
      </c>
      <c r="AG799" s="74">
        <v>0.38</v>
      </c>
      <c r="AH799" s="74">
        <v>0.38</v>
      </c>
      <c r="AI799" s="74" t="s">
        <v>26</v>
      </c>
      <c r="AJ799" s="74" t="s">
        <v>26</v>
      </c>
      <c r="AK799" s="74" t="s">
        <v>26</v>
      </c>
      <c r="AP799" s="74" t="s">
        <v>26</v>
      </c>
    </row>
    <row r="800" spans="1:42" x14ac:dyDescent="0.25">
      <c r="A800" s="74" t="s">
        <v>1087</v>
      </c>
      <c r="B800" s="84" t="s">
        <v>28</v>
      </c>
      <c r="C800" s="74" t="s">
        <v>21</v>
      </c>
      <c r="D800" s="74" t="s">
        <v>234</v>
      </c>
      <c r="E800" s="74" t="s">
        <v>291</v>
      </c>
      <c r="F800" s="74" t="s">
        <v>1086</v>
      </c>
      <c r="G800" s="74" t="s">
        <v>82</v>
      </c>
      <c r="H800" s="84">
        <v>30</v>
      </c>
      <c r="I800" s="85">
        <v>0.7</v>
      </c>
      <c r="J800" s="86">
        <v>0.86395585604317371</v>
      </c>
      <c r="K800" s="87" t="s">
        <v>54</v>
      </c>
      <c r="L800" s="87" t="s">
        <v>54</v>
      </c>
      <c r="M800" s="87" t="s">
        <v>54</v>
      </c>
      <c r="N800" s="84" t="s">
        <v>54</v>
      </c>
      <c r="O800" s="84" t="s">
        <v>54</v>
      </c>
      <c r="P800" s="84" t="s">
        <v>54</v>
      </c>
      <c r="Q800" s="84" t="s">
        <v>54</v>
      </c>
      <c r="R800" s="84" t="s">
        <v>54</v>
      </c>
      <c r="S800" s="84" t="s">
        <v>54</v>
      </c>
      <c r="T800" s="84" t="s">
        <v>54</v>
      </c>
      <c r="U800" s="84" t="s">
        <v>54</v>
      </c>
      <c r="V800" s="74" t="s">
        <v>54</v>
      </c>
      <c r="W800" s="74" t="s">
        <v>54</v>
      </c>
      <c r="X800" s="74" t="s">
        <v>54</v>
      </c>
      <c r="Y800" s="74" t="s">
        <v>54</v>
      </c>
      <c r="Z800" s="74" t="s">
        <v>54</v>
      </c>
      <c r="AA800" s="74" t="s">
        <v>54</v>
      </c>
      <c r="AB800" s="74" t="s">
        <v>54</v>
      </c>
      <c r="AC800" s="74" t="s">
        <v>54</v>
      </c>
      <c r="AD800" s="74" t="s">
        <v>54</v>
      </c>
      <c r="AE800" s="74">
        <v>0.35</v>
      </c>
      <c r="AF800" s="74">
        <v>0.35</v>
      </c>
      <c r="AG800" s="74">
        <v>0.38</v>
      </c>
      <c r="AH800" s="74">
        <v>0.38</v>
      </c>
      <c r="AI800" s="74" t="s">
        <v>26</v>
      </c>
      <c r="AJ800" s="74" t="s">
        <v>26</v>
      </c>
      <c r="AK800" s="74" t="s">
        <v>26</v>
      </c>
      <c r="AP800" s="74" t="s">
        <v>26</v>
      </c>
    </row>
    <row r="801" spans="1:42" x14ac:dyDescent="0.25">
      <c r="A801" s="74" t="s">
        <v>1088</v>
      </c>
      <c r="B801" s="84" t="s">
        <v>20</v>
      </c>
      <c r="C801" s="74" t="s">
        <v>30</v>
      </c>
      <c r="D801" s="74" t="s">
        <v>234</v>
      </c>
      <c r="E801" s="74" t="s">
        <v>291</v>
      </c>
      <c r="F801" s="74" t="s">
        <v>1086</v>
      </c>
      <c r="G801" s="74" t="s">
        <v>31</v>
      </c>
      <c r="H801" s="84">
        <v>30</v>
      </c>
      <c r="I801" s="85">
        <v>0.7</v>
      </c>
      <c r="J801" s="86">
        <v>0.90160459736008924</v>
      </c>
      <c r="K801" s="87">
        <v>0.12</v>
      </c>
      <c r="L801" s="87">
        <v>0.17</v>
      </c>
      <c r="M801" s="87">
        <v>0.17</v>
      </c>
      <c r="N801" s="84">
        <v>0.25</v>
      </c>
      <c r="O801" s="84">
        <v>0.25</v>
      </c>
      <c r="P801" s="84">
        <v>0.25</v>
      </c>
      <c r="Q801" s="84">
        <v>0.25</v>
      </c>
      <c r="R801" s="84">
        <v>0.35</v>
      </c>
      <c r="S801" s="84">
        <v>0.35</v>
      </c>
      <c r="T801" s="84">
        <v>0.35</v>
      </c>
      <c r="U801" s="84">
        <v>0.35</v>
      </c>
      <c r="V801" s="74">
        <v>0.35</v>
      </c>
      <c r="W801" s="74">
        <v>0.35</v>
      </c>
      <c r="X801" s="74">
        <v>0.35</v>
      </c>
      <c r="Y801" s="74">
        <v>0.35</v>
      </c>
      <c r="Z801" s="74">
        <v>0.35</v>
      </c>
      <c r="AA801" s="74">
        <v>0.35</v>
      </c>
      <c r="AB801" s="74">
        <v>0.35</v>
      </c>
      <c r="AC801" s="74">
        <v>0.35</v>
      </c>
      <c r="AD801" s="74">
        <v>0.35</v>
      </c>
      <c r="AE801" s="74">
        <v>0.35</v>
      </c>
      <c r="AF801" s="74">
        <v>0.35</v>
      </c>
      <c r="AG801" s="74">
        <v>0.38</v>
      </c>
      <c r="AH801" s="74">
        <v>0.38</v>
      </c>
      <c r="AI801" s="74" t="s">
        <v>26</v>
      </c>
      <c r="AJ801" s="74" t="s">
        <v>26</v>
      </c>
      <c r="AK801" s="74" t="s">
        <v>26</v>
      </c>
      <c r="AP801" s="74" t="s">
        <v>26</v>
      </c>
    </row>
    <row r="802" spans="1:42" x14ac:dyDescent="0.25">
      <c r="A802" s="74" t="s">
        <v>1089</v>
      </c>
      <c r="B802" s="84" t="s">
        <v>28</v>
      </c>
      <c r="C802" s="74" t="s">
        <v>30</v>
      </c>
      <c r="D802" s="74" t="s">
        <v>234</v>
      </c>
      <c r="E802" s="74" t="s">
        <v>291</v>
      </c>
      <c r="F802" s="74" t="s">
        <v>1086</v>
      </c>
      <c r="G802" s="74" t="s">
        <v>31</v>
      </c>
      <c r="H802" s="84">
        <v>30</v>
      </c>
      <c r="I802" s="85">
        <v>0.7</v>
      </c>
      <c r="J802" s="86">
        <v>0.90160459736008924</v>
      </c>
      <c r="K802" s="87">
        <v>0.12</v>
      </c>
      <c r="L802" s="87">
        <v>0.27</v>
      </c>
      <c r="M802" s="87">
        <v>0.27</v>
      </c>
      <c r="N802" s="84">
        <v>0.27</v>
      </c>
      <c r="O802" s="84">
        <v>0.25</v>
      </c>
      <c r="P802" s="84">
        <v>0.25</v>
      </c>
      <c r="Q802" s="84">
        <v>0.25</v>
      </c>
      <c r="R802" s="84">
        <v>0.35</v>
      </c>
      <c r="S802" s="84">
        <v>0.35</v>
      </c>
      <c r="T802" s="84">
        <v>0.35</v>
      </c>
      <c r="U802" s="84">
        <v>0.35</v>
      </c>
      <c r="V802" s="74">
        <v>0.35</v>
      </c>
      <c r="W802" s="74">
        <v>0.35</v>
      </c>
      <c r="X802" s="74">
        <v>0.35</v>
      </c>
      <c r="Y802" s="74">
        <v>0.35</v>
      </c>
      <c r="Z802" s="74">
        <v>0.35</v>
      </c>
      <c r="AA802" s="74">
        <v>0.35</v>
      </c>
      <c r="AB802" s="74">
        <v>0.35</v>
      </c>
      <c r="AC802" s="74">
        <v>0.35</v>
      </c>
      <c r="AD802" s="74">
        <v>0.35</v>
      </c>
      <c r="AE802" s="74">
        <v>0.35</v>
      </c>
      <c r="AF802" s="74">
        <v>0.35</v>
      </c>
      <c r="AG802" s="74">
        <v>0.38</v>
      </c>
      <c r="AH802" s="74">
        <v>0.38</v>
      </c>
      <c r="AI802" s="74" t="s">
        <v>26</v>
      </c>
      <c r="AJ802" s="74" t="s">
        <v>26</v>
      </c>
      <c r="AK802" s="74" t="s">
        <v>26</v>
      </c>
      <c r="AP802" s="74" t="s">
        <v>26</v>
      </c>
    </row>
    <row r="803" spans="1:42" x14ac:dyDescent="0.25">
      <c r="A803" s="74" t="s">
        <v>1090</v>
      </c>
      <c r="B803" s="84" t="s">
        <v>20</v>
      </c>
      <c r="C803" s="74" t="s">
        <v>241</v>
      </c>
      <c r="D803" s="74" t="s">
        <v>290</v>
      </c>
      <c r="E803" s="74" t="s">
        <v>1086</v>
      </c>
      <c r="F803" s="74" t="s">
        <v>1086</v>
      </c>
      <c r="G803" s="74" t="s">
        <v>459</v>
      </c>
      <c r="H803" s="84">
        <v>30</v>
      </c>
      <c r="I803" s="85">
        <v>0.7</v>
      </c>
      <c r="J803" s="86">
        <v>0.89631172236074164</v>
      </c>
      <c r="K803" s="87">
        <v>0.2</v>
      </c>
      <c r="L803" s="87">
        <v>0.27</v>
      </c>
      <c r="M803" s="87">
        <v>0.27</v>
      </c>
      <c r="N803" s="84">
        <v>0.27</v>
      </c>
      <c r="O803" s="84">
        <v>0.27</v>
      </c>
      <c r="P803" s="84">
        <v>0.27</v>
      </c>
      <c r="Q803" s="84">
        <v>0.27</v>
      </c>
      <c r="R803" s="84">
        <v>0.35</v>
      </c>
      <c r="S803" s="84">
        <v>0.35</v>
      </c>
      <c r="T803" s="84">
        <v>0.35</v>
      </c>
      <c r="U803" s="84">
        <v>0.35</v>
      </c>
      <c r="V803" s="74">
        <v>0.35</v>
      </c>
      <c r="W803" s="74">
        <v>0.35</v>
      </c>
      <c r="X803" s="74">
        <v>0.35</v>
      </c>
      <c r="Y803" s="74">
        <v>0.35</v>
      </c>
      <c r="Z803" s="74">
        <v>0.35</v>
      </c>
      <c r="AA803" s="74">
        <v>0.35</v>
      </c>
      <c r="AB803" s="74">
        <v>0.35</v>
      </c>
      <c r="AC803" s="74">
        <v>0.35</v>
      </c>
      <c r="AD803" s="74">
        <v>0.35</v>
      </c>
      <c r="AE803" s="74">
        <v>0.35</v>
      </c>
      <c r="AF803" s="74">
        <v>0.35</v>
      </c>
      <c r="AG803" s="74">
        <v>0.38</v>
      </c>
      <c r="AH803" s="74">
        <v>0.38</v>
      </c>
      <c r="AI803" s="74" t="s">
        <v>26</v>
      </c>
      <c r="AJ803" s="74" t="s">
        <v>26</v>
      </c>
      <c r="AK803" s="74" t="s">
        <v>26</v>
      </c>
    </row>
    <row r="804" spans="1:42" x14ac:dyDescent="0.25">
      <c r="A804" s="74" t="s">
        <v>1091</v>
      </c>
      <c r="B804" s="84" t="s">
        <v>28</v>
      </c>
      <c r="C804" s="74" t="s">
        <v>241</v>
      </c>
      <c r="D804" s="74" t="s">
        <v>290</v>
      </c>
      <c r="E804" s="74" t="s">
        <v>1086</v>
      </c>
      <c r="F804" s="74" t="s">
        <v>1086</v>
      </c>
      <c r="G804" s="74" t="s">
        <v>459</v>
      </c>
      <c r="H804" s="84">
        <v>30</v>
      </c>
      <c r="I804" s="85">
        <v>0.7</v>
      </c>
      <c r="J804" s="86">
        <v>0.89631172236074164</v>
      </c>
      <c r="K804" s="87">
        <v>0.2</v>
      </c>
      <c r="L804" s="87">
        <v>0.27</v>
      </c>
      <c r="M804" s="87">
        <v>0.27</v>
      </c>
      <c r="N804" s="84">
        <v>0.27</v>
      </c>
      <c r="O804" s="84">
        <v>0.27</v>
      </c>
      <c r="P804" s="84">
        <v>0.27</v>
      </c>
      <c r="Q804" s="84">
        <v>0.27</v>
      </c>
      <c r="R804" s="84">
        <v>0.35</v>
      </c>
      <c r="S804" s="84">
        <v>0.25</v>
      </c>
      <c r="T804" s="84">
        <v>0.25</v>
      </c>
      <c r="U804" s="84">
        <v>0.25</v>
      </c>
      <c r="V804" s="74">
        <v>0.25</v>
      </c>
      <c r="W804" s="74">
        <v>0.25</v>
      </c>
      <c r="X804" s="74">
        <v>0.25</v>
      </c>
      <c r="Y804" s="74">
        <v>0.25</v>
      </c>
      <c r="Z804" s="74">
        <v>0.25</v>
      </c>
      <c r="AA804" s="74">
        <v>0.25</v>
      </c>
      <c r="AB804" s="74">
        <v>0.25</v>
      </c>
      <c r="AC804" s="74">
        <v>0.25</v>
      </c>
      <c r="AD804" s="74">
        <v>0.25</v>
      </c>
      <c r="AE804" s="74">
        <v>0.35</v>
      </c>
      <c r="AF804" s="74">
        <v>0.35</v>
      </c>
      <c r="AG804" s="74">
        <v>0.38</v>
      </c>
      <c r="AH804" s="74">
        <v>0.38</v>
      </c>
      <c r="AI804" s="74" t="s">
        <v>26</v>
      </c>
      <c r="AJ804" s="74" t="s">
        <v>26</v>
      </c>
      <c r="AK804" s="74" t="s">
        <v>26</v>
      </c>
    </row>
    <row r="805" spans="1:42" x14ac:dyDescent="0.25">
      <c r="A805" s="74" t="s">
        <v>1092</v>
      </c>
      <c r="B805" s="84" t="s">
        <v>20</v>
      </c>
      <c r="C805" s="74" t="s">
        <v>241</v>
      </c>
      <c r="D805" s="74" t="s">
        <v>242</v>
      </c>
      <c r="E805" s="74" t="s">
        <v>1086</v>
      </c>
      <c r="F805" s="74" t="s">
        <v>1086</v>
      </c>
      <c r="G805" s="74" t="s">
        <v>243</v>
      </c>
      <c r="H805" s="84">
        <v>30</v>
      </c>
      <c r="I805" s="85">
        <v>0.7</v>
      </c>
      <c r="J805" s="86">
        <v>0.90956294487487643</v>
      </c>
      <c r="K805" s="87">
        <v>0.2</v>
      </c>
      <c r="L805" s="87">
        <v>0.27</v>
      </c>
      <c r="M805" s="87">
        <v>0.27</v>
      </c>
      <c r="N805" s="84">
        <v>0.27</v>
      </c>
      <c r="O805" s="84">
        <v>0.27</v>
      </c>
      <c r="P805" s="84">
        <v>0.27</v>
      </c>
      <c r="Q805" s="84">
        <v>0.27</v>
      </c>
      <c r="R805" s="84">
        <v>0.35</v>
      </c>
      <c r="S805" s="84">
        <v>0.35</v>
      </c>
      <c r="T805" s="84">
        <v>0.35</v>
      </c>
      <c r="U805" s="84">
        <v>0.35</v>
      </c>
      <c r="V805" s="74">
        <v>0.35</v>
      </c>
      <c r="W805" s="74">
        <v>0.35</v>
      </c>
      <c r="X805" s="74">
        <v>0.35</v>
      </c>
      <c r="Y805" s="74">
        <v>0.35</v>
      </c>
      <c r="Z805" s="74">
        <v>0.35</v>
      </c>
      <c r="AA805" s="74">
        <v>0.35</v>
      </c>
      <c r="AB805" s="74">
        <v>0.35</v>
      </c>
      <c r="AC805" s="74">
        <v>0.35</v>
      </c>
      <c r="AD805" s="74">
        <v>0.35</v>
      </c>
      <c r="AE805" s="74">
        <v>0.35</v>
      </c>
      <c r="AF805" s="74">
        <v>0.35</v>
      </c>
      <c r="AG805" s="74">
        <v>0.38</v>
      </c>
      <c r="AH805" s="74">
        <v>0.38</v>
      </c>
      <c r="AI805" s="74" t="s">
        <v>26</v>
      </c>
      <c r="AJ805" s="74" t="s">
        <v>26</v>
      </c>
      <c r="AK805" s="74" t="s">
        <v>26</v>
      </c>
    </row>
    <row r="806" spans="1:42" x14ac:dyDescent="0.25">
      <c r="A806" s="74" t="s">
        <v>1093</v>
      </c>
      <c r="B806" s="84" t="s">
        <v>28</v>
      </c>
      <c r="C806" s="74" t="s">
        <v>241</v>
      </c>
      <c r="D806" s="74" t="s">
        <v>242</v>
      </c>
      <c r="E806" s="74" t="s">
        <v>1086</v>
      </c>
      <c r="F806" s="74" t="s">
        <v>1086</v>
      </c>
      <c r="G806" s="74" t="s">
        <v>243</v>
      </c>
      <c r="H806" s="84">
        <v>30</v>
      </c>
      <c r="I806" s="85">
        <v>0.7</v>
      </c>
      <c r="J806" s="86">
        <v>0.90956294487487643</v>
      </c>
      <c r="K806" s="87">
        <v>0.2</v>
      </c>
      <c r="L806" s="87">
        <v>0.27</v>
      </c>
      <c r="M806" s="87">
        <v>0.27</v>
      </c>
      <c r="N806" s="84">
        <v>0.27</v>
      </c>
      <c r="O806" s="84">
        <v>0.27</v>
      </c>
      <c r="P806" s="84">
        <v>0.27</v>
      </c>
      <c r="Q806" s="84">
        <v>0.27</v>
      </c>
      <c r="R806" s="84">
        <v>0.35</v>
      </c>
      <c r="S806" s="84">
        <v>0.25</v>
      </c>
      <c r="T806" s="84">
        <v>0.25</v>
      </c>
      <c r="U806" s="84">
        <v>0.25</v>
      </c>
      <c r="V806" s="74">
        <v>0.25</v>
      </c>
      <c r="W806" s="74">
        <v>0.25</v>
      </c>
      <c r="X806" s="74">
        <v>0.25</v>
      </c>
      <c r="Y806" s="74">
        <v>0.25</v>
      </c>
      <c r="Z806" s="74">
        <v>0.25</v>
      </c>
      <c r="AA806" s="74">
        <v>0.25</v>
      </c>
      <c r="AB806" s="74">
        <v>0.25</v>
      </c>
      <c r="AC806" s="74">
        <v>0.25</v>
      </c>
      <c r="AD806" s="74">
        <v>0.25</v>
      </c>
      <c r="AE806" s="74">
        <v>0.35</v>
      </c>
      <c r="AF806" s="74">
        <v>0.35</v>
      </c>
      <c r="AG806" s="74">
        <v>0.38</v>
      </c>
      <c r="AH806" s="74">
        <v>0.38</v>
      </c>
      <c r="AI806" s="74" t="s">
        <v>26</v>
      </c>
      <c r="AJ806" s="74" t="s">
        <v>26</v>
      </c>
      <c r="AK806" s="74" t="s">
        <v>26</v>
      </c>
    </row>
    <row r="807" spans="1:42" x14ac:dyDescent="0.25">
      <c r="A807" s="74" t="s">
        <v>1094</v>
      </c>
      <c r="B807" s="84" t="s">
        <v>20</v>
      </c>
      <c r="C807" s="74" t="s">
        <v>89</v>
      </c>
      <c r="D807" s="74" t="s">
        <v>90</v>
      </c>
      <c r="E807" s="74" t="s">
        <v>70</v>
      </c>
      <c r="F807" s="74" t="s">
        <v>1095</v>
      </c>
      <c r="G807" s="74" t="s">
        <v>93</v>
      </c>
      <c r="H807" s="84">
        <v>10</v>
      </c>
      <c r="I807" s="85">
        <v>0.7</v>
      </c>
      <c r="J807" s="86">
        <v>0.46921264677093277</v>
      </c>
      <c r="K807" s="87">
        <v>0.15</v>
      </c>
      <c r="L807" s="87">
        <v>0.2</v>
      </c>
      <c r="M807" s="87">
        <v>0.2</v>
      </c>
      <c r="N807" s="84">
        <v>0.2</v>
      </c>
      <c r="O807" s="84">
        <v>0.25</v>
      </c>
      <c r="P807" s="84">
        <v>0.25</v>
      </c>
      <c r="Q807" s="84">
        <v>0.25</v>
      </c>
      <c r="R807" s="84">
        <v>0.25</v>
      </c>
      <c r="S807" s="84">
        <v>0.25</v>
      </c>
      <c r="T807" s="84">
        <v>0.25</v>
      </c>
      <c r="U807" s="84">
        <v>0.25</v>
      </c>
      <c r="V807" s="74">
        <v>0.25</v>
      </c>
      <c r="W807" s="74">
        <v>0.25</v>
      </c>
      <c r="X807" s="74">
        <v>0.25</v>
      </c>
      <c r="Y807" s="74">
        <v>0.25</v>
      </c>
      <c r="Z807" s="74">
        <v>0.25</v>
      </c>
      <c r="AA807" s="74">
        <v>0.25</v>
      </c>
      <c r="AB807" s="74">
        <v>0.25</v>
      </c>
      <c r="AC807" s="74">
        <v>0.25</v>
      </c>
      <c r="AD807" s="74">
        <v>0.25</v>
      </c>
      <c r="AE807" s="74">
        <v>0.25</v>
      </c>
      <c r="AF807" s="74">
        <v>0.25</v>
      </c>
      <c r="AG807" s="74">
        <v>0.33</v>
      </c>
      <c r="AH807" s="74">
        <v>0.33</v>
      </c>
      <c r="AI807" s="74" t="s">
        <v>26</v>
      </c>
      <c r="AJ807" s="74" t="s">
        <v>26</v>
      </c>
      <c r="AK807" s="74" t="s">
        <v>26</v>
      </c>
    </row>
    <row r="808" spans="1:42" x14ac:dyDescent="0.25">
      <c r="A808" s="74" t="s">
        <v>1096</v>
      </c>
      <c r="B808" s="84" t="s">
        <v>28</v>
      </c>
      <c r="C808" s="74" t="s">
        <v>89</v>
      </c>
      <c r="D808" s="74" t="s">
        <v>90</v>
      </c>
      <c r="E808" s="74" t="s">
        <v>70</v>
      </c>
      <c r="F808" s="74" t="s">
        <v>1095</v>
      </c>
      <c r="G808" s="74" t="s">
        <v>93</v>
      </c>
      <c r="H808" s="84">
        <v>10</v>
      </c>
      <c r="I808" s="85">
        <v>0.7</v>
      </c>
      <c r="J808" s="86">
        <v>0.46921264677093277</v>
      </c>
      <c r="K808" s="87">
        <v>0.15</v>
      </c>
      <c r="L808" s="87">
        <v>0.27</v>
      </c>
      <c r="M808" s="87">
        <v>0.27</v>
      </c>
      <c r="N808" s="84">
        <v>0.27</v>
      </c>
      <c r="O808" s="84">
        <v>0.27</v>
      </c>
      <c r="P808" s="84">
        <v>0.27</v>
      </c>
      <c r="Q808" s="84">
        <v>0.27</v>
      </c>
      <c r="R808" s="84">
        <v>0.27</v>
      </c>
      <c r="S808" s="84">
        <v>0.27</v>
      </c>
      <c r="T808" s="84">
        <v>0.27</v>
      </c>
      <c r="U808" s="84">
        <v>0.27</v>
      </c>
      <c r="V808" s="74">
        <v>0.27</v>
      </c>
      <c r="W808" s="74">
        <v>0.27</v>
      </c>
      <c r="X808" s="74">
        <v>0.27</v>
      </c>
      <c r="Y808" s="74">
        <v>0.27</v>
      </c>
      <c r="Z808" s="74">
        <v>0.27</v>
      </c>
      <c r="AA808" s="74">
        <v>0.27</v>
      </c>
      <c r="AB808" s="74">
        <v>0.27</v>
      </c>
      <c r="AC808" s="74">
        <v>0.27</v>
      </c>
      <c r="AD808" s="74">
        <v>0.27</v>
      </c>
      <c r="AE808" s="74">
        <v>0.27</v>
      </c>
      <c r="AF808" s="74">
        <v>0.27</v>
      </c>
      <c r="AG808" s="74">
        <v>0.33</v>
      </c>
      <c r="AH808" s="74">
        <v>0.33</v>
      </c>
      <c r="AI808" s="74" t="s">
        <v>26</v>
      </c>
      <c r="AJ808" s="74" t="s">
        <v>26</v>
      </c>
      <c r="AK808" s="74" t="s">
        <v>26</v>
      </c>
    </row>
    <row r="809" spans="1:42" x14ac:dyDescent="0.25">
      <c r="A809" s="74" t="s">
        <v>1097</v>
      </c>
      <c r="B809" s="84" t="s">
        <v>20</v>
      </c>
      <c r="C809" s="74" t="s">
        <v>89</v>
      </c>
      <c r="D809" s="74" t="s">
        <v>57</v>
      </c>
      <c r="E809" s="74" t="s">
        <v>70</v>
      </c>
      <c r="F809" s="74" t="s">
        <v>1095</v>
      </c>
      <c r="G809" s="74" t="s">
        <v>93</v>
      </c>
      <c r="H809" s="84">
        <v>10</v>
      </c>
      <c r="I809" s="85">
        <v>0.7</v>
      </c>
      <c r="J809" s="86">
        <v>0.46921264677093277</v>
      </c>
      <c r="K809" s="87">
        <v>0.15</v>
      </c>
      <c r="L809" s="87">
        <v>0.2</v>
      </c>
      <c r="M809" s="87">
        <v>0.2</v>
      </c>
      <c r="N809" s="84">
        <v>0.2</v>
      </c>
      <c r="O809" s="84">
        <v>0.25</v>
      </c>
      <c r="P809" s="84">
        <v>0.25</v>
      </c>
      <c r="Q809" s="84">
        <v>0.25</v>
      </c>
      <c r="R809" s="84">
        <v>0.25</v>
      </c>
      <c r="S809" s="84">
        <v>0.25</v>
      </c>
      <c r="T809" s="84">
        <v>0.25</v>
      </c>
      <c r="U809" s="84">
        <v>0.25</v>
      </c>
      <c r="V809" s="74">
        <v>0.25</v>
      </c>
      <c r="W809" s="74">
        <v>0.25</v>
      </c>
      <c r="X809" s="74">
        <v>0.25</v>
      </c>
      <c r="Y809" s="74">
        <v>0.25</v>
      </c>
      <c r="Z809" s="74">
        <v>0.25</v>
      </c>
      <c r="AA809" s="74">
        <v>0.25</v>
      </c>
      <c r="AB809" s="74">
        <v>0.25</v>
      </c>
      <c r="AC809" s="74">
        <v>0.25</v>
      </c>
      <c r="AD809" s="74">
        <v>0.25</v>
      </c>
      <c r="AE809" s="74">
        <v>0.25</v>
      </c>
      <c r="AF809" s="74">
        <v>0.25</v>
      </c>
      <c r="AG809" s="74">
        <v>0.33</v>
      </c>
      <c r="AH809" s="74">
        <v>0.33</v>
      </c>
      <c r="AI809" s="74" t="s">
        <v>26</v>
      </c>
      <c r="AJ809" s="74" t="s">
        <v>26</v>
      </c>
      <c r="AK809" s="74" t="s">
        <v>26</v>
      </c>
    </row>
    <row r="810" spans="1:42" x14ac:dyDescent="0.25">
      <c r="A810" s="74" t="s">
        <v>1098</v>
      </c>
      <c r="B810" s="84" t="s">
        <v>28</v>
      </c>
      <c r="C810" s="74" t="s">
        <v>89</v>
      </c>
      <c r="D810" s="74" t="s">
        <v>57</v>
      </c>
      <c r="E810" s="74" t="s">
        <v>70</v>
      </c>
      <c r="F810" s="74" t="s">
        <v>1095</v>
      </c>
      <c r="G810" s="74" t="s">
        <v>93</v>
      </c>
      <c r="H810" s="84">
        <v>10</v>
      </c>
      <c r="I810" s="85">
        <v>0.7</v>
      </c>
      <c r="J810" s="86">
        <v>0.46921264677093277</v>
      </c>
      <c r="K810" s="87">
        <v>0.15</v>
      </c>
      <c r="L810" s="87">
        <v>0.27</v>
      </c>
      <c r="M810" s="87">
        <v>0.27</v>
      </c>
      <c r="N810" s="84">
        <v>0.27</v>
      </c>
      <c r="O810" s="84">
        <v>0.27</v>
      </c>
      <c r="P810" s="84">
        <v>0.27</v>
      </c>
      <c r="Q810" s="84">
        <v>0.27</v>
      </c>
      <c r="R810" s="84">
        <v>0.27</v>
      </c>
      <c r="S810" s="84">
        <v>0.27</v>
      </c>
      <c r="T810" s="84">
        <v>0.27</v>
      </c>
      <c r="U810" s="84">
        <v>0.27</v>
      </c>
      <c r="V810" s="74">
        <v>0.27</v>
      </c>
      <c r="W810" s="74">
        <v>0.27</v>
      </c>
      <c r="X810" s="74">
        <v>0.27</v>
      </c>
      <c r="Y810" s="74">
        <v>0.27</v>
      </c>
      <c r="Z810" s="74">
        <v>0.27</v>
      </c>
      <c r="AA810" s="74">
        <v>0.27</v>
      </c>
      <c r="AB810" s="74">
        <v>0.27</v>
      </c>
      <c r="AC810" s="74">
        <v>0.27</v>
      </c>
      <c r="AD810" s="74">
        <v>0.27</v>
      </c>
      <c r="AE810" s="74">
        <v>0.27</v>
      </c>
      <c r="AF810" s="74">
        <v>0.27</v>
      </c>
      <c r="AG810" s="74">
        <v>0.33</v>
      </c>
      <c r="AH810" s="74">
        <v>0.33</v>
      </c>
      <c r="AI810" s="74" t="s">
        <v>26</v>
      </c>
      <c r="AJ810" s="74" t="s">
        <v>26</v>
      </c>
      <c r="AK810" s="74" t="s">
        <v>26</v>
      </c>
    </row>
    <row r="811" spans="1:42" x14ac:dyDescent="0.25">
      <c r="A811" s="74" t="s">
        <v>1099</v>
      </c>
      <c r="B811" s="84" t="s">
        <v>20</v>
      </c>
      <c r="C811" s="74" t="s">
        <v>21</v>
      </c>
      <c r="D811" s="74" t="s">
        <v>57</v>
      </c>
      <c r="E811" s="74" t="s">
        <v>70</v>
      </c>
      <c r="F811" s="74" t="s">
        <v>1095</v>
      </c>
      <c r="G811" s="74" t="s">
        <v>40</v>
      </c>
      <c r="H811" s="84">
        <v>10</v>
      </c>
      <c r="I811" s="85">
        <v>0.7</v>
      </c>
      <c r="J811" s="86">
        <v>0.43297207610283089</v>
      </c>
      <c r="K811" s="87">
        <v>0.13</v>
      </c>
      <c r="L811" s="87">
        <v>0.2</v>
      </c>
      <c r="M811" s="87">
        <v>0.2</v>
      </c>
      <c r="N811" s="84">
        <v>0.2</v>
      </c>
      <c r="O811" s="84">
        <v>0.2</v>
      </c>
      <c r="P811" s="84">
        <v>0.2</v>
      </c>
      <c r="Q811" s="84">
        <v>0.2</v>
      </c>
      <c r="R811" s="84">
        <v>0.2</v>
      </c>
      <c r="S811" s="84">
        <v>0.2</v>
      </c>
      <c r="T811" s="84">
        <v>0.2</v>
      </c>
      <c r="U811" s="84">
        <v>0.2</v>
      </c>
      <c r="V811" s="74">
        <v>0.2</v>
      </c>
      <c r="W811" s="74">
        <v>0.2</v>
      </c>
      <c r="X811" s="74">
        <v>0.2</v>
      </c>
      <c r="Y811" s="74">
        <v>0.2</v>
      </c>
      <c r="Z811" s="74">
        <v>0.2</v>
      </c>
      <c r="AA811" s="74">
        <v>0.2</v>
      </c>
      <c r="AB811" s="74">
        <v>0.2</v>
      </c>
      <c r="AC811" s="74">
        <v>0.2</v>
      </c>
      <c r="AD811" s="74">
        <v>0.2</v>
      </c>
      <c r="AE811" s="74">
        <v>0.2</v>
      </c>
      <c r="AF811" s="74">
        <v>0.2</v>
      </c>
      <c r="AG811" s="74">
        <v>0.33</v>
      </c>
      <c r="AH811" s="74">
        <v>0.33</v>
      </c>
      <c r="AI811" s="74" t="s">
        <v>26</v>
      </c>
      <c r="AJ811" s="74" t="s">
        <v>26</v>
      </c>
      <c r="AK811" s="74" t="s">
        <v>26</v>
      </c>
    </row>
    <row r="812" spans="1:42" x14ac:dyDescent="0.25">
      <c r="A812" s="74" t="s">
        <v>1100</v>
      </c>
      <c r="B812" s="84" t="s">
        <v>28</v>
      </c>
      <c r="C812" s="74" t="s">
        <v>21</v>
      </c>
      <c r="D812" s="74" t="s">
        <v>57</v>
      </c>
      <c r="E812" s="74" t="s">
        <v>70</v>
      </c>
      <c r="F812" s="74" t="s">
        <v>1095</v>
      </c>
      <c r="G812" s="74" t="s">
        <v>40</v>
      </c>
      <c r="H812" s="84">
        <v>10</v>
      </c>
      <c r="I812" s="85">
        <v>0.7</v>
      </c>
      <c r="J812" s="86">
        <v>0.43297207610283089</v>
      </c>
      <c r="K812" s="87">
        <v>0.2</v>
      </c>
      <c r="L812" s="87">
        <v>0.27</v>
      </c>
      <c r="M812" s="87">
        <v>0.27</v>
      </c>
      <c r="N812" s="84">
        <v>0.27</v>
      </c>
      <c r="O812" s="84">
        <v>0.27</v>
      </c>
      <c r="P812" s="84">
        <v>0.27</v>
      </c>
      <c r="Q812" s="84">
        <v>0.27</v>
      </c>
      <c r="R812" s="84">
        <v>0.27</v>
      </c>
      <c r="S812" s="84">
        <v>0.27</v>
      </c>
      <c r="T812" s="84">
        <v>0.27</v>
      </c>
      <c r="U812" s="84">
        <v>0.27</v>
      </c>
      <c r="V812" s="74">
        <v>0.27</v>
      </c>
      <c r="W812" s="74">
        <v>0.27</v>
      </c>
      <c r="X812" s="74">
        <v>0.27</v>
      </c>
      <c r="Y812" s="74">
        <v>0.27</v>
      </c>
      <c r="Z812" s="74">
        <v>0.27</v>
      </c>
      <c r="AA812" s="74">
        <v>0.27</v>
      </c>
      <c r="AB812" s="74">
        <v>0.27</v>
      </c>
      <c r="AC812" s="74">
        <v>0.27</v>
      </c>
      <c r="AD812" s="74">
        <v>0.27</v>
      </c>
      <c r="AE812" s="74">
        <v>0.27</v>
      </c>
      <c r="AF812" s="74">
        <v>0.27</v>
      </c>
      <c r="AG812" s="74">
        <v>0.33</v>
      </c>
      <c r="AH812" s="74">
        <v>0.33</v>
      </c>
      <c r="AI812" s="74" t="s">
        <v>26</v>
      </c>
      <c r="AJ812" s="74" t="s">
        <v>26</v>
      </c>
      <c r="AK812" s="74" t="s">
        <v>26</v>
      </c>
    </row>
    <row r="813" spans="1:42" x14ac:dyDescent="0.25">
      <c r="A813" s="74" t="s">
        <v>1101</v>
      </c>
      <c r="B813" s="84" t="s">
        <v>20</v>
      </c>
      <c r="C813" s="74" t="s">
        <v>30</v>
      </c>
      <c r="D813" s="74" t="s">
        <v>57</v>
      </c>
      <c r="E813" s="74" t="s">
        <v>70</v>
      </c>
      <c r="F813" s="74" t="s">
        <v>1102</v>
      </c>
      <c r="G813" s="74" t="s">
        <v>31</v>
      </c>
      <c r="H813" s="84">
        <v>10</v>
      </c>
      <c r="I813" s="85">
        <v>0.7</v>
      </c>
      <c r="J813" s="86">
        <v>0.45890207746534312</v>
      </c>
      <c r="K813" s="87">
        <v>0.2</v>
      </c>
      <c r="L813" s="87">
        <v>0.27</v>
      </c>
      <c r="M813" s="87">
        <v>0.27</v>
      </c>
      <c r="N813" s="84">
        <v>0.27</v>
      </c>
      <c r="O813" s="84">
        <v>0.27</v>
      </c>
      <c r="P813" s="84">
        <v>0.27</v>
      </c>
      <c r="Q813" s="84">
        <v>0.27</v>
      </c>
      <c r="R813" s="84">
        <v>0.25</v>
      </c>
      <c r="S813" s="84">
        <v>0.25</v>
      </c>
      <c r="T813" s="84">
        <v>0.25</v>
      </c>
      <c r="U813" s="84">
        <v>0.25</v>
      </c>
      <c r="V813" s="74">
        <v>0.25</v>
      </c>
      <c r="W813" s="74">
        <v>0.25</v>
      </c>
      <c r="X813" s="74">
        <v>0.25</v>
      </c>
      <c r="Y813" s="74">
        <v>0.25</v>
      </c>
      <c r="Z813" s="74">
        <v>0.25</v>
      </c>
      <c r="AA813" s="74">
        <v>0.25</v>
      </c>
      <c r="AB813" s="74">
        <v>0.25</v>
      </c>
      <c r="AC813" s="74">
        <v>0.25</v>
      </c>
      <c r="AD813" s="74">
        <v>0.25</v>
      </c>
      <c r="AE813" s="74">
        <v>0.25</v>
      </c>
      <c r="AF813" s="74">
        <v>0.25</v>
      </c>
      <c r="AG813" s="74">
        <v>0.33</v>
      </c>
      <c r="AH813" s="74" t="s">
        <v>54</v>
      </c>
      <c r="AI813" s="74" t="s">
        <v>26</v>
      </c>
      <c r="AJ813" s="74" t="s">
        <v>26</v>
      </c>
      <c r="AK813" s="74" t="s">
        <v>26</v>
      </c>
    </row>
    <row r="814" spans="1:42" x14ac:dyDescent="0.25">
      <c r="A814" s="74" t="s">
        <v>1103</v>
      </c>
      <c r="B814" s="84" t="s">
        <v>28</v>
      </c>
      <c r="C814" s="74" t="s">
        <v>30</v>
      </c>
      <c r="D814" s="74" t="s">
        <v>57</v>
      </c>
      <c r="E814" s="74" t="s">
        <v>70</v>
      </c>
      <c r="F814" s="74" t="s">
        <v>1102</v>
      </c>
      <c r="G814" s="74" t="s">
        <v>31</v>
      </c>
      <c r="H814" s="84">
        <v>10</v>
      </c>
      <c r="I814" s="85">
        <v>0.7</v>
      </c>
      <c r="J814" s="86">
        <v>0.45890207746534312</v>
      </c>
      <c r="K814" s="87">
        <v>0.2</v>
      </c>
      <c r="L814" s="87">
        <v>0.27</v>
      </c>
      <c r="M814" s="87">
        <v>0.27</v>
      </c>
      <c r="N814" s="84">
        <v>0.27</v>
      </c>
      <c r="O814" s="84">
        <v>0.27</v>
      </c>
      <c r="P814" s="84">
        <v>0.27</v>
      </c>
      <c r="Q814" s="84">
        <v>0.27</v>
      </c>
      <c r="R814" s="84">
        <v>0.25</v>
      </c>
      <c r="S814" s="84">
        <v>0.25</v>
      </c>
      <c r="T814" s="84">
        <v>0.25</v>
      </c>
      <c r="U814" s="84">
        <v>0.25</v>
      </c>
      <c r="V814" s="74">
        <v>0.25</v>
      </c>
      <c r="W814" s="74">
        <v>0.25</v>
      </c>
      <c r="X814" s="74">
        <v>0.25</v>
      </c>
      <c r="Y814" s="74">
        <v>0.25</v>
      </c>
      <c r="Z814" s="74">
        <v>0.25</v>
      </c>
      <c r="AA814" s="74">
        <v>0.25</v>
      </c>
      <c r="AB814" s="74">
        <v>0.25</v>
      </c>
      <c r="AC814" s="74">
        <v>0.25</v>
      </c>
      <c r="AD814" s="74">
        <v>0.25</v>
      </c>
      <c r="AE814" s="74">
        <v>0.25</v>
      </c>
      <c r="AF814" s="74">
        <v>0.25</v>
      </c>
      <c r="AG814" s="74">
        <v>0.33</v>
      </c>
      <c r="AH814" s="74" t="s">
        <v>54</v>
      </c>
      <c r="AI814" s="74" t="s">
        <v>26</v>
      </c>
      <c r="AJ814" s="74" t="s">
        <v>26</v>
      </c>
      <c r="AK814" s="74" t="s">
        <v>26</v>
      </c>
    </row>
    <row r="815" spans="1:42" x14ac:dyDescent="0.25">
      <c r="A815" s="74" t="s">
        <v>1104</v>
      </c>
      <c r="B815" s="84" t="s">
        <v>20</v>
      </c>
      <c r="C815" s="74" t="s">
        <v>30</v>
      </c>
      <c r="D815" s="74" t="s">
        <v>126</v>
      </c>
      <c r="E815" s="74" t="s">
        <v>1003</v>
      </c>
      <c r="F815" s="74" t="s">
        <v>1105</v>
      </c>
      <c r="G815" s="74" t="s">
        <v>1005</v>
      </c>
      <c r="H815" s="84">
        <v>12</v>
      </c>
      <c r="I815" s="85">
        <v>0.7</v>
      </c>
      <c r="J815" s="86">
        <v>0.50157563807389394</v>
      </c>
      <c r="K815" s="87">
        <v>0.2</v>
      </c>
      <c r="L815" s="87">
        <v>0.27</v>
      </c>
      <c r="M815" s="87">
        <v>0.27</v>
      </c>
      <c r="N815" s="84">
        <v>0.27</v>
      </c>
      <c r="O815" s="84">
        <v>0.27</v>
      </c>
      <c r="P815" s="84">
        <v>0.27</v>
      </c>
      <c r="Q815" s="84">
        <v>0.25</v>
      </c>
      <c r="R815" s="84">
        <v>0.25</v>
      </c>
      <c r="S815" s="84">
        <v>0.25</v>
      </c>
      <c r="T815" s="84">
        <v>0.25</v>
      </c>
      <c r="U815" s="84">
        <v>0.25</v>
      </c>
      <c r="V815" s="74">
        <v>0.25</v>
      </c>
      <c r="W815" s="74">
        <v>0.25</v>
      </c>
      <c r="X815" s="74">
        <v>0.25</v>
      </c>
      <c r="Y815" s="74">
        <v>0.25</v>
      </c>
      <c r="Z815" s="74">
        <v>0.25</v>
      </c>
      <c r="AA815" s="74">
        <v>0.25</v>
      </c>
      <c r="AB815" s="74">
        <v>0.25</v>
      </c>
      <c r="AC815" s="74">
        <v>0.25</v>
      </c>
      <c r="AD815" s="74">
        <v>0.25</v>
      </c>
      <c r="AE815" s="74">
        <v>0.25</v>
      </c>
      <c r="AF815" s="74">
        <v>0.25</v>
      </c>
      <c r="AG815" s="74">
        <v>0.33</v>
      </c>
      <c r="AH815" s="74">
        <v>0.33</v>
      </c>
      <c r="AI815" s="74" t="s">
        <v>26</v>
      </c>
      <c r="AJ815" s="74" t="s">
        <v>26</v>
      </c>
      <c r="AK815" s="74" t="s">
        <v>26</v>
      </c>
    </row>
    <row r="816" spans="1:42" x14ac:dyDescent="0.25">
      <c r="A816" s="74" t="s">
        <v>1106</v>
      </c>
      <c r="B816" s="84" t="s">
        <v>28</v>
      </c>
      <c r="C816" s="74" t="s">
        <v>30</v>
      </c>
      <c r="D816" s="74" t="s">
        <v>126</v>
      </c>
      <c r="E816" s="74" t="s">
        <v>1003</v>
      </c>
      <c r="F816" s="74" t="s">
        <v>1105</v>
      </c>
      <c r="G816" s="74" t="s">
        <v>1005</v>
      </c>
      <c r="H816" s="84">
        <v>12</v>
      </c>
      <c r="I816" s="85">
        <v>0.7</v>
      </c>
      <c r="J816" s="86">
        <v>0.50157563807389394</v>
      </c>
      <c r="K816" s="87">
        <v>0.2</v>
      </c>
      <c r="L816" s="87">
        <v>0.27</v>
      </c>
      <c r="M816" s="87">
        <v>0.27</v>
      </c>
      <c r="N816" s="84">
        <v>0.27</v>
      </c>
      <c r="O816" s="84">
        <v>0.27</v>
      </c>
      <c r="P816" s="84">
        <v>0.27</v>
      </c>
      <c r="Q816" s="84">
        <v>0.27</v>
      </c>
      <c r="R816" s="84">
        <v>0.25</v>
      </c>
      <c r="S816" s="84">
        <v>0.25</v>
      </c>
      <c r="T816" s="84">
        <v>0.25</v>
      </c>
      <c r="U816" s="84">
        <v>0.25</v>
      </c>
      <c r="V816" s="74">
        <v>0.25</v>
      </c>
      <c r="W816" s="74">
        <v>0.25</v>
      </c>
      <c r="X816" s="74">
        <v>0.25</v>
      </c>
      <c r="Y816" s="74">
        <v>0.25</v>
      </c>
      <c r="Z816" s="74">
        <v>0.25</v>
      </c>
      <c r="AA816" s="74">
        <v>0.25</v>
      </c>
      <c r="AB816" s="74">
        <v>0.25</v>
      </c>
      <c r="AC816" s="74">
        <v>0.25</v>
      </c>
      <c r="AD816" s="74">
        <v>0.25</v>
      </c>
      <c r="AE816" s="74">
        <v>0.25</v>
      </c>
      <c r="AF816" s="74">
        <v>0.25</v>
      </c>
      <c r="AG816" s="74">
        <v>0.33</v>
      </c>
      <c r="AH816" s="74">
        <v>0.33</v>
      </c>
      <c r="AI816" s="74" t="s">
        <v>26</v>
      </c>
      <c r="AJ816" s="74" t="s">
        <v>26</v>
      </c>
      <c r="AK816" s="74" t="s">
        <v>26</v>
      </c>
    </row>
    <row r="817" spans="1:37" x14ac:dyDescent="0.25">
      <c r="A817" s="74" t="s">
        <v>1107</v>
      </c>
      <c r="B817" s="84" t="s">
        <v>20</v>
      </c>
      <c r="C817" s="74" t="s">
        <v>21</v>
      </c>
      <c r="D817" s="74" t="s">
        <v>126</v>
      </c>
      <c r="E817" s="74" t="s">
        <v>1003</v>
      </c>
      <c r="F817" s="74" t="s">
        <v>1108</v>
      </c>
      <c r="G817" s="74" t="s">
        <v>1005</v>
      </c>
      <c r="H817" s="84">
        <v>5</v>
      </c>
      <c r="I817" s="85">
        <v>0.7</v>
      </c>
      <c r="J817" s="86">
        <v>0.26880966663128036</v>
      </c>
      <c r="K817" s="87">
        <v>0.13</v>
      </c>
      <c r="L817" s="87">
        <v>0.2</v>
      </c>
      <c r="M817" s="87">
        <v>0.2</v>
      </c>
      <c r="N817" s="84">
        <v>0.2</v>
      </c>
      <c r="O817" s="84">
        <v>0.2</v>
      </c>
      <c r="P817" s="84">
        <v>0.2</v>
      </c>
      <c r="Q817" s="84">
        <v>0.2</v>
      </c>
      <c r="R817" s="84">
        <v>0.2</v>
      </c>
      <c r="S817" s="84">
        <v>0.2</v>
      </c>
      <c r="T817" s="84">
        <v>0.2</v>
      </c>
      <c r="U817" s="84">
        <v>0.2</v>
      </c>
      <c r="V817" s="74">
        <v>0.2</v>
      </c>
      <c r="W817" s="74">
        <v>0.2</v>
      </c>
      <c r="X817" s="74">
        <v>0.2</v>
      </c>
      <c r="Y817" s="74">
        <v>0.2</v>
      </c>
      <c r="Z817" s="74">
        <v>0.2</v>
      </c>
      <c r="AA817" s="74">
        <v>0.2</v>
      </c>
      <c r="AB817" s="74">
        <v>0.2</v>
      </c>
      <c r="AC817" s="74">
        <v>0.2</v>
      </c>
      <c r="AD817" s="74">
        <v>0.2</v>
      </c>
      <c r="AE817" s="74">
        <v>0.2</v>
      </c>
      <c r="AF817" s="74">
        <v>0.2</v>
      </c>
      <c r="AG817" s="74">
        <v>0.33</v>
      </c>
      <c r="AH817" s="74">
        <v>0.33</v>
      </c>
      <c r="AI817" s="74" t="s">
        <v>26</v>
      </c>
      <c r="AJ817" s="74" t="s">
        <v>26</v>
      </c>
      <c r="AK817" s="74" t="s">
        <v>26</v>
      </c>
    </row>
    <row r="818" spans="1:37" x14ac:dyDescent="0.25">
      <c r="A818" s="74" t="s">
        <v>1109</v>
      </c>
      <c r="B818" s="84" t="s">
        <v>28</v>
      </c>
      <c r="C818" s="74" t="s">
        <v>21</v>
      </c>
      <c r="D818" s="74" t="s">
        <v>126</v>
      </c>
      <c r="E818" s="74" t="s">
        <v>1003</v>
      </c>
      <c r="F818" s="74" t="s">
        <v>1108</v>
      </c>
      <c r="G818" s="74" t="s">
        <v>1005</v>
      </c>
      <c r="H818" s="84">
        <v>5</v>
      </c>
      <c r="I818" s="85">
        <v>0.7</v>
      </c>
      <c r="J818" s="86">
        <v>0.26880966663128036</v>
      </c>
      <c r="K818" s="87">
        <v>0.2</v>
      </c>
      <c r="L818" s="87">
        <v>0.27</v>
      </c>
      <c r="M818" s="87">
        <v>0.27</v>
      </c>
      <c r="N818" s="84">
        <v>0.27</v>
      </c>
      <c r="O818" s="84">
        <v>0.27</v>
      </c>
      <c r="P818" s="84">
        <v>0.27</v>
      </c>
      <c r="Q818" s="84">
        <v>0.27</v>
      </c>
      <c r="R818" s="84">
        <v>0.27</v>
      </c>
      <c r="S818" s="84">
        <v>0.27</v>
      </c>
      <c r="T818" s="84">
        <v>0.27</v>
      </c>
      <c r="U818" s="84">
        <v>0.27</v>
      </c>
      <c r="V818" s="74">
        <v>0.27</v>
      </c>
      <c r="W818" s="74">
        <v>0.27</v>
      </c>
      <c r="X818" s="74">
        <v>0.27</v>
      </c>
      <c r="Y818" s="74">
        <v>0.27</v>
      </c>
      <c r="Z818" s="74">
        <v>0.27</v>
      </c>
      <c r="AA818" s="74">
        <v>0.27</v>
      </c>
      <c r="AB818" s="74">
        <v>0.27</v>
      </c>
      <c r="AC818" s="74">
        <v>0.27</v>
      </c>
      <c r="AD818" s="74">
        <v>0.27</v>
      </c>
      <c r="AE818" s="74">
        <v>0.27</v>
      </c>
      <c r="AF818" s="74">
        <v>0.27</v>
      </c>
      <c r="AG818" s="74">
        <v>0.33</v>
      </c>
      <c r="AH818" s="74">
        <v>0.33</v>
      </c>
      <c r="AI818" s="74" t="s">
        <v>26</v>
      </c>
      <c r="AJ818" s="74" t="s">
        <v>26</v>
      </c>
      <c r="AK818" s="74" t="s">
        <v>26</v>
      </c>
    </row>
    <row r="819" spans="1:37" x14ac:dyDescent="0.25">
      <c r="A819" s="74" t="s">
        <v>1110</v>
      </c>
      <c r="B819" s="84" t="s">
        <v>20</v>
      </c>
      <c r="C819" s="74" t="s">
        <v>30</v>
      </c>
      <c r="D819" s="74" t="s">
        <v>126</v>
      </c>
      <c r="E819" s="74" t="s">
        <v>1003</v>
      </c>
      <c r="F819" s="74" t="s">
        <v>1108</v>
      </c>
      <c r="G819" s="74" t="s">
        <v>1005</v>
      </c>
      <c r="H819" s="84">
        <v>5</v>
      </c>
      <c r="I819" s="85">
        <v>0.7</v>
      </c>
      <c r="J819" s="86">
        <v>0.26880966663128036</v>
      </c>
      <c r="K819" s="87">
        <v>0.13</v>
      </c>
      <c r="L819" s="87">
        <v>0.2</v>
      </c>
      <c r="M819" s="87">
        <v>0.2</v>
      </c>
      <c r="N819" s="84">
        <v>0.2</v>
      </c>
      <c r="O819" s="84">
        <v>0.2</v>
      </c>
      <c r="P819" s="84">
        <v>0.2</v>
      </c>
      <c r="Q819" s="84">
        <v>0.25</v>
      </c>
      <c r="R819" s="84">
        <v>0.25</v>
      </c>
      <c r="S819" s="84">
        <v>0.25</v>
      </c>
      <c r="T819" s="84">
        <v>0.25</v>
      </c>
      <c r="U819" s="84">
        <v>0.25</v>
      </c>
      <c r="V819" s="74">
        <v>0.25</v>
      </c>
      <c r="W819" s="74">
        <v>0.25</v>
      </c>
      <c r="X819" s="74">
        <v>0.25</v>
      </c>
      <c r="Y819" s="74">
        <v>0.25</v>
      </c>
      <c r="Z819" s="74">
        <v>0.25</v>
      </c>
      <c r="AA819" s="74">
        <v>0.25</v>
      </c>
      <c r="AB819" s="74">
        <v>0.25</v>
      </c>
      <c r="AC819" s="74">
        <v>0.25</v>
      </c>
      <c r="AD819" s="74">
        <v>0.25</v>
      </c>
      <c r="AE819" s="74">
        <v>0.25</v>
      </c>
      <c r="AF819" s="74">
        <v>0.25</v>
      </c>
      <c r="AG819" s="74">
        <v>0.33</v>
      </c>
      <c r="AH819" s="74">
        <v>0.33</v>
      </c>
      <c r="AI819" s="74" t="s">
        <v>26</v>
      </c>
      <c r="AJ819" s="74" t="s">
        <v>26</v>
      </c>
      <c r="AK819" s="74" t="s">
        <v>26</v>
      </c>
    </row>
    <row r="820" spans="1:37" x14ac:dyDescent="0.25">
      <c r="A820" s="74" t="s">
        <v>1111</v>
      </c>
      <c r="B820" s="84" t="s">
        <v>28</v>
      </c>
      <c r="C820" s="74" t="s">
        <v>30</v>
      </c>
      <c r="D820" s="74" t="s">
        <v>126</v>
      </c>
      <c r="E820" s="74" t="s">
        <v>1003</v>
      </c>
      <c r="F820" s="74" t="s">
        <v>1108</v>
      </c>
      <c r="G820" s="74" t="s">
        <v>1005</v>
      </c>
      <c r="H820" s="84">
        <v>5</v>
      </c>
      <c r="I820" s="85">
        <v>0.7</v>
      </c>
      <c r="J820" s="86">
        <v>0.26880966663128036</v>
      </c>
      <c r="K820" s="87">
        <v>0.13</v>
      </c>
      <c r="L820" s="87">
        <v>0.2</v>
      </c>
      <c r="M820" s="87">
        <v>0.2</v>
      </c>
      <c r="N820" s="84">
        <v>0.2</v>
      </c>
      <c r="O820" s="84">
        <v>0.2</v>
      </c>
      <c r="P820" s="84">
        <v>0.2</v>
      </c>
      <c r="Q820" s="84">
        <v>0.2</v>
      </c>
      <c r="R820" s="84">
        <v>0.25</v>
      </c>
      <c r="S820" s="84">
        <v>0.25</v>
      </c>
      <c r="T820" s="84">
        <v>0.25</v>
      </c>
      <c r="U820" s="84">
        <v>0.25</v>
      </c>
      <c r="V820" s="74">
        <v>0.25</v>
      </c>
      <c r="W820" s="74">
        <v>0.25</v>
      </c>
      <c r="X820" s="74">
        <v>0.25</v>
      </c>
      <c r="Y820" s="74">
        <v>0.25</v>
      </c>
      <c r="Z820" s="74">
        <v>0.25</v>
      </c>
      <c r="AA820" s="74">
        <v>0.25</v>
      </c>
      <c r="AB820" s="74">
        <v>0.25</v>
      </c>
      <c r="AC820" s="74">
        <v>0.25</v>
      </c>
      <c r="AD820" s="74">
        <v>0.25</v>
      </c>
      <c r="AE820" s="74">
        <v>0.25</v>
      </c>
      <c r="AF820" s="74">
        <v>0.25</v>
      </c>
      <c r="AG820" s="74">
        <v>0.33</v>
      </c>
      <c r="AH820" s="74">
        <v>0.33</v>
      </c>
      <c r="AI820" s="74" t="s">
        <v>26</v>
      </c>
      <c r="AJ820" s="74" t="s">
        <v>26</v>
      </c>
      <c r="AK820" s="74" t="s">
        <v>26</v>
      </c>
    </row>
    <row r="821" spans="1:37" x14ac:dyDescent="0.25">
      <c r="A821" s="74" t="s">
        <v>1112</v>
      </c>
      <c r="B821" s="84" t="s">
        <v>20</v>
      </c>
      <c r="C821" s="74" t="s">
        <v>21</v>
      </c>
      <c r="D821" s="74" t="s">
        <v>126</v>
      </c>
      <c r="E821" s="74" t="s">
        <v>1003</v>
      </c>
      <c r="F821" s="74" t="s">
        <v>1113</v>
      </c>
      <c r="G821" s="74" t="s">
        <v>1005</v>
      </c>
      <c r="H821" s="84">
        <v>12</v>
      </c>
      <c r="I821" s="85">
        <v>0.7</v>
      </c>
      <c r="J821" s="86">
        <v>0.50157563807389394</v>
      </c>
      <c r="K821" s="87">
        <v>0.13</v>
      </c>
      <c r="L821" s="87">
        <v>0.2</v>
      </c>
      <c r="M821" s="87">
        <v>0.2</v>
      </c>
      <c r="N821" s="84">
        <v>0.2</v>
      </c>
      <c r="O821" s="84">
        <v>0.2</v>
      </c>
      <c r="P821" s="84">
        <v>0.2</v>
      </c>
      <c r="Q821" s="84">
        <v>0.2</v>
      </c>
      <c r="R821" s="84">
        <v>0.2</v>
      </c>
      <c r="S821" s="84">
        <v>0.2</v>
      </c>
      <c r="T821" s="84">
        <v>0.2</v>
      </c>
      <c r="U821" s="84">
        <v>0.2</v>
      </c>
      <c r="V821" s="74">
        <v>0.2</v>
      </c>
      <c r="W821" s="74">
        <v>0.2</v>
      </c>
      <c r="X821" s="74">
        <v>0.2</v>
      </c>
      <c r="Y821" s="74">
        <v>0.2</v>
      </c>
      <c r="Z821" s="74">
        <v>0.2</v>
      </c>
      <c r="AA821" s="74">
        <v>0.2</v>
      </c>
      <c r="AB821" s="74">
        <v>0.2</v>
      </c>
      <c r="AC821" s="74">
        <v>0.2</v>
      </c>
      <c r="AD821" s="74">
        <v>0.2</v>
      </c>
      <c r="AE821" s="74">
        <v>0.2</v>
      </c>
      <c r="AF821" s="74">
        <v>0.2</v>
      </c>
      <c r="AG821" s="74">
        <v>0.33</v>
      </c>
      <c r="AH821" s="74">
        <v>0.33</v>
      </c>
      <c r="AI821" s="74" t="s">
        <v>26</v>
      </c>
      <c r="AJ821" s="74" t="s">
        <v>26</v>
      </c>
      <c r="AK821" s="74" t="s">
        <v>26</v>
      </c>
    </row>
    <row r="822" spans="1:37" x14ac:dyDescent="0.25">
      <c r="A822" s="74" t="s">
        <v>1114</v>
      </c>
      <c r="B822" s="84" t="s">
        <v>28</v>
      </c>
      <c r="C822" s="74" t="s">
        <v>21</v>
      </c>
      <c r="D822" s="74" t="s">
        <v>126</v>
      </c>
      <c r="E822" s="74" t="s">
        <v>1003</v>
      </c>
      <c r="F822" s="74" t="s">
        <v>1113</v>
      </c>
      <c r="G822" s="74" t="s">
        <v>1005</v>
      </c>
      <c r="H822" s="84">
        <v>12</v>
      </c>
      <c r="I822" s="85">
        <v>0.7</v>
      </c>
      <c r="J822" s="86">
        <v>0.50157563807389394</v>
      </c>
      <c r="K822" s="87">
        <v>0.2</v>
      </c>
      <c r="L822" s="87">
        <v>0.27</v>
      </c>
      <c r="M822" s="87">
        <v>0.27</v>
      </c>
      <c r="N822" s="84">
        <v>0.27</v>
      </c>
      <c r="O822" s="84">
        <v>0.27</v>
      </c>
      <c r="P822" s="84">
        <v>0.27</v>
      </c>
      <c r="Q822" s="84">
        <v>0.27</v>
      </c>
      <c r="R822" s="84">
        <v>0.27</v>
      </c>
      <c r="S822" s="84">
        <v>0.27</v>
      </c>
      <c r="T822" s="84">
        <v>0.27</v>
      </c>
      <c r="U822" s="84">
        <v>0.27</v>
      </c>
      <c r="V822" s="74">
        <v>0.27</v>
      </c>
      <c r="W822" s="74">
        <v>0.27</v>
      </c>
      <c r="X822" s="74">
        <v>0.27</v>
      </c>
      <c r="Y822" s="74">
        <v>0.27</v>
      </c>
      <c r="Z822" s="74">
        <v>0.27</v>
      </c>
      <c r="AA822" s="74">
        <v>0.27</v>
      </c>
      <c r="AB822" s="74">
        <v>0.27</v>
      </c>
      <c r="AC822" s="74">
        <v>0.27</v>
      </c>
      <c r="AD822" s="74">
        <v>0.27</v>
      </c>
      <c r="AE822" s="74">
        <v>0.27</v>
      </c>
      <c r="AF822" s="74">
        <v>0.27</v>
      </c>
      <c r="AG822" s="74">
        <v>0.33</v>
      </c>
      <c r="AH822" s="74">
        <v>0.33</v>
      </c>
      <c r="AI822" s="74" t="s">
        <v>26</v>
      </c>
      <c r="AJ822" s="74" t="s">
        <v>26</v>
      </c>
      <c r="AK822" s="74" t="s">
        <v>26</v>
      </c>
    </row>
    <row r="823" spans="1:37" x14ac:dyDescent="0.25">
      <c r="A823" s="74" t="s">
        <v>1115</v>
      </c>
      <c r="B823" s="84" t="s">
        <v>20</v>
      </c>
      <c r="C823" s="74" t="s">
        <v>241</v>
      </c>
      <c r="D823" s="74" t="s">
        <v>290</v>
      </c>
      <c r="E823" s="74" t="s">
        <v>1116</v>
      </c>
      <c r="F823" s="74" t="s">
        <v>1116</v>
      </c>
      <c r="G823" s="74" t="s">
        <v>459</v>
      </c>
      <c r="H823" s="84">
        <v>30</v>
      </c>
      <c r="I823" s="85">
        <v>0.7</v>
      </c>
      <c r="J823" s="86">
        <v>0.89631172236074164</v>
      </c>
      <c r="K823" s="87">
        <v>0.2</v>
      </c>
      <c r="L823" s="87">
        <v>0.27</v>
      </c>
      <c r="M823" s="87">
        <v>0.27</v>
      </c>
      <c r="N823" s="84">
        <v>0.27</v>
      </c>
      <c r="O823" s="84">
        <v>0.27</v>
      </c>
      <c r="P823" s="84">
        <v>0.27</v>
      </c>
      <c r="Q823" s="84">
        <v>0.27</v>
      </c>
      <c r="R823" s="84">
        <v>0.35</v>
      </c>
      <c r="S823" s="84">
        <v>0.35</v>
      </c>
      <c r="T823" s="84">
        <v>0.35</v>
      </c>
      <c r="U823" s="84">
        <v>0.35</v>
      </c>
      <c r="V823" s="74">
        <v>0.35</v>
      </c>
      <c r="W823" s="74">
        <v>0.35</v>
      </c>
      <c r="X823" s="74">
        <v>0.35</v>
      </c>
      <c r="Y823" s="74">
        <v>0.35</v>
      </c>
      <c r="Z823" s="74">
        <v>0.35</v>
      </c>
      <c r="AA823" s="74">
        <v>0.35</v>
      </c>
      <c r="AB823" s="74">
        <v>0.35</v>
      </c>
      <c r="AC823" s="74">
        <v>0.35</v>
      </c>
      <c r="AD823" s="74">
        <v>0.35</v>
      </c>
      <c r="AE823" s="74">
        <v>0.35</v>
      </c>
      <c r="AF823" s="74">
        <v>0.35</v>
      </c>
      <c r="AG823" s="74">
        <v>0.38</v>
      </c>
      <c r="AH823" s="74">
        <v>0.38</v>
      </c>
      <c r="AI823" s="74" t="s">
        <v>26</v>
      </c>
      <c r="AJ823" s="74" t="s">
        <v>26</v>
      </c>
      <c r="AK823" s="74" t="s">
        <v>26</v>
      </c>
    </row>
    <row r="824" spans="1:37" x14ac:dyDescent="0.25">
      <c r="A824" s="74" t="s">
        <v>1117</v>
      </c>
      <c r="B824" s="84" t="s">
        <v>28</v>
      </c>
      <c r="C824" s="74" t="s">
        <v>241</v>
      </c>
      <c r="D824" s="74" t="s">
        <v>290</v>
      </c>
      <c r="E824" s="74" t="s">
        <v>1116</v>
      </c>
      <c r="F824" s="74" t="s">
        <v>1116</v>
      </c>
      <c r="G824" s="74" t="s">
        <v>459</v>
      </c>
      <c r="H824" s="84">
        <v>30</v>
      </c>
      <c r="I824" s="85">
        <v>0.7</v>
      </c>
      <c r="J824" s="86">
        <v>0.89631172236074164</v>
      </c>
      <c r="K824" s="87">
        <v>0.2</v>
      </c>
      <c r="L824" s="87">
        <v>0.27</v>
      </c>
      <c r="M824" s="87">
        <v>0.27</v>
      </c>
      <c r="N824" s="84">
        <v>0.27</v>
      </c>
      <c r="O824" s="84">
        <v>0.27</v>
      </c>
      <c r="P824" s="84">
        <v>0.27</v>
      </c>
      <c r="Q824" s="84">
        <v>0.27</v>
      </c>
      <c r="R824" s="84">
        <v>0.35</v>
      </c>
      <c r="S824" s="84">
        <v>0.25</v>
      </c>
      <c r="T824" s="84">
        <v>0.25</v>
      </c>
      <c r="U824" s="84">
        <v>0.25</v>
      </c>
      <c r="V824" s="74">
        <v>0.25</v>
      </c>
      <c r="W824" s="74">
        <v>0.25</v>
      </c>
      <c r="X824" s="74">
        <v>0.25</v>
      </c>
      <c r="Y824" s="74">
        <v>0.25</v>
      </c>
      <c r="Z824" s="74">
        <v>0.25</v>
      </c>
      <c r="AA824" s="74">
        <v>0.25</v>
      </c>
      <c r="AB824" s="74">
        <v>0.25</v>
      </c>
      <c r="AC824" s="74">
        <v>0.25</v>
      </c>
      <c r="AD824" s="74">
        <v>0.25</v>
      </c>
      <c r="AE824" s="74">
        <v>0.35</v>
      </c>
      <c r="AF824" s="74">
        <v>0.35</v>
      </c>
      <c r="AG824" s="74">
        <v>0.38</v>
      </c>
      <c r="AH824" s="74">
        <v>0.38</v>
      </c>
      <c r="AI824" s="74" t="s">
        <v>26</v>
      </c>
      <c r="AJ824" s="74" t="s">
        <v>26</v>
      </c>
      <c r="AK824" s="74" t="s">
        <v>26</v>
      </c>
    </row>
    <row r="825" spans="1:37" x14ac:dyDescent="0.25">
      <c r="A825" s="74" t="s">
        <v>1118</v>
      </c>
      <c r="B825" s="84" t="s">
        <v>20</v>
      </c>
      <c r="C825" s="74" t="s">
        <v>241</v>
      </c>
      <c r="D825" s="74" t="s">
        <v>290</v>
      </c>
      <c r="E825" s="74" t="s">
        <v>1119</v>
      </c>
      <c r="F825" s="74" t="s">
        <v>1119</v>
      </c>
      <c r="G825" s="74" t="s">
        <v>459</v>
      </c>
      <c r="H825" s="84">
        <v>30</v>
      </c>
      <c r="I825" s="85">
        <v>0.7</v>
      </c>
      <c r="J825" s="86">
        <v>0.89631172236074164</v>
      </c>
      <c r="K825" s="87">
        <v>0.2</v>
      </c>
      <c r="L825" s="87">
        <v>0.27</v>
      </c>
      <c r="M825" s="87">
        <v>0.27</v>
      </c>
      <c r="N825" s="84">
        <v>0.27</v>
      </c>
      <c r="O825" s="84">
        <v>0.27</v>
      </c>
      <c r="P825" s="84">
        <v>0.27</v>
      </c>
      <c r="Q825" s="84">
        <v>0.27</v>
      </c>
      <c r="R825" s="84">
        <v>0.35</v>
      </c>
      <c r="S825" s="84">
        <v>0.35</v>
      </c>
      <c r="T825" s="84">
        <v>0.35</v>
      </c>
      <c r="U825" s="84">
        <v>0.35</v>
      </c>
      <c r="V825" s="74">
        <v>0.35</v>
      </c>
      <c r="W825" s="74">
        <v>0.35</v>
      </c>
      <c r="X825" s="74">
        <v>0.35</v>
      </c>
      <c r="Y825" s="74">
        <v>0.35</v>
      </c>
      <c r="Z825" s="74">
        <v>0.35</v>
      </c>
      <c r="AA825" s="74">
        <v>0.35</v>
      </c>
      <c r="AB825" s="74">
        <v>0.35</v>
      </c>
      <c r="AC825" s="74">
        <v>0.35</v>
      </c>
      <c r="AD825" s="74">
        <v>0.35</v>
      </c>
      <c r="AE825" s="74">
        <v>0.35</v>
      </c>
      <c r="AF825" s="74">
        <v>0.35</v>
      </c>
      <c r="AG825" s="74">
        <v>0.38</v>
      </c>
      <c r="AH825" s="74">
        <v>0.38</v>
      </c>
      <c r="AI825" s="74" t="s">
        <v>26</v>
      </c>
      <c r="AJ825" s="74" t="s">
        <v>26</v>
      </c>
      <c r="AK825" s="74" t="s">
        <v>26</v>
      </c>
    </row>
    <row r="826" spans="1:37" x14ac:dyDescent="0.25">
      <c r="A826" s="74" t="s">
        <v>1120</v>
      </c>
      <c r="B826" s="84" t="s">
        <v>28</v>
      </c>
      <c r="C826" s="74" t="s">
        <v>241</v>
      </c>
      <c r="D826" s="74" t="s">
        <v>290</v>
      </c>
      <c r="E826" s="74" t="s">
        <v>1119</v>
      </c>
      <c r="F826" s="74" t="s">
        <v>1119</v>
      </c>
      <c r="G826" s="74" t="s">
        <v>459</v>
      </c>
      <c r="H826" s="84">
        <v>30</v>
      </c>
      <c r="I826" s="85">
        <v>0.7</v>
      </c>
      <c r="J826" s="86">
        <v>0.89631172236074164</v>
      </c>
      <c r="K826" s="87">
        <v>0.2</v>
      </c>
      <c r="L826" s="87">
        <v>0.27</v>
      </c>
      <c r="M826" s="87">
        <v>0.27</v>
      </c>
      <c r="N826" s="84">
        <v>0.27</v>
      </c>
      <c r="O826" s="84">
        <v>0.27</v>
      </c>
      <c r="P826" s="84">
        <v>0.27</v>
      </c>
      <c r="Q826" s="84">
        <v>0.27</v>
      </c>
      <c r="R826" s="84">
        <v>0.35</v>
      </c>
      <c r="S826" s="84">
        <v>0.25</v>
      </c>
      <c r="T826" s="84">
        <v>0.25</v>
      </c>
      <c r="U826" s="84">
        <v>0.25</v>
      </c>
      <c r="V826" s="74">
        <v>0.25</v>
      </c>
      <c r="W826" s="74">
        <v>0.25</v>
      </c>
      <c r="X826" s="74">
        <v>0.25</v>
      </c>
      <c r="Y826" s="74">
        <v>0.25</v>
      </c>
      <c r="Z826" s="74">
        <v>0.25</v>
      </c>
      <c r="AA826" s="74">
        <v>0.25</v>
      </c>
      <c r="AB826" s="74">
        <v>0.25</v>
      </c>
      <c r="AC826" s="74">
        <v>0.25</v>
      </c>
      <c r="AD826" s="74">
        <v>0.25</v>
      </c>
      <c r="AE826" s="74">
        <v>0.35</v>
      </c>
      <c r="AF826" s="74">
        <v>0.35</v>
      </c>
      <c r="AG826" s="74">
        <v>0.38</v>
      </c>
      <c r="AH826" s="74">
        <v>0.38</v>
      </c>
      <c r="AI826" s="74" t="s">
        <v>26</v>
      </c>
      <c r="AJ826" s="74" t="s">
        <v>26</v>
      </c>
      <c r="AK826" s="74" t="s">
        <v>26</v>
      </c>
    </row>
    <row r="827" spans="1:37" x14ac:dyDescent="0.25">
      <c r="A827" s="74" t="s">
        <v>1121</v>
      </c>
      <c r="B827" s="84" t="s">
        <v>20</v>
      </c>
      <c r="C827" s="74" t="s">
        <v>30</v>
      </c>
      <c r="D827" s="74" t="s">
        <v>57</v>
      </c>
      <c r="E827" s="74" t="s">
        <v>343</v>
      </c>
      <c r="F827" s="74" t="s">
        <v>1122</v>
      </c>
      <c r="G827" s="74" t="s">
        <v>31</v>
      </c>
      <c r="H827" s="84">
        <v>15</v>
      </c>
      <c r="I827" s="85">
        <v>0.7</v>
      </c>
      <c r="J827" s="86">
        <v>0.6269962886457372</v>
      </c>
      <c r="K827" s="87" t="s">
        <v>54</v>
      </c>
      <c r="L827" s="87" t="s">
        <v>54</v>
      </c>
      <c r="M827" s="87" t="s">
        <v>54</v>
      </c>
      <c r="N827" s="84" t="s">
        <v>54</v>
      </c>
      <c r="O827" s="84" t="s">
        <v>54</v>
      </c>
      <c r="P827" s="84" t="s">
        <v>54</v>
      </c>
      <c r="Q827" s="84" t="s">
        <v>54</v>
      </c>
      <c r="R827" s="84" t="s">
        <v>54</v>
      </c>
      <c r="S827" s="84" t="s">
        <v>54</v>
      </c>
      <c r="T827" s="84" t="s">
        <v>54</v>
      </c>
      <c r="U827" s="84" t="s">
        <v>54</v>
      </c>
      <c r="V827" s="74" t="s">
        <v>54</v>
      </c>
      <c r="W827" s="74" t="s">
        <v>54</v>
      </c>
      <c r="X827" s="74" t="s">
        <v>54</v>
      </c>
      <c r="Y827" s="74" t="s">
        <v>54</v>
      </c>
      <c r="Z827" s="74" t="s">
        <v>54</v>
      </c>
      <c r="AA827" s="74" t="s">
        <v>54</v>
      </c>
      <c r="AB827" s="74" t="s">
        <v>54</v>
      </c>
      <c r="AC827" s="74" t="s">
        <v>54</v>
      </c>
      <c r="AD827" s="74" t="s">
        <v>54</v>
      </c>
      <c r="AE827" s="74" t="s">
        <v>54</v>
      </c>
      <c r="AF827" s="74" t="s">
        <v>54</v>
      </c>
      <c r="AG827" s="74" t="s">
        <v>54</v>
      </c>
      <c r="AH827" s="74">
        <v>0.33</v>
      </c>
      <c r="AI827" s="74" t="s">
        <v>26</v>
      </c>
      <c r="AJ827" s="74" t="s">
        <v>26</v>
      </c>
      <c r="AK827" s="74" t="s">
        <v>26</v>
      </c>
    </row>
    <row r="828" spans="1:37" x14ac:dyDescent="0.25">
      <c r="A828" s="74" t="s">
        <v>1123</v>
      </c>
      <c r="B828" s="84" t="s">
        <v>28</v>
      </c>
      <c r="C828" s="74" t="s">
        <v>30</v>
      </c>
      <c r="D828" s="74" t="s">
        <v>57</v>
      </c>
      <c r="E828" s="74" t="s">
        <v>343</v>
      </c>
      <c r="F828" s="74" t="s">
        <v>1122</v>
      </c>
      <c r="G828" s="74" t="s">
        <v>31</v>
      </c>
      <c r="H828" s="84">
        <v>15</v>
      </c>
      <c r="I828" s="85">
        <v>0.7</v>
      </c>
      <c r="J828" s="86">
        <v>0.6269962886457372</v>
      </c>
      <c r="K828" s="87" t="s">
        <v>54</v>
      </c>
      <c r="L828" s="87" t="s">
        <v>54</v>
      </c>
      <c r="M828" s="87" t="s">
        <v>54</v>
      </c>
      <c r="N828" s="84" t="s">
        <v>54</v>
      </c>
      <c r="O828" s="84" t="s">
        <v>54</v>
      </c>
      <c r="P828" s="84" t="s">
        <v>54</v>
      </c>
      <c r="Q828" s="84" t="s">
        <v>54</v>
      </c>
      <c r="R828" s="84" t="s">
        <v>54</v>
      </c>
      <c r="S828" s="84" t="s">
        <v>54</v>
      </c>
      <c r="T828" s="84" t="s">
        <v>54</v>
      </c>
      <c r="U828" s="84" t="s">
        <v>54</v>
      </c>
      <c r="V828" s="74" t="s">
        <v>54</v>
      </c>
      <c r="W828" s="74" t="s">
        <v>54</v>
      </c>
      <c r="X828" s="74" t="s">
        <v>54</v>
      </c>
      <c r="Y828" s="74" t="s">
        <v>54</v>
      </c>
      <c r="Z828" s="74" t="s">
        <v>54</v>
      </c>
      <c r="AA828" s="74" t="s">
        <v>54</v>
      </c>
      <c r="AB828" s="74" t="s">
        <v>54</v>
      </c>
      <c r="AC828" s="74" t="s">
        <v>54</v>
      </c>
      <c r="AD828" s="74" t="s">
        <v>54</v>
      </c>
      <c r="AE828" s="74" t="s">
        <v>54</v>
      </c>
      <c r="AF828" s="74" t="s">
        <v>54</v>
      </c>
      <c r="AG828" s="74" t="s">
        <v>54</v>
      </c>
      <c r="AH828" s="74">
        <v>0.33</v>
      </c>
      <c r="AI828" s="74" t="s">
        <v>26</v>
      </c>
      <c r="AJ828" s="74" t="s">
        <v>26</v>
      </c>
      <c r="AK828" s="74" t="s">
        <v>26</v>
      </c>
    </row>
    <row r="829" spans="1:37" x14ac:dyDescent="0.25">
      <c r="A829" s="74" t="s">
        <v>1124</v>
      </c>
      <c r="B829" s="84" t="s">
        <v>20</v>
      </c>
      <c r="C829" s="74" t="s">
        <v>89</v>
      </c>
      <c r="D829" s="74" t="s">
        <v>57</v>
      </c>
      <c r="E829" s="74" t="s">
        <v>70</v>
      </c>
      <c r="F829" s="74" t="s">
        <v>1125</v>
      </c>
      <c r="G829" s="74" t="s">
        <v>93</v>
      </c>
      <c r="H829" s="84">
        <v>10</v>
      </c>
      <c r="I829" s="85">
        <v>0.7</v>
      </c>
      <c r="J829" s="86">
        <v>0.46921264677093277</v>
      </c>
      <c r="K829" s="87">
        <v>0.15</v>
      </c>
      <c r="L829" s="87">
        <v>0.2</v>
      </c>
      <c r="M829" s="87">
        <v>0.2</v>
      </c>
      <c r="N829" s="84">
        <v>0.2</v>
      </c>
      <c r="O829" s="84">
        <v>0.25</v>
      </c>
      <c r="P829" s="84">
        <v>0.25</v>
      </c>
      <c r="Q829" s="84">
        <v>0.25</v>
      </c>
      <c r="R829" s="84">
        <v>0.25</v>
      </c>
      <c r="S829" s="84">
        <v>0.25</v>
      </c>
      <c r="T829" s="84">
        <v>0.25</v>
      </c>
      <c r="U829" s="84">
        <v>0.25</v>
      </c>
      <c r="V829" s="74">
        <v>0.25</v>
      </c>
      <c r="W829" s="74">
        <v>0.25</v>
      </c>
      <c r="X829" s="74">
        <v>0.25</v>
      </c>
      <c r="Y829" s="74">
        <v>0.25</v>
      </c>
      <c r="Z829" s="74">
        <v>0.25</v>
      </c>
      <c r="AA829" s="74">
        <v>0.25</v>
      </c>
      <c r="AB829" s="74">
        <v>0.25</v>
      </c>
      <c r="AC829" s="74">
        <v>0.25</v>
      </c>
      <c r="AD829" s="74">
        <v>0.25</v>
      </c>
      <c r="AE829" s="74">
        <v>0.25</v>
      </c>
      <c r="AF829" s="74">
        <v>0.25</v>
      </c>
      <c r="AG829" s="74">
        <v>0.33</v>
      </c>
      <c r="AH829" s="74">
        <v>0.33</v>
      </c>
      <c r="AI829" s="74" t="s">
        <v>26</v>
      </c>
      <c r="AJ829" s="74" t="s">
        <v>26</v>
      </c>
      <c r="AK829" s="74" t="s">
        <v>26</v>
      </c>
    </row>
    <row r="830" spans="1:37" x14ac:dyDescent="0.25">
      <c r="A830" s="74" t="s">
        <v>1126</v>
      </c>
      <c r="B830" s="84" t="s">
        <v>28</v>
      </c>
      <c r="C830" s="74" t="s">
        <v>89</v>
      </c>
      <c r="D830" s="74" t="s">
        <v>57</v>
      </c>
      <c r="E830" s="74" t="s">
        <v>70</v>
      </c>
      <c r="F830" s="74" t="s">
        <v>1125</v>
      </c>
      <c r="G830" s="74" t="s">
        <v>93</v>
      </c>
      <c r="H830" s="84">
        <v>10</v>
      </c>
      <c r="I830" s="85">
        <v>0.7</v>
      </c>
      <c r="J830" s="86">
        <v>0.46921264677093277</v>
      </c>
      <c r="K830" s="87">
        <v>0.15</v>
      </c>
      <c r="L830" s="87">
        <v>0.27</v>
      </c>
      <c r="M830" s="87">
        <v>0.27</v>
      </c>
      <c r="N830" s="84">
        <v>0.27</v>
      </c>
      <c r="O830" s="84">
        <v>0.27</v>
      </c>
      <c r="P830" s="84">
        <v>0.27</v>
      </c>
      <c r="Q830" s="84">
        <v>0.27</v>
      </c>
      <c r="R830" s="84">
        <v>0.27</v>
      </c>
      <c r="S830" s="84">
        <v>0.27</v>
      </c>
      <c r="T830" s="84">
        <v>0.27</v>
      </c>
      <c r="U830" s="84">
        <v>0.27</v>
      </c>
      <c r="V830" s="74">
        <v>0.27</v>
      </c>
      <c r="W830" s="74">
        <v>0.27</v>
      </c>
      <c r="X830" s="74">
        <v>0.27</v>
      </c>
      <c r="Y830" s="74">
        <v>0.27</v>
      </c>
      <c r="Z830" s="74">
        <v>0.27</v>
      </c>
      <c r="AA830" s="74">
        <v>0.27</v>
      </c>
      <c r="AB830" s="74">
        <v>0.27</v>
      </c>
      <c r="AC830" s="74">
        <v>0.27</v>
      </c>
      <c r="AD830" s="74">
        <v>0.27</v>
      </c>
      <c r="AE830" s="74">
        <v>0.27</v>
      </c>
      <c r="AF830" s="74">
        <v>0.27</v>
      </c>
      <c r="AG830" s="74">
        <v>0.33</v>
      </c>
      <c r="AH830" s="74">
        <v>0.33</v>
      </c>
      <c r="AI830" s="74" t="s">
        <v>26</v>
      </c>
      <c r="AJ830" s="74" t="s">
        <v>26</v>
      </c>
      <c r="AK830" s="74" t="s">
        <v>26</v>
      </c>
    </row>
    <row r="831" spans="1:37" x14ac:dyDescent="0.25">
      <c r="A831" s="74" t="s">
        <v>1127</v>
      </c>
      <c r="B831" s="84" t="s">
        <v>20</v>
      </c>
      <c r="C831" s="74" t="s">
        <v>21</v>
      </c>
      <c r="D831" s="74" t="s">
        <v>57</v>
      </c>
      <c r="E831" s="74" t="s">
        <v>70</v>
      </c>
      <c r="F831" s="74" t="s">
        <v>1125</v>
      </c>
      <c r="G831" s="74" t="s">
        <v>40</v>
      </c>
      <c r="H831" s="84">
        <v>10</v>
      </c>
      <c r="I831" s="85">
        <v>0.7</v>
      </c>
      <c r="J831" s="86">
        <v>0.43297207610283089</v>
      </c>
      <c r="K831" s="87">
        <v>0.13</v>
      </c>
      <c r="L831" s="87">
        <v>0.2</v>
      </c>
      <c r="M831" s="87">
        <v>0.2</v>
      </c>
      <c r="N831" s="84">
        <v>0.2</v>
      </c>
      <c r="O831" s="84">
        <v>0.2</v>
      </c>
      <c r="P831" s="84">
        <v>0.2</v>
      </c>
      <c r="Q831" s="84">
        <v>0.2</v>
      </c>
      <c r="R831" s="84">
        <v>0.2</v>
      </c>
      <c r="S831" s="84">
        <v>0.2</v>
      </c>
      <c r="T831" s="84">
        <v>0.2</v>
      </c>
      <c r="U831" s="84">
        <v>0.2</v>
      </c>
      <c r="V831" s="74">
        <v>0.2</v>
      </c>
      <c r="W831" s="74">
        <v>0.2</v>
      </c>
      <c r="X831" s="74">
        <v>0.2</v>
      </c>
      <c r="Y831" s="74">
        <v>0.2</v>
      </c>
      <c r="Z831" s="74">
        <v>0.2</v>
      </c>
      <c r="AA831" s="74">
        <v>0.2</v>
      </c>
      <c r="AB831" s="74">
        <v>0.2</v>
      </c>
      <c r="AC831" s="74">
        <v>0.2</v>
      </c>
      <c r="AD831" s="74">
        <v>0.2</v>
      </c>
      <c r="AE831" s="74">
        <v>0.2</v>
      </c>
      <c r="AF831" s="74">
        <v>0.2</v>
      </c>
      <c r="AG831" s="74">
        <v>0.33</v>
      </c>
      <c r="AH831" s="74">
        <v>0.33</v>
      </c>
      <c r="AI831" s="74" t="s">
        <v>26</v>
      </c>
      <c r="AJ831" s="74" t="s">
        <v>26</v>
      </c>
      <c r="AK831" s="74" t="s">
        <v>26</v>
      </c>
    </row>
    <row r="832" spans="1:37" x14ac:dyDescent="0.25">
      <c r="A832" s="74" t="s">
        <v>1128</v>
      </c>
      <c r="B832" s="84" t="s">
        <v>28</v>
      </c>
      <c r="C832" s="74" t="s">
        <v>21</v>
      </c>
      <c r="D832" s="74" t="s">
        <v>57</v>
      </c>
      <c r="E832" s="74" t="s">
        <v>70</v>
      </c>
      <c r="F832" s="74" t="s">
        <v>1125</v>
      </c>
      <c r="G832" s="74" t="s">
        <v>40</v>
      </c>
      <c r="H832" s="84">
        <v>10</v>
      </c>
      <c r="I832" s="85">
        <v>0.7</v>
      </c>
      <c r="J832" s="86">
        <v>0.43297207610283089</v>
      </c>
      <c r="K832" s="87">
        <v>0.2</v>
      </c>
      <c r="L832" s="87">
        <v>0.27</v>
      </c>
      <c r="M832" s="87">
        <v>0.27</v>
      </c>
      <c r="N832" s="84">
        <v>0.27</v>
      </c>
      <c r="O832" s="84">
        <v>0.27</v>
      </c>
      <c r="P832" s="84">
        <v>0.27</v>
      </c>
      <c r="Q832" s="84">
        <v>0.27</v>
      </c>
      <c r="R832" s="84">
        <v>0.27</v>
      </c>
      <c r="S832" s="84">
        <v>0.27</v>
      </c>
      <c r="T832" s="84">
        <v>0.27</v>
      </c>
      <c r="U832" s="84">
        <v>0.27</v>
      </c>
      <c r="V832" s="74">
        <v>0.27</v>
      </c>
      <c r="W832" s="74">
        <v>0.27</v>
      </c>
      <c r="X832" s="74">
        <v>0.27</v>
      </c>
      <c r="Y832" s="74">
        <v>0.27</v>
      </c>
      <c r="Z832" s="74">
        <v>0.27</v>
      </c>
      <c r="AA832" s="74">
        <v>0.27</v>
      </c>
      <c r="AB832" s="74">
        <v>0.27</v>
      </c>
      <c r="AC832" s="74">
        <v>0.27</v>
      </c>
      <c r="AD832" s="74">
        <v>0.27</v>
      </c>
      <c r="AE832" s="74">
        <v>0.27</v>
      </c>
      <c r="AF832" s="74">
        <v>0.27</v>
      </c>
      <c r="AG832" s="74">
        <v>0.33</v>
      </c>
      <c r="AH832" s="74">
        <v>0.33</v>
      </c>
      <c r="AI832" s="74" t="s">
        <v>26</v>
      </c>
      <c r="AJ832" s="74" t="s">
        <v>26</v>
      </c>
      <c r="AK832" s="74" t="s">
        <v>26</v>
      </c>
    </row>
    <row r="833" spans="1:37" x14ac:dyDescent="0.25">
      <c r="A833" s="74" t="s">
        <v>1129</v>
      </c>
      <c r="B833" s="84" t="s">
        <v>20</v>
      </c>
      <c r="C833" s="74" t="s">
        <v>30</v>
      </c>
      <c r="D833" s="74" t="s">
        <v>57</v>
      </c>
      <c r="E833" s="74" t="s">
        <v>70</v>
      </c>
      <c r="F833" s="74" t="s">
        <v>1125</v>
      </c>
      <c r="G833" s="74" t="s">
        <v>31</v>
      </c>
      <c r="H833" s="84">
        <v>10</v>
      </c>
      <c r="I833" s="85">
        <v>0.7</v>
      </c>
      <c r="J833" s="86">
        <v>0.45890207746534312</v>
      </c>
      <c r="K833" s="87">
        <v>0.2</v>
      </c>
      <c r="L833" s="87">
        <v>0.27</v>
      </c>
      <c r="M833" s="87">
        <v>0.27</v>
      </c>
      <c r="N833" s="84">
        <v>0.27</v>
      </c>
      <c r="O833" s="84">
        <v>0.27</v>
      </c>
      <c r="P833" s="84">
        <v>0.27</v>
      </c>
      <c r="Q833" s="84">
        <v>0.27</v>
      </c>
      <c r="R833" s="84">
        <v>0.25</v>
      </c>
      <c r="S833" s="84">
        <v>0.25</v>
      </c>
      <c r="T833" s="84">
        <v>0.25</v>
      </c>
      <c r="U833" s="84">
        <v>0.25</v>
      </c>
      <c r="V833" s="74">
        <v>0.25</v>
      </c>
      <c r="W833" s="74">
        <v>0.25</v>
      </c>
      <c r="X833" s="74">
        <v>0.25</v>
      </c>
      <c r="Y833" s="74">
        <v>0.25</v>
      </c>
      <c r="Z833" s="74">
        <v>0.25</v>
      </c>
      <c r="AA833" s="74">
        <v>0.25</v>
      </c>
      <c r="AB833" s="74">
        <v>0.25</v>
      </c>
      <c r="AC833" s="74">
        <v>0.25</v>
      </c>
      <c r="AD833" s="74">
        <v>0.25</v>
      </c>
      <c r="AE833" s="74">
        <v>0.25</v>
      </c>
      <c r="AF833" s="74">
        <v>0.25</v>
      </c>
      <c r="AG833" s="74">
        <v>0.33</v>
      </c>
      <c r="AH833" s="74">
        <v>0.33</v>
      </c>
      <c r="AI833" s="74" t="s">
        <v>26</v>
      </c>
      <c r="AJ833" s="74" t="s">
        <v>26</v>
      </c>
      <c r="AK833" s="74" t="s">
        <v>26</v>
      </c>
    </row>
    <row r="834" spans="1:37" x14ac:dyDescent="0.25">
      <c r="A834" s="74" t="s">
        <v>1130</v>
      </c>
      <c r="B834" s="84" t="s">
        <v>28</v>
      </c>
      <c r="C834" s="74" t="s">
        <v>30</v>
      </c>
      <c r="D834" s="74" t="s">
        <v>57</v>
      </c>
      <c r="E834" s="74" t="s">
        <v>70</v>
      </c>
      <c r="F834" s="74" t="s">
        <v>1125</v>
      </c>
      <c r="G834" s="74" t="s">
        <v>31</v>
      </c>
      <c r="H834" s="84">
        <v>10</v>
      </c>
      <c r="I834" s="85">
        <v>0.7</v>
      </c>
      <c r="J834" s="86">
        <v>0.45890207746534312</v>
      </c>
      <c r="K834" s="87">
        <v>0.2</v>
      </c>
      <c r="L834" s="87">
        <v>0.27</v>
      </c>
      <c r="M834" s="87">
        <v>0.27</v>
      </c>
      <c r="N834" s="84">
        <v>0.27</v>
      </c>
      <c r="O834" s="84">
        <v>0.27</v>
      </c>
      <c r="P834" s="84">
        <v>0.27</v>
      </c>
      <c r="Q834" s="84">
        <v>0.27</v>
      </c>
      <c r="R834" s="84">
        <v>0.25</v>
      </c>
      <c r="S834" s="84">
        <v>0.25</v>
      </c>
      <c r="T834" s="84">
        <v>0.25</v>
      </c>
      <c r="U834" s="84">
        <v>0.25</v>
      </c>
      <c r="V834" s="74">
        <v>0.25</v>
      </c>
      <c r="W834" s="74">
        <v>0.25</v>
      </c>
      <c r="X834" s="74">
        <v>0.25</v>
      </c>
      <c r="Y834" s="74">
        <v>0.25</v>
      </c>
      <c r="Z834" s="74">
        <v>0.25</v>
      </c>
      <c r="AA834" s="74">
        <v>0.25</v>
      </c>
      <c r="AB834" s="74">
        <v>0.25</v>
      </c>
      <c r="AC834" s="74">
        <v>0.25</v>
      </c>
      <c r="AD834" s="74">
        <v>0.25</v>
      </c>
      <c r="AE834" s="74">
        <v>0.25</v>
      </c>
      <c r="AF834" s="74">
        <v>0.25</v>
      </c>
      <c r="AG834" s="74">
        <v>0.33</v>
      </c>
      <c r="AH834" s="74">
        <v>0.33</v>
      </c>
      <c r="AI834" s="74" t="s">
        <v>26</v>
      </c>
      <c r="AJ834" s="74" t="s">
        <v>26</v>
      </c>
      <c r="AK834" s="74" t="s">
        <v>26</v>
      </c>
    </row>
    <row r="835" spans="1:37" x14ac:dyDescent="0.25">
      <c r="A835" s="74" t="s">
        <v>1131</v>
      </c>
      <c r="B835" s="84" t="s">
        <v>20</v>
      </c>
      <c r="C835" s="74" t="s">
        <v>21</v>
      </c>
      <c r="D835" s="74" t="s">
        <v>234</v>
      </c>
      <c r="E835" s="74" t="s">
        <v>1132</v>
      </c>
      <c r="F835" s="74" t="s">
        <v>1133</v>
      </c>
      <c r="G835" s="74" t="s">
        <v>82</v>
      </c>
      <c r="H835" s="84">
        <v>5</v>
      </c>
      <c r="I835" s="85">
        <v>0.7</v>
      </c>
      <c r="J835" s="86">
        <v>0.27806918453012736</v>
      </c>
      <c r="K835" s="87" t="s">
        <v>54</v>
      </c>
      <c r="L835" s="87" t="s">
        <v>54</v>
      </c>
      <c r="M835" s="87" t="s">
        <v>54</v>
      </c>
      <c r="N835" s="84" t="s">
        <v>54</v>
      </c>
      <c r="O835" s="84" t="s">
        <v>54</v>
      </c>
      <c r="P835" s="84" t="s">
        <v>54</v>
      </c>
      <c r="Q835" s="84" t="s">
        <v>54</v>
      </c>
      <c r="R835" s="84" t="s">
        <v>54</v>
      </c>
      <c r="S835" s="84" t="s">
        <v>54</v>
      </c>
      <c r="T835" s="84" t="s">
        <v>54</v>
      </c>
      <c r="U835" s="84" t="s">
        <v>54</v>
      </c>
      <c r="V835" s="74" t="s">
        <v>54</v>
      </c>
      <c r="W835" s="74" t="s">
        <v>54</v>
      </c>
      <c r="X835" s="74" t="s">
        <v>54</v>
      </c>
      <c r="Y835" s="74" t="s">
        <v>54</v>
      </c>
      <c r="Z835" s="74" t="s">
        <v>54</v>
      </c>
      <c r="AA835" s="74" t="s">
        <v>54</v>
      </c>
      <c r="AB835" s="74" t="s">
        <v>54</v>
      </c>
      <c r="AC835" s="74" t="s">
        <v>54</v>
      </c>
      <c r="AD835" s="74">
        <v>0.2</v>
      </c>
      <c r="AE835" s="74">
        <v>0.2</v>
      </c>
      <c r="AF835" s="74">
        <v>0.2</v>
      </c>
      <c r="AG835" s="74">
        <v>0.33</v>
      </c>
      <c r="AH835" s="74">
        <v>0.33</v>
      </c>
      <c r="AI835" s="74" t="s">
        <v>26</v>
      </c>
      <c r="AJ835" s="74" t="s">
        <v>26</v>
      </c>
      <c r="AK835" s="74" t="s">
        <v>26</v>
      </c>
    </row>
    <row r="836" spans="1:37" x14ac:dyDescent="0.25">
      <c r="A836" s="74" t="s">
        <v>1134</v>
      </c>
      <c r="B836" s="84" t="s">
        <v>28</v>
      </c>
      <c r="C836" s="74" t="s">
        <v>21</v>
      </c>
      <c r="D836" s="74" t="s">
        <v>234</v>
      </c>
      <c r="E836" s="74" t="s">
        <v>1132</v>
      </c>
      <c r="F836" s="74" t="s">
        <v>1133</v>
      </c>
      <c r="G836" s="74" t="s">
        <v>82</v>
      </c>
      <c r="H836" s="84">
        <v>5</v>
      </c>
      <c r="I836" s="85">
        <v>0.7</v>
      </c>
      <c r="J836" s="86">
        <v>0.27806918453012736</v>
      </c>
      <c r="K836" s="87" t="s">
        <v>54</v>
      </c>
      <c r="L836" s="87" t="s">
        <v>54</v>
      </c>
      <c r="M836" s="87" t="s">
        <v>54</v>
      </c>
      <c r="N836" s="84" t="s">
        <v>54</v>
      </c>
      <c r="O836" s="84" t="s">
        <v>54</v>
      </c>
      <c r="P836" s="84" t="s">
        <v>54</v>
      </c>
      <c r="Q836" s="84" t="s">
        <v>54</v>
      </c>
      <c r="R836" s="84" t="s">
        <v>54</v>
      </c>
      <c r="S836" s="84" t="s">
        <v>54</v>
      </c>
      <c r="T836" s="84" t="s">
        <v>54</v>
      </c>
      <c r="U836" s="84" t="s">
        <v>54</v>
      </c>
      <c r="V836" s="74" t="s">
        <v>54</v>
      </c>
      <c r="W836" s="74" t="s">
        <v>54</v>
      </c>
      <c r="X836" s="74" t="s">
        <v>54</v>
      </c>
      <c r="Y836" s="74" t="s">
        <v>54</v>
      </c>
      <c r="Z836" s="74" t="s">
        <v>54</v>
      </c>
      <c r="AA836" s="74" t="s">
        <v>54</v>
      </c>
      <c r="AB836" s="74" t="s">
        <v>54</v>
      </c>
      <c r="AC836" s="74" t="s">
        <v>54</v>
      </c>
      <c r="AD836" s="74">
        <v>0.27</v>
      </c>
      <c r="AE836" s="74">
        <v>0.27</v>
      </c>
      <c r="AF836" s="74">
        <v>0.27</v>
      </c>
      <c r="AG836" s="74">
        <v>0.33</v>
      </c>
      <c r="AH836" s="74">
        <v>0.33</v>
      </c>
      <c r="AI836" s="74" t="s">
        <v>26</v>
      </c>
      <c r="AJ836" s="74" t="s">
        <v>26</v>
      </c>
      <c r="AK836" s="74" t="s">
        <v>26</v>
      </c>
    </row>
    <row r="837" spans="1:37" x14ac:dyDescent="0.25">
      <c r="A837" s="74" t="s">
        <v>1135</v>
      </c>
      <c r="B837" s="84" t="s">
        <v>20</v>
      </c>
      <c r="C837" s="74" t="s">
        <v>30</v>
      </c>
      <c r="D837" s="74" t="s">
        <v>234</v>
      </c>
      <c r="E837" s="74" t="s">
        <v>1132</v>
      </c>
      <c r="F837" s="74" t="s">
        <v>1133</v>
      </c>
      <c r="G837" s="74" t="s">
        <v>31</v>
      </c>
      <c r="H837" s="84">
        <v>5</v>
      </c>
      <c r="I837" s="85">
        <v>0.7</v>
      </c>
      <c r="J837" s="86">
        <v>0.28870339599271405</v>
      </c>
      <c r="K837" s="87">
        <v>0.12</v>
      </c>
      <c r="L837" s="87">
        <v>0.17</v>
      </c>
      <c r="M837" s="87">
        <v>0.17</v>
      </c>
      <c r="N837" s="84">
        <v>0.25</v>
      </c>
      <c r="O837" s="84">
        <v>0.25</v>
      </c>
      <c r="P837" s="84">
        <v>0.25</v>
      </c>
      <c r="Q837" s="84">
        <v>0.25</v>
      </c>
      <c r="R837" s="84">
        <v>0.25</v>
      </c>
      <c r="S837" s="84">
        <v>0.25</v>
      </c>
      <c r="T837" s="84">
        <v>0.25</v>
      </c>
      <c r="U837" s="84">
        <v>0.25</v>
      </c>
      <c r="V837" s="74">
        <v>0.25</v>
      </c>
      <c r="W837" s="74">
        <v>0.25</v>
      </c>
      <c r="X837" s="74">
        <v>0.25</v>
      </c>
      <c r="Y837" s="74">
        <v>0.25</v>
      </c>
      <c r="Z837" s="74">
        <v>0.25</v>
      </c>
      <c r="AA837" s="74">
        <v>0.25</v>
      </c>
      <c r="AB837" s="74">
        <v>0.25</v>
      </c>
      <c r="AC837" s="74">
        <v>0.25</v>
      </c>
      <c r="AD837" s="74">
        <v>0.25</v>
      </c>
      <c r="AE837" s="74">
        <v>0.25</v>
      </c>
      <c r="AF837" s="74">
        <v>0.25</v>
      </c>
      <c r="AG837" s="74">
        <v>0.33</v>
      </c>
      <c r="AH837" s="74">
        <v>0.33</v>
      </c>
      <c r="AI837" s="74" t="s">
        <v>26</v>
      </c>
      <c r="AJ837" s="74" t="s">
        <v>26</v>
      </c>
      <c r="AK837" s="74" t="s">
        <v>26</v>
      </c>
    </row>
    <row r="838" spans="1:37" x14ac:dyDescent="0.25">
      <c r="A838" s="74" t="s">
        <v>1136</v>
      </c>
      <c r="B838" s="84" t="s">
        <v>28</v>
      </c>
      <c r="C838" s="74" t="s">
        <v>30</v>
      </c>
      <c r="D838" s="74" t="s">
        <v>234</v>
      </c>
      <c r="E838" s="74" t="s">
        <v>1132</v>
      </c>
      <c r="F838" s="74" t="s">
        <v>1133</v>
      </c>
      <c r="G838" s="74" t="s">
        <v>31</v>
      </c>
      <c r="H838" s="84">
        <v>5</v>
      </c>
      <c r="I838" s="85">
        <v>0.7</v>
      </c>
      <c r="J838" s="86">
        <v>0.28870339599271405</v>
      </c>
      <c r="K838" s="87">
        <v>0.12</v>
      </c>
      <c r="L838" s="87">
        <v>0.27</v>
      </c>
      <c r="M838" s="87">
        <v>0.27</v>
      </c>
      <c r="N838" s="84">
        <v>0.27</v>
      </c>
      <c r="O838" s="84">
        <v>0.25</v>
      </c>
      <c r="P838" s="84">
        <v>0.25</v>
      </c>
      <c r="Q838" s="84">
        <v>0.25</v>
      </c>
      <c r="R838" s="84">
        <v>0.25</v>
      </c>
      <c r="S838" s="84">
        <v>0.25</v>
      </c>
      <c r="T838" s="84">
        <v>0.25</v>
      </c>
      <c r="U838" s="84">
        <v>0.25</v>
      </c>
      <c r="V838" s="74">
        <v>0.25</v>
      </c>
      <c r="W838" s="74">
        <v>0.25</v>
      </c>
      <c r="X838" s="74">
        <v>0.25</v>
      </c>
      <c r="Y838" s="74">
        <v>0.25</v>
      </c>
      <c r="Z838" s="74">
        <v>0.25</v>
      </c>
      <c r="AA838" s="74">
        <v>0.25</v>
      </c>
      <c r="AB838" s="74">
        <v>0.25</v>
      </c>
      <c r="AC838" s="74">
        <v>0.25</v>
      </c>
      <c r="AD838" s="74">
        <v>0.25</v>
      </c>
      <c r="AE838" s="74">
        <v>0.25</v>
      </c>
      <c r="AF838" s="74">
        <v>0.25</v>
      </c>
      <c r="AG838" s="74">
        <v>0.33</v>
      </c>
      <c r="AH838" s="74">
        <v>0.33</v>
      </c>
      <c r="AI838" s="74" t="s">
        <v>26</v>
      </c>
      <c r="AJ838" s="74" t="s">
        <v>26</v>
      </c>
      <c r="AK838" s="74" t="s">
        <v>26</v>
      </c>
    </row>
    <row r="839" spans="1:37" x14ac:dyDescent="0.25">
      <c r="A839" s="74" t="s">
        <v>1137</v>
      </c>
      <c r="B839" s="84" t="s">
        <v>20</v>
      </c>
      <c r="C839" s="74" t="s">
        <v>241</v>
      </c>
      <c r="D839" s="74" t="s">
        <v>290</v>
      </c>
      <c r="E839" s="74" t="s">
        <v>1138</v>
      </c>
      <c r="F839" s="74" t="s">
        <v>1138</v>
      </c>
      <c r="G839" s="74" t="s">
        <v>459</v>
      </c>
      <c r="H839" s="84">
        <v>5</v>
      </c>
      <c r="I839" s="85">
        <v>0.7</v>
      </c>
      <c r="J839" s="86">
        <v>0.28713187847225247</v>
      </c>
      <c r="K839" s="87">
        <v>0.2</v>
      </c>
      <c r="L839" s="87">
        <v>0.27</v>
      </c>
      <c r="M839" s="87">
        <v>0.27</v>
      </c>
      <c r="N839" s="84">
        <v>0.27</v>
      </c>
      <c r="O839" s="84">
        <v>0.27</v>
      </c>
      <c r="P839" s="84">
        <v>0.27</v>
      </c>
      <c r="Q839" s="84">
        <v>0.27</v>
      </c>
      <c r="R839" s="84">
        <v>0.25</v>
      </c>
      <c r="S839" s="84">
        <v>0.25</v>
      </c>
      <c r="T839" s="84">
        <v>0.25</v>
      </c>
      <c r="U839" s="84">
        <v>0.25</v>
      </c>
      <c r="V839" s="74">
        <v>0.25</v>
      </c>
      <c r="W839" s="74">
        <v>0.25</v>
      </c>
      <c r="X839" s="74">
        <v>0.25</v>
      </c>
      <c r="Y839" s="74">
        <v>0.25</v>
      </c>
      <c r="Z839" s="74">
        <v>0.25</v>
      </c>
      <c r="AA839" s="74">
        <v>0.25</v>
      </c>
      <c r="AB839" s="74">
        <v>0.25</v>
      </c>
      <c r="AC839" s="74">
        <v>0.25</v>
      </c>
      <c r="AD839" s="74">
        <v>0.25</v>
      </c>
      <c r="AE839" s="74">
        <v>0.25</v>
      </c>
      <c r="AF839" s="74">
        <v>0.25</v>
      </c>
      <c r="AG839" s="74">
        <v>0.33</v>
      </c>
      <c r="AH839" s="74">
        <v>0.33</v>
      </c>
      <c r="AI839" s="74" t="s">
        <v>26</v>
      </c>
      <c r="AJ839" s="74" t="s">
        <v>26</v>
      </c>
      <c r="AK839" s="74" t="s">
        <v>26</v>
      </c>
    </row>
    <row r="840" spans="1:37" x14ac:dyDescent="0.25">
      <c r="A840" s="74" t="s">
        <v>1139</v>
      </c>
      <c r="B840" s="84" t="s">
        <v>28</v>
      </c>
      <c r="C840" s="74" t="s">
        <v>241</v>
      </c>
      <c r="D840" s="74" t="s">
        <v>290</v>
      </c>
      <c r="E840" s="74" t="s">
        <v>1138</v>
      </c>
      <c r="F840" s="74" t="s">
        <v>1138</v>
      </c>
      <c r="G840" s="74" t="s">
        <v>459</v>
      </c>
      <c r="H840" s="84">
        <v>5</v>
      </c>
      <c r="I840" s="85">
        <v>0.7</v>
      </c>
      <c r="J840" s="86">
        <v>0.28713187847225247</v>
      </c>
      <c r="K840" s="87">
        <v>0.2</v>
      </c>
      <c r="L840" s="87">
        <v>0.27</v>
      </c>
      <c r="M840" s="87">
        <v>0.27</v>
      </c>
      <c r="N840" s="84">
        <v>0.27</v>
      </c>
      <c r="O840" s="84">
        <v>0.27</v>
      </c>
      <c r="P840" s="84">
        <v>0.27</v>
      </c>
      <c r="Q840" s="84">
        <v>0.27</v>
      </c>
      <c r="R840" s="84">
        <v>0.25</v>
      </c>
      <c r="S840" s="84">
        <v>0.25</v>
      </c>
      <c r="T840" s="84">
        <v>0.25</v>
      </c>
      <c r="U840" s="84">
        <v>0.25</v>
      </c>
      <c r="V840" s="74">
        <v>0.25</v>
      </c>
      <c r="W840" s="74">
        <v>0.25</v>
      </c>
      <c r="X840" s="74">
        <v>0.25</v>
      </c>
      <c r="Y840" s="74">
        <v>0.25</v>
      </c>
      <c r="Z840" s="74">
        <v>0.25</v>
      </c>
      <c r="AA840" s="74">
        <v>0.25</v>
      </c>
      <c r="AB840" s="74">
        <v>0.25</v>
      </c>
      <c r="AC840" s="74">
        <v>0.25</v>
      </c>
      <c r="AD840" s="74">
        <v>0.25</v>
      </c>
      <c r="AE840" s="74">
        <v>0.25</v>
      </c>
      <c r="AF840" s="74">
        <v>0.25</v>
      </c>
      <c r="AG840" s="74">
        <v>0.33</v>
      </c>
      <c r="AH840" s="74">
        <v>0.33</v>
      </c>
      <c r="AI840" s="74" t="s">
        <v>26</v>
      </c>
      <c r="AJ840" s="74" t="s">
        <v>26</v>
      </c>
      <c r="AK840" s="74" t="s">
        <v>26</v>
      </c>
    </row>
    <row r="841" spans="1:37" x14ac:dyDescent="0.25">
      <c r="A841" s="74" t="s">
        <v>1140</v>
      </c>
      <c r="B841" s="84" t="s">
        <v>20</v>
      </c>
      <c r="C841" s="74" t="s">
        <v>241</v>
      </c>
      <c r="D841" s="74" t="s">
        <v>242</v>
      </c>
      <c r="E841" s="74" t="s">
        <v>1138</v>
      </c>
      <c r="F841" s="74" t="s">
        <v>1138</v>
      </c>
      <c r="G841" s="74" t="s">
        <v>243</v>
      </c>
      <c r="H841" s="84">
        <v>5</v>
      </c>
      <c r="I841" s="85">
        <v>0.7</v>
      </c>
      <c r="J841" s="86">
        <v>0.29106801799605958</v>
      </c>
      <c r="K841" s="87">
        <v>0.2</v>
      </c>
      <c r="L841" s="87">
        <v>0.27</v>
      </c>
      <c r="M841" s="87">
        <v>0.27</v>
      </c>
      <c r="N841" s="84">
        <v>0.27</v>
      </c>
      <c r="O841" s="84">
        <v>0.27</v>
      </c>
      <c r="P841" s="84">
        <v>0.27</v>
      </c>
      <c r="Q841" s="84">
        <v>0.27</v>
      </c>
      <c r="R841" s="84">
        <v>0.25</v>
      </c>
      <c r="S841" s="84">
        <v>0.25</v>
      </c>
      <c r="T841" s="84">
        <v>0.25</v>
      </c>
      <c r="U841" s="84">
        <v>0.25</v>
      </c>
      <c r="V841" s="74">
        <v>0.25</v>
      </c>
      <c r="W841" s="74">
        <v>0.25</v>
      </c>
      <c r="X841" s="74">
        <v>0.25</v>
      </c>
      <c r="Y841" s="74">
        <v>0.25</v>
      </c>
      <c r="Z841" s="74">
        <v>0.25</v>
      </c>
      <c r="AA841" s="74">
        <v>0.25</v>
      </c>
      <c r="AB841" s="74">
        <v>0.25</v>
      </c>
      <c r="AC841" s="74">
        <v>0.25</v>
      </c>
      <c r="AD841" s="74">
        <v>0.25</v>
      </c>
      <c r="AE841" s="74">
        <v>0.25</v>
      </c>
      <c r="AF841" s="74">
        <v>0.25</v>
      </c>
      <c r="AG841" s="74">
        <v>0.33</v>
      </c>
      <c r="AH841" s="74">
        <v>0.33</v>
      </c>
      <c r="AI841" s="74" t="s">
        <v>26</v>
      </c>
      <c r="AJ841" s="74" t="s">
        <v>26</v>
      </c>
      <c r="AK841" s="74" t="s">
        <v>26</v>
      </c>
    </row>
    <row r="842" spans="1:37" x14ac:dyDescent="0.25">
      <c r="A842" s="74" t="s">
        <v>1141</v>
      </c>
      <c r="B842" s="84" t="s">
        <v>28</v>
      </c>
      <c r="C842" s="74" t="s">
        <v>241</v>
      </c>
      <c r="D842" s="74" t="s">
        <v>242</v>
      </c>
      <c r="E842" s="74" t="s">
        <v>1138</v>
      </c>
      <c r="F842" s="74" t="s">
        <v>1138</v>
      </c>
      <c r="G842" s="74" t="s">
        <v>243</v>
      </c>
      <c r="H842" s="84">
        <v>5</v>
      </c>
      <c r="I842" s="85">
        <v>0.7</v>
      </c>
      <c r="J842" s="86">
        <v>0.29106801799605958</v>
      </c>
      <c r="K842" s="87">
        <v>0.2</v>
      </c>
      <c r="L842" s="87">
        <v>0.27</v>
      </c>
      <c r="M842" s="87">
        <v>0.27</v>
      </c>
      <c r="N842" s="84">
        <v>0.27</v>
      </c>
      <c r="O842" s="84">
        <v>0.27</v>
      </c>
      <c r="P842" s="84">
        <v>0.27</v>
      </c>
      <c r="Q842" s="84">
        <v>0.27</v>
      </c>
      <c r="R842" s="84">
        <v>0.25</v>
      </c>
      <c r="S842" s="84">
        <v>0.25</v>
      </c>
      <c r="T842" s="84">
        <v>0.25</v>
      </c>
      <c r="U842" s="84">
        <v>0.25</v>
      </c>
      <c r="V842" s="74">
        <v>0.25</v>
      </c>
      <c r="W842" s="74">
        <v>0.25</v>
      </c>
      <c r="X842" s="74">
        <v>0.25</v>
      </c>
      <c r="Y842" s="74">
        <v>0.25</v>
      </c>
      <c r="Z842" s="74">
        <v>0.25</v>
      </c>
      <c r="AA842" s="74">
        <v>0.25</v>
      </c>
      <c r="AB842" s="74">
        <v>0.25</v>
      </c>
      <c r="AC842" s="74">
        <v>0.25</v>
      </c>
      <c r="AD842" s="74">
        <v>0.25</v>
      </c>
      <c r="AE842" s="74">
        <v>0.25</v>
      </c>
      <c r="AF842" s="74">
        <v>0.25</v>
      </c>
      <c r="AG842" s="74">
        <v>0.33</v>
      </c>
      <c r="AH842" s="74">
        <v>0.33</v>
      </c>
      <c r="AI842" s="74" t="s">
        <v>26</v>
      </c>
      <c r="AJ842" s="74" t="s">
        <v>26</v>
      </c>
      <c r="AK842" s="74" t="s">
        <v>26</v>
      </c>
    </row>
    <row r="843" spans="1:37" x14ac:dyDescent="0.25">
      <c r="A843" s="74" t="s">
        <v>1142</v>
      </c>
      <c r="B843" s="84" t="s">
        <v>20</v>
      </c>
      <c r="C843" s="74" t="s">
        <v>21</v>
      </c>
      <c r="D843" s="74" t="s">
        <v>22</v>
      </c>
      <c r="E843" s="74" t="s">
        <v>38</v>
      </c>
      <c r="F843" s="74" t="s">
        <v>1143</v>
      </c>
      <c r="G843" s="74" t="s">
        <v>40</v>
      </c>
      <c r="H843" s="84">
        <v>15</v>
      </c>
      <c r="I843" s="85">
        <v>0.7</v>
      </c>
      <c r="J843" s="86">
        <v>0.59221963589442039</v>
      </c>
      <c r="K843" s="87">
        <v>0.13</v>
      </c>
      <c r="L843" s="87">
        <v>0.2</v>
      </c>
      <c r="M843" s="87">
        <v>0.2</v>
      </c>
      <c r="N843" s="84">
        <v>0.2</v>
      </c>
      <c r="O843" s="84">
        <v>0.2</v>
      </c>
      <c r="P843" s="84">
        <v>0.2</v>
      </c>
      <c r="Q843" s="84">
        <v>0.2</v>
      </c>
      <c r="R843" s="84">
        <v>0.2</v>
      </c>
      <c r="S843" s="84">
        <v>0.2</v>
      </c>
      <c r="T843" s="84">
        <v>0.2</v>
      </c>
      <c r="U843" s="84">
        <v>0.2</v>
      </c>
      <c r="V843" s="74">
        <v>0.2</v>
      </c>
      <c r="W843" s="74">
        <v>0.2</v>
      </c>
      <c r="X843" s="74">
        <v>0.2</v>
      </c>
      <c r="Y843" s="74">
        <v>0.2</v>
      </c>
      <c r="Z843" s="74">
        <v>0.2</v>
      </c>
      <c r="AA843" s="74">
        <v>0.2</v>
      </c>
      <c r="AB843" s="74">
        <v>0.2</v>
      </c>
      <c r="AC843" s="74">
        <v>0.2</v>
      </c>
      <c r="AD843" s="74">
        <v>0.23</v>
      </c>
      <c r="AE843" s="74">
        <v>0.23</v>
      </c>
      <c r="AF843" s="74">
        <v>0.23</v>
      </c>
      <c r="AG843" s="74">
        <v>0.33</v>
      </c>
      <c r="AH843" s="74">
        <v>0.33</v>
      </c>
      <c r="AI843" s="74" t="s">
        <v>26</v>
      </c>
      <c r="AJ843" s="74" t="s">
        <v>26</v>
      </c>
      <c r="AK843" s="74" t="s">
        <v>26</v>
      </c>
    </row>
    <row r="844" spans="1:37" x14ac:dyDescent="0.25">
      <c r="A844" s="74" t="s">
        <v>1144</v>
      </c>
      <c r="B844" s="84" t="s">
        <v>28</v>
      </c>
      <c r="C844" s="74" t="s">
        <v>21</v>
      </c>
      <c r="D844" s="74" t="s">
        <v>22</v>
      </c>
      <c r="E844" s="74" t="s">
        <v>38</v>
      </c>
      <c r="F844" s="74" t="s">
        <v>1143</v>
      </c>
      <c r="G844" s="74" t="s">
        <v>40</v>
      </c>
      <c r="H844" s="84">
        <v>15</v>
      </c>
      <c r="I844" s="85">
        <v>0.7</v>
      </c>
      <c r="J844" s="86">
        <v>0.59221963589442039</v>
      </c>
      <c r="K844" s="87">
        <v>0.2</v>
      </c>
      <c r="L844" s="87">
        <v>0.27</v>
      </c>
      <c r="M844" s="87">
        <v>0.27</v>
      </c>
      <c r="N844" s="84">
        <v>0.27</v>
      </c>
      <c r="O844" s="84">
        <v>0.27</v>
      </c>
      <c r="P844" s="84">
        <v>0.27</v>
      </c>
      <c r="Q844" s="84">
        <v>0.27</v>
      </c>
      <c r="R844" s="84">
        <v>0.27</v>
      </c>
      <c r="S844" s="84">
        <v>0.27</v>
      </c>
      <c r="T844" s="84">
        <v>0.27</v>
      </c>
      <c r="U844" s="84">
        <v>0.27</v>
      </c>
      <c r="V844" s="74">
        <v>0.27</v>
      </c>
      <c r="W844" s="74">
        <v>0.27</v>
      </c>
      <c r="X844" s="74">
        <v>0.27</v>
      </c>
      <c r="Y844" s="74">
        <v>0.27</v>
      </c>
      <c r="Z844" s="74">
        <v>0.27</v>
      </c>
      <c r="AA844" s="74">
        <v>0.27</v>
      </c>
      <c r="AB844" s="74">
        <v>0.27</v>
      </c>
      <c r="AC844" s="74">
        <v>0.27</v>
      </c>
      <c r="AD844" s="74">
        <v>0.31</v>
      </c>
      <c r="AE844" s="74">
        <v>0.31</v>
      </c>
      <c r="AF844" s="74">
        <v>0.31</v>
      </c>
      <c r="AG844" s="74">
        <v>0.33</v>
      </c>
      <c r="AH844" s="74">
        <v>0.33</v>
      </c>
      <c r="AI844" s="74" t="s">
        <v>26</v>
      </c>
      <c r="AJ844" s="74" t="s">
        <v>26</v>
      </c>
      <c r="AK844" s="74" t="s">
        <v>26</v>
      </c>
    </row>
    <row r="845" spans="1:37" x14ac:dyDescent="0.25">
      <c r="A845" s="74" t="s">
        <v>1145</v>
      </c>
      <c r="B845" s="84" t="s">
        <v>20</v>
      </c>
      <c r="C845" s="74" t="s">
        <v>30</v>
      </c>
      <c r="D845" s="74" t="s">
        <v>22</v>
      </c>
      <c r="E845" s="74" t="s">
        <v>38</v>
      </c>
      <c r="F845" s="74" t="s">
        <v>1143</v>
      </c>
      <c r="G845" s="74" t="s">
        <v>31</v>
      </c>
      <c r="H845" s="84">
        <v>15</v>
      </c>
      <c r="I845" s="85">
        <v>0.7</v>
      </c>
      <c r="J845" s="86">
        <v>0.6269962886457372</v>
      </c>
      <c r="K845" s="87">
        <v>0.12</v>
      </c>
      <c r="L845" s="87">
        <v>0.17</v>
      </c>
      <c r="M845" s="87">
        <v>0.17</v>
      </c>
      <c r="N845" s="84">
        <v>0.25</v>
      </c>
      <c r="O845" s="84">
        <v>0.25</v>
      </c>
      <c r="P845" s="84">
        <v>0.25</v>
      </c>
      <c r="Q845" s="84">
        <v>0.25</v>
      </c>
      <c r="R845" s="84">
        <v>0.25</v>
      </c>
      <c r="S845" s="84">
        <v>0.25</v>
      </c>
      <c r="T845" s="84">
        <v>0.25</v>
      </c>
      <c r="U845" s="84">
        <v>0.25</v>
      </c>
      <c r="V845" s="74">
        <v>0.25</v>
      </c>
      <c r="W845" s="74">
        <v>0.25</v>
      </c>
      <c r="X845" s="74">
        <v>0.25</v>
      </c>
      <c r="Y845" s="74">
        <v>0.25</v>
      </c>
      <c r="Z845" s="74">
        <v>0.25</v>
      </c>
      <c r="AA845" s="74">
        <v>0.25</v>
      </c>
      <c r="AB845" s="74">
        <v>0.25</v>
      </c>
      <c r="AC845" s="74">
        <v>0.25</v>
      </c>
      <c r="AD845" s="74">
        <v>0.25</v>
      </c>
      <c r="AE845" s="74">
        <v>0.25</v>
      </c>
      <c r="AF845" s="74">
        <v>0.25</v>
      </c>
      <c r="AG845" s="74">
        <v>0.33</v>
      </c>
      <c r="AH845" s="74">
        <v>0.33</v>
      </c>
      <c r="AI845" s="74" t="s">
        <v>26</v>
      </c>
      <c r="AJ845" s="74" t="s">
        <v>26</v>
      </c>
      <c r="AK845" s="74" t="s">
        <v>26</v>
      </c>
    </row>
    <row r="846" spans="1:37" x14ac:dyDescent="0.25">
      <c r="A846" s="74" t="s">
        <v>1146</v>
      </c>
      <c r="B846" s="84" t="s">
        <v>28</v>
      </c>
      <c r="C846" s="74" t="s">
        <v>30</v>
      </c>
      <c r="D846" s="74" t="s">
        <v>22</v>
      </c>
      <c r="E846" s="74" t="s">
        <v>38</v>
      </c>
      <c r="F846" s="74" t="s">
        <v>1143</v>
      </c>
      <c r="G846" s="74" t="s">
        <v>31</v>
      </c>
      <c r="H846" s="84">
        <v>15</v>
      </c>
      <c r="I846" s="85">
        <v>0.7</v>
      </c>
      <c r="J846" s="86">
        <v>0.6269962886457372</v>
      </c>
      <c r="K846" s="87">
        <v>0.12</v>
      </c>
      <c r="L846" s="87">
        <v>0.27</v>
      </c>
      <c r="M846" s="87">
        <v>0.27</v>
      </c>
      <c r="N846" s="84">
        <v>0.27</v>
      </c>
      <c r="O846" s="84">
        <v>0.25</v>
      </c>
      <c r="P846" s="84">
        <v>0.25</v>
      </c>
      <c r="Q846" s="84">
        <v>0.25</v>
      </c>
      <c r="R846" s="84">
        <v>0.25</v>
      </c>
      <c r="S846" s="84">
        <v>0.25</v>
      </c>
      <c r="T846" s="84">
        <v>0.25</v>
      </c>
      <c r="U846" s="84">
        <v>0.25</v>
      </c>
      <c r="V846" s="74">
        <v>0.25</v>
      </c>
      <c r="W846" s="74">
        <v>0.25</v>
      </c>
      <c r="X846" s="74">
        <v>0.25</v>
      </c>
      <c r="Y846" s="74">
        <v>0.25</v>
      </c>
      <c r="Z846" s="74">
        <v>0.25</v>
      </c>
      <c r="AA846" s="74">
        <v>0.25</v>
      </c>
      <c r="AB846" s="74">
        <v>0.25</v>
      </c>
      <c r="AC846" s="74">
        <v>0.25</v>
      </c>
      <c r="AD846" s="74">
        <v>0.25</v>
      </c>
      <c r="AE846" s="74">
        <v>0.25</v>
      </c>
      <c r="AF846" s="74">
        <v>0.25</v>
      </c>
      <c r="AG846" s="74">
        <v>0.33</v>
      </c>
      <c r="AH846" s="74">
        <v>0.33</v>
      </c>
      <c r="AI846" s="74" t="s">
        <v>26</v>
      </c>
      <c r="AJ846" s="74" t="s">
        <v>26</v>
      </c>
      <c r="AK846" s="74" t="s">
        <v>26</v>
      </c>
    </row>
    <row r="847" spans="1:37" x14ac:dyDescent="0.25">
      <c r="A847" s="74" t="s">
        <v>1147</v>
      </c>
      <c r="B847" s="84" t="s">
        <v>20</v>
      </c>
      <c r="C847" s="74" t="s">
        <v>34</v>
      </c>
      <c r="D847" s="74" t="s">
        <v>22</v>
      </c>
      <c r="E847" s="74" t="s">
        <v>45</v>
      </c>
      <c r="F847" s="74" t="s">
        <v>1148</v>
      </c>
      <c r="G847" s="74" t="s">
        <v>47</v>
      </c>
      <c r="H847" s="84">
        <v>20</v>
      </c>
      <c r="I847" s="85">
        <v>0.7</v>
      </c>
      <c r="J847" s="86">
        <v>0.90105368807260355</v>
      </c>
      <c r="K847" s="87">
        <v>0.2</v>
      </c>
      <c r="L847" s="87">
        <v>0.27</v>
      </c>
      <c r="M847" s="87">
        <v>0.27</v>
      </c>
      <c r="N847" s="84">
        <v>0.27</v>
      </c>
      <c r="O847" s="84">
        <v>0.27</v>
      </c>
      <c r="P847" s="84">
        <v>0.27</v>
      </c>
      <c r="Q847" s="84">
        <v>0.27</v>
      </c>
      <c r="R847" s="84">
        <v>0.35</v>
      </c>
      <c r="S847" s="84">
        <v>0.35</v>
      </c>
      <c r="T847" s="84">
        <v>0.35</v>
      </c>
      <c r="U847" s="84">
        <v>0.35</v>
      </c>
      <c r="V847" s="74">
        <v>0.35</v>
      </c>
      <c r="W847" s="74">
        <v>0.35</v>
      </c>
      <c r="X847" s="74">
        <v>0.35</v>
      </c>
      <c r="Y847" s="74">
        <v>0.35</v>
      </c>
      <c r="Z847" s="74">
        <v>0.35</v>
      </c>
      <c r="AA847" s="74">
        <v>0.35</v>
      </c>
      <c r="AB847" s="74">
        <v>0.35</v>
      </c>
      <c r="AC847" s="74">
        <v>0.35</v>
      </c>
      <c r="AD847" s="74">
        <v>0.35</v>
      </c>
      <c r="AE847" s="74">
        <v>0.35</v>
      </c>
      <c r="AF847" s="74">
        <v>0.35</v>
      </c>
      <c r="AG847" s="74">
        <v>0.38</v>
      </c>
      <c r="AH847" s="74">
        <v>0.38</v>
      </c>
      <c r="AI847" s="74" t="s">
        <v>26</v>
      </c>
      <c r="AJ847" s="74" t="s">
        <v>26</v>
      </c>
      <c r="AK847" s="74" t="s">
        <v>26</v>
      </c>
    </row>
    <row r="848" spans="1:37" x14ac:dyDescent="0.25">
      <c r="A848" s="74" t="s">
        <v>1149</v>
      </c>
      <c r="B848" s="84" t="s">
        <v>28</v>
      </c>
      <c r="C848" s="74" t="s">
        <v>34</v>
      </c>
      <c r="D848" s="74" t="s">
        <v>22</v>
      </c>
      <c r="E848" s="74" t="s">
        <v>45</v>
      </c>
      <c r="F848" s="74" t="s">
        <v>1148</v>
      </c>
      <c r="G848" s="74" t="s">
        <v>47</v>
      </c>
      <c r="H848" s="84">
        <v>20</v>
      </c>
      <c r="I848" s="85">
        <v>0.7</v>
      </c>
      <c r="J848" s="86">
        <v>0.90105368807260355</v>
      </c>
      <c r="K848" s="87">
        <v>0.2</v>
      </c>
      <c r="L848" s="87">
        <v>0.27</v>
      </c>
      <c r="M848" s="87">
        <v>0.27</v>
      </c>
      <c r="N848" s="84">
        <v>0.27</v>
      </c>
      <c r="O848" s="84">
        <v>0.27</v>
      </c>
      <c r="P848" s="84">
        <v>0.27</v>
      </c>
      <c r="Q848" s="84">
        <v>0.27</v>
      </c>
      <c r="R848" s="84">
        <v>0.35</v>
      </c>
      <c r="S848" s="84">
        <v>0.35</v>
      </c>
      <c r="T848" s="84">
        <v>0.35</v>
      </c>
      <c r="U848" s="84">
        <v>0.35</v>
      </c>
      <c r="V848" s="74">
        <v>0.35</v>
      </c>
      <c r="W848" s="74">
        <v>0.35</v>
      </c>
      <c r="X848" s="74">
        <v>0.35</v>
      </c>
      <c r="Y848" s="74">
        <v>0.35</v>
      </c>
      <c r="Z848" s="74">
        <v>0.35</v>
      </c>
      <c r="AA848" s="74">
        <v>0.35</v>
      </c>
      <c r="AB848" s="74">
        <v>0.35</v>
      </c>
      <c r="AC848" s="74">
        <v>0.35</v>
      </c>
      <c r="AD848" s="74">
        <v>0.35</v>
      </c>
      <c r="AE848" s="74">
        <v>0.35</v>
      </c>
      <c r="AF848" s="74">
        <v>0.35</v>
      </c>
      <c r="AG848" s="74">
        <v>0.38</v>
      </c>
      <c r="AH848" s="74">
        <v>0.38</v>
      </c>
      <c r="AI848" s="74" t="s">
        <v>26</v>
      </c>
      <c r="AJ848" s="74" t="s">
        <v>26</v>
      </c>
      <c r="AK848" s="74" t="s">
        <v>26</v>
      </c>
    </row>
    <row r="849" spans="1:37" x14ac:dyDescent="0.25">
      <c r="A849" s="74" t="s">
        <v>1150</v>
      </c>
      <c r="B849" s="84" t="s">
        <v>20</v>
      </c>
      <c r="C849" s="74" t="s">
        <v>21</v>
      </c>
      <c r="D849" s="74" t="s">
        <v>22</v>
      </c>
      <c r="E849" s="74" t="s">
        <v>38</v>
      </c>
      <c r="F849" s="74" t="s">
        <v>1151</v>
      </c>
      <c r="G849" s="74" t="s">
        <v>40</v>
      </c>
      <c r="H849" s="84">
        <v>10</v>
      </c>
      <c r="I849" s="85">
        <v>0.7</v>
      </c>
      <c r="J849" s="86">
        <v>0.43297207610283089</v>
      </c>
      <c r="K849" s="87">
        <v>0.13</v>
      </c>
      <c r="L849" s="87">
        <v>0.2</v>
      </c>
      <c r="M849" s="87">
        <v>0.2</v>
      </c>
      <c r="N849" s="84">
        <v>0.2</v>
      </c>
      <c r="O849" s="84">
        <v>0.2</v>
      </c>
      <c r="P849" s="84">
        <v>0.2</v>
      </c>
      <c r="Q849" s="84">
        <v>0.2</v>
      </c>
      <c r="R849" s="84">
        <v>0.2</v>
      </c>
      <c r="S849" s="84">
        <v>0.2</v>
      </c>
      <c r="T849" s="84">
        <v>0.2</v>
      </c>
      <c r="U849" s="84">
        <v>0.2</v>
      </c>
      <c r="V849" s="74">
        <v>0.2</v>
      </c>
      <c r="W849" s="74">
        <v>0.2</v>
      </c>
      <c r="X849" s="74">
        <v>0.2</v>
      </c>
      <c r="Y849" s="74">
        <v>0.2</v>
      </c>
      <c r="Z849" s="74">
        <v>0.2</v>
      </c>
      <c r="AA849" s="74">
        <v>0.2</v>
      </c>
      <c r="AB849" s="74">
        <v>0.2</v>
      </c>
      <c r="AC849" s="74">
        <v>0.2</v>
      </c>
      <c r="AD849" s="74">
        <v>0.23</v>
      </c>
      <c r="AE849" s="74">
        <v>0.23</v>
      </c>
      <c r="AF849" s="74">
        <v>0.23</v>
      </c>
      <c r="AG849" s="74">
        <v>0.33</v>
      </c>
      <c r="AH849" s="74">
        <v>0.33</v>
      </c>
      <c r="AI849" s="74" t="s">
        <v>26</v>
      </c>
      <c r="AJ849" s="74" t="s">
        <v>26</v>
      </c>
      <c r="AK849" s="74" t="s">
        <v>26</v>
      </c>
    </row>
    <row r="850" spans="1:37" x14ac:dyDescent="0.25">
      <c r="A850" s="74" t="s">
        <v>1152</v>
      </c>
      <c r="B850" s="84" t="s">
        <v>28</v>
      </c>
      <c r="C850" s="74" t="s">
        <v>21</v>
      </c>
      <c r="D850" s="74" t="s">
        <v>22</v>
      </c>
      <c r="E850" s="74" t="s">
        <v>38</v>
      </c>
      <c r="F850" s="74" t="s">
        <v>1151</v>
      </c>
      <c r="G850" s="74" t="s">
        <v>40</v>
      </c>
      <c r="H850" s="84">
        <v>10</v>
      </c>
      <c r="I850" s="85">
        <v>0.7</v>
      </c>
      <c r="J850" s="86">
        <v>0.43297207610283089</v>
      </c>
      <c r="K850" s="87">
        <v>0.2</v>
      </c>
      <c r="L850" s="87">
        <v>0.27</v>
      </c>
      <c r="M850" s="87">
        <v>0.27</v>
      </c>
      <c r="N850" s="84">
        <v>0.27</v>
      </c>
      <c r="O850" s="84">
        <v>0.27</v>
      </c>
      <c r="P850" s="84">
        <v>0.27</v>
      </c>
      <c r="Q850" s="84">
        <v>0.27</v>
      </c>
      <c r="R850" s="84">
        <v>0.27</v>
      </c>
      <c r="S850" s="84">
        <v>0.27</v>
      </c>
      <c r="T850" s="84">
        <v>0.27</v>
      </c>
      <c r="U850" s="84">
        <v>0.27</v>
      </c>
      <c r="V850" s="74">
        <v>0.27</v>
      </c>
      <c r="W850" s="74">
        <v>0.27</v>
      </c>
      <c r="X850" s="74">
        <v>0.27</v>
      </c>
      <c r="Y850" s="74">
        <v>0.27</v>
      </c>
      <c r="Z850" s="74">
        <v>0.27</v>
      </c>
      <c r="AA850" s="74">
        <v>0.27</v>
      </c>
      <c r="AB850" s="74">
        <v>0.27</v>
      </c>
      <c r="AC850" s="74">
        <v>0.27</v>
      </c>
      <c r="AD850" s="74">
        <v>0.31</v>
      </c>
      <c r="AE850" s="74">
        <v>0.31</v>
      </c>
      <c r="AF850" s="74">
        <v>0.31</v>
      </c>
      <c r="AG850" s="74">
        <v>0.33</v>
      </c>
      <c r="AH850" s="74">
        <v>0.33</v>
      </c>
      <c r="AI850" s="74" t="s">
        <v>26</v>
      </c>
      <c r="AJ850" s="74" t="s">
        <v>26</v>
      </c>
      <c r="AK850" s="74" t="s">
        <v>26</v>
      </c>
    </row>
    <row r="851" spans="1:37" x14ac:dyDescent="0.25">
      <c r="A851" s="74" t="s">
        <v>1153</v>
      </c>
      <c r="B851" s="84" t="s">
        <v>20</v>
      </c>
      <c r="C851" s="74" t="s">
        <v>30</v>
      </c>
      <c r="D851" s="74" t="s">
        <v>22</v>
      </c>
      <c r="E851" s="74" t="s">
        <v>38</v>
      </c>
      <c r="F851" s="74" t="s">
        <v>1151</v>
      </c>
      <c r="G851" s="74" t="s">
        <v>31</v>
      </c>
      <c r="H851" s="84">
        <v>10</v>
      </c>
      <c r="I851" s="85">
        <v>0.7</v>
      </c>
      <c r="J851" s="86">
        <v>0.45890207746534312</v>
      </c>
      <c r="K851" s="87">
        <v>0.12</v>
      </c>
      <c r="L851" s="87">
        <v>0.17</v>
      </c>
      <c r="M851" s="87">
        <v>0.17</v>
      </c>
      <c r="N851" s="84">
        <v>0.25</v>
      </c>
      <c r="O851" s="84">
        <v>0.25</v>
      </c>
      <c r="P851" s="84">
        <v>0.25</v>
      </c>
      <c r="Q851" s="84">
        <v>0.25</v>
      </c>
      <c r="R851" s="84">
        <v>0.25</v>
      </c>
      <c r="S851" s="84">
        <v>0.25</v>
      </c>
      <c r="T851" s="84">
        <v>0.25</v>
      </c>
      <c r="U851" s="84">
        <v>0.25</v>
      </c>
      <c r="V851" s="74">
        <v>0.25</v>
      </c>
      <c r="W851" s="74">
        <v>0.25</v>
      </c>
      <c r="X851" s="74">
        <v>0.25</v>
      </c>
      <c r="Y851" s="74">
        <v>0.25</v>
      </c>
      <c r="Z851" s="74">
        <v>0.25</v>
      </c>
      <c r="AA851" s="74">
        <v>0.25</v>
      </c>
      <c r="AB851" s="74">
        <v>0.25</v>
      </c>
      <c r="AC851" s="74">
        <v>0.25</v>
      </c>
      <c r="AD851" s="74">
        <v>0.25</v>
      </c>
      <c r="AE851" s="74">
        <v>0.25</v>
      </c>
      <c r="AF851" s="74">
        <v>0.25</v>
      </c>
      <c r="AG851" s="74">
        <v>0.33</v>
      </c>
      <c r="AH851" s="74">
        <v>0.33</v>
      </c>
      <c r="AI851" s="74" t="s">
        <v>26</v>
      </c>
      <c r="AJ851" s="74" t="s">
        <v>26</v>
      </c>
      <c r="AK851" s="74" t="s">
        <v>26</v>
      </c>
    </row>
    <row r="852" spans="1:37" x14ac:dyDescent="0.25">
      <c r="A852" s="74" t="s">
        <v>1154</v>
      </c>
      <c r="B852" s="84" t="s">
        <v>28</v>
      </c>
      <c r="C852" s="74" t="s">
        <v>30</v>
      </c>
      <c r="D852" s="74" t="s">
        <v>22</v>
      </c>
      <c r="E852" s="74" t="s">
        <v>38</v>
      </c>
      <c r="F852" s="74" t="s">
        <v>1151</v>
      </c>
      <c r="G852" s="74" t="s">
        <v>31</v>
      </c>
      <c r="H852" s="84">
        <v>10</v>
      </c>
      <c r="I852" s="85">
        <v>0.7</v>
      </c>
      <c r="J852" s="86">
        <v>0.45890207746534312</v>
      </c>
      <c r="K852" s="87">
        <v>0.12</v>
      </c>
      <c r="L852" s="87">
        <v>0.27</v>
      </c>
      <c r="M852" s="87">
        <v>0.27</v>
      </c>
      <c r="N852" s="84">
        <v>0.27</v>
      </c>
      <c r="O852" s="84">
        <v>0.25</v>
      </c>
      <c r="P852" s="84">
        <v>0.25</v>
      </c>
      <c r="Q852" s="84">
        <v>0.25</v>
      </c>
      <c r="R852" s="84">
        <v>0.25</v>
      </c>
      <c r="S852" s="84">
        <v>0.25</v>
      </c>
      <c r="T852" s="84">
        <v>0.25</v>
      </c>
      <c r="U852" s="84">
        <v>0.25</v>
      </c>
      <c r="V852" s="74">
        <v>0.25</v>
      </c>
      <c r="W852" s="74">
        <v>0.25</v>
      </c>
      <c r="X852" s="74">
        <v>0.25</v>
      </c>
      <c r="Y852" s="74">
        <v>0.25</v>
      </c>
      <c r="Z852" s="74">
        <v>0.25</v>
      </c>
      <c r="AA852" s="74">
        <v>0.25</v>
      </c>
      <c r="AB852" s="74">
        <v>0.25</v>
      </c>
      <c r="AC852" s="74">
        <v>0.25</v>
      </c>
      <c r="AD852" s="74">
        <v>0.25</v>
      </c>
      <c r="AE852" s="74">
        <v>0.25</v>
      </c>
      <c r="AF852" s="74">
        <v>0.25</v>
      </c>
      <c r="AG852" s="74">
        <v>0.33</v>
      </c>
      <c r="AH852" s="74">
        <v>0.33</v>
      </c>
      <c r="AI852" s="74" t="s">
        <v>26</v>
      </c>
      <c r="AJ852" s="74" t="s">
        <v>26</v>
      </c>
      <c r="AK852" s="74" t="s">
        <v>26</v>
      </c>
    </row>
    <row r="853" spans="1:37" x14ac:dyDescent="0.25">
      <c r="A853" s="74" t="s">
        <v>1155</v>
      </c>
      <c r="B853" s="84" t="s">
        <v>20</v>
      </c>
      <c r="C853" s="74" t="s">
        <v>89</v>
      </c>
      <c r="D853" s="74" t="s">
        <v>61</v>
      </c>
      <c r="E853" s="74" t="s">
        <v>495</v>
      </c>
      <c r="F853" s="74" t="s">
        <v>495</v>
      </c>
      <c r="G853" s="74" t="s">
        <v>270</v>
      </c>
      <c r="H853" s="84">
        <v>10</v>
      </c>
      <c r="I853" s="85">
        <v>0.7</v>
      </c>
      <c r="J853" s="86">
        <v>0.58511872373689922</v>
      </c>
      <c r="K853" s="87">
        <v>0.15</v>
      </c>
      <c r="L853" s="87">
        <v>0.2</v>
      </c>
      <c r="M853" s="87">
        <v>0.2</v>
      </c>
      <c r="N853" s="84">
        <v>0.2</v>
      </c>
      <c r="O853" s="84">
        <v>0.25</v>
      </c>
      <c r="P853" s="84">
        <v>0.25</v>
      </c>
      <c r="Q853" s="84">
        <v>0.25</v>
      </c>
      <c r="R853" s="84">
        <v>0.25</v>
      </c>
      <c r="S853" s="84">
        <v>0.25</v>
      </c>
      <c r="T853" s="84">
        <v>0.25</v>
      </c>
      <c r="U853" s="84">
        <v>0.25</v>
      </c>
      <c r="V853" s="74">
        <v>0.25</v>
      </c>
      <c r="W853" s="74">
        <v>0.25</v>
      </c>
      <c r="X853" s="74">
        <v>0.25</v>
      </c>
      <c r="Y853" s="74">
        <v>0.25</v>
      </c>
      <c r="Z853" s="74">
        <v>0.25</v>
      </c>
      <c r="AA853" s="74">
        <v>0.25</v>
      </c>
      <c r="AB853" s="74">
        <v>0.25</v>
      </c>
      <c r="AC853" s="74">
        <v>0.25</v>
      </c>
      <c r="AD853" s="74">
        <v>0.25</v>
      </c>
      <c r="AE853" s="74">
        <v>0.25</v>
      </c>
      <c r="AF853" s="74">
        <v>0.25</v>
      </c>
      <c r="AG853" s="74">
        <v>0.33</v>
      </c>
      <c r="AH853" s="74">
        <v>0.33</v>
      </c>
      <c r="AI853" s="74" t="s">
        <v>26</v>
      </c>
      <c r="AJ853" s="74" t="s">
        <v>26</v>
      </c>
      <c r="AK853" s="74" t="s">
        <v>26</v>
      </c>
    </row>
    <row r="854" spans="1:37" x14ac:dyDescent="0.25">
      <c r="A854" s="74" t="s">
        <v>1156</v>
      </c>
      <c r="B854" s="84" t="s">
        <v>28</v>
      </c>
      <c r="C854" s="74" t="s">
        <v>89</v>
      </c>
      <c r="D854" s="74" t="s">
        <v>61</v>
      </c>
      <c r="E854" s="74" t="s">
        <v>495</v>
      </c>
      <c r="F854" s="74" t="s">
        <v>495</v>
      </c>
      <c r="G854" s="74" t="s">
        <v>270</v>
      </c>
      <c r="H854" s="84">
        <v>10</v>
      </c>
      <c r="I854" s="85">
        <v>0.7</v>
      </c>
      <c r="J854" s="86">
        <v>0.58511872373689922</v>
      </c>
      <c r="K854" s="87">
        <v>0.15</v>
      </c>
      <c r="L854" s="87">
        <v>0.27</v>
      </c>
      <c r="M854" s="87">
        <v>0.27</v>
      </c>
      <c r="N854" s="84">
        <v>0.27</v>
      </c>
      <c r="O854" s="84">
        <v>0.27</v>
      </c>
      <c r="P854" s="84">
        <v>0.27</v>
      </c>
      <c r="Q854" s="84">
        <v>0.27</v>
      </c>
      <c r="R854" s="84">
        <v>0.27</v>
      </c>
      <c r="S854" s="84">
        <v>0.27</v>
      </c>
      <c r="T854" s="84">
        <v>0.27</v>
      </c>
      <c r="U854" s="84">
        <v>0.27</v>
      </c>
      <c r="V854" s="74">
        <v>0.27</v>
      </c>
      <c r="W854" s="74">
        <v>0.27</v>
      </c>
      <c r="X854" s="74">
        <v>0.27</v>
      </c>
      <c r="Y854" s="74">
        <v>0.27</v>
      </c>
      <c r="Z854" s="74">
        <v>0.27</v>
      </c>
      <c r="AA854" s="74">
        <v>0.27</v>
      </c>
      <c r="AB854" s="74">
        <v>0.27</v>
      </c>
      <c r="AC854" s="74">
        <v>0.27</v>
      </c>
      <c r="AD854" s="74">
        <v>0.27</v>
      </c>
      <c r="AE854" s="74">
        <v>0.27</v>
      </c>
      <c r="AF854" s="74">
        <v>0.27</v>
      </c>
      <c r="AG854" s="74">
        <v>0.33</v>
      </c>
      <c r="AH854" s="74">
        <v>0.33</v>
      </c>
      <c r="AI854" s="74" t="s">
        <v>26</v>
      </c>
      <c r="AJ854" s="74" t="s">
        <v>26</v>
      </c>
      <c r="AK854" s="74" t="s">
        <v>26</v>
      </c>
    </row>
    <row r="855" spans="1:37" x14ac:dyDescent="0.25">
      <c r="A855" s="74" t="s">
        <v>1157</v>
      </c>
      <c r="B855" s="84" t="s">
        <v>20</v>
      </c>
      <c r="C855" s="74" t="s">
        <v>21</v>
      </c>
      <c r="D855" s="74" t="s">
        <v>61</v>
      </c>
      <c r="E855" s="74" t="s">
        <v>495</v>
      </c>
      <c r="F855" s="74" t="s">
        <v>495</v>
      </c>
      <c r="G855" s="74" t="s">
        <v>404</v>
      </c>
      <c r="H855" s="84">
        <v>10</v>
      </c>
      <c r="I855" s="85">
        <v>0.7</v>
      </c>
      <c r="J855" s="86">
        <v>0.43222833727285442</v>
      </c>
      <c r="K855" s="87">
        <v>0.13</v>
      </c>
      <c r="L855" s="87">
        <v>0.2</v>
      </c>
      <c r="M855" s="87">
        <v>0.2</v>
      </c>
      <c r="N855" s="84">
        <v>0.2</v>
      </c>
      <c r="O855" s="84">
        <v>0.2</v>
      </c>
      <c r="P855" s="84">
        <v>0.2</v>
      </c>
      <c r="Q855" s="84">
        <v>0.2</v>
      </c>
      <c r="R855" s="84">
        <v>0.2</v>
      </c>
      <c r="S855" s="84">
        <v>0.2</v>
      </c>
      <c r="T855" s="84">
        <v>0.2</v>
      </c>
      <c r="U855" s="84">
        <v>0.2</v>
      </c>
      <c r="V855" s="74">
        <v>0.2</v>
      </c>
      <c r="W855" s="74">
        <v>0.2</v>
      </c>
      <c r="X855" s="74">
        <v>0.2</v>
      </c>
      <c r="Y855" s="74">
        <v>0.2</v>
      </c>
      <c r="Z855" s="74">
        <v>0.2</v>
      </c>
      <c r="AA855" s="74">
        <v>0.2</v>
      </c>
      <c r="AB855" s="74">
        <v>0.2</v>
      </c>
      <c r="AC855" s="74">
        <v>0.2</v>
      </c>
      <c r="AD855" s="74">
        <v>0.2</v>
      </c>
      <c r="AE855" s="74">
        <v>0.2</v>
      </c>
      <c r="AF855" s="74">
        <v>0.2</v>
      </c>
      <c r="AG855" s="74">
        <v>0.33</v>
      </c>
      <c r="AH855" s="74">
        <v>0.33</v>
      </c>
      <c r="AI855" s="74" t="s">
        <v>26</v>
      </c>
      <c r="AJ855" s="74" t="s">
        <v>26</v>
      </c>
      <c r="AK855" s="74" t="s">
        <v>26</v>
      </c>
    </row>
    <row r="856" spans="1:37" x14ac:dyDescent="0.25">
      <c r="A856" s="74" t="s">
        <v>1158</v>
      </c>
      <c r="B856" s="84" t="s">
        <v>28</v>
      </c>
      <c r="C856" s="74" t="s">
        <v>21</v>
      </c>
      <c r="D856" s="74" t="s">
        <v>61</v>
      </c>
      <c r="E856" s="74" t="s">
        <v>495</v>
      </c>
      <c r="F856" s="74" t="s">
        <v>495</v>
      </c>
      <c r="G856" s="74" t="s">
        <v>404</v>
      </c>
      <c r="H856" s="84">
        <v>10</v>
      </c>
      <c r="I856" s="85">
        <v>0.7</v>
      </c>
      <c r="J856" s="86">
        <v>0.43222833727285442</v>
      </c>
      <c r="K856" s="87">
        <v>0.2</v>
      </c>
      <c r="L856" s="87">
        <v>0.27</v>
      </c>
      <c r="M856" s="87">
        <v>0.27</v>
      </c>
      <c r="N856" s="84">
        <v>0.27</v>
      </c>
      <c r="O856" s="84">
        <v>0.27</v>
      </c>
      <c r="P856" s="84">
        <v>0.27</v>
      </c>
      <c r="Q856" s="84">
        <v>0.27</v>
      </c>
      <c r="R856" s="84">
        <v>0.27</v>
      </c>
      <c r="S856" s="84">
        <v>0.27</v>
      </c>
      <c r="T856" s="84">
        <v>0.27</v>
      </c>
      <c r="U856" s="84">
        <v>0.27</v>
      </c>
      <c r="V856" s="74">
        <v>0.27</v>
      </c>
      <c r="W856" s="74">
        <v>0.27</v>
      </c>
      <c r="X856" s="74">
        <v>0.27</v>
      </c>
      <c r="Y856" s="74">
        <v>0.27</v>
      </c>
      <c r="Z856" s="74">
        <v>0.27</v>
      </c>
      <c r="AA856" s="74">
        <v>0.27</v>
      </c>
      <c r="AB856" s="74">
        <v>0.27</v>
      </c>
      <c r="AC856" s="74">
        <v>0.27</v>
      </c>
      <c r="AD856" s="74">
        <v>0.27</v>
      </c>
      <c r="AE856" s="74">
        <v>0.27</v>
      </c>
      <c r="AF856" s="74">
        <v>0.27</v>
      </c>
      <c r="AG856" s="74">
        <v>0.33</v>
      </c>
      <c r="AH856" s="74">
        <v>0.33</v>
      </c>
      <c r="AI856" s="74" t="s">
        <v>26</v>
      </c>
      <c r="AJ856" s="74" t="s">
        <v>26</v>
      </c>
      <c r="AK856" s="74" t="s">
        <v>26</v>
      </c>
    </row>
    <row r="857" spans="1:37" x14ac:dyDescent="0.25">
      <c r="A857" s="74" t="s">
        <v>1159</v>
      </c>
      <c r="B857" s="84" t="s">
        <v>20</v>
      </c>
      <c r="C857" s="74" t="s">
        <v>21</v>
      </c>
      <c r="D857" s="74" t="s">
        <v>61</v>
      </c>
      <c r="E857" s="74" t="s">
        <v>403</v>
      </c>
      <c r="F857" s="74" t="s">
        <v>1160</v>
      </c>
      <c r="G857" s="74" t="s">
        <v>404</v>
      </c>
      <c r="H857" s="84">
        <v>10</v>
      </c>
      <c r="I857" s="85">
        <v>0.7</v>
      </c>
      <c r="J857" s="86">
        <v>0.43222833727285442</v>
      </c>
      <c r="K857" s="87">
        <v>0.13</v>
      </c>
      <c r="L857" s="87">
        <v>0.2</v>
      </c>
      <c r="M857" s="87">
        <v>0.2</v>
      </c>
      <c r="N857" s="84">
        <v>0.2</v>
      </c>
      <c r="O857" s="84">
        <v>0.2</v>
      </c>
      <c r="P857" s="84">
        <v>0.2</v>
      </c>
      <c r="Q857" s="84">
        <v>0.2</v>
      </c>
      <c r="R857" s="84">
        <v>0.2</v>
      </c>
      <c r="S857" s="84">
        <v>0.2</v>
      </c>
      <c r="T857" s="84">
        <v>0.2</v>
      </c>
      <c r="U857" s="84">
        <v>0.2</v>
      </c>
      <c r="V857" s="74">
        <v>0.2</v>
      </c>
      <c r="W857" s="74">
        <v>0.2</v>
      </c>
      <c r="X857" s="74">
        <v>0.2</v>
      </c>
      <c r="Y857" s="74">
        <v>0.2</v>
      </c>
      <c r="Z857" s="74">
        <v>0.2</v>
      </c>
      <c r="AA857" s="74">
        <v>0.2</v>
      </c>
      <c r="AB857" s="74">
        <v>0.2</v>
      </c>
      <c r="AC857" s="74">
        <v>0.2</v>
      </c>
      <c r="AD857" s="74">
        <v>0.2</v>
      </c>
      <c r="AE857" s="74">
        <v>0.2</v>
      </c>
      <c r="AF857" s="74">
        <v>0.2</v>
      </c>
      <c r="AG857" s="74">
        <v>0.33</v>
      </c>
      <c r="AH857" s="74">
        <v>0.33</v>
      </c>
      <c r="AI857" s="74" t="s">
        <v>26</v>
      </c>
      <c r="AJ857" s="74" t="s">
        <v>26</v>
      </c>
      <c r="AK857" s="74" t="s">
        <v>26</v>
      </c>
    </row>
    <row r="858" spans="1:37" x14ac:dyDescent="0.25">
      <c r="A858" s="74" t="s">
        <v>1161</v>
      </c>
      <c r="B858" s="84" t="s">
        <v>28</v>
      </c>
      <c r="C858" s="74" t="s">
        <v>21</v>
      </c>
      <c r="D858" s="74" t="s">
        <v>61</v>
      </c>
      <c r="E858" s="74" t="s">
        <v>403</v>
      </c>
      <c r="F858" s="74" t="s">
        <v>1160</v>
      </c>
      <c r="G858" s="74" t="s">
        <v>404</v>
      </c>
      <c r="H858" s="84">
        <v>10</v>
      </c>
      <c r="I858" s="85">
        <v>0.7</v>
      </c>
      <c r="J858" s="86">
        <v>0.43222833727285442</v>
      </c>
      <c r="K858" s="87">
        <v>0.2</v>
      </c>
      <c r="L858" s="87">
        <v>0.27</v>
      </c>
      <c r="M858" s="87">
        <v>0.27</v>
      </c>
      <c r="N858" s="84">
        <v>0.27</v>
      </c>
      <c r="O858" s="84">
        <v>0.27</v>
      </c>
      <c r="P858" s="84">
        <v>0.27</v>
      </c>
      <c r="Q858" s="84">
        <v>0.27</v>
      </c>
      <c r="R858" s="84">
        <v>0.27</v>
      </c>
      <c r="S858" s="84">
        <v>0.27</v>
      </c>
      <c r="T858" s="84">
        <v>0.27</v>
      </c>
      <c r="U858" s="84">
        <v>0.27</v>
      </c>
      <c r="V858" s="74">
        <v>0.27</v>
      </c>
      <c r="W858" s="74">
        <v>0.27</v>
      </c>
      <c r="X858" s="74">
        <v>0.27</v>
      </c>
      <c r="Y858" s="74">
        <v>0.27</v>
      </c>
      <c r="Z858" s="74">
        <v>0.27</v>
      </c>
      <c r="AA858" s="74">
        <v>0.27</v>
      </c>
      <c r="AB858" s="74">
        <v>0.27</v>
      </c>
      <c r="AC858" s="74">
        <v>0.27</v>
      </c>
      <c r="AD858" s="74">
        <v>0.27</v>
      </c>
      <c r="AE858" s="74">
        <v>0.27</v>
      </c>
      <c r="AF858" s="74">
        <v>0.27</v>
      </c>
      <c r="AG858" s="74">
        <v>0.33</v>
      </c>
      <c r="AH858" s="74">
        <v>0.33</v>
      </c>
      <c r="AI858" s="74" t="s">
        <v>26</v>
      </c>
      <c r="AJ858" s="74" t="s">
        <v>26</v>
      </c>
      <c r="AK858" s="74" t="s">
        <v>26</v>
      </c>
    </row>
    <row r="859" spans="1:37" x14ac:dyDescent="0.25">
      <c r="A859" s="74" t="s">
        <v>1162</v>
      </c>
      <c r="B859" s="84" t="s">
        <v>20</v>
      </c>
      <c r="C859" s="74" t="s">
        <v>30</v>
      </c>
      <c r="D859" s="74" t="s">
        <v>61</v>
      </c>
      <c r="E859" s="74" t="s">
        <v>403</v>
      </c>
      <c r="F859" s="74" t="s">
        <v>1160</v>
      </c>
      <c r="G859" s="74" t="s">
        <v>31</v>
      </c>
      <c r="H859" s="84">
        <v>10</v>
      </c>
      <c r="I859" s="85">
        <v>0.7</v>
      </c>
      <c r="J859" s="86">
        <v>0.45890207746534312</v>
      </c>
      <c r="K859" s="87">
        <v>0.2</v>
      </c>
      <c r="L859" s="87">
        <v>0.27</v>
      </c>
      <c r="M859" s="87">
        <v>0.27</v>
      </c>
      <c r="N859" s="84">
        <v>0.27</v>
      </c>
      <c r="O859" s="84">
        <v>0.27</v>
      </c>
      <c r="P859" s="84">
        <v>0.27</v>
      </c>
      <c r="Q859" s="84">
        <v>0.27</v>
      </c>
      <c r="R859" s="84">
        <v>0.25</v>
      </c>
      <c r="S859" s="84">
        <v>0.25</v>
      </c>
      <c r="T859" s="84">
        <v>0.25</v>
      </c>
      <c r="U859" s="84">
        <v>0.25</v>
      </c>
      <c r="V859" s="74">
        <v>0.25</v>
      </c>
      <c r="W859" s="74">
        <v>0.25</v>
      </c>
      <c r="X859" s="74">
        <v>0.25</v>
      </c>
      <c r="Y859" s="74">
        <v>0.25</v>
      </c>
      <c r="Z859" s="74">
        <v>0.25</v>
      </c>
      <c r="AA859" s="74">
        <v>0.25</v>
      </c>
      <c r="AB859" s="74">
        <v>0.25</v>
      </c>
      <c r="AC859" s="74">
        <v>0.25</v>
      </c>
      <c r="AD859" s="74">
        <v>0.25</v>
      </c>
      <c r="AE859" s="74">
        <v>0.25</v>
      </c>
      <c r="AF859" s="74">
        <v>0.25</v>
      </c>
      <c r="AG859" s="74">
        <v>0.33</v>
      </c>
      <c r="AH859" s="74">
        <v>0.33</v>
      </c>
      <c r="AI859" s="74" t="s">
        <v>26</v>
      </c>
      <c r="AJ859" s="74" t="s">
        <v>26</v>
      </c>
      <c r="AK859" s="74" t="s">
        <v>26</v>
      </c>
    </row>
    <row r="860" spans="1:37" x14ac:dyDescent="0.25">
      <c r="A860" s="74" t="s">
        <v>1163</v>
      </c>
      <c r="B860" s="84" t="s">
        <v>28</v>
      </c>
      <c r="C860" s="74" t="s">
        <v>30</v>
      </c>
      <c r="D860" s="74" t="s">
        <v>61</v>
      </c>
      <c r="E860" s="74" t="s">
        <v>403</v>
      </c>
      <c r="F860" s="74" t="s">
        <v>1160</v>
      </c>
      <c r="G860" s="74" t="s">
        <v>31</v>
      </c>
      <c r="H860" s="84">
        <v>10</v>
      </c>
      <c r="I860" s="85">
        <v>0.7</v>
      </c>
      <c r="J860" s="86">
        <v>0.45890207746534312</v>
      </c>
      <c r="K860" s="87">
        <v>0.2</v>
      </c>
      <c r="L860" s="87">
        <v>0.27</v>
      </c>
      <c r="M860" s="87">
        <v>0.27</v>
      </c>
      <c r="N860" s="84">
        <v>0.27</v>
      </c>
      <c r="O860" s="84">
        <v>0.27</v>
      </c>
      <c r="P860" s="84">
        <v>0.27</v>
      </c>
      <c r="Q860" s="84">
        <v>0.27</v>
      </c>
      <c r="R860" s="84">
        <v>0.25</v>
      </c>
      <c r="S860" s="84">
        <v>0.25</v>
      </c>
      <c r="T860" s="84">
        <v>0.25</v>
      </c>
      <c r="U860" s="84">
        <v>0.25</v>
      </c>
      <c r="V860" s="74">
        <v>0.25</v>
      </c>
      <c r="W860" s="74">
        <v>0.25</v>
      </c>
      <c r="X860" s="74">
        <v>0.25</v>
      </c>
      <c r="Y860" s="74">
        <v>0.25</v>
      </c>
      <c r="Z860" s="74">
        <v>0.25</v>
      </c>
      <c r="AA860" s="74">
        <v>0.25</v>
      </c>
      <c r="AB860" s="74">
        <v>0.25</v>
      </c>
      <c r="AC860" s="74">
        <v>0.25</v>
      </c>
      <c r="AD860" s="74">
        <v>0.25</v>
      </c>
      <c r="AE860" s="74">
        <v>0.25</v>
      </c>
      <c r="AF860" s="74">
        <v>0.25</v>
      </c>
      <c r="AG860" s="74">
        <v>0.33</v>
      </c>
      <c r="AH860" s="74">
        <v>0.33</v>
      </c>
      <c r="AI860" s="74" t="s">
        <v>26</v>
      </c>
      <c r="AJ860" s="74" t="s">
        <v>26</v>
      </c>
      <c r="AK860" s="74" t="s">
        <v>26</v>
      </c>
    </row>
    <row r="861" spans="1:37" x14ac:dyDescent="0.25">
      <c r="A861" s="74" t="s">
        <v>1164</v>
      </c>
      <c r="B861" s="84" t="s">
        <v>20</v>
      </c>
      <c r="C861" s="74" t="s">
        <v>21</v>
      </c>
      <c r="D861" s="74" t="s">
        <v>61</v>
      </c>
      <c r="E861" s="74" t="s">
        <v>403</v>
      </c>
      <c r="F861" s="74" t="s">
        <v>1165</v>
      </c>
      <c r="G861" s="74" t="s">
        <v>404</v>
      </c>
      <c r="H861" s="84">
        <v>10</v>
      </c>
      <c r="I861" s="85">
        <v>0.7</v>
      </c>
      <c r="J861" s="86">
        <v>0.43222833727285442</v>
      </c>
      <c r="K861" s="87">
        <v>0.13</v>
      </c>
      <c r="L861" s="87">
        <v>0.2</v>
      </c>
      <c r="M861" s="87">
        <v>0.2</v>
      </c>
      <c r="N861" s="84">
        <v>0.2</v>
      </c>
      <c r="O861" s="84">
        <v>0.2</v>
      </c>
      <c r="P861" s="84">
        <v>0.2</v>
      </c>
      <c r="Q861" s="84">
        <v>0.2</v>
      </c>
      <c r="R861" s="84">
        <v>0.2</v>
      </c>
      <c r="S861" s="84">
        <v>0.2</v>
      </c>
      <c r="T861" s="84">
        <v>0.2</v>
      </c>
      <c r="U861" s="84">
        <v>0.2</v>
      </c>
      <c r="V861" s="74">
        <v>0.2</v>
      </c>
      <c r="W861" s="74">
        <v>0.2</v>
      </c>
      <c r="X861" s="74">
        <v>0.2</v>
      </c>
      <c r="Y861" s="74">
        <v>0.2</v>
      </c>
      <c r="Z861" s="74">
        <v>0.2</v>
      </c>
      <c r="AA861" s="74">
        <v>0.2</v>
      </c>
      <c r="AB861" s="74">
        <v>0.2</v>
      </c>
      <c r="AC861" s="74">
        <v>0.2</v>
      </c>
      <c r="AD861" s="74">
        <v>0.2</v>
      </c>
      <c r="AE861" s="74">
        <v>0.2</v>
      </c>
      <c r="AF861" s="74">
        <v>0.2</v>
      </c>
      <c r="AG861" s="74">
        <v>0.33</v>
      </c>
      <c r="AH861" s="74">
        <v>0.33</v>
      </c>
      <c r="AI861" s="74" t="s">
        <v>26</v>
      </c>
      <c r="AJ861" s="74" t="s">
        <v>26</v>
      </c>
      <c r="AK861" s="74" t="s">
        <v>26</v>
      </c>
    </row>
    <row r="862" spans="1:37" x14ac:dyDescent="0.25">
      <c r="A862" s="74" t="s">
        <v>1166</v>
      </c>
      <c r="B862" s="84" t="s">
        <v>28</v>
      </c>
      <c r="C862" s="74" t="s">
        <v>21</v>
      </c>
      <c r="D862" s="74" t="s">
        <v>61</v>
      </c>
      <c r="E862" s="74" t="s">
        <v>403</v>
      </c>
      <c r="F862" s="74" t="s">
        <v>1165</v>
      </c>
      <c r="G862" s="74" t="s">
        <v>404</v>
      </c>
      <c r="H862" s="84">
        <v>10</v>
      </c>
      <c r="I862" s="85">
        <v>0.7</v>
      </c>
      <c r="J862" s="86">
        <v>0.43222833727285442</v>
      </c>
      <c r="K862" s="87">
        <v>0.2</v>
      </c>
      <c r="L862" s="87">
        <v>0.27</v>
      </c>
      <c r="M862" s="87">
        <v>0.27</v>
      </c>
      <c r="N862" s="84">
        <v>0.27</v>
      </c>
      <c r="O862" s="84">
        <v>0.27</v>
      </c>
      <c r="P862" s="84">
        <v>0.27</v>
      </c>
      <c r="Q862" s="84">
        <v>0.27</v>
      </c>
      <c r="R862" s="84">
        <v>0.27</v>
      </c>
      <c r="S862" s="84">
        <v>0.27</v>
      </c>
      <c r="T862" s="84">
        <v>0.27</v>
      </c>
      <c r="U862" s="84">
        <v>0.27</v>
      </c>
      <c r="V862" s="74">
        <v>0.27</v>
      </c>
      <c r="W862" s="74">
        <v>0.27</v>
      </c>
      <c r="X862" s="74">
        <v>0.27</v>
      </c>
      <c r="Y862" s="74">
        <v>0.27</v>
      </c>
      <c r="Z862" s="74">
        <v>0.27</v>
      </c>
      <c r="AA862" s="74">
        <v>0.27</v>
      </c>
      <c r="AB862" s="74">
        <v>0.27</v>
      </c>
      <c r="AC862" s="74">
        <v>0.27</v>
      </c>
      <c r="AD862" s="74">
        <v>0.27</v>
      </c>
      <c r="AE862" s="74">
        <v>0.27</v>
      </c>
      <c r="AF862" s="74">
        <v>0.27</v>
      </c>
      <c r="AG862" s="74">
        <v>0.33</v>
      </c>
      <c r="AH862" s="74">
        <v>0.33</v>
      </c>
      <c r="AI862" s="74" t="s">
        <v>26</v>
      </c>
      <c r="AJ862" s="74" t="s">
        <v>26</v>
      </c>
      <c r="AK862" s="74" t="s">
        <v>26</v>
      </c>
    </row>
    <row r="863" spans="1:37" x14ac:dyDescent="0.25">
      <c r="A863" s="74" t="s">
        <v>1167</v>
      </c>
      <c r="B863" s="84" t="s">
        <v>20</v>
      </c>
      <c r="C863" s="74" t="s">
        <v>30</v>
      </c>
      <c r="D863" s="74" t="s">
        <v>61</v>
      </c>
      <c r="E863" s="74" t="s">
        <v>403</v>
      </c>
      <c r="F863" s="74" t="s">
        <v>1165</v>
      </c>
      <c r="G863" s="74" t="s">
        <v>31</v>
      </c>
      <c r="H863" s="84">
        <v>10</v>
      </c>
      <c r="I863" s="85">
        <v>0.7</v>
      </c>
      <c r="J863" s="86">
        <v>0.45890207746534312</v>
      </c>
      <c r="K863" s="87">
        <v>0.2</v>
      </c>
      <c r="L863" s="87">
        <v>0.27</v>
      </c>
      <c r="M863" s="87">
        <v>0.27</v>
      </c>
      <c r="N863" s="84">
        <v>0.27</v>
      </c>
      <c r="O863" s="84">
        <v>0.27</v>
      </c>
      <c r="P863" s="84">
        <v>0.27</v>
      </c>
      <c r="Q863" s="84">
        <v>0.27</v>
      </c>
      <c r="R863" s="84">
        <v>0.25</v>
      </c>
      <c r="S863" s="84">
        <v>0.25</v>
      </c>
      <c r="T863" s="84">
        <v>0.25</v>
      </c>
      <c r="U863" s="84">
        <v>0.25</v>
      </c>
      <c r="V863" s="74">
        <v>0.25</v>
      </c>
      <c r="W863" s="74">
        <v>0.25</v>
      </c>
      <c r="X863" s="74">
        <v>0.25</v>
      </c>
      <c r="Y863" s="74">
        <v>0.25</v>
      </c>
      <c r="Z863" s="74">
        <v>0.25</v>
      </c>
      <c r="AA863" s="74">
        <v>0.25</v>
      </c>
      <c r="AB863" s="74">
        <v>0.25</v>
      </c>
      <c r="AC863" s="74">
        <v>0.25</v>
      </c>
      <c r="AD863" s="74">
        <v>0.25</v>
      </c>
      <c r="AE863" s="74">
        <v>0.25</v>
      </c>
      <c r="AF863" s="74">
        <v>0.25</v>
      </c>
      <c r="AG863" s="74">
        <v>0.33</v>
      </c>
      <c r="AH863" s="74">
        <v>0.33</v>
      </c>
      <c r="AI863" s="74" t="s">
        <v>26</v>
      </c>
      <c r="AJ863" s="74" t="s">
        <v>26</v>
      </c>
      <c r="AK863" s="74" t="s">
        <v>26</v>
      </c>
    </row>
    <row r="864" spans="1:37" x14ac:dyDescent="0.25">
      <c r="A864" s="74" t="s">
        <v>1168</v>
      </c>
      <c r="B864" s="84" t="s">
        <v>28</v>
      </c>
      <c r="C864" s="74" t="s">
        <v>30</v>
      </c>
      <c r="D864" s="74" t="s">
        <v>61</v>
      </c>
      <c r="E864" s="74" t="s">
        <v>403</v>
      </c>
      <c r="F864" s="74" t="s">
        <v>1165</v>
      </c>
      <c r="G864" s="74" t="s">
        <v>31</v>
      </c>
      <c r="H864" s="84">
        <v>10</v>
      </c>
      <c r="I864" s="85">
        <v>0.7</v>
      </c>
      <c r="J864" s="86">
        <v>0.45890207746534312</v>
      </c>
      <c r="K864" s="87">
        <v>0.2</v>
      </c>
      <c r="L864" s="87">
        <v>0.27</v>
      </c>
      <c r="M864" s="87">
        <v>0.27</v>
      </c>
      <c r="N864" s="84">
        <v>0.27</v>
      </c>
      <c r="O864" s="84">
        <v>0.27</v>
      </c>
      <c r="P864" s="84">
        <v>0.27</v>
      </c>
      <c r="Q864" s="84">
        <v>0.27</v>
      </c>
      <c r="R864" s="84">
        <v>0.25</v>
      </c>
      <c r="S864" s="84">
        <v>0.25</v>
      </c>
      <c r="T864" s="84">
        <v>0.25</v>
      </c>
      <c r="U864" s="84">
        <v>0.25</v>
      </c>
      <c r="V864" s="74">
        <v>0.25</v>
      </c>
      <c r="W864" s="74">
        <v>0.25</v>
      </c>
      <c r="X864" s="74">
        <v>0.25</v>
      </c>
      <c r="Y864" s="74">
        <v>0.25</v>
      </c>
      <c r="Z864" s="74">
        <v>0.25</v>
      </c>
      <c r="AA864" s="74">
        <v>0.25</v>
      </c>
      <c r="AB864" s="74">
        <v>0.25</v>
      </c>
      <c r="AC864" s="74">
        <v>0.25</v>
      </c>
      <c r="AD864" s="74">
        <v>0.25</v>
      </c>
      <c r="AE864" s="74">
        <v>0.25</v>
      </c>
      <c r="AF864" s="74">
        <v>0.25</v>
      </c>
      <c r="AG864" s="74">
        <v>0.33</v>
      </c>
      <c r="AH864" s="74">
        <v>0.33</v>
      </c>
      <c r="AI864" s="74" t="s">
        <v>26</v>
      </c>
      <c r="AJ864" s="74" t="s">
        <v>26</v>
      </c>
      <c r="AK864" s="74" t="s">
        <v>26</v>
      </c>
    </row>
    <row r="865" spans="1:37" x14ac:dyDescent="0.25">
      <c r="A865" s="74" t="s">
        <v>1169</v>
      </c>
      <c r="B865" s="84" t="s">
        <v>20</v>
      </c>
      <c r="C865" s="74" t="s">
        <v>21</v>
      </c>
      <c r="D865" s="74" t="s">
        <v>22</v>
      </c>
      <c r="E865" s="74" t="s">
        <v>38</v>
      </c>
      <c r="F865" s="74" t="s">
        <v>1170</v>
      </c>
      <c r="G865" s="74" t="s">
        <v>40</v>
      </c>
      <c r="H865" s="84">
        <v>15</v>
      </c>
      <c r="I865" s="85">
        <v>0.7</v>
      </c>
      <c r="J865" s="86">
        <v>0.59221963589442039</v>
      </c>
      <c r="K865" s="87">
        <v>0.13</v>
      </c>
      <c r="L865" s="87">
        <v>0.2</v>
      </c>
      <c r="M865" s="87">
        <v>0.2</v>
      </c>
      <c r="N865" s="84">
        <v>0.2</v>
      </c>
      <c r="O865" s="84">
        <v>0.2</v>
      </c>
      <c r="P865" s="84">
        <v>0.2</v>
      </c>
      <c r="Q865" s="84">
        <v>0.2</v>
      </c>
      <c r="R865" s="84">
        <v>0.2</v>
      </c>
      <c r="S865" s="84">
        <v>0.2</v>
      </c>
      <c r="T865" s="84">
        <v>0.2</v>
      </c>
      <c r="U865" s="84">
        <v>0.2</v>
      </c>
      <c r="V865" s="74">
        <v>0.2</v>
      </c>
      <c r="W865" s="74">
        <v>0.2</v>
      </c>
      <c r="X865" s="74">
        <v>0.2</v>
      </c>
      <c r="Y865" s="74">
        <v>0.2</v>
      </c>
      <c r="Z865" s="74">
        <v>0.2</v>
      </c>
      <c r="AA865" s="74">
        <v>0.2</v>
      </c>
      <c r="AB865" s="74">
        <v>0.2</v>
      </c>
      <c r="AC865" s="74">
        <v>0.2</v>
      </c>
      <c r="AD865" s="74">
        <v>0.23</v>
      </c>
      <c r="AE865" s="74">
        <v>0.23</v>
      </c>
      <c r="AF865" s="74">
        <v>0.23</v>
      </c>
      <c r="AG865" s="74">
        <v>0.33</v>
      </c>
      <c r="AH865" s="74">
        <v>0.33</v>
      </c>
      <c r="AI865" s="74" t="s">
        <v>26</v>
      </c>
      <c r="AJ865" s="74" t="s">
        <v>26</v>
      </c>
      <c r="AK865" s="74" t="s">
        <v>26</v>
      </c>
    </row>
    <row r="866" spans="1:37" x14ac:dyDescent="0.25">
      <c r="A866" s="74" t="s">
        <v>1171</v>
      </c>
      <c r="B866" s="84" t="s">
        <v>28</v>
      </c>
      <c r="C866" s="74" t="s">
        <v>21</v>
      </c>
      <c r="D866" s="74" t="s">
        <v>22</v>
      </c>
      <c r="E866" s="74" t="s">
        <v>38</v>
      </c>
      <c r="F866" s="74" t="s">
        <v>1170</v>
      </c>
      <c r="G866" s="74" t="s">
        <v>40</v>
      </c>
      <c r="H866" s="84">
        <v>15</v>
      </c>
      <c r="I866" s="85">
        <v>0.7</v>
      </c>
      <c r="J866" s="86">
        <v>0.59221963589442039</v>
      </c>
      <c r="K866" s="87">
        <v>0.2</v>
      </c>
      <c r="L866" s="87">
        <v>0.27</v>
      </c>
      <c r="M866" s="87">
        <v>0.27</v>
      </c>
      <c r="N866" s="84">
        <v>0.27</v>
      </c>
      <c r="O866" s="84">
        <v>0.27</v>
      </c>
      <c r="P866" s="84">
        <v>0.27</v>
      </c>
      <c r="Q866" s="84">
        <v>0.27</v>
      </c>
      <c r="R866" s="84">
        <v>0.27</v>
      </c>
      <c r="S866" s="84">
        <v>0.27</v>
      </c>
      <c r="T866" s="84">
        <v>0.27</v>
      </c>
      <c r="U866" s="84">
        <v>0.27</v>
      </c>
      <c r="V866" s="74">
        <v>0.27</v>
      </c>
      <c r="W866" s="74">
        <v>0.27</v>
      </c>
      <c r="X866" s="74">
        <v>0.27</v>
      </c>
      <c r="Y866" s="74">
        <v>0.27</v>
      </c>
      <c r="Z866" s="74">
        <v>0.27</v>
      </c>
      <c r="AA866" s="74">
        <v>0.27</v>
      </c>
      <c r="AB866" s="74">
        <v>0.27</v>
      </c>
      <c r="AC866" s="74">
        <v>0.27</v>
      </c>
      <c r="AD866" s="74">
        <v>0.31</v>
      </c>
      <c r="AE866" s="74">
        <v>0.31</v>
      </c>
      <c r="AF866" s="74">
        <v>0.31</v>
      </c>
      <c r="AG866" s="74">
        <v>0.33</v>
      </c>
      <c r="AH866" s="74">
        <v>0.33</v>
      </c>
      <c r="AI866" s="74" t="s">
        <v>26</v>
      </c>
      <c r="AJ866" s="74" t="s">
        <v>26</v>
      </c>
      <c r="AK866" s="74" t="s">
        <v>26</v>
      </c>
    </row>
    <row r="867" spans="1:37" x14ac:dyDescent="0.25">
      <c r="A867" s="74" t="s">
        <v>1172</v>
      </c>
      <c r="B867" s="84" t="s">
        <v>20</v>
      </c>
      <c r="C867" s="74" t="s">
        <v>30</v>
      </c>
      <c r="D867" s="74" t="s">
        <v>22</v>
      </c>
      <c r="E867" s="74" t="s">
        <v>38</v>
      </c>
      <c r="F867" s="74" t="s">
        <v>1170</v>
      </c>
      <c r="G867" s="74" t="s">
        <v>31</v>
      </c>
      <c r="H867" s="84">
        <v>15</v>
      </c>
      <c r="I867" s="85">
        <v>0.7</v>
      </c>
      <c r="J867" s="86">
        <v>0.6269962886457372</v>
      </c>
      <c r="K867" s="87">
        <v>0.12</v>
      </c>
      <c r="L867" s="87">
        <v>0.17</v>
      </c>
      <c r="M867" s="87">
        <v>0.17</v>
      </c>
      <c r="N867" s="84">
        <v>0.25</v>
      </c>
      <c r="O867" s="84">
        <v>0.25</v>
      </c>
      <c r="P867" s="84">
        <v>0.25</v>
      </c>
      <c r="Q867" s="84">
        <v>0.25</v>
      </c>
      <c r="R867" s="84">
        <v>0.25</v>
      </c>
      <c r="S867" s="84">
        <v>0.25</v>
      </c>
      <c r="T867" s="84">
        <v>0.25</v>
      </c>
      <c r="U867" s="84">
        <v>0.25</v>
      </c>
      <c r="V867" s="74">
        <v>0.25</v>
      </c>
      <c r="W867" s="74">
        <v>0.25</v>
      </c>
      <c r="X867" s="74">
        <v>0.25</v>
      </c>
      <c r="Y867" s="74">
        <v>0.25</v>
      </c>
      <c r="Z867" s="74">
        <v>0.25</v>
      </c>
      <c r="AA867" s="74">
        <v>0.25</v>
      </c>
      <c r="AB867" s="74">
        <v>0.25</v>
      </c>
      <c r="AC867" s="74">
        <v>0.25</v>
      </c>
      <c r="AD867" s="74">
        <v>0.25</v>
      </c>
      <c r="AE867" s="74">
        <v>0.25</v>
      </c>
      <c r="AF867" s="74">
        <v>0.25</v>
      </c>
      <c r="AG867" s="74">
        <v>0.33</v>
      </c>
      <c r="AH867" s="74">
        <v>0.33</v>
      </c>
      <c r="AI867" s="74" t="s">
        <v>26</v>
      </c>
      <c r="AJ867" s="74" t="s">
        <v>26</v>
      </c>
      <c r="AK867" s="74" t="s">
        <v>26</v>
      </c>
    </row>
    <row r="868" spans="1:37" x14ac:dyDescent="0.25">
      <c r="A868" s="74" t="s">
        <v>1173</v>
      </c>
      <c r="B868" s="84" t="s">
        <v>28</v>
      </c>
      <c r="C868" s="74" t="s">
        <v>30</v>
      </c>
      <c r="D868" s="74" t="s">
        <v>22</v>
      </c>
      <c r="E868" s="74" t="s">
        <v>38</v>
      </c>
      <c r="F868" s="74" t="s">
        <v>1170</v>
      </c>
      <c r="G868" s="74" t="s">
        <v>31</v>
      </c>
      <c r="H868" s="84">
        <v>15</v>
      </c>
      <c r="I868" s="85">
        <v>0.7</v>
      </c>
      <c r="J868" s="86">
        <v>0.6269962886457372</v>
      </c>
      <c r="K868" s="87">
        <v>0.12</v>
      </c>
      <c r="L868" s="87">
        <v>0.27</v>
      </c>
      <c r="M868" s="87">
        <v>0.27</v>
      </c>
      <c r="N868" s="84">
        <v>0.27</v>
      </c>
      <c r="O868" s="84">
        <v>0.25</v>
      </c>
      <c r="P868" s="84">
        <v>0.25</v>
      </c>
      <c r="Q868" s="84">
        <v>0.25</v>
      </c>
      <c r="R868" s="84">
        <v>0.25</v>
      </c>
      <c r="S868" s="84">
        <v>0.25</v>
      </c>
      <c r="T868" s="84">
        <v>0.25</v>
      </c>
      <c r="U868" s="84">
        <v>0.25</v>
      </c>
      <c r="V868" s="74">
        <v>0.25</v>
      </c>
      <c r="W868" s="74">
        <v>0.25</v>
      </c>
      <c r="X868" s="74">
        <v>0.25</v>
      </c>
      <c r="Y868" s="74">
        <v>0.25</v>
      </c>
      <c r="Z868" s="74">
        <v>0.25</v>
      </c>
      <c r="AA868" s="74">
        <v>0.25</v>
      </c>
      <c r="AB868" s="74">
        <v>0.25</v>
      </c>
      <c r="AC868" s="74">
        <v>0.25</v>
      </c>
      <c r="AD868" s="74">
        <v>0.25</v>
      </c>
      <c r="AE868" s="74">
        <v>0.25</v>
      </c>
      <c r="AF868" s="74">
        <v>0.25</v>
      </c>
      <c r="AG868" s="74">
        <v>0.33</v>
      </c>
      <c r="AH868" s="74">
        <v>0.33</v>
      </c>
      <c r="AI868" s="74" t="s">
        <v>26</v>
      </c>
      <c r="AJ868" s="74" t="s">
        <v>26</v>
      </c>
      <c r="AK868" s="74" t="s">
        <v>26</v>
      </c>
    </row>
    <row r="869" spans="1:37" x14ac:dyDescent="0.25">
      <c r="A869" s="74" t="s">
        <v>1174</v>
      </c>
      <c r="B869" s="84" t="s">
        <v>20</v>
      </c>
      <c r="C869" s="74" t="s">
        <v>21</v>
      </c>
      <c r="D869" s="74" t="s">
        <v>22</v>
      </c>
      <c r="E869" s="74" t="s">
        <v>23</v>
      </c>
      <c r="F869" s="74" t="s">
        <v>1175</v>
      </c>
      <c r="G869" s="74" t="s">
        <v>25</v>
      </c>
      <c r="H869" s="84">
        <v>30</v>
      </c>
      <c r="I869" s="85">
        <v>0.7</v>
      </c>
      <c r="J869" s="86">
        <v>0.93701255059446531</v>
      </c>
      <c r="K869" s="87">
        <v>0.13</v>
      </c>
      <c r="L869" s="87">
        <v>0.2</v>
      </c>
      <c r="M869" s="87">
        <v>0.2</v>
      </c>
      <c r="N869" s="84">
        <v>0.2</v>
      </c>
      <c r="O869" s="84">
        <v>0.2</v>
      </c>
      <c r="P869" s="84">
        <v>0.2</v>
      </c>
      <c r="Q869" s="84">
        <v>0.2</v>
      </c>
      <c r="R869" s="84">
        <v>0.35</v>
      </c>
      <c r="S869" s="84">
        <v>0.35</v>
      </c>
      <c r="T869" s="84">
        <v>0.35</v>
      </c>
      <c r="U869" s="84">
        <v>0.35</v>
      </c>
      <c r="V869" s="74">
        <v>0.35</v>
      </c>
      <c r="W869" s="74">
        <v>0.35</v>
      </c>
      <c r="X869" s="74">
        <v>0.35</v>
      </c>
      <c r="Y869" s="74">
        <v>0.35</v>
      </c>
      <c r="Z869" s="74">
        <v>0.35</v>
      </c>
      <c r="AA869" s="74">
        <v>0.35</v>
      </c>
      <c r="AB869" s="74">
        <v>0.35</v>
      </c>
      <c r="AC869" s="74">
        <v>0.35</v>
      </c>
      <c r="AD869" s="74">
        <v>0.4</v>
      </c>
      <c r="AE869" s="74">
        <v>0.4</v>
      </c>
      <c r="AF869" s="74">
        <v>0.4</v>
      </c>
      <c r="AG869" s="74">
        <v>0.38</v>
      </c>
      <c r="AH869" s="74">
        <v>0.38</v>
      </c>
      <c r="AI869" s="74" t="s">
        <v>26</v>
      </c>
      <c r="AJ869" s="74" t="s">
        <v>26</v>
      </c>
      <c r="AK869" s="74" t="s">
        <v>26</v>
      </c>
    </row>
    <row r="870" spans="1:37" x14ac:dyDescent="0.25">
      <c r="A870" s="74" t="s">
        <v>1176</v>
      </c>
      <c r="B870" s="84" t="s">
        <v>28</v>
      </c>
      <c r="C870" s="74" t="s">
        <v>21</v>
      </c>
      <c r="D870" s="74" t="s">
        <v>22</v>
      </c>
      <c r="E870" s="74" t="s">
        <v>23</v>
      </c>
      <c r="F870" s="74" t="s">
        <v>1175</v>
      </c>
      <c r="G870" s="74" t="s">
        <v>25</v>
      </c>
      <c r="H870" s="84">
        <v>30</v>
      </c>
      <c r="I870" s="85">
        <v>0.7</v>
      </c>
      <c r="J870" s="86">
        <v>0.93701255059446531</v>
      </c>
      <c r="K870" s="87">
        <v>0.2</v>
      </c>
      <c r="L870" s="87">
        <v>0.27</v>
      </c>
      <c r="M870" s="87">
        <v>0.27</v>
      </c>
      <c r="N870" s="84">
        <v>0.27</v>
      </c>
      <c r="O870" s="84">
        <v>0.27</v>
      </c>
      <c r="P870" s="84">
        <v>0.27</v>
      </c>
      <c r="Q870" s="84">
        <v>0.27</v>
      </c>
      <c r="R870" s="84">
        <v>0.35</v>
      </c>
      <c r="S870" s="84">
        <v>0.35</v>
      </c>
      <c r="T870" s="84">
        <v>0.35</v>
      </c>
      <c r="U870" s="84">
        <v>0.35</v>
      </c>
      <c r="V870" s="74">
        <v>0.35</v>
      </c>
      <c r="W870" s="74">
        <v>0.35</v>
      </c>
      <c r="X870" s="74">
        <v>0.35</v>
      </c>
      <c r="Y870" s="74">
        <v>0.35</v>
      </c>
      <c r="Z870" s="74">
        <v>0.35</v>
      </c>
      <c r="AA870" s="74">
        <v>0.35</v>
      </c>
      <c r="AB870" s="74">
        <v>0.35</v>
      </c>
      <c r="AC870" s="74">
        <v>0.35</v>
      </c>
      <c r="AD870" s="74">
        <v>0.4</v>
      </c>
      <c r="AE870" s="74">
        <v>0.4</v>
      </c>
      <c r="AF870" s="74">
        <v>0.4</v>
      </c>
      <c r="AG870" s="74">
        <v>0.38</v>
      </c>
      <c r="AH870" s="74">
        <v>0.38</v>
      </c>
      <c r="AI870" s="74" t="s">
        <v>26</v>
      </c>
      <c r="AJ870" s="74" t="s">
        <v>26</v>
      </c>
      <c r="AK870" s="74" t="s">
        <v>26</v>
      </c>
    </row>
    <row r="871" spans="1:37" x14ac:dyDescent="0.25">
      <c r="A871" s="74" t="s">
        <v>1177</v>
      </c>
      <c r="B871" s="84" t="s">
        <v>20</v>
      </c>
      <c r="C871" s="74" t="s">
        <v>30</v>
      </c>
      <c r="D871" s="74" t="s">
        <v>22</v>
      </c>
      <c r="E871" s="74" t="s">
        <v>23</v>
      </c>
      <c r="F871" s="74" t="s">
        <v>1175</v>
      </c>
      <c r="G871" s="74" t="s">
        <v>31</v>
      </c>
      <c r="H871" s="84">
        <v>30</v>
      </c>
      <c r="I871" s="85">
        <v>0.7</v>
      </c>
      <c r="J871" s="86">
        <v>0.90160459736008924</v>
      </c>
      <c r="K871" s="87">
        <v>0.12</v>
      </c>
      <c r="L871" s="87">
        <v>0.17</v>
      </c>
      <c r="M871" s="87">
        <v>0.17</v>
      </c>
      <c r="N871" s="84">
        <v>0.25</v>
      </c>
      <c r="O871" s="84">
        <v>0.25</v>
      </c>
      <c r="P871" s="84">
        <v>0.25</v>
      </c>
      <c r="Q871" s="84">
        <v>0.25</v>
      </c>
      <c r="R871" s="84">
        <v>0.35</v>
      </c>
      <c r="S871" s="84">
        <v>0.35</v>
      </c>
      <c r="T871" s="84">
        <v>0.35</v>
      </c>
      <c r="U871" s="84">
        <v>0.35</v>
      </c>
      <c r="V871" s="74">
        <v>0.35</v>
      </c>
      <c r="W871" s="74">
        <v>0.35</v>
      </c>
      <c r="X871" s="74">
        <v>0.35</v>
      </c>
      <c r="Y871" s="74">
        <v>0.35</v>
      </c>
      <c r="Z871" s="74">
        <v>0.35</v>
      </c>
      <c r="AA871" s="74">
        <v>0.35</v>
      </c>
      <c r="AB871" s="74">
        <v>0.35</v>
      </c>
      <c r="AC871" s="74">
        <v>0.35</v>
      </c>
      <c r="AD871" s="74">
        <v>0.35</v>
      </c>
      <c r="AE871" s="74">
        <v>0.35</v>
      </c>
      <c r="AF871" s="74">
        <v>0.35</v>
      </c>
      <c r="AG871" s="74">
        <v>0.38</v>
      </c>
      <c r="AH871" s="74">
        <v>0.38</v>
      </c>
      <c r="AI871" s="74" t="s">
        <v>26</v>
      </c>
      <c r="AJ871" s="74" t="s">
        <v>26</v>
      </c>
      <c r="AK871" s="74" t="s">
        <v>26</v>
      </c>
    </row>
    <row r="872" spans="1:37" x14ac:dyDescent="0.25">
      <c r="A872" s="74" t="s">
        <v>1178</v>
      </c>
      <c r="B872" s="84" t="s">
        <v>28</v>
      </c>
      <c r="C872" s="74" t="s">
        <v>30</v>
      </c>
      <c r="D872" s="74" t="s">
        <v>22</v>
      </c>
      <c r="E872" s="74" t="s">
        <v>23</v>
      </c>
      <c r="F872" s="74" t="s">
        <v>1175</v>
      </c>
      <c r="G872" s="74" t="s">
        <v>31</v>
      </c>
      <c r="H872" s="84">
        <v>30</v>
      </c>
      <c r="I872" s="85">
        <v>0.7</v>
      </c>
      <c r="J872" s="86">
        <v>0.90160459736008924</v>
      </c>
      <c r="K872" s="87">
        <v>0.12</v>
      </c>
      <c r="L872" s="87">
        <v>0.27</v>
      </c>
      <c r="M872" s="87">
        <v>0.27</v>
      </c>
      <c r="N872" s="84">
        <v>0.27</v>
      </c>
      <c r="O872" s="84">
        <v>0.25</v>
      </c>
      <c r="P872" s="84">
        <v>0.25</v>
      </c>
      <c r="Q872" s="84">
        <v>0.25</v>
      </c>
      <c r="R872" s="84">
        <v>0.35</v>
      </c>
      <c r="S872" s="84">
        <v>0.35</v>
      </c>
      <c r="T872" s="84">
        <v>0.35</v>
      </c>
      <c r="U872" s="84">
        <v>0.35</v>
      </c>
      <c r="V872" s="74">
        <v>0.35</v>
      </c>
      <c r="W872" s="74">
        <v>0.35</v>
      </c>
      <c r="X872" s="74">
        <v>0.35</v>
      </c>
      <c r="Y872" s="74">
        <v>0.35</v>
      </c>
      <c r="Z872" s="74">
        <v>0.35</v>
      </c>
      <c r="AA872" s="74">
        <v>0.35</v>
      </c>
      <c r="AB872" s="74">
        <v>0.35</v>
      </c>
      <c r="AC872" s="74">
        <v>0.35</v>
      </c>
      <c r="AD872" s="74">
        <v>0.35</v>
      </c>
      <c r="AE872" s="74">
        <v>0.35</v>
      </c>
      <c r="AF872" s="74">
        <v>0.35</v>
      </c>
      <c r="AG872" s="74">
        <v>0.38</v>
      </c>
      <c r="AH872" s="74">
        <v>0.38</v>
      </c>
      <c r="AI872" s="74" t="s">
        <v>26</v>
      </c>
      <c r="AJ872" s="74" t="s">
        <v>26</v>
      </c>
      <c r="AK872" s="74" t="s">
        <v>26</v>
      </c>
    </row>
    <row r="873" spans="1:37" x14ac:dyDescent="0.25">
      <c r="A873" s="74" t="s">
        <v>1179</v>
      </c>
      <c r="B873" s="84" t="s">
        <v>28</v>
      </c>
      <c r="C873" s="74" t="s">
        <v>34</v>
      </c>
      <c r="D873" s="74" t="s">
        <v>22</v>
      </c>
      <c r="E873" s="74" t="s">
        <v>23</v>
      </c>
      <c r="F873" s="74" t="s">
        <v>1175</v>
      </c>
      <c r="G873" s="74" t="s">
        <v>35</v>
      </c>
      <c r="H873" s="84">
        <v>45</v>
      </c>
      <c r="I873" s="85">
        <v>0.7</v>
      </c>
      <c r="J873" s="86">
        <v>1.1938264117478663</v>
      </c>
      <c r="K873" s="87">
        <v>0.2</v>
      </c>
      <c r="L873" s="87">
        <v>0.27</v>
      </c>
      <c r="M873" s="87">
        <v>0.27</v>
      </c>
      <c r="N873" s="84">
        <v>0.27</v>
      </c>
      <c r="O873" s="84">
        <v>0.27</v>
      </c>
      <c r="P873" s="84">
        <v>0.27</v>
      </c>
      <c r="Q873" s="84">
        <v>0.27</v>
      </c>
      <c r="R873" s="84">
        <v>0.35</v>
      </c>
      <c r="S873" s="84">
        <v>0.35</v>
      </c>
      <c r="T873" s="84">
        <v>0.35</v>
      </c>
      <c r="U873" s="84">
        <v>0.35</v>
      </c>
      <c r="V873" s="74">
        <v>0.35</v>
      </c>
      <c r="W873" s="74">
        <v>0.35</v>
      </c>
      <c r="X873" s="74">
        <v>0.35</v>
      </c>
      <c r="Y873" s="74">
        <v>0.35</v>
      </c>
      <c r="Z873" s="74">
        <v>0.45</v>
      </c>
      <c r="AA873" s="74">
        <v>0.45</v>
      </c>
      <c r="AB873" s="74">
        <v>0.45</v>
      </c>
      <c r="AC873" s="74">
        <v>0.45</v>
      </c>
      <c r="AD873" s="74">
        <v>0.45</v>
      </c>
      <c r="AE873" s="74">
        <v>0.45</v>
      </c>
      <c r="AF873" s="74">
        <v>0.45</v>
      </c>
      <c r="AG873" s="74">
        <v>0.45</v>
      </c>
      <c r="AH873" s="74">
        <v>0.45</v>
      </c>
      <c r="AI873" s="74" t="s">
        <v>26</v>
      </c>
      <c r="AJ873" s="74" t="s">
        <v>26</v>
      </c>
      <c r="AK873" s="74" t="s">
        <v>26</v>
      </c>
    </row>
    <row r="874" spans="1:37" x14ac:dyDescent="0.25">
      <c r="A874" s="74" t="s">
        <v>1180</v>
      </c>
      <c r="B874" s="84" t="s">
        <v>20</v>
      </c>
      <c r="C874" s="74" t="s">
        <v>34</v>
      </c>
      <c r="D874" s="74" t="s">
        <v>64</v>
      </c>
      <c r="E874" s="74" t="s">
        <v>65</v>
      </c>
      <c r="F874" s="74" t="s">
        <v>1181</v>
      </c>
      <c r="G874" s="74" t="s">
        <v>67</v>
      </c>
      <c r="H874" s="84">
        <v>3</v>
      </c>
      <c r="I874" s="85">
        <v>0.7</v>
      </c>
      <c r="J874" s="86">
        <v>0.19266055070705185</v>
      </c>
      <c r="K874" s="87" t="s">
        <v>54</v>
      </c>
      <c r="L874" s="87" t="s">
        <v>54</v>
      </c>
      <c r="M874" s="87" t="s">
        <v>54</v>
      </c>
      <c r="N874" s="84" t="s">
        <v>54</v>
      </c>
      <c r="O874" s="84" t="s">
        <v>54</v>
      </c>
      <c r="P874" s="84" t="s">
        <v>54</v>
      </c>
      <c r="Q874" s="84" t="s">
        <v>54</v>
      </c>
      <c r="R874" s="84" t="s">
        <v>54</v>
      </c>
      <c r="S874" s="84" t="s">
        <v>54</v>
      </c>
      <c r="T874" s="84" t="s">
        <v>54</v>
      </c>
      <c r="U874" s="84" t="s">
        <v>54</v>
      </c>
      <c r="V874" s="74" t="s">
        <v>54</v>
      </c>
      <c r="W874" s="74" t="s">
        <v>54</v>
      </c>
      <c r="X874" s="74" t="s">
        <v>54</v>
      </c>
      <c r="Y874" s="74" t="s">
        <v>54</v>
      </c>
      <c r="Z874" s="74" t="s">
        <v>54</v>
      </c>
      <c r="AA874" s="74" t="s">
        <v>54</v>
      </c>
      <c r="AB874" s="74" t="s">
        <v>54</v>
      </c>
      <c r="AC874" s="74" t="s">
        <v>54</v>
      </c>
      <c r="AD874" s="74" t="s">
        <v>54</v>
      </c>
      <c r="AE874" s="74" t="s">
        <v>54</v>
      </c>
      <c r="AF874" s="74" t="s">
        <v>54</v>
      </c>
      <c r="AG874" s="74" t="s">
        <v>54</v>
      </c>
      <c r="AH874" s="74">
        <v>0.06</v>
      </c>
      <c r="AI874" s="74" t="s">
        <v>26</v>
      </c>
      <c r="AJ874" s="74" t="s">
        <v>26</v>
      </c>
      <c r="AK874" s="74" t="s">
        <v>26</v>
      </c>
    </row>
    <row r="875" spans="1:37" x14ac:dyDescent="0.25">
      <c r="A875" s="74" t="s">
        <v>1182</v>
      </c>
      <c r="B875" s="84" t="s">
        <v>20</v>
      </c>
      <c r="C875" s="74" t="s">
        <v>34</v>
      </c>
      <c r="D875" s="74" t="s">
        <v>64</v>
      </c>
      <c r="E875" s="74" t="s">
        <v>65</v>
      </c>
      <c r="F875" s="74" t="s">
        <v>1181</v>
      </c>
      <c r="G875" s="74" t="s">
        <v>67</v>
      </c>
      <c r="H875" s="84">
        <v>5</v>
      </c>
      <c r="I875" s="85">
        <v>0.7</v>
      </c>
      <c r="J875" s="86">
        <v>0.3002819220036449</v>
      </c>
      <c r="K875" s="87" t="s">
        <v>54</v>
      </c>
      <c r="L875" s="87" t="s">
        <v>54</v>
      </c>
      <c r="M875" s="87" t="s">
        <v>54</v>
      </c>
      <c r="N875" s="84" t="s">
        <v>54</v>
      </c>
      <c r="O875" s="84" t="s">
        <v>54</v>
      </c>
      <c r="P875" s="84" t="s">
        <v>54</v>
      </c>
      <c r="Q875" s="84" t="s">
        <v>54</v>
      </c>
      <c r="R875" s="84" t="s">
        <v>54</v>
      </c>
      <c r="S875" s="84" t="s">
        <v>54</v>
      </c>
      <c r="T875" s="84" t="s">
        <v>54</v>
      </c>
      <c r="U875" s="84" t="s">
        <v>54</v>
      </c>
      <c r="V875" s="74" t="s">
        <v>54</v>
      </c>
      <c r="W875" s="74" t="s">
        <v>54</v>
      </c>
      <c r="X875" s="74" t="s">
        <v>54</v>
      </c>
      <c r="Y875" s="74" t="s">
        <v>54</v>
      </c>
      <c r="Z875" s="74" t="s">
        <v>54</v>
      </c>
      <c r="AA875" s="74" t="s">
        <v>54</v>
      </c>
      <c r="AB875" s="74" t="s">
        <v>54</v>
      </c>
      <c r="AC875" s="74" t="s">
        <v>54</v>
      </c>
      <c r="AD875" s="74" t="s">
        <v>54</v>
      </c>
      <c r="AE875" s="74" t="s">
        <v>54</v>
      </c>
      <c r="AF875" s="74" t="s">
        <v>54</v>
      </c>
      <c r="AG875" s="74" t="s">
        <v>54</v>
      </c>
      <c r="AH875" s="74">
        <v>0.33</v>
      </c>
      <c r="AI875" s="74" t="s">
        <v>26</v>
      </c>
      <c r="AJ875" s="74" t="s">
        <v>26</v>
      </c>
      <c r="AK875" s="74" t="s">
        <v>26</v>
      </c>
    </row>
    <row r="876" spans="1:37" x14ac:dyDescent="0.25">
      <c r="A876" s="74" t="s">
        <v>1183</v>
      </c>
      <c r="B876" s="84" t="s">
        <v>20</v>
      </c>
      <c r="C876" s="74" t="s">
        <v>34</v>
      </c>
      <c r="D876" s="74" t="s">
        <v>64</v>
      </c>
      <c r="E876" s="74" t="s">
        <v>65</v>
      </c>
      <c r="F876" s="74" t="s">
        <v>1181</v>
      </c>
      <c r="G876" s="74" t="s">
        <v>67</v>
      </c>
      <c r="H876" s="84">
        <v>8</v>
      </c>
      <c r="I876" s="85">
        <v>0.7</v>
      </c>
      <c r="J876" s="86">
        <v>0.41632534112866099</v>
      </c>
      <c r="K876" s="87" t="s">
        <v>54</v>
      </c>
      <c r="L876" s="87" t="s">
        <v>54</v>
      </c>
      <c r="M876" s="87" t="s">
        <v>54</v>
      </c>
      <c r="N876" s="84" t="s">
        <v>54</v>
      </c>
      <c r="O876" s="84" t="s">
        <v>54</v>
      </c>
      <c r="P876" s="84" t="s">
        <v>54</v>
      </c>
      <c r="Q876" s="84" t="s">
        <v>54</v>
      </c>
      <c r="R876" s="84" t="s">
        <v>54</v>
      </c>
      <c r="S876" s="84" t="s">
        <v>54</v>
      </c>
      <c r="T876" s="84" t="s">
        <v>54</v>
      </c>
      <c r="U876" s="84" t="s">
        <v>54</v>
      </c>
      <c r="V876" s="74" t="s">
        <v>54</v>
      </c>
      <c r="W876" s="74" t="s">
        <v>54</v>
      </c>
      <c r="X876" s="74" t="s">
        <v>54</v>
      </c>
      <c r="Y876" s="74" t="s">
        <v>54</v>
      </c>
      <c r="Z876" s="74" t="s">
        <v>54</v>
      </c>
      <c r="AA876" s="74" t="s">
        <v>54</v>
      </c>
      <c r="AB876" s="74" t="s">
        <v>54</v>
      </c>
      <c r="AC876" s="74" t="s">
        <v>54</v>
      </c>
      <c r="AD876" s="74" t="s">
        <v>54</v>
      </c>
      <c r="AE876" s="74" t="s">
        <v>54</v>
      </c>
      <c r="AF876" s="74" t="s">
        <v>54</v>
      </c>
      <c r="AG876" s="74" t="s">
        <v>54</v>
      </c>
      <c r="AH876" s="74">
        <v>0.33</v>
      </c>
      <c r="AI876" s="74" t="s">
        <v>26</v>
      </c>
      <c r="AJ876" s="74" t="s">
        <v>26</v>
      </c>
      <c r="AK876" s="74" t="s">
        <v>26</v>
      </c>
    </row>
    <row r="877" spans="1:37" x14ac:dyDescent="0.25">
      <c r="A877" s="74" t="s">
        <v>1184</v>
      </c>
      <c r="B877" s="84" t="s">
        <v>20</v>
      </c>
      <c r="C877" s="74" t="s">
        <v>34</v>
      </c>
      <c r="D877" s="74" t="s">
        <v>22</v>
      </c>
      <c r="E877" s="74" t="s">
        <v>45</v>
      </c>
      <c r="F877" s="74" t="s">
        <v>1181</v>
      </c>
      <c r="G877" s="74" t="s">
        <v>47</v>
      </c>
      <c r="H877" s="84">
        <v>3</v>
      </c>
      <c r="I877" s="85">
        <v>0.7</v>
      </c>
      <c r="J877" s="86">
        <v>0.21259440446529665</v>
      </c>
      <c r="K877" s="87" t="s">
        <v>54</v>
      </c>
      <c r="L877" s="87" t="s">
        <v>54</v>
      </c>
      <c r="M877" s="87" t="s">
        <v>54</v>
      </c>
      <c r="N877" s="84" t="s">
        <v>54</v>
      </c>
      <c r="O877" s="84" t="s">
        <v>54</v>
      </c>
      <c r="P877" s="84" t="s">
        <v>54</v>
      </c>
      <c r="Q877" s="84" t="s">
        <v>54</v>
      </c>
      <c r="R877" s="84" t="s">
        <v>54</v>
      </c>
      <c r="S877" s="84" t="s">
        <v>54</v>
      </c>
      <c r="T877" s="84" t="s">
        <v>54</v>
      </c>
      <c r="U877" s="84" t="s">
        <v>54</v>
      </c>
      <c r="V877" s="74" t="s">
        <v>54</v>
      </c>
      <c r="W877" s="74" t="s">
        <v>54</v>
      </c>
      <c r="X877" s="74" t="s">
        <v>54</v>
      </c>
      <c r="Y877" s="74" t="s">
        <v>54</v>
      </c>
      <c r="Z877" s="74" t="s">
        <v>54</v>
      </c>
      <c r="AA877" s="74" t="s">
        <v>54</v>
      </c>
      <c r="AB877" s="74" t="s">
        <v>54</v>
      </c>
      <c r="AC877" s="74" t="s">
        <v>54</v>
      </c>
      <c r="AD877" s="74" t="s">
        <v>54</v>
      </c>
      <c r="AE877" s="74" t="s">
        <v>54</v>
      </c>
      <c r="AF877" s="74" t="s">
        <v>54</v>
      </c>
      <c r="AG877" s="74" t="s">
        <v>54</v>
      </c>
      <c r="AH877" s="74">
        <v>0.06</v>
      </c>
      <c r="AI877" s="74" t="s">
        <v>26</v>
      </c>
      <c r="AJ877" s="74" t="s">
        <v>26</v>
      </c>
      <c r="AK877" s="74" t="s">
        <v>26</v>
      </c>
    </row>
    <row r="878" spans="1:37" x14ac:dyDescent="0.25">
      <c r="A878" s="74" t="s">
        <v>1185</v>
      </c>
      <c r="B878" s="84" t="s">
        <v>20</v>
      </c>
      <c r="C878" s="74" t="s">
        <v>34</v>
      </c>
      <c r="D878" s="74" t="s">
        <v>22</v>
      </c>
      <c r="E878" s="74" t="s">
        <v>45</v>
      </c>
      <c r="F878" s="74" t="s">
        <v>1181</v>
      </c>
      <c r="G878" s="74" t="s">
        <v>47</v>
      </c>
      <c r="H878" s="84">
        <v>5</v>
      </c>
      <c r="I878" s="85">
        <v>0.7</v>
      </c>
      <c r="J878" s="86">
        <v>0.33324229430046914</v>
      </c>
      <c r="K878" s="87" t="s">
        <v>54</v>
      </c>
      <c r="L878" s="87" t="s">
        <v>54</v>
      </c>
      <c r="M878" s="87" t="s">
        <v>54</v>
      </c>
      <c r="N878" s="84" t="s">
        <v>54</v>
      </c>
      <c r="O878" s="84" t="s">
        <v>54</v>
      </c>
      <c r="P878" s="84" t="s">
        <v>54</v>
      </c>
      <c r="Q878" s="84" t="s">
        <v>54</v>
      </c>
      <c r="R878" s="84" t="s">
        <v>54</v>
      </c>
      <c r="S878" s="84" t="s">
        <v>54</v>
      </c>
      <c r="T878" s="84" t="s">
        <v>54</v>
      </c>
      <c r="U878" s="84" t="s">
        <v>54</v>
      </c>
      <c r="V878" s="74" t="s">
        <v>54</v>
      </c>
      <c r="W878" s="74" t="s">
        <v>54</v>
      </c>
      <c r="X878" s="74" t="s">
        <v>54</v>
      </c>
      <c r="Y878" s="74" t="s">
        <v>54</v>
      </c>
      <c r="Z878" s="74" t="s">
        <v>54</v>
      </c>
      <c r="AA878" s="74" t="s">
        <v>54</v>
      </c>
      <c r="AB878" s="74" t="s">
        <v>54</v>
      </c>
      <c r="AC878" s="74" t="s">
        <v>54</v>
      </c>
      <c r="AD878" s="74" t="s">
        <v>54</v>
      </c>
      <c r="AE878" s="74" t="s">
        <v>54</v>
      </c>
      <c r="AF878" s="74" t="s">
        <v>54</v>
      </c>
      <c r="AG878" s="74" t="s">
        <v>54</v>
      </c>
      <c r="AH878" s="74">
        <v>0.33</v>
      </c>
      <c r="AI878" s="74" t="s">
        <v>26</v>
      </c>
      <c r="AJ878" s="74" t="s">
        <v>26</v>
      </c>
      <c r="AK878" s="74" t="s">
        <v>26</v>
      </c>
    </row>
    <row r="879" spans="1:37" x14ac:dyDescent="0.25">
      <c r="A879" s="74" t="s">
        <v>1186</v>
      </c>
      <c r="B879" s="84" t="s">
        <v>20</v>
      </c>
      <c r="C879" s="74" t="s">
        <v>34</v>
      </c>
      <c r="D879" s="74" t="s">
        <v>22</v>
      </c>
      <c r="E879" s="74" t="s">
        <v>45</v>
      </c>
      <c r="F879" s="74" t="s">
        <v>1181</v>
      </c>
      <c r="G879" s="74" t="s">
        <v>47</v>
      </c>
      <c r="H879" s="84">
        <v>8</v>
      </c>
      <c r="I879" s="85">
        <v>0.7</v>
      </c>
      <c r="J879" s="86">
        <v>0.4685930811166602</v>
      </c>
      <c r="K879" s="87" t="s">
        <v>54</v>
      </c>
      <c r="L879" s="87" t="s">
        <v>54</v>
      </c>
      <c r="M879" s="87" t="s">
        <v>54</v>
      </c>
      <c r="N879" s="84" t="s">
        <v>54</v>
      </c>
      <c r="O879" s="84" t="s">
        <v>54</v>
      </c>
      <c r="P879" s="84" t="s">
        <v>54</v>
      </c>
      <c r="Q879" s="84" t="s">
        <v>54</v>
      </c>
      <c r="R879" s="84" t="s">
        <v>54</v>
      </c>
      <c r="S879" s="84" t="s">
        <v>54</v>
      </c>
      <c r="T879" s="84" t="s">
        <v>54</v>
      </c>
      <c r="U879" s="84" t="s">
        <v>54</v>
      </c>
      <c r="V879" s="74" t="s">
        <v>54</v>
      </c>
      <c r="W879" s="74" t="s">
        <v>54</v>
      </c>
      <c r="X879" s="74" t="s">
        <v>54</v>
      </c>
      <c r="Y879" s="74" t="s">
        <v>54</v>
      </c>
      <c r="Z879" s="74" t="s">
        <v>54</v>
      </c>
      <c r="AA879" s="74" t="s">
        <v>54</v>
      </c>
      <c r="AB879" s="74" t="s">
        <v>54</v>
      </c>
      <c r="AC879" s="74" t="s">
        <v>54</v>
      </c>
      <c r="AD879" s="74" t="s">
        <v>54</v>
      </c>
      <c r="AE879" s="74" t="s">
        <v>54</v>
      </c>
      <c r="AF879" s="74" t="s">
        <v>54</v>
      </c>
      <c r="AG879" s="74" t="s">
        <v>54</v>
      </c>
      <c r="AH879" s="74">
        <v>0.33</v>
      </c>
      <c r="AI879" s="74" t="s">
        <v>26</v>
      </c>
      <c r="AJ879" s="74" t="s">
        <v>26</v>
      </c>
      <c r="AK879" s="74" t="s">
        <v>26</v>
      </c>
    </row>
    <row r="880" spans="1:37" x14ac:dyDescent="0.25">
      <c r="A880" s="74" t="s">
        <v>4696</v>
      </c>
      <c r="B880" s="74" t="s">
        <v>20</v>
      </c>
      <c r="C880" s="74" t="s">
        <v>3340</v>
      </c>
      <c r="D880" s="74" t="s">
        <v>64</v>
      </c>
      <c r="E880" s="74" t="s">
        <v>4697</v>
      </c>
      <c r="F880" s="74" t="s">
        <v>4698</v>
      </c>
      <c r="G880" s="74" t="s">
        <v>67</v>
      </c>
      <c r="H880" s="74">
        <v>15</v>
      </c>
      <c r="I880" s="74">
        <v>0.7</v>
      </c>
      <c r="J880" s="74">
        <v>0.65649226615016587</v>
      </c>
      <c r="K880" s="74" t="s">
        <v>54</v>
      </c>
      <c r="L880" s="74" t="s">
        <v>54</v>
      </c>
      <c r="M880" s="74" t="s">
        <v>54</v>
      </c>
      <c r="N880" s="74" t="s">
        <v>54</v>
      </c>
      <c r="O880" s="74" t="s">
        <v>54</v>
      </c>
      <c r="P880" s="74" t="s">
        <v>54</v>
      </c>
      <c r="Q880" s="74" t="s">
        <v>54</v>
      </c>
      <c r="R880" s="74" t="s">
        <v>54</v>
      </c>
      <c r="S880" s="74" t="s">
        <v>54</v>
      </c>
      <c r="T880" s="74" t="s">
        <v>54</v>
      </c>
      <c r="U880" s="74" t="s">
        <v>54</v>
      </c>
      <c r="V880" s="74" t="s">
        <v>54</v>
      </c>
      <c r="W880" s="74" t="s">
        <v>54</v>
      </c>
      <c r="X880" s="74" t="s">
        <v>54</v>
      </c>
      <c r="Y880" s="74" t="s">
        <v>54</v>
      </c>
      <c r="Z880" s="74" t="s">
        <v>54</v>
      </c>
      <c r="AA880" s="74" t="s">
        <v>54</v>
      </c>
      <c r="AB880" s="74" t="s">
        <v>54</v>
      </c>
      <c r="AC880" s="74" t="s">
        <v>54</v>
      </c>
      <c r="AD880" s="74" t="s">
        <v>54</v>
      </c>
      <c r="AE880" s="74" t="s">
        <v>54</v>
      </c>
      <c r="AF880" s="74" t="s">
        <v>54</v>
      </c>
      <c r="AG880" s="74">
        <v>5</v>
      </c>
      <c r="AH880" s="74">
        <v>5</v>
      </c>
      <c r="AI880" s="74" t="s">
        <v>26</v>
      </c>
      <c r="AJ880" s="74" t="s">
        <v>26</v>
      </c>
      <c r="AK880" s="74" t="s">
        <v>26</v>
      </c>
    </row>
  </sheetData>
  <autoFilter ref="A2:U880" xr:uid="{446ABA01-5079-4DAA-AF7B-1E6CAB5B7E61}"/>
  <mergeCells count="2">
    <mergeCell ref="A1:H1"/>
    <mergeCell ref="N1:U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43D01-5A8A-48F5-9032-2130666B4C8B}">
  <sheetPr>
    <tabColor theme="5" tint="0.59999389629810485"/>
  </sheetPr>
  <dimension ref="A1:AT2210"/>
  <sheetViews>
    <sheetView zoomScaleNormal="100" workbookViewId="0">
      <pane ySplit="2" topLeftCell="A232" activePane="bottomLeft" state="frozen"/>
      <selection activeCell="J3" sqref="J3:J880"/>
      <selection pane="bottomLeft" activeCell="A2" sqref="A2"/>
    </sheetView>
  </sheetViews>
  <sheetFormatPr defaultRowHeight="15" x14ac:dyDescent="0.25"/>
  <cols>
    <col min="1" max="1" width="12" style="75" customWidth="1"/>
    <col min="2" max="2" width="13.28515625" style="75" bestFit="1" customWidth="1"/>
    <col min="3" max="5" width="9.140625" style="75"/>
    <col min="6" max="6" width="21" style="75" customWidth="1"/>
    <col min="7" max="7" width="27.7109375" style="75" customWidth="1"/>
    <col min="8" max="8" width="37.7109375" style="75" customWidth="1"/>
    <col min="9" max="9" width="31.42578125" style="75" customWidth="1"/>
    <col min="10" max="10" width="46.28515625" style="75" customWidth="1"/>
    <col min="11" max="11" width="20" style="75" customWidth="1"/>
    <col min="12" max="12" width="9.140625" style="75"/>
    <col min="13" max="13" width="10.140625" style="75" bestFit="1" customWidth="1"/>
    <col min="14" max="14" width="11.28515625" style="75" bestFit="1" customWidth="1"/>
    <col min="15" max="15" width="102.7109375" style="75" customWidth="1"/>
    <col min="16" max="16" width="14" style="75" customWidth="1"/>
    <col min="17" max="21" width="9.140625" style="75"/>
    <col min="22" max="22" width="9.7109375" style="75" bestFit="1" customWidth="1"/>
    <col min="23" max="30" width="9.140625" style="75"/>
    <col min="31" max="31" width="10.5703125" style="75" bestFit="1" customWidth="1"/>
    <col min="32" max="32" width="28.28515625" style="75" bestFit="1" customWidth="1"/>
    <col min="33" max="40" width="9.140625" style="75"/>
    <col min="41" max="41" width="16.28515625" style="75" customWidth="1"/>
    <col min="42" max="42" width="9.140625" style="75"/>
    <col min="43" max="43" width="13.42578125" style="75" customWidth="1"/>
    <col min="44" max="16384" width="9.140625" style="75"/>
  </cols>
  <sheetData>
    <row r="1" spans="1:46" x14ac:dyDescent="0.25">
      <c r="A1" s="129" t="s">
        <v>5065</v>
      </c>
      <c r="B1" s="130"/>
      <c r="C1" s="130"/>
      <c r="D1" s="130"/>
      <c r="E1" s="130"/>
      <c r="F1" s="130"/>
      <c r="G1" s="130"/>
      <c r="H1" s="130"/>
      <c r="I1" s="130"/>
      <c r="J1" s="130"/>
      <c r="K1" s="130"/>
      <c r="L1" s="130"/>
    </row>
    <row r="2" spans="1:46" ht="67.5" x14ac:dyDescent="0.25">
      <c r="A2" s="89" t="s">
        <v>1213</v>
      </c>
      <c r="B2" s="89" t="s">
        <v>1214</v>
      </c>
      <c r="C2" s="89" t="s">
        <v>1215</v>
      </c>
      <c r="D2" s="89" t="s">
        <v>3</v>
      </c>
      <c r="E2" s="89" t="s">
        <v>4</v>
      </c>
      <c r="F2" s="89" t="s">
        <v>5</v>
      </c>
      <c r="G2" s="89" t="s">
        <v>6</v>
      </c>
      <c r="H2" s="89" t="s">
        <v>1216</v>
      </c>
      <c r="I2" s="89" t="s">
        <v>1217</v>
      </c>
      <c r="J2" s="89" t="s">
        <v>1218</v>
      </c>
      <c r="K2" s="89" t="s">
        <v>1219</v>
      </c>
      <c r="L2" s="89" t="s">
        <v>1220</v>
      </c>
      <c r="M2" s="89" t="s">
        <v>1221</v>
      </c>
      <c r="N2" s="89" t="s">
        <v>1222</v>
      </c>
      <c r="O2" s="89" t="s">
        <v>1223</v>
      </c>
      <c r="P2" s="89" t="s">
        <v>1224</v>
      </c>
      <c r="Q2" s="89" t="s">
        <v>1225</v>
      </c>
      <c r="R2" s="89" t="s">
        <v>1226</v>
      </c>
      <c r="S2" s="89" t="s">
        <v>1227</v>
      </c>
      <c r="T2" s="89" t="s">
        <v>1228</v>
      </c>
      <c r="U2" s="89" t="s">
        <v>1229</v>
      </c>
      <c r="V2" s="89" t="s">
        <v>1230</v>
      </c>
      <c r="W2" s="89" t="s">
        <v>1231</v>
      </c>
      <c r="X2" s="89" t="s">
        <v>1232</v>
      </c>
      <c r="Y2" s="89" t="s">
        <v>1233</v>
      </c>
      <c r="Z2" s="89" t="s">
        <v>1234</v>
      </c>
      <c r="AA2" s="89" t="s">
        <v>1235</v>
      </c>
      <c r="AB2" s="89" t="s">
        <v>1236</v>
      </c>
      <c r="AC2" s="89" t="s">
        <v>1237</v>
      </c>
      <c r="AD2" s="89" t="s">
        <v>1238</v>
      </c>
      <c r="AE2" s="89" t="s">
        <v>1239</v>
      </c>
      <c r="AF2" s="89" t="s">
        <v>1240</v>
      </c>
      <c r="AG2" s="89" t="s">
        <v>1241</v>
      </c>
      <c r="AH2" s="89" t="s">
        <v>1242</v>
      </c>
      <c r="AI2" s="89" t="s">
        <v>1243</v>
      </c>
      <c r="AJ2" s="89" t="s">
        <v>1244</v>
      </c>
      <c r="AK2" s="89" t="s">
        <v>1245</v>
      </c>
      <c r="AL2" s="89" t="s">
        <v>1246</v>
      </c>
      <c r="AM2" s="89" t="s">
        <v>1247</v>
      </c>
      <c r="AN2" s="89" t="s">
        <v>1248</v>
      </c>
      <c r="AO2" s="89" t="s">
        <v>1249</v>
      </c>
      <c r="AP2" s="89" t="s">
        <v>1250</v>
      </c>
      <c r="AQ2" s="89" t="s">
        <v>1251</v>
      </c>
      <c r="AR2" s="89" t="s">
        <v>1252</v>
      </c>
      <c r="AS2" s="89" t="s">
        <v>1253</v>
      </c>
      <c r="AT2" s="89" t="s">
        <v>1254</v>
      </c>
    </row>
    <row r="3" spans="1:46" x14ac:dyDescent="0.25">
      <c r="A3" s="106" t="s">
        <v>1255</v>
      </c>
      <c r="B3" s="107" t="s">
        <v>1256</v>
      </c>
      <c r="C3" s="107" t="s">
        <v>1257</v>
      </c>
      <c r="D3" s="107" t="s">
        <v>89</v>
      </c>
      <c r="E3" s="107" t="s">
        <v>22</v>
      </c>
      <c r="F3" s="107" t="s">
        <v>396</v>
      </c>
      <c r="G3" s="107" t="s">
        <v>1258</v>
      </c>
      <c r="H3" s="107"/>
      <c r="I3" s="107"/>
      <c r="J3" s="107"/>
      <c r="K3" s="107"/>
      <c r="L3" s="108">
        <v>888.25172415339284</v>
      </c>
      <c r="M3" s="93">
        <v>14</v>
      </c>
      <c r="N3" s="108">
        <v>796</v>
      </c>
      <c r="O3" s="107" t="s">
        <v>1258</v>
      </c>
      <c r="P3" s="107"/>
      <c r="Q3" s="107" t="s">
        <v>1259</v>
      </c>
      <c r="R3" s="107" t="s">
        <v>1260</v>
      </c>
      <c r="S3" s="107"/>
      <c r="T3" s="93">
        <v>21</v>
      </c>
      <c r="U3" s="109">
        <v>2</v>
      </c>
      <c r="V3" s="110">
        <v>45931</v>
      </c>
      <c r="W3" s="110"/>
      <c r="X3" s="107" t="s">
        <v>1261</v>
      </c>
      <c r="Y3" s="107"/>
      <c r="Z3" s="107"/>
      <c r="AA3" s="107"/>
      <c r="AB3" s="107" t="s">
        <v>1262</v>
      </c>
      <c r="AC3" s="107" t="s">
        <v>1263</v>
      </c>
      <c r="AD3" s="107" t="s">
        <v>1264</v>
      </c>
      <c r="AE3" s="110">
        <v>45125</v>
      </c>
      <c r="AF3" s="106" t="s">
        <v>1265</v>
      </c>
      <c r="AG3" s="108">
        <v>8.2715358774574893E-2</v>
      </c>
      <c r="AH3" s="108">
        <v>8.6426428974236386E-2</v>
      </c>
      <c r="AI3" s="108">
        <v>3.296805770906353</v>
      </c>
      <c r="AJ3" s="107" t="s">
        <v>26</v>
      </c>
      <c r="AK3" s="97">
        <v>-7.99</v>
      </c>
      <c r="AL3" s="108">
        <v>4.13</v>
      </c>
      <c r="AM3" s="111"/>
      <c r="AN3" s="112">
        <v>22</v>
      </c>
      <c r="AO3" s="113" t="s">
        <v>1266</v>
      </c>
      <c r="AP3" s="113" t="s">
        <v>1267</v>
      </c>
      <c r="AQ3" s="113" t="s">
        <v>1261</v>
      </c>
      <c r="AR3" s="114" t="s">
        <v>1267</v>
      </c>
      <c r="AS3" s="114"/>
      <c r="AT3" s="107"/>
    </row>
    <row r="4" spans="1:46" x14ac:dyDescent="0.25">
      <c r="A4" s="106" t="s">
        <v>1268</v>
      </c>
      <c r="B4" s="107" t="s">
        <v>1269</v>
      </c>
      <c r="C4" s="107" t="s">
        <v>1257</v>
      </c>
      <c r="D4" s="107" t="s">
        <v>89</v>
      </c>
      <c r="E4" s="107" t="s">
        <v>22</v>
      </c>
      <c r="F4" s="107" t="s">
        <v>396</v>
      </c>
      <c r="G4" s="107" t="s">
        <v>1258</v>
      </c>
      <c r="H4" s="107"/>
      <c r="I4" s="107"/>
      <c r="J4" s="107"/>
      <c r="K4" s="107"/>
      <c r="L4" s="108">
        <v>841.50454949308403</v>
      </c>
      <c r="M4" s="93">
        <v>14</v>
      </c>
      <c r="N4" s="108">
        <v>756.75</v>
      </c>
      <c r="O4" s="107" t="s">
        <v>1258</v>
      </c>
      <c r="P4" s="107"/>
      <c r="Q4" s="107" t="s">
        <v>1259</v>
      </c>
      <c r="R4" s="107" t="s">
        <v>1260</v>
      </c>
      <c r="S4" s="107"/>
      <c r="T4" s="93">
        <v>21</v>
      </c>
      <c r="U4" s="109">
        <v>2</v>
      </c>
      <c r="V4" s="110">
        <v>45931</v>
      </c>
      <c r="W4" s="110"/>
      <c r="X4" s="107" t="s">
        <v>1261</v>
      </c>
      <c r="Y4" s="107"/>
      <c r="Z4" s="107"/>
      <c r="AA4" s="107"/>
      <c r="AB4" s="107" t="s">
        <v>1262</v>
      </c>
      <c r="AC4" s="107" t="s">
        <v>1263</v>
      </c>
      <c r="AD4" s="107" t="s">
        <v>1264</v>
      </c>
      <c r="AE4" s="110">
        <v>45125</v>
      </c>
      <c r="AF4" s="106" t="s">
        <v>1265</v>
      </c>
      <c r="AG4" s="108">
        <v>7.3368439705407004E-2</v>
      </c>
      <c r="AH4" s="108">
        <v>7.6517405349248099E-2</v>
      </c>
      <c r="AI4" s="108">
        <v>2.9926522255302763</v>
      </c>
      <c r="AJ4" s="107" t="s">
        <v>26</v>
      </c>
      <c r="AK4" s="97">
        <v>-0.17</v>
      </c>
      <c r="AL4" s="108">
        <v>3.915</v>
      </c>
      <c r="AM4" s="111"/>
      <c r="AN4" s="112">
        <v>22</v>
      </c>
      <c r="AO4" s="113" t="s">
        <v>1266</v>
      </c>
      <c r="AP4" s="113" t="s">
        <v>1267</v>
      </c>
      <c r="AQ4" s="113" t="s">
        <v>1261</v>
      </c>
      <c r="AR4" s="114" t="s">
        <v>1267</v>
      </c>
      <c r="AS4" s="114"/>
      <c r="AT4" s="107"/>
    </row>
    <row r="5" spans="1:46" x14ac:dyDescent="0.25">
      <c r="A5" s="107" t="s">
        <v>1270</v>
      </c>
      <c r="B5" s="107" t="s">
        <v>1271</v>
      </c>
      <c r="C5" s="107" t="s">
        <v>1257</v>
      </c>
      <c r="D5" s="107" t="s">
        <v>89</v>
      </c>
      <c r="E5" s="107" t="s">
        <v>22</v>
      </c>
      <c r="F5" s="107" t="s">
        <v>396</v>
      </c>
      <c r="G5" s="107" t="s">
        <v>1258</v>
      </c>
      <c r="H5" s="107"/>
      <c r="I5" s="107"/>
      <c r="J5" s="107"/>
      <c r="K5" s="107"/>
      <c r="L5" s="108">
        <v>551.34935332619875</v>
      </c>
      <c r="M5" s="93">
        <v>14</v>
      </c>
      <c r="N5" s="108">
        <v>495.75</v>
      </c>
      <c r="O5" s="107" t="s">
        <v>1258</v>
      </c>
      <c r="P5" s="107"/>
      <c r="Q5" s="107" t="s">
        <v>1259</v>
      </c>
      <c r="R5" s="107" t="s">
        <v>1260</v>
      </c>
      <c r="S5" s="107"/>
      <c r="T5" s="93">
        <v>21</v>
      </c>
      <c r="U5" s="109">
        <v>2</v>
      </c>
      <c r="V5" s="110">
        <v>45931</v>
      </c>
      <c r="W5" s="110"/>
      <c r="X5" s="107" t="s">
        <v>1261</v>
      </c>
      <c r="Y5" s="107"/>
      <c r="Z5" s="107"/>
      <c r="AA5" s="107"/>
      <c r="AB5" s="107" t="s">
        <v>1262</v>
      </c>
      <c r="AC5" s="107" t="s">
        <v>1263</v>
      </c>
      <c r="AD5" s="107" t="s">
        <v>1264</v>
      </c>
      <c r="AE5" s="110">
        <v>45125</v>
      </c>
      <c r="AF5" s="107" t="s">
        <v>1265</v>
      </c>
      <c r="AG5" s="108">
        <v>4.8258888490450576E-2</v>
      </c>
      <c r="AH5" s="108">
        <v>5.0334963019985655E-2</v>
      </c>
      <c r="AI5" s="108">
        <v>1.9747079653550585</v>
      </c>
      <c r="AJ5" s="107" t="s">
        <v>26</v>
      </c>
      <c r="AK5" s="97">
        <v>7.94</v>
      </c>
      <c r="AL5" s="108">
        <v>2.5649999999999999</v>
      </c>
      <c r="AM5" s="111"/>
      <c r="AN5" s="107">
        <v>22</v>
      </c>
      <c r="AO5" s="113" t="s">
        <v>1266</v>
      </c>
      <c r="AP5" s="113" t="s">
        <v>1267</v>
      </c>
      <c r="AQ5" s="113" t="s">
        <v>1261</v>
      </c>
      <c r="AR5" s="114" t="s">
        <v>1267</v>
      </c>
      <c r="AS5" s="107"/>
      <c r="AT5" s="107"/>
    </row>
    <row r="6" spans="1:46" x14ac:dyDescent="0.25">
      <c r="A6" s="106" t="s">
        <v>1272</v>
      </c>
      <c r="B6" s="107" t="s">
        <v>1273</v>
      </c>
      <c r="C6" s="107" t="s">
        <v>1257</v>
      </c>
      <c r="D6" s="107" t="s">
        <v>89</v>
      </c>
      <c r="E6" s="107" t="s">
        <v>90</v>
      </c>
      <c r="F6" s="107" t="s">
        <v>1274</v>
      </c>
      <c r="G6" s="107" t="s">
        <v>1275</v>
      </c>
      <c r="H6" s="107" t="s">
        <v>1276</v>
      </c>
      <c r="I6" s="107" t="s">
        <v>1277</v>
      </c>
      <c r="J6" s="107"/>
      <c r="K6" s="107"/>
      <c r="L6" s="108">
        <v>13.114978549180412</v>
      </c>
      <c r="M6" s="93">
        <v>3</v>
      </c>
      <c r="N6" s="108">
        <v>11.88804225773781</v>
      </c>
      <c r="O6" s="107" t="s">
        <v>1278</v>
      </c>
      <c r="P6" s="107"/>
      <c r="Q6" s="107" t="s">
        <v>1259</v>
      </c>
      <c r="R6" s="107" t="s">
        <v>1260</v>
      </c>
      <c r="S6" s="107"/>
      <c r="T6" s="93">
        <v>6.3348195833729264</v>
      </c>
      <c r="U6" s="109">
        <v>5</v>
      </c>
      <c r="V6" s="110">
        <v>45200</v>
      </c>
      <c r="W6" s="110"/>
      <c r="X6" s="107" t="s">
        <v>1261</v>
      </c>
      <c r="Y6" s="107"/>
      <c r="Z6" s="107"/>
      <c r="AA6" s="107"/>
      <c r="AB6" s="107"/>
      <c r="AC6" s="107"/>
      <c r="AD6" s="107" t="s">
        <v>1264</v>
      </c>
      <c r="AE6" s="110">
        <v>45504</v>
      </c>
      <c r="AF6" s="106" t="s">
        <v>1279</v>
      </c>
      <c r="AG6" s="108">
        <v>1.4244437635277608E-3</v>
      </c>
      <c r="AH6" s="108">
        <v>1.4770122808606574E-3</v>
      </c>
      <c r="AI6" s="108">
        <v>0.55743533624507913</v>
      </c>
      <c r="AJ6" s="107" t="s">
        <v>1267</v>
      </c>
      <c r="AK6" s="97">
        <v>70.201007780011579</v>
      </c>
      <c r="AL6" s="108">
        <v>2.4399929288427987E-2</v>
      </c>
      <c r="AM6" s="111"/>
      <c r="AN6" s="112">
        <v>22</v>
      </c>
      <c r="AO6" s="113" t="s">
        <v>1266</v>
      </c>
      <c r="AP6" s="113" t="s">
        <v>1267</v>
      </c>
      <c r="AQ6" s="113" t="s">
        <v>1261</v>
      </c>
      <c r="AR6" s="114" t="s">
        <v>1267</v>
      </c>
      <c r="AS6" s="114"/>
      <c r="AT6" s="107"/>
    </row>
    <row r="7" spans="1:46" x14ac:dyDescent="0.25">
      <c r="A7" s="106" t="s">
        <v>1280</v>
      </c>
      <c r="B7" s="107" t="s">
        <v>1273</v>
      </c>
      <c r="C7" s="107" t="s">
        <v>1257</v>
      </c>
      <c r="D7" s="107" t="s">
        <v>89</v>
      </c>
      <c r="E7" s="107" t="s">
        <v>90</v>
      </c>
      <c r="F7" s="107" t="s">
        <v>1274</v>
      </c>
      <c r="G7" s="107" t="s">
        <v>1275</v>
      </c>
      <c r="H7" s="107" t="s">
        <v>1281</v>
      </c>
      <c r="I7" s="107" t="s">
        <v>1282</v>
      </c>
      <c r="J7" s="107"/>
      <c r="K7" s="107"/>
      <c r="L7" s="108">
        <v>17.859372237327527</v>
      </c>
      <c r="M7" s="93">
        <v>4</v>
      </c>
      <c r="N7" s="108">
        <v>16.188587046319423</v>
      </c>
      <c r="O7" s="107" t="s">
        <v>1283</v>
      </c>
      <c r="P7" s="107"/>
      <c r="Q7" s="107" t="s">
        <v>1259</v>
      </c>
      <c r="R7" s="107" t="s">
        <v>1260</v>
      </c>
      <c r="S7" s="107"/>
      <c r="T7" s="93">
        <v>4.410057721984181</v>
      </c>
      <c r="U7" s="109">
        <v>5</v>
      </c>
      <c r="V7" s="110">
        <v>45200</v>
      </c>
      <c r="W7" s="110"/>
      <c r="X7" s="107" t="s">
        <v>1261</v>
      </c>
      <c r="Y7" s="107"/>
      <c r="Z7" s="107"/>
      <c r="AA7" s="107"/>
      <c r="AB7" s="107" t="s">
        <v>1284</v>
      </c>
      <c r="AC7" s="107"/>
      <c r="AD7" s="107" t="s">
        <v>1264</v>
      </c>
      <c r="AE7" s="110">
        <v>45504</v>
      </c>
      <c r="AF7" s="106" t="s">
        <v>1279</v>
      </c>
      <c r="AG7" s="108">
        <v>1.9391649781544602E-3</v>
      </c>
      <c r="AH7" s="108">
        <v>2.0107290724174711E-3</v>
      </c>
      <c r="AI7" s="108">
        <v>1.0916669965910535</v>
      </c>
      <c r="AJ7" s="107" t="s">
        <v>26</v>
      </c>
      <c r="AK7" s="97">
        <v>26.268407736309793</v>
      </c>
      <c r="AL7" s="108">
        <v>3.3216817369036644E-2</v>
      </c>
      <c r="AM7" s="111"/>
      <c r="AN7" s="112">
        <v>22</v>
      </c>
      <c r="AO7" s="113" t="s">
        <v>1266</v>
      </c>
      <c r="AP7" s="113" t="s">
        <v>1267</v>
      </c>
      <c r="AQ7" s="113" t="s">
        <v>1261</v>
      </c>
      <c r="AR7" s="114" t="s">
        <v>1267</v>
      </c>
      <c r="AS7" s="114"/>
      <c r="AT7" s="107"/>
    </row>
    <row r="8" spans="1:46" x14ac:dyDescent="0.25">
      <c r="A8" s="106" t="s">
        <v>1285</v>
      </c>
      <c r="B8" s="107" t="s">
        <v>1273</v>
      </c>
      <c r="C8" s="107" t="s">
        <v>1257</v>
      </c>
      <c r="D8" s="107" t="s">
        <v>89</v>
      </c>
      <c r="E8" s="107" t="s">
        <v>90</v>
      </c>
      <c r="F8" s="107" t="s">
        <v>1274</v>
      </c>
      <c r="G8" s="107" t="s">
        <v>1286</v>
      </c>
      <c r="H8" s="107" t="s">
        <v>1287</v>
      </c>
      <c r="I8" s="107" t="s">
        <v>1288</v>
      </c>
      <c r="J8" s="107"/>
      <c r="K8" s="107"/>
      <c r="L8" s="108">
        <v>17.859372237327527</v>
      </c>
      <c r="M8" s="93">
        <v>4</v>
      </c>
      <c r="N8" s="108">
        <v>16.188587046319423</v>
      </c>
      <c r="O8" s="107" t="s">
        <v>1289</v>
      </c>
      <c r="P8" s="107"/>
      <c r="Q8" s="107" t="s">
        <v>1259</v>
      </c>
      <c r="R8" s="107" t="s">
        <v>1260</v>
      </c>
      <c r="S8" s="107"/>
      <c r="T8" s="93">
        <v>4.410057721984181</v>
      </c>
      <c r="U8" s="109">
        <v>10</v>
      </c>
      <c r="V8" s="110">
        <v>45200</v>
      </c>
      <c r="W8" s="110"/>
      <c r="X8" s="107" t="s">
        <v>1261</v>
      </c>
      <c r="Y8" s="107"/>
      <c r="Z8" s="107"/>
      <c r="AA8" s="107"/>
      <c r="AB8" s="107"/>
      <c r="AC8" s="107"/>
      <c r="AD8" s="107" t="s">
        <v>1264</v>
      </c>
      <c r="AE8" s="110">
        <v>45504</v>
      </c>
      <c r="AF8" s="106" t="s">
        <v>1279</v>
      </c>
      <c r="AG8" s="108">
        <v>1.9391649781544602E-3</v>
      </c>
      <c r="AH8" s="108">
        <v>2.0107290724174711E-3</v>
      </c>
      <c r="AI8" s="108">
        <v>1.0916669965910535</v>
      </c>
      <c r="AJ8" s="107" t="s">
        <v>26</v>
      </c>
      <c r="AK8" s="97">
        <v>26.268407736309793</v>
      </c>
      <c r="AL8" s="108">
        <v>1.6608408684518322E-2</v>
      </c>
      <c r="AM8" s="111"/>
      <c r="AN8" s="112">
        <v>22</v>
      </c>
      <c r="AO8" s="113" t="s">
        <v>1266</v>
      </c>
      <c r="AP8" s="113" t="s">
        <v>1267</v>
      </c>
      <c r="AQ8" s="113" t="s">
        <v>1261</v>
      </c>
      <c r="AR8" s="114" t="s">
        <v>1267</v>
      </c>
      <c r="AS8" s="114"/>
      <c r="AT8" s="107"/>
    </row>
    <row r="9" spans="1:46" x14ac:dyDescent="0.25">
      <c r="A9" s="106" t="s">
        <v>1290</v>
      </c>
      <c r="B9" s="107" t="s">
        <v>1273</v>
      </c>
      <c r="C9" s="107" t="s">
        <v>1257</v>
      </c>
      <c r="D9" s="107" t="s">
        <v>89</v>
      </c>
      <c r="E9" s="107" t="s">
        <v>90</v>
      </c>
      <c r="F9" s="107" t="s">
        <v>1274</v>
      </c>
      <c r="G9" s="107" t="s">
        <v>1291</v>
      </c>
      <c r="H9" s="107" t="s">
        <v>1292</v>
      </c>
      <c r="I9" s="107" t="s">
        <v>1288</v>
      </c>
      <c r="J9" s="107"/>
      <c r="K9" s="107"/>
      <c r="L9" s="108">
        <v>4.8551485157257588</v>
      </c>
      <c r="M9" s="93">
        <v>1</v>
      </c>
      <c r="N9" s="108">
        <v>4.4009382482861774</v>
      </c>
      <c r="O9" s="107" t="s">
        <v>1293</v>
      </c>
      <c r="P9" s="107"/>
      <c r="Q9" s="107" t="s">
        <v>1259</v>
      </c>
      <c r="R9" s="107" t="s">
        <v>1260</v>
      </c>
      <c r="S9" s="107"/>
      <c r="T9" s="93">
        <v>8.1538723207840693</v>
      </c>
      <c r="U9" s="109">
        <v>4</v>
      </c>
      <c r="V9" s="110">
        <v>45200</v>
      </c>
      <c r="W9" s="110"/>
      <c r="X9" s="107" t="s">
        <v>1261</v>
      </c>
      <c r="Y9" s="107"/>
      <c r="Z9" s="107"/>
      <c r="AA9" s="107"/>
      <c r="AB9" s="107"/>
      <c r="AC9" s="107"/>
      <c r="AD9" s="107" t="s">
        <v>1264</v>
      </c>
      <c r="AE9" s="110">
        <v>45504</v>
      </c>
      <c r="AF9" s="106" t="s">
        <v>1279</v>
      </c>
      <c r="AG9" s="108">
        <v>5.2703580708239313E-4</v>
      </c>
      <c r="AH9" s="108">
        <v>5.464858490349465E-4</v>
      </c>
      <c r="AI9" s="108">
        <v>0.18191981694612025</v>
      </c>
      <c r="AJ9" s="107" t="s">
        <v>1267</v>
      </c>
      <c r="AK9" s="97">
        <v>255.50950975055451</v>
      </c>
      <c r="AL9" s="108">
        <v>1.1284787748861302E-2</v>
      </c>
      <c r="AM9" s="111"/>
      <c r="AN9" s="112">
        <v>22</v>
      </c>
      <c r="AO9" s="113" t="s">
        <v>1266</v>
      </c>
      <c r="AP9" s="113" t="s">
        <v>1267</v>
      </c>
      <c r="AQ9" s="113" t="s">
        <v>1261</v>
      </c>
      <c r="AR9" s="114" t="s">
        <v>1267</v>
      </c>
      <c r="AS9" s="114"/>
      <c r="AT9" s="120"/>
    </row>
    <row r="10" spans="1:46" x14ac:dyDescent="0.25">
      <c r="A10" s="106" t="s">
        <v>1294</v>
      </c>
      <c r="B10" s="107" t="s">
        <v>1273</v>
      </c>
      <c r="C10" s="107" t="s">
        <v>1257</v>
      </c>
      <c r="D10" s="107" t="s">
        <v>89</v>
      </c>
      <c r="E10" s="107" t="s">
        <v>90</v>
      </c>
      <c r="F10" s="107" t="s">
        <v>1274</v>
      </c>
      <c r="G10" s="107" t="s">
        <v>1295</v>
      </c>
      <c r="H10" s="107" t="s">
        <v>1296</v>
      </c>
      <c r="I10" s="107" t="s">
        <v>1277</v>
      </c>
      <c r="J10" s="107"/>
      <c r="K10" s="107"/>
      <c r="L10" s="108">
        <v>2.5458218544967433</v>
      </c>
      <c r="M10" s="93">
        <v>1</v>
      </c>
      <c r="N10" s="108">
        <v>2.3076543871908237</v>
      </c>
      <c r="O10" s="107" t="s">
        <v>1297</v>
      </c>
      <c r="P10" s="107"/>
      <c r="Q10" s="107" t="s">
        <v>1259</v>
      </c>
      <c r="R10" s="107" t="s">
        <v>1260</v>
      </c>
      <c r="S10" s="107"/>
      <c r="T10" s="93">
        <v>15.838730479209929</v>
      </c>
      <c r="U10" s="109">
        <v>4</v>
      </c>
      <c r="V10" s="110">
        <v>45200</v>
      </c>
      <c r="W10" s="110"/>
      <c r="X10" s="107" t="s">
        <v>1261</v>
      </c>
      <c r="Y10" s="107"/>
      <c r="Z10" s="107"/>
      <c r="AA10" s="107"/>
      <c r="AB10" s="107"/>
      <c r="AC10" s="107"/>
      <c r="AD10" s="107" t="s">
        <v>1264</v>
      </c>
      <c r="AE10" s="110">
        <v>45504</v>
      </c>
      <c r="AF10" s="106" t="s">
        <v>1279</v>
      </c>
      <c r="AG10" s="108">
        <v>2.7671895498689156E-4</v>
      </c>
      <c r="AH10" s="108">
        <v>2.8693115539383726E-4</v>
      </c>
      <c r="AI10" s="108">
        <v>4.330146796988818E-2</v>
      </c>
      <c r="AJ10" s="107" t="s">
        <v>1267</v>
      </c>
      <c r="AK10" s="97">
        <v>1136.112290802007</v>
      </c>
      <c r="AL10" s="108">
        <v>5.9250522092621173E-3</v>
      </c>
      <c r="AM10" s="111"/>
      <c r="AN10" s="112">
        <v>22</v>
      </c>
      <c r="AO10" s="113" t="s">
        <v>1266</v>
      </c>
      <c r="AP10" s="113" t="s">
        <v>1267</v>
      </c>
      <c r="AQ10" s="113" t="s">
        <v>1261</v>
      </c>
      <c r="AR10" s="114" t="s">
        <v>1267</v>
      </c>
      <c r="AS10" s="114"/>
      <c r="AT10" s="107"/>
    </row>
    <row r="11" spans="1:46" x14ac:dyDescent="0.25">
      <c r="A11" s="106" t="s">
        <v>1298</v>
      </c>
      <c r="B11" s="107" t="s">
        <v>1273</v>
      </c>
      <c r="C11" s="107" t="s">
        <v>1257</v>
      </c>
      <c r="D11" s="107" t="s">
        <v>89</v>
      </c>
      <c r="E11" s="107" t="s">
        <v>90</v>
      </c>
      <c r="F11" s="107" t="s">
        <v>1274</v>
      </c>
      <c r="G11" s="107" t="s">
        <v>858</v>
      </c>
      <c r="H11" s="107" t="s">
        <v>1299</v>
      </c>
      <c r="I11" s="107" t="s">
        <v>1300</v>
      </c>
      <c r="J11" s="107"/>
      <c r="K11" s="107"/>
      <c r="L11" s="108">
        <v>28.750827614433028</v>
      </c>
      <c r="M11" s="93">
        <v>3</v>
      </c>
      <c r="N11" s="108">
        <v>26.06112181911837</v>
      </c>
      <c r="O11" s="107" t="s">
        <v>1301</v>
      </c>
      <c r="P11" s="107"/>
      <c r="Q11" s="107" t="s">
        <v>1259</v>
      </c>
      <c r="R11" s="107" t="s">
        <v>1260</v>
      </c>
      <c r="S11" s="107"/>
      <c r="T11" s="93">
        <v>3.159037442144736</v>
      </c>
      <c r="U11" s="109">
        <v>5</v>
      </c>
      <c r="V11" s="110">
        <v>45200</v>
      </c>
      <c r="W11" s="110"/>
      <c r="X11" s="107" t="s">
        <v>1261</v>
      </c>
      <c r="Y11" s="107"/>
      <c r="Z11" s="107"/>
      <c r="AA11" s="107"/>
      <c r="AB11" s="107"/>
      <c r="AC11" s="107"/>
      <c r="AD11" s="107" t="s">
        <v>1264</v>
      </c>
      <c r="AE11" s="110">
        <v>45504</v>
      </c>
      <c r="AF11" s="106" t="s">
        <v>1279</v>
      </c>
      <c r="AG11" s="108">
        <v>3.1216533541140287E-3</v>
      </c>
      <c r="AH11" s="108">
        <v>3.2368567006095259E-3</v>
      </c>
      <c r="AI11" s="108">
        <v>2.4555667498421196</v>
      </c>
      <c r="AJ11" s="107" t="s">
        <v>26</v>
      </c>
      <c r="AK11" s="97">
        <v>0.80699560106502843</v>
      </c>
      <c r="AL11" s="108">
        <v>5.3472185461874114E-2</v>
      </c>
      <c r="AM11" s="111"/>
      <c r="AN11" s="112">
        <v>22</v>
      </c>
      <c r="AO11" s="113" t="s">
        <v>1266</v>
      </c>
      <c r="AP11" s="113" t="s">
        <v>1267</v>
      </c>
      <c r="AQ11" s="113" t="s">
        <v>1261</v>
      </c>
      <c r="AR11" s="114" t="s">
        <v>1267</v>
      </c>
      <c r="AS11" s="114"/>
      <c r="AT11" s="107"/>
    </row>
    <row r="12" spans="1:46" x14ac:dyDescent="0.25">
      <c r="A12" s="106" t="s">
        <v>1302</v>
      </c>
      <c r="B12" s="107" t="s">
        <v>1273</v>
      </c>
      <c r="C12" s="107" t="s">
        <v>1257</v>
      </c>
      <c r="D12" s="107" t="s">
        <v>89</v>
      </c>
      <c r="E12" s="107" t="s">
        <v>90</v>
      </c>
      <c r="F12" s="107" t="s">
        <v>1274</v>
      </c>
      <c r="G12" s="107" t="s">
        <v>1303</v>
      </c>
      <c r="H12" s="107" t="s">
        <v>1304</v>
      </c>
      <c r="I12" s="107" t="s">
        <v>1305</v>
      </c>
      <c r="J12" s="107"/>
      <c r="K12" s="107"/>
      <c r="L12" s="108">
        <v>58.626093354026217</v>
      </c>
      <c r="M12" s="93">
        <v>23</v>
      </c>
      <c r="N12" s="108">
        <v>53.141488000550304</v>
      </c>
      <c r="O12" s="107" t="s">
        <v>1306</v>
      </c>
      <c r="P12" s="107"/>
      <c r="Q12" s="107" t="s">
        <v>1259</v>
      </c>
      <c r="R12" s="107" t="s">
        <v>1260</v>
      </c>
      <c r="S12" s="107"/>
      <c r="T12" s="93">
        <v>28.785641467701964</v>
      </c>
      <c r="U12" s="109">
        <v>10</v>
      </c>
      <c r="V12" s="110">
        <v>45931</v>
      </c>
      <c r="W12" s="110"/>
      <c r="X12" s="107" t="s">
        <v>1307</v>
      </c>
      <c r="Y12" s="107"/>
      <c r="Z12" s="107"/>
      <c r="AA12" s="107"/>
      <c r="AB12" s="107" t="s">
        <v>1308</v>
      </c>
      <c r="AC12" s="107" t="s">
        <v>1309</v>
      </c>
      <c r="AD12" s="107" t="s">
        <v>1264</v>
      </c>
      <c r="AE12" s="110">
        <v>45124</v>
      </c>
      <c r="AF12" s="106" t="s">
        <v>1310</v>
      </c>
      <c r="AG12" s="108">
        <v>6.3659121324505267E-3</v>
      </c>
      <c r="AH12" s="108">
        <v>6.6008435287210551E-3</v>
      </c>
      <c r="AI12" s="108">
        <v>0.76939895960568905</v>
      </c>
      <c r="AJ12" s="107" t="s">
        <v>1267</v>
      </c>
      <c r="AK12" s="97">
        <v>45.46912351586829</v>
      </c>
      <c r="AL12" s="108">
        <v>5.4522266819244478E-2</v>
      </c>
      <c r="AM12" s="111"/>
      <c r="AN12" s="112">
        <v>22</v>
      </c>
      <c r="AO12" s="113" t="s">
        <v>1266</v>
      </c>
      <c r="AP12" s="113" t="s">
        <v>1267</v>
      </c>
      <c r="AQ12" s="113" t="s">
        <v>1261</v>
      </c>
      <c r="AR12" s="114" t="s">
        <v>1267</v>
      </c>
      <c r="AS12" s="114"/>
      <c r="AT12" s="107"/>
    </row>
    <row r="13" spans="1:46" x14ac:dyDescent="0.25">
      <c r="A13" s="106" t="s">
        <v>1311</v>
      </c>
      <c r="B13" s="107" t="s">
        <v>1273</v>
      </c>
      <c r="C13" s="107" t="s">
        <v>1257</v>
      </c>
      <c r="D13" s="107" t="s">
        <v>89</v>
      </c>
      <c r="E13" s="107" t="s">
        <v>90</v>
      </c>
      <c r="F13" s="107" t="s">
        <v>1274</v>
      </c>
      <c r="G13" s="107" t="s">
        <v>1312</v>
      </c>
      <c r="H13" s="107" t="s">
        <v>1313</v>
      </c>
      <c r="I13" s="107" t="s">
        <v>1305</v>
      </c>
      <c r="J13" s="107"/>
      <c r="K13" s="107"/>
      <c r="L13" s="108">
        <v>65.858555888759923</v>
      </c>
      <c r="M13" s="93">
        <v>18</v>
      </c>
      <c r="N13" s="108">
        <v>59.697337094622419</v>
      </c>
      <c r="O13" s="107" t="s">
        <v>1314</v>
      </c>
      <c r="P13" s="107"/>
      <c r="Q13" s="107" t="s">
        <v>1259</v>
      </c>
      <c r="R13" s="107" t="s">
        <v>1260</v>
      </c>
      <c r="S13" s="107"/>
      <c r="T13" s="93">
        <v>15.838730479209929</v>
      </c>
      <c r="U13" s="109">
        <v>4</v>
      </c>
      <c r="V13" s="110">
        <v>45931</v>
      </c>
      <c r="W13" s="110"/>
      <c r="X13" s="107" t="s">
        <v>1307</v>
      </c>
      <c r="Y13" s="107"/>
      <c r="Z13" s="107"/>
      <c r="AA13" s="107"/>
      <c r="AB13" s="107"/>
      <c r="AC13" s="107"/>
      <c r="AD13" s="107" t="s">
        <v>1264</v>
      </c>
      <c r="AE13" s="110">
        <v>45504</v>
      </c>
      <c r="AF13" s="106" t="s">
        <v>1279</v>
      </c>
      <c r="AG13" s="108">
        <v>7.1513521725534409E-3</v>
      </c>
      <c r="AH13" s="108">
        <v>7.4152699138235389E-3</v>
      </c>
      <c r="AI13" s="108">
        <v>1.1190561450908998</v>
      </c>
      <c r="AJ13" s="107" t="s">
        <v>26</v>
      </c>
      <c r="AK13" s="97">
        <v>25.146444996584503</v>
      </c>
      <c r="AL13" s="108">
        <v>0.1531233557571306</v>
      </c>
      <c r="AM13" s="111"/>
      <c r="AN13" s="112">
        <v>22</v>
      </c>
      <c r="AO13" s="113" t="s">
        <v>1266</v>
      </c>
      <c r="AP13" s="113" t="s">
        <v>1267</v>
      </c>
      <c r="AQ13" s="113" t="s">
        <v>1261</v>
      </c>
      <c r="AR13" s="114" t="s">
        <v>1267</v>
      </c>
      <c r="AS13" s="114"/>
      <c r="AT13" s="120"/>
    </row>
    <row r="14" spans="1:46" x14ac:dyDescent="0.25">
      <c r="A14" s="106" t="s">
        <v>1315</v>
      </c>
      <c r="B14" s="107" t="s">
        <v>1273</v>
      </c>
      <c r="C14" s="107" t="s">
        <v>1257</v>
      </c>
      <c r="D14" s="107" t="s">
        <v>89</v>
      </c>
      <c r="E14" s="107" t="s">
        <v>90</v>
      </c>
      <c r="F14" s="107" t="s">
        <v>1274</v>
      </c>
      <c r="G14" s="107" t="s">
        <v>1312</v>
      </c>
      <c r="H14" s="107" t="s">
        <v>1316</v>
      </c>
      <c r="I14" s="107" t="s">
        <v>1305</v>
      </c>
      <c r="J14" s="107"/>
      <c r="K14" s="107"/>
      <c r="L14" s="108">
        <v>32.929277944379962</v>
      </c>
      <c r="M14" s="93">
        <v>21</v>
      </c>
      <c r="N14" s="108">
        <v>29.84866854731121</v>
      </c>
      <c r="O14" s="107" t="s">
        <v>1317</v>
      </c>
      <c r="P14" s="107"/>
      <c r="Q14" s="107" t="s">
        <v>1259</v>
      </c>
      <c r="R14" s="107" t="s">
        <v>1260</v>
      </c>
      <c r="S14" s="107"/>
      <c r="T14" s="93">
        <v>25.874159482749786</v>
      </c>
      <c r="U14" s="109">
        <v>5</v>
      </c>
      <c r="V14" s="110">
        <v>45931</v>
      </c>
      <c r="W14" s="110"/>
      <c r="X14" s="107" t="s">
        <v>1307</v>
      </c>
      <c r="Y14" s="107"/>
      <c r="Z14" s="107"/>
      <c r="AA14" s="107"/>
      <c r="AB14" s="107"/>
      <c r="AC14" s="107"/>
      <c r="AD14" s="107" t="s">
        <v>1264</v>
      </c>
      <c r="AE14" s="110">
        <v>45504</v>
      </c>
      <c r="AF14" s="106" t="s">
        <v>1279</v>
      </c>
      <c r="AG14" s="108">
        <v>3.5757599405055046E-3</v>
      </c>
      <c r="AH14" s="108">
        <v>3.7077219057467378E-3</v>
      </c>
      <c r="AI14" s="108">
        <v>0.34251537636088514</v>
      </c>
      <c r="AJ14" s="107" t="s">
        <v>1267</v>
      </c>
      <c r="AK14" s="97">
        <v>126.53157746401021</v>
      </c>
      <c r="AL14" s="108">
        <v>6.1250778679145398E-2</v>
      </c>
      <c r="AM14" s="111"/>
      <c r="AN14" s="112">
        <v>22</v>
      </c>
      <c r="AO14" s="113" t="s">
        <v>1266</v>
      </c>
      <c r="AP14" s="113" t="s">
        <v>1267</v>
      </c>
      <c r="AQ14" s="113" t="s">
        <v>1261</v>
      </c>
      <c r="AR14" s="114" t="s">
        <v>1267</v>
      </c>
      <c r="AS14" s="114"/>
      <c r="AT14" s="107"/>
    </row>
    <row r="15" spans="1:46" x14ac:dyDescent="0.25">
      <c r="A15" s="106" t="s">
        <v>1318</v>
      </c>
      <c r="B15" s="107" t="s">
        <v>1273</v>
      </c>
      <c r="C15" s="107" t="s">
        <v>1257</v>
      </c>
      <c r="D15" s="107" t="s">
        <v>89</v>
      </c>
      <c r="E15" s="107" t="s">
        <v>90</v>
      </c>
      <c r="F15" s="107" t="s">
        <v>1274</v>
      </c>
      <c r="G15" s="107" t="s">
        <v>1303</v>
      </c>
      <c r="H15" s="107" t="s">
        <v>1319</v>
      </c>
      <c r="I15" s="107" t="s">
        <v>1305</v>
      </c>
      <c r="J15" s="107"/>
      <c r="K15" s="107"/>
      <c r="L15" s="108">
        <v>61.711677214764393</v>
      </c>
      <c r="M15" s="93">
        <v>26</v>
      </c>
      <c r="N15" s="108">
        <v>55.938408421631856</v>
      </c>
      <c r="O15" s="107" t="s">
        <v>1320</v>
      </c>
      <c r="P15" s="107"/>
      <c r="Q15" s="107" t="s">
        <v>1321</v>
      </c>
      <c r="R15" s="107" t="s">
        <v>1260</v>
      </c>
      <c r="S15" s="107"/>
      <c r="T15" s="93">
        <v>32.125747545177916</v>
      </c>
      <c r="U15" s="109">
        <v>10</v>
      </c>
      <c r="V15" s="110">
        <v>45931</v>
      </c>
      <c r="W15" s="110"/>
      <c r="X15" s="107" t="s">
        <v>1307</v>
      </c>
      <c r="Y15" s="107"/>
      <c r="Z15" s="107"/>
      <c r="AA15" s="107"/>
      <c r="AB15" s="107"/>
      <c r="AC15" s="107"/>
      <c r="AD15" s="107" t="s">
        <v>1264</v>
      </c>
      <c r="AE15" s="110">
        <v>45124</v>
      </c>
      <c r="AF15" s="106" t="s">
        <v>1310</v>
      </c>
      <c r="AG15" s="108">
        <v>6.7009601394216025E-3</v>
      </c>
      <c r="AH15" s="108">
        <v>6.9482563460221579E-3</v>
      </c>
      <c r="AI15" s="108">
        <v>0.72568919879235194</v>
      </c>
      <c r="AJ15" s="107" t="s">
        <v>1267</v>
      </c>
      <c r="AK15" s="97">
        <v>49.38670589010956</v>
      </c>
      <c r="AL15" s="108">
        <v>5.7391859809730952E-2</v>
      </c>
      <c r="AM15" s="111"/>
      <c r="AN15" s="112">
        <v>22</v>
      </c>
      <c r="AO15" s="113" t="s">
        <v>1266</v>
      </c>
      <c r="AP15" s="113" t="s">
        <v>1267</v>
      </c>
      <c r="AQ15" s="113" t="s">
        <v>1261</v>
      </c>
      <c r="AR15" s="114" t="s">
        <v>1267</v>
      </c>
      <c r="AS15" s="114"/>
      <c r="AT15" s="107"/>
    </row>
    <row r="16" spans="1:46" x14ac:dyDescent="0.25">
      <c r="A16" s="106" t="s">
        <v>1322</v>
      </c>
      <c r="B16" s="107" t="s">
        <v>1273</v>
      </c>
      <c r="C16" s="107" t="s">
        <v>1257</v>
      </c>
      <c r="D16" s="107" t="s">
        <v>89</v>
      </c>
      <c r="E16" s="107" t="s">
        <v>90</v>
      </c>
      <c r="F16" s="107" t="s">
        <v>1274</v>
      </c>
      <c r="G16" s="107" t="s">
        <v>1303</v>
      </c>
      <c r="H16" s="107" t="s">
        <v>1323</v>
      </c>
      <c r="I16" s="107" t="s">
        <v>1305</v>
      </c>
      <c r="J16" s="107"/>
      <c r="K16" s="107"/>
      <c r="L16" s="108">
        <v>37.027006328858604</v>
      </c>
      <c r="M16" s="93">
        <v>26</v>
      </c>
      <c r="N16" s="108">
        <v>33.563045052979078</v>
      </c>
      <c r="O16" s="107" t="s">
        <v>1324</v>
      </c>
      <c r="P16" s="107"/>
      <c r="Q16" s="107" t="s">
        <v>1321</v>
      </c>
      <c r="R16" s="107" t="s">
        <v>1260</v>
      </c>
      <c r="S16" s="107"/>
      <c r="T16" s="93">
        <v>32.125747545177916</v>
      </c>
      <c r="U16" s="109">
        <v>10</v>
      </c>
      <c r="V16" s="110">
        <v>45931</v>
      </c>
      <c r="W16" s="110"/>
      <c r="X16" s="107" t="s">
        <v>1307</v>
      </c>
      <c r="Y16" s="107"/>
      <c r="Z16" s="107"/>
      <c r="AA16" s="107"/>
      <c r="AB16" s="107"/>
      <c r="AC16" s="107"/>
      <c r="AD16" s="107" t="s">
        <v>1264</v>
      </c>
      <c r="AE16" s="110">
        <v>45124</v>
      </c>
      <c r="AF16" s="106" t="s">
        <v>1310</v>
      </c>
      <c r="AG16" s="108">
        <v>4.0205760836529566E-3</v>
      </c>
      <c r="AH16" s="108">
        <v>4.16895380761329E-3</v>
      </c>
      <c r="AI16" s="108">
        <v>0.43541351927541072</v>
      </c>
      <c r="AJ16" s="107" t="s">
        <v>1267</v>
      </c>
      <c r="AK16" s="97">
        <v>95.359409268392113</v>
      </c>
      <c r="AL16" s="108">
        <v>3.4435115885838551E-2</v>
      </c>
      <c r="AM16" s="111"/>
      <c r="AN16" s="112">
        <v>22</v>
      </c>
      <c r="AO16" s="113" t="s">
        <v>1266</v>
      </c>
      <c r="AP16" s="113" t="s">
        <v>1267</v>
      </c>
      <c r="AQ16" s="113" t="s">
        <v>1261</v>
      </c>
      <c r="AR16" s="114" t="s">
        <v>1267</v>
      </c>
      <c r="AS16" s="114"/>
      <c r="AT16" s="107"/>
    </row>
    <row r="17" spans="1:46" x14ac:dyDescent="0.25">
      <c r="A17" s="106" t="s">
        <v>1325</v>
      </c>
      <c r="B17" s="107" t="s">
        <v>1273</v>
      </c>
      <c r="C17" s="107" t="s">
        <v>1257</v>
      </c>
      <c r="D17" s="107" t="s">
        <v>89</v>
      </c>
      <c r="E17" s="107" t="s">
        <v>90</v>
      </c>
      <c r="F17" s="107" t="s">
        <v>1274</v>
      </c>
      <c r="G17" s="107" t="s">
        <v>1312</v>
      </c>
      <c r="H17" s="107" t="s">
        <v>1326</v>
      </c>
      <c r="I17" s="107" t="s">
        <v>1305</v>
      </c>
      <c r="J17" s="107"/>
      <c r="K17" s="107"/>
      <c r="L17" s="108">
        <v>16.464638972189981</v>
      </c>
      <c r="M17" s="93">
        <v>10</v>
      </c>
      <c r="N17" s="108">
        <v>14.924334273655605</v>
      </c>
      <c r="O17" s="107" t="s">
        <v>1327</v>
      </c>
      <c r="P17" s="107"/>
      <c r="Q17" s="107" t="s">
        <v>1259</v>
      </c>
      <c r="R17" s="107" t="s">
        <v>1260</v>
      </c>
      <c r="S17" s="107"/>
      <c r="T17" s="93">
        <v>17.872227129212522</v>
      </c>
      <c r="U17" s="109">
        <v>5</v>
      </c>
      <c r="V17" s="110">
        <v>45931</v>
      </c>
      <c r="W17" s="110"/>
      <c r="X17" s="107" t="s">
        <v>1307</v>
      </c>
      <c r="Y17" s="107"/>
      <c r="Z17" s="107"/>
      <c r="AA17" s="107"/>
      <c r="AB17" s="107"/>
      <c r="AC17" s="107"/>
      <c r="AD17" s="107" t="s">
        <v>1264</v>
      </c>
      <c r="AE17" s="110">
        <v>45504</v>
      </c>
      <c r="AF17" s="106" t="s">
        <v>1279</v>
      </c>
      <c r="AG17" s="108">
        <v>1.787484657459914E-3</v>
      </c>
      <c r="AH17" s="108">
        <v>1.8534510512228063E-3</v>
      </c>
      <c r="AI17" s="108">
        <v>0.24783688167765208</v>
      </c>
      <c r="AJ17" s="107" t="s">
        <v>1267</v>
      </c>
      <c r="AK17" s="97">
        <v>182.34611058786456</v>
      </c>
      <c r="AL17" s="108">
        <v>3.0618617851333546E-2</v>
      </c>
      <c r="AM17" s="111"/>
      <c r="AN17" s="112">
        <v>22</v>
      </c>
      <c r="AO17" s="113" t="s">
        <v>1266</v>
      </c>
      <c r="AP17" s="113" t="s">
        <v>1267</v>
      </c>
      <c r="AQ17" s="113" t="s">
        <v>1261</v>
      </c>
      <c r="AR17" s="114" t="s">
        <v>1267</v>
      </c>
      <c r="AS17" s="114"/>
      <c r="AT17" s="120"/>
    </row>
    <row r="18" spans="1:46" x14ac:dyDescent="0.25">
      <c r="A18" s="106" t="s">
        <v>1328</v>
      </c>
      <c r="B18" s="107" t="s">
        <v>1273</v>
      </c>
      <c r="C18" s="107" t="s">
        <v>1257</v>
      </c>
      <c r="D18" s="107" t="s">
        <v>89</v>
      </c>
      <c r="E18" s="107" t="s">
        <v>90</v>
      </c>
      <c r="F18" s="107" t="s">
        <v>1274</v>
      </c>
      <c r="G18" s="107" t="s">
        <v>1303</v>
      </c>
      <c r="H18" s="107" t="s">
        <v>1329</v>
      </c>
      <c r="I18" s="107" t="s">
        <v>1300</v>
      </c>
      <c r="J18" s="107"/>
      <c r="K18" s="107"/>
      <c r="L18" s="108">
        <v>58.626093354026217</v>
      </c>
      <c r="M18" s="93">
        <v>23</v>
      </c>
      <c r="N18" s="108">
        <v>53.141488000550304</v>
      </c>
      <c r="O18" s="107" t="s">
        <v>1330</v>
      </c>
      <c r="P18" s="107"/>
      <c r="Q18" s="107" t="s">
        <v>1259</v>
      </c>
      <c r="R18" s="107" t="s">
        <v>1260</v>
      </c>
      <c r="S18" s="107"/>
      <c r="T18" s="93">
        <v>28.785641467701964</v>
      </c>
      <c r="U18" s="109">
        <v>10</v>
      </c>
      <c r="V18" s="110">
        <v>45931</v>
      </c>
      <c r="W18" s="110"/>
      <c r="X18" s="107" t="s">
        <v>1261</v>
      </c>
      <c r="Y18" s="107"/>
      <c r="Z18" s="107"/>
      <c r="AA18" s="107"/>
      <c r="AB18" s="107"/>
      <c r="AC18" s="107"/>
      <c r="AD18" s="107" t="s">
        <v>1331</v>
      </c>
      <c r="AE18" s="110"/>
      <c r="AF18" s="106"/>
      <c r="AG18" s="108">
        <v>0</v>
      </c>
      <c r="AH18" s="108">
        <v>0</v>
      </c>
      <c r="AI18" s="108">
        <v>0.93</v>
      </c>
      <c r="AJ18" s="107" t="s">
        <v>1267</v>
      </c>
      <c r="AK18" s="97">
        <v>58.91</v>
      </c>
      <c r="AL18" s="108">
        <v>2.5000000000000001E-2</v>
      </c>
      <c r="AM18" s="111"/>
      <c r="AN18" s="112">
        <v>22</v>
      </c>
      <c r="AO18" s="113" t="s">
        <v>1266</v>
      </c>
      <c r="AP18" s="113" t="s">
        <v>1267</v>
      </c>
      <c r="AQ18" s="113" t="s">
        <v>1261</v>
      </c>
      <c r="AR18" s="114" t="s">
        <v>1267</v>
      </c>
      <c r="AS18" s="114"/>
      <c r="AT18" s="107"/>
    </row>
    <row r="19" spans="1:46" x14ac:dyDescent="0.25">
      <c r="A19" s="106" t="s">
        <v>1332</v>
      </c>
      <c r="B19" s="107" t="s">
        <v>1273</v>
      </c>
      <c r="C19" s="107" t="s">
        <v>1257</v>
      </c>
      <c r="D19" s="107" t="s">
        <v>89</v>
      </c>
      <c r="E19" s="107" t="s">
        <v>90</v>
      </c>
      <c r="F19" s="107" t="s">
        <v>70</v>
      </c>
      <c r="G19" s="107" t="s">
        <v>1333</v>
      </c>
      <c r="H19" s="107" t="s">
        <v>1334</v>
      </c>
      <c r="I19" s="107"/>
      <c r="J19" s="107"/>
      <c r="K19" s="107"/>
      <c r="L19" s="108">
        <v>0</v>
      </c>
      <c r="M19" s="93">
        <v>100</v>
      </c>
      <c r="N19" s="108">
        <v>0</v>
      </c>
      <c r="O19" s="107" t="s">
        <v>1335</v>
      </c>
      <c r="P19" s="107"/>
      <c r="Q19" s="107" t="s">
        <v>1259</v>
      </c>
      <c r="R19" s="107" t="s">
        <v>1260</v>
      </c>
      <c r="S19" s="107"/>
      <c r="T19" s="93">
        <v>0</v>
      </c>
      <c r="U19" s="109"/>
      <c r="V19" s="110">
        <v>46296</v>
      </c>
      <c r="W19" s="110"/>
      <c r="X19" s="107" t="s">
        <v>1261</v>
      </c>
      <c r="Y19" s="107"/>
      <c r="Z19" s="107"/>
      <c r="AA19" s="107"/>
      <c r="AB19" s="107" t="s">
        <v>1334</v>
      </c>
      <c r="AC19" s="107"/>
      <c r="AD19" s="107" t="s">
        <v>1331</v>
      </c>
      <c r="AE19" s="110"/>
      <c r="AF19" s="106"/>
      <c r="AG19" s="108">
        <v>0</v>
      </c>
      <c r="AH19" s="108">
        <v>0</v>
      </c>
      <c r="AI19" s="108">
        <v>0</v>
      </c>
      <c r="AJ19" s="107" t="s">
        <v>1267</v>
      </c>
      <c r="AK19" s="97">
        <v>0</v>
      </c>
      <c r="AL19" s="108">
        <v>0</v>
      </c>
      <c r="AM19" s="111"/>
      <c r="AN19" s="112">
        <v>22</v>
      </c>
      <c r="AO19" s="113" t="s">
        <v>1266</v>
      </c>
      <c r="AP19" s="113" t="s">
        <v>1267</v>
      </c>
      <c r="AQ19" s="113" t="s">
        <v>1261</v>
      </c>
      <c r="AR19" s="114" t="s">
        <v>26</v>
      </c>
      <c r="AS19" s="114"/>
      <c r="AT19" s="107" t="s">
        <v>4322</v>
      </c>
    </row>
    <row r="20" spans="1:46" x14ac:dyDescent="0.25">
      <c r="A20" s="106" t="s">
        <v>1337</v>
      </c>
      <c r="B20" s="107" t="s">
        <v>1273</v>
      </c>
      <c r="C20" s="107" t="s">
        <v>1257</v>
      </c>
      <c r="D20" s="107" t="s">
        <v>89</v>
      </c>
      <c r="E20" s="107" t="s">
        <v>90</v>
      </c>
      <c r="F20" s="107" t="s">
        <v>70</v>
      </c>
      <c r="G20" s="107" t="s">
        <v>1333</v>
      </c>
      <c r="H20" s="107" t="s">
        <v>1338</v>
      </c>
      <c r="I20" s="107" t="s">
        <v>1339</v>
      </c>
      <c r="J20" s="107"/>
      <c r="K20" s="107"/>
      <c r="L20" s="108">
        <v>0</v>
      </c>
      <c r="M20" s="93">
        <v>200</v>
      </c>
      <c r="N20" s="108">
        <v>0</v>
      </c>
      <c r="O20" s="107" t="s">
        <v>1340</v>
      </c>
      <c r="P20" s="107"/>
      <c r="Q20" s="107" t="s">
        <v>1259</v>
      </c>
      <c r="R20" s="107" t="s">
        <v>1260</v>
      </c>
      <c r="S20" s="107"/>
      <c r="T20" s="93">
        <v>0</v>
      </c>
      <c r="U20" s="109"/>
      <c r="V20" s="110">
        <v>46296</v>
      </c>
      <c r="W20" s="110"/>
      <c r="X20" s="107" t="s">
        <v>1261</v>
      </c>
      <c r="Y20" s="107"/>
      <c r="Z20" s="107"/>
      <c r="AA20" s="107"/>
      <c r="AB20" s="107" t="s">
        <v>1338</v>
      </c>
      <c r="AC20" s="107"/>
      <c r="AD20" s="107" t="s">
        <v>1331</v>
      </c>
      <c r="AE20" s="110"/>
      <c r="AF20" s="106"/>
      <c r="AG20" s="108">
        <v>0</v>
      </c>
      <c r="AH20" s="108">
        <v>0</v>
      </c>
      <c r="AI20" s="108">
        <v>0</v>
      </c>
      <c r="AJ20" s="107" t="s">
        <v>1267</v>
      </c>
      <c r="AK20" s="97">
        <v>0</v>
      </c>
      <c r="AL20" s="108">
        <v>0</v>
      </c>
      <c r="AM20" s="111"/>
      <c r="AN20" s="112">
        <v>22</v>
      </c>
      <c r="AO20" s="113" t="s">
        <v>1266</v>
      </c>
      <c r="AP20" s="113" t="s">
        <v>1267</v>
      </c>
      <c r="AQ20" s="113" t="s">
        <v>1261</v>
      </c>
      <c r="AR20" s="114" t="s">
        <v>26</v>
      </c>
      <c r="AS20" s="114"/>
      <c r="AT20" s="107" t="s">
        <v>4322</v>
      </c>
    </row>
    <row r="21" spans="1:46" x14ac:dyDescent="0.25">
      <c r="A21" s="106" t="s">
        <v>1341</v>
      </c>
      <c r="B21" s="107" t="s">
        <v>1273</v>
      </c>
      <c r="C21" s="107" t="s">
        <v>1257</v>
      </c>
      <c r="D21" s="107" t="s">
        <v>89</v>
      </c>
      <c r="E21" s="107" t="s">
        <v>90</v>
      </c>
      <c r="F21" s="107" t="s">
        <v>70</v>
      </c>
      <c r="G21" s="107" t="s">
        <v>1333</v>
      </c>
      <c r="H21" s="107" t="s">
        <v>1338</v>
      </c>
      <c r="I21" s="107" t="s">
        <v>1342</v>
      </c>
      <c r="J21" s="107" t="s">
        <v>1343</v>
      </c>
      <c r="K21" s="107"/>
      <c r="L21" s="108">
        <v>0</v>
      </c>
      <c r="M21" s="93">
        <v>400</v>
      </c>
      <c r="N21" s="108">
        <v>0</v>
      </c>
      <c r="O21" s="107" t="s">
        <v>1344</v>
      </c>
      <c r="P21" s="107"/>
      <c r="Q21" s="107" t="s">
        <v>1259</v>
      </c>
      <c r="R21" s="107" t="s">
        <v>1260</v>
      </c>
      <c r="S21" s="107"/>
      <c r="T21" s="93">
        <v>0</v>
      </c>
      <c r="U21" s="109"/>
      <c r="V21" s="110">
        <v>46296</v>
      </c>
      <c r="W21" s="110"/>
      <c r="X21" s="107" t="s">
        <v>1261</v>
      </c>
      <c r="Y21" s="107"/>
      <c r="Z21" s="107"/>
      <c r="AA21" s="107"/>
      <c r="AB21" s="107" t="s">
        <v>1338</v>
      </c>
      <c r="AC21" s="107"/>
      <c r="AD21" s="107" t="s">
        <v>1331</v>
      </c>
      <c r="AE21" s="110"/>
      <c r="AF21" s="106"/>
      <c r="AG21" s="108">
        <v>0</v>
      </c>
      <c r="AH21" s="108">
        <v>0</v>
      </c>
      <c r="AI21" s="108">
        <v>0</v>
      </c>
      <c r="AJ21" s="107" t="s">
        <v>1267</v>
      </c>
      <c r="AK21" s="97">
        <v>0</v>
      </c>
      <c r="AL21" s="108">
        <v>0</v>
      </c>
      <c r="AM21" s="111"/>
      <c r="AN21" s="112">
        <v>22</v>
      </c>
      <c r="AO21" s="113" t="s">
        <v>1266</v>
      </c>
      <c r="AP21" s="113" t="s">
        <v>1267</v>
      </c>
      <c r="AQ21" s="113" t="s">
        <v>1261</v>
      </c>
      <c r="AR21" s="114" t="s">
        <v>26</v>
      </c>
      <c r="AS21" s="114"/>
      <c r="AT21" s="120" t="s">
        <v>4322</v>
      </c>
    </row>
    <row r="22" spans="1:46" x14ac:dyDescent="0.25">
      <c r="A22" s="106" t="s">
        <v>1345</v>
      </c>
      <c r="B22" s="107" t="s">
        <v>1273</v>
      </c>
      <c r="C22" s="107" t="s">
        <v>1257</v>
      </c>
      <c r="D22" s="107" t="s">
        <v>89</v>
      </c>
      <c r="E22" s="107" t="s">
        <v>90</v>
      </c>
      <c r="F22" s="107" t="s">
        <v>70</v>
      </c>
      <c r="G22" s="107" t="s">
        <v>1333</v>
      </c>
      <c r="H22" s="107" t="s">
        <v>1338</v>
      </c>
      <c r="I22" s="107" t="s">
        <v>1342</v>
      </c>
      <c r="J22" s="107" t="s">
        <v>1346</v>
      </c>
      <c r="K22" s="107"/>
      <c r="L22" s="108">
        <v>0</v>
      </c>
      <c r="M22" s="93">
        <v>600</v>
      </c>
      <c r="N22" s="108">
        <v>0</v>
      </c>
      <c r="O22" s="107" t="s">
        <v>1347</v>
      </c>
      <c r="P22" s="107"/>
      <c r="Q22" s="107" t="s">
        <v>1259</v>
      </c>
      <c r="R22" s="107" t="s">
        <v>1260</v>
      </c>
      <c r="S22" s="107"/>
      <c r="T22" s="93">
        <v>0</v>
      </c>
      <c r="U22" s="109"/>
      <c r="V22" s="110">
        <v>46296</v>
      </c>
      <c r="W22" s="110"/>
      <c r="X22" s="107" t="s">
        <v>1261</v>
      </c>
      <c r="Y22" s="107"/>
      <c r="Z22" s="107"/>
      <c r="AA22" s="107"/>
      <c r="AB22" s="107" t="s">
        <v>1338</v>
      </c>
      <c r="AC22" s="107"/>
      <c r="AD22" s="107" t="s">
        <v>1331</v>
      </c>
      <c r="AE22" s="110"/>
      <c r="AF22" s="106"/>
      <c r="AG22" s="108">
        <v>0</v>
      </c>
      <c r="AH22" s="108">
        <v>0</v>
      </c>
      <c r="AI22" s="108">
        <v>0</v>
      </c>
      <c r="AJ22" s="107" t="s">
        <v>1267</v>
      </c>
      <c r="AK22" s="97">
        <v>0</v>
      </c>
      <c r="AL22" s="108">
        <v>0</v>
      </c>
      <c r="AM22" s="111"/>
      <c r="AN22" s="112">
        <v>22</v>
      </c>
      <c r="AO22" s="113" t="s">
        <v>1266</v>
      </c>
      <c r="AP22" s="113" t="s">
        <v>1267</v>
      </c>
      <c r="AQ22" s="113" t="s">
        <v>1261</v>
      </c>
      <c r="AR22" s="114" t="s">
        <v>26</v>
      </c>
      <c r="AS22" s="114"/>
      <c r="AT22" s="107" t="s">
        <v>4322</v>
      </c>
    </row>
    <row r="23" spans="1:46" x14ac:dyDescent="0.25">
      <c r="A23" s="106" t="s">
        <v>1348</v>
      </c>
      <c r="B23" s="107" t="s">
        <v>1273</v>
      </c>
      <c r="C23" s="107" t="s">
        <v>1257</v>
      </c>
      <c r="D23" s="107" t="s">
        <v>89</v>
      </c>
      <c r="E23" s="107" t="s">
        <v>90</v>
      </c>
      <c r="F23" s="107" t="s">
        <v>70</v>
      </c>
      <c r="G23" s="107" t="s">
        <v>1333</v>
      </c>
      <c r="H23" s="107" t="s">
        <v>1349</v>
      </c>
      <c r="I23" s="107" t="s">
        <v>1350</v>
      </c>
      <c r="J23" s="107" t="s">
        <v>1346</v>
      </c>
      <c r="K23" s="107"/>
      <c r="L23" s="108">
        <v>0</v>
      </c>
      <c r="M23" s="93">
        <v>400</v>
      </c>
      <c r="N23" s="108">
        <v>0</v>
      </c>
      <c r="O23" s="107" t="s">
        <v>1351</v>
      </c>
      <c r="P23" s="107"/>
      <c r="Q23" s="107" t="s">
        <v>1259</v>
      </c>
      <c r="R23" s="107" t="s">
        <v>1260</v>
      </c>
      <c r="S23" s="107"/>
      <c r="T23" s="93">
        <v>0</v>
      </c>
      <c r="U23" s="109"/>
      <c r="V23" s="110">
        <v>46296</v>
      </c>
      <c r="W23" s="110"/>
      <c r="X23" s="107" t="s">
        <v>1261</v>
      </c>
      <c r="Y23" s="107"/>
      <c r="Z23" s="107"/>
      <c r="AA23" s="107"/>
      <c r="AB23" s="107" t="s">
        <v>1338</v>
      </c>
      <c r="AC23" s="107"/>
      <c r="AD23" s="107" t="s">
        <v>1331</v>
      </c>
      <c r="AE23" s="110"/>
      <c r="AF23" s="106"/>
      <c r="AG23" s="108">
        <v>0</v>
      </c>
      <c r="AH23" s="108">
        <v>0</v>
      </c>
      <c r="AI23" s="108">
        <v>0</v>
      </c>
      <c r="AJ23" s="107" t="s">
        <v>1267</v>
      </c>
      <c r="AK23" s="97">
        <v>0</v>
      </c>
      <c r="AL23" s="108">
        <v>0</v>
      </c>
      <c r="AM23" s="111"/>
      <c r="AN23" s="112">
        <v>22</v>
      </c>
      <c r="AO23" s="113" t="s">
        <v>1266</v>
      </c>
      <c r="AP23" s="113" t="s">
        <v>1267</v>
      </c>
      <c r="AQ23" s="113" t="s">
        <v>1261</v>
      </c>
      <c r="AR23" s="114" t="s">
        <v>26</v>
      </c>
      <c r="AS23" s="114"/>
      <c r="AT23" s="107" t="s">
        <v>4322</v>
      </c>
    </row>
    <row r="24" spans="1:46" x14ac:dyDescent="0.25">
      <c r="A24" s="106" t="s">
        <v>1352</v>
      </c>
      <c r="B24" s="107" t="s">
        <v>1273</v>
      </c>
      <c r="C24" s="107" t="s">
        <v>1257</v>
      </c>
      <c r="D24" s="107" t="s">
        <v>89</v>
      </c>
      <c r="E24" s="107" t="s">
        <v>90</v>
      </c>
      <c r="F24" s="107" t="s">
        <v>70</v>
      </c>
      <c r="G24" s="107" t="s">
        <v>1333</v>
      </c>
      <c r="H24" s="107" t="s">
        <v>1353</v>
      </c>
      <c r="I24" s="107" t="s">
        <v>1350</v>
      </c>
      <c r="J24" s="107" t="s">
        <v>1346</v>
      </c>
      <c r="K24" s="107"/>
      <c r="L24" s="108">
        <v>0</v>
      </c>
      <c r="M24" s="93">
        <v>100</v>
      </c>
      <c r="N24" s="108">
        <v>0</v>
      </c>
      <c r="O24" s="107" t="s">
        <v>1354</v>
      </c>
      <c r="P24" s="107"/>
      <c r="Q24" s="107" t="s">
        <v>1259</v>
      </c>
      <c r="R24" s="107" t="s">
        <v>1260</v>
      </c>
      <c r="S24" s="107"/>
      <c r="T24" s="93">
        <v>0</v>
      </c>
      <c r="U24" s="109"/>
      <c r="V24" s="110">
        <v>46296</v>
      </c>
      <c r="W24" s="110"/>
      <c r="X24" s="107" t="s">
        <v>1261</v>
      </c>
      <c r="Y24" s="107"/>
      <c r="Z24" s="107"/>
      <c r="AA24" s="107"/>
      <c r="AB24" s="107" t="s">
        <v>1355</v>
      </c>
      <c r="AC24" s="107"/>
      <c r="AD24" s="107" t="s">
        <v>1331</v>
      </c>
      <c r="AE24" s="110"/>
      <c r="AF24" s="106"/>
      <c r="AG24" s="108">
        <v>0</v>
      </c>
      <c r="AH24" s="108">
        <v>0</v>
      </c>
      <c r="AI24" s="108">
        <v>0</v>
      </c>
      <c r="AJ24" s="107" t="s">
        <v>1267</v>
      </c>
      <c r="AK24" s="97">
        <v>0</v>
      </c>
      <c r="AL24" s="108">
        <v>0</v>
      </c>
      <c r="AM24" s="111"/>
      <c r="AN24" s="112">
        <v>22</v>
      </c>
      <c r="AO24" s="113" t="s">
        <v>1266</v>
      </c>
      <c r="AP24" s="113" t="s">
        <v>1267</v>
      </c>
      <c r="AQ24" s="113" t="s">
        <v>1261</v>
      </c>
      <c r="AR24" s="114" t="s">
        <v>26</v>
      </c>
      <c r="AS24" s="114"/>
      <c r="AT24" s="107" t="s">
        <v>4322</v>
      </c>
    </row>
    <row r="25" spans="1:46" x14ac:dyDescent="0.25">
      <c r="A25" s="106" t="s">
        <v>1356</v>
      </c>
      <c r="B25" s="107" t="s">
        <v>1273</v>
      </c>
      <c r="C25" s="107" t="s">
        <v>1257</v>
      </c>
      <c r="D25" s="107" t="s">
        <v>89</v>
      </c>
      <c r="E25" s="107" t="s">
        <v>90</v>
      </c>
      <c r="F25" s="107" t="s">
        <v>70</v>
      </c>
      <c r="G25" s="107" t="s">
        <v>1357</v>
      </c>
      <c r="H25" s="107" t="s">
        <v>1358</v>
      </c>
      <c r="I25" s="107" t="s">
        <v>1359</v>
      </c>
      <c r="J25" s="107" t="s">
        <v>1360</v>
      </c>
      <c r="K25" s="107"/>
      <c r="L25" s="108">
        <v>220.64151968578344</v>
      </c>
      <c r="M25" s="93">
        <v>95</v>
      </c>
      <c r="N25" s="108">
        <v>200</v>
      </c>
      <c r="O25" s="107" t="s">
        <v>1361</v>
      </c>
      <c r="P25" s="107"/>
      <c r="Q25" s="107" t="s">
        <v>1259</v>
      </c>
      <c r="R25" s="107" t="s">
        <v>1362</v>
      </c>
      <c r="S25" s="107"/>
      <c r="T25" s="93">
        <v>103</v>
      </c>
      <c r="U25" s="109">
        <v>10</v>
      </c>
      <c r="V25" s="110">
        <v>45931</v>
      </c>
      <c r="W25" s="110"/>
      <c r="X25" s="107" t="s">
        <v>1363</v>
      </c>
      <c r="Y25" s="107"/>
      <c r="Z25" s="107"/>
      <c r="AA25" s="107"/>
      <c r="AB25" s="107" t="s">
        <v>1364</v>
      </c>
      <c r="AC25" s="107"/>
      <c r="AD25" s="107" t="s">
        <v>1331</v>
      </c>
      <c r="AE25" s="110"/>
      <c r="AF25" s="106"/>
      <c r="AG25" s="108">
        <v>2.3958351081116151E-2</v>
      </c>
      <c r="AH25" s="108">
        <v>2.4842524276522705E-2</v>
      </c>
      <c r="AI25" s="108">
        <v>0.80925719007980468</v>
      </c>
      <c r="AJ25" s="107" t="s">
        <v>1267</v>
      </c>
      <c r="AK25" s="97">
        <v>42.265645016375295</v>
      </c>
      <c r="AL25" s="108">
        <v>2.0519699999999998E-2</v>
      </c>
      <c r="AM25" s="111"/>
      <c r="AN25" s="112">
        <v>20</v>
      </c>
      <c r="AO25" s="113" t="s">
        <v>1266</v>
      </c>
      <c r="AP25" s="113" t="s">
        <v>1267</v>
      </c>
      <c r="AQ25" s="113" t="s">
        <v>1365</v>
      </c>
      <c r="AR25" s="114" t="s">
        <v>1267</v>
      </c>
      <c r="AS25" s="114"/>
      <c r="AT25" s="120" t="s">
        <v>1366</v>
      </c>
    </row>
    <row r="26" spans="1:46" x14ac:dyDescent="0.25">
      <c r="A26" s="106" t="s">
        <v>1367</v>
      </c>
      <c r="B26" s="107" t="s">
        <v>1273</v>
      </c>
      <c r="C26" s="107" t="s">
        <v>1257</v>
      </c>
      <c r="D26" s="107" t="s">
        <v>89</v>
      </c>
      <c r="E26" s="107" t="s">
        <v>267</v>
      </c>
      <c r="F26" s="107" t="s">
        <v>268</v>
      </c>
      <c r="G26" s="107" t="s">
        <v>811</v>
      </c>
      <c r="H26" s="107" t="s">
        <v>1368</v>
      </c>
      <c r="I26" s="107" t="s">
        <v>1369</v>
      </c>
      <c r="J26" s="107"/>
      <c r="K26" s="107"/>
      <c r="L26" s="108">
        <v>0</v>
      </c>
      <c r="M26" s="93">
        <v>135</v>
      </c>
      <c r="N26" s="108">
        <v>0</v>
      </c>
      <c r="O26" s="107" t="s">
        <v>1370</v>
      </c>
      <c r="P26" s="107"/>
      <c r="Q26" s="107" t="s">
        <v>1259</v>
      </c>
      <c r="R26" s="107" t="s">
        <v>1362</v>
      </c>
      <c r="S26" s="107"/>
      <c r="T26" s="93">
        <v>127</v>
      </c>
      <c r="U26" s="109">
        <v>10</v>
      </c>
      <c r="V26" s="110">
        <v>45931</v>
      </c>
      <c r="W26" s="110"/>
      <c r="X26" s="107" t="s">
        <v>1363</v>
      </c>
      <c r="Y26" s="107"/>
      <c r="Z26" s="107"/>
      <c r="AA26" s="107"/>
      <c r="AB26" s="107" t="s">
        <v>1368</v>
      </c>
      <c r="AC26" s="107"/>
      <c r="AD26" s="107" t="s">
        <v>1331</v>
      </c>
      <c r="AE26" s="110"/>
      <c r="AF26" s="106"/>
      <c r="AG26" s="108">
        <v>0</v>
      </c>
      <c r="AH26" s="108">
        <v>0</v>
      </c>
      <c r="AI26" s="108">
        <v>0</v>
      </c>
      <c r="AJ26" s="107" t="s">
        <v>1267</v>
      </c>
      <c r="AK26" s="97">
        <v>0</v>
      </c>
      <c r="AL26" s="108">
        <v>0</v>
      </c>
      <c r="AM26" s="111"/>
      <c r="AN26" s="112">
        <v>9</v>
      </c>
      <c r="AO26" s="113" t="s">
        <v>1371</v>
      </c>
      <c r="AP26" s="113" t="s">
        <v>1267</v>
      </c>
      <c r="AQ26" s="113" t="s">
        <v>1261</v>
      </c>
      <c r="AR26" s="114" t="s">
        <v>26</v>
      </c>
      <c r="AS26" s="114">
        <v>1.1032</v>
      </c>
      <c r="AT26" s="107" t="s">
        <v>1372</v>
      </c>
    </row>
    <row r="27" spans="1:46" x14ac:dyDescent="0.25">
      <c r="A27" s="106" t="s">
        <v>1373</v>
      </c>
      <c r="B27" s="107" t="s">
        <v>1273</v>
      </c>
      <c r="C27" s="107" t="s">
        <v>1257</v>
      </c>
      <c r="D27" s="107" t="s">
        <v>89</v>
      </c>
      <c r="E27" s="107" t="s">
        <v>267</v>
      </c>
      <c r="F27" s="107" t="s">
        <v>268</v>
      </c>
      <c r="G27" s="107" t="s">
        <v>811</v>
      </c>
      <c r="H27" s="107" t="s">
        <v>1374</v>
      </c>
      <c r="I27" s="107" t="s">
        <v>1369</v>
      </c>
      <c r="J27" s="107"/>
      <c r="K27" s="107"/>
      <c r="L27" s="108">
        <v>0</v>
      </c>
      <c r="M27" s="93">
        <v>95</v>
      </c>
      <c r="N27" s="108">
        <v>0</v>
      </c>
      <c r="O27" s="107" t="s">
        <v>1375</v>
      </c>
      <c r="P27" s="107"/>
      <c r="Q27" s="107" t="s">
        <v>1259</v>
      </c>
      <c r="R27" s="107" t="s">
        <v>1362</v>
      </c>
      <c r="S27" s="107"/>
      <c r="T27" s="93">
        <v>203</v>
      </c>
      <c r="U27" s="109">
        <v>10</v>
      </c>
      <c r="V27" s="110">
        <v>45931</v>
      </c>
      <c r="W27" s="110"/>
      <c r="X27" s="107" t="s">
        <v>1363</v>
      </c>
      <c r="Y27" s="107"/>
      <c r="Z27" s="107"/>
      <c r="AA27" s="107"/>
      <c r="AB27" s="107" t="s">
        <v>1374</v>
      </c>
      <c r="AC27" s="107"/>
      <c r="AD27" s="107" t="s">
        <v>1331</v>
      </c>
      <c r="AE27" s="110"/>
      <c r="AF27" s="106"/>
      <c r="AG27" s="108">
        <v>0</v>
      </c>
      <c r="AH27" s="108">
        <v>0</v>
      </c>
      <c r="AI27" s="108">
        <v>0.64</v>
      </c>
      <c r="AJ27" s="107" t="s">
        <v>1267</v>
      </c>
      <c r="AK27" s="97">
        <v>93.07</v>
      </c>
      <c r="AL27" s="108">
        <v>0</v>
      </c>
      <c r="AM27" s="111"/>
      <c r="AN27" s="112">
        <v>9</v>
      </c>
      <c r="AO27" s="113" t="s">
        <v>1371</v>
      </c>
      <c r="AP27" s="113" t="s">
        <v>1267</v>
      </c>
      <c r="AQ27" s="113" t="s">
        <v>1261</v>
      </c>
      <c r="AR27" s="114" t="s">
        <v>26</v>
      </c>
      <c r="AS27" s="114">
        <v>1.1032</v>
      </c>
      <c r="AT27" s="107" t="s">
        <v>1372</v>
      </c>
    </row>
    <row r="28" spans="1:46" x14ac:dyDescent="0.25">
      <c r="A28" s="106" t="s">
        <v>1376</v>
      </c>
      <c r="B28" s="107" t="s">
        <v>1273</v>
      </c>
      <c r="C28" s="107" t="s">
        <v>1257</v>
      </c>
      <c r="D28" s="107" t="s">
        <v>89</v>
      </c>
      <c r="E28" s="107" t="s">
        <v>267</v>
      </c>
      <c r="F28" s="107" t="s">
        <v>268</v>
      </c>
      <c r="G28" s="107" t="s">
        <v>811</v>
      </c>
      <c r="H28" s="107" t="s">
        <v>1368</v>
      </c>
      <c r="I28" s="107" t="s">
        <v>1369</v>
      </c>
      <c r="J28" s="107"/>
      <c r="K28" s="107"/>
      <c r="L28" s="108">
        <v>0</v>
      </c>
      <c r="M28" s="93">
        <v>135</v>
      </c>
      <c r="N28" s="108">
        <v>0</v>
      </c>
      <c r="O28" s="107" t="s">
        <v>1370</v>
      </c>
      <c r="P28" s="107"/>
      <c r="Q28" s="107" t="s">
        <v>1377</v>
      </c>
      <c r="R28" s="107" t="s">
        <v>1362</v>
      </c>
      <c r="S28" s="107"/>
      <c r="T28" s="93">
        <v>127</v>
      </c>
      <c r="U28" s="109">
        <v>10</v>
      </c>
      <c r="V28" s="110">
        <v>45931</v>
      </c>
      <c r="W28" s="110"/>
      <c r="X28" s="107" t="s">
        <v>1363</v>
      </c>
      <c r="Y28" s="107"/>
      <c r="Z28" s="107"/>
      <c r="AA28" s="107"/>
      <c r="AB28" s="107" t="s">
        <v>1368</v>
      </c>
      <c r="AC28" s="107"/>
      <c r="AD28" s="107" t="s">
        <v>1331</v>
      </c>
      <c r="AE28" s="110"/>
      <c r="AF28" s="106"/>
      <c r="AG28" s="108">
        <v>0</v>
      </c>
      <c r="AH28" s="108">
        <v>0</v>
      </c>
      <c r="AI28" s="108">
        <v>1</v>
      </c>
      <c r="AJ28" s="107" t="s">
        <v>26</v>
      </c>
      <c r="AK28" s="97">
        <v>60.09</v>
      </c>
      <c r="AL28" s="108">
        <v>0.23199999999999998</v>
      </c>
      <c r="AM28" s="111"/>
      <c r="AN28" s="112">
        <v>9</v>
      </c>
      <c r="AO28" s="113" t="s">
        <v>1371</v>
      </c>
      <c r="AP28" s="113" t="s">
        <v>1267</v>
      </c>
      <c r="AQ28" s="113" t="s">
        <v>1261</v>
      </c>
      <c r="AR28" s="114" t="s">
        <v>26</v>
      </c>
      <c r="AS28" s="114">
        <v>1.1032</v>
      </c>
      <c r="AT28" s="107" t="s">
        <v>1378</v>
      </c>
    </row>
    <row r="29" spans="1:46" x14ac:dyDescent="0.25">
      <c r="A29" s="106" t="s">
        <v>1379</v>
      </c>
      <c r="B29" s="107" t="s">
        <v>1273</v>
      </c>
      <c r="C29" s="107" t="s">
        <v>1257</v>
      </c>
      <c r="D29" s="107" t="s">
        <v>89</v>
      </c>
      <c r="E29" s="107" t="s">
        <v>267</v>
      </c>
      <c r="F29" s="107" t="s">
        <v>268</v>
      </c>
      <c r="G29" s="107" t="s">
        <v>811</v>
      </c>
      <c r="H29" s="107" t="s">
        <v>1374</v>
      </c>
      <c r="I29" s="107" t="s">
        <v>1369</v>
      </c>
      <c r="J29" s="107"/>
      <c r="K29" s="107"/>
      <c r="L29" s="108">
        <v>0</v>
      </c>
      <c r="M29" s="93">
        <v>95</v>
      </c>
      <c r="N29" s="108">
        <v>0</v>
      </c>
      <c r="O29" s="107" t="s">
        <v>1375</v>
      </c>
      <c r="P29" s="107"/>
      <c r="Q29" s="107" t="s">
        <v>1377</v>
      </c>
      <c r="R29" s="107" t="s">
        <v>1362</v>
      </c>
      <c r="S29" s="107"/>
      <c r="T29" s="93">
        <v>127</v>
      </c>
      <c r="U29" s="109">
        <v>10</v>
      </c>
      <c r="V29" s="110">
        <v>45931</v>
      </c>
      <c r="W29" s="110"/>
      <c r="X29" s="107" t="s">
        <v>1363</v>
      </c>
      <c r="Y29" s="107"/>
      <c r="Z29" s="107"/>
      <c r="AA29" s="107"/>
      <c r="AB29" s="107" t="s">
        <v>1374</v>
      </c>
      <c r="AC29" s="107"/>
      <c r="AD29" s="107" t="s">
        <v>1331</v>
      </c>
      <c r="AE29" s="110"/>
      <c r="AF29" s="106"/>
      <c r="AG29" s="108">
        <v>0</v>
      </c>
      <c r="AH29" s="108">
        <v>0</v>
      </c>
      <c r="AI29" s="108">
        <v>0.64</v>
      </c>
      <c r="AJ29" s="107" t="s">
        <v>1267</v>
      </c>
      <c r="AK29" s="97">
        <v>93.07</v>
      </c>
      <c r="AL29" s="108">
        <v>0.13600000000000001</v>
      </c>
      <c r="AM29" s="111"/>
      <c r="AN29" s="112">
        <v>9</v>
      </c>
      <c r="AO29" s="113" t="s">
        <v>1371</v>
      </c>
      <c r="AP29" s="113" t="s">
        <v>1267</v>
      </c>
      <c r="AQ29" s="113" t="s">
        <v>1261</v>
      </c>
      <c r="AR29" s="114" t="s">
        <v>26</v>
      </c>
      <c r="AS29" s="114">
        <v>1.1032</v>
      </c>
      <c r="AT29" s="120" t="s">
        <v>1378</v>
      </c>
    </row>
    <row r="30" spans="1:46" x14ac:dyDescent="0.25">
      <c r="A30" s="106" t="s">
        <v>1380</v>
      </c>
      <c r="B30" s="107" t="s">
        <v>1256</v>
      </c>
      <c r="C30" s="107" t="s">
        <v>1257</v>
      </c>
      <c r="D30" s="107" t="s">
        <v>89</v>
      </c>
      <c r="E30" s="107" t="s">
        <v>57</v>
      </c>
      <c r="F30" s="107" t="s">
        <v>1381</v>
      </c>
      <c r="G30" s="107" t="s">
        <v>1382</v>
      </c>
      <c r="H30" s="107" t="s">
        <v>1383</v>
      </c>
      <c r="I30" s="107" t="s">
        <v>1384</v>
      </c>
      <c r="J30" s="107"/>
      <c r="K30" s="107"/>
      <c r="L30" s="108">
        <v>61.398983135562702</v>
      </c>
      <c r="M30" s="93">
        <v>140</v>
      </c>
      <c r="N30" s="108">
        <v>54.875</v>
      </c>
      <c r="O30" s="107" t="s">
        <v>1385</v>
      </c>
      <c r="P30" s="107"/>
      <c r="Q30" s="107" t="s">
        <v>1377</v>
      </c>
      <c r="R30" s="107" t="s">
        <v>1260</v>
      </c>
      <c r="S30" s="107"/>
      <c r="T30" s="93">
        <v>0</v>
      </c>
      <c r="U30" s="109">
        <v>20</v>
      </c>
      <c r="V30" s="110">
        <v>45931</v>
      </c>
      <c r="W30" s="110"/>
      <c r="X30" s="107" t="s">
        <v>1386</v>
      </c>
      <c r="Y30" s="107"/>
      <c r="Z30" s="107"/>
      <c r="AA30" s="107"/>
      <c r="AB30" s="107"/>
      <c r="AC30" s="107"/>
      <c r="AD30" s="107" t="s">
        <v>1264</v>
      </c>
      <c r="AE30" s="110">
        <v>45350</v>
      </c>
      <c r="AF30" s="106" t="s">
        <v>1387</v>
      </c>
      <c r="AG30" s="108">
        <v>6.6627361184600038E-3</v>
      </c>
      <c r="AH30" s="108">
        <v>6.9697127534220863E-3</v>
      </c>
      <c r="AI30" s="108">
        <v>9999</v>
      </c>
      <c r="AJ30" s="107" t="s">
        <v>26</v>
      </c>
      <c r="AK30" s="97">
        <v>-195.04410698567662</v>
      </c>
      <c r="AL30" s="108">
        <v>2.8550527158036638E-2</v>
      </c>
      <c r="AM30" s="111"/>
      <c r="AN30" s="112">
        <v>22</v>
      </c>
      <c r="AO30" s="113" t="s">
        <v>1266</v>
      </c>
      <c r="AP30" s="113" t="s">
        <v>1267</v>
      </c>
      <c r="AQ30" s="113" t="s">
        <v>1261</v>
      </c>
      <c r="AR30" s="114" t="s">
        <v>1267</v>
      </c>
      <c r="AS30" s="114"/>
      <c r="AT30" s="107"/>
    </row>
    <row r="31" spans="1:46" x14ac:dyDescent="0.25">
      <c r="A31" s="106" t="s">
        <v>1388</v>
      </c>
      <c r="B31" s="107" t="s">
        <v>1269</v>
      </c>
      <c r="C31" s="107" t="s">
        <v>1257</v>
      </c>
      <c r="D31" s="107" t="s">
        <v>89</v>
      </c>
      <c r="E31" s="107" t="s">
        <v>57</v>
      </c>
      <c r="F31" s="107" t="s">
        <v>1381</v>
      </c>
      <c r="G31" s="107" t="s">
        <v>1382</v>
      </c>
      <c r="H31" s="107" t="s">
        <v>1383</v>
      </c>
      <c r="I31" s="107" t="s">
        <v>1384</v>
      </c>
      <c r="J31" s="107"/>
      <c r="K31" s="107"/>
      <c r="L31" s="108">
        <v>276.32833259491093</v>
      </c>
      <c r="M31" s="93">
        <v>165</v>
      </c>
      <c r="N31" s="108">
        <v>247.25</v>
      </c>
      <c r="O31" s="107" t="s">
        <v>1385</v>
      </c>
      <c r="P31" s="107"/>
      <c r="Q31" s="107" t="s">
        <v>1377</v>
      </c>
      <c r="R31" s="107" t="s">
        <v>1260</v>
      </c>
      <c r="S31" s="107"/>
      <c r="T31" s="93">
        <v>0</v>
      </c>
      <c r="U31" s="109">
        <v>20</v>
      </c>
      <c r="V31" s="110">
        <v>45931</v>
      </c>
      <c r="W31" s="110"/>
      <c r="X31" s="107" t="s">
        <v>1386</v>
      </c>
      <c r="Y31" s="107"/>
      <c r="Z31" s="107"/>
      <c r="AA31" s="107"/>
      <c r="AB31" s="107"/>
      <c r="AC31" s="107"/>
      <c r="AD31" s="107" t="s">
        <v>1264</v>
      </c>
      <c r="AE31" s="110">
        <v>45350</v>
      </c>
      <c r="AF31" s="106" t="s">
        <v>1387</v>
      </c>
      <c r="AG31" s="108">
        <v>3.1045582182393467E-2</v>
      </c>
      <c r="AH31" s="108">
        <v>3.2456256849473716E-2</v>
      </c>
      <c r="AI31" s="108">
        <v>9999</v>
      </c>
      <c r="AJ31" s="107" t="s">
        <v>26</v>
      </c>
      <c r="AK31" s="97">
        <v>-60.108132419434497</v>
      </c>
      <c r="AL31" s="108">
        <v>3.4330186356717536E-2</v>
      </c>
      <c r="AM31" s="111"/>
      <c r="AN31" s="112">
        <v>22</v>
      </c>
      <c r="AO31" s="113" t="s">
        <v>1266</v>
      </c>
      <c r="AP31" s="113" t="s">
        <v>1267</v>
      </c>
      <c r="AQ31" s="113" t="s">
        <v>1261</v>
      </c>
      <c r="AR31" s="114" t="s">
        <v>1267</v>
      </c>
      <c r="AS31" s="114"/>
      <c r="AT31" s="107"/>
    </row>
    <row r="32" spans="1:46" x14ac:dyDescent="0.25">
      <c r="A32" s="106" t="s">
        <v>1389</v>
      </c>
      <c r="B32" s="107" t="s">
        <v>1271</v>
      </c>
      <c r="C32" s="107" t="s">
        <v>1257</v>
      </c>
      <c r="D32" s="107" t="s">
        <v>89</v>
      </c>
      <c r="E32" s="107" t="s">
        <v>57</v>
      </c>
      <c r="F32" s="107" t="s">
        <v>1381</v>
      </c>
      <c r="G32" s="107" t="s">
        <v>1382</v>
      </c>
      <c r="H32" s="107" t="s">
        <v>1383</v>
      </c>
      <c r="I32" s="107" t="s">
        <v>1384</v>
      </c>
      <c r="J32" s="107"/>
      <c r="K32" s="107"/>
      <c r="L32" s="108">
        <v>423.85245757985831</v>
      </c>
      <c r="M32" s="93">
        <v>225</v>
      </c>
      <c r="N32" s="108">
        <v>379.25</v>
      </c>
      <c r="O32" s="107" t="s">
        <v>1385</v>
      </c>
      <c r="P32" s="107"/>
      <c r="Q32" s="107" t="s">
        <v>1377</v>
      </c>
      <c r="R32" s="107" t="s">
        <v>1260</v>
      </c>
      <c r="S32" s="107"/>
      <c r="T32" s="93">
        <v>0</v>
      </c>
      <c r="U32" s="109">
        <v>20</v>
      </c>
      <c r="V32" s="110">
        <v>45931</v>
      </c>
      <c r="W32" s="110"/>
      <c r="X32" s="107" t="s">
        <v>1386</v>
      </c>
      <c r="Y32" s="107"/>
      <c r="Z32" s="107"/>
      <c r="AA32" s="107"/>
      <c r="AB32" s="107"/>
      <c r="AC32" s="107"/>
      <c r="AD32" s="107" t="s">
        <v>1264</v>
      </c>
      <c r="AE32" s="110">
        <v>45350</v>
      </c>
      <c r="AF32" s="106" t="s">
        <v>1387</v>
      </c>
      <c r="AG32" s="108">
        <v>4.7619967816674311E-2</v>
      </c>
      <c r="AH32" s="108">
        <v>4.9783763034025916E-2</v>
      </c>
      <c r="AI32" s="108">
        <v>9999</v>
      </c>
      <c r="AJ32" s="107" t="s">
        <v>26</v>
      </c>
      <c r="AK32" s="97">
        <v>-46.689199775542448</v>
      </c>
      <c r="AL32" s="108">
        <v>4.2642501857648639E-2</v>
      </c>
      <c r="AM32" s="111"/>
      <c r="AN32" s="112">
        <v>22</v>
      </c>
      <c r="AO32" s="113" t="s">
        <v>1266</v>
      </c>
      <c r="AP32" s="113" t="s">
        <v>1267</v>
      </c>
      <c r="AQ32" s="113" t="s">
        <v>1261</v>
      </c>
      <c r="AR32" s="114" t="s">
        <v>1267</v>
      </c>
      <c r="AS32" s="114"/>
      <c r="AT32" s="107"/>
    </row>
    <row r="33" spans="1:46" x14ac:dyDescent="0.25">
      <c r="A33" s="106" t="s">
        <v>1390</v>
      </c>
      <c r="B33" s="107" t="s">
        <v>1273</v>
      </c>
      <c r="C33" s="107" t="s">
        <v>1257</v>
      </c>
      <c r="D33" s="107" t="s">
        <v>89</v>
      </c>
      <c r="E33" s="107" t="s">
        <v>57</v>
      </c>
      <c r="F33" s="107" t="s">
        <v>437</v>
      </c>
      <c r="G33" s="107" t="s">
        <v>607</v>
      </c>
      <c r="H33" s="107" t="s">
        <v>1391</v>
      </c>
      <c r="I33" s="107" t="s">
        <v>1392</v>
      </c>
      <c r="J33" s="107" t="s">
        <v>1393</v>
      </c>
      <c r="K33" s="107"/>
      <c r="L33" s="108">
        <v>1409.9751905578639</v>
      </c>
      <c r="M33" s="93">
        <v>400</v>
      </c>
      <c r="N33" s="108">
        <v>1271.9376792916121</v>
      </c>
      <c r="O33" s="107" t="s">
        <v>1394</v>
      </c>
      <c r="P33" s="107"/>
      <c r="Q33" s="107" t="s">
        <v>1259</v>
      </c>
      <c r="R33" s="107" t="s">
        <v>1395</v>
      </c>
      <c r="S33" s="107"/>
      <c r="T33" s="93">
        <v>795.82382628292373</v>
      </c>
      <c r="U33" s="109">
        <v>15</v>
      </c>
      <c r="V33" s="110">
        <v>45931</v>
      </c>
      <c r="W33" s="110"/>
      <c r="X33" s="107" t="s">
        <v>1261</v>
      </c>
      <c r="Y33" s="107"/>
      <c r="Z33" s="107"/>
      <c r="AA33" s="107"/>
      <c r="AB33" s="107" t="s">
        <v>1396</v>
      </c>
      <c r="AC33" s="107" t="s">
        <v>1397</v>
      </c>
      <c r="AD33" s="107" t="s">
        <v>1331</v>
      </c>
      <c r="AE33" s="110"/>
      <c r="AF33" s="106"/>
      <c r="AG33" s="108">
        <v>0.17746828965566824</v>
      </c>
      <c r="AH33" s="108">
        <v>0.19563066284125449</v>
      </c>
      <c r="AI33" s="108">
        <v>0.89782396444831991</v>
      </c>
      <c r="AJ33" s="107" t="s">
        <v>1267</v>
      </c>
      <c r="AK33" s="97">
        <v>34.394375452190431</v>
      </c>
      <c r="AL33" s="108">
        <v>1.3112769272188121</v>
      </c>
      <c r="AM33" s="111"/>
      <c r="AN33" s="112">
        <v>20</v>
      </c>
      <c r="AO33" s="113" t="s">
        <v>1266</v>
      </c>
      <c r="AP33" s="113" t="s">
        <v>1267</v>
      </c>
      <c r="AQ33" s="113" t="s">
        <v>1261</v>
      </c>
      <c r="AR33" s="114" t="s">
        <v>1267</v>
      </c>
      <c r="AS33" s="114"/>
      <c r="AT33" s="120"/>
    </row>
    <row r="34" spans="1:46" x14ac:dyDescent="0.25">
      <c r="A34" s="106" t="s">
        <v>1398</v>
      </c>
      <c r="B34" s="107" t="s">
        <v>1273</v>
      </c>
      <c r="C34" s="107" t="s">
        <v>1257</v>
      </c>
      <c r="D34" s="107" t="s">
        <v>89</v>
      </c>
      <c r="E34" s="107" t="s">
        <v>57</v>
      </c>
      <c r="F34" s="107" t="s">
        <v>437</v>
      </c>
      <c r="G34" s="107" t="s">
        <v>607</v>
      </c>
      <c r="H34" s="107" t="s">
        <v>1391</v>
      </c>
      <c r="I34" s="107" t="s">
        <v>1392</v>
      </c>
      <c r="J34" s="107" t="s">
        <v>1399</v>
      </c>
      <c r="K34" s="107"/>
      <c r="L34" s="108">
        <v>4052.4192589474869</v>
      </c>
      <c r="M34" s="93">
        <v>2000</v>
      </c>
      <c r="N34" s="108">
        <v>3655.6847115181695</v>
      </c>
      <c r="O34" s="107" t="s">
        <v>1400</v>
      </c>
      <c r="P34" s="107"/>
      <c r="Q34" s="107" t="s">
        <v>1259</v>
      </c>
      <c r="R34" s="107" t="s">
        <v>1395</v>
      </c>
      <c r="S34" s="107"/>
      <c r="T34" s="93">
        <v>1400.4898594678336</v>
      </c>
      <c r="U34" s="109">
        <v>15</v>
      </c>
      <c r="V34" s="110">
        <v>45931</v>
      </c>
      <c r="W34" s="110"/>
      <c r="X34" s="107" t="s">
        <v>1261</v>
      </c>
      <c r="Y34" s="107"/>
      <c r="Z34" s="107"/>
      <c r="AA34" s="107"/>
      <c r="AB34" s="107" t="s">
        <v>1396</v>
      </c>
      <c r="AC34" s="107" t="s">
        <v>1397</v>
      </c>
      <c r="AD34" s="107" t="s">
        <v>1331</v>
      </c>
      <c r="AE34" s="110"/>
      <c r="AF34" s="106"/>
      <c r="AG34" s="108">
        <v>0.51006281505460771</v>
      </c>
      <c r="AH34" s="108">
        <v>0.5622634150214344</v>
      </c>
      <c r="AI34" s="108">
        <v>1.4663277775007091</v>
      </c>
      <c r="AJ34" s="107" t="s">
        <v>26</v>
      </c>
      <c r="AK34" s="97">
        <v>12.425131828027656</v>
      </c>
      <c r="AL34" s="108">
        <v>3.7687499108211582</v>
      </c>
      <c r="AM34" s="111"/>
      <c r="AN34" s="112">
        <v>20</v>
      </c>
      <c r="AO34" s="113" t="s">
        <v>1266</v>
      </c>
      <c r="AP34" s="113" t="s">
        <v>1267</v>
      </c>
      <c r="AQ34" s="113" t="s">
        <v>1261</v>
      </c>
      <c r="AR34" s="114" t="s">
        <v>1267</v>
      </c>
      <c r="AS34" s="114"/>
      <c r="AT34" s="107"/>
    </row>
    <row r="35" spans="1:46" x14ac:dyDescent="0.25">
      <c r="A35" s="106" t="s">
        <v>1401</v>
      </c>
      <c r="B35" s="107" t="s">
        <v>1273</v>
      </c>
      <c r="C35" s="107" t="s">
        <v>1257</v>
      </c>
      <c r="D35" s="107" t="s">
        <v>89</v>
      </c>
      <c r="E35" s="107" t="s">
        <v>1402</v>
      </c>
      <c r="F35" s="107" t="s">
        <v>291</v>
      </c>
      <c r="G35" s="107" t="s">
        <v>292</v>
      </c>
      <c r="H35" s="107"/>
      <c r="I35" s="107"/>
      <c r="J35" s="107"/>
      <c r="K35" s="107"/>
      <c r="L35" s="108">
        <v>1</v>
      </c>
      <c r="M35" s="93">
        <v>0.03</v>
      </c>
      <c r="N35" s="108">
        <v>0.92</v>
      </c>
      <c r="O35" s="107" t="s">
        <v>292</v>
      </c>
      <c r="P35" s="107"/>
      <c r="Q35" s="107" t="s">
        <v>1259</v>
      </c>
      <c r="R35" s="107" t="s">
        <v>1260</v>
      </c>
      <c r="S35" s="107"/>
      <c r="T35" s="93"/>
      <c r="U35" s="109">
        <v>1</v>
      </c>
      <c r="V35" s="110">
        <v>45200</v>
      </c>
      <c r="W35" s="110"/>
      <c r="X35" s="107" t="s">
        <v>1403</v>
      </c>
      <c r="Y35" s="107"/>
      <c r="Z35" s="107"/>
      <c r="AA35" s="107"/>
      <c r="AB35" s="107"/>
      <c r="AC35" s="107"/>
      <c r="AD35" s="107"/>
      <c r="AE35" s="110"/>
      <c r="AF35" s="106"/>
      <c r="AG35" s="108" t="s">
        <v>1404</v>
      </c>
      <c r="AH35" s="108" t="s">
        <v>1404</v>
      </c>
      <c r="AI35" s="108" t="s">
        <v>1404</v>
      </c>
      <c r="AJ35" s="107" t="s">
        <v>26</v>
      </c>
      <c r="AK35" s="97" t="s">
        <v>1404</v>
      </c>
      <c r="AL35" s="108">
        <v>0</v>
      </c>
      <c r="AM35" s="111"/>
      <c r="AN35" s="112">
        <v>5</v>
      </c>
      <c r="AO35" s="113" t="s">
        <v>1266</v>
      </c>
      <c r="AP35" s="113" t="s">
        <v>1267</v>
      </c>
      <c r="AQ35" s="113" t="s">
        <v>1365</v>
      </c>
      <c r="AR35" s="114" t="s">
        <v>26</v>
      </c>
      <c r="AS35" s="114"/>
      <c r="AT35" s="107" t="s">
        <v>1405</v>
      </c>
    </row>
    <row r="36" spans="1:46" x14ac:dyDescent="0.25">
      <c r="A36" s="106" t="s">
        <v>1406</v>
      </c>
      <c r="B36" s="107" t="s">
        <v>1273</v>
      </c>
      <c r="C36" s="107" t="s">
        <v>1257</v>
      </c>
      <c r="D36" s="107" t="s">
        <v>89</v>
      </c>
      <c r="E36" s="107" t="s">
        <v>64</v>
      </c>
      <c r="F36" s="107" t="s">
        <v>65</v>
      </c>
      <c r="G36" s="107" t="s">
        <v>1407</v>
      </c>
      <c r="H36" s="107"/>
      <c r="I36" s="107"/>
      <c r="J36" s="107"/>
      <c r="K36" s="107"/>
      <c r="L36" s="108">
        <v>0</v>
      </c>
      <c r="M36" s="93">
        <v>15000</v>
      </c>
      <c r="N36" s="108">
        <v>0</v>
      </c>
      <c r="O36" s="107" t="s">
        <v>1407</v>
      </c>
      <c r="P36" s="107"/>
      <c r="Q36" s="107"/>
      <c r="R36" s="107"/>
      <c r="S36" s="107"/>
      <c r="T36" s="93">
        <v>0</v>
      </c>
      <c r="U36" s="109">
        <v>1</v>
      </c>
      <c r="V36" s="110">
        <v>45200</v>
      </c>
      <c r="W36" s="110"/>
      <c r="X36" s="107" t="s">
        <v>1261</v>
      </c>
      <c r="Y36" s="107"/>
      <c r="Z36" s="107"/>
      <c r="AA36" s="107"/>
      <c r="AB36" s="107"/>
      <c r="AC36" s="107"/>
      <c r="AD36" s="107" t="s">
        <v>1331</v>
      </c>
      <c r="AE36" s="110"/>
      <c r="AF36" s="106"/>
      <c r="AG36" s="108">
        <v>0</v>
      </c>
      <c r="AH36" s="108">
        <v>0</v>
      </c>
      <c r="AI36" s="108">
        <v>9999</v>
      </c>
      <c r="AJ36" s="107" t="s">
        <v>26</v>
      </c>
      <c r="AK36" s="97">
        <v>0</v>
      </c>
      <c r="AL36" s="108">
        <v>0</v>
      </c>
      <c r="AM36" s="111"/>
      <c r="AN36" s="112">
        <v>5</v>
      </c>
      <c r="AO36" s="113" t="s">
        <v>1266</v>
      </c>
      <c r="AP36" s="113" t="s">
        <v>1267</v>
      </c>
      <c r="AQ36" s="113" t="s">
        <v>1365</v>
      </c>
      <c r="AR36" s="114" t="s">
        <v>26</v>
      </c>
      <c r="AS36" s="114"/>
      <c r="AT36" s="107" t="s">
        <v>1408</v>
      </c>
    </row>
    <row r="37" spans="1:46" x14ac:dyDescent="0.25">
      <c r="A37" s="106" t="s">
        <v>1409</v>
      </c>
      <c r="B37" s="107" t="s">
        <v>1273</v>
      </c>
      <c r="C37" s="107" t="s">
        <v>1257</v>
      </c>
      <c r="D37" s="107" t="s">
        <v>89</v>
      </c>
      <c r="E37" s="107" t="s">
        <v>64</v>
      </c>
      <c r="F37" s="107" t="s">
        <v>65</v>
      </c>
      <c r="G37" s="107" t="s">
        <v>1410</v>
      </c>
      <c r="H37" s="107"/>
      <c r="I37" s="107"/>
      <c r="J37" s="107"/>
      <c r="K37" s="107"/>
      <c r="L37" s="108">
        <v>0</v>
      </c>
      <c r="M37" s="93">
        <v>150</v>
      </c>
      <c r="N37" s="108">
        <v>0</v>
      </c>
      <c r="O37" s="107" t="s">
        <v>1410</v>
      </c>
      <c r="P37" s="107"/>
      <c r="Q37" s="107"/>
      <c r="R37" s="107"/>
      <c r="S37" s="107"/>
      <c r="T37" s="93">
        <v>0</v>
      </c>
      <c r="U37" s="109">
        <v>1</v>
      </c>
      <c r="V37" s="110">
        <v>45200</v>
      </c>
      <c r="W37" s="110"/>
      <c r="X37" s="107" t="s">
        <v>1261</v>
      </c>
      <c r="Y37" s="107"/>
      <c r="Z37" s="107"/>
      <c r="AA37" s="107"/>
      <c r="AB37" s="107"/>
      <c r="AC37" s="107"/>
      <c r="AD37" s="107" t="s">
        <v>1331</v>
      </c>
      <c r="AE37" s="110"/>
      <c r="AF37" s="106"/>
      <c r="AG37" s="108">
        <v>0</v>
      </c>
      <c r="AH37" s="108">
        <v>0</v>
      </c>
      <c r="AI37" s="108">
        <v>9999</v>
      </c>
      <c r="AJ37" s="107" t="s">
        <v>26</v>
      </c>
      <c r="AK37" s="97">
        <v>0</v>
      </c>
      <c r="AL37" s="108">
        <v>0</v>
      </c>
      <c r="AM37" s="111"/>
      <c r="AN37" s="112">
        <v>5</v>
      </c>
      <c r="AO37" s="113" t="s">
        <v>1266</v>
      </c>
      <c r="AP37" s="113" t="s">
        <v>1267</v>
      </c>
      <c r="AQ37" s="113" t="s">
        <v>1365</v>
      </c>
      <c r="AR37" s="114" t="s">
        <v>26</v>
      </c>
      <c r="AS37" s="114"/>
      <c r="AT37" s="120" t="s">
        <v>1411</v>
      </c>
    </row>
    <row r="38" spans="1:46" x14ac:dyDescent="0.25">
      <c r="A38" s="90" t="s">
        <v>1412</v>
      </c>
      <c r="B38" s="91" t="s">
        <v>1273</v>
      </c>
      <c r="C38" s="91" t="s">
        <v>1257</v>
      </c>
      <c r="D38" s="91" t="s">
        <v>21</v>
      </c>
      <c r="E38" s="91" t="s">
        <v>261</v>
      </c>
      <c r="F38" s="91" t="s">
        <v>268</v>
      </c>
      <c r="G38" s="91" t="s">
        <v>607</v>
      </c>
      <c r="H38" s="91" t="s">
        <v>1413</v>
      </c>
      <c r="I38" s="91" t="s">
        <v>1414</v>
      </c>
      <c r="J38" s="91"/>
      <c r="K38" s="91"/>
      <c r="L38" s="92">
        <v>1094.8877632985157</v>
      </c>
      <c r="M38" s="93">
        <v>400</v>
      </c>
      <c r="N38" s="92">
        <v>986</v>
      </c>
      <c r="O38" s="91" t="s">
        <v>1415</v>
      </c>
      <c r="P38" s="91"/>
      <c r="Q38" s="91" t="s">
        <v>1321</v>
      </c>
      <c r="R38" s="91"/>
      <c r="S38" s="91"/>
      <c r="T38" s="94">
        <v>1219.57</v>
      </c>
      <c r="U38" s="95">
        <v>5</v>
      </c>
      <c r="V38" s="96">
        <v>45931</v>
      </c>
      <c r="W38" s="96"/>
      <c r="X38" s="91" t="s">
        <v>1416</v>
      </c>
      <c r="Y38" s="91"/>
      <c r="Z38" s="91"/>
      <c r="AA38" s="91"/>
      <c r="AB38" s="91"/>
      <c r="AC38" s="91"/>
      <c r="AD38" s="91" t="s">
        <v>1331</v>
      </c>
      <c r="AE38" s="96"/>
      <c r="AF38" s="90"/>
      <c r="AG38" s="92">
        <v>0.11418366942070121</v>
      </c>
      <c r="AH38" s="92">
        <v>0.11892472503468791</v>
      </c>
      <c r="AI38" s="92">
        <v>0.17854661349744214</v>
      </c>
      <c r="AJ38" s="90" t="s">
        <v>1267</v>
      </c>
      <c r="AK38" s="97">
        <v>250.17756774470004</v>
      </c>
      <c r="AL38" s="92">
        <v>2.0364912397352435</v>
      </c>
      <c r="AM38" s="98"/>
      <c r="AN38" s="99">
        <v>20</v>
      </c>
      <c r="AO38" s="100" t="s">
        <v>1266</v>
      </c>
      <c r="AP38" s="100" t="s">
        <v>1267</v>
      </c>
      <c r="AQ38" s="100" t="s">
        <v>1365</v>
      </c>
      <c r="AR38" s="101" t="s">
        <v>1267</v>
      </c>
      <c r="AS38" s="101"/>
      <c r="AT38" s="91"/>
    </row>
    <row r="39" spans="1:46" x14ac:dyDescent="0.25">
      <c r="A39" s="90" t="s">
        <v>1417</v>
      </c>
      <c r="B39" s="91" t="s">
        <v>1273</v>
      </c>
      <c r="C39" s="91" t="s">
        <v>1257</v>
      </c>
      <c r="D39" s="91" t="s">
        <v>21</v>
      </c>
      <c r="E39" s="91" t="s">
        <v>261</v>
      </c>
      <c r="F39" s="91" t="s">
        <v>268</v>
      </c>
      <c r="G39" s="91" t="s">
        <v>607</v>
      </c>
      <c r="H39" s="91" t="s">
        <v>1413</v>
      </c>
      <c r="I39" s="91" t="s">
        <v>1418</v>
      </c>
      <c r="J39" s="91"/>
      <c r="K39" s="91"/>
      <c r="L39" s="92">
        <v>2552.8873913015086</v>
      </c>
      <c r="M39" s="93">
        <v>800</v>
      </c>
      <c r="N39" s="92">
        <v>2299</v>
      </c>
      <c r="O39" s="91" t="s">
        <v>1419</v>
      </c>
      <c r="P39" s="91"/>
      <c r="Q39" s="91" t="s">
        <v>1321</v>
      </c>
      <c r="R39" s="91"/>
      <c r="S39" s="91"/>
      <c r="T39" s="94">
        <v>1219.57</v>
      </c>
      <c r="U39" s="95">
        <v>5</v>
      </c>
      <c r="V39" s="96">
        <v>45931</v>
      </c>
      <c r="W39" s="96"/>
      <c r="X39" s="91" t="s">
        <v>1416</v>
      </c>
      <c r="Y39" s="91"/>
      <c r="Z39" s="91"/>
      <c r="AA39" s="91"/>
      <c r="AB39" s="91"/>
      <c r="AC39" s="91"/>
      <c r="AD39" s="91" t="s">
        <v>1331</v>
      </c>
      <c r="AE39" s="96"/>
      <c r="AF39" s="90"/>
      <c r="AG39" s="92">
        <v>0.2662355537507019</v>
      </c>
      <c r="AH39" s="92">
        <v>0.27729000289528144</v>
      </c>
      <c r="AI39" s="92">
        <v>0.41630696189718008</v>
      </c>
      <c r="AJ39" s="90" t="s">
        <v>1267</v>
      </c>
      <c r="AK39" s="97">
        <v>96.527521462347707</v>
      </c>
      <c r="AL39" s="92">
        <v>4.748370547820814</v>
      </c>
      <c r="AM39" s="98"/>
      <c r="AN39" s="99">
        <v>20</v>
      </c>
      <c r="AO39" s="100" t="s">
        <v>1266</v>
      </c>
      <c r="AP39" s="100" t="s">
        <v>1267</v>
      </c>
      <c r="AQ39" s="100" t="s">
        <v>1365</v>
      </c>
      <c r="AR39" s="101" t="s">
        <v>1267</v>
      </c>
      <c r="AS39" s="101"/>
      <c r="AT39" s="91"/>
    </row>
    <row r="40" spans="1:46" x14ac:dyDescent="0.25">
      <c r="A40" s="90" t="s">
        <v>1420</v>
      </c>
      <c r="B40" s="91" t="s">
        <v>1256</v>
      </c>
      <c r="C40" s="91" t="s">
        <v>1257</v>
      </c>
      <c r="D40" s="91" t="s">
        <v>21</v>
      </c>
      <c r="E40" s="91" t="s">
        <v>22</v>
      </c>
      <c r="F40" s="91" t="s">
        <v>23</v>
      </c>
      <c r="G40" s="91" t="s">
        <v>1175</v>
      </c>
      <c r="H40" s="91" t="s">
        <v>1421</v>
      </c>
      <c r="I40" s="91"/>
      <c r="J40" s="91"/>
      <c r="K40" s="91"/>
      <c r="L40" s="92">
        <v>26.167480853450805</v>
      </c>
      <c r="M40" s="93">
        <v>9</v>
      </c>
      <c r="N40" s="92">
        <v>23.504645817047226</v>
      </c>
      <c r="O40" s="91" t="s">
        <v>1422</v>
      </c>
      <c r="P40" s="91"/>
      <c r="Q40" s="91" t="s">
        <v>1259</v>
      </c>
      <c r="R40" s="91" t="s">
        <v>1423</v>
      </c>
      <c r="S40" s="91"/>
      <c r="T40" s="94">
        <v>22.71</v>
      </c>
      <c r="U40" s="95">
        <v>20</v>
      </c>
      <c r="V40" s="96">
        <v>45200</v>
      </c>
      <c r="W40" s="96"/>
      <c r="X40" s="91" t="s">
        <v>1424</v>
      </c>
      <c r="Y40" s="91"/>
      <c r="Z40" s="91"/>
      <c r="AA40" s="91"/>
      <c r="AB40" s="91"/>
      <c r="AC40" s="91"/>
      <c r="AD40" s="91" t="s">
        <v>1331</v>
      </c>
      <c r="AE40" s="96"/>
      <c r="AF40" s="90"/>
      <c r="AG40" s="92">
        <v>2.4158101395827161E-3</v>
      </c>
      <c r="AH40" s="92">
        <v>2.5223721567247718E-3</v>
      </c>
      <c r="AI40" s="92">
        <v>0.71988132598266275</v>
      </c>
      <c r="AJ40" s="90" t="s">
        <v>1267</v>
      </c>
      <c r="AK40" s="97">
        <v>45.597672996832252</v>
      </c>
      <c r="AL40" s="92">
        <v>9.7853136595178695E-3</v>
      </c>
      <c r="AM40" s="98"/>
      <c r="AN40" s="99">
        <v>20</v>
      </c>
      <c r="AO40" s="100" t="s">
        <v>1266</v>
      </c>
      <c r="AP40" s="100" t="s">
        <v>1267</v>
      </c>
      <c r="AQ40" s="100" t="s">
        <v>1365</v>
      </c>
      <c r="AR40" s="101" t="s">
        <v>1267</v>
      </c>
      <c r="AS40" s="101"/>
      <c r="AT40" s="91"/>
    </row>
    <row r="41" spans="1:46" x14ac:dyDescent="0.25">
      <c r="A41" s="91" t="s">
        <v>1425</v>
      </c>
      <c r="B41" s="91" t="s">
        <v>1269</v>
      </c>
      <c r="C41" s="91" t="s">
        <v>1257</v>
      </c>
      <c r="D41" s="91" t="s">
        <v>21</v>
      </c>
      <c r="E41" s="91" t="s">
        <v>22</v>
      </c>
      <c r="F41" s="91" t="s">
        <v>23</v>
      </c>
      <c r="G41" s="91" t="s">
        <v>1175</v>
      </c>
      <c r="H41" s="91" t="s">
        <v>1421</v>
      </c>
      <c r="I41" s="91"/>
      <c r="J41" s="91"/>
      <c r="K41" s="91"/>
      <c r="L41" s="92">
        <v>42.849689735072637</v>
      </c>
      <c r="M41" s="93">
        <v>18</v>
      </c>
      <c r="N41" s="92">
        <v>38.281040414034237</v>
      </c>
      <c r="O41" s="91" t="s">
        <v>1422</v>
      </c>
      <c r="P41" s="91"/>
      <c r="Q41" s="91" t="s">
        <v>1259</v>
      </c>
      <c r="R41" s="91" t="s">
        <v>1423</v>
      </c>
      <c r="S41" s="91"/>
      <c r="T41" s="94">
        <v>22.71</v>
      </c>
      <c r="U41" s="95">
        <v>20</v>
      </c>
      <c r="V41" s="96">
        <v>45931</v>
      </c>
      <c r="W41" s="96"/>
      <c r="X41" s="91" t="s">
        <v>1424</v>
      </c>
      <c r="Y41" s="91"/>
      <c r="Z41" s="91"/>
      <c r="AA41" s="91"/>
      <c r="AB41" s="91"/>
      <c r="AC41" s="91"/>
      <c r="AD41" s="91" t="s">
        <v>1331</v>
      </c>
      <c r="AE41" s="96"/>
      <c r="AF41" s="90"/>
      <c r="AG41" s="92">
        <v>4.9191343396808316E-3</v>
      </c>
      <c r="AH41" s="92">
        <v>5.1361186420646647E-3</v>
      </c>
      <c r="AI41" s="92">
        <v>1.0320269967695275</v>
      </c>
      <c r="AJ41" s="90" t="s">
        <v>26</v>
      </c>
      <c r="AK41" s="97">
        <v>25.663636617873344</v>
      </c>
      <c r="AL41" s="92">
        <v>1.9925105726808758E-2</v>
      </c>
      <c r="AM41" s="98"/>
      <c r="AN41" s="99">
        <v>20</v>
      </c>
      <c r="AO41" s="100" t="s">
        <v>1266</v>
      </c>
      <c r="AP41" s="100" t="s">
        <v>1267</v>
      </c>
      <c r="AQ41" s="100" t="s">
        <v>1365</v>
      </c>
      <c r="AR41" s="101" t="s">
        <v>1267</v>
      </c>
      <c r="AS41" s="91"/>
      <c r="AT41" s="91"/>
    </row>
    <row r="42" spans="1:46" x14ac:dyDescent="0.25">
      <c r="A42" s="91" t="s">
        <v>1426</v>
      </c>
      <c r="B42" s="91" t="s">
        <v>1271</v>
      </c>
      <c r="C42" s="91" t="s">
        <v>1257</v>
      </c>
      <c r="D42" s="91" t="s">
        <v>21</v>
      </c>
      <c r="E42" s="91" t="s">
        <v>22</v>
      </c>
      <c r="F42" s="91" t="s">
        <v>23</v>
      </c>
      <c r="G42" s="91" t="s">
        <v>1175</v>
      </c>
      <c r="H42" s="91" t="s">
        <v>1421</v>
      </c>
      <c r="I42" s="91"/>
      <c r="J42" s="91"/>
      <c r="K42" s="91"/>
      <c r="L42" s="92">
        <v>42.849689735072637</v>
      </c>
      <c r="M42" s="93">
        <v>18</v>
      </c>
      <c r="N42" s="92">
        <v>38.281040414034237</v>
      </c>
      <c r="O42" s="91" t="s">
        <v>1422</v>
      </c>
      <c r="P42" s="91"/>
      <c r="Q42" s="91" t="s">
        <v>1259</v>
      </c>
      <c r="R42" s="91" t="s">
        <v>1423</v>
      </c>
      <c r="S42" s="91"/>
      <c r="T42" s="94">
        <v>22.71</v>
      </c>
      <c r="U42" s="95">
        <v>20</v>
      </c>
      <c r="V42" s="96">
        <v>45931</v>
      </c>
      <c r="W42" s="96"/>
      <c r="X42" s="91" t="s">
        <v>1424</v>
      </c>
      <c r="Y42" s="91"/>
      <c r="Z42" s="91"/>
      <c r="AA42" s="91"/>
      <c r="AB42" s="91"/>
      <c r="AC42" s="91"/>
      <c r="AD42" s="91" t="s">
        <v>1331</v>
      </c>
      <c r="AE42" s="96"/>
      <c r="AF42" s="90"/>
      <c r="AG42" s="92">
        <v>4.9191343396808316E-3</v>
      </c>
      <c r="AH42" s="92">
        <v>5.1361186420646647E-3</v>
      </c>
      <c r="AI42" s="92">
        <v>1.0320269967695275</v>
      </c>
      <c r="AJ42" s="90" t="s">
        <v>26</v>
      </c>
      <c r="AK42" s="97">
        <v>25.663636617873344</v>
      </c>
      <c r="AL42" s="92">
        <v>1.9925105726808758E-2</v>
      </c>
      <c r="AM42" s="98"/>
      <c r="AN42" s="99">
        <v>20</v>
      </c>
      <c r="AO42" s="100" t="s">
        <v>1266</v>
      </c>
      <c r="AP42" s="100" t="s">
        <v>1267</v>
      </c>
      <c r="AQ42" s="100" t="s">
        <v>1365</v>
      </c>
      <c r="AR42" s="101" t="s">
        <v>1267</v>
      </c>
      <c r="AS42" s="91"/>
      <c r="AT42" s="91"/>
    </row>
    <row r="43" spans="1:46" x14ac:dyDescent="0.25">
      <c r="A43" s="90" t="s">
        <v>1427</v>
      </c>
      <c r="B43" s="91" t="s">
        <v>1256</v>
      </c>
      <c r="C43" s="91" t="s">
        <v>1257</v>
      </c>
      <c r="D43" s="91" t="s">
        <v>21</v>
      </c>
      <c r="E43" s="91" t="s">
        <v>22</v>
      </c>
      <c r="F43" s="91" t="s">
        <v>23</v>
      </c>
      <c r="G43" s="91" t="s">
        <v>1175</v>
      </c>
      <c r="H43" s="91" t="s">
        <v>1428</v>
      </c>
      <c r="I43" s="91"/>
      <c r="J43" s="91"/>
      <c r="K43" s="91"/>
      <c r="L43" s="92">
        <v>24.648428781611884</v>
      </c>
      <c r="M43" s="93">
        <v>9</v>
      </c>
      <c r="N43" s="92">
        <v>22.140174352400408</v>
      </c>
      <c r="O43" s="91" t="s">
        <v>1429</v>
      </c>
      <c r="P43" s="91"/>
      <c r="Q43" s="91" t="s">
        <v>1259</v>
      </c>
      <c r="R43" s="91" t="s">
        <v>1423</v>
      </c>
      <c r="S43" s="91"/>
      <c r="T43" s="94">
        <v>22.71</v>
      </c>
      <c r="U43" s="95">
        <v>20</v>
      </c>
      <c r="V43" s="96">
        <v>45200</v>
      </c>
      <c r="W43" s="96"/>
      <c r="X43" s="91" t="s">
        <v>1424</v>
      </c>
      <c r="Y43" s="91"/>
      <c r="Z43" s="91"/>
      <c r="AA43" s="91"/>
      <c r="AB43" s="91"/>
      <c r="AC43" s="91"/>
      <c r="AD43" s="91" t="s">
        <v>1331</v>
      </c>
      <c r="AE43" s="96"/>
      <c r="AF43" s="90"/>
      <c r="AG43" s="92">
        <v>1.8616515636810957E-3</v>
      </c>
      <c r="AH43" s="92">
        <v>1.9437695010930923E-3</v>
      </c>
      <c r="AI43" s="92">
        <v>0.55474897394541645</v>
      </c>
      <c r="AJ43" s="90" t="s">
        <v>1267</v>
      </c>
      <c r="AK43" s="97">
        <v>65.213510277059285</v>
      </c>
      <c r="AL43" s="92">
        <v>7.5406772150141037E-3</v>
      </c>
      <c r="AM43" s="98"/>
      <c r="AN43" s="99">
        <v>20</v>
      </c>
      <c r="AO43" s="100" t="s">
        <v>1266</v>
      </c>
      <c r="AP43" s="100" t="s">
        <v>1267</v>
      </c>
      <c r="AQ43" s="100" t="s">
        <v>1365</v>
      </c>
      <c r="AR43" s="101" t="s">
        <v>1267</v>
      </c>
      <c r="AS43" s="101"/>
      <c r="AT43" s="91"/>
    </row>
    <row r="44" spans="1:46" x14ac:dyDescent="0.25">
      <c r="A44" s="91" t="s">
        <v>1430</v>
      </c>
      <c r="B44" s="91" t="s">
        <v>1269</v>
      </c>
      <c r="C44" s="91" t="s">
        <v>1257</v>
      </c>
      <c r="D44" s="91" t="s">
        <v>21</v>
      </c>
      <c r="E44" s="91" t="s">
        <v>22</v>
      </c>
      <c r="F44" s="91" t="s">
        <v>23</v>
      </c>
      <c r="G44" s="91" t="s">
        <v>1175</v>
      </c>
      <c r="H44" s="91" t="s">
        <v>1428</v>
      </c>
      <c r="I44" s="91"/>
      <c r="J44" s="91"/>
      <c r="K44" s="91"/>
      <c r="L44" s="92">
        <v>35.631406452814751</v>
      </c>
      <c r="M44" s="93">
        <v>18</v>
      </c>
      <c r="N44" s="92">
        <v>31.832373089801784</v>
      </c>
      <c r="O44" s="91" t="s">
        <v>1429</v>
      </c>
      <c r="P44" s="91"/>
      <c r="Q44" s="91" t="s">
        <v>1259</v>
      </c>
      <c r="R44" s="91" t="s">
        <v>1423</v>
      </c>
      <c r="S44" s="91"/>
      <c r="T44" s="94">
        <v>22.71</v>
      </c>
      <c r="U44" s="95">
        <v>20</v>
      </c>
      <c r="V44" s="96">
        <v>45931</v>
      </c>
      <c r="W44" s="96"/>
      <c r="X44" s="91" t="s">
        <v>1424</v>
      </c>
      <c r="Y44" s="91"/>
      <c r="Z44" s="91"/>
      <c r="AA44" s="91"/>
      <c r="AB44" s="91"/>
      <c r="AC44" s="91"/>
      <c r="AD44" s="91" t="s">
        <v>1331</v>
      </c>
      <c r="AE44" s="96"/>
      <c r="AF44" s="90"/>
      <c r="AG44" s="92">
        <v>4.0904771104959114E-3</v>
      </c>
      <c r="AH44" s="92">
        <v>4.270909125754836E-3</v>
      </c>
      <c r="AI44" s="92">
        <v>0.85817595458746776</v>
      </c>
      <c r="AJ44" s="90" t="s">
        <v>1267</v>
      </c>
      <c r="AK44" s="97">
        <v>34.992395209107322</v>
      </c>
      <c r="AL44" s="92">
        <v>1.6568604000558859E-2</v>
      </c>
      <c r="AM44" s="98"/>
      <c r="AN44" s="99">
        <v>20</v>
      </c>
      <c r="AO44" s="100" t="s">
        <v>1266</v>
      </c>
      <c r="AP44" s="100" t="s">
        <v>1267</v>
      </c>
      <c r="AQ44" s="100" t="s">
        <v>1365</v>
      </c>
      <c r="AR44" s="101" t="s">
        <v>1267</v>
      </c>
      <c r="AS44" s="91"/>
      <c r="AT44" s="91"/>
    </row>
    <row r="45" spans="1:46" x14ac:dyDescent="0.25">
      <c r="A45" s="91" t="s">
        <v>1431</v>
      </c>
      <c r="B45" s="91" t="s">
        <v>1271</v>
      </c>
      <c r="C45" s="91" t="s">
        <v>1257</v>
      </c>
      <c r="D45" s="91" t="s">
        <v>21</v>
      </c>
      <c r="E45" s="91" t="s">
        <v>22</v>
      </c>
      <c r="F45" s="91" t="s">
        <v>23</v>
      </c>
      <c r="G45" s="91" t="s">
        <v>1175</v>
      </c>
      <c r="H45" s="91" t="s">
        <v>1428</v>
      </c>
      <c r="I45" s="91"/>
      <c r="J45" s="91"/>
      <c r="K45" s="91"/>
      <c r="L45" s="92">
        <v>35.631406452814751</v>
      </c>
      <c r="M45" s="93">
        <v>18</v>
      </c>
      <c r="N45" s="92">
        <v>31.832373089801784</v>
      </c>
      <c r="O45" s="91" t="s">
        <v>1429</v>
      </c>
      <c r="P45" s="91"/>
      <c r="Q45" s="91" t="s">
        <v>1259</v>
      </c>
      <c r="R45" s="91" t="s">
        <v>1423</v>
      </c>
      <c r="S45" s="91"/>
      <c r="T45" s="94">
        <v>22.71</v>
      </c>
      <c r="U45" s="95">
        <v>20</v>
      </c>
      <c r="V45" s="96">
        <v>45931</v>
      </c>
      <c r="W45" s="96"/>
      <c r="X45" s="91" t="s">
        <v>1424</v>
      </c>
      <c r="Y45" s="91"/>
      <c r="Z45" s="91"/>
      <c r="AA45" s="91"/>
      <c r="AB45" s="91"/>
      <c r="AC45" s="91"/>
      <c r="AD45" s="91" t="s">
        <v>1331</v>
      </c>
      <c r="AE45" s="96"/>
      <c r="AF45" s="90"/>
      <c r="AG45" s="92">
        <v>4.0904771104959114E-3</v>
      </c>
      <c r="AH45" s="92">
        <v>4.270909125754836E-3</v>
      </c>
      <c r="AI45" s="92">
        <v>0.85817595458746776</v>
      </c>
      <c r="AJ45" s="90" t="s">
        <v>1267</v>
      </c>
      <c r="AK45" s="97">
        <v>34.992395209107322</v>
      </c>
      <c r="AL45" s="92">
        <v>1.6568604000558859E-2</v>
      </c>
      <c r="AM45" s="98"/>
      <c r="AN45" s="99">
        <v>20</v>
      </c>
      <c r="AO45" s="100" t="s">
        <v>1266</v>
      </c>
      <c r="AP45" s="100" t="s">
        <v>1267</v>
      </c>
      <c r="AQ45" s="100" t="s">
        <v>1365</v>
      </c>
      <c r="AR45" s="101" t="s">
        <v>1267</v>
      </c>
      <c r="AS45" s="91"/>
      <c r="AT45" s="91"/>
    </row>
    <row r="46" spans="1:46" x14ac:dyDescent="0.25">
      <c r="A46" s="90" t="s">
        <v>1432</v>
      </c>
      <c r="B46" s="91" t="s">
        <v>1256</v>
      </c>
      <c r="C46" s="91" t="s">
        <v>1257</v>
      </c>
      <c r="D46" s="91" t="s">
        <v>21</v>
      </c>
      <c r="E46" s="91" t="s">
        <v>22</v>
      </c>
      <c r="F46" s="91" t="s">
        <v>23</v>
      </c>
      <c r="G46" s="91" t="s">
        <v>557</v>
      </c>
      <c r="H46" s="91" t="s">
        <v>1433</v>
      </c>
      <c r="I46" s="91" t="s">
        <v>1434</v>
      </c>
      <c r="J46" s="91" t="s">
        <v>1435</v>
      </c>
      <c r="K46" s="91" t="s">
        <v>1436</v>
      </c>
      <c r="L46" s="92">
        <v>0.82355435898582952</v>
      </c>
      <c r="M46" s="93">
        <v>0.8</v>
      </c>
      <c r="N46" s="92">
        <v>0.73678784343434334</v>
      </c>
      <c r="O46" s="91" t="s">
        <v>1437</v>
      </c>
      <c r="P46" s="91"/>
      <c r="Q46" s="91" t="s">
        <v>1259</v>
      </c>
      <c r="R46" s="91" t="s">
        <v>1433</v>
      </c>
      <c r="S46" s="91"/>
      <c r="T46" s="94">
        <v>2.11</v>
      </c>
      <c r="U46" s="95">
        <v>30</v>
      </c>
      <c r="V46" s="96">
        <v>45200</v>
      </c>
      <c r="W46" s="96"/>
      <c r="X46" s="91" t="s">
        <v>1424</v>
      </c>
      <c r="Y46" s="91"/>
      <c r="Z46" s="91"/>
      <c r="AA46" s="91"/>
      <c r="AB46" s="91"/>
      <c r="AC46" s="91"/>
      <c r="AD46" s="91" t="s">
        <v>1331</v>
      </c>
      <c r="AE46" s="96"/>
      <c r="AF46" s="90"/>
      <c r="AG46" s="92">
        <v>1.2993579745935934E-4</v>
      </c>
      <c r="AH46" s="92">
        <v>1.358672733220704E-4</v>
      </c>
      <c r="AI46" s="92">
        <v>0.31164952323346368</v>
      </c>
      <c r="AJ46" s="90" t="s">
        <v>1267</v>
      </c>
      <c r="AK46" s="97">
        <v>153.72422742001706</v>
      </c>
      <c r="AL46" s="92">
        <v>2.5565749326145529E-4</v>
      </c>
      <c r="AM46" s="98"/>
      <c r="AN46" s="99">
        <v>20</v>
      </c>
      <c r="AO46" s="100" t="s">
        <v>1266</v>
      </c>
      <c r="AP46" s="100" t="s">
        <v>1267</v>
      </c>
      <c r="AQ46" s="100" t="s">
        <v>1365</v>
      </c>
      <c r="AR46" s="101" t="s">
        <v>1267</v>
      </c>
      <c r="AS46" s="101"/>
      <c r="AT46" s="91"/>
    </row>
    <row r="47" spans="1:46" x14ac:dyDescent="0.25">
      <c r="A47" s="91" t="s">
        <v>1438</v>
      </c>
      <c r="B47" s="91" t="s">
        <v>1269</v>
      </c>
      <c r="C47" s="91" t="s">
        <v>1257</v>
      </c>
      <c r="D47" s="91" t="s">
        <v>21</v>
      </c>
      <c r="E47" s="91" t="s">
        <v>22</v>
      </c>
      <c r="F47" s="91" t="s">
        <v>23</v>
      </c>
      <c r="G47" s="91" t="s">
        <v>557</v>
      </c>
      <c r="H47" s="91" t="s">
        <v>1433</v>
      </c>
      <c r="I47" s="91" t="s">
        <v>1434</v>
      </c>
      <c r="J47" s="91" t="s">
        <v>1435</v>
      </c>
      <c r="K47" s="91" t="s">
        <v>1436</v>
      </c>
      <c r="L47" s="92">
        <v>1.0656534533373623</v>
      </c>
      <c r="M47" s="93">
        <v>1.1000000000000001</v>
      </c>
      <c r="N47" s="92">
        <v>0.95338030958841136</v>
      </c>
      <c r="O47" s="91" t="s">
        <v>1437</v>
      </c>
      <c r="P47" s="91"/>
      <c r="Q47" s="91" t="s">
        <v>1259</v>
      </c>
      <c r="R47" s="91" t="s">
        <v>1433</v>
      </c>
      <c r="S47" s="91"/>
      <c r="T47" s="94">
        <v>2.11</v>
      </c>
      <c r="U47" s="95">
        <v>30</v>
      </c>
      <c r="V47" s="96">
        <v>45931</v>
      </c>
      <c r="W47" s="96"/>
      <c r="X47" s="91" t="s">
        <v>1424</v>
      </c>
      <c r="Y47" s="91"/>
      <c r="Z47" s="91"/>
      <c r="AA47" s="91"/>
      <c r="AB47" s="91"/>
      <c r="AC47" s="91"/>
      <c r="AD47" s="91" t="s">
        <v>1331</v>
      </c>
      <c r="AE47" s="96"/>
      <c r="AF47" s="90"/>
      <c r="AG47" s="92">
        <v>1.6789895006622031E-4</v>
      </c>
      <c r="AH47" s="92">
        <v>1.7556341658864886E-4</v>
      </c>
      <c r="AI47" s="92">
        <v>0.40380885121922566</v>
      </c>
      <c r="AJ47" s="90" t="s">
        <v>1267</v>
      </c>
      <c r="AK47" s="97">
        <v>112.55675019027522</v>
      </c>
      <c r="AL47" s="92">
        <v>3.3035257053458156E-4</v>
      </c>
      <c r="AM47" s="98"/>
      <c r="AN47" s="99">
        <v>20</v>
      </c>
      <c r="AO47" s="100" t="s">
        <v>1266</v>
      </c>
      <c r="AP47" s="100" t="s">
        <v>1267</v>
      </c>
      <c r="AQ47" s="100" t="s">
        <v>1365</v>
      </c>
      <c r="AR47" s="101" t="s">
        <v>1267</v>
      </c>
      <c r="AS47" s="91"/>
      <c r="AT47" s="91"/>
    </row>
    <row r="48" spans="1:46" x14ac:dyDescent="0.25">
      <c r="A48" s="91" t="s">
        <v>1439</v>
      </c>
      <c r="B48" s="91" t="s">
        <v>1271</v>
      </c>
      <c r="C48" s="91" t="s">
        <v>1257</v>
      </c>
      <c r="D48" s="91" t="s">
        <v>21</v>
      </c>
      <c r="E48" s="91" t="s">
        <v>22</v>
      </c>
      <c r="F48" s="91" t="s">
        <v>23</v>
      </c>
      <c r="G48" s="91" t="s">
        <v>557</v>
      </c>
      <c r="H48" s="91" t="s">
        <v>1433</v>
      </c>
      <c r="I48" s="91" t="s">
        <v>1434</v>
      </c>
      <c r="J48" s="91" t="s">
        <v>1435</v>
      </c>
      <c r="K48" s="91" t="s">
        <v>1436</v>
      </c>
      <c r="L48" s="92">
        <v>1.0656534533373623</v>
      </c>
      <c r="M48" s="93">
        <v>1.1000000000000001</v>
      </c>
      <c r="N48" s="92">
        <v>0.95338030958841136</v>
      </c>
      <c r="O48" s="91" t="s">
        <v>1437</v>
      </c>
      <c r="P48" s="91"/>
      <c r="Q48" s="91" t="s">
        <v>1259</v>
      </c>
      <c r="R48" s="91" t="s">
        <v>1433</v>
      </c>
      <c r="S48" s="91"/>
      <c r="T48" s="94">
        <v>2.11</v>
      </c>
      <c r="U48" s="95">
        <v>30</v>
      </c>
      <c r="V48" s="96">
        <v>45931</v>
      </c>
      <c r="W48" s="96"/>
      <c r="X48" s="91" t="s">
        <v>1424</v>
      </c>
      <c r="Y48" s="91"/>
      <c r="Z48" s="91"/>
      <c r="AA48" s="91"/>
      <c r="AB48" s="91"/>
      <c r="AC48" s="91"/>
      <c r="AD48" s="91" t="s">
        <v>1331</v>
      </c>
      <c r="AE48" s="96"/>
      <c r="AF48" s="90"/>
      <c r="AG48" s="92">
        <v>1.6789895006622031E-4</v>
      </c>
      <c r="AH48" s="92">
        <v>1.7556341658864886E-4</v>
      </c>
      <c r="AI48" s="92">
        <v>0.40380885121922566</v>
      </c>
      <c r="AJ48" s="90" t="s">
        <v>1267</v>
      </c>
      <c r="AK48" s="97">
        <v>112.55675019027522</v>
      </c>
      <c r="AL48" s="92">
        <v>3.3035257053458156E-4</v>
      </c>
      <c r="AM48" s="98"/>
      <c r="AN48" s="99">
        <v>20</v>
      </c>
      <c r="AO48" s="100" t="s">
        <v>1266</v>
      </c>
      <c r="AP48" s="100" t="s">
        <v>1267</v>
      </c>
      <c r="AQ48" s="100" t="s">
        <v>1365</v>
      </c>
      <c r="AR48" s="101" t="s">
        <v>1267</v>
      </c>
      <c r="AS48" s="91"/>
      <c r="AT48" s="91"/>
    </row>
    <row r="49" spans="1:46" x14ac:dyDescent="0.25">
      <c r="A49" s="90" t="s">
        <v>1440</v>
      </c>
      <c r="B49" s="91" t="s">
        <v>1256</v>
      </c>
      <c r="C49" s="91" t="s">
        <v>1257</v>
      </c>
      <c r="D49" s="91" t="s">
        <v>21</v>
      </c>
      <c r="E49" s="91" t="s">
        <v>22</v>
      </c>
      <c r="F49" s="91" t="s">
        <v>23</v>
      </c>
      <c r="G49" s="91" t="s">
        <v>557</v>
      </c>
      <c r="H49" s="91" t="s">
        <v>1433</v>
      </c>
      <c r="I49" s="91" t="s">
        <v>1434</v>
      </c>
      <c r="J49" s="91" t="s">
        <v>1441</v>
      </c>
      <c r="K49" s="91" t="s">
        <v>1436</v>
      </c>
      <c r="L49" s="92">
        <v>0.88980398422240392</v>
      </c>
      <c r="M49" s="93">
        <v>1.1000000000000001</v>
      </c>
      <c r="N49" s="92">
        <v>0.79605766329966321</v>
      </c>
      <c r="O49" s="91" t="s">
        <v>1442</v>
      </c>
      <c r="P49" s="91"/>
      <c r="Q49" s="91" t="s">
        <v>1259</v>
      </c>
      <c r="R49" s="91" t="s">
        <v>1433</v>
      </c>
      <c r="S49" s="91"/>
      <c r="T49" s="94">
        <v>2.8</v>
      </c>
      <c r="U49" s="95">
        <v>30</v>
      </c>
      <c r="V49" s="96">
        <v>45200</v>
      </c>
      <c r="W49" s="96"/>
      <c r="X49" s="91" t="s">
        <v>1424</v>
      </c>
      <c r="Y49" s="91"/>
      <c r="Z49" s="91"/>
      <c r="AA49" s="91"/>
      <c r="AB49" s="91"/>
      <c r="AC49" s="91"/>
      <c r="AD49" s="91" t="s">
        <v>1331</v>
      </c>
      <c r="AE49" s="96"/>
      <c r="AF49" s="90"/>
      <c r="AG49" s="92">
        <v>1.4015722922254849E-4</v>
      </c>
      <c r="AH49" s="92">
        <v>1.4655530610646516E-4</v>
      </c>
      <c r="AI49" s="92">
        <v>0.25332472386666344</v>
      </c>
      <c r="AJ49" s="90" t="s">
        <v>1267</v>
      </c>
      <c r="AK49" s="97">
        <v>195.48571877116214</v>
      </c>
      <c r="AL49" s="92">
        <v>2.757688534348308E-4</v>
      </c>
      <c r="AM49" s="98"/>
      <c r="AN49" s="99">
        <v>20</v>
      </c>
      <c r="AO49" s="100" t="s">
        <v>1266</v>
      </c>
      <c r="AP49" s="100" t="s">
        <v>1267</v>
      </c>
      <c r="AQ49" s="100" t="s">
        <v>1365</v>
      </c>
      <c r="AR49" s="101" t="s">
        <v>1267</v>
      </c>
      <c r="AS49" s="101"/>
      <c r="AT49" s="91"/>
    </row>
    <row r="50" spans="1:46" x14ac:dyDescent="0.25">
      <c r="A50" s="91" t="s">
        <v>1443</v>
      </c>
      <c r="B50" s="91" t="s">
        <v>1269</v>
      </c>
      <c r="C50" s="91" t="s">
        <v>1257</v>
      </c>
      <c r="D50" s="91" t="s">
        <v>21</v>
      </c>
      <c r="E50" s="91" t="s">
        <v>22</v>
      </c>
      <c r="F50" s="91" t="s">
        <v>23</v>
      </c>
      <c r="G50" s="91" t="s">
        <v>557</v>
      </c>
      <c r="H50" s="91" t="s">
        <v>1433</v>
      </c>
      <c r="I50" s="91" t="s">
        <v>1434</v>
      </c>
      <c r="J50" s="91" t="s">
        <v>1441</v>
      </c>
      <c r="K50" s="91" t="s">
        <v>1436</v>
      </c>
      <c r="L50" s="92">
        <v>1.4399541007820433</v>
      </c>
      <c r="M50" s="93">
        <v>1.4</v>
      </c>
      <c r="N50" s="92">
        <v>1.2882460823425692</v>
      </c>
      <c r="O50" s="91" t="s">
        <v>1442</v>
      </c>
      <c r="P50" s="91"/>
      <c r="Q50" s="91" t="s">
        <v>1259</v>
      </c>
      <c r="R50" s="91" t="s">
        <v>1433</v>
      </c>
      <c r="S50" s="91"/>
      <c r="T50" s="94">
        <v>2.8</v>
      </c>
      <c r="U50" s="95">
        <v>30</v>
      </c>
      <c r="V50" s="96">
        <v>45931</v>
      </c>
      <c r="W50" s="96"/>
      <c r="X50" s="91" t="s">
        <v>1424</v>
      </c>
      <c r="Y50" s="91"/>
      <c r="Z50" s="91"/>
      <c r="AA50" s="91"/>
      <c r="AB50" s="91"/>
      <c r="AC50" s="91"/>
      <c r="AD50" s="91" t="s">
        <v>1331</v>
      </c>
      <c r="AE50" s="96"/>
      <c r="AF50" s="90"/>
      <c r="AG50" s="92">
        <v>2.2687186055438555E-4</v>
      </c>
      <c r="AH50" s="92">
        <v>2.3722839809922635E-4</v>
      </c>
      <c r="AI50" s="92">
        <v>0.41118087883242843</v>
      </c>
      <c r="AJ50" s="90" t="s">
        <v>1267</v>
      </c>
      <c r="AK50" s="97">
        <v>110.04002843961091</v>
      </c>
      <c r="AL50" s="92">
        <v>4.463857712424327E-4</v>
      </c>
      <c r="AM50" s="98"/>
      <c r="AN50" s="99">
        <v>20</v>
      </c>
      <c r="AO50" s="100" t="s">
        <v>1266</v>
      </c>
      <c r="AP50" s="100" t="s">
        <v>1267</v>
      </c>
      <c r="AQ50" s="100" t="s">
        <v>1365</v>
      </c>
      <c r="AR50" s="101" t="s">
        <v>1267</v>
      </c>
      <c r="AS50" s="91"/>
      <c r="AT50" s="91"/>
    </row>
    <row r="51" spans="1:46" x14ac:dyDescent="0.25">
      <c r="A51" s="91" t="s">
        <v>1444</v>
      </c>
      <c r="B51" s="91" t="s">
        <v>1271</v>
      </c>
      <c r="C51" s="91" t="s">
        <v>1257</v>
      </c>
      <c r="D51" s="91" t="s">
        <v>21</v>
      </c>
      <c r="E51" s="91" t="s">
        <v>22</v>
      </c>
      <c r="F51" s="91" t="s">
        <v>23</v>
      </c>
      <c r="G51" s="91" t="s">
        <v>557</v>
      </c>
      <c r="H51" s="91" t="s">
        <v>1433</v>
      </c>
      <c r="I51" s="91" t="s">
        <v>1434</v>
      </c>
      <c r="J51" s="91" t="s">
        <v>1441</v>
      </c>
      <c r="K51" s="91" t="s">
        <v>1436</v>
      </c>
      <c r="L51" s="92">
        <v>1.4399541007820433</v>
      </c>
      <c r="M51" s="93">
        <v>1.4</v>
      </c>
      <c r="N51" s="92">
        <v>1.2882460823425692</v>
      </c>
      <c r="O51" s="91" t="s">
        <v>1442</v>
      </c>
      <c r="P51" s="91"/>
      <c r="Q51" s="91" t="s">
        <v>1259</v>
      </c>
      <c r="R51" s="91" t="s">
        <v>1433</v>
      </c>
      <c r="S51" s="91"/>
      <c r="T51" s="94">
        <v>2.8</v>
      </c>
      <c r="U51" s="95">
        <v>30</v>
      </c>
      <c r="V51" s="96">
        <v>45931</v>
      </c>
      <c r="W51" s="96"/>
      <c r="X51" s="91" t="s">
        <v>1424</v>
      </c>
      <c r="Y51" s="91"/>
      <c r="Z51" s="91"/>
      <c r="AA51" s="91"/>
      <c r="AB51" s="91"/>
      <c r="AC51" s="91"/>
      <c r="AD51" s="91" t="s">
        <v>1331</v>
      </c>
      <c r="AE51" s="96"/>
      <c r="AF51" s="90"/>
      <c r="AG51" s="92">
        <v>2.2687186055438555E-4</v>
      </c>
      <c r="AH51" s="92">
        <v>2.3722839809922635E-4</v>
      </c>
      <c r="AI51" s="92">
        <v>0.41118087883242843</v>
      </c>
      <c r="AJ51" s="90" t="s">
        <v>1267</v>
      </c>
      <c r="AK51" s="97">
        <v>110.04002843961091</v>
      </c>
      <c r="AL51" s="92">
        <v>4.463857712424327E-4</v>
      </c>
      <c r="AM51" s="98"/>
      <c r="AN51" s="99">
        <v>20</v>
      </c>
      <c r="AO51" s="100" t="s">
        <v>1266</v>
      </c>
      <c r="AP51" s="100" t="s">
        <v>1267</v>
      </c>
      <c r="AQ51" s="100" t="s">
        <v>1365</v>
      </c>
      <c r="AR51" s="101" t="s">
        <v>1267</v>
      </c>
      <c r="AS51" s="91"/>
      <c r="AT51" s="91"/>
    </row>
    <row r="52" spans="1:46" x14ac:dyDescent="0.25">
      <c r="A52" s="90" t="s">
        <v>1445</v>
      </c>
      <c r="B52" s="91" t="s">
        <v>1256</v>
      </c>
      <c r="C52" s="91" t="s">
        <v>1257</v>
      </c>
      <c r="D52" s="91" t="s">
        <v>21</v>
      </c>
      <c r="E52" s="91" t="s">
        <v>22</v>
      </c>
      <c r="F52" s="91" t="s">
        <v>23</v>
      </c>
      <c r="G52" s="91" t="s">
        <v>557</v>
      </c>
      <c r="H52" s="91" t="s">
        <v>1433</v>
      </c>
      <c r="I52" s="91" t="s">
        <v>1434</v>
      </c>
      <c r="J52" s="91" t="s">
        <v>1435</v>
      </c>
      <c r="K52" s="91" t="s">
        <v>1446</v>
      </c>
      <c r="L52" s="92">
        <v>0.79320812387154915</v>
      </c>
      <c r="M52" s="93">
        <v>0.8</v>
      </c>
      <c r="N52" s="92">
        <v>0.70963877078085635</v>
      </c>
      <c r="O52" s="91" t="s">
        <v>1447</v>
      </c>
      <c r="P52" s="91"/>
      <c r="Q52" s="91" t="s">
        <v>1259</v>
      </c>
      <c r="R52" s="91" t="s">
        <v>1433</v>
      </c>
      <c r="S52" s="91"/>
      <c r="T52" s="94">
        <v>2.11</v>
      </c>
      <c r="U52" s="95">
        <v>30</v>
      </c>
      <c r="V52" s="96">
        <v>45200</v>
      </c>
      <c r="W52" s="96"/>
      <c r="X52" s="91" t="s">
        <v>1424</v>
      </c>
      <c r="Y52" s="91"/>
      <c r="Z52" s="91"/>
      <c r="AA52" s="91"/>
      <c r="AB52" s="91"/>
      <c r="AC52" s="91"/>
      <c r="AD52" s="91" t="s">
        <v>1331</v>
      </c>
      <c r="AE52" s="96"/>
      <c r="AF52" s="90"/>
      <c r="AG52" s="92">
        <v>1.2530138605288042E-4</v>
      </c>
      <c r="AH52" s="92">
        <v>1.3102130436230057E-4</v>
      </c>
      <c r="AI52" s="92">
        <v>0.30053394051078375</v>
      </c>
      <c r="AJ52" s="90" t="s">
        <v>1267</v>
      </c>
      <c r="AK52" s="97">
        <v>160.43293764072746</v>
      </c>
      <c r="AL52" s="92">
        <v>2.4653897453074687E-4</v>
      </c>
      <c r="AM52" s="98"/>
      <c r="AN52" s="99">
        <v>20</v>
      </c>
      <c r="AO52" s="100" t="s">
        <v>1266</v>
      </c>
      <c r="AP52" s="100" t="s">
        <v>1267</v>
      </c>
      <c r="AQ52" s="100" t="s">
        <v>1365</v>
      </c>
      <c r="AR52" s="101" t="s">
        <v>1267</v>
      </c>
      <c r="AS52" s="101"/>
      <c r="AT52" s="91"/>
    </row>
    <row r="53" spans="1:46" x14ac:dyDescent="0.25">
      <c r="A53" s="91" t="s">
        <v>1448</v>
      </c>
      <c r="B53" s="91" t="s">
        <v>1269</v>
      </c>
      <c r="C53" s="91" t="s">
        <v>1257</v>
      </c>
      <c r="D53" s="91" t="s">
        <v>21</v>
      </c>
      <c r="E53" s="91" t="s">
        <v>22</v>
      </c>
      <c r="F53" s="91" t="s">
        <v>23</v>
      </c>
      <c r="G53" s="91" t="s">
        <v>557</v>
      </c>
      <c r="H53" s="91" t="s">
        <v>1433</v>
      </c>
      <c r="I53" s="91" t="s">
        <v>1434</v>
      </c>
      <c r="J53" s="91" t="s">
        <v>1435</v>
      </c>
      <c r="K53" s="91" t="s">
        <v>1446</v>
      </c>
      <c r="L53" s="92">
        <v>1.4601357442334848</v>
      </c>
      <c r="M53" s="93">
        <v>1.1000000000000001</v>
      </c>
      <c r="N53" s="92">
        <v>1.3063014655644607</v>
      </c>
      <c r="O53" s="91" t="s">
        <v>1447</v>
      </c>
      <c r="P53" s="91"/>
      <c r="Q53" s="91" t="s">
        <v>1259</v>
      </c>
      <c r="R53" s="91" t="s">
        <v>1433</v>
      </c>
      <c r="S53" s="91"/>
      <c r="T53" s="94">
        <v>2.8</v>
      </c>
      <c r="U53" s="95">
        <v>30</v>
      </c>
      <c r="V53" s="96">
        <v>45931</v>
      </c>
      <c r="W53" s="96"/>
      <c r="X53" s="91" t="s">
        <v>1424</v>
      </c>
      <c r="Y53" s="91"/>
      <c r="Z53" s="91"/>
      <c r="AA53" s="91"/>
      <c r="AB53" s="91"/>
      <c r="AC53" s="91"/>
      <c r="AD53" s="91" t="s">
        <v>1331</v>
      </c>
      <c r="AE53" s="96"/>
      <c r="AF53" s="90"/>
      <c r="AG53" s="92">
        <v>2.3005157787758847E-4</v>
      </c>
      <c r="AH53" s="92">
        <v>2.4055326723525992E-4</v>
      </c>
      <c r="AI53" s="92">
        <v>0.41694377494567236</v>
      </c>
      <c r="AJ53" s="90" t="s">
        <v>1267</v>
      </c>
      <c r="AK53" s="97">
        <v>108.13462309105577</v>
      </c>
      <c r="AL53" s="92">
        <v>4.526420807123796E-4</v>
      </c>
      <c r="AM53" s="98"/>
      <c r="AN53" s="99">
        <v>20</v>
      </c>
      <c r="AO53" s="100" t="s">
        <v>1266</v>
      </c>
      <c r="AP53" s="100" t="s">
        <v>1267</v>
      </c>
      <c r="AQ53" s="100" t="s">
        <v>1365</v>
      </c>
      <c r="AR53" s="101" t="s">
        <v>1267</v>
      </c>
      <c r="AS53" s="91"/>
      <c r="AT53" s="91"/>
    </row>
    <row r="54" spans="1:46" x14ac:dyDescent="0.25">
      <c r="A54" s="91" t="s">
        <v>1449</v>
      </c>
      <c r="B54" s="91" t="s">
        <v>1271</v>
      </c>
      <c r="C54" s="91" t="s">
        <v>1257</v>
      </c>
      <c r="D54" s="91" t="s">
        <v>21</v>
      </c>
      <c r="E54" s="91" t="s">
        <v>22</v>
      </c>
      <c r="F54" s="91" t="s">
        <v>23</v>
      </c>
      <c r="G54" s="91" t="s">
        <v>557</v>
      </c>
      <c r="H54" s="91" t="s">
        <v>1433</v>
      </c>
      <c r="I54" s="91" t="s">
        <v>1434</v>
      </c>
      <c r="J54" s="91" t="s">
        <v>1435</v>
      </c>
      <c r="K54" s="91" t="s">
        <v>1446</v>
      </c>
      <c r="L54" s="92">
        <v>1.4601357442334848</v>
      </c>
      <c r="M54" s="93">
        <v>1.1000000000000001</v>
      </c>
      <c r="N54" s="92">
        <v>1.3063014655644607</v>
      </c>
      <c r="O54" s="91" t="s">
        <v>1447</v>
      </c>
      <c r="P54" s="91"/>
      <c r="Q54" s="91" t="s">
        <v>1259</v>
      </c>
      <c r="R54" s="91" t="s">
        <v>1433</v>
      </c>
      <c r="S54" s="91"/>
      <c r="T54" s="94">
        <v>2.8</v>
      </c>
      <c r="U54" s="95">
        <v>30</v>
      </c>
      <c r="V54" s="96">
        <v>45931</v>
      </c>
      <c r="W54" s="96"/>
      <c r="X54" s="91" t="s">
        <v>1424</v>
      </c>
      <c r="Y54" s="91"/>
      <c r="Z54" s="91"/>
      <c r="AA54" s="91"/>
      <c r="AB54" s="91"/>
      <c r="AC54" s="91"/>
      <c r="AD54" s="91" t="s">
        <v>1331</v>
      </c>
      <c r="AE54" s="96"/>
      <c r="AF54" s="90"/>
      <c r="AG54" s="92">
        <v>2.3005157787758847E-4</v>
      </c>
      <c r="AH54" s="92">
        <v>2.4055326723525992E-4</v>
      </c>
      <c r="AI54" s="92">
        <v>0.41694377494567236</v>
      </c>
      <c r="AJ54" s="90" t="s">
        <v>1267</v>
      </c>
      <c r="AK54" s="97">
        <v>108.13462309105577</v>
      </c>
      <c r="AL54" s="92">
        <v>4.526420807123796E-4</v>
      </c>
      <c r="AM54" s="98"/>
      <c r="AN54" s="99">
        <v>20</v>
      </c>
      <c r="AO54" s="100" t="s">
        <v>1266</v>
      </c>
      <c r="AP54" s="100" t="s">
        <v>1267</v>
      </c>
      <c r="AQ54" s="100" t="s">
        <v>1365</v>
      </c>
      <c r="AR54" s="101" t="s">
        <v>1267</v>
      </c>
      <c r="AS54" s="91"/>
      <c r="AT54" s="91"/>
    </row>
    <row r="55" spans="1:46" x14ac:dyDescent="0.25">
      <c r="A55" s="90" t="s">
        <v>1450</v>
      </c>
      <c r="B55" s="91" t="s">
        <v>1256</v>
      </c>
      <c r="C55" s="91" t="s">
        <v>1257</v>
      </c>
      <c r="D55" s="91" t="s">
        <v>21</v>
      </c>
      <c r="E55" s="91" t="s">
        <v>22</v>
      </c>
      <c r="F55" s="91" t="s">
        <v>23</v>
      </c>
      <c r="G55" s="91" t="s">
        <v>557</v>
      </c>
      <c r="H55" s="91" t="s">
        <v>1433</v>
      </c>
      <c r="I55" s="91" t="s">
        <v>1434</v>
      </c>
      <c r="J55" s="91" t="s">
        <v>1441</v>
      </c>
      <c r="K55" s="91" t="s">
        <v>1446</v>
      </c>
      <c r="L55" s="92">
        <v>1.0390716544588512</v>
      </c>
      <c r="M55" s="93">
        <v>1.1000000000000001</v>
      </c>
      <c r="N55" s="92">
        <v>0.92959906666666681</v>
      </c>
      <c r="O55" s="91" t="s">
        <v>1451</v>
      </c>
      <c r="P55" s="91"/>
      <c r="Q55" s="91" t="s">
        <v>1259</v>
      </c>
      <c r="R55" s="91" t="s">
        <v>1433</v>
      </c>
      <c r="S55" s="91"/>
      <c r="T55" s="94">
        <v>2.8</v>
      </c>
      <c r="U55" s="95">
        <v>30</v>
      </c>
      <c r="V55" s="96">
        <v>45200</v>
      </c>
      <c r="W55" s="96"/>
      <c r="X55" s="91" t="s">
        <v>1424</v>
      </c>
      <c r="Y55" s="91"/>
      <c r="Z55" s="91"/>
      <c r="AA55" s="91"/>
      <c r="AB55" s="91"/>
      <c r="AC55" s="91"/>
      <c r="AD55" s="91" t="s">
        <v>1331</v>
      </c>
      <c r="AE55" s="96"/>
      <c r="AF55" s="90"/>
      <c r="AG55" s="92">
        <v>1.6378146474306304E-4</v>
      </c>
      <c r="AH55" s="92">
        <v>1.712579710167617E-4</v>
      </c>
      <c r="AI55" s="92">
        <v>0.29602393369688018</v>
      </c>
      <c r="AJ55" s="90" t="s">
        <v>1267</v>
      </c>
      <c r="AK55" s="97">
        <v>163.29859088300026</v>
      </c>
      <c r="AL55" s="92">
        <v>3.2225113892880359E-4</v>
      </c>
      <c r="AM55" s="98"/>
      <c r="AN55" s="99">
        <v>20</v>
      </c>
      <c r="AO55" s="100" t="s">
        <v>1266</v>
      </c>
      <c r="AP55" s="100" t="s">
        <v>1267</v>
      </c>
      <c r="AQ55" s="100" t="s">
        <v>1365</v>
      </c>
      <c r="AR55" s="101" t="s">
        <v>1267</v>
      </c>
      <c r="AS55" s="101"/>
      <c r="AT55" s="91"/>
    </row>
    <row r="56" spans="1:46" x14ac:dyDescent="0.25">
      <c r="A56" s="91" t="s">
        <v>1452</v>
      </c>
      <c r="B56" s="91" t="s">
        <v>1269</v>
      </c>
      <c r="C56" s="91" t="s">
        <v>1257</v>
      </c>
      <c r="D56" s="91" t="s">
        <v>21</v>
      </c>
      <c r="E56" s="91" t="s">
        <v>22</v>
      </c>
      <c r="F56" s="91" t="s">
        <v>23</v>
      </c>
      <c r="G56" s="91" t="s">
        <v>557</v>
      </c>
      <c r="H56" s="91" t="s">
        <v>1433</v>
      </c>
      <c r="I56" s="91" t="s">
        <v>1434</v>
      </c>
      <c r="J56" s="91" t="s">
        <v>1441</v>
      </c>
      <c r="K56" s="91" t="s">
        <v>1446</v>
      </c>
      <c r="L56" s="92">
        <v>2.552655461109139</v>
      </c>
      <c r="M56" s="93">
        <v>1.4</v>
      </c>
      <c r="N56" s="92">
        <v>2.2837175126333866</v>
      </c>
      <c r="O56" s="91" t="s">
        <v>1451</v>
      </c>
      <c r="P56" s="91"/>
      <c r="Q56" s="91" t="s">
        <v>1259</v>
      </c>
      <c r="R56" s="91" t="s">
        <v>1433</v>
      </c>
      <c r="S56" s="91"/>
      <c r="T56" s="94">
        <v>1.95</v>
      </c>
      <c r="U56" s="95">
        <v>30</v>
      </c>
      <c r="V56" s="96">
        <v>45931</v>
      </c>
      <c r="W56" s="96"/>
      <c r="X56" s="91" t="s">
        <v>1424</v>
      </c>
      <c r="Y56" s="91"/>
      <c r="Z56" s="91"/>
      <c r="AA56" s="91"/>
      <c r="AB56" s="91"/>
      <c r="AC56" s="91"/>
      <c r="AD56" s="91" t="s">
        <v>1331</v>
      </c>
      <c r="AE56" s="96"/>
      <c r="AF56" s="90"/>
      <c r="AG56" s="92">
        <v>4.0218344008438774E-4</v>
      </c>
      <c r="AH56" s="92">
        <v>4.2054282536455869E-4</v>
      </c>
      <c r="AI56" s="92">
        <v>1.0466461548656278</v>
      </c>
      <c r="AJ56" s="90" t="s">
        <v>26</v>
      </c>
      <c r="AK56" s="97">
        <v>26.341846344664983</v>
      </c>
      <c r="AL56" s="92">
        <v>7.9132319294383129E-4</v>
      </c>
      <c r="AM56" s="98"/>
      <c r="AN56" s="99">
        <v>20</v>
      </c>
      <c r="AO56" s="100" t="s">
        <v>1266</v>
      </c>
      <c r="AP56" s="100" t="s">
        <v>1267</v>
      </c>
      <c r="AQ56" s="100" t="s">
        <v>1365</v>
      </c>
      <c r="AR56" s="101" t="s">
        <v>1267</v>
      </c>
      <c r="AS56" s="91"/>
      <c r="AT56" s="91"/>
    </row>
    <row r="57" spans="1:46" x14ac:dyDescent="0.25">
      <c r="A57" s="91" t="s">
        <v>1453</v>
      </c>
      <c r="B57" s="91" t="s">
        <v>1271</v>
      </c>
      <c r="C57" s="91" t="s">
        <v>1257</v>
      </c>
      <c r="D57" s="91" t="s">
        <v>21</v>
      </c>
      <c r="E57" s="91" t="s">
        <v>22</v>
      </c>
      <c r="F57" s="91" t="s">
        <v>23</v>
      </c>
      <c r="G57" s="91" t="s">
        <v>557</v>
      </c>
      <c r="H57" s="91" t="s">
        <v>1433</v>
      </c>
      <c r="I57" s="91" t="s">
        <v>1434</v>
      </c>
      <c r="J57" s="91" t="s">
        <v>1441</v>
      </c>
      <c r="K57" s="91" t="s">
        <v>1446</v>
      </c>
      <c r="L57" s="92">
        <v>2.552655461109139</v>
      </c>
      <c r="M57" s="93">
        <v>1.4</v>
      </c>
      <c r="N57" s="92">
        <v>2.2837175126333866</v>
      </c>
      <c r="O57" s="91" t="s">
        <v>1451</v>
      </c>
      <c r="P57" s="91"/>
      <c r="Q57" s="91" t="s">
        <v>1259</v>
      </c>
      <c r="R57" s="91" t="s">
        <v>1433</v>
      </c>
      <c r="S57" s="91"/>
      <c r="T57" s="94">
        <v>1.95</v>
      </c>
      <c r="U57" s="95">
        <v>30</v>
      </c>
      <c r="V57" s="96">
        <v>45931</v>
      </c>
      <c r="W57" s="96"/>
      <c r="X57" s="91" t="s">
        <v>1424</v>
      </c>
      <c r="Y57" s="91"/>
      <c r="Z57" s="91"/>
      <c r="AA57" s="91"/>
      <c r="AB57" s="91"/>
      <c r="AC57" s="91"/>
      <c r="AD57" s="91" t="s">
        <v>1331</v>
      </c>
      <c r="AE57" s="96"/>
      <c r="AF57" s="90"/>
      <c r="AG57" s="92">
        <v>4.0218344008438774E-4</v>
      </c>
      <c r="AH57" s="92">
        <v>4.2054282536455869E-4</v>
      </c>
      <c r="AI57" s="92">
        <v>1.0466461548656278</v>
      </c>
      <c r="AJ57" s="90" t="s">
        <v>26</v>
      </c>
      <c r="AK57" s="97">
        <v>26.341846344664983</v>
      </c>
      <c r="AL57" s="92">
        <v>7.9132319294383129E-4</v>
      </c>
      <c r="AM57" s="98"/>
      <c r="AN57" s="99">
        <v>20</v>
      </c>
      <c r="AO57" s="100" t="s">
        <v>1266</v>
      </c>
      <c r="AP57" s="100" t="s">
        <v>1267</v>
      </c>
      <c r="AQ57" s="100" t="s">
        <v>1365</v>
      </c>
      <c r="AR57" s="101" t="s">
        <v>1267</v>
      </c>
      <c r="AS57" s="91"/>
      <c r="AT57" s="91"/>
    </row>
    <row r="58" spans="1:46" x14ac:dyDescent="0.25">
      <c r="A58" s="90" t="s">
        <v>1454</v>
      </c>
      <c r="B58" s="91" t="s">
        <v>1256</v>
      </c>
      <c r="C58" s="91" t="s">
        <v>1257</v>
      </c>
      <c r="D58" s="91" t="s">
        <v>21</v>
      </c>
      <c r="E58" s="91" t="s">
        <v>22</v>
      </c>
      <c r="F58" s="91" t="s">
        <v>23</v>
      </c>
      <c r="G58" s="91" t="s">
        <v>557</v>
      </c>
      <c r="H58" s="91" t="s">
        <v>1455</v>
      </c>
      <c r="I58" s="91" t="s">
        <v>1434</v>
      </c>
      <c r="J58" s="91" t="s">
        <v>1435</v>
      </c>
      <c r="K58" s="91" t="s">
        <v>1436</v>
      </c>
      <c r="L58" s="92">
        <v>0.93393847143329234</v>
      </c>
      <c r="M58" s="93">
        <v>0.8</v>
      </c>
      <c r="N58" s="92">
        <v>0.83959544949494946</v>
      </c>
      <c r="O58" s="91" t="s">
        <v>1456</v>
      </c>
      <c r="P58" s="91"/>
      <c r="Q58" s="91" t="s">
        <v>1259</v>
      </c>
      <c r="R58" s="91" t="s">
        <v>1455</v>
      </c>
      <c r="S58" s="91"/>
      <c r="T58" s="94">
        <v>2.11</v>
      </c>
      <c r="U58" s="95">
        <v>30</v>
      </c>
      <c r="V58" s="96">
        <v>45200</v>
      </c>
      <c r="W58" s="96"/>
      <c r="X58" s="91" t="s">
        <v>1424</v>
      </c>
      <c r="Y58" s="91"/>
      <c r="Z58" s="91"/>
      <c r="AA58" s="91"/>
      <c r="AB58" s="91"/>
      <c r="AC58" s="91"/>
      <c r="AD58" s="91" t="s">
        <v>1331</v>
      </c>
      <c r="AE58" s="96"/>
      <c r="AF58" s="90"/>
      <c r="AG58" s="92">
        <v>1.1587884588689245E-4</v>
      </c>
      <c r="AH58" s="92">
        <v>1.2078936678905137E-4</v>
      </c>
      <c r="AI58" s="92">
        <v>0.3124764449184238</v>
      </c>
      <c r="AJ58" s="90" t="s">
        <v>1267</v>
      </c>
      <c r="AK58" s="97">
        <v>138.06015945454863</v>
      </c>
      <c r="AL58" s="92">
        <v>2.9016467242461516E-4</v>
      </c>
      <c r="AM58" s="98"/>
      <c r="AN58" s="99">
        <v>20</v>
      </c>
      <c r="AO58" s="100" t="s">
        <v>1266</v>
      </c>
      <c r="AP58" s="100" t="s">
        <v>1267</v>
      </c>
      <c r="AQ58" s="100" t="s">
        <v>1365</v>
      </c>
      <c r="AR58" s="101" t="s">
        <v>1267</v>
      </c>
      <c r="AS58" s="101"/>
      <c r="AT58" s="91"/>
    </row>
    <row r="59" spans="1:46" x14ac:dyDescent="0.25">
      <c r="A59" s="91" t="s">
        <v>1457</v>
      </c>
      <c r="B59" s="91" t="s">
        <v>1269</v>
      </c>
      <c r="C59" s="91" t="s">
        <v>1257</v>
      </c>
      <c r="D59" s="91" t="s">
        <v>21</v>
      </c>
      <c r="E59" s="91" t="s">
        <v>22</v>
      </c>
      <c r="F59" s="91" t="s">
        <v>23</v>
      </c>
      <c r="G59" s="91" t="s">
        <v>557</v>
      </c>
      <c r="H59" s="91" t="s">
        <v>1455</v>
      </c>
      <c r="I59" s="91" t="s">
        <v>1434</v>
      </c>
      <c r="J59" s="91" t="s">
        <v>1435</v>
      </c>
      <c r="K59" s="91" t="s">
        <v>1436</v>
      </c>
      <c r="L59" s="92">
        <v>1.2475389250167348</v>
      </c>
      <c r="M59" s="93">
        <v>1.1000000000000001</v>
      </c>
      <c r="N59" s="92">
        <v>1.11530836585672</v>
      </c>
      <c r="O59" s="91" t="s">
        <v>1456</v>
      </c>
      <c r="P59" s="91"/>
      <c r="Q59" s="91" t="s">
        <v>1259</v>
      </c>
      <c r="R59" s="91" t="s">
        <v>1455</v>
      </c>
      <c r="S59" s="91"/>
      <c r="T59" s="94">
        <v>2.8</v>
      </c>
      <c r="U59" s="95">
        <v>30</v>
      </c>
      <c r="V59" s="96">
        <v>45931</v>
      </c>
      <c r="W59" s="96"/>
      <c r="X59" s="91" t="s">
        <v>1424</v>
      </c>
      <c r="Y59" s="91"/>
      <c r="Z59" s="91"/>
      <c r="AA59" s="91"/>
      <c r="AB59" s="91"/>
      <c r="AC59" s="91"/>
      <c r="AD59" s="91" t="s">
        <v>1331</v>
      </c>
      <c r="AE59" s="96"/>
      <c r="AF59" s="90"/>
      <c r="AG59" s="92">
        <v>1.9295632150742592E-4</v>
      </c>
      <c r="AH59" s="92">
        <v>2.0154960772251056E-4</v>
      </c>
      <c r="AI59" s="92">
        <v>0.34780208618543973</v>
      </c>
      <c r="AJ59" s="90" t="s">
        <v>1267</v>
      </c>
      <c r="AK59" s="97">
        <v>132.43366880298123</v>
      </c>
      <c r="AL59" s="92">
        <v>3.8673706675518781E-4</v>
      </c>
      <c r="AM59" s="98"/>
      <c r="AN59" s="99">
        <v>20</v>
      </c>
      <c r="AO59" s="100" t="s">
        <v>1266</v>
      </c>
      <c r="AP59" s="100" t="s">
        <v>1267</v>
      </c>
      <c r="AQ59" s="100" t="s">
        <v>1365</v>
      </c>
      <c r="AR59" s="101" t="s">
        <v>1267</v>
      </c>
      <c r="AS59" s="91"/>
      <c r="AT59" s="91"/>
    </row>
    <row r="60" spans="1:46" x14ac:dyDescent="0.25">
      <c r="A60" s="91" t="s">
        <v>1458</v>
      </c>
      <c r="B60" s="91" t="s">
        <v>1271</v>
      </c>
      <c r="C60" s="91" t="s">
        <v>1257</v>
      </c>
      <c r="D60" s="91" t="s">
        <v>21</v>
      </c>
      <c r="E60" s="91" t="s">
        <v>22</v>
      </c>
      <c r="F60" s="91" t="s">
        <v>23</v>
      </c>
      <c r="G60" s="91" t="s">
        <v>557</v>
      </c>
      <c r="H60" s="91" t="s">
        <v>1455</v>
      </c>
      <c r="I60" s="91" t="s">
        <v>1434</v>
      </c>
      <c r="J60" s="91" t="s">
        <v>1435</v>
      </c>
      <c r="K60" s="91" t="s">
        <v>1436</v>
      </c>
      <c r="L60" s="92">
        <v>1.2475389250167348</v>
      </c>
      <c r="M60" s="93">
        <v>1.1000000000000001</v>
      </c>
      <c r="N60" s="92">
        <v>1.11530836585672</v>
      </c>
      <c r="O60" s="91" t="s">
        <v>1456</v>
      </c>
      <c r="P60" s="91"/>
      <c r="Q60" s="91" t="s">
        <v>1259</v>
      </c>
      <c r="R60" s="91" t="s">
        <v>1455</v>
      </c>
      <c r="S60" s="91"/>
      <c r="T60" s="94">
        <v>2.8</v>
      </c>
      <c r="U60" s="95">
        <v>30</v>
      </c>
      <c r="V60" s="96">
        <v>45931</v>
      </c>
      <c r="W60" s="96"/>
      <c r="X60" s="91" t="s">
        <v>1424</v>
      </c>
      <c r="Y60" s="91"/>
      <c r="Z60" s="91"/>
      <c r="AA60" s="91"/>
      <c r="AB60" s="91"/>
      <c r="AC60" s="91"/>
      <c r="AD60" s="91" t="s">
        <v>1331</v>
      </c>
      <c r="AE60" s="96"/>
      <c r="AF60" s="90"/>
      <c r="AG60" s="92">
        <v>1.9295632150742592E-4</v>
      </c>
      <c r="AH60" s="92">
        <v>2.0154960772251056E-4</v>
      </c>
      <c r="AI60" s="92">
        <v>0.34780208618543973</v>
      </c>
      <c r="AJ60" s="90" t="s">
        <v>1267</v>
      </c>
      <c r="AK60" s="97">
        <v>132.43366880298123</v>
      </c>
      <c r="AL60" s="92">
        <v>3.8673706675518781E-4</v>
      </c>
      <c r="AM60" s="98"/>
      <c r="AN60" s="99">
        <v>20</v>
      </c>
      <c r="AO60" s="100" t="s">
        <v>1266</v>
      </c>
      <c r="AP60" s="100" t="s">
        <v>1267</v>
      </c>
      <c r="AQ60" s="100" t="s">
        <v>1365</v>
      </c>
      <c r="AR60" s="101" t="s">
        <v>1267</v>
      </c>
      <c r="AS60" s="91"/>
      <c r="AT60" s="91"/>
    </row>
    <row r="61" spans="1:46" x14ac:dyDescent="0.25">
      <c r="A61" s="90" t="s">
        <v>1459</v>
      </c>
      <c r="B61" s="91" t="s">
        <v>1256</v>
      </c>
      <c r="C61" s="91" t="s">
        <v>1257</v>
      </c>
      <c r="D61" s="91" t="s">
        <v>21</v>
      </c>
      <c r="E61" s="91" t="s">
        <v>22</v>
      </c>
      <c r="F61" s="91" t="s">
        <v>23</v>
      </c>
      <c r="G61" s="91" t="s">
        <v>557</v>
      </c>
      <c r="H61" s="91" t="s">
        <v>1455</v>
      </c>
      <c r="I61" s="91" t="s">
        <v>1434</v>
      </c>
      <c r="J61" s="91" t="s">
        <v>1441</v>
      </c>
      <c r="K61" s="91" t="s">
        <v>1436</v>
      </c>
      <c r="L61" s="92">
        <v>0.9997676211443044</v>
      </c>
      <c r="M61" s="93">
        <v>1.1000000000000001</v>
      </c>
      <c r="N61" s="92">
        <v>0.89877478114478093</v>
      </c>
      <c r="O61" s="91" t="s">
        <v>1460</v>
      </c>
      <c r="P61" s="91"/>
      <c r="Q61" s="91" t="s">
        <v>1259</v>
      </c>
      <c r="R61" s="91" t="s">
        <v>1455</v>
      </c>
      <c r="S61" s="91"/>
      <c r="T61" s="94">
        <v>2.8</v>
      </c>
      <c r="U61" s="95">
        <v>30</v>
      </c>
      <c r="V61" s="96">
        <v>45200</v>
      </c>
      <c r="W61" s="96"/>
      <c r="X61" s="91" t="s">
        <v>1424</v>
      </c>
      <c r="Y61" s="91"/>
      <c r="Z61" s="91"/>
      <c r="AA61" s="91"/>
      <c r="AB61" s="91"/>
      <c r="AC61" s="91"/>
      <c r="AD61" s="91" t="s">
        <v>1331</v>
      </c>
      <c r="AE61" s="96"/>
      <c r="AF61" s="90"/>
      <c r="AG61" s="92">
        <v>1.2384246117044196E-4</v>
      </c>
      <c r="AH61" s="92">
        <v>1.29090450909189E-4</v>
      </c>
      <c r="AI61" s="92">
        <v>0.2516559030981641</v>
      </c>
      <c r="AJ61" s="90" t="s">
        <v>1267</v>
      </c>
      <c r="AK61" s="97">
        <v>176.68417977063703</v>
      </c>
      <c r="AL61" s="92">
        <v>3.1010584289780329E-4</v>
      </c>
      <c r="AM61" s="98"/>
      <c r="AN61" s="99">
        <v>20</v>
      </c>
      <c r="AO61" s="100" t="s">
        <v>1266</v>
      </c>
      <c r="AP61" s="100" t="s">
        <v>1267</v>
      </c>
      <c r="AQ61" s="100" t="s">
        <v>1365</v>
      </c>
      <c r="AR61" s="101" t="s">
        <v>1267</v>
      </c>
      <c r="AS61" s="101"/>
      <c r="AT61" s="91"/>
    </row>
    <row r="62" spans="1:46" x14ac:dyDescent="0.25">
      <c r="A62" s="91" t="s">
        <v>1461</v>
      </c>
      <c r="B62" s="91" t="s">
        <v>1269</v>
      </c>
      <c r="C62" s="91" t="s">
        <v>1257</v>
      </c>
      <c r="D62" s="91" t="s">
        <v>21</v>
      </c>
      <c r="E62" s="91" t="s">
        <v>22</v>
      </c>
      <c r="F62" s="91" t="s">
        <v>23</v>
      </c>
      <c r="G62" s="91" t="s">
        <v>557</v>
      </c>
      <c r="H62" s="91" t="s">
        <v>1455</v>
      </c>
      <c r="I62" s="91" t="s">
        <v>1434</v>
      </c>
      <c r="J62" s="91" t="s">
        <v>1441</v>
      </c>
      <c r="K62" s="91" t="s">
        <v>1436</v>
      </c>
      <c r="L62" s="92">
        <v>1.6403209056370316</v>
      </c>
      <c r="M62" s="93">
        <v>1.4</v>
      </c>
      <c r="N62" s="92">
        <v>1.4664581537783374</v>
      </c>
      <c r="O62" s="91" t="s">
        <v>1460</v>
      </c>
      <c r="P62" s="91"/>
      <c r="Q62" s="91" t="s">
        <v>1259</v>
      </c>
      <c r="R62" s="91" t="s">
        <v>1455</v>
      </c>
      <c r="S62" s="91"/>
      <c r="T62" s="94">
        <v>2.11</v>
      </c>
      <c r="U62" s="95">
        <v>30</v>
      </c>
      <c r="V62" s="96">
        <v>45931</v>
      </c>
      <c r="W62" s="96"/>
      <c r="X62" s="91" t="s">
        <v>1424</v>
      </c>
      <c r="Y62" s="91"/>
      <c r="Z62" s="91"/>
      <c r="AA62" s="91"/>
      <c r="AB62" s="91"/>
      <c r="AC62" s="91"/>
      <c r="AD62" s="91" t="s">
        <v>1331</v>
      </c>
      <c r="AE62" s="96"/>
      <c r="AF62" s="90"/>
      <c r="AG62" s="92">
        <v>2.5370774546309679E-4</v>
      </c>
      <c r="AH62" s="92">
        <v>2.6500658892526508E-4</v>
      </c>
      <c r="AI62" s="92">
        <v>0.60685156116269778</v>
      </c>
      <c r="AJ62" s="90" t="s">
        <v>1267</v>
      </c>
      <c r="AK62" s="97">
        <v>64.510354330784438</v>
      </c>
      <c r="AL62" s="92">
        <v>5.0849948074747941E-4</v>
      </c>
      <c r="AM62" s="98"/>
      <c r="AN62" s="99">
        <v>20</v>
      </c>
      <c r="AO62" s="100" t="s">
        <v>1266</v>
      </c>
      <c r="AP62" s="100" t="s">
        <v>1267</v>
      </c>
      <c r="AQ62" s="100" t="s">
        <v>1365</v>
      </c>
      <c r="AR62" s="101" t="s">
        <v>1267</v>
      </c>
      <c r="AS62" s="91"/>
      <c r="AT62" s="91"/>
    </row>
    <row r="63" spans="1:46" x14ac:dyDescent="0.25">
      <c r="A63" s="91" t="s">
        <v>1462</v>
      </c>
      <c r="B63" s="91" t="s">
        <v>1271</v>
      </c>
      <c r="C63" s="91" t="s">
        <v>1257</v>
      </c>
      <c r="D63" s="91" t="s">
        <v>21</v>
      </c>
      <c r="E63" s="91" t="s">
        <v>22</v>
      </c>
      <c r="F63" s="91" t="s">
        <v>23</v>
      </c>
      <c r="G63" s="91" t="s">
        <v>557</v>
      </c>
      <c r="H63" s="91" t="s">
        <v>1455</v>
      </c>
      <c r="I63" s="91" t="s">
        <v>1434</v>
      </c>
      <c r="J63" s="91" t="s">
        <v>1441</v>
      </c>
      <c r="K63" s="91" t="s">
        <v>1436</v>
      </c>
      <c r="L63" s="92">
        <v>1.6403209056370316</v>
      </c>
      <c r="M63" s="93">
        <v>1.4</v>
      </c>
      <c r="N63" s="92">
        <v>1.4664581537783374</v>
      </c>
      <c r="O63" s="91" t="s">
        <v>1460</v>
      </c>
      <c r="P63" s="91"/>
      <c r="Q63" s="91" t="s">
        <v>1259</v>
      </c>
      <c r="R63" s="91" t="s">
        <v>1455</v>
      </c>
      <c r="S63" s="91"/>
      <c r="T63" s="94">
        <v>2.11</v>
      </c>
      <c r="U63" s="95">
        <v>30</v>
      </c>
      <c r="V63" s="96">
        <v>45931</v>
      </c>
      <c r="W63" s="96"/>
      <c r="X63" s="91" t="s">
        <v>1424</v>
      </c>
      <c r="Y63" s="91"/>
      <c r="Z63" s="91"/>
      <c r="AA63" s="91"/>
      <c r="AB63" s="91"/>
      <c r="AC63" s="91"/>
      <c r="AD63" s="91" t="s">
        <v>1331</v>
      </c>
      <c r="AE63" s="96"/>
      <c r="AF63" s="90"/>
      <c r="AG63" s="92">
        <v>2.5370774546309679E-4</v>
      </c>
      <c r="AH63" s="92">
        <v>2.6500658892526508E-4</v>
      </c>
      <c r="AI63" s="92">
        <v>0.60685156116269778</v>
      </c>
      <c r="AJ63" s="90" t="s">
        <v>1267</v>
      </c>
      <c r="AK63" s="97">
        <v>64.510354330784438</v>
      </c>
      <c r="AL63" s="92">
        <v>5.0849948074747941E-4</v>
      </c>
      <c r="AM63" s="98"/>
      <c r="AN63" s="99">
        <v>20</v>
      </c>
      <c r="AO63" s="100" t="s">
        <v>1266</v>
      </c>
      <c r="AP63" s="100" t="s">
        <v>1267</v>
      </c>
      <c r="AQ63" s="100" t="s">
        <v>1365</v>
      </c>
      <c r="AR63" s="101" t="s">
        <v>1267</v>
      </c>
      <c r="AS63" s="91"/>
      <c r="AT63" s="91"/>
    </row>
    <row r="64" spans="1:46" x14ac:dyDescent="0.25">
      <c r="A64" s="90" t="s">
        <v>1463</v>
      </c>
      <c r="B64" s="91" t="s">
        <v>1256</v>
      </c>
      <c r="C64" s="91" t="s">
        <v>1257</v>
      </c>
      <c r="D64" s="91" t="s">
        <v>21</v>
      </c>
      <c r="E64" s="91" t="s">
        <v>22</v>
      </c>
      <c r="F64" s="91" t="s">
        <v>23</v>
      </c>
      <c r="G64" s="91" t="s">
        <v>557</v>
      </c>
      <c r="H64" s="91" t="s">
        <v>1455</v>
      </c>
      <c r="I64" s="91" t="s">
        <v>1434</v>
      </c>
      <c r="J64" s="91" t="s">
        <v>1435</v>
      </c>
      <c r="K64" s="91" t="s">
        <v>1446</v>
      </c>
      <c r="L64" s="92">
        <v>0.91271937582809004</v>
      </c>
      <c r="M64" s="93">
        <v>0.8</v>
      </c>
      <c r="N64" s="92">
        <v>0.82051982871536511</v>
      </c>
      <c r="O64" s="91" t="s">
        <v>1464</v>
      </c>
      <c r="P64" s="91"/>
      <c r="Q64" s="91" t="s">
        <v>1259</v>
      </c>
      <c r="R64" s="91" t="s">
        <v>1455</v>
      </c>
      <c r="S64" s="91"/>
      <c r="T64" s="94">
        <v>2.11</v>
      </c>
      <c r="U64" s="95">
        <v>30</v>
      </c>
      <c r="V64" s="96">
        <v>45200</v>
      </c>
      <c r="W64" s="96"/>
      <c r="X64" s="91" t="s">
        <v>1424</v>
      </c>
      <c r="Y64" s="91"/>
      <c r="Z64" s="91"/>
      <c r="AA64" s="91"/>
      <c r="AB64" s="91"/>
      <c r="AC64" s="91"/>
      <c r="AD64" s="91" t="s">
        <v>1331</v>
      </c>
      <c r="AE64" s="96"/>
      <c r="AF64" s="90"/>
      <c r="AG64" s="92">
        <v>1.1338493131838269E-4</v>
      </c>
      <c r="AH64" s="92">
        <v>1.1818976925896968E-4</v>
      </c>
      <c r="AI64" s="92">
        <v>0.30575140764062042</v>
      </c>
      <c r="AJ64" s="90" t="s">
        <v>1267</v>
      </c>
      <c r="AK64" s="97">
        <v>141.57528260670566</v>
      </c>
      <c r="AL64" s="92">
        <v>2.8391982334721814E-4</v>
      </c>
      <c r="AM64" s="98"/>
      <c r="AN64" s="99">
        <v>20</v>
      </c>
      <c r="AO64" s="100" t="s">
        <v>1266</v>
      </c>
      <c r="AP64" s="100" t="s">
        <v>1267</v>
      </c>
      <c r="AQ64" s="100" t="s">
        <v>1365</v>
      </c>
      <c r="AR64" s="101" t="s">
        <v>1267</v>
      </c>
      <c r="AS64" s="101"/>
      <c r="AT64" s="91"/>
    </row>
    <row r="65" spans="1:46" x14ac:dyDescent="0.25">
      <c r="A65" s="91" t="s">
        <v>1465</v>
      </c>
      <c r="B65" s="91" t="s">
        <v>1269</v>
      </c>
      <c r="C65" s="91" t="s">
        <v>1257</v>
      </c>
      <c r="D65" s="91" t="s">
        <v>21</v>
      </c>
      <c r="E65" s="91" t="s">
        <v>22</v>
      </c>
      <c r="F65" s="91" t="s">
        <v>23</v>
      </c>
      <c r="G65" s="91" t="s">
        <v>557</v>
      </c>
      <c r="H65" s="91" t="s">
        <v>1455</v>
      </c>
      <c r="I65" s="91" t="s">
        <v>1434</v>
      </c>
      <c r="J65" s="91" t="s">
        <v>1435</v>
      </c>
      <c r="K65" s="91" t="s">
        <v>1446</v>
      </c>
      <c r="L65" s="92">
        <v>1.716658964491766</v>
      </c>
      <c r="M65" s="93">
        <v>1.1000000000000001</v>
      </c>
      <c r="N65" s="92">
        <v>1.5347049026104878</v>
      </c>
      <c r="O65" s="91" t="s">
        <v>1464</v>
      </c>
      <c r="P65" s="91"/>
      <c r="Q65" s="91" t="s">
        <v>1259</v>
      </c>
      <c r="R65" s="91" t="s">
        <v>1455</v>
      </c>
      <c r="S65" s="91"/>
      <c r="T65" s="94">
        <v>1.95</v>
      </c>
      <c r="U65" s="95">
        <v>30</v>
      </c>
      <c r="V65" s="96">
        <v>45931</v>
      </c>
      <c r="W65" s="96"/>
      <c r="X65" s="91" t="s">
        <v>1424</v>
      </c>
      <c r="Y65" s="91"/>
      <c r="Z65" s="91"/>
      <c r="AA65" s="91"/>
      <c r="AB65" s="91"/>
      <c r="AC65" s="91"/>
      <c r="AD65" s="91" t="s">
        <v>1331</v>
      </c>
      <c r="AE65" s="96"/>
      <c r="AF65" s="90"/>
      <c r="AG65" s="92">
        <v>2.6551492096059024E-4</v>
      </c>
      <c r="AH65" s="92">
        <v>2.7733959554168247E-4</v>
      </c>
      <c r="AI65" s="92">
        <v>0.68720375403907852</v>
      </c>
      <c r="AJ65" s="90" t="s">
        <v>1267</v>
      </c>
      <c r="AK65" s="97">
        <v>53.847326405076934</v>
      </c>
      <c r="AL65" s="92">
        <v>5.321642789924471E-4</v>
      </c>
      <c r="AM65" s="98"/>
      <c r="AN65" s="99">
        <v>20</v>
      </c>
      <c r="AO65" s="100" t="s">
        <v>1266</v>
      </c>
      <c r="AP65" s="100" t="s">
        <v>1267</v>
      </c>
      <c r="AQ65" s="100" t="s">
        <v>1365</v>
      </c>
      <c r="AR65" s="101" t="s">
        <v>1267</v>
      </c>
      <c r="AS65" s="91"/>
      <c r="AT65" s="91"/>
    </row>
    <row r="66" spans="1:46" x14ac:dyDescent="0.25">
      <c r="A66" s="91" t="s">
        <v>1466</v>
      </c>
      <c r="B66" s="91" t="s">
        <v>1271</v>
      </c>
      <c r="C66" s="91" t="s">
        <v>1257</v>
      </c>
      <c r="D66" s="91" t="s">
        <v>21</v>
      </c>
      <c r="E66" s="91" t="s">
        <v>22</v>
      </c>
      <c r="F66" s="91" t="s">
        <v>23</v>
      </c>
      <c r="G66" s="91" t="s">
        <v>557</v>
      </c>
      <c r="H66" s="91" t="s">
        <v>1455</v>
      </c>
      <c r="I66" s="91" t="s">
        <v>1434</v>
      </c>
      <c r="J66" s="91" t="s">
        <v>1435</v>
      </c>
      <c r="K66" s="91" t="s">
        <v>1446</v>
      </c>
      <c r="L66" s="92">
        <v>1.716658964491766</v>
      </c>
      <c r="M66" s="93">
        <v>1.1000000000000001</v>
      </c>
      <c r="N66" s="92">
        <v>1.5347049026104878</v>
      </c>
      <c r="O66" s="91" t="s">
        <v>1464</v>
      </c>
      <c r="P66" s="91"/>
      <c r="Q66" s="91" t="s">
        <v>1259</v>
      </c>
      <c r="R66" s="91" t="s">
        <v>1455</v>
      </c>
      <c r="S66" s="91"/>
      <c r="T66" s="94">
        <v>1.95</v>
      </c>
      <c r="U66" s="95">
        <v>30</v>
      </c>
      <c r="V66" s="96">
        <v>45931</v>
      </c>
      <c r="W66" s="96"/>
      <c r="X66" s="91" t="s">
        <v>1424</v>
      </c>
      <c r="Y66" s="91"/>
      <c r="Z66" s="91"/>
      <c r="AA66" s="91"/>
      <c r="AB66" s="91"/>
      <c r="AC66" s="91"/>
      <c r="AD66" s="91" t="s">
        <v>1331</v>
      </c>
      <c r="AE66" s="96"/>
      <c r="AF66" s="90"/>
      <c r="AG66" s="92">
        <v>2.6551492096059024E-4</v>
      </c>
      <c r="AH66" s="92">
        <v>2.7733959554168247E-4</v>
      </c>
      <c r="AI66" s="92">
        <v>0.68720375403907852</v>
      </c>
      <c r="AJ66" s="90" t="s">
        <v>1267</v>
      </c>
      <c r="AK66" s="97">
        <v>53.847326405076934</v>
      </c>
      <c r="AL66" s="92">
        <v>5.321642789924471E-4</v>
      </c>
      <c r="AM66" s="98"/>
      <c r="AN66" s="99">
        <v>20</v>
      </c>
      <c r="AO66" s="100" t="s">
        <v>1266</v>
      </c>
      <c r="AP66" s="100" t="s">
        <v>1267</v>
      </c>
      <c r="AQ66" s="100" t="s">
        <v>1365</v>
      </c>
      <c r="AR66" s="101" t="s">
        <v>1267</v>
      </c>
      <c r="AS66" s="91"/>
      <c r="AT66" s="91"/>
    </row>
    <row r="67" spans="1:46" x14ac:dyDescent="0.25">
      <c r="A67" s="90" t="s">
        <v>1467</v>
      </c>
      <c r="B67" s="91" t="s">
        <v>1256</v>
      </c>
      <c r="C67" s="91" t="s">
        <v>1257</v>
      </c>
      <c r="D67" s="91" t="s">
        <v>21</v>
      </c>
      <c r="E67" s="91" t="s">
        <v>22</v>
      </c>
      <c r="F67" s="91" t="s">
        <v>23</v>
      </c>
      <c r="G67" s="91" t="s">
        <v>557</v>
      </c>
      <c r="H67" s="91" t="s">
        <v>1455</v>
      </c>
      <c r="I67" s="91" t="s">
        <v>1434</v>
      </c>
      <c r="J67" s="91" t="s">
        <v>1441</v>
      </c>
      <c r="K67" s="91" t="s">
        <v>1446</v>
      </c>
      <c r="L67" s="92">
        <v>1.1674820686318144</v>
      </c>
      <c r="M67" s="93">
        <v>1.1000000000000001</v>
      </c>
      <c r="N67" s="92">
        <v>1.0495473333333334</v>
      </c>
      <c r="O67" s="91" t="s">
        <v>1468</v>
      </c>
      <c r="P67" s="91"/>
      <c r="Q67" s="91" t="s">
        <v>1259</v>
      </c>
      <c r="R67" s="91" t="s">
        <v>1455</v>
      </c>
      <c r="S67" s="91"/>
      <c r="T67" s="94">
        <v>2.8</v>
      </c>
      <c r="U67" s="95">
        <v>30</v>
      </c>
      <c r="V67" s="96">
        <v>45200</v>
      </c>
      <c r="W67" s="96"/>
      <c r="X67" s="91" t="s">
        <v>1424</v>
      </c>
      <c r="Y67" s="91"/>
      <c r="Z67" s="91"/>
      <c r="AA67" s="91"/>
      <c r="AB67" s="91"/>
      <c r="AC67" s="91"/>
      <c r="AD67" s="91" t="s">
        <v>1331</v>
      </c>
      <c r="AE67" s="96"/>
      <c r="AF67" s="90"/>
      <c r="AG67" s="92">
        <v>1.4471675703344849E-4</v>
      </c>
      <c r="AH67" s="92">
        <v>1.5084932294629031E-4</v>
      </c>
      <c r="AI67" s="92">
        <v>0.29407382444190577</v>
      </c>
      <c r="AJ67" s="90" t="s">
        <v>1267</v>
      </c>
      <c r="AK67" s="97">
        <v>148.06102559161729</v>
      </c>
      <c r="AL67" s="92">
        <v>3.6237580791882121E-4</v>
      </c>
      <c r="AM67" s="98"/>
      <c r="AN67" s="99">
        <v>20</v>
      </c>
      <c r="AO67" s="100" t="s">
        <v>1266</v>
      </c>
      <c r="AP67" s="100" t="s">
        <v>1267</v>
      </c>
      <c r="AQ67" s="100" t="s">
        <v>1365</v>
      </c>
      <c r="AR67" s="101" t="s">
        <v>1267</v>
      </c>
      <c r="AS67" s="101"/>
      <c r="AT67" s="91"/>
    </row>
    <row r="68" spans="1:46" x14ac:dyDescent="0.25">
      <c r="A68" s="91" t="s">
        <v>1469</v>
      </c>
      <c r="B68" s="91" t="s">
        <v>1269</v>
      </c>
      <c r="C68" s="91" t="s">
        <v>1257</v>
      </c>
      <c r="D68" s="91" t="s">
        <v>21</v>
      </c>
      <c r="E68" s="91" t="s">
        <v>22</v>
      </c>
      <c r="F68" s="91" t="s">
        <v>23</v>
      </c>
      <c r="G68" s="91" t="s">
        <v>557</v>
      </c>
      <c r="H68" s="91" t="s">
        <v>1455</v>
      </c>
      <c r="I68" s="91" t="s">
        <v>1434</v>
      </c>
      <c r="J68" s="91" t="s">
        <v>1441</v>
      </c>
      <c r="K68" s="91" t="s">
        <v>1446</v>
      </c>
      <c r="L68" s="92">
        <v>2.8898765279882865</v>
      </c>
      <c r="M68" s="93">
        <v>1.4</v>
      </c>
      <c r="N68" s="92">
        <v>2.583569460900847</v>
      </c>
      <c r="O68" s="91" t="s">
        <v>1468</v>
      </c>
      <c r="P68" s="91"/>
      <c r="Q68" s="91" t="s">
        <v>1259</v>
      </c>
      <c r="R68" s="91" t="s">
        <v>1455</v>
      </c>
      <c r="S68" s="91"/>
      <c r="T68" s="94">
        <v>2.8</v>
      </c>
      <c r="U68" s="95">
        <v>30</v>
      </c>
      <c r="V68" s="96">
        <v>45931</v>
      </c>
      <c r="W68" s="96"/>
      <c r="X68" s="91" t="s">
        <v>1424</v>
      </c>
      <c r="Y68" s="91"/>
      <c r="Z68" s="91"/>
      <c r="AA68" s="91"/>
      <c r="AB68" s="91"/>
      <c r="AC68" s="91"/>
      <c r="AD68" s="91" t="s">
        <v>1331</v>
      </c>
      <c r="AE68" s="96"/>
      <c r="AF68" s="90"/>
      <c r="AG68" s="92">
        <v>4.4697598870014542E-4</v>
      </c>
      <c r="AH68" s="92">
        <v>4.6688200977353615E-4</v>
      </c>
      <c r="AI68" s="92">
        <v>0.80567032025808638</v>
      </c>
      <c r="AJ68" s="90" t="s">
        <v>1267</v>
      </c>
      <c r="AK68" s="97">
        <v>42.005908130560982</v>
      </c>
      <c r="AL68" s="92">
        <v>8.9586172367636858E-4</v>
      </c>
      <c r="AM68" s="98"/>
      <c r="AN68" s="99">
        <v>20</v>
      </c>
      <c r="AO68" s="100" t="s">
        <v>1266</v>
      </c>
      <c r="AP68" s="100" t="s">
        <v>1267</v>
      </c>
      <c r="AQ68" s="100" t="s">
        <v>1365</v>
      </c>
      <c r="AR68" s="101" t="s">
        <v>1267</v>
      </c>
      <c r="AS68" s="91"/>
      <c r="AT68" s="91"/>
    </row>
    <row r="69" spans="1:46" x14ac:dyDescent="0.25">
      <c r="A69" s="91" t="s">
        <v>1470</v>
      </c>
      <c r="B69" s="91" t="s">
        <v>1271</v>
      </c>
      <c r="C69" s="91" t="s">
        <v>1257</v>
      </c>
      <c r="D69" s="91" t="s">
        <v>21</v>
      </c>
      <c r="E69" s="91" t="s">
        <v>22</v>
      </c>
      <c r="F69" s="91" t="s">
        <v>23</v>
      </c>
      <c r="G69" s="91" t="s">
        <v>557</v>
      </c>
      <c r="H69" s="91" t="s">
        <v>1455</v>
      </c>
      <c r="I69" s="91" t="s">
        <v>1434</v>
      </c>
      <c r="J69" s="91" t="s">
        <v>1441</v>
      </c>
      <c r="K69" s="91" t="s">
        <v>1446</v>
      </c>
      <c r="L69" s="92">
        <v>2.8898765279882865</v>
      </c>
      <c r="M69" s="93">
        <v>1.4</v>
      </c>
      <c r="N69" s="92">
        <v>2.583569460900847</v>
      </c>
      <c r="O69" s="91" t="s">
        <v>1468</v>
      </c>
      <c r="P69" s="91"/>
      <c r="Q69" s="91" t="s">
        <v>1259</v>
      </c>
      <c r="R69" s="91" t="s">
        <v>1455</v>
      </c>
      <c r="S69" s="91"/>
      <c r="T69" s="94">
        <v>2.8</v>
      </c>
      <c r="U69" s="95">
        <v>30</v>
      </c>
      <c r="V69" s="96">
        <v>45931</v>
      </c>
      <c r="W69" s="96"/>
      <c r="X69" s="91" t="s">
        <v>1424</v>
      </c>
      <c r="Y69" s="91"/>
      <c r="Z69" s="91"/>
      <c r="AA69" s="91"/>
      <c r="AB69" s="91"/>
      <c r="AC69" s="91"/>
      <c r="AD69" s="91" t="s">
        <v>1331</v>
      </c>
      <c r="AE69" s="96"/>
      <c r="AF69" s="90"/>
      <c r="AG69" s="92">
        <v>4.4697598870014542E-4</v>
      </c>
      <c r="AH69" s="92">
        <v>4.6688200977353615E-4</v>
      </c>
      <c r="AI69" s="92">
        <v>0.80567032025808638</v>
      </c>
      <c r="AJ69" s="90" t="s">
        <v>1267</v>
      </c>
      <c r="AK69" s="97">
        <v>42.005908130560982</v>
      </c>
      <c r="AL69" s="92">
        <v>8.9586172367636858E-4</v>
      </c>
      <c r="AM69" s="98"/>
      <c r="AN69" s="99">
        <v>20</v>
      </c>
      <c r="AO69" s="100" t="s">
        <v>1266</v>
      </c>
      <c r="AP69" s="100" t="s">
        <v>1267</v>
      </c>
      <c r="AQ69" s="100" t="s">
        <v>1365</v>
      </c>
      <c r="AR69" s="101" t="s">
        <v>1267</v>
      </c>
      <c r="AS69" s="91"/>
      <c r="AT69" s="91"/>
    </row>
    <row r="70" spans="1:46" x14ac:dyDescent="0.25">
      <c r="A70" s="90" t="s">
        <v>1471</v>
      </c>
      <c r="B70" s="91" t="s">
        <v>1256</v>
      </c>
      <c r="C70" s="91" t="s">
        <v>1257</v>
      </c>
      <c r="D70" s="91" t="s">
        <v>21</v>
      </c>
      <c r="E70" s="91" t="s">
        <v>22</v>
      </c>
      <c r="F70" s="91" t="s">
        <v>23</v>
      </c>
      <c r="G70" s="91" t="s">
        <v>557</v>
      </c>
      <c r="H70" s="91" t="s">
        <v>1472</v>
      </c>
      <c r="I70" s="91" t="s">
        <v>1434</v>
      </c>
      <c r="J70" s="91" t="s">
        <v>1435</v>
      </c>
      <c r="K70" s="91" t="s">
        <v>1436</v>
      </c>
      <c r="L70" s="92">
        <v>2.498926574060409</v>
      </c>
      <c r="M70" s="93">
        <v>0.8</v>
      </c>
      <c r="N70" s="92">
        <v>2.2446327323232325</v>
      </c>
      <c r="O70" s="91" t="s">
        <v>1473</v>
      </c>
      <c r="P70" s="91"/>
      <c r="Q70" s="91" t="s">
        <v>1259</v>
      </c>
      <c r="R70" s="91" t="s">
        <v>1472</v>
      </c>
      <c r="S70" s="91"/>
      <c r="T70" s="94">
        <v>2.11</v>
      </c>
      <c r="U70" s="95">
        <v>30</v>
      </c>
      <c r="V70" s="96">
        <v>45200</v>
      </c>
      <c r="W70" s="96"/>
      <c r="X70" s="91" t="s">
        <v>1424</v>
      </c>
      <c r="Y70" s="91"/>
      <c r="Z70" s="91"/>
      <c r="AA70" s="91"/>
      <c r="AB70" s="91"/>
      <c r="AC70" s="91"/>
      <c r="AD70" s="91" t="s">
        <v>1331</v>
      </c>
      <c r="AE70" s="96"/>
      <c r="AF70" s="90"/>
      <c r="AG70" s="92">
        <v>3.097985471669982E-4</v>
      </c>
      <c r="AH70" s="92">
        <v>3.2292667447685167E-4</v>
      </c>
      <c r="AI70" s="92">
        <v>0.83539620988394958</v>
      </c>
      <c r="AJ70" s="90" t="s">
        <v>1267</v>
      </c>
      <c r="AK70" s="97">
        <v>38.024032059187078</v>
      </c>
      <c r="AL70" s="92">
        <v>7.7574636913519616E-4</v>
      </c>
      <c r="AM70" s="98"/>
      <c r="AN70" s="99">
        <v>20</v>
      </c>
      <c r="AO70" s="100" t="s">
        <v>1266</v>
      </c>
      <c r="AP70" s="100" t="s">
        <v>1267</v>
      </c>
      <c r="AQ70" s="100" t="s">
        <v>1365</v>
      </c>
      <c r="AR70" s="101" t="s">
        <v>1267</v>
      </c>
      <c r="AS70" s="101"/>
      <c r="AT70" s="91"/>
    </row>
    <row r="71" spans="1:46" x14ac:dyDescent="0.25">
      <c r="A71" s="91" t="s">
        <v>1474</v>
      </c>
      <c r="B71" s="91" t="s">
        <v>1269</v>
      </c>
      <c r="C71" s="91" t="s">
        <v>1257</v>
      </c>
      <c r="D71" s="91" t="s">
        <v>21</v>
      </c>
      <c r="E71" s="91" t="s">
        <v>22</v>
      </c>
      <c r="F71" s="91" t="s">
        <v>23</v>
      </c>
      <c r="G71" s="91" t="s">
        <v>557</v>
      </c>
      <c r="H71" s="91" t="s">
        <v>1472</v>
      </c>
      <c r="I71" s="91" t="s">
        <v>1434</v>
      </c>
      <c r="J71" s="91" t="s">
        <v>1435</v>
      </c>
      <c r="K71" s="91" t="s">
        <v>1436</v>
      </c>
      <c r="L71" s="92">
        <v>3.1223323652412001</v>
      </c>
      <c r="M71" s="93">
        <v>1.1000000000000001</v>
      </c>
      <c r="N71" s="92">
        <v>2.8045999834340041</v>
      </c>
      <c r="O71" s="91" t="s">
        <v>1473</v>
      </c>
      <c r="P71" s="91"/>
      <c r="Q71" s="91" t="s">
        <v>1259</v>
      </c>
      <c r="R71" s="91" t="s">
        <v>1472</v>
      </c>
      <c r="S71" s="91"/>
      <c r="T71" s="94">
        <v>2.8</v>
      </c>
      <c r="U71" s="95">
        <v>30</v>
      </c>
      <c r="V71" s="96">
        <v>45931</v>
      </c>
      <c r="W71" s="96"/>
      <c r="X71" s="91" t="s">
        <v>1424</v>
      </c>
      <c r="Y71" s="91"/>
      <c r="Z71" s="91"/>
      <c r="AA71" s="91"/>
      <c r="AB71" s="91"/>
      <c r="AC71" s="91"/>
      <c r="AD71" s="91" t="s">
        <v>1331</v>
      </c>
      <c r="AE71" s="96"/>
      <c r="AF71" s="90"/>
      <c r="AG71" s="92">
        <v>3.8654534702726897E-4</v>
      </c>
      <c r="AH71" s="92">
        <v>4.0292572251066333E-4</v>
      </c>
      <c r="AI71" s="92">
        <v>0.78693539317849703</v>
      </c>
      <c r="AJ71" s="90" t="s">
        <v>1267</v>
      </c>
      <c r="AK71" s="97">
        <v>41.730206364595993</v>
      </c>
      <c r="AL71" s="92">
        <v>9.6792303322477122E-4</v>
      </c>
      <c r="AM71" s="98"/>
      <c r="AN71" s="99">
        <v>20</v>
      </c>
      <c r="AO71" s="100" t="s">
        <v>1266</v>
      </c>
      <c r="AP71" s="100" t="s">
        <v>1267</v>
      </c>
      <c r="AQ71" s="100" t="s">
        <v>1365</v>
      </c>
      <c r="AR71" s="101" t="s">
        <v>1267</v>
      </c>
      <c r="AS71" s="91"/>
      <c r="AT71" s="91"/>
    </row>
    <row r="72" spans="1:46" x14ac:dyDescent="0.25">
      <c r="A72" s="91" t="s">
        <v>1475</v>
      </c>
      <c r="B72" s="91" t="s">
        <v>1271</v>
      </c>
      <c r="C72" s="91" t="s">
        <v>1257</v>
      </c>
      <c r="D72" s="91" t="s">
        <v>21</v>
      </c>
      <c r="E72" s="91" t="s">
        <v>22</v>
      </c>
      <c r="F72" s="91" t="s">
        <v>23</v>
      </c>
      <c r="G72" s="91" t="s">
        <v>557</v>
      </c>
      <c r="H72" s="91" t="s">
        <v>1472</v>
      </c>
      <c r="I72" s="91" t="s">
        <v>1434</v>
      </c>
      <c r="J72" s="91" t="s">
        <v>1435</v>
      </c>
      <c r="K72" s="91" t="s">
        <v>1436</v>
      </c>
      <c r="L72" s="92">
        <v>3.1223323652412001</v>
      </c>
      <c r="M72" s="93">
        <v>1.1000000000000001</v>
      </c>
      <c r="N72" s="92">
        <v>2.8045999834340041</v>
      </c>
      <c r="O72" s="91" t="s">
        <v>1473</v>
      </c>
      <c r="P72" s="91"/>
      <c r="Q72" s="91" t="s">
        <v>1259</v>
      </c>
      <c r="R72" s="91" t="s">
        <v>1472</v>
      </c>
      <c r="S72" s="91"/>
      <c r="T72" s="94">
        <v>2.8</v>
      </c>
      <c r="U72" s="95">
        <v>30</v>
      </c>
      <c r="V72" s="96">
        <v>45931</v>
      </c>
      <c r="W72" s="96"/>
      <c r="X72" s="91" t="s">
        <v>1424</v>
      </c>
      <c r="Y72" s="91"/>
      <c r="Z72" s="91"/>
      <c r="AA72" s="91"/>
      <c r="AB72" s="91"/>
      <c r="AC72" s="91"/>
      <c r="AD72" s="91" t="s">
        <v>1331</v>
      </c>
      <c r="AE72" s="96"/>
      <c r="AF72" s="90"/>
      <c r="AG72" s="92">
        <v>3.8654534702726897E-4</v>
      </c>
      <c r="AH72" s="92">
        <v>4.0292572251066333E-4</v>
      </c>
      <c r="AI72" s="92">
        <v>0.78693539317849703</v>
      </c>
      <c r="AJ72" s="90" t="s">
        <v>1267</v>
      </c>
      <c r="AK72" s="97">
        <v>41.730206364595993</v>
      </c>
      <c r="AL72" s="92">
        <v>9.6792303322477122E-4</v>
      </c>
      <c r="AM72" s="98"/>
      <c r="AN72" s="99">
        <v>20</v>
      </c>
      <c r="AO72" s="100" t="s">
        <v>1266</v>
      </c>
      <c r="AP72" s="100" t="s">
        <v>1267</v>
      </c>
      <c r="AQ72" s="100" t="s">
        <v>1365</v>
      </c>
      <c r="AR72" s="101" t="s">
        <v>1267</v>
      </c>
      <c r="AS72" s="91"/>
      <c r="AT72" s="91"/>
    </row>
    <row r="73" spans="1:46" x14ac:dyDescent="0.25">
      <c r="A73" s="90" t="s">
        <v>1476</v>
      </c>
      <c r="B73" s="91" t="s">
        <v>1256</v>
      </c>
      <c r="C73" s="91" t="s">
        <v>1257</v>
      </c>
      <c r="D73" s="91" t="s">
        <v>21</v>
      </c>
      <c r="E73" s="91" t="s">
        <v>22</v>
      </c>
      <c r="F73" s="91" t="s">
        <v>23</v>
      </c>
      <c r="G73" s="91" t="s">
        <v>557</v>
      </c>
      <c r="H73" s="91" t="s">
        <v>1472</v>
      </c>
      <c r="I73" s="91" t="s">
        <v>1434</v>
      </c>
      <c r="J73" s="91" t="s">
        <v>1441</v>
      </c>
      <c r="K73" s="91" t="s">
        <v>1436</v>
      </c>
      <c r="L73" s="92">
        <v>2.5300803172889688</v>
      </c>
      <c r="M73" s="93">
        <v>1.1000000000000001</v>
      </c>
      <c r="N73" s="92">
        <v>2.272616232323232</v>
      </c>
      <c r="O73" s="91" t="s">
        <v>1477</v>
      </c>
      <c r="P73" s="91"/>
      <c r="Q73" s="91" t="s">
        <v>1259</v>
      </c>
      <c r="R73" s="91" t="s">
        <v>1472</v>
      </c>
      <c r="S73" s="91"/>
      <c r="T73" s="94">
        <v>2.8</v>
      </c>
      <c r="U73" s="95">
        <v>30</v>
      </c>
      <c r="V73" s="96">
        <v>45200</v>
      </c>
      <c r="W73" s="96"/>
      <c r="X73" s="91" t="s">
        <v>1424</v>
      </c>
      <c r="Y73" s="91"/>
      <c r="Z73" s="91"/>
      <c r="AA73" s="91"/>
      <c r="AB73" s="91"/>
      <c r="AC73" s="91"/>
      <c r="AD73" s="91" t="s">
        <v>1331</v>
      </c>
      <c r="AE73" s="96"/>
      <c r="AF73" s="90"/>
      <c r="AG73" s="92">
        <v>3.1314450895954618E-4</v>
      </c>
      <c r="AH73" s="92">
        <v>3.2641442587037794E-4</v>
      </c>
      <c r="AI73" s="92">
        <v>0.63632992640535813</v>
      </c>
      <c r="AJ73" s="90" t="s">
        <v>1267</v>
      </c>
      <c r="AK73" s="97">
        <v>56.724585451073658</v>
      </c>
      <c r="AL73" s="92">
        <v>7.841247741844458E-4</v>
      </c>
      <c r="AM73" s="98"/>
      <c r="AN73" s="99">
        <v>20</v>
      </c>
      <c r="AO73" s="100" t="s">
        <v>1266</v>
      </c>
      <c r="AP73" s="100" t="s">
        <v>1267</v>
      </c>
      <c r="AQ73" s="100" t="s">
        <v>1365</v>
      </c>
      <c r="AR73" s="101" t="s">
        <v>1267</v>
      </c>
      <c r="AS73" s="101"/>
      <c r="AT73" s="91"/>
    </row>
    <row r="74" spans="1:46" x14ac:dyDescent="0.25">
      <c r="A74" s="91" t="s">
        <v>1478</v>
      </c>
      <c r="B74" s="91" t="s">
        <v>1269</v>
      </c>
      <c r="C74" s="91" t="s">
        <v>1257</v>
      </c>
      <c r="D74" s="91" t="s">
        <v>21</v>
      </c>
      <c r="E74" s="91" t="s">
        <v>22</v>
      </c>
      <c r="F74" s="91" t="s">
        <v>23</v>
      </c>
      <c r="G74" s="91" t="s">
        <v>557</v>
      </c>
      <c r="H74" s="91" t="s">
        <v>1472</v>
      </c>
      <c r="I74" s="91" t="s">
        <v>1434</v>
      </c>
      <c r="J74" s="91" t="s">
        <v>1441</v>
      </c>
      <c r="K74" s="91" t="s">
        <v>1436</v>
      </c>
      <c r="L74" s="92">
        <v>3.7947634610825478</v>
      </c>
      <c r="M74" s="93">
        <v>1.4</v>
      </c>
      <c r="N74" s="92">
        <v>3.408603663904282</v>
      </c>
      <c r="O74" s="91" t="s">
        <v>1477</v>
      </c>
      <c r="P74" s="91"/>
      <c r="Q74" s="91" t="s">
        <v>1259</v>
      </c>
      <c r="R74" s="91" t="s">
        <v>1472</v>
      </c>
      <c r="S74" s="91"/>
      <c r="T74" s="94">
        <v>2.11</v>
      </c>
      <c r="U74" s="95">
        <v>30</v>
      </c>
      <c r="V74" s="96">
        <v>45931</v>
      </c>
      <c r="W74" s="96"/>
      <c r="X74" s="91" t="s">
        <v>1424</v>
      </c>
      <c r="Y74" s="91"/>
      <c r="Z74" s="91"/>
      <c r="AA74" s="91"/>
      <c r="AB74" s="91"/>
      <c r="AC74" s="91"/>
      <c r="AD74" s="91" t="s">
        <v>1331</v>
      </c>
      <c r="AE74" s="96"/>
      <c r="AF74" s="90"/>
      <c r="AG74" s="92">
        <v>4.6979244595481742E-4</v>
      </c>
      <c r="AH74" s="92">
        <v>4.8970052846876704E-4</v>
      </c>
      <c r="AI74" s="92">
        <v>1.269171274275309</v>
      </c>
      <c r="AJ74" s="90" t="s">
        <v>26</v>
      </c>
      <c r="AK74" s="97">
        <v>17.573768741713295</v>
      </c>
      <c r="AL74" s="92">
        <v>1.176376672935589E-3</v>
      </c>
      <c r="AM74" s="98"/>
      <c r="AN74" s="99">
        <v>20</v>
      </c>
      <c r="AO74" s="100" t="s">
        <v>1266</v>
      </c>
      <c r="AP74" s="100" t="s">
        <v>1267</v>
      </c>
      <c r="AQ74" s="100" t="s">
        <v>1365</v>
      </c>
      <c r="AR74" s="101" t="s">
        <v>1267</v>
      </c>
      <c r="AS74" s="91"/>
      <c r="AT74" s="91"/>
    </row>
    <row r="75" spans="1:46" x14ac:dyDescent="0.25">
      <c r="A75" s="91" t="s">
        <v>1479</v>
      </c>
      <c r="B75" s="91" t="s">
        <v>1271</v>
      </c>
      <c r="C75" s="91" t="s">
        <v>1257</v>
      </c>
      <c r="D75" s="91" t="s">
        <v>21</v>
      </c>
      <c r="E75" s="91" t="s">
        <v>22</v>
      </c>
      <c r="F75" s="91" t="s">
        <v>23</v>
      </c>
      <c r="G75" s="91" t="s">
        <v>557</v>
      </c>
      <c r="H75" s="91" t="s">
        <v>1472</v>
      </c>
      <c r="I75" s="91" t="s">
        <v>1434</v>
      </c>
      <c r="J75" s="91" t="s">
        <v>1441</v>
      </c>
      <c r="K75" s="91" t="s">
        <v>1436</v>
      </c>
      <c r="L75" s="92">
        <v>3.7947634610825478</v>
      </c>
      <c r="M75" s="93">
        <v>1.4</v>
      </c>
      <c r="N75" s="92">
        <v>3.408603663904282</v>
      </c>
      <c r="O75" s="91" t="s">
        <v>1477</v>
      </c>
      <c r="P75" s="91"/>
      <c r="Q75" s="91" t="s">
        <v>1259</v>
      </c>
      <c r="R75" s="91" t="s">
        <v>1472</v>
      </c>
      <c r="S75" s="91"/>
      <c r="T75" s="94">
        <v>2.11</v>
      </c>
      <c r="U75" s="95">
        <v>30</v>
      </c>
      <c r="V75" s="96">
        <v>45931</v>
      </c>
      <c r="W75" s="96"/>
      <c r="X75" s="91" t="s">
        <v>1424</v>
      </c>
      <c r="Y75" s="91"/>
      <c r="Z75" s="91"/>
      <c r="AA75" s="91"/>
      <c r="AB75" s="91"/>
      <c r="AC75" s="91"/>
      <c r="AD75" s="91" t="s">
        <v>1331</v>
      </c>
      <c r="AE75" s="96"/>
      <c r="AF75" s="90"/>
      <c r="AG75" s="92">
        <v>4.6979244595481742E-4</v>
      </c>
      <c r="AH75" s="92">
        <v>4.8970052846876704E-4</v>
      </c>
      <c r="AI75" s="92">
        <v>1.269171274275309</v>
      </c>
      <c r="AJ75" s="90" t="s">
        <v>26</v>
      </c>
      <c r="AK75" s="97">
        <v>17.573768741713295</v>
      </c>
      <c r="AL75" s="92">
        <v>1.176376672935589E-3</v>
      </c>
      <c r="AM75" s="98"/>
      <c r="AN75" s="99">
        <v>20</v>
      </c>
      <c r="AO75" s="100" t="s">
        <v>1266</v>
      </c>
      <c r="AP75" s="100" t="s">
        <v>1267</v>
      </c>
      <c r="AQ75" s="100" t="s">
        <v>1365</v>
      </c>
      <c r="AR75" s="101" t="s">
        <v>1267</v>
      </c>
      <c r="AS75" s="91"/>
      <c r="AT75" s="91"/>
    </row>
    <row r="76" spans="1:46" x14ac:dyDescent="0.25">
      <c r="A76" s="90" t="s">
        <v>1480</v>
      </c>
      <c r="B76" s="91" t="s">
        <v>1256</v>
      </c>
      <c r="C76" s="91" t="s">
        <v>1257</v>
      </c>
      <c r="D76" s="91" t="s">
        <v>21</v>
      </c>
      <c r="E76" s="91" t="s">
        <v>22</v>
      </c>
      <c r="F76" s="91" t="s">
        <v>23</v>
      </c>
      <c r="G76" s="91" t="s">
        <v>557</v>
      </c>
      <c r="H76" s="91" t="s">
        <v>1472</v>
      </c>
      <c r="I76" s="91" t="s">
        <v>1434</v>
      </c>
      <c r="J76" s="91" t="s">
        <v>1435</v>
      </c>
      <c r="K76" s="91" t="s">
        <v>1446</v>
      </c>
      <c r="L76" s="92">
        <v>2.4194777691473459</v>
      </c>
      <c r="M76" s="93">
        <v>0.8</v>
      </c>
      <c r="N76" s="92">
        <v>2.1732687355163725</v>
      </c>
      <c r="O76" s="91" t="s">
        <v>1481</v>
      </c>
      <c r="P76" s="91"/>
      <c r="Q76" s="91" t="s">
        <v>1259</v>
      </c>
      <c r="R76" s="91" t="s">
        <v>1472</v>
      </c>
      <c r="S76" s="91"/>
      <c r="T76" s="94">
        <v>2.11</v>
      </c>
      <c r="U76" s="95">
        <v>30</v>
      </c>
      <c r="V76" s="96">
        <v>45200</v>
      </c>
      <c r="W76" s="96"/>
      <c r="X76" s="91" t="s">
        <v>1424</v>
      </c>
      <c r="Y76" s="91"/>
      <c r="Z76" s="91"/>
      <c r="AA76" s="91"/>
      <c r="AB76" s="91"/>
      <c r="AC76" s="91"/>
      <c r="AD76" s="91" t="s">
        <v>1331</v>
      </c>
      <c r="AE76" s="96"/>
      <c r="AF76" s="90"/>
      <c r="AG76" s="92">
        <v>3.0031684511355419E-4</v>
      </c>
      <c r="AH76" s="92">
        <v>3.1304317263186566E-4</v>
      </c>
      <c r="AI76" s="92">
        <v>0.80982805266975144</v>
      </c>
      <c r="AJ76" s="90" t="s">
        <v>1267</v>
      </c>
      <c r="AK76" s="97">
        <v>39.911352787962066</v>
      </c>
      <c r="AL76" s="92">
        <v>7.5200385643317221E-4</v>
      </c>
      <c r="AM76" s="98"/>
      <c r="AN76" s="99">
        <v>20</v>
      </c>
      <c r="AO76" s="100" t="s">
        <v>1266</v>
      </c>
      <c r="AP76" s="100" t="s">
        <v>1267</v>
      </c>
      <c r="AQ76" s="100" t="s">
        <v>1365</v>
      </c>
      <c r="AR76" s="101" t="s">
        <v>1267</v>
      </c>
      <c r="AS76" s="101"/>
      <c r="AT76" s="91"/>
    </row>
    <row r="77" spans="1:46" x14ac:dyDescent="0.25">
      <c r="A77" s="91" t="s">
        <v>1482</v>
      </c>
      <c r="B77" s="91" t="s">
        <v>1269</v>
      </c>
      <c r="C77" s="91" t="s">
        <v>1257</v>
      </c>
      <c r="D77" s="91" t="s">
        <v>21</v>
      </c>
      <c r="E77" s="91" t="s">
        <v>22</v>
      </c>
      <c r="F77" s="91" t="s">
        <v>23</v>
      </c>
      <c r="G77" s="91" t="s">
        <v>557</v>
      </c>
      <c r="H77" s="91" t="s">
        <v>1472</v>
      </c>
      <c r="I77" s="91" t="s">
        <v>1434</v>
      </c>
      <c r="J77" s="91" t="s">
        <v>1435</v>
      </c>
      <c r="K77" s="91" t="s">
        <v>1446</v>
      </c>
      <c r="L77" s="92">
        <v>4.3024422362414239</v>
      </c>
      <c r="M77" s="93">
        <v>1.1000000000000001</v>
      </c>
      <c r="N77" s="92">
        <v>3.8646204224822527</v>
      </c>
      <c r="O77" s="91" t="s">
        <v>1481</v>
      </c>
      <c r="P77" s="91"/>
      <c r="Q77" s="91" t="s">
        <v>1259</v>
      </c>
      <c r="R77" s="91" t="s">
        <v>1472</v>
      </c>
      <c r="S77" s="91"/>
      <c r="T77" s="94">
        <v>1.95</v>
      </c>
      <c r="U77" s="95">
        <v>30</v>
      </c>
      <c r="V77" s="96">
        <v>45931</v>
      </c>
      <c r="W77" s="96"/>
      <c r="X77" s="91" t="s">
        <v>1424</v>
      </c>
      <c r="Y77" s="91"/>
      <c r="Z77" s="91"/>
      <c r="AA77" s="91"/>
      <c r="AB77" s="91"/>
      <c r="AC77" s="91"/>
      <c r="AD77" s="91" t="s">
        <v>1331</v>
      </c>
      <c r="AE77" s="96"/>
      <c r="AF77" s="90"/>
      <c r="AG77" s="92">
        <v>5.3264317591130209E-4</v>
      </c>
      <c r="AH77" s="92">
        <v>5.55214642072242E-4</v>
      </c>
      <c r="AI77" s="92">
        <v>1.5570351468234056</v>
      </c>
      <c r="AJ77" s="90" t="s">
        <v>26</v>
      </c>
      <c r="AK77" s="97">
        <v>10.285889067169371</v>
      </c>
      <c r="AL77" s="92">
        <v>1.3337570932348405E-3</v>
      </c>
      <c r="AM77" s="98"/>
      <c r="AN77" s="99">
        <v>20</v>
      </c>
      <c r="AO77" s="100" t="s">
        <v>1266</v>
      </c>
      <c r="AP77" s="100" t="s">
        <v>1267</v>
      </c>
      <c r="AQ77" s="100" t="s">
        <v>1365</v>
      </c>
      <c r="AR77" s="101" t="s">
        <v>1267</v>
      </c>
      <c r="AS77" s="91"/>
      <c r="AT77" s="91"/>
    </row>
    <row r="78" spans="1:46" x14ac:dyDescent="0.25">
      <c r="A78" s="91" t="s">
        <v>1483</v>
      </c>
      <c r="B78" s="91" t="s">
        <v>1271</v>
      </c>
      <c r="C78" s="91" t="s">
        <v>1257</v>
      </c>
      <c r="D78" s="91" t="s">
        <v>21</v>
      </c>
      <c r="E78" s="91" t="s">
        <v>22</v>
      </c>
      <c r="F78" s="91" t="s">
        <v>23</v>
      </c>
      <c r="G78" s="91" t="s">
        <v>557</v>
      </c>
      <c r="H78" s="91" t="s">
        <v>1472</v>
      </c>
      <c r="I78" s="91" t="s">
        <v>1434</v>
      </c>
      <c r="J78" s="91" t="s">
        <v>1435</v>
      </c>
      <c r="K78" s="91" t="s">
        <v>1446</v>
      </c>
      <c r="L78" s="92">
        <v>4.3024422362414239</v>
      </c>
      <c r="M78" s="93">
        <v>1.1000000000000001</v>
      </c>
      <c r="N78" s="92">
        <v>3.8646204224822527</v>
      </c>
      <c r="O78" s="91" t="s">
        <v>1481</v>
      </c>
      <c r="P78" s="91"/>
      <c r="Q78" s="91" t="s">
        <v>1259</v>
      </c>
      <c r="R78" s="91" t="s">
        <v>1472</v>
      </c>
      <c r="S78" s="91"/>
      <c r="T78" s="94">
        <v>1.95</v>
      </c>
      <c r="U78" s="95">
        <v>30</v>
      </c>
      <c r="V78" s="96">
        <v>45931</v>
      </c>
      <c r="W78" s="96"/>
      <c r="X78" s="91" t="s">
        <v>1424</v>
      </c>
      <c r="Y78" s="91"/>
      <c r="Z78" s="91"/>
      <c r="AA78" s="91"/>
      <c r="AB78" s="91"/>
      <c r="AC78" s="91"/>
      <c r="AD78" s="91" t="s">
        <v>1331</v>
      </c>
      <c r="AE78" s="96"/>
      <c r="AF78" s="90"/>
      <c r="AG78" s="92">
        <v>5.3264317591130209E-4</v>
      </c>
      <c r="AH78" s="92">
        <v>5.55214642072242E-4</v>
      </c>
      <c r="AI78" s="92">
        <v>1.5570351468234056</v>
      </c>
      <c r="AJ78" s="90" t="s">
        <v>26</v>
      </c>
      <c r="AK78" s="97">
        <v>10.285889067169371</v>
      </c>
      <c r="AL78" s="92">
        <v>1.3337570932348405E-3</v>
      </c>
      <c r="AM78" s="98"/>
      <c r="AN78" s="99">
        <v>20</v>
      </c>
      <c r="AO78" s="100" t="s">
        <v>1266</v>
      </c>
      <c r="AP78" s="100" t="s">
        <v>1267</v>
      </c>
      <c r="AQ78" s="100" t="s">
        <v>1365</v>
      </c>
      <c r="AR78" s="101" t="s">
        <v>1267</v>
      </c>
      <c r="AS78" s="91"/>
      <c r="AT78" s="91"/>
    </row>
    <row r="79" spans="1:46" x14ac:dyDescent="0.25">
      <c r="A79" s="91" t="s">
        <v>1484</v>
      </c>
      <c r="B79" s="91" t="s">
        <v>1256</v>
      </c>
      <c r="C79" s="91" t="s">
        <v>1257</v>
      </c>
      <c r="D79" s="91" t="s">
        <v>21</v>
      </c>
      <c r="E79" s="91" t="s">
        <v>22</v>
      </c>
      <c r="F79" s="91" t="s">
        <v>23</v>
      </c>
      <c r="G79" s="91" t="s">
        <v>557</v>
      </c>
      <c r="H79" s="91" t="s">
        <v>1472</v>
      </c>
      <c r="I79" s="91" t="s">
        <v>1434</v>
      </c>
      <c r="J79" s="91" t="s">
        <v>1441</v>
      </c>
      <c r="K79" s="91" t="s">
        <v>1446</v>
      </c>
      <c r="L79" s="92">
        <v>2.9489459193742524</v>
      </c>
      <c r="M79" s="93">
        <v>1.1000000000000001</v>
      </c>
      <c r="N79" s="92">
        <v>2.6488575555555558</v>
      </c>
      <c r="O79" s="91" t="s">
        <v>1485</v>
      </c>
      <c r="P79" s="91"/>
      <c r="Q79" s="91" t="s">
        <v>1259</v>
      </c>
      <c r="R79" s="91" t="s">
        <v>1472</v>
      </c>
      <c r="S79" s="91"/>
      <c r="T79" s="94">
        <v>2.8</v>
      </c>
      <c r="U79" s="91">
        <v>30</v>
      </c>
      <c r="V79" s="96">
        <v>45200</v>
      </c>
      <c r="W79" s="96"/>
      <c r="X79" s="91" t="s">
        <v>1424</v>
      </c>
      <c r="Y79" s="91"/>
      <c r="Z79" s="91"/>
      <c r="AA79" s="91"/>
      <c r="AB79" s="91"/>
      <c r="AC79" s="91"/>
      <c r="AD79" s="91" t="s">
        <v>1331</v>
      </c>
      <c r="AE79" s="96"/>
      <c r="AF79" s="91"/>
      <c r="AG79" s="92">
        <v>3.6523752965584617E-4</v>
      </c>
      <c r="AH79" s="92">
        <v>3.8071495791206595E-4</v>
      </c>
      <c r="AI79" s="92">
        <v>0.74218631882957165</v>
      </c>
      <c r="AJ79" s="91" t="s">
        <v>1267</v>
      </c>
      <c r="AK79" s="97">
        <v>45.531407831602628</v>
      </c>
      <c r="AL79" s="92">
        <v>9.1456751522369175E-4</v>
      </c>
      <c r="AM79" s="98"/>
      <c r="AN79" s="91">
        <v>20</v>
      </c>
      <c r="AO79" s="100" t="s">
        <v>1266</v>
      </c>
      <c r="AP79" s="100" t="s">
        <v>1267</v>
      </c>
      <c r="AQ79" s="100" t="s">
        <v>1365</v>
      </c>
      <c r="AR79" s="101" t="s">
        <v>1267</v>
      </c>
      <c r="AS79" s="91"/>
      <c r="AT79" s="91"/>
    </row>
    <row r="80" spans="1:46" x14ac:dyDescent="0.25">
      <c r="A80" s="91" t="s">
        <v>1486</v>
      </c>
      <c r="B80" s="91" t="s">
        <v>1269</v>
      </c>
      <c r="C80" s="91" t="s">
        <v>1257</v>
      </c>
      <c r="D80" s="91" t="s">
        <v>21</v>
      </c>
      <c r="E80" s="91" t="s">
        <v>22</v>
      </c>
      <c r="F80" s="91" t="s">
        <v>23</v>
      </c>
      <c r="G80" s="91" t="s">
        <v>557</v>
      </c>
      <c r="H80" s="91" t="s">
        <v>1472</v>
      </c>
      <c r="I80" s="91" t="s">
        <v>1434</v>
      </c>
      <c r="J80" s="91" t="s">
        <v>1441</v>
      </c>
      <c r="K80" s="91" t="s">
        <v>1446</v>
      </c>
      <c r="L80" s="92">
        <v>6.7251892022666642</v>
      </c>
      <c r="M80" s="93">
        <v>1.4</v>
      </c>
      <c r="N80" s="92">
        <v>6.0408256773812683</v>
      </c>
      <c r="O80" s="91" t="s">
        <v>1485</v>
      </c>
      <c r="P80" s="91"/>
      <c r="Q80" s="91" t="s">
        <v>1259</v>
      </c>
      <c r="R80" s="91" t="s">
        <v>1472</v>
      </c>
      <c r="S80" s="91"/>
      <c r="T80" s="94">
        <v>2.8</v>
      </c>
      <c r="U80" s="95">
        <v>30</v>
      </c>
      <c r="V80" s="96">
        <v>45931</v>
      </c>
      <c r="W80" s="96"/>
      <c r="X80" s="91" t="s">
        <v>1424</v>
      </c>
      <c r="Y80" s="91"/>
      <c r="Z80" s="91"/>
      <c r="AA80" s="91"/>
      <c r="AB80" s="91"/>
      <c r="AC80" s="91"/>
      <c r="AD80" s="91" t="s">
        <v>1331</v>
      </c>
      <c r="AE80" s="96"/>
      <c r="AF80" s="90"/>
      <c r="AG80" s="92">
        <v>8.3257971603333512E-4</v>
      </c>
      <c r="AH80" s="92">
        <v>8.6786139378050456E-4</v>
      </c>
      <c r="AI80" s="92">
        <v>1.6949795185166561</v>
      </c>
      <c r="AJ80" s="90" t="s">
        <v>26</v>
      </c>
      <c r="AK80" s="97">
        <v>7.6708764130079423</v>
      </c>
      <c r="AL80" s="92">
        <v>2.0848086527026637E-3</v>
      </c>
      <c r="AM80" s="98"/>
      <c r="AN80" s="99">
        <v>20</v>
      </c>
      <c r="AO80" s="100" t="s">
        <v>1266</v>
      </c>
      <c r="AP80" s="100" t="s">
        <v>1267</v>
      </c>
      <c r="AQ80" s="100" t="s">
        <v>1365</v>
      </c>
      <c r="AR80" s="101" t="s">
        <v>1267</v>
      </c>
      <c r="AS80" s="91"/>
      <c r="AT80" s="91"/>
    </row>
    <row r="81" spans="1:46" x14ac:dyDescent="0.25">
      <c r="A81" s="91" t="s">
        <v>1487</v>
      </c>
      <c r="B81" s="91" t="s">
        <v>1271</v>
      </c>
      <c r="C81" s="91" t="s">
        <v>1257</v>
      </c>
      <c r="D81" s="91" t="s">
        <v>21</v>
      </c>
      <c r="E81" s="91" t="s">
        <v>22</v>
      </c>
      <c r="F81" s="91" t="s">
        <v>23</v>
      </c>
      <c r="G81" s="91" t="s">
        <v>557</v>
      </c>
      <c r="H81" s="91" t="s">
        <v>1472</v>
      </c>
      <c r="I81" s="91" t="s">
        <v>1434</v>
      </c>
      <c r="J81" s="91" t="s">
        <v>1441</v>
      </c>
      <c r="K81" s="91" t="s">
        <v>1446</v>
      </c>
      <c r="L81" s="92">
        <v>6.7251892022666642</v>
      </c>
      <c r="M81" s="93">
        <v>1.4</v>
      </c>
      <c r="N81" s="92">
        <v>6.0408256773812683</v>
      </c>
      <c r="O81" s="91" t="s">
        <v>1485</v>
      </c>
      <c r="P81" s="91"/>
      <c r="Q81" s="91" t="s">
        <v>1259</v>
      </c>
      <c r="R81" s="91" t="s">
        <v>1472</v>
      </c>
      <c r="S81" s="91"/>
      <c r="T81" s="94">
        <v>2.8</v>
      </c>
      <c r="U81" s="95">
        <v>30</v>
      </c>
      <c r="V81" s="96">
        <v>45931</v>
      </c>
      <c r="W81" s="96"/>
      <c r="X81" s="91" t="s">
        <v>1424</v>
      </c>
      <c r="Y81" s="91"/>
      <c r="Z81" s="91"/>
      <c r="AA81" s="91"/>
      <c r="AB81" s="91"/>
      <c r="AC81" s="91"/>
      <c r="AD81" s="91" t="s">
        <v>1331</v>
      </c>
      <c r="AE81" s="96"/>
      <c r="AF81" s="90"/>
      <c r="AG81" s="92">
        <v>8.3257971603333512E-4</v>
      </c>
      <c r="AH81" s="92">
        <v>8.6786139378050456E-4</v>
      </c>
      <c r="AI81" s="92">
        <v>1.6949795185166561</v>
      </c>
      <c r="AJ81" s="90" t="s">
        <v>26</v>
      </c>
      <c r="AK81" s="97">
        <v>7.6708764130079423</v>
      </c>
      <c r="AL81" s="92">
        <v>2.0848086527026637E-3</v>
      </c>
      <c r="AM81" s="98"/>
      <c r="AN81" s="99">
        <v>20</v>
      </c>
      <c r="AO81" s="100" t="s">
        <v>1266</v>
      </c>
      <c r="AP81" s="100" t="s">
        <v>1267</v>
      </c>
      <c r="AQ81" s="100" t="s">
        <v>1365</v>
      </c>
      <c r="AR81" s="101" t="s">
        <v>1267</v>
      </c>
      <c r="AS81" s="91"/>
      <c r="AT81" s="91"/>
    </row>
    <row r="82" spans="1:46" x14ac:dyDescent="0.25">
      <c r="A82" s="90" t="s">
        <v>1488</v>
      </c>
      <c r="B82" s="91" t="s">
        <v>1256</v>
      </c>
      <c r="C82" s="91" t="s">
        <v>1257</v>
      </c>
      <c r="D82" s="91" t="s">
        <v>21</v>
      </c>
      <c r="E82" s="91" t="s">
        <v>22</v>
      </c>
      <c r="F82" s="91" t="s">
        <v>23</v>
      </c>
      <c r="G82" s="91" t="s">
        <v>557</v>
      </c>
      <c r="H82" s="91" t="s">
        <v>1489</v>
      </c>
      <c r="I82" s="91" t="s">
        <v>1434</v>
      </c>
      <c r="J82" s="91" t="s">
        <v>1435</v>
      </c>
      <c r="K82" s="91" t="s">
        <v>1436</v>
      </c>
      <c r="L82" s="92">
        <v>4.7102090230881783</v>
      </c>
      <c r="M82" s="93">
        <v>0.8</v>
      </c>
      <c r="N82" s="92">
        <v>4.2493810505050504</v>
      </c>
      <c r="O82" s="91" t="s">
        <v>1490</v>
      </c>
      <c r="P82" s="91"/>
      <c r="Q82" s="91" t="s">
        <v>1259</v>
      </c>
      <c r="R82" s="91" t="s">
        <v>1489</v>
      </c>
      <c r="S82" s="91"/>
      <c r="T82" s="94">
        <v>2.11</v>
      </c>
      <c r="U82" s="95">
        <v>30</v>
      </c>
      <c r="V82" s="96">
        <v>45200</v>
      </c>
      <c r="W82" s="96"/>
      <c r="X82" s="91" t="s">
        <v>1424</v>
      </c>
      <c r="Y82" s="91"/>
      <c r="Z82" s="91"/>
      <c r="AA82" s="91"/>
      <c r="AB82" s="91"/>
      <c r="AC82" s="91"/>
      <c r="AD82" s="91" t="s">
        <v>1331</v>
      </c>
      <c r="AE82" s="96"/>
      <c r="AF82" s="90"/>
      <c r="AG82" s="92">
        <v>5.9913219919177088E-4</v>
      </c>
      <c r="AH82" s="92">
        <v>6.233314260628511E-4</v>
      </c>
      <c r="AI82" s="92">
        <v>1.5983954226027544</v>
      </c>
      <c r="AJ82" s="90" t="s">
        <v>26</v>
      </c>
      <c r="AK82" s="97">
        <v>9.4051944603549522</v>
      </c>
      <c r="AL82" s="92">
        <v>1.4621988438785398E-3</v>
      </c>
      <c r="AM82" s="98"/>
      <c r="AN82" s="99">
        <v>20</v>
      </c>
      <c r="AO82" s="100" t="s">
        <v>1266</v>
      </c>
      <c r="AP82" s="100" t="s">
        <v>1267</v>
      </c>
      <c r="AQ82" s="100" t="s">
        <v>1365</v>
      </c>
      <c r="AR82" s="101" t="s">
        <v>1267</v>
      </c>
      <c r="AS82" s="101"/>
      <c r="AT82" s="91"/>
    </row>
    <row r="83" spans="1:46" x14ac:dyDescent="0.25">
      <c r="A83" s="91" t="s">
        <v>1491</v>
      </c>
      <c r="B83" s="91" t="s">
        <v>1269</v>
      </c>
      <c r="C83" s="91" t="s">
        <v>1257</v>
      </c>
      <c r="D83" s="91" t="s">
        <v>21</v>
      </c>
      <c r="E83" s="91" t="s">
        <v>22</v>
      </c>
      <c r="F83" s="91" t="s">
        <v>23</v>
      </c>
      <c r="G83" s="91" t="s">
        <v>557</v>
      </c>
      <c r="H83" s="91" t="s">
        <v>1489</v>
      </c>
      <c r="I83" s="91" t="s">
        <v>1434</v>
      </c>
      <c r="J83" s="91" t="s">
        <v>1435</v>
      </c>
      <c r="K83" s="91" t="s">
        <v>1436</v>
      </c>
      <c r="L83" s="92">
        <v>4.2896413972082001</v>
      </c>
      <c r="M83" s="93">
        <v>1.1000000000000001</v>
      </c>
      <c r="N83" s="92">
        <v>3.8699600755312993</v>
      </c>
      <c r="O83" s="91" t="s">
        <v>1490</v>
      </c>
      <c r="P83" s="91"/>
      <c r="Q83" s="91" t="s">
        <v>1259</v>
      </c>
      <c r="R83" s="91" t="s">
        <v>1489</v>
      </c>
      <c r="S83" s="91"/>
      <c r="T83" s="94">
        <v>2.11</v>
      </c>
      <c r="U83" s="95">
        <v>30</v>
      </c>
      <c r="V83" s="96">
        <v>45931</v>
      </c>
      <c r="W83" s="96"/>
      <c r="X83" s="91" t="s">
        <v>1424</v>
      </c>
      <c r="Y83" s="91"/>
      <c r="Z83" s="91"/>
      <c r="AA83" s="91"/>
      <c r="AB83" s="91"/>
      <c r="AC83" s="91"/>
      <c r="AD83" s="91" t="s">
        <v>1331</v>
      </c>
      <c r="AE83" s="96"/>
      <c r="AF83" s="90"/>
      <c r="AG83" s="92">
        <v>5.448775393251074E-4</v>
      </c>
      <c r="AH83" s="92">
        <v>5.6688539536901828E-4</v>
      </c>
      <c r="AI83" s="92">
        <v>1.4565081655973204</v>
      </c>
      <c r="AJ83" s="90" t="s">
        <v>26</v>
      </c>
      <c r="AK83" s="97">
        <v>12.463440174959175</v>
      </c>
      <c r="AL83" s="92">
        <v>1.3297888331345392E-3</v>
      </c>
      <c r="AM83" s="98"/>
      <c r="AN83" s="99">
        <v>20</v>
      </c>
      <c r="AO83" s="100" t="s">
        <v>1266</v>
      </c>
      <c r="AP83" s="100" t="s">
        <v>1267</v>
      </c>
      <c r="AQ83" s="100" t="s">
        <v>1365</v>
      </c>
      <c r="AR83" s="101" t="s">
        <v>1267</v>
      </c>
      <c r="AS83" s="91"/>
      <c r="AT83" s="91"/>
    </row>
    <row r="84" spans="1:46" x14ac:dyDescent="0.25">
      <c r="A84" s="91" t="s">
        <v>1492</v>
      </c>
      <c r="B84" s="91" t="s">
        <v>1271</v>
      </c>
      <c r="C84" s="91" t="s">
        <v>1257</v>
      </c>
      <c r="D84" s="91" t="s">
        <v>21</v>
      </c>
      <c r="E84" s="91" t="s">
        <v>22</v>
      </c>
      <c r="F84" s="91" t="s">
        <v>23</v>
      </c>
      <c r="G84" s="91" t="s">
        <v>557</v>
      </c>
      <c r="H84" s="91" t="s">
        <v>1489</v>
      </c>
      <c r="I84" s="91" t="s">
        <v>1434</v>
      </c>
      <c r="J84" s="91" t="s">
        <v>1435</v>
      </c>
      <c r="K84" s="91" t="s">
        <v>1436</v>
      </c>
      <c r="L84" s="92">
        <v>4.2896413972082001</v>
      </c>
      <c r="M84" s="93">
        <v>1.1000000000000001</v>
      </c>
      <c r="N84" s="92">
        <v>3.8699600755312993</v>
      </c>
      <c r="O84" s="91" t="s">
        <v>1490</v>
      </c>
      <c r="P84" s="91"/>
      <c r="Q84" s="91" t="s">
        <v>1259</v>
      </c>
      <c r="R84" s="91" t="s">
        <v>1489</v>
      </c>
      <c r="S84" s="91"/>
      <c r="T84" s="94">
        <v>2.11</v>
      </c>
      <c r="U84" s="95">
        <v>30</v>
      </c>
      <c r="V84" s="96">
        <v>45931</v>
      </c>
      <c r="W84" s="96"/>
      <c r="X84" s="91" t="s">
        <v>1424</v>
      </c>
      <c r="Y84" s="91"/>
      <c r="Z84" s="91"/>
      <c r="AA84" s="91"/>
      <c r="AB84" s="91"/>
      <c r="AC84" s="91"/>
      <c r="AD84" s="91" t="s">
        <v>1331</v>
      </c>
      <c r="AE84" s="96"/>
      <c r="AF84" s="90"/>
      <c r="AG84" s="92">
        <v>5.448775393251074E-4</v>
      </c>
      <c r="AH84" s="92">
        <v>5.6688539536901828E-4</v>
      </c>
      <c r="AI84" s="92">
        <v>1.4565081655973204</v>
      </c>
      <c r="AJ84" s="90" t="s">
        <v>26</v>
      </c>
      <c r="AK84" s="97">
        <v>12.463440174959175</v>
      </c>
      <c r="AL84" s="92">
        <v>1.3297888331345392E-3</v>
      </c>
      <c r="AM84" s="98"/>
      <c r="AN84" s="99">
        <v>20</v>
      </c>
      <c r="AO84" s="100" t="s">
        <v>1266</v>
      </c>
      <c r="AP84" s="100" t="s">
        <v>1267</v>
      </c>
      <c r="AQ84" s="100" t="s">
        <v>1365</v>
      </c>
      <c r="AR84" s="101" t="s">
        <v>1267</v>
      </c>
      <c r="AS84" s="91"/>
      <c r="AT84" s="91"/>
    </row>
    <row r="85" spans="1:46" x14ac:dyDescent="0.25">
      <c r="A85" s="90" t="s">
        <v>1493</v>
      </c>
      <c r="B85" s="91" t="s">
        <v>1256</v>
      </c>
      <c r="C85" s="91" t="s">
        <v>1257</v>
      </c>
      <c r="D85" s="91" t="s">
        <v>21</v>
      </c>
      <c r="E85" s="91" t="s">
        <v>22</v>
      </c>
      <c r="F85" s="91" t="s">
        <v>23</v>
      </c>
      <c r="G85" s="91" t="s">
        <v>557</v>
      </c>
      <c r="H85" s="91" t="s">
        <v>1489</v>
      </c>
      <c r="I85" s="91" t="s">
        <v>1434</v>
      </c>
      <c r="J85" s="91" t="s">
        <v>1441</v>
      </c>
      <c r="K85" s="91" t="s">
        <v>1436</v>
      </c>
      <c r="L85" s="92">
        <v>5.0808404497361783</v>
      </c>
      <c r="M85" s="93">
        <v>1.1000000000000001</v>
      </c>
      <c r="N85" s="92">
        <v>4.5837513838383828</v>
      </c>
      <c r="O85" s="91" t="s">
        <v>1494</v>
      </c>
      <c r="P85" s="91"/>
      <c r="Q85" s="91" t="s">
        <v>1259</v>
      </c>
      <c r="R85" s="91" t="s">
        <v>1489</v>
      </c>
      <c r="S85" s="91"/>
      <c r="T85" s="94">
        <v>2.8</v>
      </c>
      <c r="U85" s="95">
        <v>30</v>
      </c>
      <c r="V85" s="96">
        <v>45200</v>
      </c>
      <c r="W85" s="96"/>
      <c r="X85" s="91" t="s">
        <v>1424</v>
      </c>
      <c r="Y85" s="91"/>
      <c r="Z85" s="91"/>
      <c r="AA85" s="91"/>
      <c r="AB85" s="91"/>
      <c r="AC85" s="91"/>
      <c r="AD85" s="91" t="s">
        <v>1331</v>
      </c>
      <c r="AE85" s="96"/>
      <c r="AF85" s="90"/>
      <c r="AG85" s="92">
        <v>6.4521231643561202E-4</v>
      </c>
      <c r="AH85" s="92">
        <v>6.7127274057322871E-4</v>
      </c>
      <c r="AI85" s="92">
        <v>1.2971453395322876</v>
      </c>
      <c r="AJ85" s="90" t="s">
        <v>26</v>
      </c>
      <c r="AK85" s="97">
        <v>16.770503086735697</v>
      </c>
      <c r="AL85" s="92">
        <v>1.5746586553368881E-3</v>
      </c>
      <c r="AM85" s="98"/>
      <c r="AN85" s="99">
        <v>20</v>
      </c>
      <c r="AO85" s="100" t="s">
        <v>1266</v>
      </c>
      <c r="AP85" s="100" t="s">
        <v>1267</v>
      </c>
      <c r="AQ85" s="100" t="s">
        <v>1365</v>
      </c>
      <c r="AR85" s="101" t="s">
        <v>1267</v>
      </c>
      <c r="AS85" s="101"/>
      <c r="AT85" s="91"/>
    </row>
    <row r="86" spans="1:46" x14ac:dyDescent="0.25">
      <c r="A86" s="91" t="s">
        <v>1495</v>
      </c>
      <c r="B86" s="91" t="s">
        <v>1269</v>
      </c>
      <c r="C86" s="91" t="s">
        <v>1257</v>
      </c>
      <c r="D86" s="91" t="s">
        <v>21</v>
      </c>
      <c r="E86" s="91" t="s">
        <v>22</v>
      </c>
      <c r="F86" s="91" t="s">
        <v>23</v>
      </c>
      <c r="G86" s="91" t="s">
        <v>557</v>
      </c>
      <c r="H86" s="91" t="s">
        <v>1489</v>
      </c>
      <c r="I86" s="91" t="s">
        <v>1434</v>
      </c>
      <c r="J86" s="91" t="s">
        <v>1441</v>
      </c>
      <c r="K86" s="91" t="s">
        <v>1436</v>
      </c>
      <c r="L86" s="92">
        <v>5.5980281553629867</v>
      </c>
      <c r="M86" s="93">
        <v>1.4</v>
      </c>
      <c r="N86" s="92">
        <v>5.0503395172040308</v>
      </c>
      <c r="O86" s="91" t="s">
        <v>1494</v>
      </c>
      <c r="P86" s="91"/>
      <c r="Q86" s="91" t="s">
        <v>1259</v>
      </c>
      <c r="R86" s="91" t="s">
        <v>1489</v>
      </c>
      <c r="S86" s="91"/>
      <c r="T86" s="94">
        <v>2.8</v>
      </c>
      <c r="U86" s="95">
        <v>30</v>
      </c>
      <c r="V86" s="96">
        <v>45931</v>
      </c>
      <c r="W86" s="96"/>
      <c r="X86" s="91" t="s">
        <v>1424</v>
      </c>
      <c r="Y86" s="91"/>
      <c r="Z86" s="91"/>
      <c r="AA86" s="91"/>
      <c r="AB86" s="91"/>
      <c r="AC86" s="91"/>
      <c r="AD86" s="91" t="s">
        <v>1331</v>
      </c>
      <c r="AE86" s="96"/>
      <c r="AF86" s="90"/>
      <c r="AG86" s="92">
        <v>7.1107104858509208E-4</v>
      </c>
      <c r="AH86" s="92">
        <v>7.3979153740105015E-4</v>
      </c>
      <c r="AI86" s="92">
        <v>1.4323575392076962</v>
      </c>
      <c r="AJ86" s="90" t="s">
        <v>26</v>
      </c>
      <c r="AK86" s="97">
        <v>13.051407415806967</v>
      </c>
      <c r="AL86" s="92">
        <v>1.7353887281625234E-3</v>
      </c>
      <c r="AM86" s="98"/>
      <c r="AN86" s="99">
        <v>20</v>
      </c>
      <c r="AO86" s="100" t="s">
        <v>1266</v>
      </c>
      <c r="AP86" s="100" t="s">
        <v>1267</v>
      </c>
      <c r="AQ86" s="100" t="s">
        <v>1365</v>
      </c>
      <c r="AR86" s="101" t="s">
        <v>1267</v>
      </c>
      <c r="AS86" s="91"/>
      <c r="AT86" s="91"/>
    </row>
    <row r="87" spans="1:46" x14ac:dyDescent="0.25">
      <c r="A87" s="91" t="s">
        <v>1496</v>
      </c>
      <c r="B87" s="91" t="s">
        <v>1271</v>
      </c>
      <c r="C87" s="91" t="s">
        <v>1257</v>
      </c>
      <c r="D87" s="91" t="s">
        <v>21</v>
      </c>
      <c r="E87" s="91" t="s">
        <v>22</v>
      </c>
      <c r="F87" s="91" t="s">
        <v>23</v>
      </c>
      <c r="G87" s="91" t="s">
        <v>557</v>
      </c>
      <c r="H87" s="91" t="s">
        <v>1489</v>
      </c>
      <c r="I87" s="91" t="s">
        <v>1434</v>
      </c>
      <c r="J87" s="91" t="s">
        <v>1441</v>
      </c>
      <c r="K87" s="91" t="s">
        <v>1436</v>
      </c>
      <c r="L87" s="92">
        <v>5.5980281553629867</v>
      </c>
      <c r="M87" s="93">
        <v>1.4</v>
      </c>
      <c r="N87" s="92">
        <v>5.0503395172040308</v>
      </c>
      <c r="O87" s="91" t="s">
        <v>1494</v>
      </c>
      <c r="P87" s="91"/>
      <c r="Q87" s="91" t="s">
        <v>1259</v>
      </c>
      <c r="R87" s="91" t="s">
        <v>1489</v>
      </c>
      <c r="S87" s="91"/>
      <c r="T87" s="94">
        <v>2.8</v>
      </c>
      <c r="U87" s="95">
        <v>30</v>
      </c>
      <c r="V87" s="96">
        <v>45931</v>
      </c>
      <c r="W87" s="96"/>
      <c r="X87" s="91" t="s">
        <v>1424</v>
      </c>
      <c r="Y87" s="91"/>
      <c r="Z87" s="91"/>
      <c r="AA87" s="91"/>
      <c r="AB87" s="91"/>
      <c r="AC87" s="91"/>
      <c r="AD87" s="91" t="s">
        <v>1331</v>
      </c>
      <c r="AE87" s="96"/>
      <c r="AF87" s="90"/>
      <c r="AG87" s="92">
        <v>7.1107104858509208E-4</v>
      </c>
      <c r="AH87" s="92">
        <v>7.3979153740105015E-4</v>
      </c>
      <c r="AI87" s="92">
        <v>1.4323575392076962</v>
      </c>
      <c r="AJ87" s="90" t="s">
        <v>26</v>
      </c>
      <c r="AK87" s="97">
        <v>13.051407415806967</v>
      </c>
      <c r="AL87" s="92">
        <v>1.7353887281625234E-3</v>
      </c>
      <c r="AM87" s="98"/>
      <c r="AN87" s="99">
        <v>20</v>
      </c>
      <c r="AO87" s="100" t="s">
        <v>1266</v>
      </c>
      <c r="AP87" s="100" t="s">
        <v>1267</v>
      </c>
      <c r="AQ87" s="100" t="s">
        <v>1365</v>
      </c>
      <c r="AR87" s="101" t="s">
        <v>1267</v>
      </c>
      <c r="AS87" s="91"/>
      <c r="AT87" s="91"/>
    </row>
    <row r="88" spans="1:46" x14ac:dyDescent="0.25">
      <c r="A88" s="91" t="s">
        <v>1497</v>
      </c>
      <c r="B88" s="91" t="s">
        <v>1256</v>
      </c>
      <c r="C88" s="91" t="s">
        <v>1257</v>
      </c>
      <c r="D88" s="91" t="s">
        <v>21</v>
      </c>
      <c r="E88" s="91" t="s">
        <v>22</v>
      </c>
      <c r="F88" s="91" t="s">
        <v>23</v>
      </c>
      <c r="G88" s="91" t="s">
        <v>557</v>
      </c>
      <c r="H88" s="91" t="s">
        <v>1489</v>
      </c>
      <c r="I88" s="91" t="s">
        <v>1434</v>
      </c>
      <c r="J88" s="91" t="s">
        <v>1435</v>
      </c>
      <c r="K88" s="91" t="s">
        <v>1446</v>
      </c>
      <c r="L88" s="92">
        <v>4.5720903503805097</v>
      </c>
      <c r="M88" s="93">
        <v>0.8</v>
      </c>
      <c r="N88" s="92">
        <v>4.1247753551637274</v>
      </c>
      <c r="O88" s="91" t="s">
        <v>1498</v>
      </c>
      <c r="P88" s="91"/>
      <c r="Q88" s="91" t="s">
        <v>1259</v>
      </c>
      <c r="R88" s="91" t="s">
        <v>1489</v>
      </c>
      <c r="S88" s="91"/>
      <c r="T88" s="94">
        <v>2.11</v>
      </c>
      <c r="U88" s="91">
        <v>30</v>
      </c>
      <c r="V88" s="96">
        <v>45200</v>
      </c>
      <c r="W88" s="96"/>
      <c r="X88" s="91" t="s">
        <v>1424</v>
      </c>
      <c r="Y88" s="91"/>
      <c r="Z88" s="91"/>
      <c r="AA88" s="91"/>
      <c r="AB88" s="91"/>
      <c r="AC88" s="91"/>
      <c r="AD88" s="91" t="s">
        <v>1331</v>
      </c>
      <c r="AE88" s="96"/>
      <c r="AF88" s="91"/>
      <c r="AG88" s="92">
        <v>5.8227676444125699E-4</v>
      </c>
      <c r="AH88" s="92">
        <v>6.0579519250017423E-4</v>
      </c>
      <c r="AI88" s="92">
        <v>1.5534276345460534</v>
      </c>
      <c r="AJ88" s="91" t="s">
        <v>26</v>
      </c>
      <c r="AK88" s="97">
        <v>10.323237225942</v>
      </c>
      <c r="AL88" s="92">
        <v>1.4210626852168631E-3</v>
      </c>
      <c r="AM88" s="98"/>
      <c r="AN88" s="91">
        <v>20</v>
      </c>
      <c r="AO88" s="100" t="s">
        <v>1266</v>
      </c>
      <c r="AP88" s="100" t="s">
        <v>1267</v>
      </c>
      <c r="AQ88" s="100" t="s">
        <v>1365</v>
      </c>
      <c r="AR88" s="101" t="s">
        <v>1267</v>
      </c>
      <c r="AS88" s="91"/>
      <c r="AT88" s="91"/>
    </row>
    <row r="89" spans="1:46" x14ac:dyDescent="0.25">
      <c r="A89" s="91" t="s">
        <v>1499</v>
      </c>
      <c r="B89" s="91" t="s">
        <v>1269</v>
      </c>
      <c r="C89" s="91" t="s">
        <v>1257</v>
      </c>
      <c r="D89" s="91" t="s">
        <v>21</v>
      </c>
      <c r="E89" s="91" t="s">
        <v>22</v>
      </c>
      <c r="F89" s="91" t="s">
        <v>23</v>
      </c>
      <c r="G89" s="91" t="s">
        <v>557</v>
      </c>
      <c r="H89" s="91" t="s">
        <v>1489</v>
      </c>
      <c r="I89" s="91" t="s">
        <v>1434</v>
      </c>
      <c r="J89" s="91" t="s">
        <v>1435</v>
      </c>
      <c r="K89" s="91" t="s">
        <v>1446</v>
      </c>
      <c r="L89" s="92">
        <v>5.9182963953158758</v>
      </c>
      <c r="M89" s="93">
        <v>1.1000000000000001</v>
      </c>
      <c r="N89" s="92">
        <v>5.339273996175864</v>
      </c>
      <c r="O89" s="91" t="s">
        <v>1498</v>
      </c>
      <c r="P89" s="91"/>
      <c r="Q89" s="91" t="s">
        <v>1259</v>
      </c>
      <c r="R89" s="91" t="s">
        <v>1489</v>
      </c>
      <c r="S89" s="91"/>
      <c r="T89" s="94">
        <v>2.8</v>
      </c>
      <c r="U89" s="95">
        <v>30</v>
      </c>
      <c r="V89" s="96">
        <v>45931</v>
      </c>
      <c r="W89" s="96"/>
      <c r="X89" s="91" t="s">
        <v>1424</v>
      </c>
      <c r="Y89" s="91"/>
      <c r="Z89" s="91"/>
      <c r="AA89" s="91"/>
      <c r="AB89" s="91"/>
      <c r="AC89" s="91"/>
      <c r="AD89" s="91" t="s">
        <v>1331</v>
      </c>
      <c r="AE89" s="96"/>
      <c r="AF89" s="90"/>
      <c r="AG89" s="92">
        <v>7.5175206463064931E-4</v>
      </c>
      <c r="AH89" s="92">
        <v>7.8211567851643423E-4</v>
      </c>
      <c r="AI89" s="92">
        <v>1.5143040059516726</v>
      </c>
      <c r="AJ89" s="90" t="s">
        <v>26</v>
      </c>
      <c r="AK89" s="97">
        <v>11.132496489725181</v>
      </c>
      <c r="AL89" s="92">
        <v>1.8346718825479182E-3</v>
      </c>
      <c r="AM89" s="98"/>
      <c r="AN89" s="99">
        <v>20</v>
      </c>
      <c r="AO89" s="100" t="s">
        <v>1266</v>
      </c>
      <c r="AP89" s="100" t="s">
        <v>1267</v>
      </c>
      <c r="AQ89" s="100" t="s">
        <v>1365</v>
      </c>
      <c r="AR89" s="101" t="s">
        <v>1267</v>
      </c>
      <c r="AS89" s="91"/>
      <c r="AT89" s="91"/>
    </row>
    <row r="90" spans="1:46" x14ac:dyDescent="0.25">
      <c r="A90" s="91" t="s">
        <v>1500</v>
      </c>
      <c r="B90" s="91" t="s">
        <v>1271</v>
      </c>
      <c r="C90" s="91" t="s">
        <v>1257</v>
      </c>
      <c r="D90" s="91" t="s">
        <v>21</v>
      </c>
      <c r="E90" s="91" t="s">
        <v>22</v>
      </c>
      <c r="F90" s="91" t="s">
        <v>23</v>
      </c>
      <c r="G90" s="91" t="s">
        <v>557</v>
      </c>
      <c r="H90" s="91" t="s">
        <v>1489</v>
      </c>
      <c r="I90" s="91" t="s">
        <v>1434</v>
      </c>
      <c r="J90" s="91" t="s">
        <v>1435</v>
      </c>
      <c r="K90" s="91" t="s">
        <v>1446</v>
      </c>
      <c r="L90" s="92">
        <v>5.9182963953158758</v>
      </c>
      <c r="M90" s="93">
        <v>1.1000000000000001</v>
      </c>
      <c r="N90" s="92">
        <v>5.339273996175864</v>
      </c>
      <c r="O90" s="91" t="s">
        <v>1498</v>
      </c>
      <c r="P90" s="91"/>
      <c r="Q90" s="91" t="s">
        <v>1259</v>
      </c>
      <c r="R90" s="91" t="s">
        <v>1489</v>
      </c>
      <c r="S90" s="91"/>
      <c r="T90" s="94">
        <v>2.8</v>
      </c>
      <c r="U90" s="95">
        <v>30</v>
      </c>
      <c r="V90" s="96">
        <v>45931</v>
      </c>
      <c r="W90" s="96"/>
      <c r="X90" s="91" t="s">
        <v>1424</v>
      </c>
      <c r="Y90" s="91"/>
      <c r="Z90" s="91"/>
      <c r="AA90" s="91"/>
      <c r="AB90" s="91"/>
      <c r="AC90" s="91"/>
      <c r="AD90" s="91" t="s">
        <v>1331</v>
      </c>
      <c r="AE90" s="96"/>
      <c r="AF90" s="90"/>
      <c r="AG90" s="92">
        <v>7.5175206463064931E-4</v>
      </c>
      <c r="AH90" s="92">
        <v>7.8211567851643423E-4</v>
      </c>
      <c r="AI90" s="92">
        <v>1.5143040059516726</v>
      </c>
      <c r="AJ90" s="90" t="s">
        <v>26</v>
      </c>
      <c r="AK90" s="97">
        <v>11.132496489725181</v>
      </c>
      <c r="AL90" s="92">
        <v>1.8346718825479182E-3</v>
      </c>
      <c r="AM90" s="98"/>
      <c r="AN90" s="99">
        <v>20</v>
      </c>
      <c r="AO90" s="100" t="s">
        <v>1266</v>
      </c>
      <c r="AP90" s="100" t="s">
        <v>1267</v>
      </c>
      <c r="AQ90" s="100" t="s">
        <v>1365</v>
      </c>
      <c r="AR90" s="101" t="s">
        <v>1267</v>
      </c>
      <c r="AS90" s="91"/>
      <c r="AT90" s="91"/>
    </row>
    <row r="91" spans="1:46" x14ac:dyDescent="0.25">
      <c r="A91" s="90" t="s">
        <v>1501</v>
      </c>
      <c r="B91" s="91" t="s">
        <v>1256</v>
      </c>
      <c r="C91" s="91" t="s">
        <v>1257</v>
      </c>
      <c r="D91" s="91" t="s">
        <v>21</v>
      </c>
      <c r="E91" s="91" t="s">
        <v>22</v>
      </c>
      <c r="F91" s="91" t="s">
        <v>23</v>
      </c>
      <c r="G91" s="91" t="s">
        <v>557</v>
      </c>
      <c r="H91" s="91" t="s">
        <v>1489</v>
      </c>
      <c r="I91" s="91" t="s">
        <v>1434</v>
      </c>
      <c r="J91" s="91" t="s">
        <v>1441</v>
      </c>
      <c r="K91" s="91" t="s">
        <v>1446</v>
      </c>
      <c r="L91" s="92">
        <v>5.9387087018438507</v>
      </c>
      <c r="M91" s="93">
        <v>1.1000000000000001</v>
      </c>
      <c r="N91" s="92">
        <v>5.3576892444444448</v>
      </c>
      <c r="O91" s="91" t="s">
        <v>1502</v>
      </c>
      <c r="P91" s="91"/>
      <c r="Q91" s="91" t="s">
        <v>1259</v>
      </c>
      <c r="R91" s="91" t="s">
        <v>1489</v>
      </c>
      <c r="S91" s="91"/>
      <c r="T91" s="94">
        <v>2.8</v>
      </c>
      <c r="U91" s="95">
        <v>30</v>
      </c>
      <c r="V91" s="96">
        <v>45200</v>
      </c>
      <c r="W91" s="96"/>
      <c r="X91" s="91" t="s">
        <v>1424</v>
      </c>
      <c r="Y91" s="91"/>
      <c r="Z91" s="91"/>
      <c r="AA91" s="91"/>
      <c r="AB91" s="91"/>
      <c r="AC91" s="91"/>
      <c r="AD91" s="91" t="s">
        <v>1331</v>
      </c>
      <c r="AE91" s="96"/>
      <c r="AF91" s="90"/>
      <c r="AG91" s="92">
        <v>7.546702172067292E-4</v>
      </c>
      <c r="AH91" s="92">
        <v>7.8515169662591103E-4</v>
      </c>
      <c r="AI91" s="92">
        <v>1.5172012842864224</v>
      </c>
      <c r="AJ91" s="90" t="s">
        <v>26</v>
      </c>
      <c r="AK91" s="97">
        <v>11.10239784612404</v>
      </c>
      <c r="AL91" s="92">
        <v>1.8417937153066347E-3</v>
      </c>
      <c r="AM91" s="98"/>
      <c r="AN91" s="99">
        <v>20</v>
      </c>
      <c r="AO91" s="100" t="s">
        <v>1266</v>
      </c>
      <c r="AP91" s="100" t="s">
        <v>1267</v>
      </c>
      <c r="AQ91" s="100" t="s">
        <v>1365</v>
      </c>
      <c r="AR91" s="101" t="s">
        <v>1267</v>
      </c>
      <c r="AS91" s="101"/>
      <c r="AT91" s="91"/>
    </row>
    <row r="92" spans="1:46" x14ac:dyDescent="0.25">
      <c r="A92" s="91" t="s">
        <v>1503</v>
      </c>
      <c r="B92" s="91" t="s">
        <v>1269</v>
      </c>
      <c r="C92" s="91" t="s">
        <v>1257</v>
      </c>
      <c r="D92" s="91" t="s">
        <v>21</v>
      </c>
      <c r="E92" s="91" t="s">
        <v>22</v>
      </c>
      <c r="F92" s="91" t="s">
        <v>23</v>
      </c>
      <c r="G92" s="91" t="s">
        <v>557</v>
      </c>
      <c r="H92" s="91" t="s">
        <v>1489</v>
      </c>
      <c r="I92" s="91" t="s">
        <v>1434</v>
      </c>
      <c r="J92" s="91" t="s">
        <v>1441</v>
      </c>
      <c r="K92" s="91" t="s">
        <v>1446</v>
      </c>
      <c r="L92" s="92">
        <v>9.9749385139870697</v>
      </c>
      <c r="M92" s="93">
        <v>1.4</v>
      </c>
      <c r="N92" s="92">
        <v>8.9990305087350571</v>
      </c>
      <c r="O92" s="91" t="s">
        <v>1502</v>
      </c>
      <c r="P92" s="91"/>
      <c r="Q92" s="91" t="s">
        <v>1259</v>
      </c>
      <c r="R92" s="91" t="s">
        <v>1489</v>
      </c>
      <c r="S92" s="91"/>
      <c r="T92" s="94">
        <v>1.95</v>
      </c>
      <c r="U92" s="95">
        <v>30</v>
      </c>
      <c r="V92" s="96">
        <v>45931</v>
      </c>
      <c r="W92" s="96"/>
      <c r="X92" s="91" t="s">
        <v>1424</v>
      </c>
      <c r="Y92" s="91"/>
      <c r="Z92" s="91"/>
      <c r="AA92" s="91"/>
      <c r="AB92" s="91"/>
      <c r="AC92" s="91"/>
      <c r="AD92" s="91" t="s">
        <v>1331</v>
      </c>
      <c r="AE92" s="96"/>
      <c r="AF92" s="90"/>
      <c r="AG92" s="92">
        <v>1.2670336396785574E-3</v>
      </c>
      <c r="AH92" s="92">
        <v>1.3182097149107583E-3</v>
      </c>
      <c r="AI92" s="92">
        <v>3.6647977085190893</v>
      </c>
      <c r="AJ92" s="90" t="s">
        <v>26</v>
      </c>
      <c r="AK92" s="97">
        <v>-8.5492751665223921</v>
      </c>
      <c r="AL92" s="92">
        <v>3.0922309393359871E-3</v>
      </c>
      <c r="AM92" s="98"/>
      <c r="AN92" s="99">
        <v>20</v>
      </c>
      <c r="AO92" s="100" t="s">
        <v>1266</v>
      </c>
      <c r="AP92" s="100" t="s">
        <v>1267</v>
      </c>
      <c r="AQ92" s="100" t="s">
        <v>1365</v>
      </c>
      <c r="AR92" s="101" t="s">
        <v>1267</v>
      </c>
      <c r="AS92" s="91"/>
      <c r="AT92" s="91"/>
    </row>
    <row r="93" spans="1:46" x14ac:dyDescent="0.25">
      <c r="A93" s="91" t="s">
        <v>1504</v>
      </c>
      <c r="B93" s="91" t="s">
        <v>1271</v>
      </c>
      <c r="C93" s="91" t="s">
        <v>1257</v>
      </c>
      <c r="D93" s="91" t="s">
        <v>21</v>
      </c>
      <c r="E93" s="91" t="s">
        <v>22</v>
      </c>
      <c r="F93" s="91" t="s">
        <v>23</v>
      </c>
      <c r="G93" s="91" t="s">
        <v>557</v>
      </c>
      <c r="H93" s="91" t="s">
        <v>1489</v>
      </c>
      <c r="I93" s="91" t="s">
        <v>1434</v>
      </c>
      <c r="J93" s="91" t="s">
        <v>1441</v>
      </c>
      <c r="K93" s="91" t="s">
        <v>1446</v>
      </c>
      <c r="L93" s="92">
        <v>9.9749385139870697</v>
      </c>
      <c r="M93" s="93">
        <v>1.4</v>
      </c>
      <c r="N93" s="92">
        <v>8.9990305087350571</v>
      </c>
      <c r="O93" s="91" t="s">
        <v>1502</v>
      </c>
      <c r="P93" s="91"/>
      <c r="Q93" s="91" t="s">
        <v>1259</v>
      </c>
      <c r="R93" s="91" t="s">
        <v>1489</v>
      </c>
      <c r="S93" s="91"/>
      <c r="T93" s="94">
        <v>1.95</v>
      </c>
      <c r="U93" s="95">
        <v>30</v>
      </c>
      <c r="V93" s="96">
        <v>45931</v>
      </c>
      <c r="W93" s="96"/>
      <c r="X93" s="91" t="s">
        <v>1424</v>
      </c>
      <c r="Y93" s="91"/>
      <c r="Z93" s="91"/>
      <c r="AA93" s="91"/>
      <c r="AB93" s="91"/>
      <c r="AC93" s="91"/>
      <c r="AD93" s="91" t="s">
        <v>1331</v>
      </c>
      <c r="AE93" s="96"/>
      <c r="AF93" s="90"/>
      <c r="AG93" s="92">
        <v>1.2670336396785574E-3</v>
      </c>
      <c r="AH93" s="92">
        <v>1.3182097149107583E-3</v>
      </c>
      <c r="AI93" s="92">
        <v>3.6647977085190893</v>
      </c>
      <c r="AJ93" s="90" t="s">
        <v>26</v>
      </c>
      <c r="AK93" s="97">
        <v>-8.5492751665223921</v>
      </c>
      <c r="AL93" s="92">
        <v>3.0922309393359871E-3</v>
      </c>
      <c r="AM93" s="98"/>
      <c r="AN93" s="99">
        <v>20</v>
      </c>
      <c r="AO93" s="100" t="s">
        <v>1266</v>
      </c>
      <c r="AP93" s="100" t="s">
        <v>1267</v>
      </c>
      <c r="AQ93" s="100" t="s">
        <v>1365</v>
      </c>
      <c r="AR93" s="101" t="s">
        <v>1267</v>
      </c>
      <c r="AS93" s="91"/>
      <c r="AT93" s="91"/>
    </row>
    <row r="94" spans="1:46" x14ac:dyDescent="0.25">
      <c r="A94" s="90" t="s">
        <v>1505</v>
      </c>
      <c r="B94" s="91" t="s">
        <v>1256</v>
      </c>
      <c r="C94" s="91" t="s">
        <v>1257</v>
      </c>
      <c r="D94" s="91" t="s">
        <v>21</v>
      </c>
      <c r="E94" s="91" t="s">
        <v>22</v>
      </c>
      <c r="F94" s="91" t="s">
        <v>23</v>
      </c>
      <c r="G94" s="91" t="s">
        <v>557</v>
      </c>
      <c r="H94" s="91" t="s">
        <v>1506</v>
      </c>
      <c r="I94" s="91" t="s">
        <v>1434</v>
      </c>
      <c r="J94" s="91" t="s">
        <v>1435</v>
      </c>
      <c r="K94" s="91" t="s">
        <v>1436</v>
      </c>
      <c r="L94" s="92">
        <v>1.331802878860463</v>
      </c>
      <c r="M94" s="93">
        <v>0.8</v>
      </c>
      <c r="N94" s="92">
        <v>1.1994220707070706</v>
      </c>
      <c r="O94" s="91" t="s">
        <v>1507</v>
      </c>
      <c r="P94" s="91"/>
      <c r="Q94" s="91" t="s">
        <v>1259</v>
      </c>
      <c r="R94" s="91" t="s">
        <v>1506</v>
      </c>
      <c r="S94" s="91"/>
      <c r="T94" s="94">
        <v>2.11</v>
      </c>
      <c r="U94" s="95">
        <v>30</v>
      </c>
      <c r="V94" s="96">
        <v>45200</v>
      </c>
      <c r="W94" s="96"/>
      <c r="X94" s="91" t="s">
        <v>1424</v>
      </c>
      <c r="Y94" s="91"/>
      <c r="Z94" s="91"/>
      <c r="AA94" s="91"/>
      <c r="AB94" s="91"/>
      <c r="AC94" s="91"/>
      <c r="AD94" s="91" t="s">
        <v>1331</v>
      </c>
      <c r="AE94" s="96"/>
      <c r="AF94" s="90"/>
      <c r="AG94" s="92">
        <v>2.1976756801475144E-4</v>
      </c>
      <c r="AH94" s="92">
        <v>2.2895252711002329E-4</v>
      </c>
      <c r="AI94" s="92">
        <v>0.50510101623762704</v>
      </c>
      <c r="AJ94" s="90" t="s">
        <v>1267</v>
      </c>
      <c r="AK94" s="97">
        <v>83.858090102521473</v>
      </c>
      <c r="AL94" s="92">
        <v>4.1343401539049499E-4</v>
      </c>
      <c r="AM94" s="98"/>
      <c r="AN94" s="99">
        <v>20</v>
      </c>
      <c r="AO94" s="100" t="s">
        <v>1266</v>
      </c>
      <c r="AP94" s="100" t="s">
        <v>1267</v>
      </c>
      <c r="AQ94" s="100" t="s">
        <v>1365</v>
      </c>
      <c r="AR94" s="101" t="s">
        <v>1267</v>
      </c>
      <c r="AS94" s="101"/>
      <c r="AT94" s="91"/>
    </row>
    <row r="95" spans="1:46" x14ac:dyDescent="0.25">
      <c r="A95" s="91" t="s">
        <v>1508</v>
      </c>
      <c r="B95" s="91" t="s">
        <v>1269</v>
      </c>
      <c r="C95" s="91" t="s">
        <v>1257</v>
      </c>
      <c r="D95" s="91" t="s">
        <v>21</v>
      </c>
      <c r="E95" s="91" t="s">
        <v>22</v>
      </c>
      <c r="F95" s="91" t="s">
        <v>23</v>
      </c>
      <c r="G95" s="91" t="s">
        <v>557</v>
      </c>
      <c r="H95" s="91" t="s">
        <v>1506</v>
      </c>
      <c r="I95" s="91" t="s">
        <v>1434</v>
      </c>
      <c r="J95" s="91" t="s">
        <v>1435</v>
      </c>
      <c r="K95" s="91" t="s">
        <v>1436</v>
      </c>
      <c r="L95" s="92">
        <v>1.8539784834486481</v>
      </c>
      <c r="M95" s="93">
        <v>1.1000000000000001</v>
      </c>
      <c r="N95" s="92">
        <v>1.6696935762498197</v>
      </c>
      <c r="O95" s="91" t="s">
        <v>1507</v>
      </c>
      <c r="P95" s="91"/>
      <c r="Q95" s="91" t="s">
        <v>1259</v>
      </c>
      <c r="R95" s="91" t="s">
        <v>1506</v>
      </c>
      <c r="S95" s="91"/>
      <c r="T95" s="94">
        <v>2.11</v>
      </c>
      <c r="U95" s="95">
        <v>30</v>
      </c>
      <c r="V95" s="96">
        <v>45931</v>
      </c>
      <c r="W95" s="96"/>
      <c r="X95" s="91" t="s">
        <v>1424</v>
      </c>
      <c r="Y95" s="91"/>
      <c r="Z95" s="91"/>
      <c r="AA95" s="91"/>
      <c r="AB95" s="91"/>
      <c r="AC95" s="91"/>
      <c r="AD95" s="91" t="s">
        <v>1331</v>
      </c>
      <c r="AE95" s="96"/>
      <c r="AF95" s="90"/>
      <c r="AG95" s="92">
        <v>3.0550883928369643E-4</v>
      </c>
      <c r="AH95" s="92">
        <v>3.1827726647890649E-4</v>
      </c>
      <c r="AI95" s="92">
        <v>0.70390404804063356</v>
      </c>
      <c r="AJ95" s="90" t="s">
        <v>1267</v>
      </c>
      <c r="AK95" s="97">
        <v>52.238831736756154</v>
      </c>
      <c r="AL95" s="92">
        <v>5.7473332986908183E-4</v>
      </c>
      <c r="AM95" s="98"/>
      <c r="AN95" s="99">
        <v>20</v>
      </c>
      <c r="AO95" s="100" t="s">
        <v>1266</v>
      </c>
      <c r="AP95" s="100" t="s">
        <v>1267</v>
      </c>
      <c r="AQ95" s="100" t="s">
        <v>1365</v>
      </c>
      <c r="AR95" s="101" t="s">
        <v>1267</v>
      </c>
      <c r="AS95" s="91"/>
      <c r="AT95" s="91"/>
    </row>
    <row r="96" spans="1:46" x14ac:dyDescent="0.25">
      <c r="A96" s="91" t="s">
        <v>1509</v>
      </c>
      <c r="B96" s="91" t="s">
        <v>1271</v>
      </c>
      <c r="C96" s="91" t="s">
        <v>1257</v>
      </c>
      <c r="D96" s="91" t="s">
        <v>21</v>
      </c>
      <c r="E96" s="91" t="s">
        <v>22</v>
      </c>
      <c r="F96" s="91" t="s">
        <v>23</v>
      </c>
      <c r="G96" s="91" t="s">
        <v>557</v>
      </c>
      <c r="H96" s="91" t="s">
        <v>1506</v>
      </c>
      <c r="I96" s="91" t="s">
        <v>1434</v>
      </c>
      <c r="J96" s="91" t="s">
        <v>1435</v>
      </c>
      <c r="K96" s="91" t="s">
        <v>1436</v>
      </c>
      <c r="L96" s="92">
        <v>1.8539784834486481</v>
      </c>
      <c r="M96" s="93">
        <v>1.1000000000000001</v>
      </c>
      <c r="N96" s="92">
        <v>1.6696935762498197</v>
      </c>
      <c r="O96" s="91" t="s">
        <v>1507</v>
      </c>
      <c r="P96" s="91"/>
      <c r="Q96" s="91" t="s">
        <v>1259</v>
      </c>
      <c r="R96" s="91" t="s">
        <v>1506</v>
      </c>
      <c r="S96" s="91"/>
      <c r="T96" s="94">
        <v>2.11</v>
      </c>
      <c r="U96" s="95">
        <v>30</v>
      </c>
      <c r="V96" s="96">
        <v>45931</v>
      </c>
      <c r="W96" s="96"/>
      <c r="X96" s="91" t="s">
        <v>1424</v>
      </c>
      <c r="Y96" s="91"/>
      <c r="Z96" s="91"/>
      <c r="AA96" s="91"/>
      <c r="AB96" s="91"/>
      <c r="AC96" s="91"/>
      <c r="AD96" s="91" t="s">
        <v>1331</v>
      </c>
      <c r="AE96" s="96"/>
      <c r="AF96" s="90"/>
      <c r="AG96" s="92">
        <v>3.0550883928369643E-4</v>
      </c>
      <c r="AH96" s="92">
        <v>3.1827726647890649E-4</v>
      </c>
      <c r="AI96" s="92">
        <v>0.70390404804063356</v>
      </c>
      <c r="AJ96" s="90" t="s">
        <v>1267</v>
      </c>
      <c r="AK96" s="97">
        <v>52.238831736756154</v>
      </c>
      <c r="AL96" s="92">
        <v>5.7473332986908183E-4</v>
      </c>
      <c r="AM96" s="98"/>
      <c r="AN96" s="99">
        <v>20</v>
      </c>
      <c r="AO96" s="100" t="s">
        <v>1266</v>
      </c>
      <c r="AP96" s="100" t="s">
        <v>1267</v>
      </c>
      <c r="AQ96" s="100" t="s">
        <v>1365</v>
      </c>
      <c r="AR96" s="101" t="s">
        <v>1267</v>
      </c>
      <c r="AS96" s="91"/>
      <c r="AT96" s="91"/>
    </row>
    <row r="97" spans="1:46" x14ac:dyDescent="0.25">
      <c r="A97" s="90" t="s">
        <v>1510</v>
      </c>
      <c r="B97" s="91" t="s">
        <v>1256</v>
      </c>
      <c r="C97" s="91" t="s">
        <v>1257</v>
      </c>
      <c r="D97" s="91" t="s">
        <v>21</v>
      </c>
      <c r="E97" s="91" t="s">
        <v>22</v>
      </c>
      <c r="F97" s="91" t="s">
        <v>23</v>
      </c>
      <c r="G97" s="91" t="s">
        <v>557</v>
      </c>
      <c r="H97" s="91" t="s">
        <v>1506</v>
      </c>
      <c r="I97" s="91" t="s">
        <v>1434</v>
      </c>
      <c r="J97" s="91" t="s">
        <v>1441</v>
      </c>
      <c r="K97" s="91" t="s">
        <v>1436</v>
      </c>
      <c r="L97" s="92">
        <v>1.3543919272204825</v>
      </c>
      <c r="M97" s="93">
        <v>1.1000000000000001</v>
      </c>
      <c r="N97" s="92">
        <v>1.2197657744107742</v>
      </c>
      <c r="O97" s="91" t="s">
        <v>1511</v>
      </c>
      <c r="P97" s="91"/>
      <c r="Q97" s="91" t="s">
        <v>1259</v>
      </c>
      <c r="R97" s="91" t="s">
        <v>1506</v>
      </c>
      <c r="S97" s="91"/>
      <c r="T97" s="94">
        <v>2.8</v>
      </c>
      <c r="U97" s="95">
        <v>30</v>
      </c>
      <c r="V97" s="96">
        <v>45200</v>
      </c>
      <c r="W97" s="96"/>
      <c r="X97" s="91" t="s">
        <v>1424</v>
      </c>
      <c r="Y97" s="91"/>
      <c r="Z97" s="91"/>
      <c r="AA97" s="91"/>
      <c r="AB97" s="91"/>
      <c r="AC97" s="91"/>
      <c r="AD97" s="91" t="s">
        <v>1331</v>
      </c>
      <c r="AE97" s="96"/>
      <c r="AF97" s="90"/>
      <c r="AG97" s="92">
        <v>2.2312725403053488E-4</v>
      </c>
      <c r="AH97" s="92">
        <v>2.3245262774160595E-4</v>
      </c>
      <c r="AI97" s="92">
        <v>0.38644855233408559</v>
      </c>
      <c r="AJ97" s="90" t="s">
        <v>1267</v>
      </c>
      <c r="AK97" s="97">
        <v>118.29607419152163</v>
      </c>
      <c r="AL97" s="92">
        <v>4.1975436780875236E-4</v>
      </c>
      <c r="AM97" s="98"/>
      <c r="AN97" s="99">
        <v>20</v>
      </c>
      <c r="AO97" s="100" t="s">
        <v>1266</v>
      </c>
      <c r="AP97" s="100" t="s">
        <v>1267</v>
      </c>
      <c r="AQ97" s="100" t="s">
        <v>1365</v>
      </c>
      <c r="AR97" s="101" t="s">
        <v>1267</v>
      </c>
      <c r="AS97" s="101"/>
      <c r="AT97" s="91"/>
    </row>
    <row r="98" spans="1:46" x14ac:dyDescent="0.25">
      <c r="A98" s="91" t="s">
        <v>1512</v>
      </c>
      <c r="B98" s="91" t="s">
        <v>1269</v>
      </c>
      <c r="C98" s="91" t="s">
        <v>1257</v>
      </c>
      <c r="D98" s="91" t="s">
        <v>21</v>
      </c>
      <c r="E98" s="91" t="s">
        <v>22</v>
      </c>
      <c r="F98" s="91" t="s">
        <v>23</v>
      </c>
      <c r="G98" s="91" t="s">
        <v>557</v>
      </c>
      <c r="H98" s="91" t="s">
        <v>1506</v>
      </c>
      <c r="I98" s="91" t="s">
        <v>1434</v>
      </c>
      <c r="J98" s="91" t="s">
        <v>1441</v>
      </c>
      <c r="K98" s="91" t="s">
        <v>1436</v>
      </c>
      <c r="L98" s="92">
        <v>2.355963227518544</v>
      </c>
      <c r="M98" s="93">
        <v>1.4</v>
      </c>
      <c r="N98" s="92">
        <v>2.1217811867758187</v>
      </c>
      <c r="O98" s="91" t="s">
        <v>1511</v>
      </c>
      <c r="P98" s="91"/>
      <c r="Q98" s="91" t="s">
        <v>1259</v>
      </c>
      <c r="R98" s="91" t="s">
        <v>1506</v>
      </c>
      <c r="S98" s="91"/>
      <c r="T98" s="94">
        <v>2.8</v>
      </c>
      <c r="U98" s="95">
        <v>30</v>
      </c>
      <c r="V98" s="96">
        <v>45931</v>
      </c>
      <c r="W98" s="96"/>
      <c r="X98" s="91" t="s">
        <v>1424</v>
      </c>
      <c r="Y98" s="91"/>
      <c r="Z98" s="91"/>
      <c r="AA98" s="91"/>
      <c r="AB98" s="91"/>
      <c r="AC98" s="91"/>
      <c r="AD98" s="91" t="s">
        <v>1331</v>
      </c>
      <c r="AE98" s="96"/>
      <c r="AF98" s="90"/>
      <c r="AG98" s="92">
        <v>3.8822866471211549E-4</v>
      </c>
      <c r="AH98" s="92">
        <v>4.0445428179112608E-4</v>
      </c>
      <c r="AI98" s="92">
        <v>0.6740648870266307</v>
      </c>
      <c r="AJ98" s="90" t="s">
        <v>1267</v>
      </c>
      <c r="AK98" s="97">
        <v>55.810551443149436</v>
      </c>
      <c r="AL98" s="92">
        <v>7.3034860053074939E-4</v>
      </c>
      <c r="AM98" s="98"/>
      <c r="AN98" s="99">
        <v>20</v>
      </c>
      <c r="AO98" s="100" t="s">
        <v>1266</v>
      </c>
      <c r="AP98" s="100" t="s">
        <v>1267</v>
      </c>
      <c r="AQ98" s="100" t="s">
        <v>1365</v>
      </c>
      <c r="AR98" s="101" t="s">
        <v>1267</v>
      </c>
      <c r="AS98" s="91"/>
      <c r="AT98" s="91"/>
    </row>
    <row r="99" spans="1:46" x14ac:dyDescent="0.25">
      <c r="A99" s="91" t="s">
        <v>1513</v>
      </c>
      <c r="B99" s="91" t="s">
        <v>1271</v>
      </c>
      <c r="C99" s="91" t="s">
        <v>1257</v>
      </c>
      <c r="D99" s="91" t="s">
        <v>21</v>
      </c>
      <c r="E99" s="91" t="s">
        <v>22</v>
      </c>
      <c r="F99" s="91" t="s">
        <v>23</v>
      </c>
      <c r="G99" s="91" t="s">
        <v>557</v>
      </c>
      <c r="H99" s="91" t="s">
        <v>1506</v>
      </c>
      <c r="I99" s="91" t="s">
        <v>1434</v>
      </c>
      <c r="J99" s="91" t="s">
        <v>1441</v>
      </c>
      <c r="K99" s="91" t="s">
        <v>1436</v>
      </c>
      <c r="L99" s="92">
        <v>2.355963227518544</v>
      </c>
      <c r="M99" s="93">
        <v>1.4</v>
      </c>
      <c r="N99" s="92">
        <v>2.1217811867758187</v>
      </c>
      <c r="O99" s="91" t="s">
        <v>1511</v>
      </c>
      <c r="P99" s="91"/>
      <c r="Q99" s="91" t="s">
        <v>1259</v>
      </c>
      <c r="R99" s="91" t="s">
        <v>1506</v>
      </c>
      <c r="S99" s="91"/>
      <c r="T99" s="94">
        <v>2.8</v>
      </c>
      <c r="U99" s="95">
        <v>30</v>
      </c>
      <c r="V99" s="96">
        <v>45931</v>
      </c>
      <c r="W99" s="96"/>
      <c r="X99" s="91" t="s">
        <v>1424</v>
      </c>
      <c r="Y99" s="91"/>
      <c r="Z99" s="91"/>
      <c r="AA99" s="91"/>
      <c r="AB99" s="91"/>
      <c r="AC99" s="91"/>
      <c r="AD99" s="91" t="s">
        <v>1331</v>
      </c>
      <c r="AE99" s="96"/>
      <c r="AF99" s="90"/>
      <c r="AG99" s="92">
        <v>3.8822866471211549E-4</v>
      </c>
      <c r="AH99" s="92">
        <v>4.0445428179112608E-4</v>
      </c>
      <c r="AI99" s="92">
        <v>0.6740648870266307</v>
      </c>
      <c r="AJ99" s="90" t="s">
        <v>1267</v>
      </c>
      <c r="AK99" s="97">
        <v>55.810551443149436</v>
      </c>
      <c r="AL99" s="92">
        <v>7.3034860053074939E-4</v>
      </c>
      <c r="AM99" s="98"/>
      <c r="AN99" s="99">
        <v>20</v>
      </c>
      <c r="AO99" s="100" t="s">
        <v>1266</v>
      </c>
      <c r="AP99" s="100" t="s">
        <v>1267</v>
      </c>
      <c r="AQ99" s="100" t="s">
        <v>1365</v>
      </c>
      <c r="AR99" s="101" t="s">
        <v>1267</v>
      </c>
      <c r="AS99" s="91"/>
      <c r="AT99" s="91"/>
    </row>
    <row r="100" spans="1:46" x14ac:dyDescent="0.25">
      <c r="A100" s="91" t="s">
        <v>1514</v>
      </c>
      <c r="B100" s="91" t="s">
        <v>1256</v>
      </c>
      <c r="C100" s="91" t="s">
        <v>1257</v>
      </c>
      <c r="D100" s="91" t="s">
        <v>21</v>
      </c>
      <c r="E100" s="91" t="s">
        <v>22</v>
      </c>
      <c r="F100" s="91" t="s">
        <v>23</v>
      </c>
      <c r="G100" s="91" t="s">
        <v>557</v>
      </c>
      <c r="H100" s="91" t="s">
        <v>1506</v>
      </c>
      <c r="I100" s="91" t="s">
        <v>1434</v>
      </c>
      <c r="J100" s="91" t="s">
        <v>1435</v>
      </c>
      <c r="K100" s="91" t="s">
        <v>1446</v>
      </c>
      <c r="L100" s="92">
        <v>1.2804381743990045</v>
      </c>
      <c r="M100" s="93">
        <v>0.8</v>
      </c>
      <c r="N100" s="92">
        <v>1.1531630025188915</v>
      </c>
      <c r="O100" s="91" t="s">
        <v>1515</v>
      </c>
      <c r="P100" s="91"/>
      <c r="Q100" s="91" t="s">
        <v>1259</v>
      </c>
      <c r="R100" s="91" t="s">
        <v>1506</v>
      </c>
      <c r="S100" s="91"/>
      <c r="T100" s="94">
        <v>2.11</v>
      </c>
      <c r="U100" s="91">
        <v>30</v>
      </c>
      <c r="V100" s="96">
        <v>45200</v>
      </c>
      <c r="W100" s="96"/>
      <c r="X100" s="91" t="s">
        <v>1424</v>
      </c>
      <c r="Y100" s="91"/>
      <c r="Z100" s="91"/>
      <c r="AA100" s="91"/>
      <c r="AB100" s="91"/>
      <c r="AC100" s="91"/>
      <c r="AD100" s="91" t="s">
        <v>1331</v>
      </c>
      <c r="AE100" s="96"/>
      <c r="AF100" s="91"/>
      <c r="AG100" s="92">
        <v>2.11550687969786E-4</v>
      </c>
      <c r="AH100" s="92">
        <v>2.2039223102880858E-4</v>
      </c>
      <c r="AI100" s="92">
        <v>0.48621581630341248</v>
      </c>
      <c r="AJ100" s="91" t="s">
        <v>1267</v>
      </c>
      <c r="AK100" s="97">
        <v>88.214664647513246</v>
      </c>
      <c r="AL100" s="92">
        <v>3.9797614896525379E-4</v>
      </c>
      <c r="AM100" s="98"/>
      <c r="AN100" s="91">
        <v>20</v>
      </c>
      <c r="AO100" s="100" t="s">
        <v>1266</v>
      </c>
      <c r="AP100" s="100" t="s">
        <v>1267</v>
      </c>
      <c r="AQ100" s="100" t="s">
        <v>1365</v>
      </c>
      <c r="AR100" s="101" t="s">
        <v>1267</v>
      </c>
      <c r="AS100" s="91"/>
      <c r="AT100" s="91"/>
    </row>
    <row r="101" spans="1:46" x14ac:dyDescent="0.25">
      <c r="A101" s="91" t="s">
        <v>1516</v>
      </c>
      <c r="B101" s="91" t="s">
        <v>1269</v>
      </c>
      <c r="C101" s="91" t="s">
        <v>1257</v>
      </c>
      <c r="D101" s="91" t="s">
        <v>21</v>
      </c>
      <c r="E101" s="91" t="s">
        <v>22</v>
      </c>
      <c r="F101" s="91" t="s">
        <v>23</v>
      </c>
      <c r="G101" s="91" t="s">
        <v>557</v>
      </c>
      <c r="H101" s="91" t="s">
        <v>1506</v>
      </c>
      <c r="I101" s="91" t="s">
        <v>1434</v>
      </c>
      <c r="J101" s="91" t="s">
        <v>1435</v>
      </c>
      <c r="K101" s="91" t="s">
        <v>1446</v>
      </c>
      <c r="L101" s="92">
        <v>2.5660022262135733</v>
      </c>
      <c r="M101" s="93">
        <v>1.1000000000000001</v>
      </c>
      <c r="N101" s="92">
        <v>2.3109423717700937</v>
      </c>
      <c r="O101" s="91" t="s">
        <v>1515</v>
      </c>
      <c r="P101" s="91"/>
      <c r="Q101" s="91" t="s">
        <v>1259</v>
      </c>
      <c r="R101" s="91" t="s">
        <v>1506</v>
      </c>
      <c r="S101" s="91"/>
      <c r="T101" s="94">
        <v>2.8</v>
      </c>
      <c r="U101" s="95">
        <v>30</v>
      </c>
      <c r="V101" s="96">
        <v>45931</v>
      </c>
      <c r="W101" s="96"/>
      <c r="X101" s="91" t="s">
        <v>1424</v>
      </c>
      <c r="Y101" s="91"/>
      <c r="Z101" s="91"/>
      <c r="AA101" s="91"/>
      <c r="AB101" s="91"/>
      <c r="AC101" s="91"/>
      <c r="AD101" s="91" t="s">
        <v>1331</v>
      </c>
      <c r="AE101" s="96"/>
      <c r="AF101" s="90"/>
      <c r="AG101" s="92">
        <v>4.2284005382395984E-4</v>
      </c>
      <c r="AH101" s="92">
        <v>4.4051221825340341E-4</v>
      </c>
      <c r="AI101" s="92">
        <v>0.7341591670530947</v>
      </c>
      <c r="AJ101" s="90" t="s">
        <v>1267</v>
      </c>
      <c r="AK101" s="97">
        <v>48.913759334170052</v>
      </c>
      <c r="AL101" s="92">
        <v>7.9546069012620846E-4</v>
      </c>
      <c r="AM101" s="98"/>
      <c r="AN101" s="99">
        <v>20</v>
      </c>
      <c r="AO101" s="100" t="s">
        <v>1266</v>
      </c>
      <c r="AP101" s="100" t="s">
        <v>1267</v>
      </c>
      <c r="AQ101" s="100" t="s">
        <v>1365</v>
      </c>
      <c r="AR101" s="101" t="s">
        <v>1267</v>
      </c>
      <c r="AS101" s="91"/>
      <c r="AT101" s="91"/>
    </row>
    <row r="102" spans="1:46" x14ac:dyDescent="0.25">
      <c r="A102" s="91" t="s">
        <v>1517</v>
      </c>
      <c r="B102" s="91" t="s">
        <v>1271</v>
      </c>
      <c r="C102" s="91" t="s">
        <v>1257</v>
      </c>
      <c r="D102" s="91" t="s">
        <v>21</v>
      </c>
      <c r="E102" s="91" t="s">
        <v>22</v>
      </c>
      <c r="F102" s="91" t="s">
        <v>23</v>
      </c>
      <c r="G102" s="91" t="s">
        <v>557</v>
      </c>
      <c r="H102" s="91" t="s">
        <v>1506</v>
      </c>
      <c r="I102" s="91" t="s">
        <v>1434</v>
      </c>
      <c r="J102" s="91" t="s">
        <v>1435</v>
      </c>
      <c r="K102" s="91" t="s">
        <v>1446</v>
      </c>
      <c r="L102" s="92">
        <v>2.5660022262135733</v>
      </c>
      <c r="M102" s="93">
        <v>1.1000000000000001</v>
      </c>
      <c r="N102" s="92">
        <v>2.3109423717700937</v>
      </c>
      <c r="O102" s="91" t="s">
        <v>1515</v>
      </c>
      <c r="P102" s="91"/>
      <c r="Q102" s="91" t="s">
        <v>1259</v>
      </c>
      <c r="R102" s="91" t="s">
        <v>1506</v>
      </c>
      <c r="S102" s="91"/>
      <c r="T102" s="94">
        <v>2.8</v>
      </c>
      <c r="U102" s="95">
        <v>30</v>
      </c>
      <c r="V102" s="96">
        <v>45931</v>
      </c>
      <c r="W102" s="96"/>
      <c r="X102" s="91" t="s">
        <v>1424</v>
      </c>
      <c r="Y102" s="91"/>
      <c r="Z102" s="91"/>
      <c r="AA102" s="91"/>
      <c r="AB102" s="91"/>
      <c r="AC102" s="91"/>
      <c r="AD102" s="91" t="s">
        <v>1331</v>
      </c>
      <c r="AE102" s="96"/>
      <c r="AF102" s="90"/>
      <c r="AG102" s="92">
        <v>4.2284005382395984E-4</v>
      </c>
      <c r="AH102" s="92">
        <v>4.4051221825340341E-4</v>
      </c>
      <c r="AI102" s="92">
        <v>0.7341591670530947</v>
      </c>
      <c r="AJ102" s="90" t="s">
        <v>1267</v>
      </c>
      <c r="AK102" s="97">
        <v>48.913759334170052</v>
      </c>
      <c r="AL102" s="92">
        <v>7.9546069012620846E-4</v>
      </c>
      <c r="AM102" s="98"/>
      <c r="AN102" s="99">
        <v>20</v>
      </c>
      <c r="AO102" s="100" t="s">
        <v>1266</v>
      </c>
      <c r="AP102" s="100" t="s">
        <v>1267</v>
      </c>
      <c r="AQ102" s="100" t="s">
        <v>1365</v>
      </c>
      <c r="AR102" s="101" t="s">
        <v>1267</v>
      </c>
      <c r="AS102" s="91"/>
      <c r="AT102" s="91"/>
    </row>
    <row r="103" spans="1:46" x14ac:dyDescent="0.25">
      <c r="A103" s="90" t="s">
        <v>1518</v>
      </c>
      <c r="B103" s="91" t="s">
        <v>1256</v>
      </c>
      <c r="C103" s="91" t="s">
        <v>1257</v>
      </c>
      <c r="D103" s="91" t="s">
        <v>21</v>
      </c>
      <c r="E103" s="91" t="s">
        <v>22</v>
      </c>
      <c r="F103" s="91" t="s">
        <v>23</v>
      </c>
      <c r="G103" s="91" t="s">
        <v>557</v>
      </c>
      <c r="H103" s="91" t="s">
        <v>1506</v>
      </c>
      <c r="I103" s="91" t="s">
        <v>1434</v>
      </c>
      <c r="J103" s="91" t="s">
        <v>1441</v>
      </c>
      <c r="K103" s="91" t="s">
        <v>1446</v>
      </c>
      <c r="L103" s="92">
        <v>1.5760463593442655</v>
      </c>
      <c r="M103" s="93">
        <v>1.1000000000000001</v>
      </c>
      <c r="N103" s="92">
        <v>1.4193878222222223</v>
      </c>
      <c r="O103" s="91" t="s">
        <v>1519</v>
      </c>
      <c r="P103" s="91"/>
      <c r="Q103" s="91" t="s">
        <v>1259</v>
      </c>
      <c r="R103" s="91" t="s">
        <v>1506</v>
      </c>
      <c r="S103" s="91"/>
      <c r="T103" s="94">
        <v>2.8</v>
      </c>
      <c r="U103" s="95">
        <v>30</v>
      </c>
      <c r="V103" s="96">
        <v>45200</v>
      </c>
      <c r="W103" s="96"/>
      <c r="X103" s="91" t="s">
        <v>1424</v>
      </c>
      <c r="Y103" s="91"/>
      <c r="Z103" s="91"/>
      <c r="AA103" s="91"/>
      <c r="AB103" s="91"/>
      <c r="AC103" s="91"/>
      <c r="AD103" s="91" t="s">
        <v>1331</v>
      </c>
      <c r="AE103" s="96"/>
      <c r="AF103" s="90"/>
      <c r="AG103" s="92">
        <v>2.598216570714891E-4</v>
      </c>
      <c r="AH103" s="92">
        <v>2.7068063555418852E-4</v>
      </c>
      <c r="AI103" s="92">
        <v>0.45000196715807483</v>
      </c>
      <c r="AJ103" s="90" t="s">
        <v>1267</v>
      </c>
      <c r="AK103" s="97">
        <v>97.591625022542459</v>
      </c>
      <c r="AL103" s="92">
        <v>4.8878509208086414E-4</v>
      </c>
      <c r="AM103" s="98"/>
      <c r="AN103" s="99">
        <v>20</v>
      </c>
      <c r="AO103" s="100" t="s">
        <v>1266</v>
      </c>
      <c r="AP103" s="100" t="s">
        <v>1267</v>
      </c>
      <c r="AQ103" s="100" t="s">
        <v>1365</v>
      </c>
      <c r="AR103" s="101" t="s">
        <v>1267</v>
      </c>
      <c r="AS103" s="101"/>
      <c r="AT103" s="91"/>
    </row>
    <row r="104" spans="1:46" x14ac:dyDescent="0.25">
      <c r="A104" s="91" t="s">
        <v>1520</v>
      </c>
      <c r="B104" s="91" t="s">
        <v>1269</v>
      </c>
      <c r="C104" s="91" t="s">
        <v>1257</v>
      </c>
      <c r="D104" s="91" t="s">
        <v>21</v>
      </c>
      <c r="E104" s="91" t="s">
        <v>22</v>
      </c>
      <c r="F104" s="91" t="s">
        <v>23</v>
      </c>
      <c r="G104" s="91" t="s">
        <v>557</v>
      </c>
      <c r="H104" s="91" t="s">
        <v>1506</v>
      </c>
      <c r="I104" s="91" t="s">
        <v>1434</v>
      </c>
      <c r="J104" s="91" t="s">
        <v>1441</v>
      </c>
      <c r="K104" s="91" t="s">
        <v>1446</v>
      </c>
      <c r="L104" s="92">
        <v>4.1679267804398075</v>
      </c>
      <c r="M104" s="93">
        <v>1.4</v>
      </c>
      <c r="N104" s="92">
        <v>3.7536361040366386</v>
      </c>
      <c r="O104" s="91" t="s">
        <v>1519</v>
      </c>
      <c r="P104" s="91"/>
      <c r="Q104" s="91" t="s">
        <v>1259</v>
      </c>
      <c r="R104" s="91" t="s">
        <v>1506</v>
      </c>
      <c r="S104" s="91"/>
      <c r="T104" s="94">
        <v>1.95</v>
      </c>
      <c r="U104" s="95">
        <v>30</v>
      </c>
      <c r="V104" s="96">
        <v>45931</v>
      </c>
      <c r="W104" s="96"/>
      <c r="X104" s="91" t="s">
        <v>1424</v>
      </c>
      <c r="Y104" s="91"/>
      <c r="Z104" s="91"/>
      <c r="AA104" s="91"/>
      <c r="AB104" s="91"/>
      <c r="AC104" s="91"/>
      <c r="AD104" s="91" t="s">
        <v>1331</v>
      </c>
      <c r="AE104" s="96"/>
      <c r="AF104" s="90"/>
      <c r="AG104" s="92">
        <v>6.8681405112265353E-4</v>
      </c>
      <c r="AH104" s="92">
        <v>7.1551873681675036E-4</v>
      </c>
      <c r="AI104" s="92">
        <v>1.7122875465085974</v>
      </c>
      <c r="AJ104" s="90" t="s">
        <v>26</v>
      </c>
      <c r="AK104" s="97">
        <v>4.7226539317489626</v>
      </c>
      <c r="AL104" s="92">
        <v>1.2920573019363417E-3</v>
      </c>
      <c r="AM104" s="98"/>
      <c r="AN104" s="99">
        <v>20</v>
      </c>
      <c r="AO104" s="100" t="s">
        <v>1266</v>
      </c>
      <c r="AP104" s="100" t="s">
        <v>1267</v>
      </c>
      <c r="AQ104" s="100" t="s">
        <v>1365</v>
      </c>
      <c r="AR104" s="101" t="s">
        <v>1267</v>
      </c>
      <c r="AS104" s="91"/>
      <c r="AT104" s="91"/>
    </row>
    <row r="105" spans="1:46" x14ac:dyDescent="0.25">
      <c r="A105" s="91" t="s">
        <v>1521</v>
      </c>
      <c r="B105" s="91" t="s">
        <v>1271</v>
      </c>
      <c r="C105" s="91" t="s">
        <v>1257</v>
      </c>
      <c r="D105" s="91" t="s">
        <v>21</v>
      </c>
      <c r="E105" s="91" t="s">
        <v>22</v>
      </c>
      <c r="F105" s="91" t="s">
        <v>23</v>
      </c>
      <c r="G105" s="91" t="s">
        <v>557</v>
      </c>
      <c r="H105" s="91" t="s">
        <v>1506</v>
      </c>
      <c r="I105" s="91" t="s">
        <v>1434</v>
      </c>
      <c r="J105" s="91" t="s">
        <v>1441</v>
      </c>
      <c r="K105" s="91" t="s">
        <v>1446</v>
      </c>
      <c r="L105" s="92">
        <v>4.1679267804398075</v>
      </c>
      <c r="M105" s="93">
        <v>1.4</v>
      </c>
      <c r="N105" s="92">
        <v>3.7536361040366386</v>
      </c>
      <c r="O105" s="91" t="s">
        <v>1519</v>
      </c>
      <c r="P105" s="91"/>
      <c r="Q105" s="91" t="s">
        <v>1259</v>
      </c>
      <c r="R105" s="91" t="s">
        <v>1506</v>
      </c>
      <c r="S105" s="91"/>
      <c r="T105" s="94">
        <v>1.95</v>
      </c>
      <c r="U105" s="95">
        <v>30</v>
      </c>
      <c r="V105" s="96">
        <v>45931</v>
      </c>
      <c r="W105" s="96"/>
      <c r="X105" s="91" t="s">
        <v>1424</v>
      </c>
      <c r="Y105" s="91"/>
      <c r="Z105" s="91"/>
      <c r="AA105" s="91"/>
      <c r="AB105" s="91"/>
      <c r="AC105" s="91"/>
      <c r="AD105" s="91" t="s">
        <v>1331</v>
      </c>
      <c r="AE105" s="96"/>
      <c r="AF105" s="90"/>
      <c r="AG105" s="92">
        <v>6.8681405112265353E-4</v>
      </c>
      <c r="AH105" s="92">
        <v>7.1551873681675036E-4</v>
      </c>
      <c r="AI105" s="92">
        <v>1.7122875465085974</v>
      </c>
      <c r="AJ105" s="90" t="s">
        <v>26</v>
      </c>
      <c r="AK105" s="97">
        <v>4.7226539317489626</v>
      </c>
      <c r="AL105" s="92">
        <v>1.2920573019363417E-3</v>
      </c>
      <c r="AM105" s="98"/>
      <c r="AN105" s="99">
        <v>20</v>
      </c>
      <c r="AO105" s="100" t="s">
        <v>1266</v>
      </c>
      <c r="AP105" s="100" t="s">
        <v>1267</v>
      </c>
      <c r="AQ105" s="100" t="s">
        <v>1365</v>
      </c>
      <c r="AR105" s="101" t="s">
        <v>1267</v>
      </c>
      <c r="AS105" s="91"/>
      <c r="AT105" s="91"/>
    </row>
    <row r="106" spans="1:46" x14ac:dyDescent="0.25">
      <c r="A106" s="90" t="s">
        <v>1522</v>
      </c>
      <c r="B106" s="91" t="s">
        <v>1256</v>
      </c>
      <c r="C106" s="91" t="s">
        <v>1257</v>
      </c>
      <c r="D106" s="91" t="s">
        <v>21</v>
      </c>
      <c r="E106" s="91" t="s">
        <v>22</v>
      </c>
      <c r="F106" s="91" t="s">
        <v>23</v>
      </c>
      <c r="G106" s="91" t="s">
        <v>557</v>
      </c>
      <c r="H106" s="91" t="s">
        <v>1523</v>
      </c>
      <c r="I106" s="91" t="s">
        <v>1434</v>
      </c>
      <c r="J106" s="91" t="s">
        <v>1435</v>
      </c>
      <c r="K106" s="91" t="s">
        <v>1436</v>
      </c>
      <c r="L106" s="92">
        <v>1.2457947547450587</v>
      </c>
      <c r="M106" s="93">
        <v>0.8</v>
      </c>
      <c r="N106" s="92">
        <v>1.1137490656565656</v>
      </c>
      <c r="O106" s="91" t="s">
        <v>1524</v>
      </c>
      <c r="P106" s="91"/>
      <c r="Q106" s="91" t="s">
        <v>1259</v>
      </c>
      <c r="R106" s="91" t="s">
        <v>1523</v>
      </c>
      <c r="S106" s="91"/>
      <c r="T106" s="94">
        <v>2.11</v>
      </c>
      <c r="U106" s="95">
        <v>30</v>
      </c>
      <c r="V106" s="96">
        <v>45200</v>
      </c>
      <c r="W106" s="96"/>
      <c r="X106" s="91" t="s">
        <v>1424</v>
      </c>
      <c r="Y106" s="91"/>
      <c r="Z106" s="91"/>
      <c r="AA106" s="91"/>
      <c r="AB106" s="91"/>
      <c r="AC106" s="91"/>
      <c r="AD106" s="91" t="s">
        <v>1331</v>
      </c>
      <c r="AE106" s="96"/>
      <c r="AF106" s="90"/>
      <c r="AG106" s="92">
        <v>1.9295496869382541E-4</v>
      </c>
      <c r="AH106" s="92">
        <v>2.0154819466152154E-4</v>
      </c>
      <c r="AI106" s="92">
        <v>0.46057464957063737</v>
      </c>
      <c r="AJ106" s="90" t="s">
        <v>1267</v>
      </c>
      <c r="AK106" s="97">
        <v>93.338512267656</v>
      </c>
      <c r="AL106" s="92">
        <v>3.8673435534796526E-4</v>
      </c>
      <c r="AM106" s="98"/>
      <c r="AN106" s="99">
        <v>20</v>
      </c>
      <c r="AO106" s="100" t="s">
        <v>1266</v>
      </c>
      <c r="AP106" s="100" t="s">
        <v>1267</v>
      </c>
      <c r="AQ106" s="100" t="s">
        <v>1365</v>
      </c>
      <c r="AR106" s="101" t="s">
        <v>1267</v>
      </c>
      <c r="AS106" s="101"/>
      <c r="AT106" s="91"/>
    </row>
    <row r="107" spans="1:46" x14ac:dyDescent="0.25">
      <c r="A107" s="91" t="s">
        <v>1525</v>
      </c>
      <c r="B107" s="91" t="s">
        <v>1269</v>
      </c>
      <c r="C107" s="91" t="s">
        <v>1257</v>
      </c>
      <c r="D107" s="91" t="s">
        <v>21</v>
      </c>
      <c r="E107" s="91" t="s">
        <v>22</v>
      </c>
      <c r="F107" s="91" t="s">
        <v>23</v>
      </c>
      <c r="G107" s="91" t="s">
        <v>557</v>
      </c>
      <c r="H107" s="91" t="s">
        <v>1523</v>
      </c>
      <c r="I107" s="91" t="s">
        <v>1434</v>
      </c>
      <c r="J107" s="91" t="s">
        <v>1435</v>
      </c>
      <c r="K107" s="91" t="s">
        <v>1436</v>
      </c>
      <c r="L107" s="92">
        <v>1.6442420197799277</v>
      </c>
      <c r="M107" s="93">
        <v>1.1000000000000001</v>
      </c>
      <c r="N107" s="92">
        <v>1.4699636567485093</v>
      </c>
      <c r="O107" s="91" t="s">
        <v>1524</v>
      </c>
      <c r="P107" s="91"/>
      <c r="Q107" s="91" t="s">
        <v>1259</v>
      </c>
      <c r="R107" s="91" t="s">
        <v>1523</v>
      </c>
      <c r="S107" s="91"/>
      <c r="T107" s="94">
        <v>1.5908</v>
      </c>
      <c r="U107" s="95">
        <v>30</v>
      </c>
      <c r="V107" s="96">
        <v>45931</v>
      </c>
      <c r="W107" s="96"/>
      <c r="X107" s="91" t="s">
        <v>1424</v>
      </c>
      <c r="Y107" s="91"/>
      <c r="Z107" s="91"/>
      <c r="AA107" s="91"/>
      <c r="AB107" s="91"/>
      <c r="AC107" s="91"/>
      <c r="AD107" s="91" t="s">
        <v>1331</v>
      </c>
      <c r="AE107" s="96"/>
      <c r="AF107" s="90"/>
      <c r="AG107" s="92">
        <v>2.5431422254052648E-4</v>
      </c>
      <c r="AH107" s="92">
        <v>2.65640075385277E-4</v>
      </c>
      <c r="AI107" s="92">
        <v>0.80683786085536358</v>
      </c>
      <c r="AJ107" s="90" t="s">
        <v>1267</v>
      </c>
      <c r="AK107" s="97">
        <v>41.906509782652428</v>
      </c>
      <c r="AL107" s="92">
        <v>5.0971502613177718E-4</v>
      </c>
      <c r="AM107" s="98"/>
      <c r="AN107" s="99">
        <v>20</v>
      </c>
      <c r="AO107" s="100" t="s">
        <v>1266</v>
      </c>
      <c r="AP107" s="100" t="s">
        <v>1267</v>
      </c>
      <c r="AQ107" s="100" t="s">
        <v>1365</v>
      </c>
      <c r="AR107" s="101" t="s">
        <v>1267</v>
      </c>
      <c r="AS107" s="91"/>
      <c r="AT107" s="91"/>
    </row>
    <row r="108" spans="1:46" x14ac:dyDescent="0.25">
      <c r="A108" s="91" t="s">
        <v>1526</v>
      </c>
      <c r="B108" s="91" t="s">
        <v>1271</v>
      </c>
      <c r="C108" s="91" t="s">
        <v>1257</v>
      </c>
      <c r="D108" s="91" t="s">
        <v>21</v>
      </c>
      <c r="E108" s="91" t="s">
        <v>22</v>
      </c>
      <c r="F108" s="91" t="s">
        <v>23</v>
      </c>
      <c r="G108" s="91" t="s">
        <v>557</v>
      </c>
      <c r="H108" s="91" t="s">
        <v>1523</v>
      </c>
      <c r="I108" s="91" t="s">
        <v>1434</v>
      </c>
      <c r="J108" s="91" t="s">
        <v>1435</v>
      </c>
      <c r="K108" s="91" t="s">
        <v>1436</v>
      </c>
      <c r="L108" s="92">
        <v>1.6442420197799277</v>
      </c>
      <c r="M108" s="93">
        <v>1.1000000000000001</v>
      </c>
      <c r="N108" s="92">
        <v>1.4699636567485093</v>
      </c>
      <c r="O108" s="91" t="s">
        <v>1524</v>
      </c>
      <c r="P108" s="91"/>
      <c r="Q108" s="91" t="s">
        <v>1259</v>
      </c>
      <c r="R108" s="91" t="s">
        <v>1523</v>
      </c>
      <c r="S108" s="91"/>
      <c r="T108" s="94">
        <v>1.5908</v>
      </c>
      <c r="U108" s="95">
        <v>30</v>
      </c>
      <c r="V108" s="96">
        <v>45931</v>
      </c>
      <c r="W108" s="96"/>
      <c r="X108" s="91" t="s">
        <v>1424</v>
      </c>
      <c r="Y108" s="91"/>
      <c r="Z108" s="91"/>
      <c r="AA108" s="91"/>
      <c r="AB108" s="91"/>
      <c r="AC108" s="91"/>
      <c r="AD108" s="91" t="s">
        <v>1331</v>
      </c>
      <c r="AE108" s="96"/>
      <c r="AF108" s="90"/>
      <c r="AG108" s="92">
        <v>2.5431422254052648E-4</v>
      </c>
      <c r="AH108" s="92">
        <v>2.65640075385277E-4</v>
      </c>
      <c r="AI108" s="92">
        <v>0.80683786085536358</v>
      </c>
      <c r="AJ108" s="90" t="s">
        <v>1267</v>
      </c>
      <c r="AK108" s="97">
        <v>41.906509782652428</v>
      </c>
      <c r="AL108" s="92">
        <v>5.0971502613177718E-4</v>
      </c>
      <c r="AM108" s="98"/>
      <c r="AN108" s="99">
        <v>20</v>
      </c>
      <c r="AO108" s="100" t="s">
        <v>1266</v>
      </c>
      <c r="AP108" s="100" t="s">
        <v>1267</v>
      </c>
      <c r="AQ108" s="100" t="s">
        <v>1365</v>
      </c>
      <c r="AR108" s="101" t="s">
        <v>1267</v>
      </c>
      <c r="AS108" s="91"/>
      <c r="AT108" s="91"/>
    </row>
    <row r="109" spans="1:46" x14ac:dyDescent="0.25">
      <c r="A109" s="90" t="s">
        <v>1527</v>
      </c>
      <c r="B109" s="91" t="s">
        <v>1256</v>
      </c>
      <c r="C109" s="91" t="s">
        <v>1257</v>
      </c>
      <c r="D109" s="91" t="s">
        <v>21</v>
      </c>
      <c r="E109" s="91" t="s">
        <v>22</v>
      </c>
      <c r="F109" s="91" t="s">
        <v>23</v>
      </c>
      <c r="G109" s="91" t="s">
        <v>557</v>
      </c>
      <c r="H109" s="91" t="s">
        <v>1523</v>
      </c>
      <c r="I109" s="91" t="s">
        <v>1434</v>
      </c>
      <c r="J109" s="91" t="s">
        <v>1441</v>
      </c>
      <c r="K109" s="91" t="s">
        <v>1436</v>
      </c>
      <c r="L109" s="92">
        <v>1.2925712523795412</v>
      </c>
      <c r="M109" s="93">
        <v>1.1000000000000001</v>
      </c>
      <c r="N109" s="92">
        <v>1.1555675757575756</v>
      </c>
      <c r="O109" s="91" t="s">
        <v>1528</v>
      </c>
      <c r="P109" s="91"/>
      <c r="Q109" s="91" t="s">
        <v>1259</v>
      </c>
      <c r="R109" s="91" t="s">
        <v>1523</v>
      </c>
      <c r="S109" s="91"/>
      <c r="T109" s="94">
        <v>2.8</v>
      </c>
      <c r="U109" s="95">
        <v>30</v>
      </c>
      <c r="V109" s="96">
        <v>45200</v>
      </c>
      <c r="W109" s="96"/>
      <c r="X109" s="91" t="s">
        <v>1424</v>
      </c>
      <c r="Y109" s="91"/>
      <c r="Z109" s="91"/>
      <c r="AA109" s="91"/>
      <c r="AB109" s="91"/>
      <c r="AC109" s="91"/>
      <c r="AD109" s="91" t="s">
        <v>1331</v>
      </c>
      <c r="AE109" s="96"/>
      <c r="AF109" s="90"/>
      <c r="AG109" s="92">
        <v>1.9987044176895789E-4</v>
      </c>
      <c r="AH109" s="92">
        <v>2.0877164748555815E-4</v>
      </c>
      <c r="AI109" s="92">
        <v>0.35951503741276702</v>
      </c>
      <c r="AJ109" s="90" t="s">
        <v>1267</v>
      </c>
      <c r="AK109" s="97">
        <v>127.04446930760395</v>
      </c>
      <c r="AL109" s="92">
        <v>4.0059484849692013E-4</v>
      </c>
      <c r="AM109" s="98"/>
      <c r="AN109" s="99">
        <v>20</v>
      </c>
      <c r="AO109" s="100" t="s">
        <v>1266</v>
      </c>
      <c r="AP109" s="100" t="s">
        <v>1267</v>
      </c>
      <c r="AQ109" s="100" t="s">
        <v>1365</v>
      </c>
      <c r="AR109" s="101" t="s">
        <v>1267</v>
      </c>
      <c r="AS109" s="101"/>
      <c r="AT109" s="91"/>
    </row>
    <row r="110" spans="1:46" x14ac:dyDescent="0.25">
      <c r="A110" s="91" t="s">
        <v>1529</v>
      </c>
      <c r="B110" s="91" t="s">
        <v>1269</v>
      </c>
      <c r="C110" s="91" t="s">
        <v>1257</v>
      </c>
      <c r="D110" s="91" t="s">
        <v>21</v>
      </c>
      <c r="E110" s="91" t="s">
        <v>22</v>
      </c>
      <c r="F110" s="91" t="s">
        <v>23</v>
      </c>
      <c r="G110" s="91" t="s">
        <v>557</v>
      </c>
      <c r="H110" s="91" t="s">
        <v>1523</v>
      </c>
      <c r="I110" s="91" t="s">
        <v>1434</v>
      </c>
      <c r="J110" s="91" t="s">
        <v>1441</v>
      </c>
      <c r="K110" s="91" t="s">
        <v>1436</v>
      </c>
      <c r="L110" s="92">
        <v>2.1174844882694894</v>
      </c>
      <c r="M110" s="93">
        <v>1.4</v>
      </c>
      <c r="N110" s="92">
        <v>1.893045673350126</v>
      </c>
      <c r="O110" s="91" t="s">
        <v>1528</v>
      </c>
      <c r="P110" s="91"/>
      <c r="Q110" s="91" t="s">
        <v>1259</v>
      </c>
      <c r="R110" s="91" t="s">
        <v>1523</v>
      </c>
      <c r="S110" s="91"/>
      <c r="T110" s="94">
        <v>0.93589999999999995</v>
      </c>
      <c r="U110" s="95">
        <v>30</v>
      </c>
      <c r="V110" s="96">
        <v>45931</v>
      </c>
      <c r="W110" s="96"/>
      <c r="X110" s="91" t="s">
        <v>1424</v>
      </c>
      <c r="Y110" s="91"/>
      <c r="Z110" s="91"/>
      <c r="AA110" s="91"/>
      <c r="AB110" s="91"/>
      <c r="AC110" s="91"/>
      <c r="AD110" s="91" t="s">
        <v>1331</v>
      </c>
      <c r="AE110" s="96"/>
      <c r="AF110" s="90"/>
      <c r="AG110" s="92">
        <v>3.2751043635775455E-4</v>
      </c>
      <c r="AH110" s="92">
        <v>3.4209607364635265E-4</v>
      </c>
      <c r="AI110" s="92">
        <v>1.766147208276694</v>
      </c>
      <c r="AJ110" s="90" t="s">
        <v>26</v>
      </c>
      <c r="AK110" s="97">
        <v>4.650501827556055</v>
      </c>
      <c r="AL110" s="92">
        <v>6.5642019136354166E-4</v>
      </c>
      <c r="AM110" s="98"/>
      <c r="AN110" s="99">
        <v>20</v>
      </c>
      <c r="AO110" s="100" t="s">
        <v>1266</v>
      </c>
      <c r="AP110" s="100" t="s">
        <v>1267</v>
      </c>
      <c r="AQ110" s="100" t="s">
        <v>1365</v>
      </c>
      <c r="AR110" s="101" t="s">
        <v>1267</v>
      </c>
      <c r="AS110" s="91"/>
      <c r="AT110" s="91"/>
    </row>
    <row r="111" spans="1:46" x14ac:dyDescent="0.25">
      <c r="A111" s="91" t="s">
        <v>1530</v>
      </c>
      <c r="B111" s="91" t="s">
        <v>1271</v>
      </c>
      <c r="C111" s="91" t="s">
        <v>1257</v>
      </c>
      <c r="D111" s="91" t="s">
        <v>21</v>
      </c>
      <c r="E111" s="91" t="s">
        <v>22</v>
      </c>
      <c r="F111" s="91" t="s">
        <v>23</v>
      </c>
      <c r="G111" s="91" t="s">
        <v>557</v>
      </c>
      <c r="H111" s="91" t="s">
        <v>1523</v>
      </c>
      <c r="I111" s="91" t="s">
        <v>1434</v>
      </c>
      <c r="J111" s="91" t="s">
        <v>1441</v>
      </c>
      <c r="K111" s="91" t="s">
        <v>1436</v>
      </c>
      <c r="L111" s="92">
        <v>2.1174844882694894</v>
      </c>
      <c r="M111" s="93">
        <v>1.4</v>
      </c>
      <c r="N111" s="92">
        <v>1.893045673350126</v>
      </c>
      <c r="O111" s="91" t="s">
        <v>1528</v>
      </c>
      <c r="P111" s="91"/>
      <c r="Q111" s="91" t="s">
        <v>1259</v>
      </c>
      <c r="R111" s="91" t="s">
        <v>1523</v>
      </c>
      <c r="S111" s="91"/>
      <c r="T111" s="94">
        <v>0.93589999999999995</v>
      </c>
      <c r="U111" s="95">
        <v>30</v>
      </c>
      <c r="V111" s="96">
        <v>45931</v>
      </c>
      <c r="W111" s="96"/>
      <c r="X111" s="91" t="s">
        <v>1424</v>
      </c>
      <c r="Y111" s="91"/>
      <c r="Z111" s="91"/>
      <c r="AA111" s="91"/>
      <c r="AB111" s="91"/>
      <c r="AC111" s="91"/>
      <c r="AD111" s="91" t="s">
        <v>1331</v>
      </c>
      <c r="AE111" s="96"/>
      <c r="AF111" s="90"/>
      <c r="AG111" s="92">
        <v>3.2751043635775455E-4</v>
      </c>
      <c r="AH111" s="92">
        <v>3.4209607364635265E-4</v>
      </c>
      <c r="AI111" s="92">
        <v>1.766147208276694</v>
      </c>
      <c r="AJ111" s="90" t="s">
        <v>26</v>
      </c>
      <c r="AK111" s="97">
        <v>4.650501827556055</v>
      </c>
      <c r="AL111" s="92">
        <v>6.5642019136354166E-4</v>
      </c>
      <c r="AM111" s="98"/>
      <c r="AN111" s="99">
        <v>20</v>
      </c>
      <c r="AO111" s="100" t="s">
        <v>1266</v>
      </c>
      <c r="AP111" s="100" t="s">
        <v>1267</v>
      </c>
      <c r="AQ111" s="100" t="s">
        <v>1365</v>
      </c>
      <c r="AR111" s="101" t="s">
        <v>1267</v>
      </c>
      <c r="AS111" s="91"/>
      <c r="AT111" s="91"/>
    </row>
    <row r="112" spans="1:46" x14ac:dyDescent="0.25">
      <c r="A112" s="90" t="s">
        <v>1531</v>
      </c>
      <c r="B112" s="91" t="s">
        <v>1256</v>
      </c>
      <c r="C112" s="91" t="s">
        <v>1257</v>
      </c>
      <c r="D112" s="91" t="s">
        <v>21</v>
      </c>
      <c r="E112" s="91" t="s">
        <v>22</v>
      </c>
      <c r="F112" s="91" t="s">
        <v>23</v>
      </c>
      <c r="G112" s="91" t="s">
        <v>557</v>
      </c>
      <c r="H112" s="91" t="s">
        <v>1523</v>
      </c>
      <c r="I112" s="91" t="s">
        <v>1434</v>
      </c>
      <c r="J112" s="91" t="s">
        <v>1435</v>
      </c>
      <c r="K112" s="91" t="s">
        <v>1446</v>
      </c>
      <c r="L112" s="92">
        <v>1.2030626403726161</v>
      </c>
      <c r="M112" s="93">
        <v>0.8</v>
      </c>
      <c r="N112" s="92">
        <v>1.0755462619647354</v>
      </c>
      <c r="O112" s="91" t="s">
        <v>1532</v>
      </c>
      <c r="P112" s="91"/>
      <c r="Q112" s="91" t="s">
        <v>1259</v>
      </c>
      <c r="R112" s="91" t="s">
        <v>1523</v>
      </c>
      <c r="S112" s="91"/>
      <c r="T112" s="94">
        <v>2.11</v>
      </c>
      <c r="U112" s="95">
        <v>30</v>
      </c>
      <c r="V112" s="96">
        <v>45200</v>
      </c>
      <c r="W112" s="96"/>
      <c r="X112" s="91" t="s">
        <v>1424</v>
      </c>
      <c r="Y112" s="91"/>
      <c r="Z112" s="91"/>
      <c r="AA112" s="91"/>
      <c r="AB112" s="91"/>
      <c r="AC112" s="91"/>
      <c r="AD112" s="91" t="s">
        <v>1331</v>
      </c>
      <c r="AE112" s="96"/>
      <c r="AF112" s="90"/>
      <c r="AG112" s="92">
        <v>1.8656487629052794E-4</v>
      </c>
      <c r="AH112" s="92">
        <v>1.9487352027338219E-4</v>
      </c>
      <c r="AI112" s="92">
        <v>0.44532179244394282</v>
      </c>
      <c r="AJ112" s="90" t="s">
        <v>1267</v>
      </c>
      <c r="AK112" s="97">
        <v>97.445499472471212</v>
      </c>
      <c r="AL112" s="92">
        <v>3.739268682802209E-4</v>
      </c>
      <c r="AM112" s="98"/>
      <c r="AN112" s="99">
        <v>20</v>
      </c>
      <c r="AO112" s="100" t="s">
        <v>1266</v>
      </c>
      <c r="AP112" s="100" t="s">
        <v>1267</v>
      </c>
      <c r="AQ112" s="100" t="s">
        <v>1365</v>
      </c>
      <c r="AR112" s="101" t="s">
        <v>1267</v>
      </c>
      <c r="AS112" s="101"/>
      <c r="AT112" s="91"/>
    </row>
    <row r="113" spans="1:46" x14ac:dyDescent="0.25">
      <c r="A113" s="91" t="s">
        <v>1533</v>
      </c>
      <c r="B113" s="91" t="s">
        <v>1269</v>
      </c>
      <c r="C113" s="91" t="s">
        <v>1257</v>
      </c>
      <c r="D113" s="91" t="s">
        <v>21</v>
      </c>
      <c r="E113" s="91" t="s">
        <v>22</v>
      </c>
      <c r="F113" s="91" t="s">
        <v>23</v>
      </c>
      <c r="G113" s="91" t="s">
        <v>557</v>
      </c>
      <c r="H113" s="91" t="s">
        <v>1523</v>
      </c>
      <c r="I113" s="91" t="s">
        <v>1434</v>
      </c>
      <c r="J113" s="91" t="s">
        <v>1435</v>
      </c>
      <c r="K113" s="91" t="s">
        <v>1446</v>
      </c>
      <c r="L113" s="92">
        <v>2.2698028633219098</v>
      </c>
      <c r="M113" s="93">
        <v>1.1000000000000001</v>
      </c>
      <c r="N113" s="92">
        <v>2.0292193466223947</v>
      </c>
      <c r="O113" s="91" t="s">
        <v>1532</v>
      </c>
      <c r="P113" s="91"/>
      <c r="Q113" s="91" t="s">
        <v>1259</v>
      </c>
      <c r="R113" s="91" t="s">
        <v>1523</v>
      </c>
      <c r="S113" s="91"/>
      <c r="T113" s="94">
        <v>1.4364000000000001</v>
      </c>
      <c r="U113" s="95">
        <v>30</v>
      </c>
      <c r="V113" s="96">
        <v>45931</v>
      </c>
      <c r="W113" s="96"/>
      <c r="X113" s="91" t="s">
        <v>1424</v>
      </c>
      <c r="Y113" s="91"/>
      <c r="Z113" s="91"/>
      <c r="AA113" s="91"/>
      <c r="AB113" s="91"/>
      <c r="AC113" s="91"/>
      <c r="AD113" s="91" t="s">
        <v>1331</v>
      </c>
      <c r="AE113" s="96"/>
      <c r="AF113" s="90"/>
      <c r="AG113" s="92">
        <v>3.5106945544624454E-4</v>
      </c>
      <c r="AH113" s="92">
        <v>3.6670429077299165E-4</v>
      </c>
      <c r="AI113" s="92">
        <v>1.2335275453157049</v>
      </c>
      <c r="AJ113" s="90" t="s">
        <v>26</v>
      </c>
      <c r="AK113" s="97">
        <v>18.180329161267128</v>
      </c>
      <c r="AL113" s="92">
        <v>7.0363888762979174E-4</v>
      </c>
      <c r="AM113" s="98"/>
      <c r="AN113" s="99">
        <v>20</v>
      </c>
      <c r="AO113" s="100" t="s">
        <v>1266</v>
      </c>
      <c r="AP113" s="100" t="s">
        <v>1267</v>
      </c>
      <c r="AQ113" s="100" t="s">
        <v>1365</v>
      </c>
      <c r="AR113" s="101" t="s">
        <v>1267</v>
      </c>
      <c r="AS113" s="91"/>
      <c r="AT113" s="91"/>
    </row>
    <row r="114" spans="1:46" x14ac:dyDescent="0.25">
      <c r="A114" s="91" t="s">
        <v>1534</v>
      </c>
      <c r="B114" s="91" t="s">
        <v>1271</v>
      </c>
      <c r="C114" s="91" t="s">
        <v>1257</v>
      </c>
      <c r="D114" s="91" t="s">
        <v>21</v>
      </c>
      <c r="E114" s="91" t="s">
        <v>22</v>
      </c>
      <c r="F114" s="91" t="s">
        <v>23</v>
      </c>
      <c r="G114" s="91" t="s">
        <v>557</v>
      </c>
      <c r="H114" s="91" t="s">
        <v>1523</v>
      </c>
      <c r="I114" s="91" t="s">
        <v>1434</v>
      </c>
      <c r="J114" s="91" t="s">
        <v>1435</v>
      </c>
      <c r="K114" s="91" t="s">
        <v>1446</v>
      </c>
      <c r="L114" s="92">
        <v>2.2698028633219098</v>
      </c>
      <c r="M114" s="93">
        <v>1.1000000000000001</v>
      </c>
      <c r="N114" s="92">
        <v>2.0292193466223947</v>
      </c>
      <c r="O114" s="91" t="s">
        <v>1532</v>
      </c>
      <c r="P114" s="91"/>
      <c r="Q114" s="91" t="s">
        <v>1259</v>
      </c>
      <c r="R114" s="91" t="s">
        <v>1523</v>
      </c>
      <c r="S114" s="91"/>
      <c r="T114" s="94">
        <v>1.4364000000000001</v>
      </c>
      <c r="U114" s="95">
        <v>30</v>
      </c>
      <c r="V114" s="96">
        <v>45931</v>
      </c>
      <c r="W114" s="96"/>
      <c r="X114" s="91" t="s">
        <v>1424</v>
      </c>
      <c r="Y114" s="91"/>
      <c r="Z114" s="91"/>
      <c r="AA114" s="91"/>
      <c r="AB114" s="91"/>
      <c r="AC114" s="91"/>
      <c r="AD114" s="91" t="s">
        <v>1331</v>
      </c>
      <c r="AE114" s="96"/>
      <c r="AF114" s="90"/>
      <c r="AG114" s="92">
        <v>3.5106945544624454E-4</v>
      </c>
      <c r="AH114" s="92">
        <v>3.6670429077299165E-4</v>
      </c>
      <c r="AI114" s="92">
        <v>1.2335275453157049</v>
      </c>
      <c r="AJ114" s="90" t="s">
        <v>26</v>
      </c>
      <c r="AK114" s="97">
        <v>18.180329161267128</v>
      </c>
      <c r="AL114" s="92">
        <v>7.0363888762979174E-4</v>
      </c>
      <c r="AM114" s="98"/>
      <c r="AN114" s="99">
        <v>20</v>
      </c>
      <c r="AO114" s="100" t="s">
        <v>1266</v>
      </c>
      <c r="AP114" s="100" t="s">
        <v>1267</v>
      </c>
      <c r="AQ114" s="100" t="s">
        <v>1365</v>
      </c>
      <c r="AR114" s="101" t="s">
        <v>1267</v>
      </c>
      <c r="AS114" s="91"/>
      <c r="AT114" s="91"/>
    </row>
    <row r="115" spans="1:46" x14ac:dyDescent="0.25">
      <c r="A115" s="91" t="s">
        <v>1535</v>
      </c>
      <c r="B115" s="91" t="s">
        <v>1256</v>
      </c>
      <c r="C115" s="91" t="s">
        <v>1257</v>
      </c>
      <c r="D115" s="91" t="s">
        <v>21</v>
      </c>
      <c r="E115" s="91" t="s">
        <v>22</v>
      </c>
      <c r="F115" s="91" t="s">
        <v>23</v>
      </c>
      <c r="G115" s="91" t="s">
        <v>557</v>
      </c>
      <c r="H115" s="91" t="s">
        <v>1523</v>
      </c>
      <c r="I115" s="91" t="s">
        <v>1434</v>
      </c>
      <c r="J115" s="91" t="s">
        <v>1441</v>
      </c>
      <c r="K115" s="91" t="s">
        <v>1446</v>
      </c>
      <c r="L115" s="92">
        <v>1.5094045132756586</v>
      </c>
      <c r="M115" s="93">
        <v>1.1000000000000001</v>
      </c>
      <c r="N115" s="92">
        <v>1.3494180000000002</v>
      </c>
      <c r="O115" s="91" t="s">
        <v>1536</v>
      </c>
      <c r="P115" s="91"/>
      <c r="Q115" s="91" t="s">
        <v>1259</v>
      </c>
      <c r="R115" s="91" t="s">
        <v>1523</v>
      </c>
      <c r="S115" s="91"/>
      <c r="T115" s="94">
        <v>2.8</v>
      </c>
      <c r="U115" s="91">
        <v>30</v>
      </c>
      <c r="V115" s="96">
        <v>45200</v>
      </c>
      <c r="W115" s="96"/>
      <c r="X115" s="91" t="s">
        <v>1424</v>
      </c>
      <c r="Y115" s="91"/>
      <c r="Z115" s="91"/>
      <c r="AA115" s="91"/>
      <c r="AB115" s="91"/>
      <c r="AC115" s="91"/>
      <c r="AD115" s="91" t="s">
        <v>1331</v>
      </c>
      <c r="AE115" s="96"/>
      <c r="AF115" s="91"/>
      <c r="AG115" s="92">
        <v>2.335596522087681E-4</v>
      </c>
      <c r="AH115" s="92">
        <v>2.4396120279827975E-4</v>
      </c>
      <c r="AI115" s="92">
        <v>0.42011318111265272</v>
      </c>
      <c r="AJ115" s="91" t="s">
        <v>1267</v>
      </c>
      <c r="AK115" s="97">
        <v>104.88690191405587</v>
      </c>
      <c r="AL115" s="92">
        <v>4.681172096458347E-4</v>
      </c>
      <c r="AM115" s="98"/>
      <c r="AN115" s="91">
        <v>20</v>
      </c>
      <c r="AO115" s="100" t="s">
        <v>1266</v>
      </c>
      <c r="AP115" s="100" t="s">
        <v>1267</v>
      </c>
      <c r="AQ115" s="100" t="s">
        <v>1365</v>
      </c>
      <c r="AR115" s="101" t="s">
        <v>1267</v>
      </c>
      <c r="AS115" s="91"/>
      <c r="AT115" s="91"/>
    </row>
    <row r="116" spans="1:46" x14ac:dyDescent="0.25">
      <c r="A116" s="91" t="s">
        <v>1537</v>
      </c>
      <c r="B116" s="91" t="s">
        <v>1269</v>
      </c>
      <c r="C116" s="91" t="s">
        <v>1257</v>
      </c>
      <c r="D116" s="91" t="s">
        <v>21</v>
      </c>
      <c r="E116" s="91" t="s">
        <v>22</v>
      </c>
      <c r="F116" s="91" t="s">
        <v>23</v>
      </c>
      <c r="G116" s="91" t="s">
        <v>557</v>
      </c>
      <c r="H116" s="91" t="s">
        <v>1523</v>
      </c>
      <c r="I116" s="91" t="s">
        <v>1434</v>
      </c>
      <c r="J116" s="91" t="s">
        <v>1441</v>
      </c>
      <c r="K116" s="91" t="s">
        <v>1446</v>
      </c>
      <c r="L116" s="92">
        <v>3.7467340133597924</v>
      </c>
      <c r="M116" s="93">
        <v>1.4</v>
      </c>
      <c r="N116" s="92">
        <v>3.3496059368921456</v>
      </c>
      <c r="O116" s="91" t="s">
        <v>1536</v>
      </c>
      <c r="P116" s="91"/>
      <c r="Q116" s="91" t="s">
        <v>1259</v>
      </c>
      <c r="R116" s="91" t="s">
        <v>1523</v>
      </c>
      <c r="S116" s="91"/>
      <c r="T116" s="94">
        <v>1.7185999999999999</v>
      </c>
      <c r="U116" s="95">
        <v>30</v>
      </c>
      <c r="V116" s="96">
        <v>45931</v>
      </c>
      <c r="W116" s="96"/>
      <c r="X116" s="91" t="s">
        <v>1424</v>
      </c>
      <c r="Y116" s="91"/>
      <c r="Z116" s="91"/>
      <c r="AA116" s="91"/>
      <c r="AB116" s="91"/>
      <c r="AC116" s="91"/>
      <c r="AD116" s="91" t="s">
        <v>1331</v>
      </c>
      <c r="AE116" s="96"/>
      <c r="AF116" s="90"/>
      <c r="AG116" s="92">
        <v>5.7950577604218843E-4</v>
      </c>
      <c r="AH116" s="92">
        <v>6.0531399501071597E-4</v>
      </c>
      <c r="AI116" s="92">
        <v>1.7018221204139059</v>
      </c>
      <c r="AJ116" s="90" t="s">
        <v>26</v>
      </c>
      <c r="AK116" s="97">
        <v>5.8348792896556283</v>
      </c>
      <c r="AL116" s="92">
        <v>1.1614875441415358E-3</v>
      </c>
      <c r="AM116" s="98"/>
      <c r="AN116" s="99">
        <v>20</v>
      </c>
      <c r="AO116" s="100" t="s">
        <v>1266</v>
      </c>
      <c r="AP116" s="100" t="s">
        <v>1267</v>
      </c>
      <c r="AQ116" s="100" t="s">
        <v>1365</v>
      </c>
      <c r="AR116" s="101" t="s">
        <v>1267</v>
      </c>
      <c r="AS116" s="91"/>
      <c r="AT116" s="91"/>
    </row>
    <row r="117" spans="1:46" x14ac:dyDescent="0.25">
      <c r="A117" s="91" t="s">
        <v>1538</v>
      </c>
      <c r="B117" s="91" t="s">
        <v>1271</v>
      </c>
      <c r="C117" s="91" t="s">
        <v>1257</v>
      </c>
      <c r="D117" s="91" t="s">
        <v>21</v>
      </c>
      <c r="E117" s="91" t="s">
        <v>22</v>
      </c>
      <c r="F117" s="91" t="s">
        <v>23</v>
      </c>
      <c r="G117" s="91" t="s">
        <v>557</v>
      </c>
      <c r="H117" s="91" t="s">
        <v>1523</v>
      </c>
      <c r="I117" s="91" t="s">
        <v>1434</v>
      </c>
      <c r="J117" s="91" t="s">
        <v>1441</v>
      </c>
      <c r="K117" s="91" t="s">
        <v>1446</v>
      </c>
      <c r="L117" s="92">
        <v>3.7467340133597924</v>
      </c>
      <c r="M117" s="93">
        <v>1.4</v>
      </c>
      <c r="N117" s="92">
        <v>3.3496059368921456</v>
      </c>
      <c r="O117" s="91" t="s">
        <v>1536</v>
      </c>
      <c r="P117" s="91"/>
      <c r="Q117" s="91" t="s">
        <v>1259</v>
      </c>
      <c r="R117" s="91" t="s">
        <v>1523</v>
      </c>
      <c r="S117" s="91"/>
      <c r="T117" s="94">
        <v>1.7185999999999999</v>
      </c>
      <c r="U117" s="95">
        <v>30</v>
      </c>
      <c r="V117" s="96">
        <v>45931</v>
      </c>
      <c r="W117" s="96"/>
      <c r="X117" s="91" t="s">
        <v>1424</v>
      </c>
      <c r="Y117" s="91"/>
      <c r="Z117" s="91"/>
      <c r="AA117" s="91"/>
      <c r="AB117" s="91"/>
      <c r="AC117" s="91"/>
      <c r="AD117" s="91" t="s">
        <v>1331</v>
      </c>
      <c r="AE117" s="96"/>
      <c r="AF117" s="90"/>
      <c r="AG117" s="92">
        <v>5.7950577604218843E-4</v>
      </c>
      <c r="AH117" s="92">
        <v>6.0531399501071597E-4</v>
      </c>
      <c r="AI117" s="92">
        <v>1.7018221204139059</v>
      </c>
      <c r="AJ117" s="90" t="s">
        <v>26</v>
      </c>
      <c r="AK117" s="97">
        <v>5.8348792896556283</v>
      </c>
      <c r="AL117" s="92">
        <v>1.1614875441415358E-3</v>
      </c>
      <c r="AM117" s="98"/>
      <c r="AN117" s="99">
        <v>20</v>
      </c>
      <c r="AO117" s="100" t="s">
        <v>1266</v>
      </c>
      <c r="AP117" s="100" t="s">
        <v>1267</v>
      </c>
      <c r="AQ117" s="100" t="s">
        <v>1365</v>
      </c>
      <c r="AR117" s="101" t="s">
        <v>1267</v>
      </c>
      <c r="AS117" s="91"/>
      <c r="AT117" s="91"/>
    </row>
    <row r="118" spans="1:46" x14ac:dyDescent="0.25">
      <c r="A118" s="90" t="s">
        <v>1539</v>
      </c>
      <c r="B118" s="91" t="s">
        <v>1256</v>
      </c>
      <c r="C118" s="91" t="s">
        <v>1257</v>
      </c>
      <c r="D118" s="91" t="s">
        <v>21</v>
      </c>
      <c r="E118" s="91" t="s">
        <v>22</v>
      </c>
      <c r="F118" s="91" t="s">
        <v>23</v>
      </c>
      <c r="G118" s="91" t="s">
        <v>557</v>
      </c>
      <c r="H118" s="91" t="s">
        <v>1540</v>
      </c>
      <c r="I118" s="91" t="s">
        <v>1434</v>
      </c>
      <c r="J118" s="91" t="s">
        <v>1435</v>
      </c>
      <c r="K118" s="91" t="s">
        <v>1436</v>
      </c>
      <c r="L118" s="92">
        <v>1.2056542004457969</v>
      </c>
      <c r="M118" s="93">
        <v>0.8</v>
      </c>
      <c r="N118" s="92">
        <v>1.0794798636363636</v>
      </c>
      <c r="O118" s="91" t="s">
        <v>1541</v>
      </c>
      <c r="P118" s="91"/>
      <c r="Q118" s="91" t="s">
        <v>1259</v>
      </c>
      <c r="R118" s="91" t="s">
        <v>1540</v>
      </c>
      <c r="S118" s="91"/>
      <c r="T118" s="94">
        <v>2.11</v>
      </c>
      <c r="U118" s="95">
        <v>30</v>
      </c>
      <c r="V118" s="96">
        <v>45200</v>
      </c>
      <c r="W118" s="96"/>
      <c r="X118" s="91" t="s">
        <v>1424</v>
      </c>
      <c r="Y118" s="91"/>
      <c r="Z118" s="91"/>
      <c r="AA118" s="91"/>
      <c r="AB118" s="91"/>
      <c r="AC118" s="91"/>
      <c r="AD118" s="91" t="s">
        <v>1331</v>
      </c>
      <c r="AE118" s="96"/>
      <c r="AF118" s="90"/>
      <c r="AG118" s="92">
        <v>1.626313722746511E-4</v>
      </c>
      <c r="AH118" s="92">
        <v>1.6970202958819331E-4</v>
      </c>
      <c r="AI118" s="92">
        <v>0.42165357135421166</v>
      </c>
      <c r="AJ118" s="90" t="s">
        <v>1267</v>
      </c>
      <c r="AK118" s="97">
        <v>100.22896073428294</v>
      </c>
      <c r="AL118" s="92">
        <v>3.7427344930296284E-4</v>
      </c>
      <c r="AM118" s="98"/>
      <c r="AN118" s="99">
        <v>20</v>
      </c>
      <c r="AO118" s="100" t="s">
        <v>1266</v>
      </c>
      <c r="AP118" s="100" t="s">
        <v>1267</v>
      </c>
      <c r="AQ118" s="100" t="s">
        <v>1365</v>
      </c>
      <c r="AR118" s="101" t="s">
        <v>1267</v>
      </c>
      <c r="AS118" s="101"/>
      <c r="AT118" s="91"/>
    </row>
    <row r="119" spans="1:46" x14ac:dyDescent="0.25">
      <c r="A119" s="91" t="s">
        <v>1542</v>
      </c>
      <c r="B119" s="91" t="s">
        <v>1269</v>
      </c>
      <c r="C119" s="91" t="s">
        <v>1257</v>
      </c>
      <c r="D119" s="91" t="s">
        <v>21</v>
      </c>
      <c r="E119" s="91" t="s">
        <v>22</v>
      </c>
      <c r="F119" s="91" t="s">
        <v>23</v>
      </c>
      <c r="G119" s="91" t="s">
        <v>557</v>
      </c>
      <c r="H119" s="91" t="s">
        <v>1540</v>
      </c>
      <c r="I119" s="91" t="s">
        <v>1434</v>
      </c>
      <c r="J119" s="91" t="s">
        <v>1435</v>
      </c>
      <c r="K119" s="91" t="s">
        <v>1436</v>
      </c>
      <c r="L119" s="92">
        <v>1.4609245333573349</v>
      </c>
      <c r="M119" s="93">
        <v>1.1000000000000001</v>
      </c>
      <c r="N119" s="92">
        <v>1.3080356004802007</v>
      </c>
      <c r="O119" s="91" t="s">
        <v>1541</v>
      </c>
      <c r="P119" s="91"/>
      <c r="Q119" s="91" t="s">
        <v>1259</v>
      </c>
      <c r="R119" s="91" t="s">
        <v>1540</v>
      </c>
      <c r="S119" s="91"/>
      <c r="T119" s="94">
        <v>2.11</v>
      </c>
      <c r="U119" s="95">
        <v>30</v>
      </c>
      <c r="V119" s="96">
        <v>45931</v>
      </c>
      <c r="W119" s="96"/>
      <c r="X119" s="91" t="s">
        <v>1424</v>
      </c>
      <c r="Y119" s="91"/>
      <c r="Z119" s="91"/>
      <c r="AA119" s="91"/>
      <c r="AB119" s="91"/>
      <c r="AC119" s="91"/>
      <c r="AD119" s="91" t="s">
        <v>1331</v>
      </c>
      <c r="AE119" s="96"/>
      <c r="AF119" s="90"/>
      <c r="AG119" s="92">
        <v>1.9679079627087854E-4</v>
      </c>
      <c r="AH119" s="92">
        <v>2.0534658881833753E-4</v>
      </c>
      <c r="AI119" s="92">
        <v>0.51131552727281626</v>
      </c>
      <c r="AJ119" s="90" t="s">
        <v>1267</v>
      </c>
      <c r="AK119" s="97">
        <v>78.60984801413376</v>
      </c>
      <c r="AL119" s="92">
        <v>4.5288660534077376E-4</v>
      </c>
      <c r="AM119" s="98"/>
      <c r="AN119" s="99">
        <v>20</v>
      </c>
      <c r="AO119" s="100" t="s">
        <v>1266</v>
      </c>
      <c r="AP119" s="100" t="s">
        <v>1267</v>
      </c>
      <c r="AQ119" s="100" t="s">
        <v>1365</v>
      </c>
      <c r="AR119" s="101" t="s">
        <v>1267</v>
      </c>
      <c r="AS119" s="91"/>
      <c r="AT119" s="91"/>
    </row>
    <row r="120" spans="1:46" x14ac:dyDescent="0.25">
      <c r="A120" s="91" t="s">
        <v>1543</v>
      </c>
      <c r="B120" s="91" t="s">
        <v>1271</v>
      </c>
      <c r="C120" s="91" t="s">
        <v>1257</v>
      </c>
      <c r="D120" s="91" t="s">
        <v>21</v>
      </c>
      <c r="E120" s="91" t="s">
        <v>22</v>
      </c>
      <c r="F120" s="91" t="s">
        <v>23</v>
      </c>
      <c r="G120" s="91" t="s">
        <v>557</v>
      </c>
      <c r="H120" s="91" t="s">
        <v>1540</v>
      </c>
      <c r="I120" s="91" t="s">
        <v>1434</v>
      </c>
      <c r="J120" s="91" t="s">
        <v>1435</v>
      </c>
      <c r="K120" s="91" t="s">
        <v>1436</v>
      </c>
      <c r="L120" s="92">
        <v>1.4609245333573349</v>
      </c>
      <c r="M120" s="93">
        <v>1.1000000000000001</v>
      </c>
      <c r="N120" s="92">
        <v>1.3080356004802007</v>
      </c>
      <c r="O120" s="91" t="s">
        <v>1541</v>
      </c>
      <c r="P120" s="91"/>
      <c r="Q120" s="91" t="s">
        <v>1259</v>
      </c>
      <c r="R120" s="91" t="s">
        <v>1540</v>
      </c>
      <c r="S120" s="91"/>
      <c r="T120" s="94">
        <v>2.11</v>
      </c>
      <c r="U120" s="95">
        <v>30</v>
      </c>
      <c r="V120" s="96">
        <v>45931</v>
      </c>
      <c r="W120" s="96"/>
      <c r="X120" s="91" t="s">
        <v>1424</v>
      </c>
      <c r="Y120" s="91"/>
      <c r="Z120" s="91"/>
      <c r="AA120" s="91"/>
      <c r="AB120" s="91"/>
      <c r="AC120" s="91"/>
      <c r="AD120" s="91" t="s">
        <v>1331</v>
      </c>
      <c r="AE120" s="96"/>
      <c r="AF120" s="90"/>
      <c r="AG120" s="92">
        <v>1.9679079627087854E-4</v>
      </c>
      <c r="AH120" s="92">
        <v>2.0534658881833753E-4</v>
      </c>
      <c r="AI120" s="92">
        <v>0.51131552727281626</v>
      </c>
      <c r="AJ120" s="90" t="s">
        <v>1267</v>
      </c>
      <c r="AK120" s="97">
        <v>78.60984801413376</v>
      </c>
      <c r="AL120" s="92">
        <v>4.5288660534077376E-4</v>
      </c>
      <c r="AM120" s="98"/>
      <c r="AN120" s="99">
        <v>20</v>
      </c>
      <c r="AO120" s="100" t="s">
        <v>1266</v>
      </c>
      <c r="AP120" s="100" t="s">
        <v>1267</v>
      </c>
      <c r="AQ120" s="100" t="s">
        <v>1365</v>
      </c>
      <c r="AR120" s="101" t="s">
        <v>1267</v>
      </c>
      <c r="AS120" s="91"/>
      <c r="AT120" s="91"/>
    </row>
    <row r="121" spans="1:46" x14ac:dyDescent="0.25">
      <c r="A121" s="90" t="s">
        <v>1544</v>
      </c>
      <c r="B121" s="91" t="s">
        <v>1256</v>
      </c>
      <c r="C121" s="91" t="s">
        <v>1257</v>
      </c>
      <c r="D121" s="91" t="s">
        <v>21</v>
      </c>
      <c r="E121" s="91" t="s">
        <v>22</v>
      </c>
      <c r="F121" s="91" t="s">
        <v>23</v>
      </c>
      <c r="G121" s="91" t="s">
        <v>557</v>
      </c>
      <c r="H121" s="91" t="s">
        <v>1540</v>
      </c>
      <c r="I121" s="91" t="s">
        <v>1434</v>
      </c>
      <c r="J121" s="91" t="s">
        <v>1441</v>
      </c>
      <c r="K121" s="91" t="s">
        <v>1436</v>
      </c>
      <c r="L121" s="92">
        <v>1.2762949846943494</v>
      </c>
      <c r="M121" s="93">
        <v>1.1000000000000001</v>
      </c>
      <c r="N121" s="92">
        <v>1.142727936026936</v>
      </c>
      <c r="O121" s="91" t="s">
        <v>1545</v>
      </c>
      <c r="P121" s="91"/>
      <c r="Q121" s="91" t="s">
        <v>1259</v>
      </c>
      <c r="R121" s="91" t="s">
        <v>1540</v>
      </c>
      <c r="S121" s="91"/>
      <c r="T121" s="94">
        <v>2.8</v>
      </c>
      <c r="U121" s="95">
        <v>30</v>
      </c>
      <c r="V121" s="96">
        <v>45200</v>
      </c>
      <c r="W121" s="96"/>
      <c r="X121" s="91" t="s">
        <v>1424</v>
      </c>
      <c r="Y121" s="91"/>
      <c r="Z121" s="91"/>
      <c r="AA121" s="91"/>
      <c r="AB121" s="91"/>
      <c r="AC121" s="91"/>
      <c r="AD121" s="91" t="s">
        <v>1331</v>
      </c>
      <c r="AE121" s="96"/>
      <c r="AF121" s="90"/>
      <c r="AG121" s="92">
        <v>1.7187679112577029E-4</v>
      </c>
      <c r="AH121" s="92">
        <v>1.7934940771384921E-4</v>
      </c>
      <c r="AI121" s="92">
        <v>0.33580960775764102</v>
      </c>
      <c r="AJ121" s="90" t="s">
        <v>1267</v>
      </c>
      <c r="AK121" s="97">
        <v>131.90176192529171</v>
      </c>
      <c r="AL121" s="92">
        <v>3.9555049293397456E-4</v>
      </c>
      <c r="AM121" s="98"/>
      <c r="AN121" s="99">
        <v>20</v>
      </c>
      <c r="AO121" s="100" t="s">
        <v>1266</v>
      </c>
      <c r="AP121" s="100" t="s">
        <v>1267</v>
      </c>
      <c r="AQ121" s="100" t="s">
        <v>1365</v>
      </c>
      <c r="AR121" s="101" t="s">
        <v>1267</v>
      </c>
      <c r="AS121" s="101"/>
      <c r="AT121" s="91"/>
    </row>
    <row r="122" spans="1:46" x14ac:dyDescent="0.25">
      <c r="A122" s="91" t="s">
        <v>1546</v>
      </c>
      <c r="B122" s="91" t="s">
        <v>1269</v>
      </c>
      <c r="C122" s="91" t="s">
        <v>1257</v>
      </c>
      <c r="D122" s="91" t="s">
        <v>21</v>
      </c>
      <c r="E122" s="91" t="s">
        <v>22</v>
      </c>
      <c r="F122" s="91" t="s">
        <v>23</v>
      </c>
      <c r="G122" s="91" t="s">
        <v>557</v>
      </c>
      <c r="H122" s="91" t="s">
        <v>1540</v>
      </c>
      <c r="I122" s="91" t="s">
        <v>1434</v>
      </c>
      <c r="J122" s="91" t="s">
        <v>1441</v>
      </c>
      <c r="K122" s="91" t="s">
        <v>1436</v>
      </c>
      <c r="L122" s="92">
        <v>1.9168284204754769</v>
      </c>
      <c r="M122" s="93">
        <v>1.4</v>
      </c>
      <c r="N122" s="92">
        <v>1.7162281532997481</v>
      </c>
      <c r="O122" s="91" t="s">
        <v>1545</v>
      </c>
      <c r="P122" s="91"/>
      <c r="Q122" s="91" t="s">
        <v>1259</v>
      </c>
      <c r="R122" s="91" t="s">
        <v>1540</v>
      </c>
      <c r="S122" s="91"/>
      <c r="T122" s="94">
        <v>2.8</v>
      </c>
      <c r="U122" s="95">
        <v>30</v>
      </c>
      <c r="V122" s="96">
        <v>45931</v>
      </c>
      <c r="W122" s="96"/>
      <c r="X122" s="91" t="s">
        <v>1424</v>
      </c>
      <c r="Y122" s="91"/>
      <c r="Z122" s="91"/>
      <c r="AA122" s="91"/>
      <c r="AB122" s="91"/>
      <c r="AC122" s="91"/>
      <c r="AD122" s="91" t="s">
        <v>1331</v>
      </c>
      <c r="AE122" s="96"/>
      <c r="AF122" s="90"/>
      <c r="AG122" s="92">
        <v>2.5820237977190215E-4</v>
      </c>
      <c r="AH122" s="92">
        <v>2.6942813848852316E-4</v>
      </c>
      <c r="AI122" s="92">
        <v>0.50555552728780428</v>
      </c>
      <c r="AJ122" s="90" t="s">
        <v>1267</v>
      </c>
      <c r="AK122" s="97">
        <v>79.776450757591064</v>
      </c>
      <c r="AL122" s="92">
        <v>5.9421681034739775E-4</v>
      </c>
      <c r="AM122" s="98"/>
      <c r="AN122" s="99">
        <v>20</v>
      </c>
      <c r="AO122" s="100" t="s">
        <v>1266</v>
      </c>
      <c r="AP122" s="100" t="s">
        <v>1267</v>
      </c>
      <c r="AQ122" s="100" t="s">
        <v>1365</v>
      </c>
      <c r="AR122" s="101" t="s">
        <v>1267</v>
      </c>
      <c r="AS122" s="91"/>
      <c r="AT122" s="91"/>
    </row>
    <row r="123" spans="1:46" x14ac:dyDescent="0.25">
      <c r="A123" s="91" t="s">
        <v>1547</v>
      </c>
      <c r="B123" s="91" t="s">
        <v>1271</v>
      </c>
      <c r="C123" s="91" t="s">
        <v>1257</v>
      </c>
      <c r="D123" s="91" t="s">
        <v>21</v>
      </c>
      <c r="E123" s="91" t="s">
        <v>22</v>
      </c>
      <c r="F123" s="91" t="s">
        <v>23</v>
      </c>
      <c r="G123" s="91" t="s">
        <v>557</v>
      </c>
      <c r="H123" s="91" t="s">
        <v>1540</v>
      </c>
      <c r="I123" s="91" t="s">
        <v>1434</v>
      </c>
      <c r="J123" s="91" t="s">
        <v>1441</v>
      </c>
      <c r="K123" s="91" t="s">
        <v>1436</v>
      </c>
      <c r="L123" s="92">
        <v>1.9168284204754769</v>
      </c>
      <c r="M123" s="93">
        <v>1.4</v>
      </c>
      <c r="N123" s="92">
        <v>1.7162281532997481</v>
      </c>
      <c r="O123" s="91" t="s">
        <v>1545</v>
      </c>
      <c r="P123" s="91"/>
      <c r="Q123" s="91" t="s">
        <v>1259</v>
      </c>
      <c r="R123" s="91" t="s">
        <v>1540</v>
      </c>
      <c r="S123" s="91"/>
      <c r="T123" s="94">
        <v>2.8</v>
      </c>
      <c r="U123" s="95">
        <v>30</v>
      </c>
      <c r="V123" s="96">
        <v>45931</v>
      </c>
      <c r="W123" s="96"/>
      <c r="X123" s="91" t="s">
        <v>1424</v>
      </c>
      <c r="Y123" s="91"/>
      <c r="Z123" s="91"/>
      <c r="AA123" s="91"/>
      <c r="AB123" s="91"/>
      <c r="AC123" s="91"/>
      <c r="AD123" s="91" t="s">
        <v>1331</v>
      </c>
      <c r="AE123" s="96"/>
      <c r="AF123" s="90"/>
      <c r="AG123" s="92">
        <v>2.5820237977190215E-4</v>
      </c>
      <c r="AH123" s="92">
        <v>2.6942813848852316E-4</v>
      </c>
      <c r="AI123" s="92">
        <v>0.50555552728780428</v>
      </c>
      <c r="AJ123" s="90" t="s">
        <v>1267</v>
      </c>
      <c r="AK123" s="97">
        <v>79.776450757591064</v>
      </c>
      <c r="AL123" s="92">
        <v>5.9421681034739775E-4</v>
      </c>
      <c r="AM123" s="98"/>
      <c r="AN123" s="99">
        <v>20</v>
      </c>
      <c r="AO123" s="100" t="s">
        <v>1266</v>
      </c>
      <c r="AP123" s="100" t="s">
        <v>1267</v>
      </c>
      <c r="AQ123" s="100" t="s">
        <v>1365</v>
      </c>
      <c r="AR123" s="101" t="s">
        <v>1267</v>
      </c>
      <c r="AS123" s="91"/>
      <c r="AT123" s="91"/>
    </row>
    <row r="124" spans="1:46" x14ac:dyDescent="0.25">
      <c r="A124" s="90" t="s">
        <v>1548</v>
      </c>
      <c r="B124" s="91" t="s">
        <v>1256</v>
      </c>
      <c r="C124" s="91" t="s">
        <v>1257</v>
      </c>
      <c r="D124" s="91" t="s">
        <v>21</v>
      </c>
      <c r="E124" s="91" t="s">
        <v>22</v>
      </c>
      <c r="F124" s="91" t="s">
        <v>23</v>
      </c>
      <c r="G124" s="91" t="s">
        <v>557</v>
      </c>
      <c r="H124" s="91" t="s">
        <v>1540</v>
      </c>
      <c r="I124" s="91" t="s">
        <v>1434</v>
      </c>
      <c r="J124" s="91" t="s">
        <v>1435</v>
      </c>
      <c r="K124" s="91" t="s">
        <v>1446</v>
      </c>
      <c r="L124" s="92">
        <v>1.1641084256114353</v>
      </c>
      <c r="M124" s="93">
        <v>0.8</v>
      </c>
      <c r="N124" s="92">
        <v>1.0422819445843827</v>
      </c>
      <c r="O124" s="91" t="s">
        <v>1549</v>
      </c>
      <c r="P124" s="91"/>
      <c r="Q124" s="91" t="s">
        <v>1259</v>
      </c>
      <c r="R124" s="91" t="s">
        <v>1540</v>
      </c>
      <c r="S124" s="91"/>
      <c r="T124" s="94">
        <v>2.11</v>
      </c>
      <c r="U124" s="95">
        <v>30</v>
      </c>
      <c r="V124" s="96">
        <v>45200</v>
      </c>
      <c r="W124" s="96"/>
      <c r="X124" s="91" t="s">
        <v>1424</v>
      </c>
      <c r="Y124" s="91"/>
      <c r="Z124" s="91"/>
      <c r="AA124" s="91"/>
      <c r="AB124" s="91"/>
      <c r="AC124" s="91"/>
      <c r="AD124" s="91" t="s">
        <v>1331</v>
      </c>
      <c r="AE124" s="96"/>
      <c r="AF124" s="90"/>
      <c r="AG124" s="92">
        <v>1.5721977528829469E-4</v>
      </c>
      <c r="AH124" s="92">
        <v>1.6405515482440476E-4</v>
      </c>
      <c r="AI124" s="92">
        <v>0.40762295005333904</v>
      </c>
      <c r="AJ124" s="90" t="s">
        <v>1267</v>
      </c>
      <c r="AK124" s="97">
        <v>104.49365699655118</v>
      </c>
      <c r="AL124" s="92">
        <v>3.6181941265558964E-4</v>
      </c>
      <c r="AM124" s="98"/>
      <c r="AN124" s="99">
        <v>20</v>
      </c>
      <c r="AO124" s="100" t="s">
        <v>1266</v>
      </c>
      <c r="AP124" s="100" t="s">
        <v>1267</v>
      </c>
      <c r="AQ124" s="100" t="s">
        <v>1365</v>
      </c>
      <c r="AR124" s="101" t="s">
        <v>1267</v>
      </c>
      <c r="AS124" s="101"/>
      <c r="AT124" s="91"/>
    </row>
    <row r="125" spans="1:46" x14ac:dyDescent="0.25">
      <c r="A125" s="91" t="s">
        <v>1550</v>
      </c>
      <c r="B125" s="91" t="s">
        <v>1269</v>
      </c>
      <c r="C125" s="91" t="s">
        <v>1257</v>
      </c>
      <c r="D125" s="91" t="s">
        <v>21</v>
      </c>
      <c r="E125" s="91" t="s">
        <v>22</v>
      </c>
      <c r="F125" s="91" t="s">
        <v>23</v>
      </c>
      <c r="G125" s="91" t="s">
        <v>557</v>
      </c>
      <c r="H125" s="91" t="s">
        <v>1540</v>
      </c>
      <c r="I125" s="91" t="s">
        <v>1434</v>
      </c>
      <c r="J125" s="91" t="s">
        <v>1435</v>
      </c>
      <c r="K125" s="91" t="s">
        <v>1446</v>
      </c>
      <c r="L125" s="92">
        <v>2.0166675249872257</v>
      </c>
      <c r="M125" s="93">
        <v>1.1000000000000001</v>
      </c>
      <c r="N125" s="92">
        <v>1.8056188781726588</v>
      </c>
      <c r="O125" s="91" t="s">
        <v>1549</v>
      </c>
      <c r="P125" s="91"/>
      <c r="Q125" s="91" t="s">
        <v>1259</v>
      </c>
      <c r="R125" s="91" t="s">
        <v>1540</v>
      </c>
      <c r="S125" s="91"/>
      <c r="T125" s="94">
        <v>2.8</v>
      </c>
      <c r="U125" s="95">
        <v>30</v>
      </c>
      <c r="V125" s="96">
        <v>45931</v>
      </c>
      <c r="W125" s="96"/>
      <c r="X125" s="91" t="s">
        <v>1424</v>
      </c>
      <c r="Y125" s="91"/>
      <c r="Z125" s="91"/>
      <c r="AA125" s="91"/>
      <c r="AB125" s="91"/>
      <c r="AC125" s="91"/>
      <c r="AD125" s="91" t="s">
        <v>1331</v>
      </c>
      <c r="AE125" s="96"/>
      <c r="AF125" s="90"/>
      <c r="AG125" s="92">
        <v>2.7165099838787337E-4</v>
      </c>
      <c r="AH125" s="92">
        <v>2.834614571672441E-4</v>
      </c>
      <c r="AI125" s="92">
        <v>0.53188767605303322</v>
      </c>
      <c r="AJ125" s="90" t="s">
        <v>1267</v>
      </c>
      <c r="AK125" s="97">
        <v>74.649538739629264</v>
      </c>
      <c r="AL125" s="92">
        <v>6.2516693274604026E-4</v>
      </c>
      <c r="AM125" s="98"/>
      <c r="AN125" s="99">
        <v>20</v>
      </c>
      <c r="AO125" s="100" t="s">
        <v>1266</v>
      </c>
      <c r="AP125" s="100" t="s">
        <v>1267</v>
      </c>
      <c r="AQ125" s="100" t="s">
        <v>1365</v>
      </c>
      <c r="AR125" s="101" t="s">
        <v>1267</v>
      </c>
      <c r="AS125" s="91"/>
      <c r="AT125" s="91"/>
    </row>
    <row r="126" spans="1:46" x14ac:dyDescent="0.25">
      <c r="A126" s="91" t="s">
        <v>1551</v>
      </c>
      <c r="B126" s="91" t="s">
        <v>1271</v>
      </c>
      <c r="C126" s="91" t="s">
        <v>1257</v>
      </c>
      <c r="D126" s="91" t="s">
        <v>21</v>
      </c>
      <c r="E126" s="91" t="s">
        <v>22</v>
      </c>
      <c r="F126" s="91" t="s">
        <v>23</v>
      </c>
      <c r="G126" s="91" t="s">
        <v>557</v>
      </c>
      <c r="H126" s="91" t="s">
        <v>1540</v>
      </c>
      <c r="I126" s="91" t="s">
        <v>1434</v>
      </c>
      <c r="J126" s="91" t="s">
        <v>1435</v>
      </c>
      <c r="K126" s="91" t="s">
        <v>1446</v>
      </c>
      <c r="L126" s="92">
        <v>2.0166675249872257</v>
      </c>
      <c r="M126" s="93">
        <v>1.1000000000000001</v>
      </c>
      <c r="N126" s="92">
        <v>1.8056188781726588</v>
      </c>
      <c r="O126" s="91" t="s">
        <v>1549</v>
      </c>
      <c r="P126" s="91"/>
      <c r="Q126" s="91" t="s">
        <v>1259</v>
      </c>
      <c r="R126" s="91" t="s">
        <v>1540</v>
      </c>
      <c r="S126" s="91"/>
      <c r="T126" s="94">
        <v>2.8</v>
      </c>
      <c r="U126" s="95">
        <v>30</v>
      </c>
      <c r="V126" s="96">
        <v>45931</v>
      </c>
      <c r="W126" s="96"/>
      <c r="X126" s="91" t="s">
        <v>1424</v>
      </c>
      <c r="Y126" s="91"/>
      <c r="Z126" s="91"/>
      <c r="AA126" s="91"/>
      <c r="AB126" s="91"/>
      <c r="AC126" s="91"/>
      <c r="AD126" s="91" t="s">
        <v>1331</v>
      </c>
      <c r="AE126" s="96"/>
      <c r="AF126" s="90"/>
      <c r="AG126" s="92">
        <v>2.7165099838787337E-4</v>
      </c>
      <c r="AH126" s="92">
        <v>2.834614571672441E-4</v>
      </c>
      <c r="AI126" s="92">
        <v>0.53188767605303322</v>
      </c>
      <c r="AJ126" s="90" t="s">
        <v>1267</v>
      </c>
      <c r="AK126" s="97">
        <v>74.649538739629264</v>
      </c>
      <c r="AL126" s="92">
        <v>6.2516693274604026E-4</v>
      </c>
      <c r="AM126" s="98"/>
      <c r="AN126" s="99">
        <v>20</v>
      </c>
      <c r="AO126" s="100" t="s">
        <v>1266</v>
      </c>
      <c r="AP126" s="100" t="s">
        <v>1267</v>
      </c>
      <c r="AQ126" s="100" t="s">
        <v>1365</v>
      </c>
      <c r="AR126" s="101" t="s">
        <v>1267</v>
      </c>
      <c r="AS126" s="91"/>
      <c r="AT126" s="91"/>
    </row>
    <row r="127" spans="1:46" x14ac:dyDescent="0.25">
      <c r="A127" s="90" t="s">
        <v>1552</v>
      </c>
      <c r="B127" s="91" t="s">
        <v>1256</v>
      </c>
      <c r="C127" s="91" t="s">
        <v>1257</v>
      </c>
      <c r="D127" s="91" t="s">
        <v>21</v>
      </c>
      <c r="E127" s="91" t="s">
        <v>22</v>
      </c>
      <c r="F127" s="91" t="s">
        <v>23</v>
      </c>
      <c r="G127" s="91" t="s">
        <v>557</v>
      </c>
      <c r="H127" s="91" t="s">
        <v>1540</v>
      </c>
      <c r="I127" s="91" t="s">
        <v>1434</v>
      </c>
      <c r="J127" s="91" t="s">
        <v>1441</v>
      </c>
      <c r="K127" s="91" t="s">
        <v>1446</v>
      </c>
      <c r="L127" s="92">
        <v>1.4959798602652961</v>
      </c>
      <c r="M127" s="93">
        <v>1.1000000000000001</v>
      </c>
      <c r="N127" s="92">
        <v>1.3394223111111112</v>
      </c>
      <c r="O127" s="91" t="s">
        <v>1553</v>
      </c>
      <c r="P127" s="91"/>
      <c r="Q127" s="91" t="s">
        <v>1259</v>
      </c>
      <c r="R127" s="91" t="s">
        <v>1540</v>
      </c>
      <c r="S127" s="91"/>
      <c r="T127" s="94">
        <v>2.8</v>
      </c>
      <c r="U127" s="95">
        <v>30</v>
      </c>
      <c r="V127" s="96">
        <v>45200</v>
      </c>
      <c r="W127" s="96"/>
      <c r="X127" s="91" t="s">
        <v>1424</v>
      </c>
      <c r="Y127" s="91"/>
      <c r="Z127" s="91"/>
      <c r="AA127" s="91"/>
      <c r="AB127" s="91"/>
      <c r="AC127" s="91"/>
      <c r="AD127" s="91" t="s">
        <v>1331</v>
      </c>
      <c r="AE127" s="96"/>
      <c r="AF127" s="90"/>
      <c r="AG127" s="92">
        <v>2.0159976296223813E-4</v>
      </c>
      <c r="AH127" s="92">
        <v>2.1036463297753903E-4</v>
      </c>
      <c r="AI127" s="92">
        <v>0.39388178520766048</v>
      </c>
      <c r="AJ127" s="90" t="s">
        <v>1267</v>
      </c>
      <c r="AK127" s="97">
        <v>108.96486256909124</v>
      </c>
      <c r="AL127" s="92">
        <v>4.6395377230852591E-4</v>
      </c>
      <c r="AM127" s="98"/>
      <c r="AN127" s="99">
        <v>20</v>
      </c>
      <c r="AO127" s="100" t="s">
        <v>1266</v>
      </c>
      <c r="AP127" s="100" t="s">
        <v>1267</v>
      </c>
      <c r="AQ127" s="100" t="s">
        <v>1365</v>
      </c>
      <c r="AR127" s="101" t="s">
        <v>1267</v>
      </c>
      <c r="AS127" s="101"/>
      <c r="AT127" s="91"/>
    </row>
    <row r="128" spans="1:46" x14ac:dyDescent="0.25">
      <c r="A128" s="91" t="s">
        <v>1554</v>
      </c>
      <c r="B128" s="91" t="s">
        <v>1269</v>
      </c>
      <c r="C128" s="91" t="s">
        <v>1257</v>
      </c>
      <c r="D128" s="91" t="s">
        <v>21</v>
      </c>
      <c r="E128" s="91" t="s">
        <v>22</v>
      </c>
      <c r="F128" s="91" t="s">
        <v>23</v>
      </c>
      <c r="G128" s="91" t="s">
        <v>557</v>
      </c>
      <c r="H128" s="91" t="s">
        <v>1540</v>
      </c>
      <c r="I128" s="91" t="s">
        <v>1434</v>
      </c>
      <c r="J128" s="91" t="s">
        <v>1441</v>
      </c>
      <c r="K128" s="91" t="s">
        <v>1446</v>
      </c>
      <c r="L128" s="92">
        <v>3.3920574801323964</v>
      </c>
      <c r="M128" s="93">
        <v>1.4</v>
      </c>
      <c r="N128" s="92">
        <v>3.0370712802610482</v>
      </c>
      <c r="O128" s="91" t="s">
        <v>1553</v>
      </c>
      <c r="P128" s="91"/>
      <c r="Q128" s="91" t="s">
        <v>1259</v>
      </c>
      <c r="R128" s="91" t="s">
        <v>1540</v>
      </c>
      <c r="S128" s="91"/>
      <c r="T128" s="94">
        <v>1.95</v>
      </c>
      <c r="U128" s="95">
        <v>30</v>
      </c>
      <c r="V128" s="96">
        <v>45931</v>
      </c>
      <c r="W128" s="96"/>
      <c r="X128" s="91" t="s">
        <v>1424</v>
      </c>
      <c r="Y128" s="91"/>
      <c r="Z128" s="91"/>
      <c r="AA128" s="91"/>
      <c r="AB128" s="91"/>
      <c r="AC128" s="91"/>
      <c r="AD128" s="91" t="s">
        <v>1331</v>
      </c>
      <c r="AE128" s="96"/>
      <c r="AF128" s="90"/>
      <c r="AG128" s="92">
        <v>4.5692003746272263E-4</v>
      </c>
      <c r="AH128" s="92">
        <v>4.7678536208861188E-4</v>
      </c>
      <c r="AI128" s="92">
        <v>1.2846128026242647</v>
      </c>
      <c r="AJ128" s="90" t="s">
        <v>26</v>
      </c>
      <c r="AK128" s="97">
        <v>16.972547766228917</v>
      </c>
      <c r="AL128" s="92">
        <v>1.0515378188410431E-3</v>
      </c>
      <c r="AM128" s="98"/>
      <c r="AN128" s="99">
        <v>20</v>
      </c>
      <c r="AO128" s="100" t="s">
        <v>1266</v>
      </c>
      <c r="AP128" s="100" t="s">
        <v>1267</v>
      </c>
      <c r="AQ128" s="100" t="s">
        <v>1365</v>
      </c>
      <c r="AR128" s="101" t="s">
        <v>1267</v>
      </c>
      <c r="AS128" s="91"/>
      <c r="AT128" s="91"/>
    </row>
    <row r="129" spans="1:46" x14ac:dyDescent="0.25">
      <c r="A129" s="91" t="s">
        <v>1555</v>
      </c>
      <c r="B129" s="91" t="s">
        <v>1271</v>
      </c>
      <c r="C129" s="91" t="s">
        <v>1257</v>
      </c>
      <c r="D129" s="91" t="s">
        <v>21</v>
      </c>
      <c r="E129" s="91" t="s">
        <v>22</v>
      </c>
      <c r="F129" s="91" t="s">
        <v>23</v>
      </c>
      <c r="G129" s="91" t="s">
        <v>557</v>
      </c>
      <c r="H129" s="91" t="s">
        <v>1540</v>
      </c>
      <c r="I129" s="91" t="s">
        <v>1434</v>
      </c>
      <c r="J129" s="91" t="s">
        <v>1441</v>
      </c>
      <c r="K129" s="91" t="s">
        <v>1446</v>
      </c>
      <c r="L129" s="92">
        <v>3.3920574801323964</v>
      </c>
      <c r="M129" s="93">
        <v>1.4</v>
      </c>
      <c r="N129" s="92">
        <v>3.0370712802610482</v>
      </c>
      <c r="O129" s="91" t="s">
        <v>1553</v>
      </c>
      <c r="P129" s="91"/>
      <c r="Q129" s="91" t="s">
        <v>1259</v>
      </c>
      <c r="R129" s="91" t="s">
        <v>1540</v>
      </c>
      <c r="S129" s="91"/>
      <c r="T129" s="94">
        <v>1.95</v>
      </c>
      <c r="U129" s="95">
        <v>30</v>
      </c>
      <c r="V129" s="96">
        <v>45931</v>
      </c>
      <c r="W129" s="96"/>
      <c r="X129" s="91" t="s">
        <v>1424</v>
      </c>
      <c r="Y129" s="91"/>
      <c r="Z129" s="91"/>
      <c r="AA129" s="91"/>
      <c r="AB129" s="91"/>
      <c r="AC129" s="91"/>
      <c r="AD129" s="91" t="s">
        <v>1331</v>
      </c>
      <c r="AE129" s="96"/>
      <c r="AF129" s="90"/>
      <c r="AG129" s="92">
        <v>4.5692003746272263E-4</v>
      </c>
      <c r="AH129" s="92">
        <v>4.7678536208861188E-4</v>
      </c>
      <c r="AI129" s="92">
        <v>1.2846128026242647</v>
      </c>
      <c r="AJ129" s="90" t="s">
        <v>26</v>
      </c>
      <c r="AK129" s="97">
        <v>16.972547766228917</v>
      </c>
      <c r="AL129" s="92">
        <v>1.0515378188410431E-3</v>
      </c>
      <c r="AM129" s="98"/>
      <c r="AN129" s="99">
        <v>20</v>
      </c>
      <c r="AO129" s="100" t="s">
        <v>1266</v>
      </c>
      <c r="AP129" s="100" t="s">
        <v>1267</v>
      </c>
      <c r="AQ129" s="100" t="s">
        <v>1365</v>
      </c>
      <c r="AR129" s="101" t="s">
        <v>1267</v>
      </c>
      <c r="AS129" s="91"/>
      <c r="AT129" s="91"/>
    </row>
    <row r="130" spans="1:46" x14ac:dyDescent="0.25">
      <c r="A130" s="91" t="s">
        <v>1556</v>
      </c>
      <c r="B130" s="91" t="s">
        <v>1256</v>
      </c>
      <c r="C130" s="91" t="s">
        <v>1257</v>
      </c>
      <c r="D130" s="91" t="s">
        <v>21</v>
      </c>
      <c r="E130" s="91" t="s">
        <v>22</v>
      </c>
      <c r="F130" s="91" t="s">
        <v>23</v>
      </c>
      <c r="G130" s="91" t="s">
        <v>557</v>
      </c>
      <c r="H130" s="91" t="s">
        <v>1557</v>
      </c>
      <c r="I130" s="91" t="s">
        <v>1434</v>
      </c>
      <c r="J130" s="91" t="s">
        <v>1435</v>
      </c>
      <c r="K130" s="91" t="s">
        <v>1436</v>
      </c>
      <c r="L130" s="92">
        <v>1.1865168321847523</v>
      </c>
      <c r="M130" s="93">
        <v>0.8</v>
      </c>
      <c r="N130" s="92">
        <v>1.0623452626262626</v>
      </c>
      <c r="O130" s="91" t="s">
        <v>1558</v>
      </c>
      <c r="P130" s="91"/>
      <c r="Q130" s="91" t="s">
        <v>1259</v>
      </c>
      <c r="R130" s="91" t="s">
        <v>1557</v>
      </c>
      <c r="S130" s="91"/>
      <c r="T130" s="94">
        <v>2.11</v>
      </c>
      <c r="U130" s="91">
        <v>30</v>
      </c>
      <c r="V130" s="96">
        <v>45200</v>
      </c>
      <c r="W130" s="96"/>
      <c r="X130" s="91" t="s">
        <v>1424</v>
      </c>
      <c r="Y130" s="91"/>
      <c r="Z130" s="91"/>
      <c r="AA130" s="91"/>
      <c r="AB130" s="91"/>
      <c r="AC130" s="91"/>
      <c r="AD130" s="91" t="s">
        <v>1331</v>
      </c>
      <c r="AE130" s="96"/>
      <c r="AF130" s="91"/>
      <c r="AG130" s="92">
        <v>1.6004992192108521E-4</v>
      </c>
      <c r="AH130" s="92">
        <v>1.6700834657885693E-4</v>
      </c>
      <c r="AI130" s="92">
        <v>0.41496065752319239</v>
      </c>
      <c r="AJ130" s="91" t="s">
        <v>1267</v>
      </c>
      <c r="AK130" s="97">
        <v>102.22734103983866</v>
      </c>
      <c r="AL130" s="92">
        <v>3.6833260090132883E-4</v>
      </c>
      <c r="AM130" s="98"/>
      <c r="AN130" s="91">
        <v>20</v>
      </c>
      <c r="AO130" s="100" t="s">
        <v>1266</v>
      </c>
      <c r="AP130" s="100" t="s">
        <v>1267</v>
      </c>
      <c r="AQ130" s="100" t="s">
        <v>1365</v>
      </c>
      <c r="AR130" s="101" t="s">
        <v>1267</v>
      </c>
      <c r="AS130" s="91"/>
      <c r="AT130" s="91"/>
    </row>
    <row r="131" spans="1:46" x14ac:dyDescent="0.25">
      <c r="A131" s="91" t="s">
        <v>1559</v>
      </c>
      <c r="B131" s="91" t="s">
        <v>1269</v>
      </c>
      <c r="C131" s="91" t="s">
        <v>1257</v>
      </c>
      <c r="D131" s="91" t="s">
        <v>21</v>
      </c>
      <c r="E131" s="91" t="s">
        <v>22</v>
      </c>
      <c r="F131" s="91" t="s">
        <v>23</v>
      </c>
      <c r="G131" s="91" t="s">
        <v>557</v>
      </c>
      <c r="H131" s="91" t="s">
        <v>1557</v>
      </c>
      <c r="I131" s="91" t="s">
        <v>1434</v>
      </c>
      <c r="J131" s="91" t="s">
        <v>1435</v>
      </c>
      <c r="K131" s="91" t="s">
        <v>1436</v>
      </c>
      <c r="L131" s="92">
        <v>1.46926478336239</v>
      </c>
      <c r="M131" s="93">
        <v>1.1000000000000001</v>
      </c>
      <c r="N131" s="92">
        <v>1.3155030251653392</v>
      </c>
      <c r="O131" s="91" t="s">
        <v>1558</v>
      </c>
      <c r="P131" s="91"/>
      <c r="Q131" s="91" t="s">
        <v>1259</v>
      </c>
      <c r="R131" s="91" t="s">
        <v>1557</v>
      </c>
      <c r="S131" s="91"/>
      <c r="T131" s="94">
        <v>2.8</v>
      </c>
      <c r="U131" s="95">
        <v>30</v>
      </c>
      <c r="V131" s="96">
        <v>45931</v>
      </c>
      <c r="W131" s="96"/>
      <c r="X131" s="91" t="s">
        <v>1424</v>
      </c>
      <c r="Y131" s="91"/>
      <c r="Z131" s="91"/>
      <c r="AA131" s="91"/>
      <c r="AB131" s="91"/>
      <c r="AC131" s="91"/>
      <c r="AD131" s="91" t="s">
        <v>1331</v>
      </c>
      <c r="AE131" s="96"/>
      <c r="AF131" s="90"/>
      <c r="AG131" s="92">
        <v>1.9791425227570116E-4</v>
      </c>
      <c r="AH131" s="92">
        <v>2.0651888885802155E-4</v>
      </c>
      <c r="AI131" s="92">
        <v>0.38751247860459059</v>
      </c>
      <c r="AJ131" s="90" t="s">
        <v>1267</v>
      </c>
      <c r="AK131" s="97">
        <v>111.32244485345878</v>
      </c>
      <c r="AL131" s="92">
        <v>4.5547208284234101E-4</v>
      </c>
      <c r="AM131" s="98"/>
      <c r="AN131" s="99">
        <v>20</v>
      </c>
      <c r="AO131" s="100" t="s">
        <v>1266</v>
      </c>
      <c r="AP131" s="100" t="s">
        <v>1267</v>
      </c>
      <c r="AQ131" s="100" t="s">
        <v>1365</v>
      </c>
      <c r="AR131" s="101" t="s">
        <v>1267</v>
      </c>
      <c r="AS131" s="91"/>
      <c r="AT131" s="91"/>
    </row>
    <row r="132" spans="1:46" x14ac:dyDescent="0.25">
      <c r="A132" s="91" t="s">
        <v>1560</v>
      </c>
      <c r="B132" s="91" t="s">
        <v>1271</v>
      </c>
      <c r="C132" s="91" t="s">
        <v>1257</v>
      </c>
      <c r="D132" s="91" t="s">
        <v>21</v>
      </c>
      <c r="E132" s="91" t="s">
        <v>22</v>
      </c>
      <c r="F132" s="91" t="s">
        <v>23</v>
      </c>
      <c r="G132" s="91" t="s">
        <v>557</v>
      </c>
      <c r="H132" s="91" t="s">
        <v>1557</v>
      </c>
      <c r="I132" s="91" t="s">
        <v>1434</v>
      </c>
      <c r="J132" s="91" t="s">
        <v>1435</v>
      </c>
      <c r="K132" s="91" t="s">
        <v>1436</v>
      </c>
      <c r="L132" s="92">
        <v>1.46926478336239</v>
      </c>
      <c r="M132" s="93">
        <v>1.1000000000000001</v>
      </c>
      <c r="N132" s="92">
        <v>1.3155030251653392</v>
      </c>
      <c r="O132" s="91" t="s">
        <v>1558</v>
      </c>
      <c r="P132" s="91"/>
      <c r="Q132" s="91" t="s">
        <v>1259</v>
      </c>
      <c r="R132" s="91" t="s">
        <v>1557</v>
      </c>
      <c r="S132" s="91"/>
      <c r="T132" s="94">
        <v>2.8</v>
      </c>
      <c r="U132" s="95">
        <v>30</v>
      </c>
      <c r="V132" s="96">
        <v>45931</v>
      </c>
      <c r="W132" s="96"/>
      <c r="X132" s="91" t="s">
        <v>1424</v>
      </c>
      <c r="Y132" s="91"/>
      <c r="Z132" s="91"/>
      <c r="AA132" s="91"/>
      <c r="AB132" s="91"/>
      <c r="AC132" s="91"/>
      <c r="AD132" s="91" t="s">
        <v>1331</v>
      </c>
      <c r="AE132" s="96"/>
      <c r="AF132" s="90"/>
      <c r="AG132" s="92">
        <v>1.9791425227570116E-4</v>
      </c>
      <c r="AH132" s="92">
        <v>2.0651888885802155E-4</v>
      </c>
      <c r="AI132" s="92">
        <v>0.38751247860459059</v>
      </c>
      <c r="AJ132" s="90" t="s">
        <v>1267</v>
      </c>
      <c r="AK132" s="97">
        <v>111.32244485345878</v>
      </c>
      <c r="AL132" s="92">
        <v>4.5547208284234101E-4</v>
      </c>
      <c r="AM132" s="98"/>
      <c r="AN132" s="99">
        <v>20</v>
      </c>
      <c r="AO132" s="100" t="s">
        <v>1266</v>
      </c>
      <c r="AP132" s="100" t="s">
        <v>1267</v>
      </c>
      <c r="AQ132" s="100" t="s">
        <v>1365</v>
      </c>
      <c r="AR132" s="101" t="s">
        <v>1267</v>
      </c>
      <c r="AS132" s="91"/>
      <c r="AT132" s="91"/>
    </row>
    <row r="133" spans="1:46" x14ac:dyDescent="0.25">
      <c r="A133" s="90" t="s">
        <v>1561</v>
      </c>
      <c r="B133" s="91" t="s">
        <v>1256</v>
      </c>
      <c r="C133" s="91" t="s">
        <v>1257</v>
      </c>
      <c r="D133" s="91" t="s">
        <v>21</v>
      </c>
      <c r="E133" s="91" t="s">
        <v>22</v>
      </c>
      <c r="F133" s="91" t="s">
        <v>23</v>
      </c>
      <c r="G133" s="91" t="s">
        <v>557</v>
      </c>
      <c r="H133" s="91" t="s">
        <v>1557</v>
      </c>
      <c r="I133" s="91" t="s">
        <v>1434</v>
      </c>
      <c r="J133" s="91" t="s">
        <v>1441</v>
      </c>
      <c r="K133" s="91" t="s">
        <v>1436</v>
      </c>
      <c r="L133" s="92">
        <v>1.7925491358066703</v>
      </c>
      <c r="M133" s="93">
        <v>1.1000000000000001</v>
      </c>
      <c r="N133" s="92">
        <v>1.604954966329966</v>
      </c>
      <c r="O133" s="91" t="s">
        <v>1562</v>
      </c>
      <c r="P133" s="91"/>
      <c r="Q133" s="91" t="s">
        <v>1259</v>
      </c>
      <c r="R133" s="91" t="s">
        <v>1557</v>
      </c>
      <c r="S133" s="91"/>
      <c r="T133" s="94">
        <v>2.8</v>
      </c>
      <c r="U133" s="95">
        <v>30</v>
      </c>
      <c r="V133" s="96">
        <v>45200</v>
      </c>
      <c r="W133" s="96"/>
      <c r="X133" s="91" t="s">
        <v>1424</v>
      </c>
      <c r="Y133" s="91"/>
      <c r="Z133" s="91"/>
      <c r="AA133" s="91"/>
      <c r="AB133" s="91"/>
      <c r="AC133" s="91"/>
      <c r="AD133" s="91" t="s">
        <v>1331</v>
      </c>
      <c r="AE133" s="96"/>
      <c r="AF133" s="90"/>
      <c r="AG133" s="92">
        <v>2.413999875361942E-4</v>
      </c>
      <c r="AH133" s="92">
        <v>2.5189523555315898E-4</v>
      </c>
      <c r="AI133" s="92">
        <v>0.47164270752477666</v>
      </c>
      <c r="AJ133" s="90" t="s">
        <v>1267</v>
      </c>
      <c r="AK133" s="97">
        <v>87.096916446277532</v>
      </c>
      <c r="AL133" s="92">
        <v>5.5554844513198639E-4</v>
      </c>
      <c r="AM133" s="98"/>
      <c r="AN133" s="99">
        <v>20</v>
      </c>
      <c r="AO133" s="100" t="s">
        <v>1266</v>
      </c>
      <c r="AP133" s="100" t="s">
        <v>1267</v>
      </c>
      <c r="AQ133" s="100" t="s">
        <v>1365</v>
      </c>
      <c r="AR133" s="101" t="s">
        <v>1267</v>
      </c>
      <c r="AS133" s="101"/>
      <c r="AT133" s="91"/>
    </row>
    <row r="134" spans="1:46" x14ac:dyDescent="0.25">
      <c r="A134" s="91" t="s">
        <v>1563</v>
      </c>
      <c r="B134" s="91" t="s">
        <v>1269</v>
      </c>
      <c r="C134" s="91" t="s">
        <v>1257</v>
      </c>
      <c r="D134" s="91" t="s">
        <v>21</v>
      </c>
      <c r="E134" s="91" t="s">
        <v>22</v>
      </c>
      <c r="F134" s="91" t="s">
        <v>23</v>
      </c>
      <c r="G134" s="91" t="s">
        <v>557</v>
      </c>
      <c r="H134" s="91" t="s">
        <v>1557</v>
      </c>
      <c r="I134" s="91" t="s">
        <v>1434</v>
      </c>
      <c r="J134" s="91" t="s">
        <v>1441</v>
      </c>
      <c r="K134" s="91" t="s">
        <v>1436</v>
      </c>
      <c r="L134" s="92">
        <v>2.5892045326246098</v>
      </c>
      <c r="M134" s="93">
        <v>1.4</v>
      </c>
      <c r="N134" s="92">
        <v>2.3182386415365244</v>
      </c>
      <c r="O134" s="91" t="s">
        <v>1562</v>
      </c>
      <c r="P134" s="91"/>
      <c r="Q134" s="91" t="s">
        <v>1259</v>
      </c>
      <c r="R134" s="91" t="s">
        <v>1557</v>
      </c>
      <c r="S134" s="91"/>
      <c r="T134" s="94">
        <v>2.11</v>
      </c>
      <c r="U134" s="95">
        <v>30</v>
      </c>
      <c r="V134" s="96">
        <v>45931</v>
      </c>
      <c r="W134" s="96"/>
      <c r="X134" s="91" t="s">
        <v>1424</v>
      </c>
      <c r="Y134" s="91"/>
      <c r="Z134" s="91"/>
      <c r="AA134" s="91"/>
      <c r="AB134" s="91"/>
      <c r="AC134" s="91"/>
      <c r="AD134" s="91" t="s">
        <v>1331</v>
      </c>
      <c r="AE134" s="96"/>
      <c r="AF134" s="90"/>
      <c r="AG134" s="92">
        <v>3.4877340345049564E-4</v>
      </c>
      <c r="AH134" s="92">
        <v>3.6393688132923852E-4</v>
      </c>
      <c r="AI134" s="92">
        <v>0.90620730269596927</v>
      </c>
      <c r="AJ134" s="90" t="s">
        <v>1267</v>
      </c>
      <c r="AK134" s="97">
        <v>33.990840580110337</v>
      </c>
      <c r="AL134" s="92">
        <v>8.026534051136288E-4</v>
      </c>
      <c r="AM134" s="98"/>
      <c r="AN134" s="99">
        <v>20</v>
      </c>
      <c r="AO134" s="100" t="s">
        <v>1266</v>
      </c>
      <c r="AP134" s="100" t="s">
        <v>1267</v>
      </c>
      <c r="AQ134" s="100" t="s">
        <v>1365</v>
      </c>
      <c r="AR134" s="101" t="s">
        <v>1267</v>
      </c>
      <c r="AS134" s="91"/>
      <c r="AT134" s="91"/>
    </row>
    <row r="135" spans="1:46" x14ac:dyDescent="0.25">
      <c r="A135" s="91" t="s">
        <v>1564</v>
      </c>
      <c r="B135" s="91" t="s">
        <v>1271</v>
      </c>
      <c r="C135" s="91" t="s">
        <v>1257</v>
      </c>
      <c r="D135" s="91" t="s">
        <v>21</v>
      </c>
      <c r="E135" s="91" t="s">
        <v>22</v>
      </c>
      <c r="F135" s="91" t="s">
        <v>23</v>
      </c>
      <c r="G135" s="91" t="s">
        <v>557</v>
      </c>
      <c r="H135" s="91" t="s">
        <v>1557</v>
      </c>
      <c r="I135" s="91" t="s">
        <v>1434</v>
      </c>
      <c r="J135" s="91" t="s">
        <v>1441</v>
      </c>
      <c r="K135" s="91" t="s">
        <v>1436</v>
      </c>
      <c r="L135" s="92">
        <v>2.5892045326246098</v>
      </c>
      <c r="M135" s="93">
        <v>1.4</v>
      </c>
      <c r="N135" s="92">
        <v>2.3182386415365244</v>
      </c>
      <c r="O135" s="91" t="s">
        <v>1562</v>
      </c>
      <c r="P135" s="91"/>
      <c r="Q135" s="91" t="s">
        <v>1259</v>
      </c>
      <c r="R135" s="91" t="s">
        <v>1557</v>
      </c>
      <c r="S135" s="91"/>
      <c r="T135" s="94">
        <v>2.11</v>
      </c>
      <c r="U135" s="95">
        <v>30</v>
      </c>
      <c r="V135" s="96">
        <v>45931</v>
      </c>
      <c r="W135" s="96"/>
      <c r="X135" s="91" t="s">
        <v>1424</v>
      </c>
      <c r="Y135" s="91"/>
      <c r="Z135" s="91"/>
      <c r="AA135" s="91"/>
      <c r="AB135" s="91"/>
      <c r="AC135" s="91"/>
      <c r="AD135" s="91" t="s">
        <v>1331</v>
      </c>
      <c r="AE135" s="96"/>
      <c r="AF135" s="90"/>
      <c r="AG135" s="92">
        <v>3.4877340345049564E-4</v>
      </c>
      <c r="AH135" s="92">
        <v>3.6393688132923852E-4</v>
      </c>
      <c r="AI135" s="92">
        <v>0.90620730269596927</v>
      </c>
      <c r="AJ135" s="90" t="s">
        <v>1267</v>
      </c>
      <c r="AK135" s="97">
        <v>33.990840580110337</v>
      </c>
      <c r="AL135" s="92">
        <v>8.026534051136288E-4</v>
      </c>
      <c r="AM135" s="98"/>
      <c r="AN135" s="99">
        <v>20</v>
      </c>
      <c r="AO135" s="100" t="s">
        <v>1266</v>
      </c>
      <c r="AP135" s="100" t="s">
        <v>1267</v>
      </c>
      <c r="AQ135" s="100" t="s">
        <v>1365</v>
      </c>
      <c r="AR135" s="101" t="s">
        <v>1267</v>
      </c>
      <c r="AS135" s="91"/>
      <c r="AT135" s="91"/>
    </row>
    <row r="136" spans="1:46" x14ac:dyDescent="0.25">
      <c r="A136" s="91" t="s">
        <v>1565</v>
      </c>
      <c r="B136" s="91" t="s">
        <v>1256</v>
      </c>
      <c r="C136" s="91" t="s">
        <v>1257</v>
      </c>
      <c r="D136" s="91" t="s">
        <v>21</v>
      </c>
      <c r="E136" s="91" t="s">
        <v>22</v>
      </c>
      <c r="F136" s="91" t="s">
        <v>23</v>
      </c>
      <c r="G136" s="91" t="s">
        <v>557</v>
      </c>
      <c r="H136" s="91" t="s">
        <v>1557</v>
      </c>
      <c r="I136" s="91" t="s">
        <v>1434</v>
      </c>
      <c r="J136" s="91" t="s">
        <v>1435</v>
      </c>
      <c r="K136" s="91" t="s">
        <v>1446</v>
      </c>
      <c r="L136" s="92">
        <v>1.1517242934240797</v>
      </c>
      <c r="M136" s="93">
        <v>0.8</v>
      </c>
      <c r="N136" s="92">
        <v>1.0311938387909318</v>
      </c>
      <c r="O136" s="91" t="s">
        <v>1566</v>
      </c>
      <c r="P136" s="91"/>
      <c r="Q136" s="91" t="s">
        <v>1259</v>
      </c>
      <c r="R136" s="91" t="s">
        <v>1557</v>
      </c>
      <c r="S136" s="91"/>
      <c r="T136" s="94">
        <v>2.11</v>
      </c>
      <c r="U136" s="91">
        <v>30</v>
      </c>
      <c r="V136" s="96">
        <v>45200</v>
      </c>
      <c r="W136" s="96"/>
      <c r="X136" s="91" t="s">
        <v>1424</v>
      </c>
      <c r="Y136" s="91"/>
      <c r="Z136" s="91"/>
      <c r="AA136" s="91"/>
      <c r="AB136" s="91"/>
      <c r="AC136" s="91"/>
      <c r="AD136" s="91" t="s">
        <v>1331</v>
      </c>
      <c r="AE136" s="96"/>
      <c r="AF136" s="91"/>
      <c r="AG136" s="92">
        <v>1.555472244873554E-4</v>
      </c>
      <c r="AH136" s="92">
        <v>1.6230988721988983E-4</v>
      </c>
      <c r="AI136" s="92">
        <v>0.40328653569106948</v>
      </c>
      <c r="AJ136" s="91" t="s">
        <v>1267</v>
      </c>
      <c r="AK136" s="97">
        <v>105.87176748264504</v>
      </c>
      <c r="AL136" s="92">
        <v>3.5797026996776428E-4</v>
      </c>
      <c r="AM136" s="98"/>
      <c r="AN136" s="91">
        <v>20</v>
      </c>
      <c r="AO136" s="100" t="s">
        <v>1266</v>
      </c>
      <c r="AP136" s="100" t="s">
        <v>1267</v>
      </c>
      <c r="AQ136" s="100" t="s">
        <v>1365</v>
      </c>
      <c r="AR136" s="101" t="s">
        <v>1267</v>
      </c>
      <c r="AS136" s="91"/>
      <c r="AT136" s="91"/>
    </row>
    <row r="137" spans="1:46" x14ac:dyDescent="0.25">
      <c r="A137" s="91" t="s">
        <v>1567</v>
      </c>
      <c r="B137" s="91" t="s">
        <v>1269</v>
      </c>
      <c r="C137" s="91" t="s">
        <v>1257</v>
      </c>
      <c r="D137" s="91" t="s">
        <v>21</v>
      </c>
      <c r="E137" s="91" t="s">
        <v>22</v>
      </c>
      <c r="F137" s="91" t="s">
        <v>23</v>
      </c>
      <c r="G137" s="91" t="s">
        <v>557</v>
      </c>
      <c r="H137" s="91" t="s">
        <v>1557</v>
      </c>
      <c r="I137" s="91" t="s">
        <v>1434</v>
      </c>
      <c r="J137" s="91" t="s">
        <v>1435</v>
      </c>
      <c r="K137" s="91" t="s">
        <v>1446</v>
      </c>
      <c r="L137" s="92">
        <v>2.0271296165550692</v>
      </c>
      <c r="M137" s="93">
        <v>1.1000000000000001</v>
      </c>
      <c r="N137" s="92">
        <v>1.8149860890817495</v>
      </c>
      <c r="O137" s="91" t="s">
        <v>1566</v>
      </c>
      <c r="P137" s="91"/>
      <c r="Q137" s="91" t="s">
        <v>1259</v>
      </c>
      <c r="R137" s="91" t="s">
        <v>1557</v>
      </c>
      <c r="S137" s="91"/>
      <c r="T137" s="94">
        <v>1.95</v>
      </c>
      <c r="U137" s="95">
        <v>30</v>
      </c>
      <c r="V137" s="96">
        <v>45931</v>
      </c>
      <c r="W137" s="96"/>
      <c r="X137" s="91" t="s">
        <v>1424</v>
      </c>
      <c r="Y137" s="91"/>
      <c r="Z137" s="91"/>
      <c r="AA137" s="91"/>
      <c r="AB137" s="91"/>
      <c r="AC137" s="91"/>
      <c r="AD137" s="91" t="s">
        <v>1331</v>
      </c>
      <c r="AE137" s="96"/>
      <c r="AF137" s="90"/>
      <c r="AG137" s="92">
        <v>2.7306027264077632E-4</v>
      </c>
      <c r="AH137" s="92">
        <v>2.8493200185747847E-4</v>
      </c>
      <c r="AI137" s="92">
        <v>0.76769826963658017</v>
      </c>
      <c r="AJ137" s="90" t="s">
        <v>1267</v>
      </c>
      <c r="AK137" s="97">
        <v>44.414454889851818</v>
      </c>
      <c r="AL137" s="92">
        <v>6.2841018113207151E-4</v>
      </c>
      <c r="AM137" s="98"/>
      <c r="AN137" s="99">
        <v>20</v>
      </c>
      <c r="AO137" s="100" t="s">
        <v>1266</v>
      </c>
      <c r="AP137" s="100" t="s">
        <v>1267</v>
      </c>
      <c r="AQ137" s="100" t="s">
        <v>1365</v>
      </c>
      <c r="AR137" s="101" t="s">
        <v>1267</v>
      </c>
      <c r="AS137" s="91"/>
      <c r="AT137" s="91"/>
    </row>
    <row r="138" spans="1:46" x14ac:dyDescent="0.25">
      <c r="A138" s="91" t="s">
        <v>1568</v>
      </c>
      <c r="B138" s="91" t="s">
        <v>1271</v>
      </c>
      <c r="C138" s="91" t="s">
        <v>1257</v>
      </c>
      <c r="D138" s="91" t="s">
        <v>21</v>
      </c>
      <c r="E138" s="91" t="s">
        <v>22</v>
      </c>
      <c r="F138" s="91" t="s">
        <v>23</v>
      </c>
      <c r="G138" s="91" t="s">
        <v>557</v>
      </c>
      <c r="H138" s="91" t="s">
        <v>1557</v>
      </c>
      <c r="I138" s="91" t="s">
        <v>1434</v>
      </c>
      <c r="J138" s="91" t="s">
        <v>1435</v>
      </c>
      <c r="K138" s="91" t="s">
        <v>1446</v>
      </c>
      <c r="L138" s="92">
        <v>2.0271296165550692</v>
      </c>
      <c r="M138" s="93">
        <v>1.1000000000000001</v>
      </c>
      <c r="N138" s="92">
        <v>1.8149860890817495</v>
      </c>
      <c r="O138" s="91" t="s">
        <v>1566</v>
      </c>
      <c r="P138" s="91"/>
      <c r="Q138" s="91" t="s">
        <v>1259</v>
      </c>
      <c r="R138" s="91" t="s">
        <v>1557</v>
      </c>
      <c r="S138" s="91"/>
      <c r="T138" s="94">
        <v>1.95</v>
      </c>
      <c r="U138" s="95">
        <v>30</v>
      </c>
      <c r="V138" s="96">
        <v>45931</v>
      </c>
      <c r="W138" s="96"/>
      <c r="X138" s="91" t="s">
        <v>1424</v>
      </c>
      <c r="Y138" s="91"/>
      <c r="Z138" s="91"/>
      <c r="AA138" s="91"/>
      <c r="AB138" s="91"/>
      <c r="AC138" s="91"/>
      <c r="AD138" s="91" t="s">
        <v>1331</v>
      </c>
      <c r="AE138" s="96"/>
      <c r="AF138" s="90"/>
      <c r="AG138" s="92">
        <v>2.7306027264077632E-4</v>
      </c>
      <c r="AH138" s="92">
        <v>2.8493200185747847E-4</v>
      </c>
      <c r="AI138" s="92">
        <v>0.76769826963658017</v>
      </c>
      <c r="AJ138" s="90" t="s">
        <v>1267</v>
      </c>
      <c r="AK138" s="97">
        <v>44.414454889851818</v>
      </c>
      <c r="AL138" s="92">
        <v>6.2841018113207151E-4</v>
      </c>
      <c r="AM138" s="98"/>
      <c r="AN138" s="99">
        <v>20</v>
      </c>
      <c r="AO138" s="100" t="s">
        <v>1266</v>
      </c>
      <c r="AP138" s="100" t="s">
        <v>1267</v>
      </c>
      <c r="AQ138" s="100" t="s">
        <v>1365</v>
      </c>
      <c r="AR138" s="101" t="s">
        <v>1267</v>
      </c>
      <c r="AS138" s="91"/>
      <c r="AT138" s="91"/>
    </row>
    <row r="139" spans="1:46" x14ac:dyDescent="0.25">
      <c r="A139" s="90" t="s">
        <v>1569</v>
      </c>
      <c r="B139" s="91" t="s">
        <v>1256</v>
      </c>
      <c r="C139" s="91" t="s">
        <v>1257</v>
      </c>
      <c r="D139" s="91" t="s">
        <v>21</v>
      </c>
      <c r="E139" s="91" t="s">
        <v>22</v>
      </c>
      <c r="F139" s="91" t="s">
        <v>23</v>
      </c>
      <c r="G139" s="91" t="s">
        <v>557</v>
      </c>
      <c r="H139" s="91" t="s">
        <v>1557</v>
      </c>
      <c r="I139" s="91" t="s">
        <v>1434</v>
      </c>
      <c r="J139" s="91" t="s">
        <v>1441</v>
      </c>
      <c r="K139" s="91" t="s">
        <v>1446</v>
      </c>
      <c r="L139" s="92">
        <v>2.0988374158945944</v>
      </c>
      <c r="M139" s="93">
        <v>1.1000000000000001</v>
      </c>
      <c r="N139" s="92">
        <v>1.8791895111111112</v>
      </c>
      <c r="O139" s="91" t="s">
        <v>1570</v>
      </c>
      <c r="P139" s="91"/>
      <c r="Q139" s="91" t="s">
        <v>1259</v>
      </c>
      <c r="R139" s="91" t="s">
        <v>1557</v>
      </c>
      <c r="S139" s="91"/>
      <c r="T139" s="94">
        <v>2.8</v>
      </c>
      <c r="U139" s="95">
        <v>30</v>
      </c>
      <c r="V139" s="96">
        <v>45200</v>
      </c>
      <c r="W139" s="96"/>
      <c r="X139" s="91" t="s">
        <v>1424</v>
      </c>
      <c r="Y139" s="91"/>
      <c r="Z139" s="91"/>
      <c r="AA139" s="91"/>
      <c r="AB139" s="91"/>
      <c r="AC139" s="91"/>
      <c r="AD139" s="91" t="s">
        <v>1331</v>
      </c>
      <c r="AE139" s="96"/>
      <c r="AF139" s="90"/>
      <c r="AG139" s="92">
        <v>2.8284145848433403E-4</v>
      </c>
      <c r="AH139" s="92">
        <v>2.9513844029684577E-4</v>
      </c>
      <c r="AI139" s="92">
        <v>0.55261026581373263</v>
      </c>
      <c r="AJ139" s="90" t="s">
        <v>1267</v>
      </c>
      <c r="AK139" s="97">
        <v>70.867437238876775</v>
      </c>
      <c r="AL139" s="92">
        <v>6.5092021786569308E-4</v>
      </c>
      <c r="AM139" s="98"/>
      <c r="AN139" s="99">
        <v>20</v>
      </c>
      <c r="AO139" s="100" t="s">
        <v>1266</v>
      </c>
      <c r="AP139" s="100" t="s">
        <v>1267</v>
      </c>
      <c r="AQ139" s="100" t="s">
        <v>1365</v>
      </c>
      <c r="AR139" s="101" t="s">
        <v>1267</v>
      </c>
      <c r="AS139" s="101"/>
      <c r="AT139" s="91"/>
    </row>
    <row r="140" spans="1:46" x14ac:dyDescent="0.25">
      <c r="A140" s="91" t="s">
        <v>1571</v>
      </c>
      <c r="B140" s="91" t="s">
        <v>1269</v>
      </c>
      <c r="C140" s="91" t="s">
        <v>1257</v>
      </c>
      <c r="D140" s="91" t="s">
        <v>21</v>
      </c>
      <c r="E140" s="91" t="s">
        <v>22</v>
      </c>
      <c r="F140" s="91" t="s">
        <v>23</v>
      </c>
      <c r="G140" s="91" t="s">
        <v>557</v>
      </c>
      <c r="H140" s="91" t="s">
        <v>1557</v>
      </c>
      <c r="I140" s="91" t="s">
        <v>1434</v>
      </c>
      <c r="J140" s="91" t="s">
        <v>1441</v>
      </c>
      <c r="K140" s="91" t="s">
        <v>1446</v>
      </c>
      <c r="L140" s="92">
        <v>4.596978005073165</v>
      </c>
      <c r="M140" s="93">
        <v>1.4</v>
      </c>
      <c r="N140" s="92">
        <v>4.1158942491312107</v>
      </c>
      <c r="O140" s="91" t="s">
        <v>1570</v>
      </c>
      <c r="P140" s="91"/>
      <c r="Q140" s="91" t="s">
        <v>1259</v>
      </c>
      <c r="R140" s="91" t="s">
        <v>1557</v>
      </c>
      <c r="S140" s="91"/>
      <c r="T140" s="94">
        <v>2.8</v>
      </c>
      <c r="U140" s="95">
        <v>30</v>
      </c>
      <c r="V140" s="96">
        <v>45931</v>
      </c>
      <c r="W140" s="96"/>
      <c r="X140" s="91" t="s">
        <v>1424</v>
      </c>
      <c r="Y140" s="91"/>
      <c r="Z140" s="91"/>
      <c r="AA140" s="91"/>
      <c r="AB140" s="91"/>
      <c r="AC140" s="91"/>
      <c r="AD140" s="91" t="s">
        <v>1331</v>
      </c>
      <c r="AE140" s="96"/>
      <c r="AF140" s="90"/>
      <c r="AG140" s="92">
        <v>6.192263470167844E-4</v>
      </c>
      <c r="AH140" s="92">
        <v>6.4614819633794821E-4</v>
      </c>
      <c r="AI140" s="92">
        <v>1.2124338383446536</v>
      </c>
      <c r="AJ140" s="90" t="s">
        <v>26</v>
      </c>
      <c r="AK140" s="97">
        <v>19.398815409745481</v>
      </c>
      <c r="AL140" s="92">
        <v>1.4250631815726817E-3</v>
      </c>
      <c r="AM140" s="98"/>
      <c r="AN140" s="99">
        <v>20</v>
      </c>
      <c r="AO140" s="100" t="s">
        <v>1266</v>
      </c>
      <c r="AP140" s="100" t="s">
        <v>1267</v>
      </c>
      <c r="AQ140" s="100" t="s">
        <v>1365</v>
      </c>
      <c r="AR140" s="101" t="s">
        <v>1267</v>
      </c>
      <c r="AS140" s="91"/>
      <c r="AT140" s="91"/>
    </row>
    <row r="141" spans="1:46" x14ac:dyDescent="0.25">
      <c r="A141" s="91" t="s">
        <v>1572</v>
      </c>
      <c r="B141" s="91" t="s">
        <v>1271</v>
      </c>
      <c r="C141" s="91" t="s">
        <v>1257</v>
      </c>
      <c r="D141" s="91" t="s">
        <v>21</v>
      </c>
      <c r="E141" s="91" t="s">
        <v>22</v>
      </c>
      <c r="F141" s="91" t="s">
        <v>23</v>
      </c>
      <c r="G141" s="91" t="s">
        <v>557</v>
      </c>
      <c r="H141" s="91" t="s">
        <v>1557</v>
      </c>
      <c r="I141" s="91" t="s">
        <v>1434</v>
      </c>
      <c r="J141" s="91" t="s">
        <v>1441</v>
      </c>
      <c r="K141" s="91" t="s">
        <v>1446</v>
      </c>
      <c r="L141" s="92">
        <v>4.596978005073165</v>
      </c>
      <c r="M141" s="93">
        <v>1.4</v>
      </c>
      <c r="N141" s="92">
        <v>4.1158942491312107</v>
      </c>
      <c r="O141" s="91" t="s">
        <v>1570</v>
      </c>
      <c r="P141" s="91"/>
      <c r="Q141" s="91" t="s">
        <v>1259</v>
      </c>
      <c r="R141" s="91" t="s">
        <v>1557</v>
      </c>
      <c r="S141" s="91"/>
      <c r="T141" s="94">
        <v>2.8</v>
      </c>
      <c r="U141" s="95">
        <v>30</v>
      </c>
      <c r="V141" s="96">
        <v>45931</v>
      </c>
      <c r="W141" s="96"/>
      <c r="X141" s="91" t="s">
        <v>1424</v>
      </c>
      <c r="Y141" s="91"/>
      <c r="Z141" s="91"/>
      <c r="AA141" s="91"/>
      <c r="AB141" s="91"/>
      <c r="AC141" s="91"/>
      <c r="AD141" s="91" t="s">
        <v>1331</v>
      </c>
      <c r="AE141" s="96"/>
      <c r="AF141" s="90"/>
      <c r="AG141" s="92">
        <v>6.192263470167844E-4</v>
      </c>
      <c r="AH141" s="92">
        <v>6.4614819633794821E-4</v>
      </c>
      <c r="AI141" s="92">
        <v>1.2124338383446536</v>
      </c>
      <c r="AJ141" s="90" t="s">
        <v>26</v>
      </c>
      <c r="AK141" s="97">
        <v>19.398815409745481</v>
      </c>
      <c r="AL141" s="92">
        <v>1.4250631815726817E-3</v>
      </c>
      <c r="AM141" s="98"/>
      <c r="AN141" s="99">
        <v>20</v>
      </c>
      <c r="AO141" s="100" t="s">
        <v>1266</v>
      </c>
      <c r="AP141" s="100" t="s">
        <v>1267</v>
      </c>
      <c r="AQ141" s="100" t="s">
        <v>1365</v>
      </c>
      <c r="AR141" s="101" t="s">
        <v>1267</v>
      </c>
      <c r="AS141" s="91"/>
      <c r="AT141" s="91"/>
    </row>
    <row r="142" spans="1:46" x14ac:dyDescent="0.25">
      <c r="A142" s="91" t="s">
        <v>1573</v>
      </c>
      <c r="B142" s="91" t="s">
        <v>1256</v>
      </c>
      <c r="C142" s="91" t="s">
        <v>1257</v>
      </c>
      <c r="D142" s="91" t="s">
        <v>21</v>
      </c>
      <c r="E142" s="91" t="s">
        <v>22</v>
      </c>
      <c r="F142" s="91" t="s">
        <v>23</v>
      </c>
      <c r="G142" s="91" t="s">
        <v>557</v>
      </c>
      <c r="H142" s="91" t="s">
        <v>1574</v>
      </c>
      <c r="I142" s="91" t="s">
        <v>1434</v>
      </c>
      <c r="J142" s="91" t="s">
        <v>1435</v>
      </c>
      <c r="K142" s="91" t="s">
        <v>1436</v>
      </c>
      <c r="L142" s="92">
        <v>8.1998534266271008</v>
      </c>
      <c r="M142" s="93">
        <v>0.8</v>
      </c>
      <c r="N142" s="92">
        <v>7.3678784343434334</v>
      </c>
      <c r="O142" s="91" t="s">
        <v>1575</v>
      </c>
      <c r="P142" s="91"/>
      <c r="Q142" s="91" t="s">
        <v>1259</v>
      </c>
      <c r="R142" s="91" t="s">
        <v>1574</v>
      </c>
      <c r="S142" s="91"/>
      <c r="T142" s="94">
        <v>2.11</v>
      </c>
      <c r="U142" s="91">
        <v>30</v>
      </c>
      <c r="V142" s="96">
        <v>45200</v>
      </c>
      <c r="W142" s="96"/>
      <c r="X142" s="91" t="s">
        <v>1424</v>
      </c>
      <c r="Y142" s="91"/>
      <c r="Z142" s="91"/>
      <c r="AA142" s="91"/>
      <c r="AB142" s="91"/>
      <c r="AC142" s="91"/>
      <c r="AD142" s="91" t="s">
        <v>1331</v>
      </c>
      <c r="AE142" s="96"/>
      <c r="AF142" s="91"/>
      <c r="AG142" s="92">
        <v>6.8601138122546649E-4</v>
      </c>
      <c r="AH142" s="92">
        <v>7.1441992913990466E-4</v>
      </c>
      <c r="AI142" s="92">
        <v>2.4529439426036226</v>
      </c>
      <c r="AJ142" s="91" t="s">
        <v>26</v>
      </c>
      <c r="AK142" s="97">
        <v>2.5486827832798182</v>
      </c>
      <c r="AL142" s="92">
        <v>2.5454955696481434E-3</v>
      </c>
      <c r="AM142" s="98"/>
      <c r="AN142" s="91">
        <v>20</v>
      </c>
      <c r="AO142" s="100" t="s">
        <v>1266</v>
      </c>
      <c r="AP142" s="100" t="s">
        <v>1267</v>
      </c>
      <c r="AQ142" s="100" t="s">
        <v>1365</v>
      </c>
      <c r="AR142" s="101" t="s">
        <v>1267</v>
      </c>
      <c r="AS142" s="91"/>
      <c r="AT142" s="91"/>
    </row>
    <row r="143" spans="1:46" x14ac:dyDescent="0.25">
      <c r="A143" s="91" t="s">
        <v>1576</v>
      </c>
      <c r="B143" s="91" t="s">
        <v>1269</v>
      </c>
      <c r="C143" s="91" t="s">
        <v>1257</v>
      </c>
      <c r="D143" s="91" t="s">
        <v>21</v>
      </c>
      <c r="E143" s="91" t="s">
        <v>22</v>
      </c>
      <c r="F143" s="91" t="s">
        <v>23</v>
      </c>
      <c r="G143" s="91" t="s">
        <v>557</v>
      </c>
      <c r="H143" s="91" t="s">
        <v>1574</v>
      </c>
      <c r="I143" s="91" t="s">
        <v>1434</v>
      </c>
      <c r="J143" s="91" t="s">
        <v>1435</v>
      </c>
      <c r="K143" s="91" t="s">
        <v>1436</v>
      </c>
      <c r="L143" s="92">
        <v>12.057245092088575</v>
      </c>
      <c r="M143" s="93">
        <v>1.1000000000000001</v>
      </c>
      <c r="N143" s="92">
        <v>10.833890737987769</v>
      </c>
      <c r="O143" s="91" t="s">
        <v>1575</v>
      </c>
      <c r="P143" s="91"/>
      <c r="Q143" s="91" t="s">
        <v>1259</v>
      </c>
      <c r="R143" s="91" t="s">
        <v>1574</v>
      </c>
      <c r="S143" s="91"/>
      <c r="T143" s="94">
        <v>2.11</v>
      </c>
      <c r="U143" s="95">
        <v>30</v>
      </c>
      <c r="V143" s="96">
        <v>45931</v>
      </c>
      <c r="W143" s="96"/>
      <c r="X143" s="91" t="s">
        <v>1424</v>
      </c>
      <c r="Y143" s="91"/>
      <c r="Z143" s="91"/>
      <c r="AA143" s="91"/>
      <c r="AB143" s="91"/>
      <c r="AC143" s="91"/>
      <c r="AD143" s="91" t="s">
        <v>1331</v>
      </c>
      <c r="AE143" s="96"/>
      <c r="AF143" s="90"/>
      <c r="AG143" s="92">
        <v>1.0073230187423628E-3</v>
      </c>
      <c r="AH143" s="92">
        <v>1.0490374640510388E-3</v>
      </c>
      <c r="AI143" s="92">
        <v>3.6068608827185238</v>
      </c>
      <c r="AJ143" s="90" t="s">
        <v>26</v>
      </c>
      <c r="AK143" s="97">
        <v>-3.3244532147729267</v>
      </c>
      <c r="AL143" s="92">
        <v>3.7377459785474633E-3</v>
      </c>
      <c r="AM143" s="98"/>
      <c r="AN143" s="99">
        <v>20</v>
      </c>
      <c r="AO143" s="100" t="s">
        <v>1266</v>
      </c>
      <c r="AP143" s="100" t="s">
        <v>1267</v>
      </c>
      <c r="AQ143" s="100" t="s">
        <v>1365</v>
      </c>
      <c r="AR143" s="101" t="s">
        <v>1267</v>
      </c>
      <c r="AS143" s="91"/>
      <c r="AT143" s="91"/>
    </row>
    <row r="144" spans="1:46" x14ac:dyDescent="0.25">
      <c r="A144" s="91" t="s">
        <v>1577</v>
      </c>
      <c r="B144" s="91" t="s">
        <v>1271</v>
      </c>
      <c r="C144" s="91" t="s">
        <v>1257</v>
      </c>
      <c r="D144" s="91" t="s">
        <v>21</v>
      </c>
      <c r="E144" s="91" t="s">
        <v>22</v>
      </c>
      <c r="F144" s="91" t="s">
        <v>23</v>
      </c>
      <c r="G144" s="91" t="s">
        <v>557</v>
      </c>
      <c r="H144" s="91" t="s">
        <v>1574</v>
      </c>
      <c r="I144" s="91" t="s">
        <v>1434</v>
      </c>
      <c r="J144" s="91" t="s">
        <v>1435</v>
      </c>
      <c r="K144" s="91" t="s">
        <v>1436</v>
      </c>
      <c r="L144" s="92">
        <v>12.057245092088575</v>
      </c>
      <c r="M144" s="93">
        <v>1.1000000000000001</v>
      </c>
      <c r="N144" s="92">
        <v>10.833890737987769</v>
      </c>
      <c r="O144" s="91" t="s">
        <v>1575</v>
      </c>
      <c r="P144" s="91"/>
      <c r="Q144" s="91" t="s">
        <v>1259</v>
      </c>
      <c r="R144" s="91" t="s">
        <v>1574</v>
      </c>
      <c r="S144" s="91"/>
      <c r="T144" s="94">
        <v>2.11</v>
      </c>
      <c r="U144" s="95">
        <v>30</v>
      </c>
      <c r="V144" s="96">
        <v>45931</v>
      </c>
      <c r="W144" s="96"/>
      <c r="X144" s="91" t="s">
        <v>1424</v>
      </c>
      <c r="Y144" s="91"/>
      <c r="Z144" s="91"/>
      <c r="AA144" s="91"/>
      <c r="AB144" s="91"/>
      <c r="AC144" s="91"/>
      <c r="AD144" s="91" t="s">
        <v>1331</v>
      </c>
      <c r="AE144" s="96"/>
      <c r="AF144" s="90"/>
      <c r="AG144" s="92">
        <v>1.0073230187423628E-3</v>
      </c>
      <c r="AH144" s="92">
        <v>1.0490374640510388E-3</v>
      </c>
      <c r="AI144" s="92">
        <v>3.6068608827185238</v>
      </c>
      <c r="AJ144" s="90" t="s">
        <v>26</v>
      </c>
      <c r="AK144" s="97">
        <v>-3.3244532147729267</v>
      </c>
      <c r="AL144" s="92">
        <v>3.7377459785474633E-3</v>
      </c>
      <c r="AM144" s="98"/>
      <c r="AN144" s="99">
        <v>20</v>
      </c>
      <c r="AO144" s="100" t="s">
        <v>1266</v>
      </c>
      <c r="AP144" s="100" t="s">
        <v>1267</v>
      </c>
      <c r="AQ144" s="100" t="s">
        <v>1365</v>
      </c>
      <c r="AR144" s="101" t="s">
        <v>1267</v>
      </c>
      <c r="AS144" s="91"/>
      <c r="AT144" s="91"/>
    </row>
    <row r="145" spans="1:46" x14ac:dyDescent="0.25">
      <c r="A145" s="90" t="s">
        <v>1578</v>
      </c>
      <c r="B145" s="91" t="s">
        <v>1256</v>
      </c>
      <c r="C145" s="91" t="s">
        <v>1257</v>
      </c>
      <c r="D145" s="91" t="s">
        <v>21</v>
      </c>
      <c r="E145" s="91" t="s">
        <v>22</v>
      </c>
      <c r="F145" s="91" t="s">
        <v>23</v>
      </c>
      <c r="G145" s="91" t="s">
        <v>557</v>
      </c>
      <c r="H145" s="91" t="s">
        <v>1574</v>
      </c>
      <c r="I145" s="91" t="s">
        <v>1434</v>
      </c>
      <c r="J145" s="91" t="s">
        <v>1441</v>
      </c>
      <c r="K145" s="91" t="s">
        <v>1436</v>
      </c>
      <c r="L145" s="92">
        <v>6.6303194953589246</v>
      </c>
      <c r="M145" s="93">
        <v>1.1000000000000001</v>
      </c>
      <c r="N145" s="92">
        <v>5.9575928350168343</v>
      </c>
      <c r="O145" s="91" t="s">
        <v>1579</v>
      </c>
      <c r="P145" s="91"/>
      <c r="Q145" s="91" t="s">
        <v>1259</v>
      </c>
      <c r="R145" s="91" t="s">
        <v>1574</v>
      </c>
      <c r="S145" s="91"/>
      <c r="T145" s="94">
        <v>2.8</v>
      </c>
      <c r="U145" s="95">
        <v>30</v>
      </c>
      <c r="V145" s="96">
        <v>45200</v>
      </c>
      <c r="W145" s="96"/>
      <c r="X145" s="91" t="s">
        <v>1424</v>
      </c>
      <c r="Y145" s="91"/>
      <c r="Z145" s="91"/>
      <c r="AA145" s="91"/>
      <c r="AB145" s="91"/>
      <c r="AC145" s="91"/>
      <c r="AD145" s="91" t="s">
        <v>1331</v>
      </c>
      <c r="AE145" s="96"/>
      <c r="AF145" s="90"/>
      <c r="AG145" s="92">
        <v>5.537889669173249E-4</v>
      </c>
      <c r="AH145" s="92">
        <v>5.7672202725963921E-4</v>
      </c>
      <c r="AI145" s="92">
        <v>1.4921930932460996</v>
      </c>
      <c r="AJ145" s="90" t="s">
        <v>26</v>
      </c>
      <c r="AK145" s="97">
        <v>14.277987155182014</v>
      </c>
      <c r="AL145" s="92">
        <v>2.0548745988585382E-3</v>
      </c>
      <c r="AM145" s="98"/>
      <c r="AN145" s="99">
        <v>20</v>
      </c>
      <c r="AO145" s="100" t="s">
        <v>1266</v>
      </c>
      <c r="AP145" s="100" t="s">
        <v>1267</v>
      </c>
      <c r="AQ145" s="100" t="s">
        <v>1365</v>
      </c>
      <c r="AR145" s="101" t="s">
        <v>1267</v>
      </c>
      <c r="AS145" s="101"/>
      <c r="AT145" s="91"/>
    </row>
    <row r="146" spans="1:46" x14ac:dyDescent="0.25">
      <c r="A146" s="91" t="s">
        <v>1580</v>
      </c>
      <c r="B146" s="91" t="s">
        <v>1269</v>
      </c>
      <c r="C146" s="91" t="s">
        <v>1257</v>
      </c>
      <c r="D146" s="91" t="s">
        <v>21</v>
      </c>
      <c r="E146" s="91" t="s">
        <v>22</v>
      </c>
      <c r="F146" s="91" t="s">
        <v>23</v>
      </c>
      <c r="G146" s="91" t="s">
        <v>557</v>
      </c>
      <c r="H146" s="91" t="s">
        <v>1574</v>
      </c>
      <c r="I146" s="91" t="s">
        <v>1434</v>
      </c>
      <c r="J146" s="91" t="s">
        <v>1441</v>
      </c>
      <c r="K146" s="91" t="s">
        <v>1436</v>
      </c>
      <c r="L146" s="92">
        <v>11.949091648765654</v>
      </c>
      <c r="M146" s="93">
        <v>1.4</v>
      </c>
      <c r="N146" s="92">
        <v>10.736710778639798</v>
      </c>
      <c r="O146" s="91" t="s">
        <v>1579</v>
      </c>
      <c r="P146" s="91"/>
      <c r="Q146" s="91" t="s">
        <v>1259</v>
      </c>
      <c r="R146" s="91" t="s">
        <v>1574</v>
      </c>
      <c r="S146" s="91"/>
      <c r="T146" s="94">
        <v>2.11</v>
      </c>
      <c r="U146" s="95">
        <v>30</v>
      </c>
      <c r="V146" s="96">
        <v>45931</v>
      </c>
      <c r="W146" s="96"/>
      <c r="X146" s="91" t="s">
        <v>1424</v>
      </c>
      <c r="Y146" s="91"/>
      <c r="Z146" s="91"/>
      <c r="AA146" s="91"/>
      <c r="AB146" s="91"/>
      <c r="AC146" s="91"/>
      <c r="AD146" s="91" t="s">
        <v>1331</v>
      </c>
      <c r="AE146" s="96"/>
      <c r="AF146" s="90"/>
      <c r="AG146" s="92">
        <v>9.9828733503656234E-4</v>
      </c>
      <c r="AH146" s="92">
        <v>1.0396276019270356E-3</v>
      </c>
      <c r="AI146" s="92">
        <v>3.5745073541078525</v>
      </c>
      <c r="AJ146" s="90" t="s">
        <v>26</v>
      </c>
      <c r="AK146" s="97">
        <v>-3.2121597386600445</v>
      </c>
      <c r="AL146" s="92">
        <v>3.7042184111173598E-3</v>
      </c>
      <c r="AM146" s="98"/>
      <c r="AN146" s="99">
        <v>20</v>
      </c>
      <c r="AO146" s="100" t="s">
        <v>1266</v>
      </c>
      <c r="AP146" s="100" t="s">
        <v>1267</v>
      </c>
      <c r="AQ146" s="100" t="s">
        <v>1365</v>
      </c>
      <c r="AR146" s="101" t="s">
        <v>1267</v>
      </c>
      <c r="AS146" s="91"/>
      <c r="AT146" s="91"/>
    </row>
    <row r="147" spans="1:46" x14ac:dyDescent="0.25">
      <c r="A147" s="91" t="s">
        <v>1581</v>
      </c>
      <c r="B147" s="91" t="s">
        <v>1271</v>
      </c>
      <c r="C147" s="91" t="s">
        <v>1257</v>
      </c>
      <c r="D147" s="91" t="s">
        <v>21</v>
      </c>
      <c r="E147" s="91" t="s">
        <v>22</v>
      </c>
      <c r="F147" s="91" t="s">
        <v>23</v>
      </c>
      <c r="G147" s="91" t="s">
        <v>557</v>
      </c>
      <c r="H147" s="91" t="s">
        <v>1574</v>
      </c>
      <c r="I147" s="91" t="s">
        <v>1434</v>
      </c>
      <c r="J147" s="91" t="s">
        <v>1441</v>
      </c>
      <c r="K147" s="91" t="s">
        <v>1436</v>
      </c>
      <c r="L147" s="92">
        <v>11.949091648765654</v>
      </c>
      <c r="M147" s="93">
        <v>1.4</v>
      </c>
      <c r="N147" s="92">
        <v>10.736710778639798</v>
      </c>
      <c r="O147" s="91" t="s">
        <v>1579</v>
      </c>
      <c r="P147" s="91"/>
      <c r="Q147" s="91" t="s">
        <v>1259</v>
      </c>
      <c r="R147" s="91" t="s">
        <v>1574</v>
      </c>
      <c r="S147" s="91"/>
      <c r="T147" s="94">
        <v>2.11</v>
      </c>
      <c r="U147" s="95">
        <v>30</v>
      </c>
      <c r="V147" s="96">
        <v>45931</v>
      </c>
      <c r="W147" s="96"/>
      <c r="X147" s="91" t="s">
        <v>1424</v>
      </c>
      <c r="Y147" s="91"/>
      <c r="Z147" s="91"/>
      <c r="AA147" s="91"/>
      <c r="AB147" s="91"/>
      <c r="AC147" s="91"/>
      <c r="AD147" s="91" t="s">
        <v>1331</v>
      </c>
      <c r="AE147" s="96"/>
      <c r="AF147" s="90"/>
      <c r="AG147" s="92">
        <v>9.9828733503656234E-4</v>
      </c>
      <c r="AH147" s="92">
        <v>1.0396276019270356E-3</v>
      </c>
      <c r="AI147" s="92">
        <v>3.5745073541078525</v>
      </c>
      <c r="AJ147" s="90" t="s">
        <v>26</v>
      </c>
      <c r="AK147" s="97">
        <v>-3.2121597386600445</v>
      </c>
      <c r="AL147" s="92">
        <v>3.7042184111173598E-3</v>
      </c>
      <c r="AM147" s="98"/>
      <c r="AN147" s="99">
        <v>20</v>
      </c>
      <c r="AO147" s="100" t="s">
        <v>1266</v>
      </c>
      <c r="AP147" s="100" t="s">
        <v>1267</v>
      </c>
      <c r="AQ147" s="100" t="s">
        <v>1365</v>
      </c>
      <c r="AR147" s="101" t="s">
        <v>1267</v>
      </c>
      <c r="AS147" s="91"/>
      <c r="AT147" s="91"/>
    </row>
    <row r="148" spans="1:46" x14ac:dyDescent="0.25">
      <c r="A148" s="90" t="s">
        <v>1582</v>
      </c>
      <c r="B148" s="91" t="s">
        <v>1256</v>
      </c>
      <c r="C148" s="91" t="s">
        <v>1257</v>
      </c>
      <c r="D148" s="91" t="s">
        <v>21</v>
      </c>
      <c r="E148" s="91" t="s">
        <v>22</v>
      </c>
      <c r="F148" s="91" t="s">
        <v>23</v>
      </c>
      <c r="G148" s="91" t="s">
        <v>557</v>
      </c>
      <c r="H148" s="91" t="s">
        <v>1574</v>
      </c>
      <c r="I148" s="91" t="s">
        <v>1434</v>
      </c>
      <c r="J148" s="91" t="s">
        <v>1435</v>
      </c>
      <c r="K148" s="91" t="s">
        <v>1446</v>
      </c>
      <c r="L148" s="92">
        <v>7.9594070120132931</v>
      </c>
      <c r="M148" s="93">
        <v>0.8</v>
      </c>
      <c r="N148" s="92">
        <v>7.1518282367758177</v>
      </c>
      <c r="O148" s="91" t="s">
        <v>1583</v>
      </c>
      <c r="P148" s="91"/>
      <c r="Q148" s="91" t="s">
        <v>1259</v>
      </c>
      <c r="R148" s="91" t="s">
        <v>1574</v>
      </c>
      <c r="S148" s="91"/>
      <c r="T148" s="94">
        <v>2.11</v>
      </c>
      <c r="U148" s="95">
        <v>30</v>
      </c>
      <c r="V148" s="96">
        <v>45200</v>
      </c>
      <c r="W148" s="96"/>
      <c r="X148" s="91" t="s">
        <v>1424</v>
      </c>
      <c r="Y148" s="91"/>
      <c r="Z148" s="91"/>
      <c r="AA148" s="91"/>
      <c r="AB148" s="91"/>
      <c r="AC148" s="91"/>
      <c r="AD148" s="91" t="s">
        <v>1331</v>
      </c>
      <c r="AE148" s="96"/>
      <c r="AF148" s="90"/>
      <c r="AG148" s="92">
        <v>6.6671176740074761E-4</v>
      </c>
      <c r="AH148" s="92">
        <v>6.9432109533272676E-4</v>
      </c>
      <c r="AI148" s="92">
        <v>2.3839350717283825</v>
      </c>
      <c r="AJ148" s="90" t="s">
        <v>26</v>
      </c>
      <c r="AK148" s="97">
        <v>3.0760304190323291</v>
      </c>
      <c r="AL148" s="92">
        <v>2.4738829363431642E-3</v>
      </c>
      <c r="AM148" s="98"/>
      <c r="AN148" s="99">
        <v>20</v>
      </c>
      <c r="AO148" s="100" t="s">
        <v>1266</v>
      </c>
      <c r="AP148" s="100" t="s">
        <v>1267</v>
      </c>
      <c r="AQ148" s="100" t="s">
        <v>1365</v>
      </c>
      <c r="AR148" s="101" t="s">
        <v>1267</v>
      </c>
      <c r="AS148" s="101"/>
      <c r="AT148" s="91"/>
    </row>
    <row r="149" spans="1:46" x14ac:dyDescent="0.25">
      <c r="A149" s="91" t="s">
        <v>1584</v>
      </c>
      <c r="B149" s="91" t="s">
        <v>1269</v>
      </c>
      <c r="C149" s="91" t="s">
        <v>1257</v>
      </c>
      <c r="D149" s="91" t="s">
        <v>21</v>
      </c>
      <c r="E149" s="91" t="s">
        <v>22</v>
      </c>
      <c r="F149" s="91" t="s">
        <v>23</v>
      </c>
      <c r="G149" s="91" t="s">
        <v>557</v>
      </c>
      <c r="H149" s="91" t="s">
        <v>1574</v>
      </c>
      <c r="I149" s="91" t="s">
        <v>1434</v>
      </c>
      <c r="J149" s="91" t="s">
        <v>1435</v>
      </c>
      <c r="K149" s="91" t="s">
        <v>1446</v>
      </c>
      <c r="L149" s="92">
        <v>16.577247491381783</v>
      </c>
      <c r="M149" s="93">
        <v>1.1000000000000001</v>
      </c>
      <c r="N149" s="92">
        <v>14.895283846892603</v>
      </c>
      <c r="O149" s="91" t="s">
        <v>1583</v>
      </c>
      <c r="P149" s="91"/>
      <c r="Q149" s="91" t="s">
        <v>1259</v>
      </c>
      <c r="R149" s="91" t="s">
        <v>1574</v>
      </c>
      <c r="S149" s="91"/>
      <c r="T149" s="94">
        <v>2.11</v>
      </c>
      <c r="U149" s="95">
        <v>30</v>
      </c>
      <c r="V149" s="96">
        <v>45931</v>
      </c>
      <c r="W149" s="96"/>
      <c r="X149" s="91" t="s">
        <v>1424</v>
      </c>
      <c r="Y149" s="91"/>
      <c r="Z149" s="91"/>
      <c r="AA149" s="91"/>
      <c r="AB149" s="91"/>
      <c r="AC149" s="91"/>
      <c r="AD149" s="91" t="s">
        <v>1331</v>
      </c>
      <c r="AE149" s="96"/>
      <c r="AF149" s="90"/>
      <c r="AG149" s="92">
        <v>1.3849467982047458E-3</v>
      </c>
      <c r="AH149" s="92">
        <v>1.4422990937387702E-3</v>
      </c>
      <c r="AI149" s="92">
        <v>4.9589956132716795</v>
      </c>
      <c r="AJ149" s="90" t="s">
        <v>26</v>
      </c>
      <c r="AK149" s="97">
        <v>-6.7072453423692906</v>
      </c>
      <c r="AL149" s="92">
        <v>5.1389467223283596E-3</v>
      </c>
      <c r="AM149" s="98"/>
      <c r="AN149" s="99">
        <v>20</v>
      </c>
      <c r="AO149" s="100" t="s">
        <v>1266</v>
      </c>
      <c r="AP149" s="100" t="s">
        <v>1267</v>
      </c>
      <c r="AQ149" s="100" t="s">
        <v>1365</v>
      </c>
      <c r="AR149" s="101" t="s">
        <v>1267</v>
      </c>
      <c r="AS149" s="91"/>
      <c r="AT149" s="91"/>
    </row>
    <row r="150" spans="1:46" x14ac:dyDescent="0.25">
      <c r="A150" s="91" t="s">
        <v>1585</v>
      </c>
      <c r="B150" s="91" t="s">
        <v>1271</v>
      </c>
      <c r="C150" s="91" t="s">
        <v>1257</v>
      </c>
      <c r="D150" s="91" t="s">
        <v>21</v>
      </c>
      <c r="E150" s="91" t="s">
        <v>22</v>
      </c>
      <c r="F150" s="91" t="s">
        <v>23</v>
      </c>
      <c r="G150" s="91" t="s">
        <v>557</v>
      </c>
      <c r="H150" s="91" t="s">
        <v>1574</v>
      </c>
      <c r="I150" s="91" t="s">
        <v>1434</v>
      </c>
      <c r="J150" s="91" t="s">
        <v>1435</v>
      </c>
      <c r="K150" s="91" t="s">
        <v>1446</v>
      </c>
      <c r="L150" s="92">
        <v>16.577247491381783</v>
      </c>
      <c r="M150" s="93">
        <v>1.1000000000000001</v>
      </c>
      <c r="N150" s="92">
        <v>14.895283846892603</v>
      </c>
      <c r="O150" s="91" t="s">
        <v>1583</v>
      </c>
      <c r="P150" s="91"/>
      <c r="Q150" s="91" t="s">
        <v>1259</v>
      </c>
      <c r="R150" s="91" t="s">
        <v>1574</v>
      </c>
      <c r="S150" s="91"/>
      <c r="T150" s="94">
        <v>2.11</v>
      </c>
      <c r="U150" s="95">
        <v>30</v>
      </c>
      <c r="V150" s="96">
        <v>45931</v>
      </c>
      <c r="W150" s="96"/>
      <c r="X150" s="91" t="s">
        <v>1424</v>
      </c>
      <c r="Y150" s="91"/>
      <c r="Z150" s="91"/>
      <c r="AA150" s="91"/>
      <c r="AB150" s="91"/>
      <c r="AC150" s="91"/>
      <c r="AD150" s="91" t="s">
        <v>1331</v>
      </c>
      <c r="AE150" s="96"/>
      <c r="AF150" s="90"/>
      <c r="AG150" s="92">
        <v>1.3849467982047458E-3</v>
      </c>
      <c r="AH150" s="92">
        <v>1.4422990937387702E-3</v>
      </c>
      <c r="AI150" s="92">
        <v>4.9589956132716795</v>
      </c>
      <c r="AJ150" s="90" t="s">
        <v>26</v>
      </c>
      <c r="AK150" s="97">
        <v>-6.7072453423692906</v>
      </c>
      <c r="AL150" s="92">
        <v>5.1389467223283596E-3</v>
      </c>
      <c r="AM150" s="98"/>
      <c r="AN150" s="99">
        <v>20</v>
      </c>
      <c r="AO150" s="100" t="s">
        <v>1266</v>
      </c>
      <c r="AP150" s="100" t="s">
        <v>1267</v>
      </c>
      <c r="AQ150" s="100" t="s">
        <v>1365</v>
      </c>
      <c r="AR150" s="101" t="s">
        <v>1267</v>
      </c>
      <c r="AS150" s="91"/>
      <c r="AT150" s="91"/>
    </row>
    <row r="151" spans="1:46" x14ac:dyDescent="0.25">
      <c r="A151" s="90" t="s">
        <v>1586</v>
      </c>
      <c r="B151" s="91" t="s">
        <v>1256</v>
      </c>
      <c r="C151" s="91" t="s">
        <v>1257</v>
      </c>
      <c r="D151" s="91" t="s">
        <v>21</v>
      </c>
      <c r="E151" s="91" t="s">
        <v>22</v>
      </c>
      <c r="F151" s="91" t="s">
        <v>23</v>
      </c>
      <c r="G151" s="91" t="s">
        <v>557</v>
      </c>
      <c r="H151" s="91" t="s">
        <v>1574</v>
      </c>
      <c r="I151" s="91" t="s">
        <v>1434</v>
      </c>
      <c r="J151" s="91" t="s">
        <v>1441</v>
      </c>
      <c r="K151" s="91" t="s">
        <v>1446</v>
      </c>
      <c r="L151" s="92">
        <v>7.7537027257789521</v>
      </c>
      <c r="M151" s="93">
        <v>1.1000000000000001</v>
      </c>
      <c r="N151" s="92">
        <v>6.9669951555555558</v>
      </c>
      <c r="O151" s="91" t="s">
        <v>1587</v>
      </c>
      <c r="P151" s="91"/>
      <c r="Q151" s="91" t="s">
        <v>1259</v>
      </c>
      <c r="R151" s="91" t="s">
        <v>1574</v>
      </c>
      <c r="S151" s="91"/>
      <c r="T151" s="94">
        <v>2.8</v>
      </c>
      <c r="U151" s="95">
        <v>30</v>
      </c>
      <c r="V151" s="96">
        <v>45200</v>
      </c>
      <c r="W151" s="96"/>
      <c r="X151" s="91" t="s">
        <v>1424</v>
      </c>
      <c r="Y151" s="91"/>
      <c r="Z151" s="91"/>
      <c r="AA151" s="91"/>
      <c r="AB151" s="91"/>
      <c r="AC151" s="91"/>
      <c r="AD151" s="91" t="s">
        <v>1331</v>
      </c>
      <c r="AE151" s="96"/>
      <c r="AF151" s="90"/>
      <c r="AG151" s="92">
        <v>6.4806278837719938E-4</v>
      </c>
      <c r="AH151" s="92">
        <v>6.7489983988834221E-4</v>
      </c>
      <c r="AI151" s="92">
        <v>1.7462153899332455</v>
      </c>
      <c r="AJ151" s="90" t="s">
        <v>26</v>
      </c>
      <c r="AK151" s="97">
        <v>9.9216334985849883</v>
      </c>
      <c r="AL151" s="92">
        <v>2.4046845312116014E-3</v>
      </c>
      <c r="AM151" s="98"/>
      <c r="AN151" s="99">
        <v>20</v>
      </c>
      <c r="AO151" s="100" t="s">
        <v>1266</v>
      </c>
      <c r="AP151" s="100" t="s">
        <v>1267</v>
      </c>
      <c r="AQ151" s="100" t="s">
        <v>1365</v>
      </c>
      <c r="AR151" s="101" t="s">
        <v>1267</v>
      </c>
      <c r="AS151" s="101"/>
      <c r="AT151" s="91"/>
    </row>
    <row r="152" spans="1:46" x14ac:dyDescent="0.25">
      <c r="A152" s="91" t="s">
        <v>1588</v>
      </c>
      <c r="B152" s="91" t="s">
        <v>1269</v>
      </c>
      <c r="C152" s="91" t="s">
        <v>1257</v>
      </c>
      <c r="D152" s="91" t="s">
        <v>21</v>
      </c>
      <c r="E152" s="91" t="s">
        <v>22</v>
      </c>
      <c r="F152" s="91" t="s">
        <v>23</v>
      </c>
      <c r="G152" s="91" t="s">
        <v>557</v>
      </c>
      <c r="H152" s="91" t="s">
        <v>1574</v>
      </c>
      <c r="I152" s="91" t="s">
        <v>1434</v>
      </c>
      <c r="J152" s="91" t="s">
        <v>1441</v>
      </c>
      <c r="K152" s="91" t="s">
        <v>1446</v>
      </c>
      <c r="L152" s="92">
        <v>21.146240465510989</v>
      </c>
      <c r="M152" s="93">
        <v>1.4</v>
      </c>
      <c r="N152" s="92">
        <v>19.000696840183188</v>
      </c>
      <c r="O152" s="91" t="s">
        <v>1587</v>
      </c>
      <c r="P152" s="91"/>
      <c r="Q152" s="91" t="s">
        <v>1259</v>
      </c>
      <c r="R152" s="91" t="s">
        <v>1574</v>
      </c>
      <c r="S152" s="91"/>
      <c r="T152" s="94">
        <v>2.11</v>
      </c>
      <c r="U152" s="95">
        <v>30</v>
      </c>
      <c r="V152" s="96">
        <v>45931</v>
      </c>
      <c r="W152" s="96"/>
      <c r="X152" s="91" t="s">
        <v>1424</v>
      </c>
      <c r="Y152" s="91"/>
      <c r="Z152" s="91"/>
      <c r="AA152" s="91"/>
      <c r="AB152" s="91"/>
      <c r="AC152" s="91"/>
      <c r="AD152" s="91" t="s">
        <v>1331</v>
      </c>
      <c r="AE152" s="96"/>
      <c r="AF152" s="90"/>
      <c r="AG152" s="92">
        <v>1.7666634971820602E-3</v>
      </c>
      <c r="AH152" s="92">
        <v>1.839823135610698E-3</v>
      </c>
      <c r="AI152" s="92">
        <v>6.325785614298999</v>
      </c>
      <c r="AJ152" s="90" t="s">
        <v>26</v>
      </c>
      <c r="AK152" s="97">
        <v>-8.6569644985237595</v>
      </c>
      <c r="AL152" s="92">
        <v>6.5553345443084164E-3</v>
      </c>
      <c r="AM152" s="98"/>
      <c r="AN152" s="99">
        <v>20</v>
      </c>
      <c r="AO152" s="100" t="s">
        <v>1266</v>
      </c>
      <c r="AP152" s="100" t="s">
        <v>1267</v>
      </c>
      <c r="AQ152" s="100" t="s">
        <v>1365</v>
      </c>
      <c r="AR152" s="101" t="s">
        <v>1267</v>
      </c>
      <c r="AS152" s="91"/>
      <c r="AT152" s="91"/>
    </row>
    <row r="153" spans="1:46" x14ac:dyDescent="0.25">
      <c r="A153" s="91" t="s">
        <v>1589</v>
      </c>
      <c r="B153" s="91" t="s">
        <v>1271</v>
      </c>
      <c r="C153" s="91" t="s">
        <v>1257</v>
      </c>
      <c r="D153" s="91" t="s">
        <v>21</v>
      </c>
      <c r="E153" s="91" t="s">
        <v>22</v>
      </c>
      <c r="F153" s="91" t="s">
        <v>23</v>
      </c>
      <c r="G153" s="91" t="s">
        <v>557</v>
      </c>
      <c r="H153" s="91" t="s">
        <v>1574</v>
      </c>
      <c r="I153" s="91" t="s">
        <v>1434</v>
      </c>
      <c r="J153" s="91" t="s">
        <v>1441</v>
      </c>
      <c r="K153" s="91" t="s">
        <v>1446</v>
      </c>
      <c r="L153" s="92">
        <v>21.146240465510989</v>
      </c>
      <c r="M153" s="93">
        <v>1.4</v>
      </c>
      <c r="N153" s="92">
        <v>19.000696840183188</v>
      </c>
      <c r="O153" s="91" t="s">
        <v>1587</v>
      </c>
      <c r="P153" s="91"/>
      <c r="Q153" s="91" t="s">
        <v>1259</v>
      </c>
      <c r="R153" s="91" t="s">
        <v>1574</v>
      </c>
      <c r="S153" s="91"/>
      <c r="T153" s="94">
        <v>2.11</v>
      </c>
      <c r="U153" s="95">
        <v>30</v>
      </c>
      <c r="V153" s="96">
        <v>45931</v>
      </c>
      <c r="W153" s="96"/>
      <c r="X153" s="91" t="s">
        <v>1424</v>
      </c>
      <c r="Y153" s="91"/>
      <c r="Z153" s="91"/>
      <c r="AA153" s="91"/>
      <c r="AB153" s="91"/>
      <c r="AC153" s="91"/>
      <c r="AD153" s="91" t="s">
        <v>1331</v>
      </c>
      <c r="AE153" s="96"/>
      <c r="AF153" s="90"/>
      <c r="AG153" s="92">
        <v>1.7666634971820602E-3</v>
      </c>
      <c r="AH153" s="92">
        <v>1.839823135610698E-3</v>
      </c>
      <c r="AI153" s="92">
        <v>6.325785614298999</v>
      </c>
      <c r="AJ153" s="90" t="s">
        <v>26</v>
      </c>
      <c r="AK153" s="97">
        <v>-8.6569644985237595</v>
      </c>
      <c r="AL153" s="92">
        <v>6.5553345443084164E-3</v>
      </c>
      <c r="AM153" s="98"/>
      <c r="AN153" s="99">
        <v>20</v>
      </c>
      <c r="AO153" s="100" t="s">
        <v>1266</v>
      </c>
      <c r="AP153" s="100" t="s">
        <v>1267</v>
      </c>
      <c r="AQ153" s="100" t="s">
        <v>1365</v>
      </c>
      <c r="AR153" s="101" t="s">
        <v>1267</v>
      </c>
      <c r="AS153" s="91"/>
      <c r="AT153" s="91"/>
    </row>
    <row r="154" spans="1:46" x14ac:dyDescent="0.25">
      <c r="A154" s="90" t="s">
        <v>1590</v>
      </c>
      <c r="B154" s="91" t="s">
        <v>1256</v>
      </c>
      <c r="C154" s="91" t="s">
        <v>1257</v>
      </c>
      <c r="D154" s="91" t="s">
        <v>21</v>
      </c>
      <c r="E154" s="91" t="s">
        <v>22</v>
      </c>
      <c r="F154" s="91" t="s">
        <v>23</v>
      </c>
      <c r="G154" s="91" t="s">
        <v>557</v>
      </c>
      <c r="H154" s="91" t="s">
        <v>1591</v>
      </c>
      <c r="I154" s="91" t="s">
        <v>1434</v>
      </c>
      <c r="J154" s="91" t="s">
        <v>1435</v>
      </c>
      <c r="K154" s="91" t="s">
        <v>1436</v>
      </c>
      <c r="L154" s="92">
        <v>3.52</v>
      </c>
      <c r="M154" s="93">
        <v>0.8</v>
      </c>
      <c r="N154" s="92">
        <v>3.14</v>
      </c>
      <c r="O154" s="91" t="s">
        <v>1592</v>
      </c>
      <c r="P154" s="91"/>
      <c r="Q154" s="91" t="s">
        <v>1259</v>
      </c>
      <c r="R154" s="91" t="s">
        <v>1591</v>
      </c>
      <c r="S154" s="91"/>
      <c r="T154" s="94">
        <v>1.67</v>
      </c>
      <c r="U154" s="95">
        <v>30</v>
      </c>
      <c r="V154" s="96">
        <v>45200</v>
      </c>
      <c r="W154" s="96"/>
      <c r="X154" s="91" t="s">
        <v>1424</v>
      </c>
      <c r="Y154" s="91"/>
      <c r="Z154" s="91"/>
      <c r="AA154" s="91"/>
      <c r="AB154" s="91"/>
      <c r="AC154" s="91"/>
      <c r="AD154" s="91" t="s">
        <v>1331</v>
      </c>
      <c r="AE154" s="96"/>
      <c r="AF154" s="90"/>
      <c r="AG154" s="92">
        <v>1.3550000000000001E-3</v>
      </c>
      <c r="AH154" s="92">
        <v>0</v>
      </c>
      <c r="AI154" s="92">
        <v>1.64</v>
      </c>
      <c r="AJ154" s="90" t="s">
        <v>26</v>
      </c>
      <c r="AK154" s="97">
        <v>8.7100000000000009</v>
      </c>
      <c r="AL154" s="92">
        <v>1E-3</v>
      </c>
      <c r="AM154" s="98"/>
      <c r="AN154" s="99">
        <v>20</v>
      </c>
      <c r="AO154" s="100" t="s">
        <v>1266</v>
      </c>
      <c r="AP154" s="100" t="s">
        <v>1267</v>
      </c>
      <c r="AQ154" s="100" t="s">
        <v>1365</v>
      </c>
      <c r="AR154" s="101" t="s">
        <v>1267</v>
      </c>
      <c r="AS154" s="101"/>
      <c r="AT154" s="91"/>
    </row>
    <row r="155" spans="1:46" x14ac:dyDescent="0.25">
      <c r="A155" s="90" t="s">
        <v>1593</v>
      </c>
      <c r="B155" s="91" t="s">
        <v>1256</v>
      </c>
      <c r="C155" s="91" t="s">
        <v>1257</v>
      </c>
      <c r="D155" s="91" t="s">
        <v>21</v>
      </c>
      <c r="E155" s="91" t="s">
        <v>22</v>
      </c>
      <c r="F155" s="91" t="s">
        <v>23</v>
      </c>
      <c r="G155" s="91" t="s">
        <v>557</v>
      </c>
      <c r="H155" s="91" t="s">
        <v>1591</v>
      </c>
      <c r="I155" s="91" t="s">
        <v>1434</v>
      </c>
      <c r="J155" s="91" t="s">
        <v>1441</v>
      </c>
      <c r="K155" s="91" t="s">
        <v>1436</v>
      </c>
      <c r="L155" s="92">
        <v>3.95</v>
      </c>
      <c r="M155" s="93">
        <v>1.1000000000000001</v>
      </c>
      <c r="N155" s="92">
        <v>3.53</v>
      </c>
      <c r="O155" s="91" t="s">
        <v>1594</v>
      </c>
      <c r="P155" s="91"/>
      <c r="Q155" s="91" t="s">
        <v>1259</v>
      </c>
      <c r="R155" s="91" t="s">
        <v>1591</v>
      </c>
      <c r="S155" s="91"/>
      <c r="T155" s="94">
        <v>1.85</v>
      </c>
      <c r="U155" s="95">
        <v>30</v>
      </c>
      <c r="V155" s="96">
        <v>45200</v>
      </c>
      <c r="W155" s="96"/>
      <c r="X155" s="91" t="s">
        <v>1424</v>
      </c>
      <c r="Y155" s="91"/>
      <c r="Z155" s="91"/>
      <c r="AA155" s="91"/>
      <c r="AB155" s="91"/>
      <c r="AC155" s="91"/>
      <c r="AD155" s="91" t="s">
        <v>1331</v>
      </c>
      <c r="AE155" s="96"/>
      <c r="AF155" s="90"/>
      <c r="AG155" s="92">
        <v>1.523E-3</v>
      </c>
      <c r="AH155" s="92">
        <v>0</v>
      </c>
      <c r="AI155" s="92">
        <v>1.66</v>
      </c>
      <c r="AJ155" s="90" t="s">
        <v>26</v>
      </c>
      <c r="AK155" s="97">
        <v>8.2899999999999991</v>
      </c>
      <c r="AL155" s="92">
        <v>1.3333333333333333E-3</v>
      </c>
      <c r="AM155" s="98"/>
      <c r="AN155" s="99">
        <v>20</v>
      </c>
      <c r="AO155" s="100" t="s">
        <v>1266</v>
      </c>
      <c r="AP155" s="100" t="s">
        <v>1267</v>
      </c>
      <c r="AQ155" s="100" t="s">
        <v>1365</v>
      </c>
      <c r="AR155" s="101" t="s">
        <v>1267</v>
      </c>
      <c r="AS155" s="101"/>
      <c r="AT155" s="91"/>
    </row>
    <row r="156" spans="1:46" x14ac:dyDescent="0.25">
      <c r="A156" s="90" t="s">
        <v>1595</v>
      </c>
      <c r="B156" s="91" t="s">
        <v>1256</v>
      </c>
      <c r="C156" s="91" t="s">
        <v>1257</v>
      </c>
      <c r="D156" s="91" t="s">
        <v>21</v>
      </c>
      <c r="E156" s="91" t="s">
        <v>22</v>
      </c>
      <c r="F156" s="91" t="s">
        <v>23</v>
      </c>
      <c r="G156" s="91" t="s">
        <v>557</v>
      </c>
      <c r="H156" s="91" t="s">
        <v>1591</v>
      </c>
      <c r="I156" s="91" t="s">
        <v>1434</v>
      </c>
      <c r="J156" s="91" t="s">
        <v>1435</v>
      </c>
      <c r="K156" s="91" t="s">
        <v>1446</v>
      </c>
      <c r="L156" s="92">
        <v>4.5599999999999996</v>
      </c>
      <c r="M156" s="93">
        <v>0.8</v>
      </c>
      <c r="N156" s="92">
        <v>4.08</v>
      </c>
      <c r="O156" s="91" t="s">
        <v>1596</v>
      </c>
      <c r="P156" s="91"/>
      <c r="Q156" s="91" t="s">
        <v>1259</v>
      </c>
      <c r="R156" s="91" t="s">
        <v>1591</v>
      </c>
      <c r="S156" s="91"/>
      <c r="T156" s="94">
        <v>1.67</v>
      </c>
      <c r="U156" s="95">
        <v>30</v>
      </c>
      <c r="V156" s="96">
        <v>45200</v>
      </c>
      <c r="W156" s="96"/>
      <c r="X156" s="91" t="s">
        <v>1424</v>
      </c>
      <c r="Y156" s="91"/>
      <c r="Z156" s="91"/>
      <c r="AA156" s="91"/>
      <c r="AB156" s="91"/>
      <c r="AC156" s="91"/>
      <c r="AD156" s="91" t="s">
        <v>1331</v>
      </c>
      <c r="AE156" s="96"/>
      <c r="AF156" s="90"/>
      <c r="AG156" s="92">
        <v>1.758E-3</v>
      </c>
      <c r="AH156" s="92">
        <v>0</v>
      </c>
      <c r="AI156" s="92">
        <v>2.12</v>
      </c>
      <c r="AJ156" s="90" t="s">
        <v>26</v>
      </c>
      <c r="AK156" s="97">
        <v>2.06</v>
      </c>
      <c r="AL156" s="92">
        <v>1.3333333333333333E-3</v>
      </c>
      <c r="AM156" s="98"/>
      <c r="AN156" s="99">
        <v>20</v>
      </c>
      <c r="AO156" s="100" t="s">
        <v>1266</v>
      </c>
      <c r="AP156" s="100" t="s">
        <v>1267</v>
      </c>
      <c r="AQ156" s="100" t="s">
        <v>1365</v>
      </c>
      <c r="AR156" s="101" t="s">
        <v>1267</v>
      </c>
      <c r="AS156" s="101"/>
      <c r="AT156" s="91"/>
    </row>
    <row r="157" spans="1:46" x14ac:dyDescent="0.25">
      <c r="A157" s="90" t="s">
        <v>1597</v>
      </c>
      <c r="B157" s="91" t="s">
        <v>1256</v>
      </c>
      <c r="C157" s="91" t="s">
        <v>1257</v>
      </c>
      <c r="D157" s="91" t="s">
        <v>21</v>
      </c>
      <c r="E157" s="91" t="s">
        <v>22</v>
      </c>
      <c r="F157" s="91" t="s">
        <v>23</v>
      </c>
      <c r="G157" s="91" t="s">
        <v>557</v>
      </c>
      <c r="H157" s="91" t="s">
        <v>1591</v>
      </c>
      <c r="I157" s="91" t="s">
        <v>1434</v>
      </c>
      <c r="J157" s="91" t="s">
        <v>1441</v>
      </c>
      <c r="K157" s="91" t="s">
        <v>1446</v>
      </c>
      <c r="L157" s="92">
        <v>5.13</v>
      </c>
      <c r="M157" s="93">
        <v>1.1000000000000001</v>
      </c>
      <c r="N157" s="92">
        <v>4.58</v>
      </c>
      <c r="O157" s="91" t="s">
        <v>1598</v>
      </c>
      <c r="P157" s="91"/>
      <c r="Q157" s="91" t="s">
        <v>1259</v>
      </c>
      <c r="R157" s="91" t="s">
        <v>1591</v>
      </c>
      <c r="S157" s="91"/>
      <c r="T157" s="94">
        <v>1.85</v>
      </c>
      <c r="U157" s="95">
        <v>30</v>
      </c>
      <c r="V157" s="96">
        <v>45200</v>
      </c>
      <c r="W157" s="96"/>
      <c r="X157" s="91" t="s">
        <v>1424</v>
      </c>
      <c r="Y157" s="91"/>
      <c r="Z157" s="91"/>
      <c r="AA157" s="91"/>
      <c r="AB157" s="91"/>
      <c r="AC157" s="91"/>
      <c r="AD157" s="91" t="s">
        <v>1331</v>
      </c>
      <c r="AE157" s="96"/>
      <c r="AF157" s="90"/>
      <c r="AG157" s="92">
        <v>1.977E-3</v>
      </c>
      <c r="AH157" s="92">
        <v>0</v>
      </c>
      <c r="AI157" s="92">
        <v>2.15</v>
      </c>
      <c r="AJ157" s="90" t="s">
        <v>26</v>
      </c>
      <c r="AK157" s="97">
        <v>1.73</v>
      </c>
      <c r="AL157" s="92">
        <v>1.6666666666666668E-3</v>
      </c>
      <c r="AM157" s="98"/>
      <c r="AN157" s="99">
        <v>20</v>
      </c>
      <c r="AO157" s="100" t="s">
        <v>1266</v>
      </c>
      <c r="AP157" s="100" t="s">
        <v>1267</v>
      </c>
      <c r="AQ157" s="100" t="s">
        <v>1365</v>
      </c>
      <c r="AR157" s="101" t="s">
        <v>1267</v>
      </c>
      <c r="AS157" s="101"/>
      <c r="AT157" s="91"/>
    </row>
    <row r="158" spans="1:46" x14ac:dyDescent="0.25">
      <c r="A158" s="91" t="s">
        <v>1599</v>
      </c>
      <c r="B158" s="91" t="s">
        <v>1269</v>
      </c>
      <c r="C158" s="91" t="s">
        <v>1257</v>
      </c>
      <c r="D158" s="91" t="s">
        <v>21</v>
      </c>
      <c r="E158" s="91" t="s">
        <v>22</v>
      </c>
      <c r="F158" s="91" t="s">
        <v>23</v>
      </c>
      <c r="G158" s="91" t="s">
        <v>557</v>
      </c>
      <c r="H158" s="91" t="s">
        <v>1591</v>
      </c>
      <c r="I158" s="91" t="s">
        <v>1434</v>
      </c>
      <c r="J158" s="91" t="s">
        <v>1435</v>
      </c>
      <c r="K158" s="91" t="s">
        <v>1436</v>
      </c>
      <c r="L158" s="92">
        <v>5.1224583504977854</v>
      </c>
      <c r="M158" s="93">
        <v>1.1000000000000001</v>
      </c>
      <c r="N158" s="92">
        <v>4.5762999999999998</v>
      </c>
      <c r="O158" s="91" t="s">
        <v>1592</v>
      </c>
      <c r="P158" s="91"/>
      <c r="Q158" s="91" t="s">
        <v>1259</v>
      </c>
      <c r="R158" s="91" t="s">
        <v>1591</v>
      </c>
      <c r="S158" s="91"/>
      <c r="T158" s="94">
        <v>2.11</v>
      </c>
      <c r="U158" s="95">
        <v>30</v>
      </c>
      <c r="V158" s="96">
        <v>45931</v>
      </c>
      <c r="W158" s="96"/>
      <c r="X158" s="91" t="s">
        <v>1424</v>
      </c>
      <c r="Y158" s="91"/>
      <c r="Z158" s="91"/>
      <c r="AA158" s="91"/>
      <c r="AB158" s="91"/>
      <c r="AC158" s="91"/>
      <c r="AD158" s="91" t="s">
        <v>1264</v>
      </c>
      <c r="AE158" s="96"/>
      <c r="AF158" s="90" t="s">
        <v>1600</v>
      </c>
      <c r="AG158" s="92">
        <v>5.8805701817938206E-4</v>
      </c>
      <c r="AH158" s="92">
        <v>6.1399636706487091E-4</v>
      </c>
      <c r="AI158" s="92">
        <v>1.6274034623946021</v>
      </c>
      <c r="AJ158" s="90" t="s">
        <v>26</v>
      </c>
      <c r="AK158" s="97">
        <v>8.8167626908491528</v>
      </c>
      <c r="AL158" s="92">
        <v>1.5879620886543129E-3</v>
      </c>
      <c r="AM158" s="98"/>
      <c r="AN158" s="99">
        <v>20</v>
      </c>
      <c r="AO158" s="100" t="s">
        <v>1266</v>
      </c>
      <c r="AP158" s="100" t="s">
        <v>1267</v>
      </c>
      <c r="AQ158" s="100" t="s">
        <v>1365</v>
      </c>
      <c r="AR158" s="101" t="s">
        <v>1267</v>
      </c>
      <c r="AS158" s="91"/>
      <c r="AT158" s="91"/>
    </row>
    <row r="159" spans="1:46" x14ac:dyDescent="0.25">
      <c r="A159" s="91" t="s">
        <v>1601</v>
      </c>
      <c r="B159" s="91" t="s">
        <v>1269</v>
      </c>
      <c r="C159" s="91" t="s">
        <v>1257</v>
      </c>
      <c r="D159" s="91" t="s">
        <v>21</v>
      </c>
      <c r="E159" s="91" t="s">
        <v>22</v>
      </c>
      <c r="F159" s="91" t="s">
        <v>23</v>
      </c>
      <c r="G159" s="91" t="s">
        <v>557</v>
      </c>
      <c r="H159" s="91" t="s">
        <v>1591</v>
      </c>
      <c r="I159" s="91" t="s">
        <v>1434</v>
      </c>
      <c r="J159" s="91" t="s">
        <v>1441</v>
      </c>
      <c r="K159" s="91" t="s">
        <v>1436</v>
      </c>
      <c r="L159" s="92">
        <v>5.7713426250828368</v>
      </c>
      <c r="M159" s="93">
        <v>1.4</v>
      </c>
      <c r="N159" s="92">
        <v>5.1560000000000006</v>
      </c>
      <c r="O159" s="91" t="s">
        <v>1594</v>
      </c>
      <c r="P159" s="91"/>
      <c r="Q159" s="91" t="s">
        <v>1259</v>
      </c>
      <c r="R159" s="91" t="s">
        <v>1591</v>
      </c>
      <c r="S159" s="91"/>
      <c r="T159" s="94">
        <v>2.11</v>
      </c>
      <c r="U159" s="95">
        <v>30</v>
      </c>
      <c r="V159" s="96">
        <v>45931</v>
      </c>
      <c r="W159" s="96"/>
      <c r="X159" s="91" t="s">
        <v>1424</v>
      </c>
      <c r="Y159" s="91"/>
      <c r="Z159" s="91"/>
      <c r="AA159" s="91"/>
      <c r="AB159" s="91"/>
      <c r="AC159" s="91"/>
      <c r="AD159" s="91" t="s">
        <v>1264</v>
      </c>
      <c r="AE159" s="96"/>
      <c r="AF159" s="90" t="s">
        <v>1600</v>
      </c>
      <c r="AG159" s="92">
        <v>6.6254878083449385E-4</v>
      </c>
      <c r="AH159" s="92">
        <v>6.9177398085494286E-4</v>
      </c>
      <c r="AI159" s="92">
        <v>1.8335537993808473</v>
      </c>
      <c r="AJ159" s="90" t="s">
        <v>26</v>
      </c>
      <c r="AK159" s="97">
        <v>5.5334736878096171</v>
      </c>
      <c r="AL159" s="92">
        <v>1.7891162137756791E-3</v>
      </c>
      <c r="AM159" s="98"/>
      <c r="AN159" s="99">
        <v>20</v>
      </c>
      <c r="AO159" s="100" t="s">
        <v>1266</v>
      </c>
      <c r="AP159" s="100" t="s">
        <v>1267</v>
      </c>
      <c r="AQ159" s="100" t="s">
        <v>1365</v>
      </c>
      <c r="AR159" s="101" t="s">
        <v>1267</v>
      </c>
      <c r="AS159" s="91"/>
      <c r="AT159" s="91"/>
    </row>
    <row r="160" spans="1:46" x14ac:dyDescent="0.25">
      <c r="A160" s="91" t="s">
        <v>1602</v>
      </c>
      <c r="B160" s="91" t="s">
        <v>1269</v>
      </c>
      <c r="C160" s="91" t="s">
        <v>1257</v>
      </c>
      <c r="D160" s="91" t="s">
        <v>21</v>
      </c>
      <c r="E160" s="91" t="s">
        <v>22</v>
      </c>
      <c r="F160" s="91" t="s">
        <v>23</v>
      </c>
      <c r="G160" s="91" t="s">
        <v>557</v>
      </c>
      <c r="H160" s="91" t="s">
        <v>1591</v>
      </c>
      <c r="I160" s="91" t="s">
        <v>1434</v>
      </c>
      <c r="J160" s="91" t="s">
        <v>1435</v>
      </c>
      <c r="K160" s="91" t="s">
        <v>1446</v>
      </c>
      <c r="L160" s="92">
        <v>6.4653365016443871</v>
      </c>
      <c r="M160" s="93">
        <v>1.1000000000000001</v>
      </c>
      <c r="N160" s="92">
        <v>5.7759999999999998</v>
      </c>
      <c r="O160" s="91" t="s">
        <v>1596</v>
      </c>
      <c r="P160" s="91"/>
      <c r="Q160" s="91" t="s">
        <v>1259</v>
      </c>
      <c r="R160" s="91" t="s">
        <v>1591</v>
      </c>
      <c r="S160" s="91"/>
      <c r="T160" s="94">
        <v>2.11</v>
      </c>
      <c r="U160" s="95">
        <v>30</v>
      </c>
      <c r="V160" s="96">
        <v>45931</v>
      </c>
      <c r="W160" s="96"/>
      <c r="X160" s="91" t="s">
        <v>1424</v>
      </c>
      <c r="Y160" s="91"/>
      <c r="Z160" s="91"/>
      <c r="AA160" s="91"/>
      <c r="AB160" s="91"/>
      <c r="AC160" s="91"/>
      <c r="AD160" s="91" t="s">
        <v>1264</v>
      </c>
      <c r="AE160" s="96"/>
      <c r="AF160" s="90" t="s">
        <v>1600</v>
      </c>
      <c r="AG160" s="92">
        <v>7.4221911522498755E-4</v>
      </c>
      <c r="AH160" s="92">
        <v>7.7495859453416394E-4</v>
      </c>
      <c r="AI160" s="92">
        <v>2.054035443216403</v>
      </c>
      <c r="AJ160" s="90" t="s">
        <v>26</v>
      </c>
      <c r="AK160" s="97">
        <v>2.7512963831208785</v>
      </c>
      <c r="AL160" s="92">
        <v>2.0042543155097594E-3</v>
      </c>
      <c r="AM160" s="98"/>
      <c r="AN160" s="99">
        <v>20</v>
      </c>
      <c r="AO160" s="100" t="s">
        <v>1266</v>
      </c>
      <c r="AP160" s="100" t="s">
        <v>1267</v>
      </c>
      <c r="AQ160" s="100" t="s">
        <v>1365</v>
      </c>
      <c r="AR160" s="101" t="s">
        <v>1267</v>
      </c>
      <c r="AS160" s="91"/>
      <c r="AT160" s="91"/>
    </row>
    <row r="161" spans="1:46" x14ac:dyDescent="0.25">
      <c r="A161" s="91" t="s">
        <v>1603</v>
      </c>
      <c r="B161" s="91" t="s">
        <v>1269</v>
      </c>
      <c r="C161" s="91" t="s">
        <v>1257</v>
      </c>
      <c r="D161" s="91" t="s">
        <v>21</v>
      </c>
      <c r="E161" s="91" t="s">
        <v>22</v>
      </c>
      <c r="F161" s="91" t="s">
        <v>23</v>
      </c>
      <c r="G161" s="91" t="s">
        <v>557</v>
      </c>
      <c r="H161" s="91" t="s">
        <v>1591</v>
      </c>
      <c r="I161" s="91" t="s">
        <v>1434</v>
      </c>
      <c r="J161" s="91" t="s">
        <v>1441</v>
      </c>
      <c r="K161" s="91" t="s">
        <v>1446</v>
      </c>
      <c r="L161" s="92">
        <v>7.2851447519567749</v>
      </c>
      <c r="M161" s="93">
        <v>1.4</v>
      </c>
      <c r="N161" s="92">
        <v>6.5084</v>
      </c>
      <c r="O161" s="91" t="s">
        <v>1598</v>
      </c>
      <c r="P161" s="91"/>
      <c r="Q161" s="91" t="s">
        <v>1259</v>
      </c>
      <c r="R161" s="91" t="s">
        <v>1591</v>
      </c>
      <c r="S161" s="91"/>
      <c r="T161" s="94">
        <v>2.11</v>
      </c>
      <c r="U161" s="95">
        <v>30</v>
      </c>
      <c r="V161" s="96">
        <v>45931</v>
      </c>
      <c r="W161" s="96"/>
      <c r="X161" s="91" t="s">
        <v>1424</v>
      </c>
      <c r="Y161" s="91"/>
      <c r="Z161" s="91"/>
      <c r="AA161" s="91"/>
      <c r="AB161" s="91"/>
      <c r="AC161" s="91"/>
      <c r="AD161" s="91" t="s">
        <v>1264</v>
      </c>
      <c r="AE161" s="96"/>
      <c r="AF161" s="90" t="s">
        <v>1600</v>
      </c>
      <c r="AG161" s="92">
        <v>8.3633291023724199E-4</v>
      </c>
      <c r="AH161" s="92">
        <v>8.7322377366103748E-4</v>
      </c>
      <c r="AI161" s="92">
        <v>2.3144882753860165</v>
      </c>
      <c r="AJ161" s="90" t="s">
        <v>26</v>
      </c>
      <c r="AK161" s="97">
        <v>0.14766125739478794</v>
      </c>
      <c r="AL161" s="92">
        <v>2.2583948731066E-3</v>
      </c>
      <c r="AM161" s="98"/>
      <c r="AN161" s="99">
        <v>20</v>
      </c>
      <c r="AO161" s="100" t="s">
        <v>1266</v>
      </c>
      <c r="AP161" s="100" t="s">
        <v>1267</v>
      </c>
      <c r="AQ161" s="100" t="s">
        <v>1365</v>
      </c>
      <c r="AR161" s="101" t="s">
        <v>1267</v>
      </c>
      <c r="AS161" s="91"/>
      <c r="AT161" s="91"/>
    </row>
    <row r="162" spans="1:46" x14ac:dyDescent="0.25">
      <c r="A162" s="91" t="s">
        <v>1604</v>
      </c>
      <c r="B162" s="91" t="s">
        <v>1271</v>
      </c>
      <c r="C162" s="91" t="s">
        <v>1257</v>
      </c>
      <c r="D162" s="91" t="s">
        <v>21</v>
      </c>
      <c r="E162" s="91" t="s">
        <v>22</v>
      </c>
      <c r="F162" s="91" t="s">
        <v>23</v>
      </c>
      <c r="G162" s="91" t="s">
        <v>557</v>
      </c>
      <c r="H162" s="91" t="s">
        <v>1591</v>
      </c>
      <c r="I162" s="91" t="s">
        <v>1434</v>
      </c>
      <c r="J162" s="91" t="s">
        <v>1435</v>
      </c>
      <c r="K162" s="91" t="s">
        <v>1436</v>
      </c>
      <c r="L162" s="92">
        <v>5.1224583504977854</v>
      </c>
      <c r="M162" s="93">
        <v>1.1000000000000001</v>
      </c>
      <c r="N162" s="92">
        <v>4.5762999999999998</v>
      </c>
      <c r="O162" s="91" t="s">
        <v>1592</v>
      </c>
      <c r="P162" s="91"/>
      <c r="Q162" s="91" t="s">
        <v>1259</v>
      </c>
      <c r="R162" s="91" t="s">
        <v>1591</v>
      </c>
      <c r="S162" s="91"/>
      <c r="T162" s="94">
        <v>2.11</v>
      </c>
      <c r="U162" s="95">
        <v>30</v>
      </c>
      <c r="V162" s="96">
        <v>45931</v>
      </c>
      <c r="W162" s="96"/>
      <c r="X162" s="91" t="s">
        <v>1424</v>
      </c>
      <c r="Y162" s="91"/>
      <c r="Z162" s="91"/>
      <c r="AA162" s="91"/>
      <c r="AB162" s="91"/>
      <c r="AC162" s="91"/>
      <c r="AD162" s="91" t="s">
        <v>1264</v>
      </c>
      <c r="AE162" s="96"/>
      <c r="AF162" s="90" t="s">
        <v>1600</v>
      </c>
      <c r="AG162" s="92">
        <v>5.8805701817938206E-4</v>
      </c>
      <c r="AH162" s="92">
        <v>6.1399636706487091E-4</v>
      </c>
      <c r="AI162" s="92">
        <v>1.6274034623946021</v>
      </c>
      <c r="AJ162" s="90" t="s">
        <v>26</v>
      </c>
      <c r="AK162" s="97">
        <v>8.8167626908491528</v>
      </c>
      <c r="AL162" s="92">
        <v>1.5879620886543129E-3</v>
      </c>
      <c r="AM162" s="98"/>
      <c r="AN162" s="99">
        <v>20</v>
      </c>
      <c r="AO162" s="100" t="s">
        <v>1266</v>
      </c>
      <c r="AP162" s="100" t="s">
        <v>1267</v>
      </c>
      <c r="AQ162" s="100" t="s">
        <v>1365</v>
      </c>
      <c r="AR162" s="101" t="s">
        <v>1267</v>
      </c>
      <c r="AS162" s="91"/>
      <c r="AT162" s="91"/>
    </row>
    <row r="163" spans="1:46" x14ac:dyDescent="0.25">
      <c r="A163" s="91" t="s">
        <v>1605</v>
      </c>
      <c r="B163" s="91" t="s">
        <v>1271</v>
      </c>
      <c r="C163" s="91" t="s">
        <v>1257</v>
      </c>
      <c r="D163" s="91" t="s">
        <v>21</v>
      </c>
      <c r="E163" s="91" t="s">
        <v>22</v>
      </c>
      <c r="F163" s="91" t="s">
        <v>23</v>
      </c>
      <c r="G163" s="91" t="s">
        <v>557</v>
      </c>
      <c r="H163" s="91" t="s">
        <v>1591</v>
      </c>
      <c r="I163" s="91" t="s">
        <v>1434</v>
      </c>
      <c r="J163" s="91" t="s">
        <v>1441</v>
      </c>
      <c r="K163" s="91" t="s">
        <v>1436</v>
      </c>
      <c r="L163" s="92">
        <v>5.7713426250828368</v>
      </c>
      <c r="M163" s="93">
        <v>1.4</v>
      </c>
      <c r="N163" s="92">
        <v>5.1560000000000006</v>
      </c>
      <c r="O163" s="91" t="s">
        <v>1594</v>
      </c>
      <c r="P163" s="91"/>
      <c r="Q163" s="91" t="s">
        <v>1259</v>
      </c>
      <c r="R163" s="91" t="s">
        <v>1591</v>
      </c>
      <c r="S163" s="91"/>
      <c r="T163" s="94">
        <v>2.11</v>
      </c>
      <c r="U163" s="95">
        <v>30</v>
      </c>
      <c r="V163" s="96">
        <v>45931</v>
      </c>
      <c r="W163" s="96"/>
      <c r="X163" s="91" t="s">
        <v>1424</v>
      </c>
      <c r="Y163" s="91"/>
      <c r="Z163" s="91"/>
      <c r="AA163" s="91"/>
      <c r="AB163" s="91"/>
      <c r="AC163" s="91"/>
      <c r="AD163" s="91" t="s">
        <v>1264</v>
      </c>
      <c r="AE163" s="96"/>
      <c r="AF163" s="90" t="s">
        <v>1600</v>
      </c>
      <c r="AG163" s="92">
        <v>6.6254878083449385E-4</v>
      </c>
      <c r="AH163" s="92">
        <v>6.9177398085494286E-4</v>
      </c>
      <c r="AI163" s="92">
        <v>1.8335537993808473</v>
      </c>
      <c r="AJ163" s="90" t="s">
        <v>26</v>
      </c>
      <c r="AK163" s="97">
        <v>5.5334736878096171</v>
      </c>
      <c r="AL163" s="92">
        <v>1.7891162137756791E-3</v>
      </c>
      <c r="AM163" s="98"/>
      <c r="AN163" s="99">
        <v>20</v>
      </c>
      <c r="AO163" s="100" t="s">
        <v>1266</v>
      </c>
      <c r="AP163" s="100" t="s">
        <v>1267</v>
      </c>
      <c r="AQ163" s="100" t="s">
        <v>1365</v>
      </c>
      <c r="AR163" s="101" t="s">
        <v>1267</v>
      </c>
      <c r="AS163" s="91"/>
      <c r="AT163" s="91"/>
    </row>
    <row r="164" spans="1:46" x14ac:dyDescent="0.25">
      <c r="A164" s="90" t="s">
        <v>1606</v>
      </c>
      <c r="B164" s="91" t="s">
        <v>1271</v>
      </c>
      <c r="C164" s="91" t="s">
        <v>1257</v>
      </c>
      <c r="D164" s="91" t="s">
        <v>21</v>
      </c>
      <c r="E164" s="91" t="s">
        <v>22</v>
      </c>
      <c r="F164" s="91" t="s">
        <v>23</v>
      </c>
      <c r="G164" s="91" t="s">
        <v>557</v>
      </c>
      <c r="H164" s="91" t="s">
        <v>1591</v>
      </c>
      <c r="I164" s="91" t="s">
        <v>1434</v>
      </c>
      <c r="J164" s="91" t="s">
        <v>1435</v>
      </c>
      <c r="K164" s="91" t="s">
        <v>1446</v>
      </c>
      <c r="L164" s="92">
        <v>6.4653365016443871</v>
      </c>
      <c r="M164" s="93">
        <v>1.1000000000000001</v>
      </c>
      <c r="N164" s="92">
        <v>5.7759999999999998</v>
      </c>
      <c r="O164" s="91" t="s">
        <v>1596</v>
      </c>
      <c r="P164" s="91"/>
      <c r="Q164" s="91" t="s">
        <v>1259</v>
      </c>
      <c r="R164" s="91" t="s">
        <v>1591</v>
      </c>
      <c r="S164" s="91"/>
      <c r="T164" s="94">
        <v>2.11</v>
      </c>
      <c r="U164" s="95">
        <v>30</v>
      </c>
      <c r="V164" s="96">
        <v>45931</v>
      </c>
      <c r="W164" s="96"/>
      <c r="X164" s="91" t="s">
        <v>1424</v>
      </c>
      <c r="Y164" s="91"/>
      <c r="Z164" s="91"/>
      <c r="AA164" s="91"/>
      <c r="AB164" s="91"/>
      <c r="AC164" s="91"/>
      <c r="AD164" s="91" t="s">
        <v>1264</v>
      </c>
      <c r="AE164" s="96"/>
      <c r="AF164" s="90" t="s">
        <v>1600</v>
      </c>
      <c r="AG164" s="92">
        <v>7.4221911522498755E-4</v>
      </c>
      <c r="AH164" s="92">
        <v>7.7495859453416394E-4</v>
      </c>
      <c r="AI164" s="92">
        <v>2.054035443216403</v>
      </c>
      <c r="AJ164" s="90" t="s">
        <v>26</v>
      </c>
      <c r="AK164" s="97">
        <v>2.7512963831208785</v>
      </c>
      <c r="AL164" s="92">
        <v>2.0042543155097594E-3</v>
      </c>
      <c r="AM164" s="98"/>
      <c r="AN164" s="99">
        <v>20</v>
      </c>
      <c r="AO164" s="100" t="s">
        <v>1266</v>
      </c>
      <c r="AP164" s="100" t="s">
        <v>1267</v>
      </c>
      <c r="AQ164" s="100" t="s">
        <v>1365</v>
      </c>
      <c r="AR164" s="101" t="s">
        <v>1267</v>
      </c>
      <c r="AS164" s="91"/>
      <c r="AT164" s="91"/>
    </row>
    <row r="165" spans="1:46" x14ac:dyDescent="0.25">
      <c r="A165" s="91" t="s">
        <v>1607</v>
      </c>
      <c r="B165" s="91" t="s">
        <v>1271</v>
      </c>
      <c r="C165" s="91" t="s">
        <v>1257</v>
      </c>
      <c r="D165" s="91" t="s">
        <v>21</v>
      </c>
      <c r="E165" s="91" t="s">
        <v>22</v>
      </c>
      <c r="F165" s="91" t="s">
        <v>23</v>
      </c>
      <c r="G165" s="91" t="s">
        <v>557</v>
      </c>
      <c r="H165" s="91" t="s">
        <v>1591</v>
      </c>
      <c r="I165" s="91" t="s">
        <v>1434</v>
      </c>
      <c r="J165" s="91" t="s">
        <v>1441</v>
      </c>
      <c r="K165" s="91" t="s">
        <v>1446</v>
      </c>
      <c r="L165" s="92">
        <v>7.2851447519567749</v>
      </c>
      <c r="M165" s="93">
        <v>1.4</v>
      </c>
      <c r="N165" s="92">
        <v>6.5084</v>
      </c>
      <c r="O165" s="91" t="s">
        <v>1598</v>
      </c>
      <c r="P165" s="91"/>
      <c r="Q165" s="91" t="s">
        <v>1259</v>
      </c>
      <c r="R165" s="91" t="s">
        <v>1591</v>
      </c>
      <c r="S165" s="91"/>
      <c r="T165" s="94">
        <v>2.11</v>
      </c>
      <c r="U165" s="95">
        <v>30</v>
      </c>
      <c r="V165" s="96">
        <v>45931</v>
      </c>
      <c r="W165" s="96"/>
      <c r="X165" s="91" t="s">
        <v>1424</v>
      </c>
      <c r="Y165" s="91"/>
      <c r="Z165" s="91"/>
      <c r="AA165" s="91"/>
      <c r="AB165" s="91"/>
      <c r="AC165" s="91"/>
      <c r="AD165" s="91" t="s">
        <v>1264</v>
      </c>
      <c r="AE165" s="96"/>
      <c r="AF165" s="90" t="s">
        <v>1600</v>
      </c>
      <c r="AG165" s="92">
        <v>8.3633291023724199E-4</v>
      </c>
      <c r="AH165" s="92">
        <v>8.7322377366103748E-4</v>
      </c>
      <c r="AI165" s="92">
        <v>2.3144882753860165</v>
      </c>
      <c r="AJ165" s="90" t="s">
        <v>26</v>
      </c>
      <c r="AK165" s="97">
        <v>0.14766125739478794</v>
      </c>
      <c r="AL165" s="92">
        <v>2.2583948731066E-3</v>
      </c>
      <c r="AM165" s="98"/>
      <c r="AN165" s="99">
        <v>20</v>
      </c>
      <c r="AO165" s="100" t="s">
        <v>1266</v>
      </c>
      <c r="AP165" s="100" t="s">
        <v>1267</v>
      </c>
      <c r="AQ165" s="100" t="s">
        <v>1365</v>
      </c>
      <c r="AR165" s="101" t="s">
        <v>1267</v>
      </c>
      <c r="AS165" s="102"/>
      <c r="AT165" s="102"/>
    </row>
    <row r="166" spans="1:46" x14ac:dyDescent="0.25">
      <c r="A166" s="90" t="s">
        <v>1608</v>
      </c>
      <c r="B166" s="91" t="s">
        <v>1256</v>
      </c>
      <c r="C166" s="91" t="s">
        <v>1257</v>
      </c>
      <c r="D166" s="91" t="s">
        <v>21</v>
      </c>
      <c r="E166" s="91" t="s">
        <v>22</v>
      </c>
      <c r="F166" s="91" t="s">
        <v>23</v>
      </c>
      <c r="G166" s="91" t="s">
        <v>1609</v>
      </c>
      <c r="H166" s="91" t="s">
        <v>1421</v>
      </c>
      <c r="I166" s="91"/>
      <c r="J166" s="91"/>
      <c r="K166" s="91"/>
      <c r="L166" s="92">
        <v>8.3830875317270213</v>
      </c>
      <c r="M166" s="93">
        <v>3</v>
      </c>
      <c r="N166" s="92">
        <v>7.4658957707109312</v>
      </c>
      <c r="O166" s="91" t="s">
        <v>1610</v>
      </c>
      <c r="P166" s="91"/>
      <c r="Q166" s="91"/>
      <c r="R166" s="91"/>
      <c r="S166" s="91"/>
      <c r="T166" s="94">
        <v>34.979999999999997</v>
      </c>
      <c r="U166" s="95">
        <v>30</v>
      </c>
      <c r="V166" s="96">
        <v>45200</v>
      </c>
      <c r="W166" s="96"/>
      <c r="X166" s="91" t="s">
        <v>1611</v>
      </c>
      <c r="Y166" s="91"/>
      <c r="Z166" s="91"/>
      <c r="AA166" s="91"/>
      <c r="AB166" s="91"/>
      <c r="AC166" s="91"/>
      <c r="AD166" s="91" t="s">
        <v>1264</v>
      </c>
      <c r="AE166" s="96">
        <v>45124</v>
      </c>
      <c r="AF166" s="90" t="s">
        <v>1612</v>
      </c>
      <c r="AG166" s="92">
        <v>1.0223747470787944E-3</v>
      </c>
      <c r="AH166" s="92">
        <v>1.071212590459113E-3</v>
      </c>
      <c r="AI166" s="92">
        <v>0.17182122050115528</v>
      </c>
      <c r="AJ166" s="90" t="s">
        <v>1267</v>
      </c>
      <c r="AK166" s="97">
        <v>274.16046415248564</v>
      </c>
      <c r="AL166" s="92">
        <v>2.5987571348353817E-3</v>
      </c>
      <c r="AM166" s="98"/>
      <c r="AN166" s="99">
        <v>8</v>
      </c>
      <c r="AO166" s="100" t="s">
        <v>1266</v>
      </c>
      <c r="AP166" s="100" t="s">
        <v>1267</v>
      </c>
      <c r="AQ166" s="100" t="s">
        <v>1261</v>
      </c>
      <c r="AR166" s="101" t="s">
        <v>1267</v>
      </c>
      <c r="AS166" s="101"/>
      <c r="AT166" s="91"/>
    </row>
    <row r="167" spans="1:46" x14ac:dyDescent="0.25">
      <c r="A167" s="90" t="s">
        <v>1613</v>
      </c>
      <c r="B167" s="91" t="s">
        <v>1256</v>
      </c>
      <c r="C167" s="91" t="s">
        <v>1257</v>
      </c>
      <c r="D167" s="91" t="s">
        <v>21</v>
      </c>
      <c r="E167" s="91" t="s">
        <v>22</v>
      </c>
      <c r="F167" s="91" t="s">
        <v>23</v>
      </c>
      <c r="G167" s="91" t="s">
        <v>1609</v>
      </c>
      <c r="H167" s="91" t="s">
        <v>1428</v>
      </c>
      <c r="I167" s="91"/>
      <c r="J167" s="91"/>
      <c r="K167" s="91"/>
      <c r="L167" s="92">
        <v>9.9832291754058105</v>
      </c>
      <c r="M167" s="93">
        <v>3</v>
      </c>
      <c r="N167" s="92">
        <v>8.8909662694820195</v>
      </c>
      <c r="O167" s="91" t="s">
        <v>1614</v>
      </c>
      <c r="P167" s="91"/>
      <c r="Q167" s="91"/>
      <c r="R167" s="91"/>
      <c r="S167" s="91"/>
      <c r="T167" s="94">
        <v>34.979999999999997</v>
      </c>
      <c r="U167" s="95">
        <v>30</v>
      </c>
      <c r="V167" s="96">
        <v>45200</v>
      </c>
      <c r="W167" s="96"/>
      <c r="X167" s="91" t="s">
        <v>1611</v>
      </c>
      <c r="Y167" s="91"/>
      <c r="Z167" s="91"/>
      <c r="AA167" s="91"/>
      <c r="AB167" s="91"/>
      <c r="AC167" s="91"/>
      <c r="AD167" s="91" t="s">
        <v>1264</v>
      </c>
      <c r="AE167" s="96">
        <v>45124</v>
      </c>
      <c r="AF167" s="90" t="s">
        <v>1612</v>
      </c>
      <c r="AG167" s="92">
        <v>6.198818413433037E-4</v>
      </c>
      <c r="AH167" s="92">
        <v>6.4949299162682557E-4</v>
      </c>
      <c r="AI167" s="92">
        <v>0.10417790037404095</v>
      </c>
      <c r="AJ167" s="90" t="s">
        <v>1267</v>
      </c>
      <c r="AK167" s="97">
        <v>466.23943532507951</v>
      </c>
      <c r="AL167" s="92">
        <v>1.5756672028027429E-3</v>
      </c>
      <c r="AM167" s="98"/>
      <c r="AN167" s="103">
        <v>8</v>
      </c>
      <c r="AO167" s="100" t="s">
        <v>1266</v>
      </c>
      <c r="AP167" s="100" t="s">
        <v>1267</v>
      </c>
      <c r="AQ167" s="100" t="s">
        <v>1261</v>
      </c>
      <c r="AR167" s="101" t="s">
        <v>1267</v>
      </c>
      <c r="AS167" s="101"/>
      <c r="AT167" s="91"/>
    </row>
    <row r="168" spans="1:46" x14ac:dyDescent="0.25">
      <c r="A168" s="90" t="s">
        <v>1615</v>
      </c>
      <c r="B168" s="91" t="s">
        <v>1269</v>
      </c>
      <c r="C168" s="91" t="s">
        <v>1257</v>
      </c>
      <c r="D168" s="91" t="s">
        <v>21</v>
      </c>
      <c r="E168" s="91" t="s">
        <v>22</v>
      </c>
      <c r="F168" s="91" t="s">
        <v>23</v>
      </c>
      <c r="G168" s="91" t="s">
        <v>1609</v>
      </c>
      <c r="H168" s="91" t="s">
        <v>1421</v>
      </c>
      <c r="I168" s="91"/>
      <c r="J168" s="91"/>
      <c r="K168" s="91"/>
      <c r="L168" s="92">
        <v>11.613487645601186</v>
      </c>
      <c r="M168" s="93">
        <v>3</v>
      </c>
      <c r="N168" s="92">
        <v>10.342858519411788</v>
      </c>
      <c r="O168" s="91" t="s">
        <v>1610</v>
      </c>
      <c r="P168" s="91"/>
      <c r="Q168" s="91"/>
      <c r="R168" s="91"/>
      <c r="S168" s="91"/>
      <c r="T168" s="94">
        <v>34.979999999999997</v>
      </c>
      <c r="U168" s="95">
        <v>30</v>
      </c>
      <c r="V168" s="96">
        <v>45200</v>
      </c>
      <c r="W168" s="96"/>
      <c r="X168" s="91" t="s">
        <v>1611</v>
      </c>
      <c r="Y168" s="91"/>
      <c r="Z168" s="91"/>
      <c r="AA168" s="91"/>
      <c r="AB168" s="91"/>
      <c r="AC168" s="91"/>
      <c r="AD168" s="91" t="s">
        <v>1264</v>
      </c>
      <c r="AE168" s="96">
        <v>45124</v>
      </c>
      <c r="AF168" s="90" t="s">
        <v>1612</v>
      </c>
      <c r="AG168" s="92">
        <v>1.2175229430215039E-3</v>
      </c>
      <c r="AH168" s="92">
        <v>1.2756828251714943E-3</v>
      </c>
      <c r="AI168" s="92">
        <v>0.20461800201525376</v>
      </c>
      <c r="AJ168" s="90" t="s">
        <v>1267</v>
      </c>
      <c r="AK168" s="97">
        <v>226.74523079971914</v>
      </c>
      <c r="AL168" s="92">
        <v>3.0948010443758085E-3</v>
      </c>
      <c r="AM168" s="98"/>
      <c r="AN168" s="99">
        <v>8</v>
      </c>
      <c r="AO168" s="100" t="s">
        <v>1266</v>
      </c>
      <c r="AP168" s="100" t="s">
        <v>1267</v>
      </c>
      <c r="AQ168" s="100" t="s">
        <v>1261</v>
      </c>
      <c r="AR168" s="101" t="s">
        <v>1267</v>
      </c>
      <c r="AS168" s="101"/>
      <c r="AT168" s="91"/>
    </row>
    <row r="169" spans="1:46" x14ac:dyDescent="0.25">
      <c r="A169" s="90" t="s">
        <v>1616</v>
      </c>
      <c r="B169" s="91" t="s">
        <v>1269</v>
      </c>
      <c r="C169" s="91" t="s">
        <v>1257</v>
      </c>
      <c r="D169" s="91" t="s">
        <v>21</v>
      </c>
      <c r="E169" s="91" t="s">
        <v>22</v>
      </c>
      <c r="F169" s="91" t="s">
        <v>23</v>
      </c>
      <c r="G169" s="91" t="s">
        <v>1609</v>
      </c>
      <c r="H169" s="91" t="s">
        <v>1428</v>
      </c>
      <c r="I169" s="91"/>
      <c r="J169" s="91"/>
      <c r="K169" s="91"/>
      <c r="L169" s="92">
        <v>5.0827974283959305</v>
      </c>
      <c r="M169" s="93">
        <v>3</v>
      </c>
      <c r="N169" s="92">
        <v>4.5266896809109056</v>
      </c>
      <c r="O169" s="91" t="s">
        <v>1614</v>
      </c>
      <c r="P169" s="91"/>
      <c r="Q169" s="91"/>
      <c r="R169" s="91"/>
      <c r="S169" s="91"/>
      <c r="T169" s="94">
        <v>34.979999999999997</v>
      </c>
      <c r="U169" s="95">
        <v>30</v>
      </c>
      <c r="V169" s="96">
        <v>45200</v>
      </c>
      <c r="W169" s="96"/>
      <c r="X169" s="91" t="s">
        <v>1611</v>
      </c>
      <c r="Y169" s="91"/>
      <c r="Z169" s="91"/>
      <c r="AA169" s="91"/>
      <c r="AB169" s="91"/>
      <c r="AC169" s="91"/>
      <c r="AD169" s="91" t="s">
        <v>1264</v>
      </c>
      <c r="AE169" s="96">
        <v>45124</v>
      </c>
      <c r="AF169" s="90" t="s">
        <v>1612</v>
      </c>
      <c r="AG169" s="92">
        <v>7.9075674859844971E-4</v>
      </c>
      <c r="AH169" s="92">
        <v>8.2853042635244918E-4</v>
      </c>
      <c r="AI169" s="92">
        <v>0.13289529113656742</v>
      </c>
      <c r="AJ169" s="90" t="s">
        <v>1267</v>
      </c>
      <c r="AK169" s="97">
        <v>360.8087354535167</v>
      </c>
      <c r="AL169" s="92">
        <v>2.0100112490171588E-3</v>
      </c>
      <c r="AM169" s="98"/>
      <c r="AN169" s="99">
        <v>8</v>
      </c>
      <c r="AO169" s="100" t="s">
        <v>1266</v>
      </c>
      <c r="AP169" s="100" t="s">
        <v>1267</v>
      </c>
      <c r="AQ169" s="100" t="s">
        <v>1261</v>
      </c>
      <c r="AR169" s="101" t="s">
        <v>1267</v>
      </c>
      <c r="AS169" s="101"/>
      <c r="AT169" s="91"/>
    </row>
    <row r="170" spans="1:46" x14ac:dyDescent="0.25">
      <c r="A170" s="90" t="s">
        <v>1617</v>
      </c>
      <c r="B170" s="91" t="s">
        <v>1271</v>
      </c>
      <c r="C170" s="91" t="s">
        <v>1257</v>
      </c>
      <c r="D170" s="91" t="s">
        <v>21</v>
      </c>
      <c r="E170" s="91" t="s">
        <v>22</v>
      </c>
      <c r="F170" s="91" t="s">
        <v>23</v>
      </c>
      <c r="G170" s="91" t="s">
        <v>1609</v>
      </c>
      <c r="H170" s="91" t="s">
        <v>1421</v>
      </c>
      <c r="I170" s="91"/>
      <c r="J170" s="91"/>
      <c r="K170" s="91"/>
      <c r="L170" s="92">
        <v>6.4839072548940475</v>
      </c>
      <c r="M170" s="93">
        <v>3</v>
      </c>
      <c r="N170" s="92">
        <v>5.7745043897952364</v>
      </c>
      <c r="O170" s="91" t="s">
        <v>1610</v>
      </c>
      <c r="P170" s="91"/>
      <c r="Q170" s="91"/>
      <c r="R170" s="91"/>
      <c r="S170" s="91"/>
      <c r="T170" s="94">
        <v>34.979999999999997</v>
      </c>
      <c r="U170" s="95">
        <v>30</v>
      </c>
      <c r="V170" s="96">
        <v>45200</v>
      </c>
      <c r="W170" s="96"/>
      <c r="X170" s="91" t="s">
        <v>1611</v>
      </c>
      <c r="Y170" s="91"/>
      <c r="Z170" s="91"/>
      <c r="AA170" s="91"/>
      <c r="AB170" s="91"/>
      <c r="AC170" s="91"/>
      <c r="AD170" s="91" t="s">
        <v>1264</v>
      </c>
      <c r="AE170" s="96">
        <v>45124</v>
      </c>
      <c r="AF170" s="90" t="s">
        <v>1612</v>
      </c>
      <c r="AG170" s="92">
        <v>1.4163440915340366E-3</v>
      </c>
      <c r="AH170" s="92">
        <v>1.4840014658115412E-3</v>
      </c>
      <c r="AI170" s="92">
        <v>0.23803206324522272</v>
      </c>
      <c r="AJ170" s="90" t="s">
        <v>1267</v>
      </c>
      <c r="AK170" s="97">
        <v>191.87480357454245</v>
      </c>
      <c r="AL170" s="92">
        <v>3.6001811701363781E-3</v>
      </c>
      <c r="AM170" s="98"/>
      <c r="AN170" s="99">
        <v>8</v>
      </c>
      <c r="AO170" s="100" t="s">
        <v>1266</v>
      </c>
      <c r="AP170" s="100" t="s">
        <v>1267</v>
      </c>
      <c r="AQ170" s="100" t="s">
        <v>1261</v>
      </c>
      <c r="AR170" s="101" t="s">
        <v>1267</v>
      </c>
      <c r="AS170" s="101"/>
      <c r="AT170" s="91"/>
    </row>
    <row r="171" spans="1:46" x14ac:dyDescent="0.25">
      <c r="A171" s="90" t="s">
        <v>1618</v>
      </c>
      <c r="B171" s="91" t="s">
        <v>1271</v>
      </c>
      <c r="C171" s="91" t="s">
        <v>1257</v>
      </c>
      <c r="D171" s="91" t="s">
        <v>21</v>
      </c>
      <c r="E171" s="91" t="s">
        <v>22</v>
      </c>
      <c r="F171" s="91" t="s">
        <v>23</v>
      </c>
      <c r="G171" s="91" t="s">
        <v>1609</v>
      </c>
      <c r="H171" s="91" t="s">
        <v>1428</v>
      </c>
      <c r="I171" s="91"/>
      <c r="J171" s="91"/>
      <c r="K171" s="91"/>
      <c r="L171" s="92">
        <v>6.821556644480073</v>
      </c>
      <c r="M171" s="93">
        <v>3</v>
      </c>
      <c r="N171" s="92">
        <v>6.0752116340119873</v>
      </c>
      <c r="O171" s="91" t="s">
        <v>1614</v>
      </c>
      <c r="P171" s="91"/>
      <c r="Q171" s="91"/>
      <c r="R171" s="91"/>
      <c r="S171" s="91"/>
      <c r="T171" s="94">
        <v>34.979999999999997</v>
      </c>
      <c r="U171" s="95">
        <v>30</v>
      </c>
      <c r="V171" s="96">
        <v>45200</v>
      </c>
      <c r="W171" s="96"/>
      <c r="X171" s="91" t="s">
        <v>1611</v>
      </c>
      <c r="Y171" s="91"/>
      <c r="Z171" s="91"/>
      <c r="AA171" s="91"/>
      <c r="AB171" s="91"/>
      <c r="AC171" s="91"/>
      <c r="AD171" s="91" t="s">
        <v>1264</v>
      </c>
      <c r="AE171" s="96">
        <v>45124</v>
      </c>
      <c r="AF171" s="90" t="s">
        <v>1612</v>
      </c>
      <c r="AG171" s="92">
        <v>8.3193539643826363E-4</v>
      </c>
      <c r="AH171" s="92">
        <v>8.7167613799109072E-4</v>
      </c>
      <c r="AI171" s="92">
        <v>0.13981581176820501</v>
      </c>
      <c r="AJ171" s="90" t="s">
        <v>1267</v>
      </c>
      <c r="AK171" s="97">
        <v>341.8774461984965</v>
      </c>
      <c r="AL171" s="92">
        <v>2.1146825597888274E-3</v>
      </c>
      <c r="AM171" s="98"/>
      <c r="AN171" s="103">
        <v>8</v>
      </c>
      <c r="AO171" s="100" t="s">
        <v>1266</v>
      </c>
      <c r="AP171" s="100" t="s">
        <v>1267</v>
      </c>
      <c r="AQ171" s="100" t="s">
        <v>1261</v>
      </c>
      <c r="AR171" s="101" t="s">
        <v>1267</v>
      </c>
      <c r="AS171" s="101"/>
      <c r="AT171" s="91"/>
    </row>
    <row r="172" spans="1:46" x14ac:dyDescent="0.25">
      <c r="A172" s="91" t="s">
        <v>1619</v>
      </c>
      <c r="B172" s="91" t="s">
        <v>1256</v>
      </c>
      <c r="C172" s="91" t="s">
        <v>1257</v>
      </c>
      <c r="D172" s="91" t="s">
        <v>21</v>
      </c>
      <c r="E172" s="91" t="s">
        <v>22</v>
      </c>
      <c r="F172" s="91" t="s">
        <v>23</v>
      </c>
      <c r="G172" s="91" t="s">
        <v>557</v>
      </c>
      <c r="H172" s="91" t="s">
        <v>1489</v>
      </c>
      <c r="I172" s="91" t="s">
        <v>1620</v>
      </c>
      <c r="J172" s="91" t="s">
        <v>1621</v>
      </c>
      <c r="K172" s="91" t="s">
        <v>1436</v>
      </c>
      <c r="L172" s="92">
        <v>6.0217297551240581</v>
      </c>
      <c r="M172" s="93">
        <v>1.8</v>
      </c>
      <c r="N172" s="92">
        <v>5.4325878506151284</v>
      </c>
      <c r="O172" s="91" t="s">
        <v>1622</v>
      </c>
      <c r="P172" s="91"/>
      <c r="Q172" s="91" t="s">
        <v>1259</v>
      </c>
      <c r="R172" s="91" t="s">
        <v>1489</v>
      </c>
      <c r="S172" s="91"/>
      <c r="T172" s="94">
        <v>2.57</v>
      </c>
      <c r="U172" s="95">
        <v>30</v>
      </c>
      <c r="V172" s="96">
        <v>45931</v>
      </c>
      <c r="W172" s="96"/>
      <c r="X172" s="91" t="s">
        <v>1424</v>
      </c>
      <c r="Y172" s="91"/>
      <c r="Z172" s="91"/>
      <c r="AA172" s="91"/>
      <c r="AB172" s="91"/>
      <c r="AC172" s="91"/>
      <c r="AD172" s="91" t="s">
        <v>1331</v>
      </c>
      <c r="AE172" s="96"/>
      <c r="AF172" s="90"/>
      <c r="AG172" s="92">
        <v>7.6489034574969347E-4</v>
      </c>
      <c r="AH172" s="92">
        <v>7.9578462089174981E-4</v>
      </c>
      <c r="AI172" s="92">
        <v>1.678659177341745</v>
      </c>
      <c r="AJ172" s="90" t="s">
        <v>26</v>
      </c>
      <c r="AK172" s="97">
        <v>7.8485439992617554</v>
      </c>
      <c r="AL172" s="92">
        <v>1.8667362240884554E-3</v>
      </c>
      <c r="AM172" s="98"/>
      <c r="AN172" s="99">
        <v>20</v>
      </c>
      <c r="AO172" s="100" t="s">
        <v>1266</v>
      </c>
      <c r="AP172" s="100" t="s">
        <v>1267</v>
      </c>
      <c r="AQ172" s="100" t="s">
        <v>1365</v>
      </c>
      <c r="AR172" s="101" t="s">
        <v>1267</v>
      </c>
      <c r="AS172" s="102"/>
      <c r="AT172" s="102"/>
    </row>
    <row r="173" spans="1:46" x14ac:dyDescent="0.25">
      <c r="A173" s="91" t="s">
        <v>1623</v>
      </c>
      <c r="B173" s="91" t="s">
        <v>1256</v>
      </c>
      <c r="C173" s="91" t="s">
        <v>1257</v>
      </c>
      <c r="D173" s="91" t="s">
        <v>21</v>
      </c>
      <c r="E173" s="91" t="s">
        <v>22</v>
      </c>
      <c r="F173" s="91" t="s">
        <v>23</v>
      </c>
      <c r="G173" s="91" t="s">
        <v>557</v>
      </c>
      <c r="H173" s="91" t="s">
        <v>1489</v>
      </c>
      <c r="I173" s="91" t="s">
        <v>1620</v>
      </c>
      <c r="J173" s="91" t="s">
        <v>1621</v>
      </c>
      <c r="K173" s="91" t="s">
        <v>1446</v>
      </c>
      <c r="L173" s="92">
        <v>8.0701168454495704</v>
      </c>
      <c r="M173" s="93">
        <v>1.8</v>
      </c>
      <c r="N173" s="92">
        <v>7.2805689578360386</v>
      </c>
      <c r="O173" s="91" t="s">
        <v>1624</v>
      </c>
      <c r="P173" s="91"/>
      <c r="Q173" s="91" t="s">
        <v>1259</v>
      </c>
      <c r="R173" s="91" t="s">
        <v>1489</v>
      </c>
      <c r="S173" s="91"/>
      <c r="T173" s="94">
        <v>2.2333333333333329</v>
      </c>
      <c r="U173" s="95">
        <v>30</v>
      </c>
      <c r="V173" s="96">
        <v>45931</v>
      </c>
      <c r="W173" s="96"/>
      <c r="X173" s="91" t="s">
        <v>1424</v>
      </c>
      <c r="Y173" s="91"/>
      <c r="Z173" s="91"/>
      <c r="AA173" s="91"/>
      <c r="AB173" s="91"/>
      <c r="AC173" s="91"/>
      <c r="AD173" s="91" t="s">
        <v>1331</v>
      </c>
      <c r="AE173" s="96"/>
      <c r="AF173" s="90"/>
      <c r="AG173" s="92">
        <v>1.0250799546266218E-3</v>
      </c>
      <c r="AH173" s="92">
        <v>1.0664834085162139E-3</v>
      </c>
      <c r="AI173" s="92">
        <v>2.5888129122127808</v>
      </c>
      <c r="AJ173" s="90" t="s">
        <v>26</v>
      </c>
      <c r="AK173" s="97">
        <v>-2.7889824429020873</v>
      </c>
      <c r="AL173" s="92">
        <v>2.5017362220893626E-3</v>
      </c>
      <c r="AM173" s="98"/>
      <c r="AN173" s="99">
        <v>20</v>
      </c>
      <c r="AO173" s="100" t="s">
        <v>1266</v>
      </c>
      <c r="AP173" s="100" t="s">
        <v>1267</v>
      </c>
      <c r="AQ173" s="100" t="s">
        <v>1365</v>
      </c>
      <c r="AR173" s="101" t="s">
        <v>1267</v>
      </c>
      <c r="AS173" s="102"/>
      <c r="AT173" s="102"/>
    </row>
    <row r="174" spans="1:46" x14ac:dyDescent="0.25">
      <c r="A174" s="91" t="s">
        <v>1625</v>
      </c>
      <c r="B174" s="91" t="s">
        <v>1269</v>
      </c>
      <c r="C174" s="91" t="s">
        <v>1257</v>
      </c>
      <c r="D174" s="91" t="s">
        <v>21</v>
      </c>
      <c r="E174" s="91" t="s">
        <v>22</v>
      </c>
      <c r="F174" s="91" t="s">
        <v>23</v>
      </c>
      <c r="G174" s="91" t="s">
        <v>557</v>
      </c>
      <c r="H174" s="91" t="s">
        <v>1489</v>
      </c>
      <c r="I174" s="91" t="s">
        <v>1620</v>
      </c>
      <c r="J174" s="91" t="s">
        <v>1621</v>
      </c>
      <c r="K174" s="91" t="s">
        <v>1436</v>
      </c>
      <c r="L174" s="92">
        <v>3.7925161235741776</v>
      </c>
      <c r="M174" s="93">
        <v>2.1</v>
      </c>
      <c r="N174" s="92">
        <v>3.4214715462212899</v>
      </c>
      <c r="O174" s="91" t="s">
        <v>1622</v>
      </c>
      <c r="P174" s="91"/>
      <c r="Q174" s="91" t="s">
        <v>1259</v>
      </c>
      <c r="R174" s="91" t="s">
        <v>1489</v>
      </c>
      <c r="S174" s="91"/>
      <c r="T174" s="94">
        <v>1.2849999999999997</v>
      </c>
      <c r="U174" s="95">
        <v>30</v>
      </c>
      <c r="V174" s="96">
        <v>45931</v>
      </c>
      <c r="W174" s="96"/>
      <c r="X174" s="91" t="s">
        <v>1424</v>
      </c>
      <c r="Y174" s="91"/>
      <c r="Z174" s="91"/>
      <c r="AA174" s="91"/>
      <c r="AB174" s="91"/>
      <c r="AC174" s="91"/>
      <c r="AD174" s="91" t="s">
        <v>1331</v>
      </c>
      <c r="AE174" s="96"/>
      <c r="AF174" s="90"/>
      <c r="AG174" s="92">
        <v>4.8173184234206426E-4</v>
      </c>
      <c r="AH174" s="92">
        <v>5.0118921445390383E-4</v>
      </c>
      <c r="AI174" s="92">
        <v>2.1144562293374372</v>
      </c>
      <c r="AJ174" s="90" t="s">
        <v>26</v>
      </c>
      <c r="AK174" s="97">
        <v>1.6124571946993844</v>
      </c>
      <c r="AL174" s="92">
        <v>1.1756799983079936E-3</v>
      </c>
      <c r="AM174" s="98"/>
      <c r="AN174" s="99">
        <v>20</v>
      </c>
      <c r="AO174" s="100" t="s">
        <v>1266</v>
      </c>
      <c r="AP174" s="100" t="s">
        <v>1267</v>
      </c>
      <c r="AQ174" s="100" t="s">
        <v>1365</v>
      </c>
      <c r="AR174" s="101" t="s">
        <v>1267</v>
      </c>
      <c r="AS174" s="102"/>
      <c r="AT174" s="102"/>
    </row>
    <row r="175" spans="1:46" x14ac:dyDescent="0.25">
      <c r="A175" s="91" t="s">
        <v>1626</v>
      </c>
      <c r="B175" s="91" t="s">
        <v>1271</v>
      </c>
      <c r="C175" s="91" t="s">
        <v>1257</v>
      </c>
      <c r="D175" s="91" t="s">
        <v>21</v>
      </c>
      <c r="E175" s="91" t="s">
        <v>22</v>
      </c>
      <c r="F175" s="91" t="s">
        <v>23</v>
      </c>
      <c r="G175" s="91" t="s">
        <v>557</v>
      </c>
      <c r="H175" s="91" t="s">
        <v>1489</v>
      </c>
      <c r="I175" s="91" t="s">
        <v>1620</v>
      </c>
      <c r="J175" s="91" t="s">
        <v>1621</v>
      </c>
      <c r="K175" s="91" t="s">
        <v>1436</v>
      </c>
      <c r="L175" s="92">
        <v>3.7925161235741776</v>
      </c>
      <c r="M175" s="93">
        <v>2.1</v>
      </c>
      <c r="N175" s="92">
        <v>3.4214715462212899</v>
      </c>
      <c r="O175" s="91" t="s">
        <v>1622</v>
      </c>
      <c r="P175" s="91"/>
      <c r="Q175" s="91" t="s">
        <v>1259</v>
      </c>
      <c r="R175" s="91" t="s">
        <v>1489</v>
      </c>
      <c r="S175" s="91"/>
      <c r="T175" s="94">
        <v>1.2849999999999997</v>
      </c>
      <c r="U175" s="95">
        <v>30</v>
      </c>
      <c r="V175" s="96">
        <v>45931</v>
      </c>
      <c r="W175" s="96"/>
      <c r="X175" s="91" t="s">
        <v>1424</v>
      </c>
      <c r="Y175" s="91"/>
      <c r="Z175" s="91"/>
      <c r="AA175" s="91"/>
      <c r="AB175" s="91"/>
      <c r="AC175" s="91"/>
      <c r="AD175" s="91" t="s">
        <v>1331</v>
      </c>
      <c r="AE175" s="96"/>
      <c r="AF175" s="90"/>
      <c r="AG175" s="92">
        <v>4.8173184234206426E-4</v>
      </c>
      <c r="AH175" s="92">
        <v>5.0118921445390383E-4</v>
      </c>
      <c r="AI175" s="92">
        <v>2.1144562293374372</v>
      </c>
      <c r="AJ175" s="90" t="s">
        <v>26</v>
      </c>
      <c r="AK175" s="97">
        <v>1.6124571946993844</v>
      </c>
      <c r="AL175" s="92">
        <v>1.1756799983079936E-3</v>
      </c>
      <c r="AM175" s="98"/>
      <c r="AN175" s="99">
        <v>20</v>
      </c>
      <c r="AO175" s="100" t="s">
        <v>1266</v>
      </c>
      <c r="AP175" s="100" t="s">
        <v>1267</v>
      </c>
      <c r="AQ175" s="100" t="s">
        <v>1365</v>
      </c>
      <c r="AR175" s="101" t="s">
        <v>1267</v>
      </c>
      <c r="AS175" s="102"/>
      <c r="AT175" s="102"/>
    </row>
    <row r="176" spans="1:46" x14ac:dyDescent="0.25">
      <c r="A176" s="91" t="s">
        <v>1627</v>
      </c>
      <c r="B176" s="91" t="s">
        <v>1269</v>
      </c>
      <c r="C176" s="91" t="s">
        <v>1257</v>
      </c>
      <c r="D176" s="91" t="s">
        <v>21</v>
      </c>
      <c r="E176" s="91" t="s">
        <v>22</v>
      </c>
      <c r="F176" s="91" t="s">
        <v>23</v>
      </c>
      <c r="G176" s="91" t="s">
        <v>557</v>
      </c>
      <c r="H176" s="91" t="s">
        <v>1489</v>
      </c>
      <c r="I176" s="91" t="s">
        <v>1620</v>
      </c>
      <c r="J176" s="91" t="s">
        <v>1621</v>
      </c>
      <c r="K176" s="91" t="s">
        <v>1446</v>
      </c>
      <c r="L176" s="92">
        <v>5.0941578001908878</v>
      </c>
      <c r="M176" s="93">
        <v>2.1</v>
      </c>
      <c r="N176" s="92">
        <v>4.5957658180997472</v>
      </c>
      <c r="O176" s="91" t="s">
        <v>1624</v>
      </c>
      <c r="P176" s="91"/>
      <c r="Q176" s="91" t="s">
        <v>1259</v>
      </c>
      <c r="R176" s="91" t="s">
        <v>1489</v>
      </c>
      <c r="S176" s="91"/>
      <c r="T176" s="94">
        <v>1.1166666666666667</v>
      </c>
      <c r="U176" s="95">
        <v>30</v>
      </c>
      <c r="V176" s="96">
        <v>45931</v>
      </c>
      <c r="W176" s="96"/>
      <c r="X176" s="91" t="s">
        <v>1424</v>
      </c>
      <c r="Y176" s="91"/>
      <c r="Z176" s="91"/>
      <c r="AA176" s="91"/>
      <c r="AB176" s="91"/>
      <c r="AC176" s="91"/>
      <c r="AD176" s="91" t="s">
        <v>1331</v>
      </c>
      <c r="AE176" s="96"/>
      <c r="AF176" s="90"/>
      <c r="AG176" s="92">
        <v>6.4706857988369357E-4</v>
      </c>
      <c r="AH176" s="92">
        <v>6.7320397936126574E-4</v>
      </c>
      <c r="AI176" s="92">
        <v>3.2683099247614331</v>
      </c>
      <c r="AJ176" s="90" t="s">
        <v>26</v>
      </c>
      <c r="AK176" s="97">
        <v>-6.8679734242435497</v>
      </c>
      <c r="AL176" s="92">
        <v>1.5791889180591726E-3</v>
      </c>
      <c r="AM176" s="98"/>
      <c r="AN176" s="99">
        <v>20</v>
      </c>
      <c r="AO176" s="100" t="s">
        <v>1266</v>
      </c>
      <c r="AP176" s="100" t="s">
        <v>1267</v>
      </c>
      <c r="AQ176" s="100" t="s">
        <v>1365</v>
      </c>
      <c r="AR176" s="101" t="s">
        <v>1267</v>
      </c>
      <c r="AS176" s="102"/>
      <c r="AT176" s="102"/>
    </row>
    <row r="177" spans="1:46" x14ac:dyDescent="0.25">
      <c r="A177" s="91" t="s">
        <v>1628</v>
      </c>
      <c r="B177" s="91" t="s">
        <v>1271</v>
      </c>
      <c r="C177" s="91" t="s">
        <v>1257</v>
      </c>
      <c r="D177" s="91" t="s">
        <v>21</v>
      </c>
      <c r="E177" s="91" t="s">
        <v>22</v>
      </c>
      <c r="F177" s="91" t="s">
        <v>23</v>
      </c>
      <c r="G177" s="91" t="s">
        <v>557</v>
      </c>
      <c r="H177" s="91" t="s">
        <v>1489</v>
      </c>
      <c r="I177" s="91" t="s">
        <v>1620</v>
      </c>
      <c r="J177" s="91" t="s">
        <v>1621</v>
      </c>
      <c r="K177" s="91" t="s">
        <v>1446</v>
      </c>
      <c r="L177" s="92">
        <v>5.0941578001908878</v>
      </c>
      <c r="M177" s="93">
        <v>2.1</v>
      </c>
      <c r="N177" s="92">
        <v>4.5957658180997472</v>
      </c>
      <c r="O177" s="91" t="s">
        <v>1624</v>
      </c>
      <c r="P177" s="91"/>
      <c r="Q177" s="91" t="s">
        <v>1259</v>
      </c>
      <c r="R177" s="91" t="s">
        <v>1489</v>
      </c>
      <c r="S177" s="91"/>
      <c r="T177" s="94">
        <v>1.1166666666666667</v>
      </c>
      <c r="U177" s="95">
        <v>30</v>
      </c>
      <c r="V177" s="96">
        <v>45931</v>
      </c>
      <c r="W177" s="96"/>
      <c r="X177" s="91" t="s">
        <v>1424</v>
      </c>
      <c r="Y177" s="91"/>
      <c r="Z177" s="91"/>
      <c r="AA177" s="91"/>
      <c r="AB177" s="91"/>
      <c r="AC177" s="91"/>
      <c r="AD177" s="91" t="s">
        <v>1331</v>
      </c>
      <c r="AE177" s="96"/>
      <c r="AF177" s="90"/>
      <c r="AG177" s="92">
        <v>6.4706857988369357E-4</v>
      </c>
      <c r="AH177" s="92">
        <v>6.7320397936126574E-4</v>
      </c>
      <c r="AI177" s="92">
        <v>3.2683099247614331</v>
      </c>
      <c r="AJ177" s="90" t="s">
        <v>26</v>
      </c>
      <c r="AK177" s="97">
        <v>-6.8679734242435497</v>
      </c>
      <c r="AL177" s="92">
        <v>1.5791889180591726E-3</v>
      </c>
      <c r="AM177" s="98"/>
      <c r="AN177" s="99">
        <v>20</v>
      </c>
      <c r="AO177" s="100" t="s">
        <v>1266</v>
      </c>
      <c r="AP177" s="100" t="s">
        <v>1267</v>
      </c>
      <c r="AQ177" s="100" t="s">
        <v>1365</v>
      </c>
      <c r="AR177" s="101" t="s">
        <v>1267</v>
      </c>
      <c r="AS177" s="102"/>
      <c r="AT177" s="102"/>
    </row>
    <row r="178" spans="1:46" x14ac:dyDescent="0.25">
      <c r="A178" s="91" t="s">
        <v>1629</v>
      </c>
      <c r="B178" s="91" t="s">
        <v>1256</v>
      </c>
      <c r="C178" s="91" t="s">
        <v>1257</v>
      </c>
      <c r="D178" s="91" t="s">
        <v>21</v>
      </c>
      <c r="E178" s="91" t="s">
        <v>22</v>
      </c>
      <c r="F178" s="91" t="s">
        <v>23</v>
      </c>
      <c r="G178" s="91" t="s">
        <v>557</v>
      </c>
      <c r="H178" s="91" t="s">
        <v>1557</v>
      </c>
      <c r="I178" s="91" t="s">
        <v>1620</v>
      </c>
      <c r="J178" s="91" t="s">
        <v>1621</v>
      </c>
      <c r="K178" s="91" t="s">
        <v>1436</v>
      </c>
      <c r="L178" s="92">
        <v>4.7479845490890566</v>
      </c>
      <c r="M178" s="93">
        <v>1.8</v>
      </c>
      <c r="N178" s="92">
        <v>4.2510976295716389</v>
      </c>
      <c r="O178" s="91" t="s">
        <v>1630</v>
      </c>
      <c r="P178" s="91"/>
      <c r="Q178" s="91" t="s">
        <v>1259</v>
      </c>
      <c r="R178" s="91" t="s">
        <v>1557</v>
      </c>
      <c r="S178" s="91"/>
      <c r="T178" s="94">
        <v>2.34</v>
      </c>
      <c r="U178" s="95">
        <v>30</v>
      </c>
      <c r="V178" s="96">
        <v>45931</v>
      </c>
      <c r="W178" s="96"/>
      <c r="X178" s="91" t="s">
        <v>1424</v>
      </c>
      <c r="Y178" s="91"/>
      <c r="Z178" s="91"/>
      <c r="AA178" s="91"/>
      <c r="AB178" s="91"/>
      <c r="AC178" s="91"/>
      <c r="AD178" s="91" t="s">
        <v>1331</v>
      </c>
      <c r="AE178" s="96"/>
      <c r="AF178" s="90"/>
      <c r="AG178" s="92">
        <v>6.3956736899326472E-4</v>
      </c>
      <c r="AH178" s="92">
        <v>6.6737357656457014E-4</v>
      </c>
      <c r="AI178" s="92">
        <v>1.4984321890539658</v>
      </c>
      <c r="AJ178" s="90" t="s">
        <v>26</v>
      </c>
      <c r="AK178" s="97">
        <v>11.156926788206308</v>
      </c>
      <c r="AL178" s="92">
        <v>1.4718752102176084E-3</v>
      </c>
      <c r="AM178" s="98"/>
      <c r="AN178" s="99">
        <v>20</v>
      </c>
      <c r="AO178" s="100" t="s">
        <v>1266</v>
      </c>
      <c r="AP178" s="100" t="s">
        <v>1267</v>
      </c>
      <c r="AQ178" s="100" t="s">
        <v>1365</v>
      </c>
      <c r="AR178" s="101" t="s">
        <v>1267</v>
      </c>
      <c r="AS178" s="102"/>
      <c r="AT178" s="102"/>
    </row>
    <row r="179" spans="1:46" x14ac:dyDescent="0.25">
      <c r="A179" s="91" t="s">
        <v>1631</v>
      </c>
      <c r="B179" s="91" t="s">
        <v>1256</v>
      </c>
      <c r="C179" s="91" t="s">
        <v>1257</v>
      </c>
      <c r="D179" s="91" t="s">
        <v>21</v>
      </c>
      <c r="E179" s="91" t="s">
        <v>22</v>
      </c>
      <c r="F179" s="91" t="s">
        <v>23</v>
      </c>
      <c r="G179" s="91" t="s">
        <v>557</v>
      </c>
      <c r="H179" s="91" t="s">
        <v>1557</v>
      </c>
      <c r="I179" s="91" t="s">
        <v>1620</v>
      </c>
      <c r="J179" s="91" t="s">
        <v>1621</v>
      </c>
      <c r="K179" s="91" t="s">
        <v>1446</v>
      </c>
      <c r="L179" s="92">
        <v>6.3578354301994615</v>
      </c>
      <c r="M179" s="93">
        <v>1.8</v>
      </c>
      <c r="N179" s="92">
        <v>5.6924741112969786</v>
      </c>
      <c r="O179" s="91" t="s">
        <v>1632</v>
      </c>
      <c r="P179" s="91"/>
      <c r="Q179" s="91" t="s">
        <v>1259</v>
      </c>
      <c r="R179" s="91" t="s">
        <v>1557</v>
      </c>
      <c r="S179" s="91"/>
      <c r="T179" s="94">
        <v>2.5166666666666662</v>
      </c>
      <c r="U179" s="95">
        <v>30</v>
      </c>
      <c r="V179" s="96">
        <v>45931</v>
      </c>
      <c r="W179" s="96"/>
      <c r="X179" s="91" t="s">
        <v>1424</v>
      </c>
      <c r="Y179" s="91"/>
      <c r="Z179" s="91"/>
      <c r="AA179" s="91"/>
      <c r="AB179" s="91"/>
      <c r="AC179" s="91"/>
      <c r="AD179" s="91" t="s">
        <v>1331</v>
      </c>
      <c r="AE179" s="96"/>
      <c r="AF179" s="90"/>
      <c r="AG179" s="92">
        <v>8.5641897873593123E-4</v>
      </c>
      <c r="AH179" s="92">
        <v>8.9365315459487423E-4</v>
      </c>
      <c r="AI179" s="92">
        <v>1.8656374010172772</v>
      </c>
      <c r="AJ179" s="90" t="s">
        <v>26</v>
      </c>
      <c r="AK179" s="97">
        <v>4.2798660729969669</v>
      </c>
      <c r="AL179" s="92">
        <v>1.9709289833618336E-3</v>
      </c>
      <c r="AM179" s="98"/>
      <c r="AN179" s="99">
        <v>20</v>
      </c>
      <c r="AO179" s="100" t="s">
        <v>1266</v>
      </c>
      <c r="AP179" s="100" t="s">
        <v>1267</v>
      </c>
      <c r="AQ179" s="100" t="s">
        <v>1365</v>
      </c>
      <c r="AR179" s="101" t="s">
        <v>1267</v>
      </c>
      <c r="AS179" s="102"/>
      <c r="AT179" s="102"/>
    </row>
    <row r="180" spans="1:46" x14ac:dyDescent="0.25">
      <c r="A180" s="91" t="s">
        <v>1633</v>
      </c>
      <c r="B180" s="91" t="s">
        <v>1269</v>
      </c>
      <c r="C180" s="91" t="s">
        <v>1257</v>
      </c>
      <c r="D180" s="91" t="s">
        <v>21</v>
      </c>
      <c r="E180" s="91" t="s">
        <v>22</v>
      </c>
      <c r="F180" s="91" t="s">
        <v>23</v>
      </c>
      <c r="G180" s="91" t="s">
        <v>557</v>
      </c>
      <c r="H180" s="91" t="s">
        <v>1557</v>
      </c>
      <c r="I180" s="91" t="s">
        <v>1620</v>
      </c>
      <c r="J180" s="91" t="s">
        <v>1621</v>
      </c>
      <c r="K180" s="91" t="s">
        <v>1436</v>
      </c>
      <c r="L180" s="92">
        <v>3.1535853592836238</v>
      </c>
      <c r="M180" s="93">
        <v>2.1</v>
      </c>
      <c r="N180" s="92">
        <v>2.8235557860175722</v>
      </c>
      <c r="O180" s="91" t="s">
        <v>1630</v>
      </c>
      <c r="P180" s="91"/>
      <c r="Q180" s="91" t="s">
        <v>1259</v>
      </c>
      <c r="R180" s="91" t="s">
        <v>1557</v>
      </c>
      <c r="S180" s="91"/>
      <c r="T180" s="94">
        <v>1.17</v>
      </c>
      <c r="U180" s="95">
        <v>30</v>
      </c>
      <c r="V180" s="96">
        <v>45931</v>
      </c>
      <c r="W180" s="96"/>
      <c r="X180" s="91" t="s">
        <v>1424</v>
      </c>
      <c r="Y180" s="91"/>
      <c r="Z180" s="91"/>
      <c r="AA180" s="91"/>
      <c r="AB180" s="91"/>
      <c r="AC180" s="91"/>
      <c r="AD180" s="91" t="s">
        <v>1331</v>
      </c>
      <c r="AE180" s="96"/>
      <c r="AF180" s="90"/>
      <c r="AG180" s="92">
        <v>4.2479714714313316E-4</v>
      </c>
      <c r="AH180" s="92">
        <v>4.4326587807253231E-4</v>
      </c>
      <c r="AI180" s="92">
        <v>1.9905009228332533</v>
      </c>
      <c r="AJ180" s="90" t="s">
        <v>26</v>
      </c>
      <c r="AK180" s="97">
        <v>2.5194946385796064</v>
      </c>
      <c r="AL180" s="92">
        <v>9.7761146137792325E-4</v>
      </c>
      <c r="AM180" s="98"/>
      <c r="AN180" s="99">
        <v>20</v>
      </c>
      <c r="AO180" s="100" t="s">
        <v>1266</v>
      </c>
      <c r="AP180" s="100" t="s">
        <v>1267</v>
      </c>
      <c r="AQ180" s="100" t="s">
        <v>1365</v>
      </c>
      <c r="AR180" s="101" t="s">
        <v>1267</v>
      </c>
      <c r="AS180" s="102"/>
      <c r="AT180" s="102"/>
    </row>
    <row r="181" spans="1:46" x14ac:dyDescent="0.25">
      <c r="A181" s="91" t="s">
        <v>1634</v>
      </c>
      <c r="B181" s="91" t="s">
        <v>1271</v>
      </c>
      <c r="C181" s="91" t="s">
        <v>1257</v>
      </c>
      <c r="D181" s="91" t="s">
        <v>21</v>
      </c>
      <c r="E181" s="91" t="s">
        <v>22</v>
      </c>
      <c r="F181" s="91" t="s">
        <v>23</v>
      </c>
      <c r="G181" s="91" t="s">
        <v>557</v>
      </c>
      <c r="H181" s="91" t="s">
        <v>1557</v>
      </c>
      <c r="I181" s="91" t="s">
        <v>1620</v>
      </c>
      <c r="J181" s="91" t="s">
        <v>1621</v>
      </c>
      <c r="K181" s="91" t="s">
        <v>1436</v>
      </c>
      <c r="L181" s="92">
        <v>3.1535853592836238</v>
      </c>
      <c r="M181" s="93">
        <v>2.1</v>
      </c>
      <c r="N181" s="92">
        <v>2.8235557860175722</v>
      </c>
      <c r="O181" s="91" t="s">
        <v>1630</v>
      </c>
      <c r="P181" s="91"/>
      <c r="Q181" s="91" t="s">
        <v>1259</v>
      </c>
      <c r="R181" s="91" t="s">
        <v>1557</v>
      </c>
      <c r="S181" s="91"/>
      <c r="T181" s="94">
        <v>1.17</v>
      </c>
      <c r="U181" s="95">
        <v>30</v>
      </c>
      <c r="V181" s="96">
        <v>45931</v>
      </c>
      <c r="W181" s="96"/>
      <c r="X181" s="91" t="s">
        <v>1424</v>
      </c>
      <c r="Y181" s="91"/>
      <c r="Z181" s="91"/>
      <c r="AA181" s="91"/>
      <c r="AB181" s="91"/>
      <c r="AC181" s="91"/>
      <c r="AD181" s="91" t="s">
        <v>1331</v>
      </c>
      <c r="AE181" s="96"/>
      <c r="AF181" s="90"/>
      <c r="AG181" s="92">
        <v>4.2479714714313316E-4</v>
      </c>
      <c r="AH181" s="92">
        <v>4.4326587807253231E-4</v>
      </c>
      <c r="AI181" s="92">
        <v>1.9905009228332533</v>
      </c>
      <c r="AJ181" s="90" t="s">
        <v>26</v>
      </c>
      <c r="AK181" s="97">
        <v>2.5194946385796064</v>
      </c>
      <c r="AL181" s="92">
        <v>9.7761146137792325E-4</v>
      </c>
      <c r="AM181" s="98"/>
      <c r="AN181" s="99">
        <v>20</v>
      </c>
      <c r="AO181" s="100" t="s">
        <v>1266</v>
      </c>
      <c r="AP181" s="100" t="s">
        <v>1267</v>
      </c>
      <c r="AQ181" s="100" t="s">
        <v>1365</v>
      </c>
      <c r="AR181" s="101" t="s">
        <v>1267</v>
      </c>
      <c r="AS181" s="102"/>
      <c r="AT181" s="102"/>
    </row>
    <row r="182" spans="1:46" x14ac:dyDescent="0.25">
      <c r="A182" s="91" t="s">
        <v>1635</v>
      </c>
      <c r="B182" s="91" t="s">
        <v>1269</v>
      </c>
      <c r="C182" s="91" t="s">
        <v>1257</v>
      </c>
      <c r="D182" s="91" t="s">
        <v>21</v>
      </c>
      <c r="E182" s="91" t="s">
        <v>22</v>
      </c>
      <c r="F182" s="91" t="s">
        <v>23</v>
      </c>
      <c r="G182" s="91" t="s">
        <v>557</v>
      </c>
      <c r="H182" s="91" t="s">
        <v>1557</v>
      </c>
      <c r="I182" s="91" t="s">
        <v>1620</v>
      </c>
      <c r="J182" s="91" t="s">
        <v>1621</v>
      </c>
      <c r="K182" s="91" t="s">
        <v>1446</v>
      </c>
      <c r="L182" s="92">
        <v>4.2366935700289172</v>
      </c>
      <c r="M182" s="93">
        <v>2.1</v>
      </c>
      <c r="N182" s="92">
        <v>3.7933143645606071</v>
      </c>
      <c r="O182" s="91" t="s">
        <v>1632</v>
      </c>
      <c r="P182" s="91"/>
      <c r="Q182" s="91" t="s">
        <v>1259</v>
      </c>
      <c r="R182" s="91" t="s">
        <v>1557</v>
      </c>
      <c r="S182" s="91"/>
      <c r="T182" s="94">
        <v>1.2583333333333333</v>
      </c>
      <c r="U182" s="95">
        <v>30</v>
      </c>
      <c r="V182" s="96">
        <v>45931</v>
      </c>
      <c r="W182" s="96"/>
      <c r="X182" s="91" t="s">
        <v>1424</v>
      </c>
      <c r="Y182" s="91"/>
      <c r="Z182" s="91"/>
      <c r="AA182" s="91"/>
      <c r="AB182" s="91"/>
      <c r="AC182" s="91"/>
      <c r="AD182" s="91" t="s">
        <v>1331</v>
      </c>
      <c r="AE182" s="96"/>
      <c r="AF182" s="90"/>
      <c r="AG182" s="92">
        <v>5.706949826393069E-4</v>
      </c>
      <c r="AH182" s="92">
        <v>5.9550685378299904E-4</v>
      </c>
      <c r="AI182" s="92">
        <v>2.4864229556339388</v>
      </c>
      <c r="AJ182" s="90" t="s">
        <v>26</v>
      </c>
      <c r="AK182" s="97">
        <v>-2.7265788361698253</v>
      </c>
      <c r="AL182" s="92">
        <v>1.3133750067089646E-3</v>
      </c>
      <c r="AM182" s="98"/>
      <c r="AN182" s="99">
        <v>20</v>
      </c>
      <c r="AO182" s="100" t="s">
        <v>1266</v>
      </c>
      <c r="AP182" s="100" t="s">
        <v>1267</v>
      </c>
      <c r="AQ182" s="100" t="s">
        <v>1365</v>
      </c>
      <c r="AR182" s="101" t="s">
        <v>1267</v>
      </c>
      <c r="AS182" s="102"/>
      <c r="AT182" s="102"/>
    </row>
    <row r="183" spans="1:46" x14ac:dyDescent="0.25">
      <c r="A183" s="91" t="s">
        <v>1636</v>
      </c>
      <c r="B183" s="91" t="s">
        <v>1271</v>
      </c>
      <c r="C183" s="91" t="s">
        <v>1257</v>
      </c>
      <c r="D183" s="91" t="s">
        <v>21</v>
      </c>
      <c r="E183" s="91" t="s">
        <v>22</v>
      </c>
      <c r="F183" s="91" t="s">
        <v>23</v>
      </c>
      <c r="G183" s="91" t="s">
        <v>557</v>
      </c>
      <c r="H183" s="91" t="s">
        <v>1557</v>
      </c>
      <c r="I183" s="91" t="s">
        <v>1620</v>
      </c>
      <c r="J183" s="91" t="s">
        <v>1621</v>
      </c>
      <c r="K183" s="91" t="s">
        <v>1446</v>
      </c>
      <c r="L183" s="92">
        <v>4.2366935700289172</v>
      </c>
      <c r="M183" s="93">
        <v>2.1</v>
      </c>
      <c r="N183" s="92">
        <v>3.7933143645606071</v>
      </c>
      <c r="O183" s="91" t="s">
        <v>1632</v>
      </c>
      <c r="P183" s="91"/>
      <c r="Q183" s="91" t="s">
        <v>1259</v>
      </c>
      <c r="R183" s="91" t="s">
        <v>1557</v>
      </c>
      <c r="S183" s="91"/>
      <c r="T183" s="94">
        <v>1.2583333333333333</v>
      </c>
      <c r="U183" s="95">
        <v>30</v>
      </c>
      <c r="V183" s="96">
        <v>45931</v>
      </c>
      <c r="W183" s="96"/>
      <c r="X183" s="91" t="s">
        <v>1424</v>
      </c>
      <c r="Y183" s="91"/>
      <c r="Z183" s="91"/>
      <c r="AA183" s="91"/>
      <c r="AB183" s="91"/>
      <c r="AC183" s="91"/>
      <c r="AD183" s="91" t="s">
        <v>1331</v>
      </c>
      <c r="AE183" s="96"/>
      <c r="AF183" s="90"/>
      <c r="AG183" s="92">
        <v>5.706949826393069E-4</v>
      </c>
      <c r="AH183" s="92">
        <v>5.9550685378299904E-4</v>
      </c>
      <c r="AI183" s="92">
        <v>2.4864229556339388</v>
      </c>
      <c r="AJ183" s="90" t="s">
        <v>26</v>
      </c>
      <c r="AK183" s="97">
        <v>-2.7265788361698253</v>
      </c>
      <c r="AL183" s="92">
        <v>1.3133750067089646E-3</v>
      </c>
      <c r="AM183" s="98"/>
      <c r="AN183" s="99">
        <v>20</v>
      </c>
      <c r="AO183" s="100" t="s">
        <v>1266</v>
      </c>
      <c r="AP183" s="100" t="s">
        <v>1267</v>
      </c>
      <c r="AQ183" s="100" t="s">
        <v>1365</v>
      </c>
      <c r="AR183" s="101" t="s">
        <v>1267</v>
      </c>
      <c r="AS183" s="102"/>
      <c r="AT183" s="102"/>
    </row>
    <row r="184" spans="1:46" x14ac:dyDescent="0.25">
      <c r="A184" s="91" t="s">
        <v>1637</v>
      </c>
      <c r="B184" s="91" t="s">
        <v>1256</v>
      </c>
      <c r="C184" s="91" t="s">
        <v>1257</v>
      </c>
      <c r="D184" s="91" t="s">
        <v>21</v>
      </c>
      <c r="E184" s="91" t="s">
        <v>22</v>
      </c>
      <c r="F184" s="91" t="s">
        <v>23</v>
      </c>
      <c r="G184" s="91" t="s">
        <v>557</v>
      </c>
      <c r="H184" s="91" t="s">
        <v>1506</v>
      </c>
      <c r="I184" s="91" t="s">
        <v>1620</v>
      </c>
      <c r="J184" s="91" t="s">
        <v>1621</v>
      </c>
      <c r="K184" s="91" t="s">
        <v>1436</v>
      </c>
      <c r="L184" s="92">
        <v>7.8997719780050542</v>
      </c>
      <c r="M184" s="93">
        <v>1.8</v>
      </c>
      <c r="N184" s="92">
        <v>7.1145370042147613</v>
      </c>
      <c r="O184" s="91" t="s">
        <v>1638</v>
      </c>
      <c r="P184" s="91"/>
      <c r="Q184" s="91" t="s">
        <v>1259</v>
      </c>
      <c r="R184" s="91" t="s">
        <v>1506</v>
      </c>
      <c r="S184" s="91"/>
      <c r="T184" s="94">
        <v>2.57</v>
      </c>
      <c r="U184" s="95">
        <v>30</v>
      </c>
      <c r="V184" s="96">
        <v>45931</v>
      </c>
      <c r="W184" s="96"/>
      <c r="X184" s="91" t="s">
        <v>1424</v>
      </c>
      <c r="Y184" s="91"/>
      <c r="Z184" s="91"/>
      <c r="AA184" s="91"/>
      <c r="AB184" s="91"/>
      <c r="AC184" s="91"/>
      <c r="AD184" s="91" t="s">
        <v>1331</v>
      </c>
      <c r="AE184" s="96"/>
      <c r="AF184" s="90"/>
      <c r="AG184" s="92">
        <v>1.3017681645996529E-3</v>
      </c>
      <c r="AH184" s="92">
        <v>1.3561742239258058E-3</v>
      </c>
      <c r="AI184" s="92">
        <v>2.4624797113455514</v>
      </c>
      <c r="AJ184" s="90" t="s">
        <v>26</v>
      </c>
      <c r="AK184" s="97">
        <v>-5.3821779978635682</v>
      </c>
      <c r="AL184" s="92">
        <v>2.4489293131815695E-3</v>
      </c>
      <c r="AM184" s="98"/>
      <c r="AN184" s="99">
        <v>20</v>
      </c>
      <c r="AO184" s="100" t="s">
        <v>1266</v>
      </c>
      <c r="AP184" s="100" t="s">
        <v>1267</v>
      </c>
      <c r="AQ184" s="100" t="s">
        <v>1365</v>
      </c>
      <c r="AR184" s="101" t="s">
        <v>1267</v>
      </c>
      <c r="AS184" s="102"/>
      <c r="AT184" s="102"/>
    </row>
    <row r="185" spans="1:46" x14ac:dyDescent="0.25">
      <c r="A185" s="91" t="s">
        <v>1639</v>
      </c>
      <c r="B185" s="91" t="s">
        <v>1256</v>
      </c>
      <c r="C185" s="91" t="s">
        <v>1257</v>
      </c>
      <c r="D185" s="91" t="s">
        <v>21</v>
      </c>
      <c r="E185" s="91" t="s">
        <v>22</v>
      </c>
      <c r="F185" s="91" t="s">
        <v>23</v>
      </c>
      <c r="G185" s="91" t="s">
        <v>557</v>
      </c>
      <c r="H185" s="91" t="s">
        <v>1506</v>
      </c>
      <c r="I185" s="91" t="s">
        <v>1620</v>
      </c>
      <c r="J185" s="91" t="s">
        <v>1621</v>
      </c>
      <c r="K185" s="91" t="s">
        <v>1446</v>
      </c>
      <c r="L185" s="92">
        <v>10.578902961972338</v>
      </c>
      <c r="M185" s="93">
        <v>1.8</v>
      </c>
      <c r="N185" s="92">
        <v>9.5273631690260387</v>
      </c>
      <c r="O185" s="91" t="s">
        <v>1640</v>
      </c>
      <c r="P185" s="91"/>
      <c r="Q185" s="91" t="s">
        <v>1259</v>
      </c>
      <c r="R185" s="91" t="s">
        <v>1506</v>
      </c>
      <c r="S185" s="91"/>
      <c r="T185" s="94">
        <v>2.2333333333333329</v>
      </c>
      <c r="U185" s="95">
        <v>30</v>
      </c>
      <c r="V185" s="96">
        <v>45931</v>
      </c>
      <c r="W185" s="96"/>
      <c r="X185" s="91" t="s">
        <v>1424</v>
      </c>
      <c r="Y185" s="91"/>
      <c r="Z185" s="91"/>
      <c r="AA185" s="91"/>
      <c r="AB185" s="91"/>
      <c r="AC185" s="91"/>
      <c r="AD185" s="91" t="s">
        <v>1331</v>
      </c>
      <c r="AE185" s="96"/>
      <c r="AF185" s="90"/>
      <c r="AG185" s="92">
        <v>1.7432502014776193E-3</v>
      </c>
      <c r="AH185" s="92">
        <v>1.8161075477095324E-3</v>
      </c>
      <c r="AI185" s="92">
        <v>3.7947075725897905</v>
      </c>
      <c r="AJ185" s="90" t="s">
        <v>26</v>
      </c>
      <c r="AK185" s="97">
        <v>-13.47935189663794</v>
      </c>
      <c r="AL185" s="92">
        <v>3.2794599182114277E-3</v>
      </c>
      <c r="AM185" s="98"/>
      <c r="AN185" s="99">
        <v>20</v>
      </c>
      <c r="AO185" s="100" t="s">
        <v>1266</v>
      </c>
      <c r="AP185" s="100" t="s">
        <v>1267</v>
      </c>
      <c r="AQ185" s="100" t="s">
        <v>1365</v>
      </c>
      <c r="AR185" s="101" t="s">
        <v>1267</v>
      </c>
      <c r="AS185" s="102"/>
      <c r="AT185" s="102"/>
    </row>
    <row r="186" spans="1:46" x14ac:dyDescent="0.25">
      <c r="A186" s="91" t="s">
        <v>1641</v>
      </c>
      <c r="B186" s="91" t="s">
        <v>1269</v>
      </c>
      <c r="C186" s="91" t="s">
        <v>1257</v>
      </c>
      <c r="D186" s="91" t="s">
        <v>21</v>
      </c>
      <c r="E186" s="91" t="s">
        <v>22</v>
      </c>
      <c r="F186" s="91" t="s">
        <v>23</v>
      </c>
      <c r="G186" s="91" t="s">
        <v>557</v>
      </c>
      <c r="H186" s="91" t="s">
        <v>1506</v>
      </c>
      <c r="I186" s="91" t="s">
        <v>1620</v>
      </c>
      <c r="J186" s="91" t="s">
        <v>1621</v>
      </c>
      <c r="K186" s="91" t="s">
        <v>1436</v>
      </c>
      <c r="L186" s="92">
        <v>5.6750968283200454</v>
      </c>
      <c r="M186" s="93">
        <v>2.1</v>
      </c>
      <c r="N186" s="92">
        <v>5.1109938995708761</v>
      </c>
      <c r="O186" s="91" t="s">
        <v>1638</v>
      </c>
      <c r="P186" s="91"/>
      <c r="Q186" s="91" t="s">
        <v>1259</v>
      </c>
      <c r="R186" s="91" t="s">
        <v>1506</v>
      </c>
      <c r="S186" s="91"/>
      <c r="T186" s="94">
        <v>1.2849999999999997</v>
      </c>
      <c r="U186" s="95">
        <v>30</v>
      </c>
      <c r="V186" s="96">
        <v>45931</v>
      </c>
      <c r="W186" s="96"/>
      <c r="X186" s="91" t="s">
        <v>1424</v>
      </c>
      <c r="Y186" s="91"/>
      <c r="Z186" s="91"/>
      <c r="AA186" s="91"/>
      <c r="AB186" s="91"/>
      <c r="AC186" s="91"/>
      <c r="AD186" s="91" t="s">
        <v>1331</v>
      </c>
      <c r="AE186" s="96"/>
      <c r="AF186" s="90"/>
      <c r="AG186" s="92">
        <v>9.351738762456177E-4</v>
      </c>
      <c r="AH186" s="92">
        <v>9.7425850496438398E-4</v>
      </c>
      <c r="AI186" s="92">
        <v>3.5380289047757265</v>
      </c>
      <c r="AJ186" s="90" t="s">
        <v>26</v>
      </c>
      <c r="AK186" s="97">
        <v>-12.393536450232252</v>
      </c>
      <c r="AL186" s="92">
        <v>1.7592800167792154E-3</v>
      </c>
      <c r="AM186" s="98"/>
      <c r="AN186" s="99">
        <v>20</v>
      </c>
      <c r="AO186" s="100" t="s">
        <v>1266</v>
      </c>
      <c r="AP186" s="100" t="s">
        <v>1267</v>
      </c>
      <c r="AQ186" s="100" t="s">
        <v>1365</v>
      </c>
      <c r="AR186" s="101" t="s">
        <v>1267</v>
      </c>
      <c r="AS186" s="102"/>
      <c r="AT186" s="102"/>
    </row>
    <row r="187" spans="1:46" x14ac:dyDescent="0.25">
      <c r="A187" s="91" t="s">
        <v>1642</v>
      </c>
      <c r="B187" s="91" t="s">
        <v>1271</v>
      </c>
      <c r="C187" s="91" t="s">
        <v>1257</v>
      </c>
      <c r="D187" s="91" t="s">
        <v>21</v>
      </c>
      <c r="E187" s="91" t="s">
        <v>22</v>
      </c>
      <c r="F187" s="91" t="s">
        <v>23</v>
      </c>
      <c r="G187" s="91" t="s">
        <v>557</v>
      </c>
      <c r="H187" s="91" t="s">
        <v>1506</v>
      </c>
      <c r="I187" s="91" t="s">
        <v>1620</v>
      </c>
      <c r="J187" s="91" t="s">
        <v>1621</v>
      </c>
      <c r="K187" s="91" t="s">
        <v>1436</v>
      </c>
      <c r="L187" s="92">
        <v>5.6750968283200454</v>
      </c>
      <c r="M187" s="93">
        <v>2.1</v>
      </c>
      <c r="N187" s="92">
        <v>5.1109938995708761</v>
      </c>
      <c r="O187" s="91" t="s">
        <v>1638</v>
      </c>
      <c r="P187" s="91"/>
      <c r="Q187" s="91" t="s">
        <v>1259</v>
      </c>
      <c r="R187" s="91" t="s">
        <v>1506</v>
      </c>
      <c r="S187" s="91"/>
      <c r="T187" s="94">
        <v>1.2849999999999997</v>
      </c>
      <c r="U187" s="95">
        <v>30</v>
      </c>
      <c r="V187" s="96">
        <v>45931</v>
      </c>
      <c r="W187" s="96"/>
      <c r="X187" s="91" t="s">
        <v>1424</v>
      </c>
      <c r="Y187" s="91"/>
      <c r="Z187" s="91"/>
      <c r="AA187" s="91"/>
      <c r="AB187" s="91"/>
      <c r="AC187" s="91"/>
      <c r="AD187" s="91" t="s">
        <v>1331</v>
      </c>
      <c r="AE187" s="96"/>
      <c r="AF187" s="90"/>
      <c r="AG187" s="92">
        <v>9.351738762456177E-4</v>
      </c>
      <c r="AH187" s="92">
        <v>9.7425850496438398E-4</v>
      </c>
      <c r="AI187" s="92">
        <v>3.5380289047757265</v>
      </c>
      <c r="AJ187" s="90" t="s">
        <v>26</v>
      </c>
      <c r="AK187" s="97">
        <v>-12.393536450232252</v>
      </c>
      <c r="AL187" s="92">
        <v>1.7592800167792154E-3</v>
      </c>
      <c r="AM187" s="98"/>
      <c r="AN187" s="99">
        <v>20</v>
      </c>
      <c r="AO187" s="100" t="s">
        <v>1266</v>
      </c>
      <c r="AP187" s="100" t="s">
        <v>1267</v>
      </c>
      <c r="AQ187" s="100" t="s">
        <v>1365</v>
      </c>
      <c r="AR187" s="101" t="s">
        <v>1267</v>
      </c>
      <c r="AS187" s="102"/>
      <c r="AT187" s="102"/>
    </row>
    <row r="188" spans="1:46" x14ac:dyDescent="0.25">
      <c r="A188" s="91" t="s">
        <v>1643</v>
      </c>
      <c r="B188" s="91" t="s">
        <v>1269</v>
      </c>
      <c r="C188" s="91" t="s">
        <v>1257</v>
      </c>
      <c r="D188" s="91" t="s">
        <v>21</v>
      </c>
      <c r="E188" s="91" t="s">
        <v>22</v>
      </c>
      <c r="F188" s="91" t="s">
        <v>23</v>
      </c>
      <c r="G188" s="91" t="s">
        <v>557</v>
      </c>
      <c r="H188" s="91" t="s">
        <v>1506</v>
      </c>
      <c r="I188" s="91" t="s">
        <v>1620</v>
      </c>
      <c r="J188" s="91" t="s">
        <v>1621</v>
      </c>
      <c r="K188" s="91" t="s">
        <v>1446</v>
      </c>
      <c r="L188" s="92">
        <v>7.6236034464945286</v>
      </c>
      <c r="M188" s="93">
        <v>2.1</v>
      </c>
      <c r="N188" s="92">
        <v>6.8658195422042354</v>
      </c>
      <c r="O188" s="91" t="s">
        <v>1640</v>
      </c>
      <c r="P188" s="91"/>
      <c r="Q188" s="91" t="s">
        <v>1259</v>
      </c>
      <c r="R188" s="91" t="s">
        <v>1506</v>
      </c>
      <c r="S188" s="91"/>
      <c r="T188" s="94">
        <v>1.1166666666666667</v>
      </c>
      <c r="U188" s="95">
        <v>30</v>
      </c>
      <c r="V188" s="96">
        <v>45931</v>
      </c>
      <c r="W188" s="96"/>
      <c r="X188" s="91" t="s">
        <v>1424</v>
      </c>
      <c r="Y188" s="91"/>
      <c r="Z188" s="91"/>
      <c r="AA188" s="91"/>
      <c r="AB188" s="91"/>
      <c r="AC188" s="91"/>
      <c r="AD188" s="91" t="s">
        <v>1331</v>
      </c>
      <c r="AE188" s="96"/>
      <c r="AF188" s="90"/>
      <c r="AG188" s="92">
        <v>1.256259584936139E-3</v>
      </c>
      <c r="AH188" s="92">
        <v>1.3087636600593031E-3</v>
      </c>
      <c r="AI188" s="92">
        <v>5.4692524986429785</v>
      </c>
      <c r="AJ188" s="90" t="s">
        <v>26</v>
      </c>
      <c r="AK188" s="97">
        <v>-18.061788288458796</v>
      </c>
      <c r="AL188" s="92">
        <v>2.3633170684133056E-3</v>
      </c>
      <c r="AM188" s="98"/>
      <c r="AN188" s="99">
        <v>20</v>
      </c>
      <c r="AO188" s="100" t="s">
        <v>1266</v>
      </c>
      <c r="AP188" s="100" t="s">
        <v>1267</v>
      </c>
      <c r="AQ188" s="100" t="s">
        <v>1365</v>
      </c>
      <c r="AR188" s="101" t="s">
        <v>1267</v>
      </c>
      <c r="AS188" s="102"/>
      <c r="AT188" s="102"/>
    </row>
    <row r="189" spans="1:46" x14ac:dyDescent="0.25">
      <c r="A189" s="91" t="s">
        <v>1644</v>
      </c>
      <c r="B189" s="91" t="s">
        <v>1271</v>
      </c>
      <c r="C189" s="91" t="s">
        <v>1257</v>
      </c>
      <c r="D189" s="91" t="s">
        <v>21</v>
      </c>
      <c r="E189" s="91" t="s">
        <v>22</v>
      </c>
      <c r="F189" s="91" t="s">
        <v>23</v>
      </c>
      <c r="G189" s="91" t="s">
        <v>557</v>
      </c>
      <c r="H189" s="91" t="s">
        <v>1506</v>
      </c>
      <c r="I189" s="91" t="s">
        <v>1620</v>
      </c>
      <c r="J189" s="91" t="s">
        <v>1621</v>
      </c>
      <c r="K189" s="91" t="s">
        <v>1446</v>
      </c>
      <c r="L189" s="92">
        <v>7.6236034464945286</v>
      </c>
      <c r="M189" s="93">
        <v>2.1</v>
      </c>
      <c r="N189" s="92">
        <v>6.8658195422042354</v>
      </c>
      <c r="O189" s="91" t="s">
        <v>1640</v>
      </c>
      <c r="P189" s="91"/>
      <c r="Q189" s="91" t="s">
        <v>1259</v>
      </c>
      <c r="R189" s="91" t="s">
        <v>1506</v>
      </c>
      <c r="S189" s="91"/>
      <c r="T189" s="94">
        <v>1.1166666666666667</v>
      </c>
      <c r="U189" s="95">
        <v>30</v>
      </c>
      <c r="V189" s="96">
        <v>45931</v>
      </c>
      <c r="W189" s="96"/>
      <c r="X189" s="91" t="s">
        <v>1424</v>
      </c>
      <c r="Y189" s="91"/>
      <c r="Z189" s="91"/>
      <c r="AA189" s="91"/>
      <c r="AB189" s="91"/>
      <c r="AC189" s="91"/>
      <c r="AD189" s="91" t="s">
        <v>1331</v>
      </c>
      <c r="AE189" s="96"/>
      <c r="AF189" s="90"/>
      <c r="AG189" s="92">
        <v>1.256259584936139E-3</v>
      </c>
      <c r="AH189" s="92">
        <v>1.3087636600593031E-3</v>
      </c>
      <c r="AI189" s="92">
        <v>5.4692524986429785</v>
      </c>
      <c r="AJ189" s="90" t="s">
        <v>26</v>
      </c>
      <c r="AK189" s="97">
        <v>-18.061788288458796</v>
      </c>
      <c r="AL189" s="92">
        <v>2.3633170684133056E-3</v>
      </c>
      <c r="AM189" s="98"/>
      <c r="AN189" s="99">
        <v>20</v>
      </c>
      <c r="AO189" s="100" t="s">
        <v>1266</v>
      </c>
      <c r="AP189" s="100" t="s">
        <v>1267</v>
      </c>
      <c r="AQ189" s="100" t="s">
        <v>1365</v>
      </c>
      <c r="AR189" s="101" t="s">
        <v>1267</v>
      </c>
      <c r="AS189" s="102"/>
      <c r="AT189" s="102"/>
    </row>
    <row r="190" spans="1:46" x14ac:dyDescent="0.25">
      <c r="A190" s="91" t="s">
        <v>1645</v>
      </c>
      <c r="B190" s="91" t="s">
        <v>1256</v>
      </c>
      <c r="C190" s="91" t="s">
        <v>1257</v>
      </c>
      <c r="D190" s="91" t="s">
        <v>21</v>
      </c>
      <c r="E190" s="91" t="s">
        <v>22</v>
      </c>
      <c r="F190" s="91" t="s">
        <v>23</v>
      </c>
      <c r="G190" s="91" t="s">
        <v>557</v>
      </c>
      <c r="H190" s="91" t="s">
        <v>1455</v>
      </c>
      <c r="I190" s="91" t="s">
        <v>1620</v>
      </c>
      <c r="J190" s="91" t="s">
        <v>1621</v>
      </c>
      <c r="K190" s="91" t="s">
        <v>1436</v>
      </c>
      <c r="L190" s="92">
        <v>1.4838028336746893</v>
      </c>
      <c r="M190" s="93">
        <v>1.8</v>
      </c>
      <c r="N190" s="92">
        <v>1.3265299226291389</v>
      </c>
      <c r="O190" s="91" t="s">
        <v>1646</v>
      </c>
      <c r="P190" s="91"/>
      <c r="Q190" s="91" t="s">
        <v>1259</v>
      </c>
      <c r="R190" s="91" t="s">
        <v>1455</v>
      </c>
      <c r="S190" s="91"/>
      <c r="T190" s="94">
        <v>2.34</v>
      </c>
      <c r="U190" s="95">
        <v>30</v>
      </c>
      <c r="V190" s="96">
        <v>45931</v>
      </c>
      <c r="W190" s="96"/>
      <c r="X190" s="91" t="s">
        <v>1424</v>
      </c>
      <c r="Y190" s="91"/>
      <c r="Z190" s="91"/>
      <c r="AA190" s="91"/>
      <c r="AB190" s="91"/>
      <c r="AC190" s="91"/>
      <c r="AD190" s="91" t="s">
        <v>1331</v>
      </c>
      <c r="AE190" s="96"/>
      <c r="AF190" s="90"/>
      <c r="AG190" s="92">
        <v>2.2949916101761906E-4</v>
      </c>
      <c r="AH190" s="92">
        <v>2.3971987812778793E-4</v>
      </c>
      <c r="AI190" s="92">
        <v>0.49499002551202415</v>
      </c>
      <c r="AJ190" s="90" t="s">
        <v>1267</v>
      </c>
      <c r="AK190" s="97">
        <v>85.119152491638545</v>
      </c>
      <c r="AL190" s="92">
        <v>4.5997887843915339E-4</v>
      </c>
      <c r="AM190" s="98"/>
      <c r="AN190" s="99">
        <v>20</v>
      </c>
      <c r="AO190" s="100" t="s">
        <v>1266</v>
      </c>
      <c r="AP190" s="100" t="s">
        <v>1267</v>
      </c>
      <c r="AQ190" s="100" t="s">
        <v>1365</v>
      </c>
      <c r="AR190" s="101" t="s">
        <v>1267</v>
      </c>
      <c r="AS190" s="102"/>
      <c r="AT190" s="102"/>
    </row>
    <row r="191" spans="1:46" x14ac:dyDescent="0.25">
      <c r="A191" s="91" t="s">
        <v>1647</v>
      </c>
      <c r="B191" s="91" t="s">
        <v>1256</v>
      </c>
      <c r="C191" s="91" t="s">
        <v>1257</v>
      </c>
      <c r="D191" s="91" t="s">
        <v>21</v>
      </c>
      <c r="E191" s="91" t="s">
        <v>22</v>
      </c>
      <c r="F191" s="91" t="s">
        <v>23</v>
      </c>
      <c r="G191" s="91" t="s">
        <v>557</v>
      </c>
      <c r="H191" s="91" t="s">
        <v>1455</v>
      </c>
      <c r="I191" s="91" t="s">
        <v>1620</v>
      </c>
      <c r="J191" s="91" t="s">
        <v>1621</v>
      </c>
      <c r="K191" s="91" t="s">
        <v>1446</v>
      </c>
      <c r="L191" s="92">
        <v>1.9893405143450562</v>
      </c>
      <c r="M191" s="93">
        <v>1.8</v>
      </c>
      <c r="N191" s="92">
        <v>1.7784840806927038</v>
      </c>
      <c r="O191" s="91" t="s">
        <v>1648</v>
      </c>
      <c r="P191" s="91"/>
      <c r="Q191" s="91" t="s">
        <v>1259</v>
      </c>
      <c r="R191" s="91" t="s">
        <v>1455</v>
      </c>
      <c r="S191" s="91"/>
      <c r="T191" s="94">
        <v>2.5166666666666662</v>
      </c>
      <c r="U191" s="95">
        <v>30</v>
      </c>
      <c r="V191" s="96">
        <v>45931</v>
      </c>
      <c r="W191" s="96"/>
      <c r="X191" s="91" t="s">
        <v>1424</v>
      </c>
      <c r="Y191" s="91"/>
      <c r="Z191" s="91"/>
      <c r="AA191" s="91"/>
      <c r="AB191" s="91"/>
      <c r="AC191" s="91"/>
      <c r="AD191" s="91" t="s">
        <v>1331</v>
      </c>
      <c r="AE191" s="96"/>
      <c r="AF191" s="90"/>
      <c r="AG191" s="92">
        <v>3.0769046173734709E-4</v>
      </c>
      <c r="AH191" s="92">
        <v>3.2139341887658132E-4</v>
      </c>
      <c r="AI191" s="92">
        <v>0.6170488388574471</v>
      </c>
      <c r="AJ191" s="90" t="s">
        <v>1267</v>
      </c>
      <c r="AK191" s="97">
        <v>63.003285654806589</v>
      </c>
      <c r="AL191" s="92">
        <v>6.1669555944696705E-4</v>
      </c>
      <c r="AM191" s="98"/>
      <c r="AN191" s="99">
        <v>20</v>
      </c>
      <c r="AO191" s="100" t="s">
        <v>1266</v>
      </c>
      <c r="AP191" s="100" t="s">
        <v>1267</v>
      </c>
      <c r="AQ191" s="100" t="s">
        <v>1365</v>
      </c>
      <c r="AR191" s="101" t="s">
        <v>1267</v>
      </c>
      <c r="AS191" s="102"/>
      <c r="AT191" s="102"/>
    </row>
    <row r="192" spans="1:46" x14ac:dyDescent="0.25">
      <c r="A192" s="91" t="s">
        <v>1649</v>
      </c>
      <c r="B192" s="91" t="s">
        <v>1269</v>
      </c>
      <c r="C192" s="91" t="s">
        <v>1257</v>
      </c>
      <c r="D192" s="91" t="s">
        <v>21</v>
      </c>
      <c r="E192" s="91" t="s">
        <v>22</v>
      </c>
      <c r="F192" s="91" t="s">
        <v>23</v>
      </c>
      <c r="G192" s="91" t="s">
        <v>557</v>
      </c>
      <c r="H192" s="91" t="s">
        <v>1455</v>
      </c>
      <c r="I192" s="91" t="s">
        <v>1620</v>
      </c>
      <c r="J192" s="91" t="s">
        <v>1621</v>
      </c>
      <c r="K192" s="91" t="s">
        <v>1436</v>
      </c>
      <c r="L192" s="92">
        <v>1.0730789892598136</v>
      </c>
      <c r="M192" s="93">
        <v>2.1</v>
      </c>
      <c r="N192" s="92">
        <v>0.95933998526778563</v>
      </c>
      <c r="O192" s="91" t="s">
        <v>1646</v>
      </c>
      <c r="P192" s="91"/>
      <c r="Q192" s="91" t="s">
        <v>1259</v>
      </c>
      <c r="R192" s="91" t="s">
        <v>1455</v>
      </c>
      <c r="S192" s="91"/>
      <c r="T192" s="94">
        <v>1.17</v>
      </c>
      <c r="U192" s="95">
        <v>30</v>
      </c>
      <c r="V192" s="96">
        <v>45931</v>
      </c>
      <c r="W192" s="96"/>
      <c r="X192" s="91" t="s">
        <v>1424</v>
      </c>
      <c r="Y192" s="91"/>
      <c r="Z192" s="91"/>
      <c r="AA192" s="91"/>
      <c r="AB192" s="91"/>
      <c r="AC192" s="91"/>
      <c r="AD192" s="91" t="s">
        <v>1331</v>
      </c>
      <c r="AE192" s="96"/>
      <c r="AF192" s="90"/>
      <c r="AG192" s="92">
        <v>1.6597267652526573E-4</v>
      </c>
      <c r="AH192" s="92">
        <v>1.7336424940623182E-4</v>
      </c>
      <c r="AI192" s="92">
        <v>0.71594875574497663</v>
      </c>
      <c r="AJ192" s="90" t="s">
        <v>1267</v>
      </c>
      <c r="AK192" s="97">
        <v>50.614028754327208</v>
      </c>
      <c r="AL192" s="92">
        <v>3.3265448667054202E-4</v>
      </c>
      <c r="AM192" s="98"/>
      <c r="AN192" s="99">
        <v>20</v>
      </c>
      <c r="AO192" s="100" t="s">
        <v>1266</v>
      </c>
      <c r="AP192" s="100" t="s">
        <v>1267</v>
      </c>
      <c r="AQ192" s="100" t="s">
        <v>1365</v>
      </c>
      <c r="AR192" s="101" t="s">
        <v>1267</v>
      </c>
      <c r="AS192" s="102"/>
      <c r="AT192" s="102"/>
    </row>
    <row r="193" spans="1:46" x14ac:dyDescent="0.25">
      <c r="A193" s="91" t="s">
        <v>1650</v>
      </c>
      <c r="B193" s="91" t="s">
        <v>1271</v>
      </c>
      <c r="C193" s="91" t="s">
        <v>1257</v>
      </c>
      <c r="D193" s="91" t="s">
        <v>21</v>
      </c>
      <c r="E193" s="91" t="s">
        <v>22</v>
      </c>
      <c r="F193" s="91" t="s">
        <v>23</v>
      </c>
      <c r="G193" s="91" t="s">
        <v>557</v>
      </c>
      <c r="H193" s="91" t="s">
        <v>1455</v>
      </c>
      <c r="I193" s="91" t="s">
        <v>1620</v>
      </c>
      <c r="J193" s="91" t="s">
        <v>1621</v>
      </c>
      <c r="K193" s="91" t="s">
        <v>1436</v>
      </c>
      <c r="L193" s="92">
        <v>1.0730789892598136</v>
      </c>
      <c r="M193" s="93">
        <v>2.1</v>
      </c>
      <c r="N193" s="92">
        <v>0.95933998526778563</v>
      </c>
      <c r="O193" s="91" t="s">
        <v>1646</v>
      </c>
      <c r="P193" s="91"/>
      <c r="Q193" s="91" t="s">
        <v>1259</v>
      </c>
      <c r="R193" s="91" t="s">
        <v>1455</v>
      </c>
      <c r="S193" s="91"/>
      <c r="T193" s="94">
        <v>1.17</v>
      </c>
      <c r="U193" s="95">
        <v>30</v>
      </c>
      <c r="V193" s="96">
        <v>45931</v>
      </c>
      <c r="W193" s="96"/>
      <c r="X193" s="91" t="s">
        <v>1424</v>
      </c>
      <c r="Y193" s="91"/>
      <c r="Z193" s="91"/>
      <c r="AA193" s="91"/>
      <c r="AB193" s="91"/>
      <c r="AC193" s="91"/>
      <c r="AD193" s="91" t="s">
        <v>1331</v>
      </c>
      <c r="AE193" s="96"/>
      <c r="AF193" s="90"/>
      <c r="AG193" s="92">
        <v>1.6597267652526573E-4</v>
      </c>
      <c r="AH193" s="92">
        <v>1.7336424940623182E-4</v>
      </c>
      <c r="AI193" s="92">
        <v>0.71594875574497663</v>
      </c>
      <c r="AJ193" s="90" t="s">
        <v>1267</v>
      </c>
      <c r="AK193" s="97">
        <v>50.614028754327208</v>
      </c>
      <c r="AL193" s="92">
        <v>3.3265448667054202E-4</v>
      </c>
      <c r="AM193" s="98"/>
      <c r="AN193" s="99">
        <v>20</v>
      </c>
      <c r="AO193" s="100" t="s">
        <v>1266</v>
      </c>
      <c r="AP193" s="100" t="s">
        <v>1267</v>
      </c>
      <c r="AQ193" s="100" t="s">
        <v>1365</v>
      </c>
      <c r="AR193" s="101" t="s">
        <v>1267</v>
      </c>
      <c r="AS193" s="102"/>
      <c r="AT193" s="102"/>
    </row>
    <row r="194" spans="1:46" x14ac:dyDescent="0.25">
      <c r="A194" s="91" t="s">
        <v>1651</v>
      </c>
      <c r="B194" s="91" t="s">
        <v>1269</v>
      </c>
      <c r="C194" s="91" t="s">
        <v>1257</v>
      </c>
      <c r="D194" s="91" t="s">
        <v>21</v>
      </c>
      <c r="E194" s="91" t="s">
        <v>22</v>
      </c>
      <c r="F194" s="91" t="s">
        <v>23</v>
      </c>
      <c r="G194" s="91" t="s">
        <v>557</v>
      </c>
      <c r="H194" s="91" t="s">
        <v>1455</v>
      </c>
      <c r="I194" s="91" t="s">
        <v>1620</v>
      </c>
      <c r="J194" s="91" t="s">
        <v>1621</v>
      </c>
      <c r="K194" s="91" t="s">
        <v>1446</v>
      </c>
      <c r="L194" s="92">
        <v>1.4424358432580404</v>
      </c>
      <c r="M194" s="93">
        <v>2.1</v>
      </c>
      <c r="N194" s="92">
        <v>1.2895475491281401</v>
      </c>
      <c r="O194" s="91" t="s">
        <v>1648</v>
      </c>
      <c r="P194" s="91"/>
      <c r="Q194" s="91" t="s">
        <v>1259</v>
      </c>
      <c r="R194" s="91" t="s">
        <v>1455</v>
      </c>
      <c r="S194" s="91"/>
      <c r="T194" s="94">
        <v>1.2583333333333333</v>
      </c>
      <c r="U194" s="95">
        <v>30</v>
      </c>
      <c r="V194" s="96">
        <v>45931</v>
      </c>
      <c r="W194" s="96"/>
      <c r="X194" s="91" t="s">
        <v>1424</v>
      </c>
      <c r="Y194" s="91"/>
      <c r="Z194" s="91"/>
      <c r="AA194" s="91"/>
      <c r="AB194" s="91"/>
      <c r="AC194" s="91"/>
      <c r="AD194" s="91" t="s">
        <v>1331</v>
      </c>
      <c r="AE194" s="96"/>
      <c r="AF194" s="90"/>
      <c r="AG194" s="92">
        <v>2.2310094598595385E-4</v>
      </c>
      <c r="AH194" s="92">
        <v>2.3303671937101834E-4</v>
      </c>
      <c r="AI194" s="92">
        <v>0.89482253620292396</v>
      </c>
      <c r="AJ194" s="90" t="s">
        <v>1267</v>
      </c>
      <c r="AK194" s="97">
        <v>35.162244213501026</v>
      </c>
      <c r="AL194" s="92">
        <v>4.4715511140999226E-4</v>
      </c>
      <c r="AM194" s="98"/>
      <c r="AN194" s="99">
        <v>20</v>
      </c>
      <c r="AO194" s="100" t="s">
        <v>1266</v>
      </c>
      <c r="AP194" s="100" t="s">
        <v>1267</v>
      </c>
      <c r="AQ194" s="100" t="s">
        <v>1365</v>
      </c>
      <c r="AR194" s="101" t="s">
        <v>1267</v>
      </c>
      <c r="AS194" s="102"/>
      <c r="AT194" s="102"/>
    </row>
    <row r="195" spans="1:46" x14ac:dyDescent="0.25">
      <c r="A195" s="91" t="s">
        <v>1652</v>
      </c>
      <c r="B195" s="91" t="s">
        <v>1271</v>
      </c>
      <c r="C195" s="91" t="s">
        <v>1257</v>
      </c>
      <c r="D195" s="91" t="s">
        <v>21</v>
      </c>
      <c r="E195" s="91" t="s">
        <v>22</v>
      </c>
      <c r="F195" s="91" t="s">
        <v>23</v>
      </c>
      <c r="G195" s="91" t="s">
        <v>557</v>
      </c>
      <c r="H195" s="91" t="s">
        <v>1455</v>
      </c>
      <c r="I195" s="91" t="s">
        <v>1620</v>
      </c>
      <c r="J195" s="91" t="s">
        <v>1621</v>
      </c>
      <c r="K195" s="91" t="s">
        <v>1446</v>
      </c>
      <c r="L195" s="92">
        <v>1.4424358432580404</v>
      </c>
      <c r="M195" s="93">
        <v>2.1</v>
      </c>
      <c r="N195" s="92">
        <v>1.2895475491281401</v>
      </c>
      <c r="O195" s="91" t="s">
        <v>1648</v>
      </c>
      <c r="P195" s="91"/>
      <c r="Q195" s="91" t="s">
        <v>1259</v>
      </c>
      <c r="R195" s="91" t="s">
        <v>1455</v>
      </c>
      <c r="S195" s="91"/>
      <c r="T195" s="94">
        <v>1.2583333333333333</v>
      </c>
      <c r="U195" s="95">
        <v>30</v>
      </c>
      <c r="V195" s="96">
        <v>45931</v>
      </c>
      <c r="W195" s="96"/>
      <c r="X195" s="91" t="s">
        <v>1424</v>
      </c>
      <c r="Y195" s="91"/>
      <c r="Z195" s="91"/>
      <c r="AA195" s="91"/>
      <c r="AB195" s="91"/>
      <c r="AC195" s="91"/>
      <c r="AD195" s="91" t="s">
        <v>1331</v>
      </c>
      <c r="AE195" s="96"/>
      <c r="AF195" s="90"/>
      <c r="AG195" s="92">
        <v>2.2310094598595385E-4</v>
      </c>
      <c r="AH195" s="92">
        <v>2.3303671937101834E-4</v>
      </c>
      <c r="AI195" s="92">
        <v>0.89482253620292396</v>
      </c>
      <c r="AJ195" s="90" t="s">
        <v>1267</v>
      </c>
      <c r="AK195" s="97">
        <v>35.162244213501026</v>
      </c>
      <c r="AL195" s="92">
        <v>4.4715511140999226E-4</v>
      </c>
      <c r="AM195" s="98"/>
      <c r="AN195" s="99">
        <v>20</v>
      </c>
      <c r="AO195" s="100" t="s">
        <v>1266</v>
      </c>
      <c r="AP195" s="100" t="s">
        <v>1267</v>
      </c>
      <c r="AQ195" s="100" t="s">
        <v>1365</v>
      </c>
      <c r="AR195" s="101" t="s">
        <v>1267</v>
      </c>
      <c r="AS195" s="102"/>
      <c r="AT195" s="102"/>
    </row>
    <row r="196" spans="1:46" x14ac:dyDescent="0.25">
      <c r="A196" s="91" t="s">
        <v>1653</v>
      </c>
      <c r="B196" s="91" t="s">
        <v>1256</v>
      </c>
      <c r="C196" s="91" t="s">
        <v>1257</v>
      </c>
      <c r="D196" s="91" t="s">
        <v>21</v>
      </c>
      <c r="E196" s="91" t="s">
        <v>22</v>
      </c>
      <c r="F196" s="91" t="s">
        <v>23</v>
      </c>
      <c r="G196" s="91" t="s">
        <v>557</v>
      </c>
      <c r="H196" s="91" t="s">
        <v>1540</v>
      </c>
      <c r="I196" s="91" t="s">
        <v>1620</v>
      </c>
      <c r="J196" s="91" t="s">
        <v>1621</v>
      </c>
      <c r="K196" s="91" t="s">
        <v>1436</v>
      </c>
      <c r="L196" s="92">
        <v>4.3338914563496225</v>
      </c>
      <c r="M196" s="93">
        <v>1.8</v>
      </c>
      <c r="N196" s="92">
        <v>3.8803402804761506</v>
      </c>
      <c r="O196" s="91" t="s">
        <v>1654</v>
      </c>
      <c r="P196" s="91"/>
      <c r="Q196" s="91" t="s">
        <v>1259</v>
      </c>
      <c r="R196" s="91" t="s">
        <v>1540</v>
      </c>
      <c r="S196" s="91"/>
      <c r="T196" s="94">
        <v>2.57</v>
      </c>
      <c r="U196" s="95">
        <v>30</v>
      </c>
      <c r="V196" s="96">
        <v>45931</v>
      </c>
      <c r="W196" s="96"/>
      <c r="X196" s="91" t="s">
        <v>1424</v>
      </c>
      <c r="Y196" s="91"/>
      <c r="Z196" s="91"/>
      <c r="AA196" s="91"/>
      <c r="AB196" s="91"/>
      <c r="AC196" s="91"/>
      <c r="AD196" s="91" t="s">
        <v>1331</v>
      </c>
      <c r="AE196" s="96"/>
      <c r="AF196" s="90"/>
      <c r="AG196" s="92">
        <v>5.837878214603108E-4</v>
      </c>
      <c r="AH196" s="92">
        <v>6.0916892457487032E-4</v>
      </c>
      <c r="AI196" s="92">
        <v>1.2453417873509842</v>
      </c>
      <c r="AJ196" s="90" t="s">
        <v>26</v>
      </c>
      <c r="AK196" s="97">
        <v>18.257744690588382</v>
      </c>
      <c r="AL196" s="92">
        <v>1.3435063514683828E-3</v>
      </c>
      <c r="AM196" s="98"/>
      <c r="AN196" s="99">
        <v>20</v>
      </c>
      <c r="AO196" s="100" t="s">
        <v>1266</v>
      </c>
      <c r="AP196" s="100" t="s">
        <v>1267</v>
      </c>
      <c r="AQ196" s="100" t="s">
        <v>1365</v>
      </c>
      <c r="AR196" s="101" t="s">
        <v>1267</v>
      </c>
      <c r="AS196" s="102"/>
      <c r="AT196" s="102"/>
    </row>
    <row r="197" spans="1:46" x14ac:dyDescent="0.25">
      <c r="A197" s="91" t="s">
        <v>1655</v>
      </c>
      <c r="B197" s="91" t="s">
        <v>1256</v>
      </c>
      <c r="C197" s="91" t="s">
        <v>1257</v>
      </c>
      <c r="D197" s="91" t="s">
        <v>21</v>
      </c>
      <c r="E197" s="91" t="s">
        <v>22</v>
      </c>
      <c r="F197" s="91" t="s">
        <v>23</v>
      </c>
      <c r="G197" s="91" t="s">
        <v>557</v>
      </c>
      <c r="H197" s="91" t="s">
        <v>1540</v>
      </c>
      <c r="I197" s="91" t="s">
        <v>1620</v>
      </c>
      <c r="J197" s="91" t="s">
        <v>1621</v>
      </c>
      <c r="K197" s="91" t="s">
        <v>1446</v>
      </c>
      <c r="L197" s="92">
        <v>5.8028868141769365</v>
      </c>
      <c r="M197" s="93">
        <v>1.8</v>
      </c>
      <c r="N197" s="92">
        <v>5.195602076075204</v>
      </c>
      <c r="O197" s="91" t="s">
        <v>1656</v>
      </c>
      <c r="P197" s="91"/>
      <c r="Q197" s="91" t="s">
        <v>1259</v>
      </c>
      <c r="R197" s="91" t="s">
        <v>1540</v>
      </c>
      <c r="S197" s="91"/>
      <c r="T197" s="94">
        <v>2.2333333333333329</v>
      </c>
      <c r="U197" s="95">
        <v>30</v>
      </c>
      <c r="V197" s="96">
        <v>45931</v>
      </c>
      <c r="W197" s="96"/>
      <c r="X197" s="91" t="s">
        <v>1424</v>
      </c>
      <c r="Y197" s="91"/>
      <c r="Z197" s="91"/>
      <c r="AA197" s="91"/>
      <c r="AB197" s="91"/>
      <c r="AC197" s="91"/>
      <c r="AD197" s="91" t="s">
        <v>1331</v>
      </c>
      <c r="AE197" s="96"/>
      <c r="AF197" s="90"/>
      <c r="AG197" s="92">
        <v>7.8166578133050243E-4</v>
      </c>
      <c r="AH197" s="92">
        <v>8.1564994315738812E-4</v>
      </c>
      <c r="AI197" s="92">
        <v>1.918819865356735</v>
      </c>
      <c r="AJ197" s="90" t="s">
        <v>26</v>
      </c>
      <c r="AK197" s="97">
        <v>3.5020706785090798</v>
      </c>
      <c r="AL197" s="92">
        <v>1.7988949123948514E-3</v>
      </c>
      <c r="AM197" s="98"/>
      <c r="AN197" s="99">
        <v>20</v>
      </c>
      <c r="AO197" s="100" t="s">
        <v>1266</v>
      </c>
      <c r="AP197" s="100" t="s">
        <v>1267</v>
      </c>
      <c r="AQ197" s="100" t="s">
        <v>1365</v>
      </c>
      <c r="AR197" s="101" t="s">
        <v>1267</v>
      </c>
      <c r="AS197" s="102"/>
      <c r="AT197" s="102"/>
    </row>
    <row r="198" spans="1:46" x14ac:dyDescent="0.25">
      <c r="A198" s="91" t="s">
        <v>1657</v>
      </c>
      <c r="B198" s="91" t="s">
        <v>1269</v>
      </c>
      <c r="C198" s="91" t="s">
        <v>1257</v>
      </c>
      <c r="D198" s="91" t="s">
        <v>21</v>
      </c>
      <c r="E198" s="91" t="s">
        <v>22</v>
      </c>
      <c r="F198" s="91" t="s">
        <v>23</v>
      </c>
      <c r="G198" s="91" t="s">
        <v>557</v>
      </c>
      <c r="H198" s="91" t="s">
        <v>1540</v>
      </c>
      <c r="I198" s="91" t="s">
        <v>1620</v>
      </c>
      <c r="J198" s="91" t="s">
        <v>1621</v>
      </c>
      <c r="K198" s="91" t="s">
        <v>1436</v>
      </c>
      <c r="L198" s="92">
        <v>2.9012075108577045</v>
      </c>
      <c r="M198" s="93">
        <v>2.1</v>
      </c>
      <c r="N198" s="92">
        <v>2.5975898288609383</v>
      </c>
      <c r="O198" s="91" t="s">
        <v>1654</v>
      </c>
      <c r="P198" s="91"/>
      <c r="Q198" s="91" t="s">
        <v>1259</v>
      </c>
      <c r="R198" s="91" t="s">
        <v>1540</v>
      </c>
      <c r="S198" s="91"/>
      <c r="T198" s="94">
        <v>1.2849999999999997</v>
      </c>
      <c r="U198" s="95">
        <v>30</v>
      </c>
      <c r="V198" s="96">
        <v>45931</v>
      </c>
      <c r="W198" s="96"/>
      <c r="X198" s="91" t="s">
        <v>1424</v>
      </c>
      <c r="Y198" s="91"/>
      <c r="Z198" s="91"/>
      <c r="AA198" s="91"/>
      <c r="AB198" s="91"/>
      <c r="AC198" s="91"/>
      <c r="AD198" s="91" t="s">
        <v>1331</v>
      </c>
      <c r="AE198" s="96"/>
      <c r="AF198" s="90"/>
      <c r="AG198" s="92">
        <v>3.9080111475484015E-4</v>
      </c>
      <c r="AH198" s="92">
        <v>4.0779181416008929E-4</v>
      </c>
      <c r="AI198" s="92">
        <v>1.6673213823822015</v>
      </c>
      <c r="AJ198" s="90" t="s">
        <v>26</v>
      </c>
      <c r="AK198" s="97">
        <v>7.6177374007779477</v>
      </c>
      <c r="AL198" s="92">
        <v>8.9937432836588894E-4</v>
      </c>
      <c r="AM198" s="98"/>
      <c r="AN198" s="99">
        <v>20</v>
      </c>
      <c r="AO198" s="100" t="s">
        <v>1266</v>
      </c>
      <c r="AP198" s="100" t="s">
        <v>1267</v>
      </c>
      <c r="AQ198" s="100" t="s">
        <v>1365</v>
      </c>
      <c r="AR198" s="101" t="s">
        <v>1267</v>
      </c>
      <c r="AS198" s="102"/>
      <c r="AT198" s="102"/>
    </row>
    <row r="199" spans="1:46" x14ac:dyDescent="0.25">
      <c r="A199" s="91" t="s">
        <v>1658</v>
      </c>
      <c r="B199" s="91" t="s">
        <v>1271</v>
      </c>
      <c r="C199" s="91" t="s">
        <v>1257</v>
      </c>
      <c r="D199" s="91" t="s">
        <v>21</v>
      </c>
      <c r="E199" s="91" t="s">
        <v>22</v>
      </c>
      <c r="F199" s="91" t="s">
        <v>23</v>
      </c>
      <c r="G199" s="91" t="s">
        <v>557</v>
      </c>
      <c r="H199" s="91" t="s">
        <v>1540</v>
      </c>
      <c r="I199" s="91" t="s">
        <v>1620</v>
      </c>
      <c r="J199" s="91" t="s">
        <v>1621</v>
      </c>
      <c r="K199" s="91" t="s">
        <v>1436</v>
      </c>
      <c r="L199" s="92">
        <v>2.9012075108577045</v>
      </c>
      <c r="M199" s="93">
        <v>2.1</v>
      </c>
      <c r="N199" s="92">
        <v>2.5975898288609383</v>
      </c>
      <c r="O199" s="91" t="s">
        <v>1654</v>
      </c>
      <c r="P199" s="91"/>
      <c r="Q199" s="91" t="s">
        <v>1259</v>
      </c>
      <c r="R199" s="91" t="s">
        <v>1540</v>
      </c>
      <c r="S199" s="91"/>
      <c r="T199" s="94">
        <v>1.2849999999999997</v>
      </c>
      <c r="U199" s="95">
        <v>30</v>
      </c>
      <c r="V199" s="96">
        <v>45931</v>
      </c>
      <c r="W199" s="96"/>
      <c r="X199" s="91" t="s">
        <v>1424</v>
      </c>
      <c r="Y199" s="91"/>
      <c r="Z199" s="91"/>
      <c r="AA199" s="91"/>
      <c r="AB199" s="91"/>
      <c r="AC199" s="91"/>
      <c r="AD199" s="91" t="s">
        <v>1331</v>
      </c>
      <c r="AE199" s="96"/>
      <c r="AF199" s="90"/>
      <c r="AG199" s="92">
        <v>3.9080111475484015E-4</v>
      </c>
      <c r="AH199" s="92">
        <v>4.0779181416008929E-4</v>
      </c>
      <c r="AI199" s="92">
        <v>1.6673213823822015</v>
      </c>
      <c r="AJ199" s="90" t="s">
        <v>26</v>
      </c>
      <c r="AK199" s="97">
        <v>7.6177374007779477</v>
      </c>
      <c r="AL199" s="92">
        <v>8.9937432836588894E-4</v>
      </c>
      <c r="AM199" s="98"/>
      <c r="AN199" s="99">
        <v>20</v>
      </c>
      <c r="AO199" s="100" t="s">
        <v>1266</v>
      </c>
      <c r="AP199" s="100" t="s">
        <v>1267</v>
      </c>
      <c r="AQ199" s="100" t="s">
        <v>1365</v>
      </c>
      <c r="AR199" s="101" t="s">
        <v>1267</v>
      </c>
      <c r="AS199" s="102"/>
      <c r="AT199" s="102"/>
    </row>
    <row r="200" spans="1:46" x14ac:dyDescent="0.25">
      <c r="A200" s="91" t="s">
        <v>1659</v>
      </c>
      <c r="B200" s="91" t="s">
        <v>1269</v>
      </c>
      <c r="C200" s="91" t="s">
        <v>1257</v>
      </c>
      <c r="D200" s="91" t="s">
        <v>21</v>
      </c>
      <c r="E200" s="91" t="s">
        <v>22</v>
      </c>
      <c r="F200" s="91" t="s">
        <v>23</v>
      </c>
      <c r="G200" s="91" t="s">
        <v>557</v>
      </c>
      <c r="H200" s="91" t="s">
        <v>1540</v>
      </c>
      <c r="I200" s="91" t="s">
        <v>1620</v>
      </c>
      <c r="J200" s="91" t="s">
        <v>1621</v>
      </c>
      <c r="K200" s="91" t="s">
        <v>1446</v>
      </c>
      <c r="L200" s="92">
        <v>3.8944415471804237</v>
      </c>
      <c r="M200" s="93">
        <v>2.1</v>
      </c>
      <c r="N200" s="92">
        <v>3.4868797609925575</v>
      </c>
      <c r="O200" s="91" t="s">
        <v>1656</v>
      </c>
      <c r="P200" s="91"/>
      <c r="Q200" s="91" t="s">
        <v>1259</v>
      </c>
      <c r="R200" s="91" t="s">
        <v>1540</v>
      </c>
      <c r="S200" s="91"/>
      <c r="T200" s="94">
        <v>1.1166666666666667</v>
      </c>
      <c r="U200" s="95">
        <v>30</v>
      </c>
      <c r="V200" s="96">
        <v>45931</v>
      </c>
      <c r="W200" s="96"/>
      <c r="X200" s="91" t="s">
        <v>1424</v>
      </c>
      <c r="Y200" s="91"/>
      <c r="Z200" s="91"/>
      <c r="AA200" s="91"/>
      <c r="AB200" s="91"/>
      <c r="AC200" s="91"/>
      <c r="AD200" s="91" t="s">
        <v>1331</v>
      </c>
      <c r="AE200" s="96"/>
      <c r="AF200" s="90"/>
      <c r="AG200" s="92">
        <v>5.2459263678651127E-4</v>
      </c>
      <c r="AH200" s="92">
        <v>5.4740013519254354E-4</v>
      </c>
      <c r="AI200" s="92">
        <v>2.5755221649141622</v>
      </c>
      <c r="AJ200" s="90" t="s">
        <v>26</v>
      </c>
      <c r="AK200" s="97">
        <v>-3.4550156845609656</v>
      </c>
      <c r="AL200" s="92">
        <v>1.2072768796259317E-3</v>
      </c>
      <c r="AM200" s="98"/>
      <c r="AN200" s="99">
        <v>20</v>
      </c>
      <c r="AO200" s="100" t="s">
        <v>1266</v>
      </c>
      <c r="AP200" s="100" t="s">
        <v>1267</v>
      </c>
      <c r="AQ200" s="100" t="s">
        <v>1365</v>
      </c>
      <c r="AR200" s="101" t="s">
        <v>1267</v>
      </c>
      <c r="AS200" s="102"/>
      <c r="AT200" s="102"/>
    </row>
    <row r="201" spans="1:46" x14ac:dyDescent="0.25">
      <c r="A201" s="91" t="s">
        <v>1660</v>
      </c>
      <c r="B201" s="91" t="s">
        <v>1271</v>
      </c>
      <c r="C201" s="91" t="s">
        <v>1257</v>
      </c>
      <c r="D201" s="91" t="s">
        <v>21</v>
      </c>
      <c r="E201" s="91" t="s">
        <v>22</v>
      </c>
      <c r="F201" s="91" t="s">
        <v>23</v>
      </c>
      <c r="G201" s="91" t="s">
        <v>557</v>
      </c>
      <c r="H201" s="91" t="s">
        <v>1540</v>
      </c>
      <c r="I201" s="91" t="s">
        <v>1620</v>
      </c>
      <c r="J201" s="91" t="s">
        <v>1621</v>
      </c>
      <c r="K201" s="91" t="s">
        <v>1446</v>
      </c>
      <c r="L201" s="92">
        <v>3.8944415471804237</v>
      </c>
      <c r="M201" s="93">
        <v>2.1</v>
      </c>
      <c r="N201" s="92">
        <v>3.4868797609925575</v>
      </c>
      <c r="O201" s="91" t="s">
        <v>1656</v>
      </c>
      <c r="P201" s="91"/>
      <c r="Q201" s="91" t="s">
        <v>1259</v>
      </c>
      <c r="R201" s="91" t="s">
        <v>1540</v>
      </c>
      <c r="S201" s="91"/>
      <c r="T201" s="94">
        <v>1.1166666666666667</v>
      </c>
      <c r="U201" s="95">
        <v>30</v>
      </c>
      <c r="V201" s="96">
        <v>45931</v>
      </c>
      <c r="W201" s="96"/>
      <c r="X201" s="91" t="s">
        <v>1424</v>
      </c>
      <c r="Y201" s="91"/>
      <c r="Z201" s="91"/>
      <c r="AA201" s="91"/>
      <c r="AB201" s="91"/>
      <c r="AC201" s="91"/>
      <c r="AD201" s="91" t="s">
        <v>1331</v>
      </c>
      <c r="AE201" s="96"/>
      <c r="AF201" s="90"/>
      <c r="AG201" s="92">
        <v>5.2459263678651127E-4</v>
      </c>
      <c r="AH201" s="92">
        <v>5.4740013519254354E-4</v>
      </c>
      <c r="AI201" s="92">
        <v>2.5755221649141622</v>
      </c>
      <c r="AJ201" s="90" t="s">
        <v>26</v>
      </c>
      <c r="AK201" s="97">
        <v>-3.4550156845609656</v>
      </c>
      <c r="AL201" s="92">
        <v>1.2072768796259317E-3</v>
      </c>
      <c r="AM201" s="98"/>
      <c r="AN201" s="99">
        <v>20</v>
      </c>
      <c r="AO201" s="100" t="s">
        <v>1266</v>
      </c>
      <c r="AP201" s="100" t="s">
        <v>1267</v>
      </c>
      <c r="AQ201" s="100" t="s">
        <v>1365</v>
      </c>
      <c r="AR201" s="101" t="s">
        <v>1267</v>
      </c>
      <c r="AS201" s="102"/>
      <c r="AT201" s="102"/>
    </row>
    <row r="202" spans="1:46" x14ac:dyDescent="0.25">
      <c r="A202" s="91" t="s">
        <v>1661</v>
      </c>
      <c r="B202" s="91" t="s">
        <v>1256</v>
      </c>
      <c r="C202" s="91" t="s">
        <v>1257</v>
      </c>
      <c r="D202" s="91" t="s">
        <v>21</v>
      </c>
      <c r="E202" s="91" t="s">
        <v>22</v>
      </c>
      <c r="F202" s="91" t="s">
        <v>23</v>
      </c>
      <c r="G202" s="91" t="s">
        <v>557</v>
      </c>
      <c r="H202" s="91" t="s">
        <v>1472</v>
      </c>
      <c r="I202" s="91" t="s">
        <v>1620</v>
      </c>
      <c r="J202" s="91" t="s">
        <v>1621</v>
      </c>
      <c r="K202" s="91" t="s">
        <v>1436</v>
      </c>
      <c r="L202" s="92">
        <v>4.8142203837984461</v>
      </c>
      <c r="M202" s="93">
        <v>1.8</v>
      </c>
      <c r="N202" s="92">
        <v>4.3243193962811004</v>
      </c>
      <c r="O202" s="91" t="s">
        <v>1662</v>
      </c>
      <c r="P202" s="91"/>
      <c r="Q202" s="91" t="s">
        <v>1259</v>
      </c>
      <c r="R202" s="91" t="s">
        <v>1472</v>
      </c>
      <c r="S202" s="91"/>
      <c r="T202" s="94">
        <v>2.34</v>
      </c>
      <c r="U202" s="95">
        <v>30</v>
      </c>
      <c r="V202" s="96">
        <v>45931</v>
      </c>
      <c r="W202" s="96"/>
      <c r="X202" s="91" t="s">
        <v>1424</v>
      </c>
      <c r="Y202" s="91"/>
      <c r="Z202" s="91"/>
      <c r="AA202" s="91"/>
      <c r="AB202" s="91"/>
      <c r="AC202" s="91"/>
      <c r="AD202" s="91" t="s">
        <v>1331</v>
      </c>
      <c r="AE202" s="96"/>
      <c r="AF202" s="90"/>
      <c r="AG202" s="92">
        <v>5.9600140895870542E-4</v>
      </c>
      <c r="AH202" s="92">
        <v>6.2125776488810929E-4</v>
      </c>
      <c r="AI202" s="92">
        <v>1.4518711951912628</v>
      </c>
      <c r="AJ202" s="90" t="s">
        <v>26</v>
      </c>
      <c r="AK202" s="97">
        <v>12.613300009506323</v>
      </c>
      <c r="AL202" s="92">
        <v>1.4924083189775167E-3</v>
      </c>
      <c r="AM202" s="98"/>
      <c r="AN202" s="99">
        <v>20</v>
      </c>
      <c r="AO202" s="100" t="s">
        <v>1266</v>
      </c>
      <c r="AP202" s="100" t="s">
        <v>1267</v>
      </c>
      <c r="AQ202" s="100" t="s">
        <v>1365</v>
      </c>
      <c r="AR202" s="101" t="s">
        <v>1267</v>
      </c>
      <c r="AS202" s="102"/>
      <c r="AT202" s="102"/>
    </row>
    <row r="203" spans="1:46" x14ac:dyDescent="0.25">
      <c r="A203" s="91" t="s">
        <v>1663</v>
      </c>
      <c r="B203" s="91" t="s">
        <v>1256</v>
      </c>
      <c r="C203" s="91" t="s">
        <v>1257</v>
      </c>
      <c r="D203" s="91" t="s">
        <v>21</v>
      </c>
      <c r="E203" s="91" t="s">
        <v>22</v>
      </c>
      <c r="F203" s="91" t="s">
        <v>23</v>
      </c>
      <c r="G203" s="91" t="s">
        <v>557</v>
      </c>
      <c r="H203" s="91" t="s">
        <v>1472</v>
      </c>
      <c r="I203" s="91" t="s">
        <v>1620</v>
      </c>
      <c r="J203" s="91" t="s">
        <v>1621</v>
      </c>
      <c r="K203" s="91" t="s">
        <v>1446</v>
      </c>
      <c r="L203" s="92">
        <v>6.4403623315538949</v>
      </c>
      <c r="M203" s="93">
        <v>1.8</v>
      </c>
      <c r="N203" s="92">
        <v>5.7849831393557292</v>
      </c>
      <c r="O203" s="91" t="s">
        <v>1664</v>
      </c>
      <c r="P203" s="91"/>
      <c r="Q203" s="91" t="s">
        <v>1259</v>
      </c>
      <c r="R203" s="91" t="s">
        <v>1472</v>
      </c>
      <c r="S203" s="91"/>
      <c r="T203" s="94">
        <v>2.5166666666666662</v>
      </c>
      <c r="U203" s="95">
        <v>30</v>
      </c>
      <c r="V203" s="96">
        <v>45931</v>
      </c>
      <c r="W203" s="96"/>
      <c r="X203" s="91" t="s">
        <v>1424</v>
      </c>
      <c r="Y203" s="91"/>
      <c r="Z203" s="91"/>
      <c r="AA203" s="91"/>
      <c r="AB203" s="91"/>
      <c r="AC203" s="91"/>
      <c r="AD203" s="91" t="s">
        <v>1331</v>
      </c>
      <c r="AE203" s="96"/>
      <c r="AF203" s="90"/>
      <c r="AG203" s="92">
        <v>7.973180946864183E-4</v>
      </c>
      <c r="AH203" s="92">
        <v>8.3110551412144437E-4</v>
      </c>
      <c r="AI203" s="92">
        <v>1.8059369478993785</v>
      </c>
      <c r="AJ203" s="90" t="s">
        <v>26</v>
      </c>
      <c r="AK203" s="97">
        <v>5.8573577529089391</v>
      </c>
      <c r="AL203" s="92">
        <v>1.9965123227817065E-3</v>
      </c>
      <c r="AM203" s="98"/>
      <c r="AN203" s="99">
        <v>20</v>
      </c>
      <c r="AO203" s="100" t="s">
        <v>1266</v>
      </c>
      <c r="AP203" s="100" t="s">
        <v>1267</v>
      </c>
      <c r="AQ203" s="100" t="s">
        <v>1365</v>
      </c>
      <c r="AR203" s="101" t="s">
        <v>1267</v>
      </c>
      <c r="AS203" s="102"/>
      <c r="AT203" s="102"/>
    </row>
    <row r="204" spans="1:46" x14ac:dyDescent="0.25">
      <c r="A204" s="91" t="s">
        <v>1665</v>
      </c>
      <c r="B204" s="91" t="s">
        <v>1269</v>
      </c>
      <c r="C204" s="91" t="s">
        <v>1257</v>
      </c>
      <c r="D204" s="91" t="s">
        <v>21</v>
      </c>
      <c r="E204" s="91" t="s">
        <v>22</v>
      </c>
      <c r="F204" s="91" t="s">
        <v>23</v>
      </c>
      <c r="G204" s="91" t="s">
        <v>557</v>
      </c>
      <c r="H204" s="91" t="s">
        <v>1472</v>
      </c>
      <c r="I204" s="91" t="s">
        <v>1620</v>
      </c>
      <c r="J204" s="91" t="s">
        <v>1621</v>
      </c>
      <c r="K204" s="91" t="s">
        <v>1436</v>
      </c>
      <c r="L204" s="92">
        <v>3.3497132307185744</v>
      </c>
      <c r="M204" s="93">
        <v>2.1</v>
      </c>
      <c r="N204" s="92">
        <v>3.0088422923727549</v>
      </c>
      <c r="O204" s="91" t="s">
        <v>1662</v>
      </c>
      <c r="P204" s="91"/>
      <c r="Q204" s="91" t="s">
        <v>1259</v>
      </c>
      <c r="R204" s="91" t="s">
        <v>1472</v>
      </c>
      <c r="S204" s="91"/>
      <c r="T204" s="94">
        <v>1.17</v>
      </c>
      <c r="U204" s="95">
        <v>30</v>
      </c>
      <c r="V204" s="96">
        <v>45931</v>
      </c>
      <c r="W204" s="96"/>
      <c r="X204" s="91" t="s">
        <v>1424</v>
      </c>
      <c r="Y204" s="91"/>
      <c r="Z204" s="91"/>
      <c r="AA204" s="91"/>
      <c r="AB204" s="91"/>
      <c r="AC204" s="91"/>
      <c r="AD204" s="91" t="s">
        <v>1331</v>
      </c>
      <c r="AE204" s="96"/>
      <c r="AF204" s="90"/>
      <c r="AG204" s="92">
        <v>4.1469514188311634E-4</v>
      </c>
      <c r="AH204" s="92">
        <v>4.3226840253008964E-4</v>
      </c>
      <c r="AI204" s="92">
        <v>2.0204111004964642</v>
      </c>
      <c r="AJ204" s="90" t="s">
        <v>26</v>
      </c>
      <c r="AK204" s="97">
        <v>2.916558960807015</v>
      </c>
      <c r="AL204" s="92">
        <v>1.0384111015227571E-3</v>
      </c>
      <c r="AM204" s="98"/>
      <c r="AN204" s="99">
        <v>20</v>
      </c>
      <c r="AO204" s="100" t="s">
        <v>1266</v>
      </c>
      <c r="AP204" s="100" t="s">
        <v>1267</v>
      </c>
      <c r="AQ204" s="100" t="s">
        <v>1365</v>
      </c>
      <c r="AR204" s="101" t="s">
        <v>1267</v>
      </c>
      <c r="AS204" s="102"/>
      <c r="AT204" s="102"/>
    </row>
    <row r="205" spans="1:46" x14ac:dyDescent="0.25">
      <c r="A205" s="91" t="s">
        <v>1666</v>
      </c>
      <c r="B205" s="91" t="s">
        <v>1271</v>
      </c>
      <c r="C205" s="91" t="s">
        <v>1257</v>
      </c>
      <c r="D205" s="91" t="s">
        <v>21</v>
      </c>
      <c r="E205" s="91" t="s">
        <v>22</v>
      </c>
      <c r="F205" s="91" t="s">
        <v>23</v>
      </c>
      <c r="G205" s="91" t="s">
        <v>557</v>
      </c>
      <c r="H205" s="91" t="s">
        <v>1472</v>
      </c>
      <c r="I205" s="91" t="s">
        <v>1620</v>
      </c>
      <c r="J205" s="91" t="s">
        <v>1621</v>
      </c>
      <c r="K205" s="91" t="s">
        <v>1436</v>
      </c>
      <c r="L205" s="92">
        <v>3.3497132307185744</v>
      </c>
      <c r="M205" s="93">
        <v>2.1</v>
      </c>
      <c r="N205" s="92">
        <v>3.0088422923727549</v>
      </c>
      <c r="O205" s="91" t="s">
        <v>1662</v>
      </c>
      <c r="P205" s="91"/>
      <c r="Q205" s="91" t="s">
        <v>1259</v>
      </c>
      <c r="R205" s="91" t="s">
        <v>1472</v>
      </c>
      <c r="S205" s="91"/>
      <c r="T205" s="94">
        <v>1.17</v>
      </c>
      <c r="U205" s="95">
        <v>30</v>
      </c>
      <c r="V205" s="96">
        <v>45931</v>
      </c>
      <c r="W205" s="96"/>
      <c r="X205" s="91" t="s">
        <v>1424</v>
      </c>
      <c r="Y205" s="91"/>
      <c r="Z205" s="91"/>
      <c r="AA205" s="91"/>
      <c r="AB205" s="91"/>
      <c r="AC205" s="91"/>
      <c r="AD205" s="91" t="s">
        <v>1331</v>
      </c>
      <c r="AE205" s="96"/>
      <c r="AF205" s="90"/>
      <c r="AG205" s="92">
        <v>4.1469514188311634E-4</v>
      </c>
      <c r="AH205" s="92">
        <v>4.3226840253008964E-4</v>
      </c>
      <c r="AI205" s="92">
        <v>2.0204111004964642</v>
      </c>
      <c r="AJ205" s="90" t="s">
        <v>26</v>
      </c>
      <c r="AK205" s="97">
        <v>2.916558960807015</v>
      </c>
      <c r="AL205" s="92">
        <v>1.0384111015227571E-3</v>
      </c>
      <c r="AM205" s="98"/>
      <c r="AN205" s="99">
        <v>20</v>
      </c>
      <c r="AO205" s="100" t="s">
        <v>1266</v>
      </c>
      <c r="AP205" s="100" t="s">
        <v>1267</v>
      </c>
      <c r="AQ205" s="100" t="s">
        <v>1365</v>
      </c>
      <c r="AR205" s="101" t="s">
        <v>1267</v>
      </c>
      <c r="AS205" s="102"/>
      <c r="AT205" s="102"/>
    </row>
    <row r="206" spans="1:46" x14ac:dyDescent="0.25">
      <c r="A206" s="91" t="s">
        <v>1667</v>
      </c>
      <c r="B206" s="91" t="s">
        <v>1269</v>
      </c>
      <c r="C206" s="91" t="s">
        <v>1257</v>
      </c>
      <c r="D206" s="91" t="s">
        <v>21</v>
      </c>
      <c r="E206" s="91" t="s">
        <v>22</v>
      </c>
      <c r="F206" s="91" t="s">
        <v>23</v>
      </c>
      <c r="G206" s="91" t="s">
        <v>557</v>
      </c>
      <c r="H206" s="91" t="s">
        <v>1472</v>
      </c>
      <c r="I206" s="91" t="s">
        <v>1620</v>
      </c>
      <c r="J206" s="91" t="s">
        <v>1621</v>
      </c>
      <c r="K206" s="91" t="s">
        <v>1446</v>
      </c>
      <c r="L206" s="92">
        <v>4.4382785373700173</v>
      </c>
      <c r="M206" s="93">
        <v>2.1</v>
      </c>
      <c r="N206" s="92">
        <v>3.9866338545358131</v>
      </c>
      <c r="O206" s="91" t="s">
        <v>1664</v>
      </c>
      <c r="P206" s="91"/>
      <c r="Q206" s="91" t="s">
        <v>1259</v>
      </c>
      <c r="R206" s="91" t="s">
        <v>1472</v>
      </c>
      <c r="S206" s="91"/>
      <c r="T206" s="94">
        <v>1.2583333333333333</v>
      </c>
      <c r="U206" s="95">
        <v>30</v>
      </c>
      <c r="V206" s="96">
        <v>45931</v>
      </c>
      <c r="W206" s="96"/>
      <c r="X206" s="91" t="s">
        <v>1424</v>
      </c>
      <c r="Y206" s="91"/>
      <c r="Z206" s="91"/>
      <c r="AA206" s="91"/>
      <c r="AB206" s="91"/>
      <c r="AC206" s="91"/>
      <c r="AD206" s="91" t="s">
        <v>1331</v>
      </c>
      <c r="AE206" s="96"/>
      <c r="AF206" s="90"/>
      <c r="AG206" s="92">
        <v>5.4945973610302811E-4</v>
      </c>
      <c r="AH206" s="92">
        <v>5.7274382646808279E-4</v>
      </c>
      <c r="AI206" s="92">
        <v>2.4890684042527935</v>
      </c>
      <c r="AJ206" s="90" t="s">
        <v>26</v>
      </c>
      <c r="AK206" s="97">
        <v>-1.7458620990869032</v>
      </c>
      <c r="AL206" s="92">
        <v>1.3758663465847051E-3</v>
      </c>
      <c r="AM206" s="98"/>
      <c r="AN206" s="99">
        <v>20</v>
      </c>
      <c r="AO206" s="100" t="s">
        <v>1266</v>
      </c>
      <c r="AP206" s="100" t="s">
        <v>1267</v>
      </c>
      <c r="AQ206" s="100" t="s">
        <v>1365</v>
      </c>
      <c r="AR206" s="101" t="s">
        <v>1267</v>
      </c>
      <c r="AS206" s="102"/>
      <c r="AT206" s="102"/>
    </row>
    <row r="207" spans="1:46" x14ac:dyDescent="0.25">
      <c r="A207" s="91" t="s">
        <v>1668</v>
      </c>
      <c r="B207" s="91" t="s">
        <v>1271</v>
      </c>
      <c r="C207" s="91" t="s">
        <v>1257</v>
      </c>
      <c r="D207" s="91" t="s">
        <v>21</v>
      </c>
      <c r="E207" s="91" t="s">
        <v>22</v>
      </c>
      <c r="F207" s="91" t="s">
        <v>23</v>
      </c>
      <c r="G207" s="91" t="s">
        <v>557</v>
      </c>
      <c r="H207" s="91" t="s">
        <v>1472</v>
      </c>
      <c r="I207" s="91" t="s">
        <v>1620</v>
      </c>
      <c r="J207" s="91" t="s">
        <v>1621</v>
      </c>
      <c r="K207" s="91" t="s">
        <v>1446</v>
      </c>
      <c r="L207" s="92">
        <v>4.4382785373700173</v>
      </c>
      <c r="M207" s="93">
        <v>2.1</v>
      </c>
      <c r="N207" s="92">
        <v>3.9866338545358131</v>
      </c>
      <c r="O207" s="91" t="s">
        <v>1664</v>
      </c>
      <c r="P207" s="91"/>
      <c r="Q207" s="91" t="s">
        <v>1259</v>
      </c>
      <c r="R207" s="91" t="s">
        <v>1472</v>
      </c>
      <c r="S207" s="91"/>
      <c r="T207" s="94">
        <v>1.2583333333333333</v>
      </c>
      <c r="U207" s="95">
        <v>30</v>
      </c>
      <c r="V207" s="96">
        <v>45931</v>
      </c>
      <c r="W207" s="96"/>
      <c r="X207" s="91" t="s">
        <v>1424</v>
      </c>
      <c r="Y207" s="91"/>
      <c r="Z207" s="91"/>
      <c r="AA207" s="91"/>
      <c r="AB207" s="91"/>
      <c r="AC207" s="91"/>
      <c r="AD207" s="91" t="s">
        <v>1331</v>
      </c>
      <c r="AE207" s="96"/>
      <c r="AF207" s="90"/>
      <c r="AG207" s="92">
        <v>5.4945973610302811E-4</v>
      </c>
      <c r="AH207" s="92">
        <v>5.7274382646808279E-4</v>
      </c>
      <c r="AI207" s="92">
        <v>2.4890684042527935</v>
      </c>
      <c r="AJ207" s="90" t="s">
        <v>26</v>
      </c>
      <c r="AK207" s="97">
        <v>-1.7458620990869032</v>
      </c>
      <c r="AL207" s="92">
        <v>1.3758663465847051E-3</v>
      </c>
      <c r="AM207" s="98"/>
      <c r="AN207" s="99">
        <v>20</v>
      </c>
      <c r="AO207" s="100" t="s">
        <v>1266</v>
      </c>
      <c r="AP207" s="100" t="s">
        <v>1267</v>
      </c>
      <c r="AQ207" s="100" t="s">
        <v>1365</v>
      </c>
      <c r="AR207" s="101" t="s">
        <v>1267</v>
      </c>
      <c r="AS207" s="102"/>
      <c r="AT207" s="102"/>
    </row>
    <row r="208" spans="1:46" x14ac:dyDescent="0.25">
      <c r="A208" s="91" t="s">
        <v>1669</v>
      </c>
      <c r="B208" s="91" t="s">
        <v>1256</v>
      </c>
      <c r="C208" s="91" t="s">
        <v>1257</v>
      </c>
      <c r="D208" s="91" t="s">
        <v>21</v>
      </c>
      <c r="E208" s="91" t="s">
        <v>22</v>
      </c>
      <c r="F208" s="91" t="s">
        <v>23</v>
      </c>
      <c r="G208" s="91" t="s">
        <v>557</v>
      </c>
      <c r="H208" s="91" t="s">
        <v>1433</v>
      </c>
      <c r="I208" s="91" t="s">
        <v>1620</v>
      </c>
      <c r="J208" s="91" t="s">
        <v>1621</v>
      </c>
      <c r="K208" s="91" t="s">
        <v>1436</v>
      </c>
      <c r="L208" s="92">
        <v>3.528984455125701</v>
      </c>
      <c r="M208" s="93">
        <v>1.8</v>
      </c>
      <c r="N208" s="92">
        <v>3.1571842439244806</v>
      </c>
      <c r="O208" s="91" t="s">
        <v>1670</v>
      </c>
      <c r="P208" s="91"/>
      <c r="Q208" s="91" t="s">
        <v>1259</v>
      </c>
      <c r="R208" s="91" t="s">
        <v>1433</v>
      </c>
      <c r="S208" s="91"/>
      <c r="T208" s="94">
        <v>2.57</v>
      </c>
      <c r="U208" s="95">
        <v>30</v>
      </c>
      <c r="V208" s="96">
        <v>45931</v>
      </c>
      <c r="W208" s="96"/>
      <c r="X208" s="91" t="s">
        <v>1424</v>
      </c>
      <c r="Y208" s="91"/>
      <c r="Z208" s="91"/>
      <c r="AA208" s="91"/>
      <c r="AB208" s="91"/>
      <c r="AC208" s="91"/>
      <c r="AD208" s="91" t="s">
        <v>1331</v>
      </c>
      <c r="AE208" s="96"/>
      <c r="AF208" s="90"/>
      <c r="AG208" s="92">
        <v>5.5600888164910906E-4</v>
      </c>
      <c r="AH208" s="92">
        <v>5.8139028789311331E-4</v>
      </c>
      <c r="AI208" s="92">
        <v>1.097890215959179</v>
      </c>
      <c r="AJ208" s="90" t="s">
        <v>26</v>
      </c>
      <c r="AK208" s="97">
        <v>23.814052005041251</v>
      </c>
      <c r="AL208" s="92">
        <v>1.0939851810889652E-3</v>
      </c>
      <c r="AM208" s="98"/>
      <c r="AN208" s="99">
        <v>20</v>
      </c>
      <c r="AO208" s="100" t="s">
        <v>1266</v>
      </c>
      <c r="AP208" s="100" t="s">
        <v>1267</v>
      </c>
      <c r="AQ208" s="100" t="s">
        <v>1365</v>
      </c>
      <c r="AR208" s="101" t="s">
        <v>1267</v>
      </c>
      <c r="AS208" s="102"/>
      <c r="AT208" s="102"/>
    </row>
    <row r="209" spans="1:46" x14ac:dyDescent="0.25">
      <c r="A209" s="91" t="s">
        <v>1671</v>
      </c>
      <c r="B209" s="91" t="s">
        <v>1256</v>
      </c>
      <c r="C209" s="91" t="s">
        <v>1257</v>
      </c>
      <c r="D209" s="91" t="s">
        <v>21</v>
      </c>
      <c r="E209" s="91" t="s">
        <v>22</v>
      </c>
      <c r="F209" s="91" t="s">
        <v>23</v>
      </c>
      <c r="G209" s="91" t="s">
        <v>557</v>
      </c>
      <c r="H209" s="91" t="s">
        <v>1433</v>
      </c>
      <c r="I209" s="91" t="s">
        <v>1620</v>
      </c>
      <c r="J209" s="91" t="s">
        <v>1621</v>
      </c>
      <c r="K209" s="91" t="s">
        <v>1446</v>
      </c>
      <c r="L209" s="92">
        <v>4.7417793835443911</v>
      </c>
      <c r="M209" s="93">
        <v>1.8</v>
      </c>
      <c r="N209" s="92">
        <v>4.2422037694578165</v>
      </c>
      <c r="O209" s="91" t="s">
        <v>1672</v>
      </c>
      <c r="P209" s="91"/>
      <c r="Q209" s="91" t="s">
        <v>1259</v>
      </c>
      <c r="R209" s="91" t="s">
        <v>1433</v>
      </c>
      <c r="S209" s="91"/>
      <c r="T209" s="94">
        <v>2.2333333333333329</v>
      </c>
      <c r="U209" s="95">
        <v>30</v>
      </c>
      <c r="V209" s="96">
        <v>45931</v>
      </c>
      <c r="W209" s="96"/>
      <c r="X209" s="91" t="s">
        <v>1424</v>
      </c>
      <c r="Y209" s="91"/>
      <c r="Z209" s="91"/>
      <c r="AA209" s="91"/>
      <c r="AB209" s="91"/>
      <c r="AC209" s="91"/>
      <c r="AD209" s="91" t="s">
        <v>1331</v>
      </c>
      <c r="AE209" s="96"/>
      <c r="AF209" s="90"/>
      <c r="AG209" s="92">
        <v>7.4709069580682194E-4</v>
      </c>
      <c r="AH209" s="92">
        <v>7.8119484967419778E-4</v>
      </c>
      <c r="AI209" s="92">
        <v>1.6975793705009659</v>
      </c>
      <c r="AJ209" s="90" t="s">
        <v>26</v>
      </c>
      <c r="AK209" s="97">
        <v>5.5753392023084842</v>
      </c>
      <c r="AL209" s="92">
        <v>1.4699516088987584E-3</v>
      </c>
      <c r="AM209" s="98"/>
      <c r="AN209" s="99">
        <v>20</v>
      </c>
      <c r="AO209" s="100" t="s">
        <v>1266</v>
      </c>
      <c r="AP209" s="100" t="s">
        <v>1267</v>
      </c>
      <c r="AQ209" s="100" t="s">
        <v>1365</v>
      </c>
      <c r="AR209" s="101" t="s">
        <v>1267</v>
      </c>
      <c r="AS209" s="102"/>
      <c r="AT209" s="102"/>
    </row>
    <row r="210" spans="1:46" x14ac:dyDescent="0.25">
      <c r="A210" s="91" t="s">
        <v>1673</v>
      </c>
      <c r="B210" s="91" t="s">
        <v>1269</v>
      </c>
      <c r="C210" s="91" t="s">
        <v>1257</v>
      </c>
      <c r="D210" s="91" t="s">
        <v>21</v>
      </c>
      <c r="E210" s="91" t="s">
        <v>22</v>
      </c>
      <c r="F210" s="91" t="s">
        <v>23</v>
      </c>
      <c r="G210" s="91" t="s">
        <v>557</v>
      </c>
      <c r="H210" s="91" t="s">
        <v>1433</v>
      </c>
      <c r="I210" s="91" t="s">
        <v>1620</v>
      </c>
      <c r="J210" s="91" t="s">
        <v>1621</v>
      </c>
      <c r="K210" s="91" t="s">
        <v>1436</v>
      </c>
      <c r="L210" s="92">
        <v>2.3068273897243294</v>
      </c>
      <c r="M210" s="93">
        <v>2.1</v>
      </c>
      <c r="N210" s="92">
        <v>2.0637889401050562</v>
      </c>
      <c r="O210" s="91" t="s">
        <v>1670</v>
      </c>
      <c r="P210" s="91"/>
      <c r="Q210" s="91" t="s">
        <v>1259</v>
      </c>
      <c r="R210" s="91" t="s">
        <v>1433</v>
      </c>
      <c r="S210" s="91"/>
      <c r="T210" s="94">
        <v>1.2849999999999997</v>
      </c>
      <c r="U210" s="95">
        <v>30</v>
      </c>
      <c r="V210" s="96">
        <v>45931</v>
      </c>
      <c r="W210" s="96"/>
      <c r="X210" s="91" t="s">
        <v>1424</v>
      </c>
      <c r="Y210" s="91"/>
      <c r="Z210" s="91"/>
      <c r="AA210" s="91"/>
      <c r="AB210" s="91"/>
      <c r="AC210" s="91"/>
      <c r="AD210" s="91" t="s">
        <v>1331</v>
      </c>
      <c r="AE210" s="96"/>
      <c r="AF210" s="90"/>
      <c r="AG210" s="92">
        <v>3.6345201669993511E-4</v>
      </c>
      <c r="AH210" s="92">
        <v>3.8004334031099466E-4</v>
      </c>
      <c r="AI210" s="92">
        <v>1.4353382698563246</v>
      </c>
      <c r="AJ210" s="90" t="s">
        <v>26</v>
      </c>
      <c r="AK210" s="97">
        <v>11.675951129430635</v>
      </c>
      <c r="AL210" s="92">
        <v>7.1511649081454072E-4</v>
      </c>
      <c r="AM210" s="98"/>
      <c r="AN210" s="99">
        <v>20</v>
      </c>
      <c r="AO210" s="100" t="s">
        <v>1266</v>
      </c>
      <c r="AP210" s="100" t="s">
        <v>1267</v>
      </c>
      <c r="AQ210" s="100" t="s">
        <v>1365</v>
      </c>
      <c r="AR210" s="101" t="s">
        <v>1267</v>
      </c>
      <c r="AS210" s="102"/>
      <c r="AT210" s="102"/>
    </row>
    <row r="211" spans="1:46" x14ac:dyDescent="0.25">
      <c r="A211" s="91" t="s">
        <v>1674</v>
      </c>
      <c r="B211" s="91" t="s">
        <v>1271</v>
      </c>
      <c r="C211" s="91" t="s">
        <v>1257</v>
      </c>
      <c r="D211" s="91" t="s">
        <v>21</v>
      </c>
      <c r="E211" s="91" t="s">
        <v>22</v>
      </c>
      <c r="F211" s="91" t="s">
        <v>23</v>
      </c>
      <c r="G211" s="91" t="s">
        <v>557</v>
      </c>
      <c r="H211" s="91" t="s">
        <v>1433</v>
      </c>
      <c r="I211" s="91" t="s">
        <v>1620</v>
      </c>
      <c r="J211" s="91" t="s">
        <v>1621</v>
      </c>
      <c r="K211" s="91" t="s">
        <v>1436</v>
      </c>
      <c r="L211" s="92">
        <v>2.3068273897243294</v>
      </c>
      <c r="M211" s="93">
        <v>2.1</v>
      </c>
      <c r="N211" s="92">
        <v>2.0637889401050562</v>
      </c>
      <c r="O211" s="91" t="s">
        <v>1670</v>
      </c>
      <c r="P211" s="91"/>
      <c r="Q211" s="91" t="s">
        <v>1259</v>
      </c>
      <c r="R211" s="91" t="s">
        <v>1433</v>
      </c>
      <c r="S211" s="91"/>
      <c r="T211" s="94">
        <v>1.2849999999999997</v>
      </c>
      <c r="U211" s="95">
        <v>30</v>
      </c>
      <c r="V211" s="96">
        <v>45931</v>
      </c>
      <c r="W211" s="96"/>
      <c r="X211" s="91" t="s">
        <v>1424</v>
      </c>
      <c r="Y211" s="91"/>
      <c r="Z211" s="91"/>
      <c r="AA211" s="91"/>
      <c r="AB211" s="91"/>
      <c r="AC211" s="91"/>
      <c r="AD211" s="91" t="s">
        <v>1331</v>
      </c>
      <c r="AE211" s="96"/>
      <c r="AF211" s="90"/>
      <c r="AG211" s="92">
        <v>3.6345201669993511E-4</v>
      </c>
      <c r="AH211" s="92">
        <v>3.8004334031099466E-4</v>
      </c>
      <c r="AI211" s="92">
        <v>1.4353382698563246</v>
      </c>
      <c r="AJ211" s="90" t="s">
        <v>26</v>
      </c>
      <c r="AK211" s="97">
        <v>11.675951129430635</v>
      </c>
      <c r="AL211" s="92">
        <v>7.1511649081454072E-4</v>
      </c>
      <c r="AM211" s="98"/>
      <c r="AN211" s="99">
        <v>20</v>
      </c>
      <c r="AO211" s="100" t="s">
        <v>1266</v>
      </c>
      <c r="AP211" s="100" t="s">
        <v>1267</v>
      </c>
      <c r="AQ211" s="100" t="s">
        <v>1365</v>
      </c>
      <c r="AR211" s="101" t="s">
        <v>1267</v>
      </c>
      <c r="AS211" s="102"/>
      <c r="AT211" s="102"/>
    </row>
    <row r="212" spans="1:46" x14ac:dyDescent="0.25">
      <c r="A212" s="91" t="s">
        <v>1675</v>
      </c>
      <c r="B212" s="91" t="s">
        <v>1269</v>
      </c>
      <c r="C212" s="91" t="s">
        <v>1257</v>
      </c>
      <c r="D212" s="91" t="s">
        <v>21</v>
      </c>
      <c r="E212" s="91" t="s">
        <v>22</v>
      </c>
      <c r="F212" s="91" t="s">
        <v>23</v>
      </c>
      <c r="G212" s="91" t="s">
        <v>557</v>
      </c>
      <c r="H212" s="91" t="s">
        <v>1433</v>
      </c>
      <c r="I212" s="91" t="s">
        <v>1620</v>
      </c>
      <c r="J212" s="91" t="s">
        <v>1621</v>
      </c>
      <c r="K212" s="91" t="s">
        <v>1446</v>
      </c>
      <c r="L212" s="92">
        <v>3.0936884644790723</v>
      </c>
      <c r="M212" s="93">
        <v>2.1</v>
      </c>
      <c r="N212" s="92">
        <v>2.7677493624199991</v>
      </c>
      <c r="O212" s="91" t="s">
        <v>1672</v>
      </c>
      <c r="P212" s="91"/>
      <c r="Q212" s="91" t="s">
        <v>1259</v>
      </c>
      <c r="R212" s="91" t="s">
        <v>1433</v>
      </c>
      <c r="S212" s="91"/>
      <c r="T212" s="94">
        <v>1.1166666666666667</v>
      </c>
      <c r="U212" s="95">
        <v>30</v>
      </c>
      <c r="V212" s="96">
        <v>45931</v>
      </c>
      <c r="W212" s="96"/>
      <c r="X212" s="91" t="s">
        <v>1424</v>
      </c>
      <c r="Y212" s="91"/>
      <c r="Z212" s="91"/>
      <c r="AA212" s="91"/>
      <c r="AB212" s="91"/>
      <c r="AC212" s="91"/>
      <c r="AD212" s="91" t="s">
        <v>1331</v>
      </c>
      <c r="AE212" s="96"/>
      <c r="AF212" s="90"/>
      <c r="AG212" s="92">
        <v>4.8742585442884543E-4</v>
      </c>
      <c r="AH212" s="92">
        <v>5.0967649472148907E-4</v>
      </c>
      <c r="AI212" s="92">
        <v>2.215110105831569</v>
      </c>
      <c r="AJ212" s="90" t="s">
        <v>26</v>
      </c>
      <c r="AK212" s="97">
        <v>-2.2259743481894332</v>
      </c>
      <c r="AL212" s="92">
        <v>9.5904342398851067E-4</v>
      </c>
      <c r="AM212" s="98"/>
      <c r="AN212" s="99">
        <v>20</v>
      </c>
      <c r="AO212" s="100" t="s">
        <v>1266</v>
      </c>
      <c r="AP212" s="100" t="s">
        <v>1267</v>
      </c>
      <c r="AQ212" s="100" t="s">
        <v>1365</v>
      </c>
      <c r="AR212" s="101" t="s">
        <v>1267</v>
      </c>
      <c r="AS212" s="102"/>
      <c r="AT212" s="102"/>
    </row>
    <row r="213" spans="1:46" x14ac:dyDescent="0.25">
      <c r="A213" s="91" t="s">
        <v>1676</v>
      </c>
      <c r="B213" s="91" t="s">
        <v>1271</v>
      </c>
      <c r="C213" s="91" t="s">
        <v>1257</v>
      </c>
      <c r="D213" s="91" t="s">
        <v>21</v>
      </c>
      <c r="E213" s="91" t="s">
        <v>22</v>
      </c>
      <c r="F213" s="91" t="s">
        <v>23</v>
      </c>
      <c r="G213" s="91" t="s">
        <v>557</v>
      </c>
      <c r="H213" s="91" t="s">
        <v>1433</v>
      </c>
      <c r="I213" s="91" t="s">
        <v>1620</v>
      </c>
      <c r="J213" s="91" t="s">
        <v>1621</v>
      </c>
      <c r="K213" s="91" t="s">
        <v>1446</v>
      </c>
      <c r="L213" s="92">
        <v>3.0936884644790723</v>
      </c>
      <c r="M213" s="93">
        <v>2.1</v>
      </c>
      <c r="N213" s="92">
        <v>2.7677493624199991</v>
      </c>
      <c r="O213" s="91" t="s">
        <v>1672</v>
      </c>
      <c r="P213" s="91"/>
      <c r="Q213" s="91" t="s">
        <v>1259</v>
      </c>
      <c r="R213" s="91" t="s">
        <v>1433</v>
      </c>
      <c r="S213" s="91"/>
      <c r="T213" s="94">
        <v>1.1166666666666667</v>
      </c>
      <c r="U213" s="95">
        <v>30</v>
      </c>
      <c r="V213" s="96">
        <v>45931</v>
      </c>
      <c r="W213" s="96"/>
      <c r="X213" s="91" t="s">
        <v>1424</v>
      </c>
      <c r="Y213" s="91"/>
      <c r="Z213" s="91"/>
      <c r="AA213" s="91"/>
      <c r="AB213" s="91"/>
      <c r="AC213" s="91"/>
      <c r="AD213" s="91" t="s">
        <v>1331</v>
      </c>
      <c r="AE213" s="96"/>
      <c r="AF213" s="90"/>
      <c r="AG213" s="92">
        <v>4.8742585442884543E-4</v>
      </c>
      <c r="AH213" s="92">
        <v>5.0967649472148907E-4</v>
      </c>
      <c r="AI213" s="92">
        <v>2.215110105831569</v>
      </c>
      <c r="AJ213" s="90" t="s">
        <v>26</v>
      </c>
      <c r="AK213" s="97">
        <v>-2.2259743481894332</v>
      </c>
      <c r="AL213" s="92">
        <v>9.5904342398851067E-4</v>
      </c>
      <c r="AM213" s="98"/>
      <c r="AN213" s="99">
        <v>20</v>
      </c>
      <c r="AO213" s="100" t="s">
        <v>1266</v>
      </c>
      <c r="AP213" s="100" t="s">
        <v>1267</v>
      </c>
      <c r="AQ213" s="100" t="s">
        <v>1365</v>
      </c>
      <c r="AR213" s="101" t="s">
        <v>1267</v>
      </c>
      <c r="AS213" s="102"/>
      <c r="AT213" s="102"/>
    </row>
    <row r="214" spans="1:46" x14ac:dyDescent="0.25">
      <c r="A214" s="91" t="s">
        <v>1677</v>
      </c>
      <c r="B214" s="91" t="s">
        <v>1256</v>
      </c>
      <c r="C214" s="91" t="s">
        <v>1257</v>
      </c>
      <c r="D214" s="91" t="s">
        <v>21</v>
      </c>
      <c r="E214" s="91" t="s">
        <v>22</v>
      </c>
      <c r="F214" s="91" t="s">
        <v>23</v>
      </c>
      <c r="G214" s="91" t="s">
        <v>557</v>
      </c>
      <c r="H214" s="91" t="s">
        <v>1591</v>
      </c>
      <c r="I214" s="91" t="s">
        <v>1620</v>
      </c>
      <c r="J214" s="91" t="s">
        <v>1621</v>
      </c>
      <c r="K214" s="91" t="s">
        <v>1436</v>
      </c>
      <c r="L214" s="92">
        <v>7.0481421119611314</v>
      </c>
      <c r="M214" s="93">
        <v>1.8</v>
      </c>
      <c r="N214" s="92">
        <v>6.2966666666666669</v>
      </c>
      <c r="O214" s="91" t="s">
        <v>1678</v>
      </c>
      <c r="P214" s="91"/>
      <c r="Q214" s="91" t="s">
        <v>1259</v>
      </c>
      <c r="R214" s="91" t="s">
        <v>1591</v>
      </c>
      <c r="S214" s="91"/>
      <c r="T214" s="94">
        <v>2.11</v>
      </c>
      <c r="U214" s="95">
        <v>30</v>
      </c>
      <c r="V214" s="96">
        <v>45931</v>
      </c>
      <c r="W214" s="96"/>
      <c r="X214" s="91" t="s">
        <v>1424</v>
      </c>
      <c r="Y214" s="91"/>
      <c r="Z214" s="91"/>
      <c r="AA214" s="91"/>
      <c r="AB214" s="91"/>
      <c r="AC214" s="91"/>
      <c r="AD214" s="91" t="s">
        <v>1264</v>
      </c>
      <c r="AE214" s="96"/>
      <c r="AF214" s="90" t="s">
        <v>1600</v>
      </c>
      <c r="AG214" s="92">
        <v>8.0912506270775723E-4</v>
      </c>
      <c r="AH214" s="92">
        <v>8.4481578086047769E-4</v>
      </c>
      <c r="AI214" s="92">
        <v>2.2391926086309928</v>
      </c>
      <c r="AJ214" s="90" t="s">
        <v>26</v>
      </c>
      <c r="AK214" s="97">
        <v>0.8381196333636195</v>
      </c>
      <c r="AL214" s="92">
        <v>2.1849240547079495E-3</v>
      </c>
      <c r="AM214" s="98"/>
      <c r="AN214" s="99">
        <v>20</v>
      </c>
      <c r="AO214" s="100" t="s">
        <v>1266</v>
      </c>
      <c r="AP214" s="100" t="s">
        <v>1267</v>
      </c>
      <c r="AQ214" s="100" t="s">
        <v>1365</v>
      </c>
      <c r="AR214" s="101" t="s">
        <v>1267</v>
      </c>
      <c r="AS214" s="102"/>
      <c r="AT214" s="102"/>
    </row>
    <row r="215" spans="1:46" x14ac:dyDescent="0.25">
      <c r="A215" s="91" t="s">
        <v>1679</v>
      </c>
      <c r="B215" s="91" t="s">
        <v>1256</v>
      </c>
      <c r="C215" s="91" t="s">
        <v>1257</v>
      </c>
      <c r="D215" s="91" t="s">
        <v>21</v>
      </c>
      <c r="E215" s="91" t="s">
        <v>22</v>
      </c>
      <c r="F215" s="91" t="s">
        <v>23</v>
      </c>
      <c r="G215" s="91" t="s">
        <v>557</v>
      </c>
      <c r="H215" s="91" t="s">
        <v>1591</v>
      </c>
      <c r="I215" s="91" t="s">
        <v>1620</v>
      </c>
      <c r="J215" s="91" t="s">
        <v>1621</v>
      </c>
      <c r="K215" s="91" t="s">
        <v>1446</v>
      </c>
      <c r="L215" s="92">
        <v>9.1413171912677456</v>
      </c>
      <c r="M215" s="93">
        <v>1.8</v>
      </c>
      <c r="N215" s="92">
        <v>8.1666666666666661</v>
      </c>
      <c r="O215" s="91" t="s">
        <v>1680</v>
      </c>
      <c r="P215" s="91"/>
      <c r="Q215" s="91" t="s">
        <v>1259</v>
      </c>
      <c r="R215" s="91" t="s">
        <v>1591</v>
      </c>
      <c r="S215" s="91"/>
      <c r="T215" s="94">
        <v>2.34</v>
      </c>
      <c r="U215" s="95">
        <v>30</v>
      </c>
      <c r="V215" s="96">
        <v>45931</v>
      </c>
      <c r="W215" s="96"/>
      <c r="X215" s="91" t="s">
        <v>1424</v>
      </c>
      <c r="Y215" s="91"/>
      <c r="Z215" s="91"/>
      <c r="AA215" s="91"/>
      <c r="AB215" s="91"/>
      <c r="AC215" s="91"/>
      <c r="AD215" s="91" t="s">
        <v>1264</v>
      </c>
      <c r="AE215" s="96"/>
      <c r="AF215" s="90" t="s">
        <v>1600</v>
      </c>
      <c r="AG215" s="92">
        <v>1.0494210712726337E-3</v>
      </c>
      <c r="AH215" s="92">
        <v>1.095711309215548E-3</v>
      </c>
      <c r="AI215" s="92">
        <v>2.6187387597828891</v>
      </c>
      <c r="AJ215" s="90" t="s">
        <v>26</v>
      </c>
      <c r="AK215" s="97">
        <v>-2.2379411976207266</v>
      </c>
      <c r="AL215" s="92">
        <v>2.833808329293001E-3</v>
      </c>
      <c r="AM215" s="98"/>
      <c r="AN215" s="99">
        <v>20</v>
      </c>
      <c r="AO215" s="100" t="s">
        <v>1266</v>
      </c>
      <c r="AP215" s="100" t="s">
        <v>1267</v>
      </c>
      <c r="AQ215" s="100" t="s">
        <v>1365</v>
      </c>
      <c r="AR215" s="101" t="s">
        <v>1267</v>
      </c>
      <c r="AS215" s="102"/>
      <c r="AT215" s="102"/>
    </row>
    <row r="216" spans="1:46" x14ac:dyDescent="0.25">
      <c r="A216" s="91" t="s">
        <v>1681</v>
      </c>
      <c r="B216" s="91" t="s">
        <v>1269</v>
      </c>
      <c r="C216" s="91" t="s">
        <v>1257</v>
      </c>
      <c r="D216" s="91" t="s">
        <v>21</v>
      </c>
      <c r="E216" s="91" t="s">
        <v>22</v>
      </c>
      <c r="F216" s="91" t="s">
        <v>23</v>
      </c>
      <c r="G216" s="91" t="s">
        <v>557</v>
      </c>
      <c r="H216" s="91" t="s">
        <v>1591</v>
      </c>
      <c r="I216" s="91" t="s">
        <v>1620</v>
      </c>
      <c r="J216" s="91" t="s">
        <v>1621</v>
      </c>
      <c r="K216" s="91" t="s">
        <v>1436</v>
      </c>
      <c r="L216" s="92">
        <v>5.1304056997293781</v>
      </c>
      <c r="M216" s="93">
        <v>2.1</v>
      </c>
      <c r="N216" s="92">
        <v>4.5834000000000001</v>
      </c>
      <c r="O216" s="91" t="s">
        <v>1678</v>
      </c>
      <c r="P216" s="91"/>
      <c r="Q216" s="91" t="s">
        <v>1259</v>
      </c>
      <c r="R216" s="91" t="s">
        <v>1591</v>
      </c>
      <c r="S216" s="91"/>
      <c r="T216" s="94">
        <v>1.0549999999999997</v>
      </c>
      <c r="U216" s="95">
        <v>30</v>
      </c>
      <c r="V216" s="96">
        <v>45931</v>
      </c>
      <c r="W216" s="96"/>
      <c r="X216" s="91" t="s">
        <v>1424</v>
      </c>
      <c r="Y216" s="91"/>
      <c r="Z216" s="91"/>
      <c r="AA216" s="91"/>
      <c r="AB216" s="91"/>
      <c r="AC216" s="91"/>
      <c r="AD216" s="91" t="s">
        <v>1264</v>
      </c>
      <c r="AE216" s="96"/>
      <c r="AF216" s="90" t="s">
        <v>1600</v>
      </c>
      <c r="AG216" s="92">
        <v>5.8896937200869257E-4</v>
      </c>
      <c r="AH216" s="92">
        <v>6.1494896506022979E-4</v>
      </c>
      <c r="AI216" s="92">
        <v>3.2598566656641483</v>
      </c>
      <c r="AJ216" s="90" t="s">
        <v>26</v>
      </c>
      <c r="AK216" s="97">
        <v>-5.8070614575214439</v>
      </c>
      <c r="AL216" s="92">
        <v>1.5904257669161074E-3</v>
      </c>
      <c r="AM216" s="98"/>
      <c r="AN216" s="99">
        <v>20</v>
      </c>
      <c r="AO216" s="100" t="s">
        <v>1266</v>
      </c>
      <c r="AP216" s="100" t="s">
        <v>1267</v>
      </c>
      <c r="AQ216" s="100" t="s">
        <v>1365</v>
      </c>
      <c r="AR216" s="101" t="s">
        <v>1267</v>
      </c>
      <c r="AS216" s="102"/>
      <c r="AT216" s="102"/>
    </row>
    <row r="217" spans="1:46" x14ac:dyDescent="0.25">
      <c r="A217" s="91" t="s">
        <v>1682</v>
      </c>
      <c r="B217" s="91" t="s">
        <v>1271</v>
      </c>
      <c r="C217" s="91" t="s">
        <v>1257</v>
      </c>
      <c r="D217" s="91" t="s">
        <v>21</v>
      </c>
      <c r="E217" s="91" t="s">
        <v>22</v>
      </c>
      <c r="F217" s="91" t="s">
        <v>23</v>
      </c>
      <c r="G217" s="91" t="s">
        <v>557</v>
      </c>
      <c r="H217" s="91" t="s">
        <v>1591</v>
      </c>
      <c r="I217" s="91" t="s">
        <v>1620</v>
      </c>
      <c r="J217" s="91" t="s">
        <v>1621</v>
      </c>
      <c r="K217" s="91" t="s">
        <v>1436</v>
      </c>
      <c r="L217" s="92">
        <v>5.1304056997293781</v>
      </c>
      <c r="M217" s="93">
        <v>2.1</v>
      </c>
      <c r="N217" s="92">
        <v>4.5834000000000001</v>
      </c>
      <c r="O217" s="91" t="s">
        <v>1678</v>
      </c>
      <c r="P217" s="91"/>
      <c r="Q217" s="91" t="s">
        <v>1259</v>
      </c>
      <c r="R217" s="91" t="s">
        <v>1591</v>
      </c>
      <c r="S217" s="91"/>
      <c r="T217" s="94">
        <v>1.0549999999999997</v>
      </c>
      <c r="U217" s="95">
        <v>30</v>
      </c>
      <c r="V217" s="96">
        <v>45931</v>
      </c>
      <c r="W217" s="96"/>
      <c r="X217" s="91" t="s">
        <v>1424</v>
      </c>
      <c r="Y217" s="91"/>
      <c r="Z217" s="91"/>
      <c r="AA217" s="91"/>
      <c r="AB217" s="91"/>
      <c r="AC217" s="91"/>
      <c r="AD217" s="91" t="s">
        <v>1264</v>
      </c>
      <c r="AE217" s="96"/>
      <c r="AF217" s="90" t="s">
        <v>1600</v>
      </c>
      <c r="AG217" s="92">
        <v>5.8896937200869257E-4</v>
      </c>
      <c r="AH217" s="92">
        <v>6.1494896506022979E-4</v>
      </c>
      <c r="AI217" s="92">
        <v>3.2598566656641483</v>
      </c>
      <c r="AJ217" s="90" t="s">
        <v>26</v>
      </c>
      <c r="AK217" s="97">
        <v>-5.8070614575214439</v>
      </c>
      <c r="AL217" s="92">
        <v>1.5904257669161074E-3</v>
      </c>
      <c r="AM217" s="98"/>
      <c r="AN217" s="99">
        <v>20</v>
      </c>
      <c r="AO217" s="100" t="s">
        <v>1266</v>
      </c>
      <c r="AP217" s="100" t="s">
        <v>1267</v>
      </c>
      <c r="AQ217" s="100" t="s">
        <v>1365</v>
      </c>
      <c r="AR217" s="101" t="s">
        <v>1267</v>
      </c>
      <c r="AS217" s="102"/>
      <c r="AT217" s="102"/>
    </row>
    <row r="218" spans="1:46" x14ac:dyDescent="0.25">
      <c r="A218" s="91" t="s">
        <v>1683</v>
      </c>
      <c r="B218" s="91" t="s">
        <v>1269</v>
      </c>
      <c r="C218" s="91" t="s">
        <v>1257</v>
      </c>
      <c r="D218" s="91" t="s">
        <v>21</v>
      </c>
      <c r="E218" s="91" t="s">
        <v>22</v>
      </c>
      <c r="F218" s="91" t="s">
        <v>23</v>
      </c>
      <c r="G218" s="91" t="s">
        <v>557</v>
      </c>
      <c r="H218" s="91" t="s">
        <v>1591</v>
      </c>
      <c r="I218" s="91" t="s">
        <v>1620</v>
      </c>
      <c r="J218" s="91" t="s">
        <v>1621</v>
      </c>
      <c r="K218" s="91" t="s">
        <v>1446</v>
      </c>
      <c r="L218" s="92">
        <v>6.4689930285208943</v>
      </c>
      <c r="M218" s="93">
        <v>2.1</v>
      </c>
      <c r="N218" s="92">
        <v>5.7792666666666666</v>
      </c>
      <c r="O218" s="91" t="s">
        <v>1680</v>
      </c>
      <c r="P218" s="91"/>
      <c r="Q218" s="91" t="s">
        <v>1259</v>
      </c>
      <c r="R218" s="91" t="s">
        <v>1591</v>
      </c>
      <c r="S218" s="91"/>
      <c r="T218" s="94">
        <v>1.17</v>
      </c>
      <c r="U218" s="95">
        <v>30</v>
      </c>
      <c r="V218" s="96">
        <v>45931</v>
      </c>
      <c r="W218" s="96"/>
      <c r="X218" s="91" t="s">
        <v>1424</v>
      </c>
      <c r="Y218" s="91"/>
      <c r="Z218" s="91"/>
      <c r="AA218" s="91"/>
      <c r="AB218" s="91"/>
      <c r="AC218" s="91"/>
      <c r="AD218" s="91" t="s">
        <v>1264</v>
      </c>
      <c r="AE218" s="96"/>
      <c r="AF218" s="90" t="s">
        <v>1600</v>
      </c>
      <c r="AG218" s="92">
        <v>7.4263888365349662E-4</v>
      </c>
      <c r="AH218" s="92">
        <v>7.7539687905785019E-4</v>
      </c>
      <c r="AI218" s="92">
        <v>3.7063811321929609</v>
      </c>
      <c r="AJ218" s="90" t="s">
        <v>26</v>
      </c>
      <c r="AK218" s="97">
        <v>-7.5634097189921281</v>
      </c>
      <c r="AL218" s="92">
        <v>2.0053878388414767E-3</v>
      </c>
      <c r="AM218" s="98"/>
      <c r="AN218" s="99">
        <v>20</v>
      </c>
      <c r="AO218" s="100" t="s">
        <v>1266</v>
      </c>
      <c r="AP218" s="100" t="s">
        <v>1267</v>
      </c>
      <c r="AQ218" s="100" t="s">
        <v>1365</v>
      </c>
      <c r="AR218" s="101" t="s">
        <v>1267</v>
      </c>
      <c r="AS218" s="102"/>
      <c r="AT218" s="102"/>
    </row>
    <row r="219" spans="1:46" x14ac:dyDescent="0.25">
      <c r="A219" s="91" t="s">
        <v>1684</v>
      </c>
      <c r="B219" s="91" t="s">
        <v>1271</v>
      </c>
      <c r="C219" s="91" t="s">
        <v>1257</v>
      </c>
      <c r="D219" s="91" t="s">
        <v>21</v>
      </c>
      <c r="E219" s="91" t="s">
        <v>22</v>
      </c>
      <c r="F219" s="91" t="s">
        <v>23</v>
      </c>
      <c r="G219" s="91" t="s">
        <v>557</v>
      </c>
      <c r="H219" s="91" t="s">
        <v>1591</v>
      </c>
      <c r="I219" s="91" t="s">
        <v>1620</v>
      </c>
      <c r="J219" s="91" t="s">
        <v>1621</v>
      </c>
      <c r="K219" s="91" t="s">
        <v>1446</v>
      </c>
      <c r="L219" s="92">
        <v>6.4689930285208943</v>
      </c>
      <c r="M219" s="93">
        <v>2.1</v>
      </c>
      <c r="N219" s="92">
        <v>5.7792666666666666</v>
      </c>
      <c r="O219" s="91" t="s">
        <v>1680</v>
      </c>
      <c r="P219" s="91"/>
      <c r="Q219" s="91" t="s">
        <v>1259</v>
      </c>
      <c r="R219" s="91" t="s">
        <v>1591</v>
      </c>
      <c r="S219" s="91"/>
      <c r="T219" s="94">
        <v>1.17</v>
      </c>
      <c r="U219" s="95">
        <v>30</v>
      </c>
      <c r="V219" s="96">
        <v>45931</v>
      </c>
      <c r="W219" s="96"/>
      <c r="X219" s="91" t="s">
        <v>1424</v>
      </c>
      <c r="Y219" s="91"/>
      <c r="Z219" s="91"/>
      <c r="AA219" s="91"/>
      <c r="AB219" s="91"/>
      <c r="AC219" s="91"/>
      <c r="AD219" s="91" t="s">
        <v>1264</v>
      </c>
      <c r="AE219" s="96"/>
      <c r="AF219" s="90" t="s">
        <v>1600</v>
      </c>
      <c r="AG219" s="92">
        <v>7.4263888365349662E-4</v>
      </c>
      <c r="AH219" s="92">
        <v>7.7539687905785019E-4</v>
      </c>
      <c r="AI219" s="92">
        <v>3.7063811321929609</v>
      </c>
      <c r="AJ219" s="90" t="s">
        <v>26</v>
      </c>
      <c r="AK219" s="97">
        <v>-7.5634097189921281</v>
      </c>
      <c r="AL219" s="92">
        <v>2.0053878388414767E-3</v>
      </c>
      <c r="AM219" s="98"/>
      <c r="AN219" s="99">
        <v>20</v>
      </c>
      <c r="AO219" s="100" t="s">
        <v>1266</v>
      </c>
      <c r="AP219" s="100" t="s">
        <v>1267</v>
      </c>
      <c r="AQ219" s="100" t="s">
        <v>1365</v>
      </c>
      <c r="AR219" s="101" t="s">
        <v>1267</v>
      </c>
      <c r="AS219" s="102"/>
      <c r="AT219" s="102"/>
    </row>
    <row r="220" spans="1:46" x14ac:dyDescent="0.25">
      <c r="A220" s="91" t="s">
        <v>1685</v>
      </c>
      <c r="B220" s="91" t="s">
        <v>1256</v>
      </c>
      <c r="C220" s="91" t="s">
        <v>1257</v>
      </c>
      <c r="D220" s="91" t="s">
        <v>21</v>
      </c>
      <c r="E220" s="91" t="s">
        <v>22</v>
      </c>
      <c r="F220" s="91" t="s">
        <v>23</v>
      </c>
      <c r="G220" s="91" t="s">
        <v>557</v>
      </c>
      <c r="H220" s="91" t="s">
        <v>1523</v>
      </c>
      <c r="I220" s="91" t="s">
        <v>1620</v>
      </c>
      <c r="J220" s="91" t="s">
        <v>1621</v>
      </c>
      <c r="K220" s="91" t="s">
        <v>1436</v>
      </c>
      <c r="L220" s="92">
        <v>3.6613949057264916</v>
      </c>
      <c r="M220" s="93">
        <v>1.8</v>
      </c>
      <c r="N220" s="92">
        <v>3.273312188641452</v>
      </c>
      <c r="O220" s="91" t="s">
        <v>1686</v>
      </c>
      <c r="P220" s="91"/>
      <c r="Q220" s="91" t="s">
        <v>1259</v>
      </c>
      <c r="R220" s="91" t="s">
        <v>1523</v>
      </c>
      <c r="S220" s="91"/>
      <c r="T220" s="94">
        <v>1.0999999999999999</v>
      </c>
      <c r="U220" s="95">
        <v>30</v>
      </c>
      <c r="V220" s="96">
        <v>45931</v>
      </c>
      <c r="W220" s="96"/>
      <c r="X220" s="91" t="s">
        <v>1424</v>
      </c>
      <c r="Y220" s="91"/>
      <c r="Z220" s="91"/>
      <c r="AA220" s="91"/>
      <c r="AB220" s="91"/>
      <c r="AC220" s="91"/>
      <c r="AD220" s="91" t="s">
        <v>1331</v>
      </c>
      <c r="AE220" s="96"/>
      <c r="AF220" s="90"/>
      <c r="AG220" s="92">
        <v>5.6630641211097711E-4</v>
      </c>
      <c r="AH220" s="92">
        <v>5.9152679901869495E-4</v>
      </c>
      <c r="AI220" s="92">
        <v>2.5983042080021184</v>
      </c>
      <c r="AJ220" s="90" t="s">
        <v>26</v>
      </c>
      <c r="AK220" s="97">
        <v>-5.3850020869283801</v>
      </c>
      <c r="AL220" s="92">
        <v>1.1350324207752116E-3</v>
      </c>
      <c r="AM220" s="98"/>
      <c r="AN220" s="99">
        <v>20</v>
      </c>
      <c r="AO220" s="100" t="s">
        <v>1266</v>
      </c>
      <c r="AP220" s="100" t="s">
        <v>1267</v>
      </c>
      <c r="AQ220" s="100" t="s">
        <v>1365</v>
      </c>
      <c r="AR220" s="101" t="s">
        <v>1267</v>
      </c>
      <c r="AS220" s="102"/>
      <c r="AT220" s="102"/>
    </row>
    <row r="221" spans="1:46" x14ac:dyDescent="0.25">
      <c r="A221" s="91" t="s">
        <v>1687</v>
      </c>
      <c r="B221" s="91" t="s">
        <v>1256</v>
      </c>
      <c r="C221" s="91" t="s">
        <v>1257</v>
      </c>
      <c r="D221" s="91" t="s">
        <v>21</v>
      </c>
      <c r="E221" s="91" t="s">
        <v>22</v>
      </c>
      <c r="F221" s="91" t="s">
        <v>23</v>
      </c>
      <c r="G221" s="91" t="s">
        <v>557</v>
      </c>
      <c r="H221" s="91" t="s">
        <v>1523</v>
      </c>
      <c r="I221" s="91" t="s">
        <v>1620</v>
      </c>
      <c r="J221" s="91" t="s">
        <v>1621</v>
      </c>
      <c r="K221" s="91" t="s">
        <v>1446</v>
      </c>
      <c r="L221" s="92">
        <v>4.9171731569265944</v>
      </c>
      <c r="M221" s="93">
        <v>1.8</v>
      </c>
      <c r="N221" s="92">
        <v>4.3959865686858333</v>
      </c>
      <c r="O221" s="91" t="s">
        <v>1688</v>
      </c>
      <c r="P221" s="91"/>
      <c r="Q221" s="91" t="s">
        <v>1259</v>
      </c>
      <c r="R221" s="91" t="s">
        <v>1523</v>
      </c>
      <c r="S221" s="91"/>
      <c r="T221" s="94">
        <v>1.47</v>
      </c>
      <c r="U221" s="95">
        <v>30</v>
      </c>
      <c r="V221" s="96">
        <v>45931</v>
      </c>
      <c r="W221" s="96"/>
      <c r="X221" s="91" t="s">
        <v>1424</v>
      </c>
      <c r="Y221" s="91"/>
      <c r="Z221" s="91"/>
      <c r="AA221" s="91"/>
      <c r="AB221" s="91"/>
      <c r="AC221" s="91"/>
      <c r="AD221" s="91" t="s">
        <v>1331</v>
      </c>
      <c r="AE221" s="96"/>
      <c r="AF221" s="90"/>
      <c r="AG221" s="92">
        <v>7.605371067382808E-4</v>
      </c>
      <c r="AH221" s="92">
        <v>7.9440753391235444E-4</v>
      </c>
      <c r="AI221" s="92">
        <v>2.6111647619922267</v>
      </c>
      <c r="AJ221" s="90" t="s">
        <v>26</v>
      </c>
      <c r="AK221" s="97">
        <v>-5.4899046776684104</v>
      </c>
      <c r="AL221" s="92">
        <v>1.524323678647244E-3</v>
      </c>
      <c r="AM221" s="98"/>
      <c r="AN221" s="99">
        <v>20</v>
      </c>
      <c r="AO221" s="100" t="s">
        <v>1266</v>
      </c>
      <c r="AP221" s="100" t="s">
        <v>1267</v>
      </c>
      <c r="AQ221" s="100" t="s">
        <v>1365</v>
      </c>
      <c r="AR221" s="101" t="s">
        <v>1267</v>
      </c>
      <c r="AS221" s="102"/>
      <c r="AT221" s="102"/>
    </row>
    <row r="222" spans="1:46" x14ac:dyDescent="0.25">
      <c r="A222" s="91" t="s">
        <v>1689</v>
      </c>
      <c r="B222" s="91" t="s">
        <v>1269</v>
      </c>
      <c r="C222" s="91" t="s">
        <v>1257</v>
      </c>
      <c r="D222" s="91" t="s">
        <v>21</v>
      </c>
      <c r="E222" s="91" t="s">
        <v>22</v>
      </c>
      <c r="F222" s="91" t="s">
        <v>23</v>
      </c>
      <c r="G222" s="91" t="s">
        <v>557</v>
      </c>
      <c r="H222" s="91" t="s">
        <v>1523</v>
      </c>
      <c r="I222" s="91" t="s">
        <v>1620</v>
      </c>
      <c r="J222" s="91" t="s">
        <v>1621</v>
      </c>
      <c r="K222" s="91" t="s">
        <v>1436</v>
      </c>
      <c r="L222" s="92">
        <v>2.4747978135366995</v>
      </c>
      <c r="M222" s="93">
        <v>2.1</v>
      </c>
      <c r="N222" s="92">
        <v>2.2124862398216347</v>
      </c>
      <c r="O222" s="91" t="s">
        <v>1686</v>
      </c>
      <c r="P222" s="91"/>
      <c r="Q222" s="91" t="s">
        <v>1259</v>
      </c>
      <c r="R222" s="91" t="s">
        <v>1523</v>
      </c>
      <c r="S222" s="91"/>
      <c r="T222" s="94">
        <v>0.71555000000000002</v>
      </c>
      <c r="U222" s="95">
        <v>30</v>
      </c>
      <c r="V222" s="96">
        <v>45931</v>
      </c>
      <c r="W222" s="96"/>
      <c r="X222" s="91" t="s">
        <v>1424</v>
      </c>
      <c r="Y222" s="91"/>
      <c r="Z222" s="91"/>
      <c r="AA222" s="91"/>
      <c r="AB222" s="91"/>
      <c r="AC222" s="91"/>
      <c r="AD222" s="91" t="s">
        <v>1331</v>
      </c>
      <c r="AE222" s="96"/>
      <c r="AF222" s="90"/>
      <c r="AG222" s="92">
        <v>3.8277593828846376E-4</v>
      </c>
      <c r="AH222" s="92">
        <v>3.9982281795668831E-4</v>
      </c>
      <c r="AI222" s="92">
        <v>2.6998264419040177</v>
      </c>
      <c r="AJ222" s="90" t="s">
        <v>26</v>
      </c>
      <c r="AK222" s="97">
        <v>-6.1859165423988296</v>
      </c>
      <c r="AL222" s="92">
        <v>7.671873221963769E-4</v>
      </c>
      <c r="AM222" s="98"/>
      <c r="AN222" s="99">
        <v>20</v>
      </c>
      <c r="AO222" s="100" t="s">
        <v>1266</v>
      </c>
      <c r="AP222" s="100" t="s">
        <v>1267</v>
      </c>
      <c r="AQ222" s="100" t="s">
        <v>1365</v>
      </c>
      <c r="AR222" s="101" t="s">
        <v>1267</v>
      </c>
      <c r="AS222" s="102"/>
      <c r="AT222" s="102"/>
    </row>
    <row r="223" spans="1:46" x14ac:dyDescent="0.25">
      <c r="A223" s="91" t="s">
        <v>1690</v>
      </c>
      <c r="B223" s="91" t="s">
        <v>1271</v>
      </c>
      <c r="C223" s="91" t="s">
        <v>1257</v>
      </c>
      <c r="D223" s="91" t="s">
        <v>21</v>
      </c>
      <c r="E223" s="91" t="s">
        <v>22</v>
      </c>
      <c r="F223" s="91" t="s">
        <v>23</v>
      </c>
      <c r="G223" s="91" t="s">
        <v>557</v>
      </c>
      <c r="H223" s="91" t="s">
        <v>1523</v>
      </c>
      <c r="I223" s="91" t="s">
        <v>1620</v>
      </c>
      <c r="J223" s="91" t="s">
        <v>1621</v>
      </c>
      <c r="K223" s="91" t="s">
        <v>1436</v>
      </c>
      <c r="L223" s="92">
        <v>2.4747978135366995</v>
      </c>
      <c r="M223" s="93">
        <v>2.1</v>
      </c>
      <c r="N223" s="92">
        <v>2.2124862398216347</v>
      </c>
      <c r="O223" s="91" t="s">
        <v>1686</v>
      </c>
      <c r="P223" s="91"/>
      <c r="Q223" s="91" t="s">
        <v>1259</v>
      </c>
      <c r="R223" s="91" t="s">
        <v>1523</v>
      </c>
      <c r="S223" s="91"/>
      <c r="T223" s="94">
        <v>0.71555000000000002</v>
      </c>
      <c r="U223" s="95">
        <v>30</v>
      </c>
      <c r="V223" s="96">
        <v>45931</v>
      </c>
      <c r="W223" s="96"/>
      <c r="X223" s="91" t="s">
        <v>1424</v>
      </c>
      <c r="Y223" s="91"/>
      <c r="Z223" s="91"/>
      <c r="AA223" s="91"/>
      <c r="AB223" s="91"/>
      <c r="AC223" s="91"/>
      <c r="AD223" s="91" t="s">
        <v>1331</v>
      </c>
      <c r="AE223" s="96"/>
      <c r="AF223" s="90"/>
      <c r="AG223" s="92">
        <v>3.8277593828846376E-4</v>
      </c>
      <c r="AH223" s="92">
        <v>3.9982281795668831E-4</v>
      </c>
      <c r="AI223" s="92">
        <v>2.6998264419040177</v>
      </c>
      <c r="AJ223" s="90" t="s">
        <v>26</v>
      </c>
      <c r="AK223" s="97">
        <v>-6.1859165423988296</v>
      </c>
      <c r="AL223" s="92">
        <v>7.671873221963769E-4</v>
      </c>
      <c r="AM223" s="98"/>
      <c r="AN223" s="99">
        <v>20</v>
      </c>
      <c r="AO223" s="100" t="s">
        <v>1266</v>
      </c>
      <c r="AP223" s="100" t="s">
        <v>1267</v>
      </c>
      <c r="AQ223" s="100" t="s">
        <v>1365</v>
      </c>
      <c r="AR223" s="101" t="s">
        <v>1267</v>
      </c>
      <c r="AS223" s="102"/>
      <c r="AT223" s="102"/>
    </row>
    <row r="224" spans="1:46" x14ac:dyDescent="0.25">
      <c r="A224" s="91" t="s">
        <v>1691</v>
      </c>
      <c r="B224" s="91" t="s">
        <v>1269</v>
      </c>
      <c r="C224" s="91" t="s">
        <v>1257</v>
      </c>
      <c r="D224" s="91" t="s">
        <v>21</v>
      </c>
      <c r="E224" s="91" t="s">
        <v>22</v>
      </c>
      <c r="F224" s="91" t="s">
        <v>23</v>
      </c>
      <c r="G224" s="91" t="s">
        <v>557</v>
      </c>
      <c r="H224" s="91" t="s">
        <v>1523</v>
      </c>
      <c r="I224" s="91" t="s">
        <v>1620</v>
      </c>
      <c r="J224" s="91" t="s">
        <v>1621</v>
      </c>
      <c r="K224" s="91" t="s">
        <v>1446</v>
      </c>
      <c r="L224" s="92">
        <v>3.3198193342955862</v>
      </c>
      <c r="M224" s="93">
        <v>2.1</v>
      </c>
      <c r="N224" s="92">
        <v>2.9679412821712847</v>
      </c>
      <c r="O224" s="91" t="s">
        <v>1688</v>
      </c>
      <c r="P224" s="91"/>
      <c r="Q224" s="91" t="s">
        <v>1259</v>
      </c>
      <c r="R224" s="91" t="s">
        <v>1523</v>
      </c>
      <c r="S224" s="91"/>
      <c r="T224" s="94">
        <v>0.61083333333333323</v>
      </c>
      <c r="U224" s="95">
        <v>30</v>
      </c>
      <c r="V224" s="96">
        <v>45931</v>
      </c>
      <c r="W224" s="96"/>
      <c r="X224" s="91" t="s">
        <v>1424</v>
      </c>
      <c r="Y224" s="91"/>
      <c r="Z224" s="91"/>
      <c r="AA224" s="91"/>
      <c r="AB224" s="91"/>
      <c r="AC224" s="91"/>
      <c r="AD224" s="91" t="s">
        <v>1331</v>
      </c>
      <c r="AE224" s="96"/>
      <c r="AF224" s="90"/>
      <c r="AG224" s="92">
        <v>5.1347506195553369E-4</v>
      </c>
      <c r="AH224" s="92">
        <v>5.3634261113568533E-4</v>
      </c>
      <c r="AI224" s="92">
        <v>4.2425584093997344</v>
      </c>
      <c r="AJ224" s="90" t="s">
        <v>26</v>
      </c>
      <c r="AK224" s="97">
        <v>-13.639714421437999</v>
      </c>
      <c r="AL224" s="92">
        <v>1.0291439936316309E-3</v>
      </c>
      <c r="AM224" s="98"/>
      <c r="AN224" s="99">
        <v>20</v>
      </c>
      <c r="AO224" s="100" t="s">
        <v>1266</v>
      </c>
      <c r="AP224" s="100" t="s">
        <v>1267</v>
      </c>
      <c r="AQ224" s="100" t="s">
        <v>1365</v>
      </c>
      <c r="AR224" s="101" t="s">
        <v>1267</v>
      </c>
      <c r="AS224" s="102"/>
      <c r="AT224" s="102"/>
    </row>
    <row r="225" spans="1:46" x14ac:dyDescent="0.25">
      <c r="A225" s="91" t="s">
        <v>1692</v>
      </c>
      <c r="B225" s="91" t="s">
        <v>1271</v>
      </c>
      <c r="C225" s="91" t="s">
        <v>1257</v>
      </c>
      <c r="D225" s="91" t="s">
        <v>21</v>
      </c>
      <c r="E225" s="91" t="s">
        <v>22</v>
      </c>
      <c r="F225" s="91" t="s">
        <v>23</v>
      </c>
      <c r="G225" s="91" t="s">
        <v>557</v>
      </c>
      <c r="H225" s="91" t="s">
        <v>1523</v>
      </c>
      <c r="I225" s="91" t="s">
        <v>1620</v>
      </c>
      <c r="J225" s="91" t="s">
        <v>1621</v>
      </c>
      <c r="K225" s="91" t="s">
        <v>1446</v>
      </c>
      <c r="L225" s="92">
        <v>3.3198193342955862</v>
      </c>
      <c r="M225" s="93">
        <v>2.1</v>
      </c>
      <c r="N225" s="92">
        <v>2.9679412821712847</v>
      </c>
      <c r="O225" s="91" t="s">
        <v>1688</v>
      </c>
      <c r="P225" s="91"/>
      <c r="Q225" s="91" t="s">
        <v>1259</v>
      </c>
      <c r="R225" s="91" t="s">
        <v>1523</v>
      </c>
      <c r="S225" s="91"/>
      <c r="T225" s="94">
        <v>0.61083333333333323</v>
      </c>
      <c r="U225" s="95">
        <v>30</v>
      </c>
      <c r="V225" s="96">
        <v>45931</v>
      </c>
      <c r="W225" s="96"/>
      <c r="X225" s="91" t="s">
        <v>1424</v>
      </c>
      <c r="Y225" s="91"/>
      <c r="Z225" s="91"/>
      <c r="AA225" s="91"/>
      <c r="AB225" s="91"/>
      <c r="AC225" s="91"/>
      <c r="AD225" s="91" t="s">
        <v>1331</v>
      </c>
      <c r="AE225" s="96"/>
      <c r="AF225" s="90"/>
      <c r="AG225" s="92">
        <v>5.1347506195553369E-4</v>
      </c>
      <c r="AH225" s="92">
        <v>5.3634261113568533E-4</v>
      </c>
      <c r="AI225" s="92">
        <v>4.2425584093997344</v>
      </c>
      <c r="AJ225" s="90" t="s">
        <v>26</v>
      </c>
      <c r="AK225" s="97">
        <v>-13.639714421437999</v>
      </c>
      <c r="AL225" s="92">
        <v>1.0291439936316309E-3</v>
      </c>
      <c r="AM225" s="98"/>
      <c r="AN225" s="99">
        <v>20</v>
      </c>
      <c r="AO225" s="100" t="s">
        <v>1266</v>
      </c>
      <c r="AP225" s="100" t="s">
        <v>1267</v>
      </c>
      <c r="AQ225" s="100" t="s">
        <v>1365</v>
      </c>
      <c r="AR225" s="101" t="s">
        <v>1267</v>
      </c>
      <c r="AS225" s="102"/>
      <c r="AT225" s="102"/>
    </row>
    <row r="226" spans="1:46" x14ac:dyDescent="0.25">
      <c r="A226" s="91" t="s">
        <v>1693</v>
      </c>
      <c r="B226" s="91" t="s">
        <v>1256</v>
      </c>
      <c r="C226" s="91" t="s">
        <v>1257</v>
      </c>
      <c r="D226" s="91" t="s">
        <v>21</v>
      </c>
      <c r="E226" s="91" t="s">
        <v>22</v>
      </c>
      <c r="F226" s="91" t="s">
        <v>23</v>
      </c>
      <c r="G226" s="91" t="s">
        <v>557</v>
      </c>
      <c r="H226" s="91" t="s">
        <v>1574</v>
      </c>
      <c r="I226" s="91" t="s">
        <v>1620</v>
      </c>
      <c r="J226" s="91" t="s">
        <v>1621</v>
      </c>
      <c r="K226" s="91" t="s">
        <v>1436</v>
      </c>
      <c r="L226" s="92">
        <v>1.4731109307065624</v>
      </c>
      <c r="M226" s="93">
        <v>1.8</v>
      </c>
      <c r="N226" s="92">
        <v>1.3236458864622644</v>
      </c>
      <c r="O226" s="91" t="s">
        <v>1694</v>
      </c>
      <c r="P226" s="91"/>
      <c r="Q226" s="91" t="s">
        <v>1259</v>
      </c>
      <c r="R226" s="91" t="s">
        <v>1574</v>
      </c>
      <c r="S226" s="91"/>
      <c r="T226" s="94">
        <v>2.11</v>
      </c>
      <c r="U226" s="95">
        <v>30</v>
      </c>
      <c r="V226" s="96">
        <v>45931</v>
      </c>
      <c r="W226" s="96"/>
      <c r="X226" s="91" t="s">
        <v>1424</v>
      </c>
      <c r="Y226" s="91"/>
      <c r="Z226" s="91"/>
      <c r="AA226" s="91"/>
      <c r="AB226" s="91"/>
      <c r="AC226" s="91"/>
      <c r="AD226" s="91" t="s">
        <v>1331</v>
      </c>
      <c r="AE226" s="96"/>
      <c r="AF226" s="90"/>
      <c r="AG226" s="92">
        <v>1.2307111104802656E-4</v>
      </c>
      <c r="AH226" s="92">
        <v>1.2816763225857175E-4</v>
      </c>
      <c r="AI226" s="92">
        <v>0.44067331727020559</v>
      </c>
      <c r="AJ226" s="90" t="s">
        <v>1267</v>
      </c>
      <c r="AK226" s="97">
        <v>85.814791797271056</v>
      </c>
      <c r="AL226" s="92">
        <v>4.5666438851903505E-4</v>
      </c>
      <c r="AM226" s="98"/>
      <c r="AN226" s="99">
        <v>20</v>
      </c>
      <c r="AO226" s="100" t="s">
        <v>1266</v>
      </c>
      <c r="AP226" s="100" t="s">
        <v>1267</v>
      </c>
      <c r="AQ226" s="100" t="s">
        <v>1365</v>
      </c>
      <c r="AR226" s="101" t="s">
        <v>1267</v>
      </c>
      <c r="AS226" s="102"/>
      <c r="AT226" s="102"/>
    </row>
    <row r="227" spans="1:46" x14ac:dyDescent="0.25">
      <c r="A227" s="91" t="s">
        <v>1695</v>
      </c>
      <c r="B227" s="91" t="s">
        <v>1256</v>
      </c>
      <c r="C227" s="91" t="s">
        <v>1257</v>
      </c>
      <c r="D227" s="91" t="s">
        <v>21</v>
      </c>
      <c r="E227" s="91" t="s">
        <v>22</v>
      </c>
      <c r="F227" s="91" t="s">
        <v>23</v>
      </c>
      <c r="G227" s="91" t="s">
        <v>557</v>
      </c>
      <c r="H227" s="91" t="s">
        <v>1574</v>
      </c>
      <c r="I227" s="91" t="s">
        <v>1620</v>
      </c>
      <c r="J227" s="91" t="s">
        <v>1621</v>
      </c>
      <c r="K227" s="91" t="s">
        <v>1446</v>
      </c>
      <c r="L227" s="92">
        <v>1.9758683499238459</v>
      </c>
      <c r="M227" s="93">
        <v>1.8</v>
      </c>
      <c r="N227" s="92">
        <v>1.7753924426541692</v>
      </c>
      <c r="O227" s="91" t="s">
        <v>1696</v>
      </c>
      <c r="P227" s="91"/>
      <c r="Q227" s="91" t="s">
        <v>1259</v>
      </c>
      <c r="R227" s="91" t="s">
        <v>1574</v>
      </c>
      <c r="S227" s="91"/>
      <c r="T227" s="94">
        <v>2.11</v>
      </c>
      <c r="U227" s="95">
        <v>30</v>
      </c>
      <c r="V227" s="96">
        <v>45931</v>
      </c>
      <c r="W227" s="96"/>
      <c r="X227" s="91" t="s">
        <v>1424</v>
      </c>
      <c r="Y227" s="91"/>
      <c r="Z227" s="91"/>
      <c r="AA227" s="91"/>
      <c r="AB227" s="91"/>
      <c r="AC227" s="91"/>
      <c r="AD227" s="91" t="s">
        <v>1331</v>
      </c>
      <c r="AE227" s="96"/>
      <c r="AF227" s="90"/>
      <c r="AG227" s="92">
        <v>1.6507399954810158E-4</v>
      </c>
      <c r="AH227" s="92">
        <v>1.7190991037105763E-4</v>
      </c>
      <c r="AI227" s="92">
        <v>0.59107053114630015</v>
      </c>
      <c r="AJ227" s="90" t="s">
        <v>1267</v>
      </c>
      <c r="AK227" s="97">
        <v>59.976595824938684</v>
      </c>
      <c r="AL227" s="92">
        <v>6.1251918847639298E-4</v>
      </c>
      <c r="AM227" s="98"/>
      <c r="AN227" s="99">
        <v>20</v>
      </c>
      <c r="AO227" s="100" t="s">
        <v>1266</v>
      </c>
      <c r="AP227" s="100" t="s">
        <v>1267</v>
      </c>
      <c r="AQ227" s="100" t="s">
        <v>1365</v>
      </c>
      <c r="AR227" s="101" t="s">
        <v>1267</v>
      </c>
      <c r="AS227" s="102"/>
      <c r="AT227" s="102"/>
    </row>
    <row r="228" spans="1:46" x14ac:dyDescent="0.25">
      <c r="A228" s="91" t="s">
        <v>1697</v>
      </c>
      <c r="B228" s="91" t="s">
        <v>1269</v>
      </c>
      <c r="C228" s="91" t="s">
        <v>1257</v>
      </c>
      <c r="D228" s="91" t="s">
        <v>21</v>
      </c>
      <c r="E228" s="91" t="s">
        <v>22</v>
      </c>
      <c r="F228" s="91" t="s">
        <v>23</v>
      </c>
      <c r="G228" s="91" t="s">
        <v>557</v>
      </c>
      <c r="H228" s="91" t="s">
        <v>1574</v>
      </c>
      <c r="I228" s="91" t="s">
        <v>1620</v>
      </c>
      <c r="J228" s="91" t="s">
        <v>1621</v>
      </c>
      <c r="K228" s="91" t="s">
        <v>1436</v>
      </c>
      <c r="L228" s="92">
        <v>1.3872194692177016</v>
      </c>
      <c r="M228" s="93">
        <v>2.1</v>
      </c>
      <c r="N228" s="92">
        <v>1.2464691597730988</v>
      </c>
      <c r="O228" s="91" t="s">
        <v>1694</v>
      </c>
      <c r="P228" s="91"/>
      <c r="Q228" s="91" t="s">
        <v>1259</v>
      </c>
      <c r="R228" s="91" t="s">
        <v>1574</v>
      </c>
      <c r="S228" s="91"/>
      <c r="T228" s="94">
        <v>1.0549999999999997</v>
      </c>
      <c r="U228" s="95">
        <v>30</v>
      </c>
      <c r="V228" s="96">
        <v>45931</v>
      </c>
      <c r="W228" s="96"/>
      <c r="X228" s="91" t="s">
        <v>1424</v>
      </c>
      <c r="Y228" s="91"/>
      <c r="Z228" s="91"/>
      <c r="AA228" s="91"/>
      <c r="AB228" s="91"/>
      <c r="AC228" s="91"/>
      <c r="AD228" s="91" t="s">
        <v>1331</v>
      </c>
      <c r="AE228" s="96"/>
      <c r="AF228" s="90"/>
      <c r="AG228" s="92">
        <v>1.1589530549623233E-4</v>
      </c>
      <c r="AH228" s="92">
        <v>1.2069466805690401E-4</v>
      </c>
      <c r="AI228" s="92">
        <v>0.82995868476621726</v>
      </c>
      <c r="AJ228" s="90" t="s">
        <v>1267</v>
      </c>
      <c r="AK228" s="97">
        <v>38.185589253079698</v>
      </c>
      <c r="AL228" s="92">
        <v>4.3003803545748801E-4</v>
      </c>
      <c r="AM228" s="98"/>
      <c r="AN228" s="99">
        <v>20</v>
      </c>
      <c r="AO228" s="100" t="s">
        <v>1266</v>
      </c>
      <c r="AP228" s="100" t="s">
        <v>1267</v>
      </c>
      <c r="AQ228" s="100" t="s">
        <v>1365</v>
      </c>
      <c r="AR228" s="101" t="s">
        <v>1267</v>
      </c>
      <c r="AS228" s="102"/>
      <c r="AT228" s="102"/>
    </row>
    <row r="229" spans="1:46" x14ac:dyDescent="0.25">
      <c r="A229" s="91" t="s">
        <v>1698</v>
      </c>
      <c r="B229" s="91" t="s">
        <v>1271</v>
      </c>
      <c r="C229" s="91" t="s">
        <v>1257</v>
      </c>
      <c r="D229" s="91" t="s">
        <v>21</v>
      </c>
      <c r="E229" s="91" t="s">
        <v>22</v>
      </c>
      <c r="F229" s="91" t="s">
        <v>23</v>
      </c>
      <c r="G229" s="91" t="s">
        <v>557</v>
      </c>
      <c r="H229" s="91" t="s">
        <v>1574</v>
      </c>
      <c r="I229" s="91" t="s">
        <v>1620</v>
      </c>
      <c r="J229" s="91" t="s">
        <v>1621</v>
      </c>
      <c r="K229" s="91" t="s">
        <v>1436</v>
      </c>
      <c r="L229" s="92">
        <v>1.3872194692177016</v>
      </c>
      <c r="M229" s="93">
        <v>2.1</v>
      </c>
      <c r="N229" s="92">
        <v>1.2464691597730988</v>
      </c>
      <c r="O229" s="91" t="s">
        <v>1694</v>
      </c>
      <c r="P229" s="91"/>
      <c r="Q229" s="91" t="s">
        <v>1259</v>
      </c>
      <c r="R229" s="91" t="s">
        <v>1574</v>
      </c>
      <c r="S229" s="91"/>
      <c r="T229" s="94">
        <v>1.0549999999999997</v>
      </c>
      <c r="U229" s="95">
        <v>30</v>
      </c>
      <c r="V229" s="96">
        <v>45931</v>
      </c>
      <c r="W229" s="96"/>
      <c r="X229" s="91" t="s">
        <v>1424</v>
      </c>
      <c r="Y229" s="91"/>
      <c r="Z229" s="91"/>
      <c r="AA229" s="91"/>
      <c r="AB229" s="91"/>
      <c r="AC229" s="91"/>
      <c r="AD229" s="91" t="s">
        <v>1331</v>
      </c>
      <c r="AE229" s="96"/>
      <c r="AF229" s="90"/>
      <c r="AG229" s="92">
        <v>1.1589530549623233E-4</v>
      </c>
      <c r="AH229" s="92">
        <v>1.2069466805690401E-4</v>
      </c>
      <c r="AI229" s="92">
        <v>0.82995868476621726</v>
      </c>
      <c r="AJ229" s="90" t="s">
        <v>1267</v>
      </c>
      <c r="AK229" s="97">
        <v>38.185589253079698</v>
      </c>
      <c r="AL229" s="92">
        <v>4.3003803545748801E-4</v>
      </c>
      <c r="AM229" s="98"/>
      <c r="AN229" s="99">
        <v>20</v>
      </c>
      <c r="AO229" s="100" t="s">
        <v>1266</v>
      </c>
      <c r="AP229" s="100" t="s">
        <v>1267</v>
      </c>
      <c r="AQ229" s="100" t="s">
        <v>1365</v>
      </c>
      <c r="AR229" s="101" t="s">
        <v>1267</v>
      </c>
      <c r="AS229" s="102"/>
      <c r="AT229" s="102"/>
    </row>
    <row r="230" spans="1:46" x14ac:dyDescent="0.25">
      <c r="A230" s="91" t="s">
        <v>1699</v>
      </c>
      <c r="B230" s="91" t="s">
        <v>1269</v>
      </c>
      <c r="C230" s="91" t="s">
        <v>1257</v>
      </c>
      <c r="D230" s="91" t="s">
        <v>21</v>
      </c>
      <c r="E230" s="91" t="s">
        <v>22</v>
      </c>
      <c r="F230" s="91" t="s">
        <v>23</v>
      </c>
      <c r="G230" s="91" t="s">
        <v>557</v>
      </c>
      <c r="H230" s="91" t="s">
        <v>1574</v>
      </c>
      <c r="I230" s="91" t="s">
        <v>1620</v>
      </c>
      <c r="J230" s="91" t="s">
        <v>1621</v>
      </c>
      <c r="K230" s="91" t="s">
        <v>1446</v>
      </c>
      <c r="L230" s="92">
        <v>1.8630212034499503</v>
      </c>
      <c r="M230" s="93">
        <v>2.1</v>
      </c>
      <c r="N230" s="92">
        <v>1.6739950135022907</v>
      </c>
      <c r="O230" s="91" t="s">
        <v>1696</v>
      </c>
      <c r="P230" s="91"/>
      <c r="Q230" s="91" t="s">
        <v>1259</v>
      </c>
      <c r="R230" s="91" t="s">
        <v>1574</v>
      </c>
      <c r="S230" s="91"/>
      <c r="T230" s="94">
        <v>1.0549999999999997</v>
      </c>
      <c r="U230" s="95">
        <v>30</v>
      </c>
      <c r="V230" s="96">
        <v>45931</v>
      </c>
      <c r="W230" s="96"/>
      <c r="X230" s="91" t="s">
        <v>1424</v>
      </c>
      <c r="Y230" s="91"/>
      <c r="Z230" s="91"/>
      <c r="AA230" s="91"/>
      <c r="AB230" s="91"/>
      <c r="AC230" s="91"/>
      <c r="AD230" s="91" t="s">
        <v>1331</v>
      </c>
      <c r="AE230" s="96"/>
      <c r="AF230" s="90"/>
      <c r="AG230" s="92">
        <v>1.5564618022666029E-4</v>
      </c>
      <c r="AH230" s="92">
        <v>1.6209167382877753E-4</v>
      </c>
      <c r="AI230" s="92">
        <v>1.114625812294046</v>
      </c>
      <c r="AJ230" s="90" t="s">
        <v>26</v>
      </c>
      <c r="AK230" s="97">
        <v>24.415707583267395</v>
      </c>
      <c r="AL230" s="92">
        <v>5.7753657306948501E-4</v>
      </c>
      <c r="AM230" s="98"/>
      <c r="AN230" s="99">
        <v>20</v>
      </c>
      <c r="AO230" s="100" t="s">
        <v>1266</v>
      </c>
      <c r="AP230" s="100" t="s">
        <v>1267</v>
      </c>
      <c r="AQ230" s="100" t="s">
        <v>1365</v>
      </c>
      <c r="AR230" s="101" t="s">
        <v>1267</v>
      </c>
      <c r="AS230" s="102"/>
      <c r="AT230" s="102"/>
    </row>
    <row r="231" spans="1:46" x14ac:dyDescent="0.25">
      <c r="A231" s="91" t="s">
        <v>1700</v>
      </c>
      <c r="B231" s="91" t="s">
        <v>1271</v>
      </c>
      <c r="C231" s="91" t="s">
        <v>1257</v>
      </c>
      <c r="D231" s="91" t="s">
        <v>21</v>
      </c>
      <c r="E231" s="91" t="s">
        <v>22</v>
      </c>
      <c r="F231" s="91" t="s">
        <v>23</v>
      </c>
      <c r="G231" s="91" t="s">
        <v>557</v>
      </c>
      <c r="H231" s="91" t="s">
        <v>1574</v>
      </c>
      <c r="I231" s="91" t="s">
        <v>1620</v>
      </c>
      <c r="J231" s="91" t="s">
        <v>1621</v>
      </c>
      <c r="K231" s="91" t="s">
        <v>1446</v>
      </c>
      <c r="L231" s="92">
        <v>1.8630212034499503</v>
      </c>
      <c r="M231" s="93">
        <v>2.1</v>
      </c>
      <c r="N231" s="92">
        <v>1.6739950135022907</v>
      </c>
      <c r="O231" s="91" t="s">
        <v>1696</v>
      </c>
      <c r="P231" s="91"/>
      <c r="Q231" s="91" t="s">
        <v>1259</v>
      </c>
      <c r="R231" s="91" t="s">
        <v>1574</v>
      </c>
      <c r="S231" s="91"/>
      <c r="T231" s="94">
        <v>1.0549999999999997</v>
      </c>
      <c r="U231" s="95">
        <v>30</v>
      </c>
      <c r="V231" s="96">
        <v>45931</v>
      </c>
      <c r="W231" s="96"/>
      <c r="X231" s="91" t="s">
        <v>1424</v>
      </c>
      <c r="Y231" s="91"/>
      <c r="Z231" s="91"/>
      <c r="AA231" s="91"/>
      <c r="AB231" s="91"/>
      <c r="AC231" s="91"/>
      <c r="AD231" s="91" t="s">
        <v>1331</v>
      </c>
      <c r="AE231" s="96"/>
      <c r="AF231" s="90"/>
      <c r="AG231" s="92">
        <v>1.5564618022666029E-4</v>
      </c>
      <c r="AH231" s="92">
        <v>1.6209167382877753E-4</v>
      </c>
      <c r="AI231" s="92">
        <v>1.114625812294046</v>
      </c>
      <c r="AJ231" s="90" t="s">
        <v>26</v>
      </c>
      <c r="AK231" s="97">
        <v>24.415707583267395</v>
      </c>
      <c r="AL231" s="92">
        <v>5.7753657306948501E-4</v>
      </c>
      <c r="AM231" s="98"/>
      <c r="AN231" s="99">
        <v>20</v>
      </c>
      <c r="AO231" s="100" t="s">
        <v>1266</v>
      </c>
      <c r="AP231" s="100" t="s">
        <v>1267</v>
      </c>
      <c r="AQ231" s="100" t="s">
        <v>1365</v>
      </c>
      <c r="AR231" s="101" t="s">
        <v>1267</v>
      </c>
      <c r="AS231" s="102"/>
      <c r="AT231" s="102"/>
    </row>
    <row r="232" spans="1:46" x14ac:dyDescent="0.25">
      <c r="A232" s="90" t="s">
        <v>1701</v>
      </c>
      <c r="B232" s="91" t="s">
        <v>1273</v>
      </c>
      <c r="C232" s="91" t="s">
        <v>1257</v>
      </c>
      <c r="D232" s="91" t="s">
        <v>21</v>
      </c>
      <c r="E232" s="91" t="s">
        <v>22</v>
      </c>
      <c r="F232" s="91" t="s">
        <v>396</v>
      </c>
      <c r="G232" s="91" t="s">
        <v>542</v>
      </c>
      <c r="H232" s="91" t="s">
        <v>1702</v>
      </c>
      <c r="I232" s="91"/>
      <c r="J232" s="91"/>
      <c r="K232" s="91"/>
      <c r="L232" s="92">
        <v>1669.5204977484755</v>
      </c>
      <c r="M232" s="93">
        <v>500</v>
      </c>
      <c r="N232" s="92">
        <v>1500</v>
      </c>
      <c r="O232" s="91" t="s">
        <v>1703</v>
      </c>
      <c r="P232" s="91"/>
      <c r="Q232" s="91" t="s">
        <v>1259</v>
      </c>
      <c r="R232" s="91" t="s">
        <v>1423</v>
      </c>
      <c r="S232" s="91"/>
      <c r="T232" s="94">
        <v>834</v>
      </c>
      <c r="U232" s="95">
        <v>10</v>
      </c>
      <c r="V232" s="96">
        <v>45931</v>
      </c>
      <c r="W232" s="96"/>
      <c r="X232" s="91" t="s">
        <v>1363</v>
      </c>
      <c r="Y232" s="91"/>
      <c r="Z232" s="91"/>
      <c r="AA232" s="91"/>
      <c r="AB232" s="91"/>
      <c r="AC232" s="91"/>
      <c r="AD232" s="91" t="s">
        <v>1331</v>
      </c>
      <c r="AE232" s="96"/>
      <c r="AF232" s="90"/>
      <c r="AG232" s="92">
        <v>0.14097536628490134</v>
      </c>
      <c r="AH232" s="92">
        <v>0.14704029444411715</v>
      </c>
      <c r="AI232" s="92">
        <v>0.65094062447624224</v>
      </c>
      <c r="AJ232" s="90" t="s">
        <v>1267</v>
      </c>
      <c r="AK232" s="97">
        <v>53.042518354421276</v>
      </c>
      <c r="AL232" s="92">
        <v>1.5526540629060765</v>
      </c>
      <c r="AM232" s="98"/>
      <c r="AN232" s="99">
        <v>17</v>
      </c>
      <c r="AO232" s="100" t="s">
        <v>1266</v>
      </c>
      <c r="AP232" s="100" t="s">
        <v>1267</v>
      </c>
      <c r="AQ232" s="100" t="s">
        <v>1365</v>
      </c>
      <c r="AR232" s="101" t="s">
        <v>1267</v>
      </c>
      <c r="AS232" s="101"/>
      <c r="AT232" s="91"/>
    </row>
    <row r="233" spans="1:46" x14ac:dyDescent="0.25">
      <c r="A233" s="90" t="s">
        <v>1704</v>
      </c>
      <c r="B233" s="91" t="s">
        <v>1273</v>
      </c>
      <c r="C233" s="91" t="s">
        <v>1257</v>
      </c>
      <c r="D233" s="91" t="s">
        <v>21</v>
      </c>
      <c r="E233" s="91" t="s">
        <v>22</v>
      </c>
      <c r="F233" s="91" t="s">
        <v>396</v>
      </c>
      <c r="G233" s="91" t="s">
        <v>1069</v>
      </c>
      <c r="H233" s="91" t="s">
        <v>1705</v>
      </c>
      <c r="I233" s="91" t="s">
        <v>1706</v>
      </c>
      <c r="J233" s="104"/>
      <c r="K233" s="102"/>
      <c r="L233" s="92">
        <v>1255.5043363766877</v>
      </c>
      <c r="M233" s="93">
        <v>300</v>
      </c>
      <c r="N233" s="92">
        <v>1131.8569488710114</v>
      </c>
      <c r="O233" s="91" t="s">
        <v>4323</v>
      </c>
      <c r="P233" s="91"/>
      <c r="Q233" s="91" t="s">
        <v>1259</v>
      </c>
      <c r="R233" s="91" t="s">
        <v>1423</v>
      </c>
      <c r="S233" s="91"/>
      <c r="T233" s="94">
        <v>371.09710254759318</v>
      </c>
      <c r="U233" s="95">
        <v>5</v>
      </c>
      <c r="V233" s="96">
        <v>45931</v>
      </c>
      <c r="W233" s="96"/>
      <c r="X233" s="91" t="s">
        <v>1707</v>
      </c>
      <c r="Y233" s="91"/>
      <c r="Z233" s="91"/>
      <c r="AA233" s="91"/>
      <c r="AB233" s="91"/>
      <c r="AC233" s="91"/>
      <c r="AD233" s="91" t="s">
        <v>1264</v>
      </c>
      <c r="AE233" s="96">
        <v>45119</v>
      </c>
      <c r="AF233" s="90" t="s">
        <v>1708</v>
      </c>
      <c r="AG233" s="92">
        <v>0.15096815625285717</v>
      </c>
      <c r="AH233" s="92">
        <v>0.15677025743605608</v>
      </c>
      <c r="AI233" s="92">
        <v>0.77419985588895479</v>
      </c>
      <c r="AJ233" s="90" t="s">
        <v>1267</v>
      </c>
      <c r="AK233" s="97">
        <v>49.624808657657589</v>
      </c>
      <c r="AL233" s="92">
        <v>2.3352380656606373</v>
      </c>
      <c r="AM233" s="98"/>
      <c r="AN233" s="99">
        <v>17</v>
      </c>
      <c r="AO233" s="100" t="s">
        <v>1266</v>
      </c>
      <c r="AP233" s="100" t="s">
        <v>1267</v>
      </c>
      <c r="AQ233" s="100" t="s">
        <v>1261</v>
      </c>
      <c r="AR233" s="101" t="s">
        <v>1267</v>
      </c>
      <c r="AS233" s="101"/>
      <c r="AT233" s="91"/>
    </row>
    <row r="234" spans="1:46" x14ac:dyDescent="0.25">
      <c r="A234" s="90" t="s">
        <v>1709</v>
      </c>
      <c r="B234" s="91" t="s">
        <v>1273</v>
      </c>
      <c r="C234" s="91" t="s">
        <v>1257</v>
      </c>
      <c r="D234" s="91" t="s">
        <v>21</v>
      </c>
      <c r="E234" s="91" t="s">
        <v>22</v>
      </c>
      <c r="F234" s="91" t="s">
        <v>396</v>
      </c>
      <c r="G234" s="91" t="s">
        <v>1069</v>
      </c>
      <c r="H234" s="91" t="s">
        <v>1705</v>
      </c>
      <c r="I234" s="91" t="s">
        <v>1710</v>
      </c>
      <c r="J234" s="104"/>
      <c r="K234" s="102"/>
      <c r="L234" s="92">
        <v>390.51488271224838</v>
      </c>
      <c r="M234" s="93">
        <v>150</v>
      </c>
      <c r="N234" s="92">
        <v>352.05532217516082</v>
      </c>
      <c r="O234" s="91" t="s">
        <v>4324</v>
      </c>
      <c r="P234" s="91"/>
      <c r="Q234" s="91" t="s">
        <v>1259</v>
      </c>
      <c r="R234" s="91" t="s">
        <v>1423</v>
      </c>
      <c r="S234" s="91"/>
      <c r="T234" s="94">
        <v>371.09710254759318</v>
      </c>
      <c r="U234" s="95">
        <v>5</v>
      </c>
      <c r="V234" s="96">
        <v>45931</v>
      </c>
      <c r="W234" s="96"/>
      <c r="X234" s="91" t="s">
        <v>1707</v>
      </c>
      <c r="Y234" s="91"/>
      <c r="Z234" s="91"/>
      <c r="AA234" s="91"/>
      <c r="AB234" s="91"/>
      <c r="AC234" s="91"/>
      <c r="AD234" s="91" t="s">
        <v>1264</v>
      </c>
      <c r="AE234" s="96">
        <v>45119</v>
      </c>
      <c r="AF234" s="90" t="s">
        <v>1708</v>
      </c>
      <c r="AG234" s="92">
        <v>4.6957473681461338E-2</v>
      </c>
      <c r="AH234" s="92">
        <v>4.8762172237565501E-2</v>
      </c>
      <c r="AI234" s="92">
        <v>0.24080885836749907</v>
      </c>
      <c r="AJ234" s="90" t="s">
        <v>1267</v>
      </c>
      <c r="AK234" s="97">
        <v>207.75411980284042</v>
      </c>
      <c r="AL234" s="92">
        <v>0.72635768184478144</v>
      </c>
      <c r="AM234" s="98"/>
      <c r="AN234" s="99">
        <v>17</v>
      </c>
      <c r="AO234" s="100" t="s">
        <v>1266</v>
      </c>
      <c r="AP234" s="100" t="s">
        <v>1267</v>
      </c>
      <c r="AQ234" s="100" t="s">
        <v>1261</v>
      </c>
      <c r="AR234" s="101" t="s">
        <v>1267</v>
      </c>
      <c r="AS234" s="101"/>
      <c r="AT234" s="91"/>
    </row>
    <row r="235" spans="1:46" x14ac:dyDescent="0.25">
      <c r="A235" s="90" t="s">
        <v>1711</v>
      </c>
      <c r="B235" s="91" t="s">
        <v>1273</v>
      </c>
      <c r="C235" s="91" t="s">
        <v>1257</v>
      </c>
      <c r="D235" s="91" t="s">
        <v>21</v>
      </c>
      <c r="E235" s="91" t="s">
        <v>22</v>
      </c>
      <c r="F235" s="91" t="s">
        <v>396</v>
      </c>
      <c r="G235" s="91" t="s">
        <v>542</v>
      </c>
      <c r="H235" s="91" t="s">
        <v>1712</v>
      </c>
      <c r="I235" s="91" t="s">
        <v>1706</v>
      </c>
      <c r="J235" s="91" t="s">
        <v>1713</v>
      </c>
      <c r="K235" s="91"/>
      <c r="L235" s="92">
        <v>149.62242700821838</v>
      </c>
      <c r="M235" s="93">
        <v>120</v>
      </c>
      <c r="N235" s="92">
        <v>134.5</v>
      </c>
      <c r="O235" s="91" t="s">
        <v>1714</v>
      </c>
      <c r="P235" s="91"/>
      <c r="Q235" s="91" t="s">
        <v>1259</v>
      </c>
      <c r="R235" s="91" t="s">
        <v>1423</v>
      </c>
      <c r="S235" s="91"/>
      <c r="T235" s="94">
        <v>255.2</v>
      </c>
      <c r="U235" s="95">
        <v>15</v>
      </c>
      <c r="V235" s="96">
        <v>45200</v>
      </c>
      <c r="W235" s="96"/>
      <c r="X235" s="91" t="s">
        <v>1715</v>
      </c>
      <c r="Y235" s="91"/>
      <c r="Z235" s="91"/>
      <c r="AA235" s="91"/>
      <c r="AB235" s="91"/>
      <c r="AC235" s="91"/>
      <c r="AD235" s="91" t="s">
        <v>1264</v>
      </c>
      <c r="AE235" s="96">
        <v>45282</v>
      </c>
      <c r="AF235" s="90" t="s">
        <v>1716</v>
      </c>
      <c r="AG235" s="92">
        <v>1.2634212326452858E-2</v>
      </c>
      <c r="AH235" s="92">
        <v>1.3177751188081779E-2</v>
      </c>
      <c r="AI235" s="92">
        <v>0.2534767054889544</v>
      </c>
      <c r="AJ235" s="90" t="s">
        <v>1267</v>
      </c>
      <c r="AK235" s="97">
        <v>161.02733110396485</v>
      </c>
      <c r="AL235" s="92">
        <v>9.2765904745095024E-2</v>
      </c>
      <c r="AM235" s="98"/>
      <c r="AN235" s="103">
        <v>17</v>
      </c>
      <c r="AO235" s="100" t="s">
        <v>1266</v>
      </c>
      <c r="AP235" s="100" t="s">
        <v>1267</v>
      </c>
      <c r="AQ235" s="100" t="s">
        <v>1365</v>
      </c>
      <c r="AR235" s="101" t="s">
        <v>1267</v>
      </c>
      <c r="AS235" s="101"/>
      <c r="AT235" s="91"/>
    </row>
    <row r="236" spans="1:46" x14ac:dyDescent="0.25">
      <c r="A236" s="90" t="s">
        <v>1717</v>
      </c>
      <c r="B236" s="91" t="s">
        <v>1273</v>
      </c>
      <c r="C236" s="91" t="s">
        <v>1257</v>
      </c>
      <c r="D236" s="91" t="s">
        <v>21</v>
      </c>
      <c r="E236" s="91" t="s">
        <v>22</v>
      </c>
      <c r="F236" s="91" t="s">
        <v>396</v>
      </c>
      <c r="G236" s="91" t="s">
        <v>542</v>
      </c>
      <c r="H236" s="91" t="s">
        <v>1712</v>
      </c>
      <c r="I236" s="91" t="s">
        <v>1706</v>
      </c>
      <c r="J236" s="91" t="s">
        <v>1718</v>
      </c>
      <c r="K236" s="91"/>
      <c r="L236" s="92">
        <v>398.98200855193073</v>
      </c>
      <c r="M236" s="93">
        <v>120</v>
      </c>
      <c r="N236" s="92">
        <v>358</v>
      </c>
      <c r="O236" s="91" t="s">
        <v>1719</v>
      </c>
      <c r="P236" s="91"/>
      <c r="Q236" s="91" t="s">
        <v>1259</v>
      </c>
      <c r="R236" s="91" t="s">
        <v>1423</v>
      </c>
      <c r="S236" s="91"/>
      <c r="T236" s="94">
        <v>272.14</v>
      </c>
      <c r="U236" s="95">
        <v>15</v>
      </c>
      <c r="V236" s="96">
        <v>45200</v>
      </c>
      <c r="W236" s="96"/>
      <c r="X236" s="91" t="s">
        <v>1715</v>
      </c>
      <c r="Y236" s="91"/>
      <c r="Z236" s="91"/>
      <c r="AA236" s="91"/>
      <c r="AB236" s="91"/>
      <c r="AC236" s="91"/>
      <c r="AD236" s="91" t="s">
        <v>1264</v>
      </c>
      <c r="AE236" s="96">
        <v>45282</v>
      </c>
      <c r="AF236" s="90" t="s">
        <v>1716</v>
      </c>
      <c r="AG236" s="92">
        <v>3.3690293034765721E-2</v>
      </c>
      <c r="AH236" s="92">
        <v>3.5139689566255114E-2</v>
      </c>
      <c r="AI236" s="92">
        <v>0.6759190256388119</v>
      </c>
      <c r="AJ236" s="90" t="s">
        <v>1267</v>
      </c>
      <c r="AK236" s="97">
        <v>50.49760507306236</v>
      </c>
      <c r="AL236" s="92">
        <v>0.24736884530219619</v>
      </c>
      <c r="AM236" s="98"/>
      <c r="AN236" s="99">
        <v>17</v>
      </c>
      <c r="AO236" s="100" t="s">
        <v>1266</v>
      </c>
      <c r="AP236" s="100" t="s">
        <v>1267</v>
      </c>
      <c r="AQ236" s="100" t="s">
        <v>1365</v>
      </c>
      <c r="AR236" s="101" t="s">
        <v>1267</v>
      </c>
      <c r="AS236" s="101"/>
      <c r="AT236" s="91"/>
    </row>
    <row r="237" spans="1:46" x14ac:dyDescent="0.25">
      <c r="A237" s="90" t="s">
        <v>1720</v>
      </c>
      <c r="B237" s="91" t="s">
        <v>1273</v>
      </c>
      <c r="C237" s="91" t="s">
        <v>1257</v>
      </c>
      <c r="D237" s="91" t="s">
        <v>21</v>
      </c>
      <c r="E237" s="91" t="s">
        <v>22</v>
      </c>
      <c r="F237" s="91" t="s">
        <v>396</v>
      </c>
      <c r="G237" s="91" t="s">
        <v>542</v>
      </c>
      <c r="H237" s="91" t="s">
        <v>1712</v>
      </c>
      <c r="I237" s="91" t="s">
        <v>1706</v>
      </c>
      <c r="J237" s="91" t="s">
        <v>1721</v>
      </c>
      <c r="K237" s="91"/>
      <c r="L237" s="92">
        <v>698.22686256836744</v>
      </c>
      <c r="M237" s="93">
        <v>120</v>
      </c>
      <c r="N237" s="92">
        <v>627</v>
      </c>
      <c r="O237" s="91" t="s">
        <v>1722</v>
      </c>
      <c r="P237" s="91"/>
      <c r="Q237" s="91" t="s">
        <v>1259</v>
      </c>
      <c r="R237" s="91" t="s">
        <v>1423</v>
      </c>
      <c r="S237" s="91"/>
      <c r="T237" s="94">
        <v>255.2</v>
      </c>
      <c r="U237" s="95">
        <v>15</v>
      </c>
      <c r="V237" s="96">
        <v>45200</v>
      </c>
      <c r="W237" s="96"/>
      <c r="X237" s="91" t="s">
        <v>1715</v>
      </c>
      <c r="Y237" s="91"/>
      <c r="Z237" s="91"/>
      <c r="AA237" s="91"/>
      <c r="AB237" s="91"/>
      <c r="AC237" s="91"/>
      <c r="AD237" s="91" t="s">
        <v>1264</v>
      </c>
      <c r="AE237" s="96">
        <v>45282</v>
      </c>
      <c r="AF237" s="90" t="s">
        <v>1716</v>
      </c>
      <c r="AG237" s="92">
        <v>5.8958717687671441E-2</v>
      </c>
      <c r="AH237" s="92">
        <v>6.1495191942418675E-2</v>
      </c>
      <c r="AI237" s="92">
        <v>1.1828724366167209</v>
      </c>
      <c r="AJ237" s="90" t="s">
        <v>26</v>
      </c>
      <c r="AK237" s="97">
        <v>22.073953830575064</v>
      </c>
      <c r="AL237" s="92">
        <v>0.43290065479238632</v>
      </c>
      <c r="AM237" s="98"/>
      <c r="AN237" s="103">
        <v>17</v>
      </c>
      <c r="AO237" s="100" t="s">
        <v>1266</v>
      </c>
      <c r="AP237" s="100" t="s">
        <v>1267</v>
      </c>
      <c r="AQ237" s="100" t="s">
        <v>1365</v>
      </c>
      <c r="AR237" s="101" t="s">
        <v>1267</v>
      </c>
      <c r="AS237" s="101"/>
      <c r="AT237" s="91"/>
    </row>
    <row r="238" spans="1:46" x14ac:dyDescent="0.25">
      <c r="A238" s="90" t="s">
        <v>1723</v>
      </c>
      <c r="B238" s="91" t="s">
        <v>1273</v>
      </c>
      <c r="C238" s="91" t="s">
        <v>1257</v>
      </c>
      <c r="D238" s="91" t="s">
        <v>21</v>
      </c>
      <c r="E238" s="91" t="s">
        <v>22</v>
      </c>
      <c r="F238" s="91" t="s">
        <v>396</v>
      </c>
      <c r="G238" s="91" t="s">
        <v>542</v>
      </c>
      <c r="H238" s="91" t="s">
        <v>1724</v>
      </c>
      <c r="I238" s="91" t="s">
        <v>1706</v>
      </c>
      <c r="J238" s="91" t="s">
        <v>1713</v>
      </c>
      <c r="K238" s="91"/>
      <c r="L238" s="92">
        <v>689.5230957067721</v>
      </c>
      <c r="M238" s="93">
        <v>250</v>
      </c>
      <c r="N238" s="92">
        <v>619.5</v>
      </c>
      <c r="O238" s="91" t="s">
        <v>1725</v>
      </c>
      <c r="P238" s="91"/>
      <c r="Q238" s="91" t="s">
        <v>1259</v>
      </c>
      <c r="R238" s="91" t="s">
        <v>1423</v>
      </c>
      <c r="S238" s="91"/>
      <c r="T238" s="94">
        <v>387.91</v>
      </c>
      <c r="U238" s="95">
        <v>15</v>
      </c>
      <c r="V238" s="96">
        <v>45200</v>
      </c>
      <c r="W238" s="96"/>
      <c r="X238" s="91" t="s">
        <v>1715</v>
      </c>
      <c r="Y238" s="91"/>
      <c r="Z238" s="91"/>
      <c r="AA238" s="91"/>
      <c r="AB238" s="91"/>
      <c r="AC238" s="91"/>
      <c r="AD238" s="91" t="s">
        <v>1264</v>
      </c>
      <c r="AE238" s="96">
        <v>45282</v>
      </c>
      <c r="AF238" s="90" t="s">
        <v>1716</v>
      </c>
      <c r="AG238" s="92">
        <v>5.8223766111439486E-2</v>
      </c>
      <c r="AH238" s="92">
        <v>6.0728621874050003E-2</v>
      </c>
      <c r="AI238" s="92">
        <v>0.76849292007852321</v>
      </c>
      <c r="AJ238" s="90" t="s">
        <v>1267</v>
      </c>
      <c r="AK238" s="97">
        <v>42.50849524448104</v>
      </c>
      <c r="AL238" s="92">
        <v>0.42750431933819705</v>
      </c>
      <c r="AM238" s="98"/>
      <c r="AN238" s="99">
        <v>17</v>
      </c>
      <c r="AO238" s="100" t="s">
        <v>1266</v>
      </c>
      <c r="AP238" s="100" t="s">
        <v>1267</v>
      </c>
      <c r="AQ238" s="100" t="s">
        <v>1365</v>
      </c>
      <c r="AR238" s="101" t="s">
        <v>1267</v>
      </c>
      <c r="AS238" s="101"/>
      <c r="AT238" s="91"/>
    </row>
    <row r="239" spans="1:46" x14ac:dyDescent="0.25">
      <c r="A239" s="90" t="s">
        <v>1726</v>
      </c>
      <c r="B239" s="91" t="s">
        <v>1273</v>
      </c>
      <c r="C239" s="91" t="s">
        <v>1257</v>
      </c>
      <c r="D239" s="91" t="s">
        <v>21</v>
      </c>
      <c r="E239" s="91" t="s">
        <v>22</v>
      </c>
      <c r="F239" s="91" t="s">
        <v>396</v>
      </c>
      <c r="G239" s="91" t="s">
        <v>542</v>
      </c>
      <c r="H239" s="91" t="s">
        <v>1724</v>
      </c>
      <c r="I239" s="91" t="s">
        <v>1706</v>
      </c>
      <c r="J239" s="91" t="s">
        <v>1718</v>
      </c>
      <c r="K239" s="91"/>
      <c r="L239" s="92">
        <v>963.90322444340813</v>
      </c>
      <c r="M239" s="93">
        <v>250</v>
      </c>
      <c r="N239" s="92">
        <v>866</v>
      </c>
      <c r="O239" s="91" t="s">
        <v>1727</v>
      </c>
      <c r="P239" s="91"/>
      <c r="Q239" s="91" t="s">
        <v>1259</v>
      </c>
      <c r="R239" s="91" t="s">
        <v>1423</v>
      </c>
      <c r="S239" s="91"/>
      <c r="T239" s="94">
        <v>413.65</v>
      </c>
      <c r="U239" s="95">
        <v>15</v>
      </c>
      <c r="V239" s="96">
        <v>45200</v>
      </c>
      <c r="W239" s="96"/>
      <c r="X239" s="91" t="s">
        <v>1715</v>
      </c>
      <c r="Y239" s="91"/>
      <c r="Z239" s="91"/>
      <c r="AA239" s="91"/>
      <c r="AB239" s="91"/>
      <c r="AC239" s="91"/>
      <c r="AD239" s="91" t="s">
        <v>1264</v>
      </c>
      <c r="AE239" s="96">
        <v>45282</v>
      </c>
      <c r="AF239" s="90" t="s">
        <v>1716</v>
      </c>
      <c r="AG239" s="92">
        <v>8.1392597642475403E-2</v>
      </c>
      <c r="AH239" s="92">
        <v>8.4894204131625836E-2</v>
      </c>
      <c r="AI239" s="92">
        <v>1.0742973052502842</v>
      </c>
      <c r="AJ239" s="90" t="s">
        <v>26</v>
      </c>
      <c r="AK239" s="97">
        <v>25.904073685297693</v>
      </c>
      <c r="AL239" s="92">
        <v>0.59761999915491093</v>
      </c>
      <c r="AM239" s="98"/>
      <c r="AN239" s="103">
        <v>17</v>
      </c>
      <c r="AO239" s="100" t="s">
        <v>1266</v>
      </c>
      <c r="AP239" s="100" t="s">
        <v>1267</v>
      </c>
      <c r="AQ239" s="100" t="s">
        <v>1365</v>
      </c>
      <c r="AR239" s="101" t="s">
        <v>1267</v>
      </c>
      <c r="AS239" s="101"/>
      <c r="AT239" s="91"/>
    </row>
    <row r="240" spans="1:46" x14ac:dyDescent="0.25">
      <c r="A240" s="90" t="s">
        <v>1728</v>
      </c>
      <c r="B240" s="91" t="s">
        <v>1273</v>
      </c>
      <c r="C240" s="91" t="s">
        <v>1257</v>
      </c>
      <c r="D240" s="91" t="s">
        <v>21</v>
      </c>
      <c r="E240" s="91" t="s">
        <v>22</v>
      </c>
      <c r="F240" s="91" t="s">
        <v>396</v>
      </c>
      <c r="G240" s="91" t="s">
        <v>542</v>
      </c>
      <c r="H240" s="91" t="s">
        <v>1724</v>
      </c>
      <c r="I240" s="91" t="s">
        <v>1706</v>
      </c>
      <c r="J240" s="91" t="s">
        <v>1721</v>
      </c>
      <c r="K240" s="91"/>
      <c r="L240" s="92">
        <v>1293.1549268727108</v>
      </c>
      <c r="M240" s="93">
        <v>250</v>
      </c>
      <c r="N240" s="92">
        <v>1162</v>
      </c>
      <c r="O240" s="91" t="s">
        <v>1729</v>
      </c>
      <c r="P240" s="91"/>
      <c r="Q240" s="91" t="s">
        <v>1259</v>
      </c>
      <c r="R240" s="91" t="s">
        <v>1423</v>
      </c>
      <c r="S240" s="91"/>
      <c r="T240" s="94">
        <v>387.91</v>
      </c>
      <c r="U240" s="95">
        <v>15</v>
      </c>
      <c r="V240" s="96">
        <v>45200</v>
      </c>
      <c r="W240" s="96"/>
      <c r="X240" s="91" t="s">
        <v>1715</v>
      </c>
      <c r="Y240" s="91"/>
      <c r="Z240" s="91"/>
      <c r="AA240" s="91"/>
      <c r="AB240" s="91"/>
      <c r="AC240" s="91"/>
      <c r="AD240" s="91" t="s">
        <v>1264</v>
      </c>
      <c r="AE240" s="96">
        <v>45282</v>
      </c>
      <c r="AF240" s="90" t="s">
        <v>1716</v>
      </c>
      <c r="AG240" s="92">
        <v>0.1091948195454084</v>
      </c>
      <c r="AH240" s="92">
        <v>0.11389251073326499</v>
      </c>
      <c r="AI240" s="92">
        <v>1.4412576055160244</v>
      </c>
      <c r="AJ240" s="90" t="s">
        <v>26</v>
      </c>
      <c r="AK240" s="97">
        <v>15.279845660080733</v>
      </c>
      <c r="AL240" s="92">
        <v>0.80175605466107736</v>
      </c>
      <c r="AM240" s="98"/>
      <c r="AN240" s="99">
        <v>17</v>
      </c>
      <c r="AO240" s="100" t="s">
        <v>1266</v>
      </c>
      <c r="AP240" s="100" t="s">
        <v>1267</v>
      </c>
      <c r="AQ240" s="100" t="s">
        <v>1365</v>
      </c>
      <c r="AR240" s="101" t="s">
        <v>1267</v>
      </c>
      <c r="AS240" s="101"/>
      <c r="AT240" s="91"/>
    </row>
    <row r="241" spans="1:46" x14ac:dyDescent="0.25">
      <c r="A241" s="90" t="s">
        <v>1730</v>
      </c>
      <c r="B241" s="91" t="s">
        <v>1273</v>
      </c>
      <c r="C241" s="91" t="s">
        <v>1257</v>
      </c>
      <c r="D241" s="91" t="s">
        <v>21</v>
      </c>
      <c r="E241" s="91" t="s">
        <v>22</v>
      </c>
      <c r="F241" s="91" t="s">
        <v>396</v>
      </c>
      <c r="G241" s="91" t="s">
        <v>542</v>
      </c>
      <c r="H241" s="91" t="s">
        <v>1712</v>
      </c>
      <c r="I241" s="91" t="s">
        <v>1710</v>
      </c>
      <c r="J241" s="91" t="s">
        <v>1713</v>
      </c>
      <c r="K241" s="91"/>
      <c r="L241" s="92">
        <v>177.75384739528016</v>
      </c>
      <c r="M241" s="93">
        <v>120</v>
      </c>
      <c r="N241" s="92">
        <v>159.5</v>
      </c>
      <c r="O241" s="91" t="s">
        <v>1731</v>
      </c>
      <c r="P241" s="91"/>
      <c r="Q241" s="91" t="s">
        <v>1259</v>
      </c>
      <c r="R241" s="91" t="s">
        <v>1423</v>
      </c>
      <c r="S241" s="91"/>
      <c r="T241" s="94">
        <v>255.2</v>
      </c>
      <c r="U241" s="95">
        <v>15</v>
      </c>
      <c r="V241" s="96">
        <v>45200</v>
      </c>
      <c r="W241" s="96"/>
      <c r="X241" s="91" t="s">
        <v>1715</v>
      </c>
      <c r="Y241" s="91"/>
      <c r="Z241" s="91"/>
      <c r="AA241" s="91"/>
      <c r="AB241" s="91"/>
      <c r="AC241" s="91"/>
      <c r="AD241" s="91" t="s">
        <v>1264</v>
      </c>
      <c r="AE241" s="96">
        <v>45282</v>
      </c>
      <c r="AF241" s="90" t="s">
        <v>1716</v>
      </c>
      <c r="AG241" s="92">
        <v>1.5009647248353443E-2</v>
      </c>
      <c r="AH241" s="92">
        <v>1.5655380149465152E-2</v>
      </c>
      <c r="AI241" s="92">
        <v>0.30113439894453209</v>
      </c>
      <c r="AJ241" s="90" t="s">
        <v>1267</v>
      </c>
      <c r="AK241" s="97">
        <v>133.03887152573594</v>
      </c>
      <c r="AL241" s="92">
        <v>0.11020738538507333</v>
      </c>
      <c r="AM241" s="98"/>
      <c r="AN241" s="103">
        <v>17</v>
      </c>
      <c r="AO241" s="100" t="s">
        <v>1266</v>
      </c>
      <c r="AP241" s="100" t="s">
        <v>1267</v>
      </c>
      <c r="AQ241" s="100" t="s">
        <v>1365</v>
      </c>
      <c r="AR241" s="101" t="s">
        <v>1267</v>
      </c>
      <c r="AS241" s="101"/>
      <c r="AT241" s="91"/>
    </row>
    <row r="242" spans="1:46" x14ac:dyDescent="0.25">
      <c r="A242" s="90" t="s">
        <v>1732</v>
      </c>
      <c r="B242" s="91" t="s">
        <v>1273</v>
      </c>
      <c r="C242" s="91" t="s">
        <v>1257</v>
      </c>
      <c r="D242" s="91" t="s">
        <v>21</v>
      </c>
      <c r="E242" s="91" t="s">
        <v>22</v>
      </c>
      <c r="F242" s="91" t="s">
        <v>396</v>
      </c>
      <c r="G242" s="91" t="s">
        <v>542</v>
      </c>
      <c r="H242" s="91" t="s">
        <v>1712</v>
      </c>
      <c r="I242" s="91" t="s">
        <v>1710</v>
      </c>
      <c r="J242" s="91" t="s">
        <v>1718</v>
      </c>
      <c r="K242" s="91"/>
      <c r="L242" s="92">
        <v>473.9991295840955</v>
      </c>
      <c r="M242" s="93">
        <v>120</v>
      </c>
      <c r="N242" s="92">
        <v>426</v>
      </c>
      <c r="O242" s="91" t="s">
        <v>1733</v>
      </c>
      <c r="P242" s="91"/>
      <c r="Q242" s="91" t="s">
        <v>1259</v>
      </c>
      <c r="R242" s="91" t="s">
        <v>1423</v>
      </c>
      <c r="S242" s="91"/>
      <c r="T242" s="94">
        <v>272.14</v>
      </c>
      <c r="U242" s="95">
        <v>15</v>
      </c>
      <c r="V242" s="96">
        <v>45200</v>
      </c>
      <c r="W242" s="96"/>
      <c r="X242" s="91" t="s">
        <v>1715</v>
      </c>
      <c r="Y242" s="91"/>
      <c r="Z242" s="91"/>
      <c r="AA242" s="91"/>
      <c r="AB242" s="91"/>
      <c r="AC242" s="91"/>
      <c r="AD242" s="91" t="s">
        <v>1264</v>
      </c>
      <c r="AE242" s="96">
        <v>45282</v>
      </c>
      <c r="AF242" s="90" t="s">
        <v>1716</v>
      </c>
      <c r="AG242" s="92">
        <v>4.0024786159833951E-2</v>
      </c>
      <c r="AH242" s="92">
        <v>4.1746700129944109E-2</v>
      </c>
      <c r="AI242" s="92">
        <v>0.80300620818701918</v>
      </c>
      <c r="AJ242" s="90" t="s">
        <v>1267</v>
      </c>
      <c r="AK242" s="97">
        <v>40.001393481042982</v>
      </c>
      <c r="AL242" s="92">
        <v>0.29387946034213813</v>
      </c>
      <c r="AM242" s="98"/>
      <c r="AN242" s="99">
        <v>17</v>
      </c>
      <c r="AO242" s="100" t="s">
        <v>1266</v>
      </c>
      <c r="AP242" s="100" t="s">
        <v>1267</v>
      </c>
      <c r="AQ242" s="100" t="s">
        <v>1365</v>
      </c>
      <c r="AR242" s="101" t="s">
        <v>1267</v>
      </c>
      <c r="AS242" s="101"/>
      <c r="AT242" s="91"/>
    </row>
    <row r="243" spans="1:46" x14ac:dyDescent="0.25">
      <c r="A243" s="90" t="s">
        <v>1734</v>
      </c>
      <c r="B243" s="91" t="s">
        <v>1273</v>
      </c>
      <c r="C243" s="91" t="s">
        <v>1257</v>
      </c>
      <c r="D243" s="91" t="s">
        <v>21</v>
      </c>
      <c r="E243" s="91" t="s">
        <v>22</v>
      </c>
      <c r="F243" s="91" t="s">
        <v>396</v>
      </c>
      <c r="G243" s="91" t="s">
        <v>542</v>
      </c>
      <c r="H243" s="91" t="s">
        <v>1712</v>
      </c>
      <c r="I243" s="91" t="s">
        <v>1710</v>
      </c>
      <c r="J243" s="91" t="s">
        <v>1721</v>
      </c>
      <c r="K243" s="91"/>
      <c r="L243" s="92">
        <v>829.50682437465582</v>
      </c>
      <c r="M243" s="93">
        <v>120</v>
      </c>
      <c r="N243" s="92">
        <v>745</v>
      </c>
      <c r="O243" s="91" t="s">
        <v>1735</v>
      </c>
      <c r="P243" s="91"/>
      <c r="Q243" s="91" t="s">
        <v>1259</v>
      </c>
      <c r="R243" s="91" t="s">
        <v>1423</v>
      </c>
      <c r="S243" s="91"/>
      <c r="T243" s="94">
        <v>255.2</v>
      </c>
      <c r="U243" s="95">
        <v>15</v>
      </c>
      <c r="V243" s="96">
        <v>45200</v>
      </c>
      <c r="W243" s="96"/>
      <c r="X243" s="91" t="s">
        <v>1715</v>
      </c>
      <c r="Y243" s="91"/>
      <c r="Z243" s="91"/>
      <c r="AA243" s="91"/>
      <c r="AB243" s="91"/>
      <c r="AC243" s="91"/>
      <c r="AD243" s="91" t="s">
        <v>1264</v>
      </c>
      <c r="AE243" s="96">
        <v>45282</v>
      </c>
      <c r="AF243" s="90" t="s">
        <v>1716</v>
      </c>
      <c r="AG243" s="92">
        <v>7.0044080656540844E-2</v>
      </c>
      <c r="AH243" s="92">
        <v>7.3057460428874413E-2</v>
      </c>
      <c r="AI243" s="92">
        <v>1.4052750060760835</v>
      </c>
      <c r="AJ243" s="90" t="s">
        <v>26</v>
      </c>
      <c r="AK243" s="97">
        <v>16.07625069931985</v>
      </c>
      <c r="AL243" s="92">
        <v>0.51429423111228478</v>
      </c>
      <c r="AM243" s="98"/>
      <c r="AN243" s="103">
        <v>17</v>
      </c>
      <c r="AO243" s="100" t="s">
        <v>1266</v>
      </c>
      <c r="AP243" s="100" t="s">
        <v>1267</v>
      </c>
      <c r="AQ243" s="100" t="s">
        <v>1365</v>
      </c>
      <c r="AR243" s="101" t="s">
        <v>1267</v>
      </c>
      <c r="AS243" s="101"/>
      <c r="AT243" s="91"/>
    </row>
    <row r="244" spans="1:46" x14ac:dyDescent="0.25">
      <c r="A244" s="90" t="s">
        <v>1736</v>
      </c>
      <c r="B244" s="91" t="s">
        <v>1273</v>
      </c>
      <c r="C244" s="91" t="s">
        <v>1257</v>
      </c>
      <c r="D244" s="91" t="s">
        <v>21</v>
      </c>
      <c r="E244" s="91" t="s">
        <v>22</v>
      </c>
      <c r="F244" s="91" t="s">
        <v>396</v>
      </c>
      <c r="G244" s="91" t="s">
        <v>542</v>
      </c>
      <c r="H244" s="91" t="s">
        <v>1724</v>
      </c>
      <c r="I244" s="91" t="s">
        <v>1710</v>
      </c>
      <c r="J244" s="91" t="s">
        <v>1713</v>
      </c>
      <c r="K244" s="91"/>
      <c r="L244" s="92">
        <v>519.97772409208858</v>
      </c>
      <c r="M244" s="93">
        <v>250</v>
      </c>
      <c r="N244" s="92">
        <v>467</v>
      </c>
      <c r="O244" s="91" t="s">
        <v>1737</v>
      </c>
      <c r="P244" s="91"/>
      <c r="Q244" s="91" t="s">
        <v>1259</v>
      </c>
      <c r="R244" s="91" t="s">
        <v>1423</v>
      </c>
      <c r="S244" s="91"/>
      <c r="T244" s="94">
        <v>387.91</v>
      </c>
      <c r="U244" s="95">
        <v>15</v>
      </c>
      <c r="V244" s="96">
        <v>45200</v>
      </c>
      <c r="W244" s="96"/>
      <c r="X244" s="91" t="s">
        <v>1715</v>
      </c>
      <c r="Y244" s="91"/>
      <c r="Z244" s="91"/>
      <c r="AA244" s="91"/>
      <c r="AB244" s="91"/>
      <c r="AC244" s="91"/>
      <c r="AD244" s="91" t="s">
        <v>1264</v>
      </c>
      <c r="AE244" s="96">
        <v>45282</v>
      </c>
      <c r="AF244" s="90" t="s">
        <v>1716</v>
      </c>
      <c r="AG244" s="92">
        <v>4.390724774732014E-2</v>
      </c>
      <c r="AH244" s="92">
        <v>4.5796189838935096E-2</v>
      </c>
      <c r="AI244" s="92">
        <v>0.57952982583377932</v>
      </c>
      <c r="AJ244" s="90" t="s">
        <v>1267</v>
      </c>
      <c r="AK244" s="97">
        <v>61.528285710582537</v>
      </c>
      <c r="AL244" s="92">
        <v>0.32238618893709364</v>
      </c>
      <c r="AM244" s="98"/>
      <c r="AN244" s="99">
        <v>17</v>
      </c>
      <c r="AO244" s="100" t="s">
        <v>1266</v>
      </c>
      <c r="AP244" s="100" t="s">
        <v>1267</v>
      </c>
      <c r="AQ244" s="100" t="s">
        <v>1365</v>
      </c>
      <c r="AR244" s="101" t="s">
        <v>1267</v>
      </c>
      <c r="AS244" s="101"/>
      <c r="AT244" s="91"/>
    </row>
    <row r="245" spans="1:46" x14ac:dyDescent="0.25">
      <c r="A245" s="90" t="s">
        <v>1738</v>
      </c>
      <c r="B245" s="91" t="s">
        <v>1273</v>
      </c>
      <c r="C245" s="91" t="s">
        <v>1257</v>
      </c>
      <c r="D245" s="91" t="s">
        <v>21</v>
      </c>
      <c r="E245" s="91" t="s">
        <v>22</v>
      </c>
      <c r="F245" s="91" t="s">
        <v>396</v>
      </c>
      <c r="G245" s="91" t="s">
        <v>542</v>
      </c>
      <c r="H245" s="91" t="s">
        <v>1724</v>
      </c>
      <c r="I245" s="91" t="s">
        <v>1710</v>
      </c>
      <c r="J245" s="91" t="s">
        <v>1718</v>
      </c>
      <c r="K245" s="91"/>
      <c r="L245" s="92">
        <v>794.35785282872473</v>
      </c>
      <c r="M245" s="93">
        <v>250</v>
      </c>
      <c r="N245" s="92">
        <v>714</v>
      </c>
      <c r="O245" s="91" t="s">
        <v>1739</v>
      </c>
      <c r="P245" s="91"/>
      <c r="Q245" s="91" t="s">
        <v>1259</v>
      </c>
      <c r="R245" s="91" t="s">
        <v>1423</v>
      </c>
      <c r="S245" s="91"/>
      <c r="T245" s="94">
        <v>413.65</v>
      </c>
      <c r="U245" s="95">
        <v>15</v>
      </c>
      <c r="V245" s="96">
        <v>45200</v>
      </c>
      <c r="W245" s="96"/>
      <c r="X245" s="91" t="s">
        <v>1715</v>
      </c>
      <c r="Y245" s="91"/>
      <c r="Z245" s="91"/>
      <c r="AA245" s="91"/>
      <c r="AB245" s="91"/>
      <c r="AC245" s="91"/>
      <c r="AD245" s="91" t="s">
        <v>1264</v>
      </c>
      <c r="AE245" s="96">
        <v>45282</v>
      </c>
      <c r="AF245" s="90" t="s">
        <v>1716</v>
      </c>
      <c r="AG245" s="92">
        <v>6.7076079278356057E-2</v>
      </c>
      <c r="AH245" s="92">
        <v>6.9961772096510944E-2</v>
      </c>
      <c r="AI245" s="92">
        <v>0.88533421100554033</v>
      </c>
      <c r="AJ245" s="90" t="s">
        <v>1267</v>
      </c>
      <c r="AK245" s="97">
        <v>34.810216565839802</v>
      </c>
      <c r="AL245" s="92">
        <v>0.49250186875380769</v>
      </c>
      <c r="AM245" s="98"/>
      <c r="AN245" s="103">
        <v>17</v>
      </c>
      <c r="AO245" s="100" t="s">
        <v>1266</v>
      </c>
      <c r="AP245" s="100" t="s">
        <v>1267</v>
      </c>
      <c r="AQ245" s="100" t="s">
        <v>1365</v>
      </c>
      <c r="AR245" s="101" t="s">
        <v>1267</v>
      </c>
      <c r="AS245" s="101"/>
      <c r="AT245" s="91"/>
    </row>
    <row r="246" spans="1:46" x14ac:dyDescent="0.25">
      <c r="A246" s="90" t="s">
        <v>1740</v>
      </c>
      <c r="B246" s="91" t="s">
        <v>1273</v>
      </c>
      <c r="C246" s="91" t="s">
        <v>1257</v>
      </c>
      <c r="D246" s="91" t="s">
        <v>21</v>
      </c>
      <c r="E246" s="91" t="s">
        <v>22</v>
      </c>
      <c r="F246" s="91" t="s">
        <v>396</v>
      </c>
      <c r="G246" s="91" t="s">
        <v>542</v>
      </c>
      <c r="H246" s="91" t="s">
        <v>1724</v>
      </c>
      <c r="I246" s="91" t="s">
        <v>1710</v>
      </c>
      <c r="J246" s="91" t="s">
        <v>1721</v>
      </c>
      <c r="K246" s="91"/>
      <c r="L246" s="92">
        <v>1123.6095552580273</v>
      </c>
      <c r="M246" s="93">
        <v>250</v>
      </c>
      <c r="N246" s="92">
        <v>1010</v>
      </c>
      <c r="O246" s="91" t="s">
        <v>1741</v>
      </c>
      <c r="P246" s="91"/>
      <c r="Q246" s="91" t="s">
        <v>1259</v>
      </c>
      <c r="R246" s="91" t="s">
        <v>1423</v>
      </c>
      <c r="S246" s="91"/>
      <c r="T246" s="94">
        <v>387.91</v>
      </c>
      <c r="U246" s="95">
        <v>15</v>
      </c>
      <c r="V246" s="96">
        <v>45200</v>
      </c>
      <c r="W246" s="96"/>
      <c r="X246" s="91" t="s">
        <v>1715</v>
      </c>
      <c r="Y246" s="91"/>
      <c r="Z246" s="91"/>
      <c r="AA246" s="91"/>
      <c r="AB246" s="91"/>
      <c r="AC246" s="91"/>
      <c r="AD246" s="91" t="s">
        <v>1264</v>
      </c>
      <c r="AE246" s="96">
        <v>45282</v>
      </c>
      <c r="AF246" s="90" t="s">
        <v>1716</v>
      </c>
      <c r="AG246" s="92">
        <v>9.4878301181289065E-2</v>
      </c>
      <c r="AH246" s="92">
        <v>9.8960078698150086E-2</v>
      </c>
      <c r="AI246" s="92">
        <v>1.2522945112712807</v>
      </c>
      <c r="AJ246" s="90" t="s">
        <v>26</v>
      </c>
      <c r="AK246" s="97">
        <v>19.973091478649557</v>
      </c>
      <c r="AL246" s="92">
        <v>0.69663792425997451</v>
      </c>
      <c r="AM246" s="98"/>
      <c r="AN246" s="99">
        <v>17</v>
      </c>
      <c r="AO246" s="100" t="s">
        <v>1266</v>
      </c>
      <c r="AP246" s="100" t="s">
        <v>1267</v>
      </c>
      <c r="AQ246" s="100" t="s">
        <v>1365</v>
      </c>
      <c r="AR246" s="101" t="s">
        <v>1267</v>
      </c>
      <c r="AS246" s="101"/>
      <c r="AT246" s="91"/>
    </row>
    <row r="247" spans="1:46" x14ac:dyDescent="0.25">
      <c r="A247" s="90" t="s">
        <v>1742</v>
      </c>
      <c r="B247" s="91" t="s">
        <v>1273</v>
      </c>
      <c r="C247" s="91" t="s">
        <v>1257</v>
      </c>
      <c r="D247" s="91" t="s">
        <v>21</v>
      </c>
      <c r="E247" s="91" t="s">
        <v>22</v>
      </c>
      <c r="F247" s="91" t="s">
        <v>38</v>
      </c>
      <c r="G247" s="91" t="s">
        <v>39</v>
      </c>
      <c r="H247" s="91" t="s">
        <v>1743</v>
      </c>
      <c r="I247" s="91"/>
      <c r="J247" s="91"/>
      <c r="K247" s="91"/>
      <c r="L247" s="92">
        <v>453.77</v>
      </c>
      <c r="M247" s="93">
        <v>150</v>
      </c>
      <c r="N247" s="92">
        <v>423.32</v>
      </c>
      <c r="O247" s="91" t="s">
        <v>1744</v>
      </c>
      <c r="P247" s="91"/>
      <c r="Q247" s="91" t="s">
        <v>1321</v>
      </c>
      <c r="R247" s="91" t="s">
        <v>1423</v>
      </c>
      <c r="S247" s="91"/>
      <c r="T247" s="94">
        <v>197.63</v>
      </c>
      <c r="U247" s="95">
        <v>15</v>
      </c>
      <c r="V247" s="96">
        <v>45200</v>
      </c>
      <c r="W247" s="96"/>
      <c r="X247" s="91" t="s">
        <v>1715</v>
      </c>
      <c r="Y247" s="91"/>
      <c r="Z247" s="91"/>
      <c r="AA247" s="91"/>
      <c r="AB247" s="91"/>
      <c r="AC247" s="91"/>
      <c r="AD247" s="91" t="s">
        <v>1331</v>
      </c>
      <c r="AE247" s="96"/>
      <c r="AF247" s="90"/>
      <c r="AG247" s="92">
        <v>5.6462630618811724E-2</v>
      </c>
      <c r="AH247" s="92">
        <v>5.8632637221867998E-2</v>
      </c>
      <c r="AI247" s="92">
        <v>1.2644639693034991</v>
      </c>
      <c r="AJ247" s="90" t="s">
        <v>26</v>
      </c>
      <c r="AK247" s="97">
        <v>21.963755235060471</v>
      </c>
      <c r="AL247" s="92">
        <v>0.29112913076305258</v>
      </c>
      <c r="AM247" s="91"/>
      <c r="AN247" s="99">
        <v>20</v>
      </c>
      <c r="AO247" s="100" t="s">
        <v>1266</v>
      </c>
      <c r="AP247" s="100" t="s">
        <v>1267</v>
      </c>
      <c r="AQ247" s="100" t="s">
        <v>1365</v>
      </c>
      <c r="AR247" s="101" t="s">
        <v>1267</v>
      </c>
      <c r="AS247" s="101"/>
      <c r="AT247" s="105"/>
    </row>
    <row r="248" spans="1:46" x14ac:dyDescent="0.25">
      <c r="A248" s="90" t="s">
        <v>1745</v>
      </c>
      <c r="B248" s="91" t="s">
        <v>1273</v>
      </c>
      <c r="C248" s="91" t="s">
        <v>1257</v>
      </c>
      <c r="D248" s="91" t="s">
        <v>21</v>
      </c>
      <c r="E248" s="91" t="s">
        <v>22</v>
      </c>
      <c r="F248" s="91" t="s">
        <v>38</v>
      </c>
      <c r="G248" s="91" t="s">
        <v>1746</v>
      </c>
      <c r="H248" s="91" t="s">
        <v>1747</v>
      </c>
      <c r="I248" s="91"/>
      <c r="J248" s="91"/>
      <c r="K248" s="91"/>
      <c r="L248" s="92">
        <v>4683.5846462077625</v>
      </c>
      <c r="M248" s="93">
        <v>1500</v>
      </c>
      <c r="N248" s="92">
        <v>4222.33</v>
      </c>
      <c r="O248" s="91" t="s">
        <v>1748</v>
      </c>
      <c r="P248" s="91"/>
      <c r="Q248" s="91" t="s">
        <v>1259</v>
      </c>
      <c r="R248" s="91" t="s">
        <v>1423</v>
      </c>
      <c r="S248" s="91"/>
      <c r="T248" s="94">
        <v>4080</v>
      </c>
      <c r="U248" s="95">
        <v>15</v>
      </c>
      <c r="V248" s="96">
        <v>45931</v>
      </c>
      <c r="W248" s="96"/>
      <c r="X248" s="91" t="s">
        <v>1715</v>
      </c>
      <c r="Y248" s="91"/>
      <c r="Z248" s="91"/>
      <c r="AA248" s="91"/>
      <c r="AB248" s="91"/>
      <c r="AC248" s="91"/>
      <c r="AD248" s="91" t="s">
        <v>1331</v>
      </c>
      <c r="AE248" s="96"/>
      <c r="AF248" s="90"/>
      <c r="AG248" s="92">
        <v>0.56317777502286059</v>
      </c>
      <c r="AH248" s="92">
        <v>0.58482217021133032</v>
      </c>
      <c r="AI248" s="92">
        <v>0.61091890644290514</v>
      </c>
      <c r="AJ248" s="90" t="s">
        <v>1267</v>
      </c>
      <c r="AK248" s="97">
        <v>68.648311948800753</v>
      </c>
      <c r="AL248" s="92">
        <v>2.9038224806488109</v>
      </c>
      <c r="AM248" s="98"/>
      <c r="AN248" s="99">
        <v>20</v>
      </c>
      <c r="AO248" s="100" t="s">
        <v>1266</v>
      </c>
      <c r="AP248" s="100" t="s">
        <v>1267</v>
      </c>
      <c r="AQ248" s="100" t="s">
        <v>1365</v>
      </c>
      <c r="AR248" s="101" t="s">
        <v>1267</v>
      </c>
      <c r="AS248" s="101"/>
      <c r="AT248" s="91"/>
    </row>
    <row r="249" spans="1:46" x14ac:dyDescent="0.25">
      <c r="A249" s="90" t="s">
        <v>1749</v>
      </c>
      <c r="B249" s="91" t="s">
        <v>1273</v>
      </c>
      <c r="C249" s="91" t="s">
        <v>1257</v>
      </c>
      <c r="D249" s="91" t="s">
        <v>21</v>
      </c>
      <c r="E249" s="91" t="s">
        <v>22</v>
      </c>
      <c r="F249" s="91" t="s">
        <v>38</v>
      </c>
      <c r="G249" s="91" t="s">
        <v>39</v>
      </c>
      <c r="H249" s="91" t="s">
        <v>1750</v>
      </c>
      <c r="I249" s="91"/>
      <c r="J249" s="91"/>
      <c r="K249" s="91"/>
      <c r="L249" s="92">
        <v>4299.12</v>
      </c>
      <c r="M249" s="93">
        <v>1000</v>
      </c>
      <c r="N249" s="92">
        <v>4010.57</v>
      </c>
      <c r="O249" s="91" t="s">
        <v>1751</v>
      </c>
      <c r="P249" s="91"/>
      <c r="Q249" s="91" t="s">
        <v>1259</v>
      </c>
      <c r="R249" s="91" t="s">
        <v>1423</v>
      </c>
      <c r="S249" s="91"/>
      <c r="T249" s="94">
        <v>2317</v>
      </c>
      <c r="U249" s="95">
        <v>15</v>
      </c>
      <c r="V249" s="96">
        <v>45931</v>
      </c>
      <c r="W249" s="96"/>
      <c r="X249" s="91" t="s">
        <v>1715</v>
      </c>
      <c r="Y249" s="91"/>
      <c r="Z249" s="91"/>
      <c r="AA249" s="91"/>
      <c r="AB249" s="91"/>
      <c r="AC249" s="91"/>
      <c r="AD249" s="91" t="s">
        <v>1331</v>
      </c>
      <c r="AE249" s="96"/>
      <c r="AF249" s="90"/>
      <c r="AG249" s="92">
        <v>0.53493429548610549</v>
      </c>
      <c r="AH249" s="92">
        <v>0.5554932198699678</v>
      </c>
      <c r="AI249" s="92">
        <v>1.0218158368256425</v>
      </c>
      <c r="AJ249" s="90" t="s">
        <v>26</v>
      </c>
      <c r="AK249" s="97">
        <v>32.326757442215026</v>
      </c>
      <c r="AL249" s="92">
        <v>2.7581951948290797</v>
      </c>
      <c r="AM249" s="91"/>
      <c r="AN249" s="99">
        <v>20</v>
      </c>
      <c r="AO249" s="100" t="s">
        <v>1266</v>
      </c>
      <c r="AP249" s="100" t="s">
        <v>1267</v>
      </c>
      <c r="AQ249" s="100" t="s">
        <v>1365</v>
      </c>
      <c r="AR249" s="101" t="s">
        <v>1267</v>
      </c>
      <c r="AS249" s="101"/>
      <c r="AT249" s="91"/>
    </row>
    <row r="250" spans="1:46" x14ac:dyDescent="0.25">
      <c r="A250" s="90" t="s">
        <v>1752</v>
      </c>
      <c r="B250" s="91" t="s">
        <v>1273</v>
      </c>
      <c r="C250" s="91" t="s">
        <v>1257</v>
      </c>
      <c r="D250" s="91" t="s">
        <v>21</v>
      </c>
      <c r="E250" s="91" t="s">
        <v>22</v>
      </c>
      <c r="F250" s="91" t="s">
        <v>38</v>
      </c>
      <c r="G250" s="91" t="s">
        <v>324</v>
      </c>
      <c r="H250" s="91" t="s">
        <v>1750</v>
      </c>
      <c r="I250" s="91"/>
      <c r="J250" s="91"/>
      <c r="K250" s="91"/>
      <c r="L250" s="92">
        <v>2761.0444491177432</v>
      </c>
      <c r="M250" s="93">
        <v>1000</v>
      </c>
      <c r="N250" s="92">
        <v>2458.9591838803549</v>
      </c>
      <c r="O250" s="91" t="s">
        <v>1753</v>
      </c>
      <c r="P250" s="91"/>
      <c r="Q250" s="91" t="s">
        <v>1259</v>
      </c>
      <c r="R250" s="91" t="s">
        <v>1423</v>
      </c>
      <c r="S250" s="91"/>
      <c r="T250" s="94">
        <v>3220</v>
      </c>
      <c r="U250" s="95">
        <v>15</v>
      </c>
      <c r="V250" s="96">
        <v>45200</v>
      </c>
      <c r="W250" s="96"/>
      <c r="X250" s="91" t="s">
        <v>1715</v>
      </c>
      <c r="Y250" s="91"/>
      <c r="Z250" s="91"/>
      <c r="AA250" s="91"/>
      <c r="AB250" s="91"/>
      <c r="AC250" s="91"/>
      <c r="AD250" s="91" t="s">
        <v>1331</v>
      </c>
      <c r="AE250" s="96"/>
      <c r="AF250" s="90"/>
      <c r="AG250" s="92">
        <v>0.54168642523343058</v>
      </c>
      <c r="AH250" s="92">
        <v>0.56250485162730934</v>
      </c>
      <c r="AI250" s="92">
        <v>0.74454388592112208</v>
      </c>
      <c r="AJ250" s="90" t="s">
        <v>1267</v>
      </c>
      <c r="AK250" s="97">
        <v>52.437621611147371</v>
      </c>
      <c r="AL250" s="92">
        <v>2.7930101094477258</v>
      </c>
      <c r="AM250" s="98"/>
      <c r="AN250" s="99">
        <v>20</v>
      </c>
      <c r="AO250" s="100" t="s">
        <v>1266</v>
      </c>
      <c r="AP250" s="100" t="s">
        <v>1267</v>
      </c>
      <c r="AQ250" s="100" t="s">
        <v>1365</v>
      </c>
      <c r="AR250" s="101" t="s">
        <v>1267</v>
      </c>
      <c r="AS250" s="101"/>
      <c r="AT250" s="91"/>
    </row>
    <row r="251" spans="1:46" x14ac:dyDescent="0.25">
      <c r="A251" s="90" t="s">
        <v>1754</v>
      </c>
      <c r="B251" s="91" t="s">
        <v>1273</v>
      </c>
      <c r="C251" s="91" t="s">
        <v>1257</v>
      </c>
      <c r="D251" s="91" t="s">
        <v>21</v>
      </c>
      <c r="E251" s="91" t="s">
        <v>22</v>
      </c>
      <c r="F251" s="91" t="s">
        <v>38</v>
      </c>
      <c r="G251" s="91" t="s">
        <v>324</v>
      </c>
      <c r="H251" s="91" t="s">
        <v>1743</v>
      </c>
      <c r="I251" s="91"/>
      <c r="J251" s="91"/>
      <c r="K251" s="91"/>
      <c r="L251" s="92">
        <v>963.71233853665183</v>
      </c>
      <c r="M251" s="93">
        <v>300</v>
      </c>
      <c r="N251" s="92">
        <v>868.8</v>
      </c>
      <c r="O251" s="91" t="s">
        <v>1755</v>
      </c>
      <c r="P251" s="91"/>
      <c r="Q251" s="91" t="s">
        <v>1321</v>
      </c>
      <c r="R251" s="91" t="s">
        <v>1423</v>
      </c>
      <c r="S251" s="91"/>
      <c r="T251" s="94">
        <v>800</v>
      </c>
      <c r="U251" s="95">
        <v>15</v>
      </c>
      <c r="V251" s="96">
        <v>45200</v>
      </c>
      <c r="W251" s="96"/>
      <c r="X251" s="91" t="s">
        <v>1715</v>
      </c>
      <c r="Y251" s="91"/>
      <c r="Z251" s="91"/>
      <c r="AA251" s="91"/>
      <c r="AB251" s="91"/>
      <c r="AC251" s="91"/>
      <c r="AD251" s="91" t="s">
        <v>1331</v>
      </c>
      <c r="AE251" s="96"/>
      <c r="AF251" s="90"/>
      <c r="AG251" s="92">
        <v>0.11588161879781549</v>
      </c>
      <c r="AH251" s="92">
        <v>0.1203352525589093</v>
      </c>
      <c r="AI251" s="92">
        <v>0.6410955871484787</v>
      </c>
      <c r="AJ251" s="90" t="s">
        <v>1267</v>
      </c>
      <c r="AK251" s="97">
        <v>64.396707624533363</v>
      </c>
      <c r="AL251" s="92">
        <v>0.59750164989272381</v>
      </c>
      <c r="AM251" s="91"/>
      <c r="AN251" s="99">
        <v>20</v>
      </c>
      <c r="AO251" s="100" t="s">
        <v>1266</v>
      </c>
      <c r="AP251" s="100" t="s">
        <v>1267</v>
      </c>
      <c r="AQ251" s="100" t="s">
        <v>1365</v>
      </c>
      <c r="AR251" s="101" t="s">
        <v>1267</v>
      </c>
      <c r="AS251" s="101"/>
      <c r="AT251" s="105"/>
    </row>
    <row r="252" spans="1:46" x14ac:dyDescent="0.25">
      <c r="A252" s="90" t="s">
        <v>1756</v>
      </c>
      <c r="B252" s="91" t="s">
        <v>1273</v>
      </c>
      <c r="C252" s="91" t="s">
        <v>1257</v>
      </c>
      <c r="D252" s="91" t="s">
        <v>21</v>
      </c>
      <c r="E252" s="91" t="s">
        <v>22</v>
      </c>
      <c r="F252" s="91" t="s">
        <v>38</v>
      </c>
      <c r="G252" s="91" t="s">
        <v>1757</v>
      </c>
      <c r="H252" s="91" t="s">
        <v>1506</v>
      </c>
      <c r="I252" s="91" t="s">
        <v>1750</v>
      </c>
      <c r="J252" s="91"/>
      <c r="K252" s="91"/>
      <c r="L252" s="92">
        <v>404.30601410463777</v>
      </c>
      <c r="M252" s="93">
        <v>150</v>
      </c>
      <c r="N252" s="92">
        <v>361.83295856823969</v>
      </c>
      <c r="O252" s="91" t="s">
        <v>1758</v>
      </c>
      <c r="P252" s="91"/>
      <c r="Q252" s="91" t="s">
        <v>1259</v>
      </c>
      <c r="R252" s="91" t="s">
        <v>1506</v>
      </c>
      <c r="S252" s="91"/>
      <c r="T252" s="94">
        <v>787.27385062150233</v>
      </c>
      <c r="U252" s="95">
        <v>8</v>
      </c>
      <c r="V252" s="96">
        <v>45931</v>
      </c>
      <c r="W252" s="96"/>
      <c r="X252" s="91" t="s">
        <v>1261</v>
      </c>
      <c r="Y252" s="91"/>
      <c r="Z252" s="91"/>
      <c r="AA252" s="91"/>
      <c r="AB252" s="91"/>
      <c r="AC252" s="91"/>
      <c r="AD252" s="91" t="s">
        <v>1331</v>
      </c>
      <c r="AE252" s="96"/>
      <c r="AF252" s="90"/>
      <c r="AG252" s="92">
        <v>0.10821526667414844</v>
      </c>
      <c r="AH252" s="92">
        <v>0.113028742819821</v>
      </c>
      <c r="AI252" s="92">
        <v>0.22249353341170042</v>
      </c>
      <c r="AJ252" s="90" t="s">
        <v>1267</v>
      </c>
      <c r="AK252" s="97">
        <v>170.13</v>
      </c>
      <c r="AL252" s="92">
        <v>0.64574706531246584</v>
      </c>
      <c r="AM252" s="98"/>
      <c r="AN252" s="99">
        <v>20</v>
      </c>
      <c r="AO252" s="100" t="s">
        <v>1266</v>
      </c>
      <c r="AP252" s="100" t="s">
        <v>1267</v>
      </c>
      <c r="AQ252" s="100" t="s">
        <v>1261</v>
      </c>
      <c r="AR252" s="101" t="s">
        <v>1267</v>
      </c>
      <c r="AS252" s="101"/>
      <c r="AT252" s="91"/>
    </row>
    <row r="253" spans="1:46" x14ac:dyDescent="0.25">
      <c r="A253" s="90" t="s">
        <v>1759</v>
      </c>
      <c r="B253" s="91" t="s">
        <v>1273</v>
      </c>
      <c r="C253" s="91" t="s">
        <v>1257</v>
      </c>
      <c r="D253" s="91" t="s">
        <v>21</v>
      </c>
      <c r="E253" s="91" t="s">
        <v>22</v>
      </c>
      <c r="F253" s="91" t="s">
        <v>38</v>
      </c>
      <c r="G253" s="91" t="s">
        <v>1757</v>
      </c>
      <c r="H253" s="91" t="s">
        <v>1506</v>
      </c>
      <c r="I253" s="91" t="s">
        <v>845</v>
      </c>
      <c r="J253" s="91"/>
      <c r="K253" s="91"/>
      <c r="L253" s="92">
        <v>222.36830775755078</v>
      </c>
      <c r="M253" s="93">
        <v>50</v>
      </c>
      <c r="N253" s="92">
        <v>199.00812721253183</v>
      </c>
      <c r="O253" s="91" t="s">
        <v>1760</v>
      </c>
      <c r="P253" s="91"/>
      <c r="Q253" s="91" t="s">
        <v>1377</v>
      </c>
      <c r="R253" s="91" t="s">
        <v>1506</v>
      </c>
      <c r="S253" s="91"/>
      <c r="T253" s="94">
        <v>40</v>
      </c>
      <c r="U253" s="95">
        <v>8</v>
      </c>
      <c r="V253" s="96">
        <v>45931</v>
      </c>
      <c r="W253" s="96"/>
      <c r="X253" s="91" t="s">
        <v>1261</v>
      </c>
      <c r="Y253" s="91"/>
      <c r="Z253" s="91"/>
      <c r="AA253" s="91"/>
      <c r="AB253" s="91"/>
      <c r="AC253" s="91"/>
      <c r="AD253" s="91" t="s">
        <v>1331</v>
      </c>
      <c r="AE253" s="96"/>
      <c r="AF253" s="90"/>
      <c r="AG253" s="92">
        <v>5.951839667078164E-2</v>
      </c>
      <c r="AH253" s="92">
        <v>6.2165808550901556E-2</v>
      </c>
      <c r="AI253" s="92">
        <v>2.4084959358269336</v>
      </c>
      <c r="AJ253" s="90" t="s">
        <v>26</v>
      </c>
      <c r="AK253" s="97">
        <v>5.71</v>
      </c>
      <c r="AL253" s="92">
        <v>0.64574706531246584</v>
      </c>
      <c r="AM253" s="91"/>
      <c r="AN253" s="99">
        <v>20</v>
      </c>
      <c r="AO253" s="100" t="s">
        <v>1266</v>
      </c>
      <c r="AP253" s="100" t="s">
        <v>1267</v>
      </c>
      <c r="AQ253" s="100" t="s">
        <v>1261</v>
      </c>
      <c r="AR253" s="101" t="s">
        <v>1267</v>
      </c>
      <c r="AS253" s="101"/>
      <c r="AT253" s="91"/>
    </row>
    <row r="254" spans="1:46" x14ac:dyDescent="0.25">
      <c r="A254" s="90" t="s">
        <v>1761</v>
      </c>
      <c r="B254" s="91" t="s">
        <v>1273</v>
      </c>
      <c r="C254" s="91" t="s">
        <v>1257</v>
      </c>
      <c r="D254" s="91" t="s">
        <v>21</v>
      </c>
      <c r="E254" s="91" t="s">
        <v>22</v>
      </c>
      <c r="F254" s="91" t="s">
        <v>38</v>
      </c>
      <c r="G254" s="91" t="s">
        <v>1757</v>
      </c>
      <c r="H254" s="91" t="s">
        <v>1762</v>
      </c>
      <c r="I254" s="91" t="s">
        <v>1750</v>
      </c>
      <c r="J254" s="91"/>
      <c r="K254" s="91"/>
      <c r="L254" s="92">
        <v>218.6418925530931</v>
      </c>
      <c r="M254" s="93">
        <v>150</v>
      </c>
      <c r="N254" s="92">
        <v>195.67317845776603</v>
      </c>
      <c r="O254" s="91" t="s">
        <v>1763</v>
      </c>
      <c r="P254" s="91"/>
      <c r="Q254" s="91" t="s">
        <v>1259</v>
      </c>
      <c r="R254" s="91" t="s">
        <v>1762</v>
      </c>
      <c r="S254" s="91"/>
      <c r="T254" s="94">
        <v>787.27385062150233</v>
      </c>
      <c r="U254" s="95">
        <v>12.5</v>
      </c>
      <c r="V254" s="96">
        <v>45931</v>
      </c>
      <c r="W254" s="96"/>
      <c r="X254" s="91" t="s">
        <v>1261</v>
      </c>
      <c r="Y254" s="91"/>
      <c r="Z254" s="91"/>
      <c r="AA254" s="91"/>
      <c r="AB254" s="91"/>
      <c r="AC254" s="91"/>
      <c r="AD254" s="91" t="s">
        <v>1331</v>
      </c>
      <c r="AE254" s="96"/>
      <c r="AF254" s="90"/>
      <c r="AG254" s="92">
        <v>5.8520996184464311E-2</v>
      </c>
      <c r="AH254" s="92">
        <v>6.1124043127952617E-2</v>
      </c>
      <c r="AI254" s="92">
        <v>0.16790698955049069</v>
      </c>
      <c r="AJ254" s="90" t="s">
        <v>1267</v>
      </c>
      <c r="AK254" s="97">
        <v>354.78</v>
      </c>
      <c r="AL254" s="92">
        <v>1.2870017734897479</v>
      </c>
      <c r="AM254" s="98"/>
      <c r="AN254" s="99">
        <v>20</v>
      </c>
      <c r="AO254" s="100" t="s">
        <v>1266</v>
      </c>
      <c r="AP254" s="100" t="s">
        <v>1267</v>
      </c>
      <c r="AQ254" s="100" t="s">
        <v>1261</v>
      </c>
      <c r="AR254" s="101" t="s">
        <v>1267</v>
      </c>
      <c r="AS254" s="101"/>
      <c r="AT254" s="91"/>
    </row>
    <row r="255" spans="1:46" x14ac:dyDescent="0.25">
      <c r="A255" s="90" t="s">
        <v>1764</v>
      </c>
      <c r="B255" s="91" t="s">
        <v>1273</v>
      </c>
      <c r="C255" s="91" t="s">
        <v>1257</v>
      </c>
      <c r="D255" s="91" t="s">
        <v>21</v>
      </c>
      <c r="E255" s="91" t="s">
        <v>22</v>
      </c>
      <c r="F255" s="91" t="s">
        <v>38</v>
      </c>
      <c r="G255" s="91" t="s">
        <v>1757</v>
      </c>
      <c r="H255" s="91" t="s">
        <v>1762</v>
      </c>
      <c r="I255" s="91" t="s">
        <v>845</v>
      </c>
      <c r="J255" s="91"/>
      <c r="K255" s="91"/>
      <c r="L255" s="92">
        <v>120.25304090420123</v>
      </c>
      <c r="M255" s="93">
        <v>50</v>
      </c>
      <c r="N255" s="92">
        <v>107.62024815177134</v>
      </c>
      <c r="O255" s="91" t="s">
        <v>1765</v>
      </c>
      <c r="P255" s="91"/>
      <c r="Q255" s="91" t="s">
        <v>1377</v>
      </c>
      <c r="R255" s="91" t="s">
        <v>1762</v>
      </c>
      <c r="S255" s="91"/>
      <c r="T255" s="94">
        <v>40</v>
      </c>
      <c r="U255" s="95">
        <v>12.5</v>
      </c>
      <c r="V255" s="96">
        <v>45931</v>
      </c>
      <c r="W255" s="96"/>
      <c r="X255" s="91" t="s">
        <v>1261</v>
      </c>
      <c r="Y255" s="91"/>
      <c r="Z255" s="91"/>
      <c r="AA255" s="91"/>
      <c r="AB255" s="91"/>
      <c r="AC255" s="91"/>
      <c r="AD255" s="91" t="s">
        <v>1331</v>
      </c>
      <c r="AE255" s="96"/>
      <c r="AF255" s="90"/>
      <c r="AG255" s="92">
        <v>3.2186547901455378E-2</v>
      </c>
      <c r="AH255" s="92">
        <v>3.3618223720373944E-2</v>
      </c>
      <c r="AI255" s="92">
        <v>1.8175957553830884</v>
      </c>
      <c r="AJ255" s="90" t="s">
        <v>26</v>
      </c>
      <c r="AK255" s="97">
        <v>36.57</v>
      </c>
      <c r="AL255" s="92">
        <v>1.2870017734897479</v>
      </c>
      <c r="AM255" s="91"/>
      <c r="AN255" s="99">
        <v>20</v>
      </c>
      <c r="AO255" s="100" t="s">
        <v>1266</v>
      </c>
      <c r="AP255" s="100" t="s">
        <v>1267</v>
      </c>
      <c r="AQ255" s="100" t="s">
        <v>1261</v>
      </c>
      <c r="AR255" s="101" t="s">
        <v>1267</v>
      </c>
      <c r="AS255" s="101"/>
      <c r="AT255" s="105"/>
    </row>
    <row r="256" spans="1:46" x14ac:dyDescent="0.25">
      <c r="A256" s="90" t="s">
        <v>1766</v>
      </c>
      <c r="B256" s="91" t="s">
        <v>1273</v>
      </c>
      <c r="C256" s="91" t="s">
        <v>1257</v>
      </c>
      <c r="D256" s="91" t="s">
        <v>21</v>
      </c>
      <c r="E256" s="91" t="s">
        <v>22</v>
      </c>
      <c r="F256" s="91" t="s">
        <v>38</v>
      </c>
      <c r="G256" s="91" t="s">
        <v>1767</v>
      </c>
      <c r="H256" s="91" t="s">
        <v>1768</v>
      </c>
      <c r="I256" s="91" t="s">
        <v>1750</v>
      </c>
      <c r="J256" s="91"/>
      <c r="K256" s="91"/>
      <c r="L256" s="92">
        <v>10.286436783571421</v>
      </c>
      <c r="M256" s="93">
        <v>2.5</v>
      </c>
      <c r="N256" s="92">
        <v>9.1609999999999996</v>
      </c>
      <c r="O256" s="91" t="s">
        <v>1769</v>
      </c>
      <c r="P256" s="91"/>
      <c r="Q256" s="91" t="s">
        <v>1259</v>
      </c>
      <c r="R256" s="91" t="s">
        <v>1770</v>
      </c>
      <c r="S256" s="91"/>
      <c r="T256" s="94">
        <v>2.44</v>
      </c>
      <c r="U256" s="95">
        <v>15</v>
      </c>
      <c r="V256" s="96">
        <v>45931</v>
      </c>
      <c r="W256" s="96"/>
      <c r="X256" s="91" t="s">
        <v>1771</v>
      </c>
      <c r="Y256" s="91"/>
      <c r="Z256" s="91"/>
      <c r="AA256" s="91"/>
      <c r="AB256" s="91"/>
      <c r="AC256" s="91"/>
      <c r="AD256" s="91" t="s">
        <v>1331</v>
      </c>
      <c r="AE256" s="96"/>
      <c r="AF256" s="90"/>
      <c r="AG256" s="92">
        <v>1.2545011805190217E-3</v>
      </c>
      <c r="AH256" s="92">
        <v>1.3144274769672369E-3</v>
      </c>
      <c r="AI256" s="92">
        <v>2.066617342668478</v>
      </c>
      <c r="AJ256" s="90" t="s">
        <v>26</v>
      </c>
      <c r="AK256" s="97">
        <v>2.9334625059771371</v>
      </c>
      <c r="AL256" s="92">
        <v>6.3775908058142953E-3</v>
      </c>
      <c r="AM256" s="98"/>
      <c r="AN256" s="99">
        <v>20</v>
      </c>
      <c r="AO256" s="100" t="s">
        <v>1266</v>
      </c>
      <c r="AP256" s="100" t="s">
        <v>1267</v>
      </c>
      <c r="AQ256" s="100" t="s">
        <v>1261</v>
      </c>
      <c r="AR256" s="101" t="s">
        <v>1267</v>
      </c>
      <c r="AS256" s="101"/>
      <c r="AT256" s="91"/>
    </row>
    <row r="257" spans="1:46" x14ac:dyDescent="0.25">
      <c r="A257" s="90" t="s">
        <v>1772</v>
      </c>
      <c r="B257" s="91" t="s">
        <v>1273</v>
      </c>
      <c r="C257" s="91" t="s">
        <v>1257</v>
      </c>
      <c r="D257" s="91" t="s">
        <v>21</v>
      </c>
      <c r="E257" s="91" t="s">
        <v>22</v>
      </c>
      <c r="F257" s="91" t="s">
        <v>38</v>
      </c>
      <c r="G257" s="91" t="s">
        <v>1767</v>
      </c>
      <c r="H257" s="91" t="s">
        <v>1768</v>
      </c>
      <c r="I257" s="91" t="s">
        <v>1743</v>
      </c>
      <c r="J257" s="91"/>
      <c r="K257" s="91"/>
      <c r="L257" s="92">
        <v>8.044103604137721</v>
      </c>
      <c r="M257" s="93">
        <v>2.5</v>
      </c>
      <c r="N257" s="92">
        <v>7.1639999999999997</v>
      </c>
      <c r="O257" s="91" t="s">
        <v>1773</v>
      </c>
      <c r="P257" s="91"/>
      <c r="Q257" s="91" t="s">
        <v>845</v>
      </c>
      <c r="R257" s="91" t="s">
        <v>1770</v>
      </c>
      <c r="S257" s="91"/>
      <c r="T257" s="94">
        <v>2.44</v>
      </c>
      <c r="U257" s="95">
        <v>15</v>
      </c>
      <c r="V257" s="96">
        <v>45931</v>
      </c>
      <c r="W257" s="96"/>
      <c r="X257" s="91" t="s">
        <v>1771</v>
      </c>
      <c r="Y257" s="91"/>
      <c r="Z257" s="91"/>
      <c r="AA257" s="91"/>
      <c r="AB257" s="91"/>
      <c r="AC257" s="91"/>
      <c r="AD257" s="91" t="s">
        <v>1331</v>
      </c>
      <c r="AE257" s="96"/>
      <c r="AF257" s="90"/>
      <c r="AG257" s="92">
        <v>9.8103334321998376E-4</v>
      </c>
      <c r="AH257" s="92">
        <v>1.0278963481053691E-3</v>
      </c>
      <c r="AI257" s="92">
        <v>1.6161168696514547</v>
      </c>
      <c r="AJ257" s="90" t="s">
        <v>26</v>
      </c>
      <c r="AK257" s="97">
        <v>9.7894453640566255</v>
      </c>
      <c r="AL257" s="92">
        <v>4.9873442345653995E-3</v>
      </c>
      <c r="AM257" s="91"/>
      <c r="AN257" s="99">
        <v>20</v>
      </c>
      <c r="AO257" s="100" t="s">
        <v>1266</v>
      </c>
      <c r="AP257" s="100" t="s">
        <v>1267</v>
      </c>
      <c r="AQ257" s="100" t="s">
        <v>1261</v>
      </c>
      <c r="AR257" s="101" t="s">
        <v>1267</v>
      </c>
      <c r="AS257" s="101"/>
      <c r="AT257" s="91"/>
    </row>
    <row r="258" spans="1:46" x14ac:dyDescent="0.25">
      <c r="A258" s="90" t="s">
        <v>1774</v>
      </c>
      <c r="B258" s="91" t="s">
        <v>1273</v>
      </c>
      <c r="C258" s="91" t="s">
        <v>1257</v>
      </c>
      <c r="D258" s="91" t="s">
        <v>21</v>
      </c>
      <c r="E258" s="91" t="s">
        <v>22</v>
      </c>
      <c r="F258" s="91" t="s">
        <v>38</v>
      </c>
      <c r="G258" s="91" t="s">
        <v>1767</v>
      </c>
      <c r="H258" s="91" t="s">
        <v>1775</v>
      </c>
      <c r="I258" s="91" t="s">
        <v>1750</v>
      </c>
      <c r="J258" s="91"/>
      <c r="K258" s="91"/>
      <c r="L258" s="92">
        <v>15.529027476999538</v>
      </c>
      <c r="M258" s="93">
        <v>4</v>
      </c>
      <c r="N258" s="92">
        <v>13.83</v>
      </c>
      <c r="O258" s="91" t="s">
        <v>1776</v>
      </c>
      <c r="P258" s="91"/>
      <c r="Q258" s="91" t="s">
        <v>1259</v>
      </c>
      <c r="R258" s="91" t="s">
        <v>1770</v>
      </c>
      <c r="S258" s="91"/>
      <c r="T258" s="94">
        <v>3.9</v>
      </c>
      <c r="U258" s="95">
        <v>15</v>
      </c>
      <c r="V258" s="96">
        <v>45931</v>
      </c>
      <c r="W258" s="96"/>
      <c r="X258" s="91" t="s">
        <v>1771</v>
      </c>
      <c r="Y258" s="91"/>
      <c r="Z258" s="91"/>
      <c r="AA258" s="91"/>
      <c r="AB258" s="91"/>
      <c r="AC258" s="91"/>
      <c r="AD258" s="91" t="s">
        <v>1331</v>
      </c>
      <c r="AE258" s="96"/>
      <c r="AF258" s="90"/>
      <c r="AG258" s="92">
        <v>1.8938709012747594E-3</v>
      </c>
      <c r="AH258" s="92">
        <v>1.9843392649772831E-3</v>
      </c>
      <c r="AI258" s="92">
        <v>1.9519315591405133</v>
      </c>
      <c r="AJ258" s="90" t="s">
        <v>26</v>
      </c>
      <c r="AK258" s="97">
        <v>4.3785436542438116</v>
      </c>
      <c r="AL258" s="92">
        <v>9.6279970357397403E-3</v>
      </c>
      <c r="AM258" s="98"/>
      <c r="AN258" s="99">
        <v>20</v>
      </c>
      <c r="AO258" s="100" t="s">
        <v>1266</v>
      </c>
      <c r="AP258" s="100" t="s">
        <v>1267</v>
      </c>
      <c r="AQ258" s="100" t="s">
        <v>1261</v>
      </c>
      <c r="AR258" s="101" t="s">
        <v>1267</v>
      </c>
      <c r="AS258" s="101"/>
      <c r="AT258" s="91"/>
    </row>
    <row r="259" spans="1:46" x14ac:dyDescent="0.25">
      <c r="A259" s="90" t="s">
        <v>1777</v>
      </c>
      <c r="B259" s="91" t="s">
        <v>1273</v>
      </c>
      <c r="C259" s="91" t="s">
        <v>1257</v>
      </c>
      <c r="D259" s="91" t="s">
        <v>21</v>
      </c>
      <c r="E259" s="91" t="s">
        <v>22</v>
      </c>
      <c r="F259" s="91" t="s">
        <v>38</v>
      </c>
      <c r="G259" s="91" t="s">
        <v>1767</v>
      </c>
      <c r="H259" s="91" t="s">
        <v>1775</v>
      </c>
      <c r="I259" s="91" t="s">
        <v>1743</v>
      </c>
      <c r="J259" s="91"/>
      <c r="K259" s="91"/>
      <c r="L259" s="92">
        <v>13.246271666389267</v>
      </c>
      <c r="M259" s="93">
        <v>4</v>
      </c>
      <c r="N259" s="92">
        <v>11.797000000000001</v>
      </c>
      <c r="O259" s="91" t="s">
        <v>1778</v>
      </c>
      <c r="P259" s="91"/>
      <c r="Q259" s="91" t="s">
        <v>845</v>
      </c>
      <c r="R259" s="91" t="s">
        <v>1770</v>
      </c>
      <c r="S259" s="91"/>
      <c r="T259" s="94">
        <v>3.9</v>
      </c>
      <c r="U259" s="95">
        <v>15</v>
      </c>
      <c r="V259" s="96">
        <v>45931</v>
      </c>
      <c r="W259" s="96"/>
      <c r="X259" s="91" t="s">
        <v>1771</v>
      </c>
      <c r="Y259" s="91"/>
      <c r="Z259" s="91"/>
      <c r="AA259" s="91"/>
      <c r="AB259" s="91"/>
      <c r="AC259" s="91"/>
      <c r="AD259" s="91" t="s">
        <v>1331</v>
      </c>
      <c r="AE259" s="96"/>
      <c r="AF259" s="90"/>
      <c r="AG259" s="92">
        <v>1.6154732481806463E-3</v>
      </c>
      <c r="AH259" s="92">
        <v>1.6926428278334785E-3</v>
      </c>
      <c r="AI259" s="92">
        <v>1.6649990313218104</v>
      </c>
      <c r="AJ259" s="90" t="s">
        <v>26</v>
      </c>
      <c r="AK259" s="97">
        <v>8.8660855718899771</v>
      </c>
      <c r="AL259" s="92">
        <v>8.2126884331613619E-3</v>
      </c>
      <c r="AM259" s="91"/>
      <c r="AN259" s="99">
        <v>20</v>
      </c>
      <c r="AO259" s="100" t="s">
        <v>1266</v>
      </c>
      <c r="AP259" s="100" t="s">
        <v>1267</v>
      </c>
      <c r="AQ259" s="100" t="s">
        <v>1261</v>
      </c>
      <c r="AR259" s="101" t="s">
        <v>1267</v>
      </c>
      <c r="AS259" s="101"/>
      <c r="AT259" s="105"/>
    </row>
    <row r="260" spans="1:46" x14ac:dyDescent="0.25">
      <c r="A260" s="90" t="s">
        <v>1779</v>
      </c>
      <c r="B260" s="91" t="s">
        <v>1273</v>
      </c>
      <c r="C260" s="91" t="s">
        <v>1257</v>
      </c>
      <c r="D260" s="91" t="s">
        <v>21</v>
      </c>
      <c r="E260" s="91" t="s">
        <v>135</v>
      </c>
      <c r="F260" s="91" t="s">
        <v>695</v>
      </c>
      <c r="G260" s="91" t="s">
        <v>1780</v>
      </c>
      <c r="H260" s="91" t="s">
        <v>1781</v>
      </c>
      <c r="I260" s="91" t="s">
        <v>1782</v>
      </c>
      <c r="J260" s="91" t="s">
        <v>1783</v>
      </c>
      <c r="K260" s="91"/>
      <c r="L260" s="92">
        <v>10.509215524560807</v>
      </c>
      <c r="M260" s="93">
        <v>2</v>
      </c>
      <c r="N260" s="92">
        <v>9.4447834786762357</v>
      </c>
      <c r="O260" s="91" t="s">
        <v>1784</v>
      </c>
      <c r="P260" s="91"/>
      <c r="Q260" s="91"/>
      <c r="R260" s="91"/>
      <c r="S260" s="91"/>
      <c r="T260" s="94">
        <v>0.01</v>
      </c>
      <c r="U260" s="95">
        <v>12</v>
      </c>
      <c r="V260" s="96">
        <v>45200</v>
      </c>
      <c r="W260" s="96"/>
      <c r="X260" s="91" t="s">
        <v>1261</v>
      </c>
      <c r="Y260" s="91"/>
      <c r="Z260" s="91"/>
      <c r="AA260" s="91"/>
      <c r="AB260" s="91"/>
      <c r="AC260" s="91"/>
      <c r="AD260" s="91" t="s">
        <v>1264</v>
      </c>
      <c r="AE260" s="96">
        <v>45121</v>
      </c>
      <c r="AF260" s="90" t="s">
        <v>1785</v>
      </c>
      <c r="AG260" s="92">
        <v>9.1860088175876908E-4</v>
      </c>
      <c r="AH260" s="92">
        <v>8.8166957892412139E-4</v>
      </c>
      <c r="AI260" s="92">
        <v>17.581889666400627</v>
      </c>
      <c r="AJ260" s="90" t="s">
        <v>26</v>
      </c>
      <c r="AK260" s="97">
        <v>-52.249617772932382</v>
      </c>
      <c r="AL260" s="92">
        <v>5.2867638275732034E-3</v>
      </c>
      <c r="AM260" s="98"/>
      <c r="AN260" s="99">
        <v>8</v>
      </c>
      <c r="AO260" s="100" t="s">
        <v>1266</v>
      </c>
      <c r="AP260" s="100" t="s">
        <v>1267</v>
      </c>
      <c r="AQ260" s="100" t="s">
        <v>1261</v>
      </c>
      <c r="AR260" s="101" t="s">
        <v>1267</v>
      </c>
      <c r="AS260" s="101"/>
      <c r="AT260" s="91"/>
    </row>
    <row r="261" spans="1:46" x14ac:dyDescent="0.25">
      <c r="A261" s="90" t="s">
        <v>1786</v>
      </c>
      <c r="B261" s="91" t="s">
        <v>1273</v>
      </c>
      <c r="C261" s="91" t="s">
        <v>1257</v>
      </c>
      <c r="D261" s="91" t="s">
        <v>21</v>
      </c>
      <c r="E261" s="91" t="s">
        <v>135</v>
      </c>
      <c r="F261" s="91" t="s">
        <v>695</v>
      </c>
      <c r="G261" s="91" t="s">
        <v>1780</v>
      </c>
      <c r="H261" s="91" t="s">
        <v>1781</v>
      </c>
      <c r="I261" s="91" t="s">
        <v>1782</v>
      </c>
      <c r="J261" s="91" t="s">
        <v>1787</v>
      </c>
      <c r="K261" s="91"/>
      <c r="L261" s="92">
        <v>19.252978477647485</v>
      </c>
      <c r="M261" s="93">
        <v>4</v>
      </c>
      <c r="N261" s="92">
        <v>17.302929282972663</v>
      </c>
      <c r="O261" s="91" t="s">
        <v>1788</v>
      </c>
      <c r="P261" s="91"/>
      <c r="Q261" s="91"/>
      <c r="R261" s="91"/>
      <c r="S261" s="91"/>
      <c r="T261" s="94">
        <v>3.4353841923726698</v>
      </c>
      <c r="U261" s="95">
        <v>12</v>
      </c>
      <c r="V261" s="96">
        <v>45200</v>
      </c>
      <c r="W261" s="96"/>
      <c r="X261" s="91" t="s">
        <v>1261</v>
      </c>
      <c r="Y261" s="91"/>
      <c r="Z261" s="91"/>
      <c r="AA261" s="91"/>
      <c r="AB261" s="91"/>
      <c r="AC261" s="91"/>
      <c r="AD261" s="91" t="s">
        <v>1264</v>
      </c>
      <c r="AE261" s="96">
        <v>45121</v>
      </c>
      <c r="AF261" s="90" t="s">
        <v>1785</v>
      </c>
      <c r="AG261" s="92">
        <v>1.6828851748940314E-3</v>
      </c>
      <c r="AH261" s="92">
        <v>1.6152266920162936E-3</v>
      </c>
      <c r="AI261" s="92">
        <v>2.2056970158110314</v>
      </c>
      <c r="AJ261" s="90" t="s">
        <v>26</v>
      </c>
      <c r="AK261" s="97">
        <v>-5.8032249072322708</v>
      </c>
      <c r="AL261" s="92">
        <v>1.1579138980388428E-2</v>
      </c>
      <c r="AM261" s="91"/>
      <c r="AN261" s="99">
        <v>8</v>
      </c>
      <c r="AO261" s="100" t="s">
        <v>1266</v>
      </c>
      <c r="AP261" s="100" t="s">
        <v>1267</v>
      </c>
      <c r="AQ261" s="100" t="s">
        <v>1261</v>
      </c>
      <c r="AR261" s="101" t="s">
        <v>1267</v>
      </c>
      <c r="AS261" s="101"/>
      <c r="AT261" s="91"/>
    </row>
    <row r="262" spans="1:46" x14ac:dyDescent="0.25">
      <c r="A262" s="90" t="s">
        <v>1789</v>
      </c>
      <c r="B262" s="91" t="s">
        <v>1273</v>
      </c>
      <c r="C262" s="91" t="s">
        <v>1257</v>
      </c>
      <c r="D262" s="91" t="s">
        <v>21</v>
      </c>
      <c r="E262" s="91" t="s">
        <v>135</v>
      </c>
      <c r="F262" s="91" t="s">
        <v>695</v>
      </c>
      <c r="G262" s="91" t="s">
        <v>1780</v>
      </c>
      <c r="H262" s="91" t="s">
        <v>1781</v>
      </c>
      <c r="I262" s="91" t="s">
        <v>1782</v>
      </c>
      <c r="J262" s="91" t="s">
        <v>1790</v>
      </c>
      <c r="K262" s="91"/>
      <c r="L262" s="92">
        <v>19.444845949239799</v>
      </c>
      <c r="M262" s="93">
        <v>4</v>
      </c>
      <c r="N262" s="92">
        <v>17.475363345396769</v>
      </c>
      <c r="O262" s="91" t="s">
        <v>1791</v>
      </c>
      <c r="P262" s="91"/>
      <c r="Q262" s="91"/>
      <c r="R262" s="91"/>
      <c r="S262" s="91"/>
      <c r="T262" s="94">
        <v>0.51906519237267501</v>
      </c>
      <c r="U262" s="95">
        <v>12</v>
      </c>
      <c r="V262" s="96">
        <v>45200</v>
      </c>
      <c r="W262" s="96"/>
      <c r="X262" s="91" t="s">
        <v>1261</v>
      </c>
      <c r="Y262" s="91"/>
      <c r="Z262" s="91"/>
      <c r="AA262" s="91"/>
      <c r="AB262" s="91"/>
      <c r="AC262" s="91"/>
      <c r="AD262" s="91" t="s">
        <v>1264</v>
      </c>
      <c r="AE262" s="96">
        <v>45121</v>
      </c>
      <c r="AF262" s="90" t="s">
        <v>1785</v>
      </c>
      <c r="AG262" s="92">
        <v>1.6996561344555341E-3</v>
      </c>
      <c r="AH262" s="92">
        <v>1.6313233942385178E-3</v>
      </c>
      <c r="AI262" s="92">
        <v>7.586359632686194</v>
      </c>
      <c r="AJ262" s="90" t="s">
        <v>26</v>
      </c>
      <c r="AK262" s="97">
        <v>-26.14681338888229</v>
      </c>
      <c r="AL262" s="92">
        <v>1.1717214785663401E-2</v>
      </c>
      <c r="AM262" s="98"/>
      <c r="AN262" s="99">
        <v>8</v>
      </c>
      <c r="AO262" s="100" t="s">
        <v>1266</v>
      </c>
      <c r="AP262" s="100" t="s">
        <v>1267</v>
      </c>
      <c r="AQ262" s="100" t="s">
        <v>1261</v>
      </c>
      <c r="AR262" s="101" t="s">
        <v>1267</v>
      </c>
      <c r="AS262" s="101"/>
      <c r="AT262" s="91"/>
    </row>
    <row r="263" spans="1:46" x14ac:dyDescent="0.25">
      <c r="A263" s="90" t="s">
        <v>1792</v>
      </c>
      <c r="B263" s="91" t="s">
        <v>1273</v>
      </c>
      <c r="C263" s="91" t="s">
        <v>1257</v>
      </c>
      <c r="D263" s="91" t="s">
        <v>21</v>
      </c>
      <c r="E263" s="91" t="s">
        <v>135</v>
      </c>
      <c r="F263" s="91" t="s">
        <v>695</v>
      </c>
      <c r="G263" s="91" t="s">
        <v>1780</v>
      </c>
      <c r="H263" s="91" t="s">
        <v>1781</v>
      </c>
      <c r="I263" s="91" t="s">
        <v>1782</v>
      </c>
      <c r="J263" s="91" t="s">
        <v>1793</v>
      </c>
      <c r="K263" s="91"/>
      <c r="L263" s="92">
        <v>22.532723433110871</v>
      </c>
      <c r="M263" s="93">
        <v>4</v>
      </c>
      <c r="N263" s="92">
        <v>20.250483350851276</v>
      </c>
      <c r="O263" s="91" t="s">
        <v>1794</v>
      </c>
      <c r="P263" s="91"/>
      <c r="Q263" s="91"/>
      <c r="R263" s="91"/>
      <c r="S263" s="91"/>
      <c r="T263" s="94">
        <v>3.7410046923726799</v>
      </c>
      <c r="U263" s="95">
        <v>12</v>
      </c>
      <c r="V263" s="96">
        <v>45200</v>
      </c>
      <c r="W263" s="96"/>
      <c r="X263" s="91" t="s">
        <v>1261</v>
      </c>
      <c r="Y263" s="91"/>
      <c r="Z263" s="91"/>
      <c r="AA263" s="91"/>
      <c r="AB263" s="91"/>
      <c r="AC263" s="91"/>
      <c r="AD263" s="91" t="s">
        <v>1264</v>
      </c>
      <c r="AE263" s="96">
        <v>45121</v>
      </c>
      <c r="AF263" s="90" t="s">
        <v>1785</v>
      </c>
      <c r="AG263" s="92">
        <v>1.9695646707128638E-3</v>
      </c>
      <c r="AH263" s="92">
        <v>1.8903805650245984E-3</v>
      </c>
      <c r="AI263" s="92">
        <v>2.2738765203350635</v>
      </c>
      <c r="AJ263" s="90" t="s">
        <v>26</v>
      </c>
      <c r="AK263" s="97">
        <v>-4.8900282503527714</v>
      </c>
      <c r="AL263" s="92">
        <v>1.3939379734404241E-2</v>
      </c>
      <c r="AM263" s="91"/>
      <c r="AN263" s="99">
        <v>8</v>
      </c>
      <c r="AO263" s="100" t="s">
        <v>1266</v>
      </c>
      <c r="AP263" s="100" t="s">
        <v>1267</v>
      </c>
      <c r="AQ263" s="100" t="s">
        <v>1261</v>
      </c>
      <c r="AR263" s="101" t="s">
        <v>1267</v>
      </c>
      <c r="AS263" s="101"/>
      <c r="AT263" s="105"/>
    </row>
    <row r="264" spans="1:46" x14ac:dyDescent="0.25">
      <c r="A264" s="90" t="s">
        <v>1795</v>
      </c>
      <c r="B264" s="91" t="s">
        <v>1273</v>
      </c>
      <c r="C264" s="91" t="s">
        <v>1257</v>
      </c>
      <c r="D264" s="91" t="s">
        <v>21</v>
      </c>
      <c r="E264" s="91" t="s">
        <v>135</v>
      </c>
      <c r="F264" s="91" t="s">
        <v>695</v>
      </c>
      <c r="G264" s="91" t="s">
        <v>1780</v>
      </c>
      <c r="H264" s="91" t="s">
        <v>1781</v>
      </c>
      <c r="I264" s="91" t="s">
        <v>1782</v>
      </c>
      <c r="J264" s="91" t="s">
        <v>1796</v>
      </c>
      <c r="K264" s="91"/>
      <c r="L264" s="92">
        <v>22.532723433110871</v>
      </c>
      <c r="M264" s="93">
        <v>4</v>
      </c>
      <c r="N264" s="92">
        <v>20.250483350851276</v>
      </c>
      <c r="O264" s="91" t="s">
        <v>1797</v>
      </c>
      <c r="P264" s="91"/>
      <c r="Q264" s="91"/>
      <c r="R264" s="91"/>
      <c r="S264" s="91"/>
      <c r="T264" s="94">
        <v>56.750196192372698</v>
      </c>
      <c r="U264" s="95">
        <v>12</v>
      </c>
      <c r="V264" s="96">
        <v>45200</v>
      </c>
      <c r="W264" s="96"/>
      <c r="X264" s="91" t="s">
        <v>1261</v>
      </c>
      <c r="Y264" s="91"/>
      <c r="Z264" s="91"/>
      <c r="AA264" s="91"/>
      <c r="AB264" s="91"/>
      <c r="AC264" s="91"/>
      <c r="AD264" s="91" t="s">
        <v>1264</v>
      </c>
      <c r="AE264" s="96">
        <v>45121</v>
      </c>
      <c r="AF264" s="90" t="s">
        <v>1785</v>
      </c>
      <c r="AG264" s="92">
        <v>1.9695646707128638E-3</v>
      </c>
      <c r="AH264" s="92">
        <v>1.8903805650245984E-3</v>
      </c>
      <c r="AI264" s="92">
        <v>0.18004795981735333</v>
      </c>
      <c r="AJ264" s="90" t="s">
        <v>1267</v>
      </c>
      <c r="AK264" s="97">
        <v>305.19535695117031</v>
      </c>
      <c r="AL264" s="92">
        <v>1.3939379734404241E-2</v>
      </c>
      <c r="AM264" s="98"/>
      <c r="AN264" s="99">
        <v>8</v>
      </c>
      <c r="AO264" s="100" t="s">
        <v>1266</v>
      </c>
      <c r="AP264" s="100" t="s">
        <v>1267</v>
      </c>
      <c r="AQ264" s="100" t="s">
        <v>1261</v>
      </c>
      <c r="AR264" s="101" t="s">
        <v>1267</v>
      </c>
      <c r="AS264" s="101"/>
      <c r="AT264" s="91"/>
    </row>
    <row r="265" spans="1:46" x14ac:dyDescent="0.25">
      <c r="A265" s="90" t="s">
        <v>1798</v>
      </c>
      <c r="B265" s="91" t="s">
        <v>1273</v>
      </c>
      <c r="C265" s="91" t="s">
        <v>1257</v>
      </c>
      <c r="D265" s="91" t="s">
        <v>21</v>
      </c>
      <c r="E265" s="91" t="s">
        <v>135</v>
      </c>
      <c r="F265" s="91" t="s">
        <v>695</v>
      </c>
      <c r="G265" s="91" t="s">
        <v>1780</v>
      </c>
      <c r="H265" s="91" t="s">
        <v>1781</v>
      </c>
      <c r="I265" s="91" t="s">
        <v>1799</v>
      </c>
      <c r="J265" s="91" t="s">
        <v>1783</v>
      </c>
      <c r="K265" s="91"/>
      <c r="L265" s="92">
        <v>4.0945544442226263</v>
      </c>
      <c r="M265" s="93">
        <v>1</v>
      </c>
      <c r="N265" s="92">
        <v>3.6798351006271108</v>
      </c>
      <c r="O265" s="91" t="s">
        <v>1800</v>
      </c>
      <c r="P265" s="91"/>
      <c r="Q265" s="91"/>
      <c r="R265" s="91"/>
      <c r="S265" s="91"/>
      <c r="T265" s="94">
        <v>0.38537312202826302</v>
      </c>
      <c r="U265" s="95">
        <v>12</v>
      </c>
      <c r="V265" s="96">
        <v>45200</v>
      </c>
      <c r="W265" s="96"/>
      <c r="X265" s="91" t="s">
        <v>1261</v>
      </c>
      <c r="Y265" s="91"/>
      <c r="Z265" s="91"/>
      <c r="AA265" s="91"/>
      <c r="AB265" s="91"/>
      <c r="AC265" s="91"/>
      <c r="AD265" s="91" t="s">
        <v>1264</v>
      </c>
      <c r="AE265" s="96">
        <v>45121</v>
      </c>
      <c r="AF265" s="90" t="s">
        <v>1785</v>
      </c>
      <c r="AG265" s="92">
        <v>3.5790124525297319E-4</v>
      </c>
      <c r="AH265" s="92">
        <v>3.4351223307607637E-4</v>
      </c>
      <c r="AI265" s="92">
        <v>7.563677637461133</v>
      </c>
      <c r="AJ265" s="90" t="s">
        <v>26</v>
      </c>
      <c r="AK265" s="97">
        <v>-98.02901388519949</v>
      </c>
      <c r="AL265" s="92">
        <v>2.139626815908961E-3</v>
      </c>
      <c r="AM265" s="91"/>
      <c r="AN265" s="99">
        <v>8</v>
      </c>
      <c r="AO265" s="100" t="s">
        <v>1266</v>
      </c>
      <c r="AP265" s="100" t="s">
        <v>1267</v>
      </c>
      <c r="AQ265" s="100" t="s">
        <v>1261</v>
      </c>
      <c r="AR265" s="101" t="s">
        <v>1267</v>
      </c>
      <c r="AS265" s="101"/>
      <c r="AT265" s="91"/>
    </row>
    <row r="266" spans="1:46" x14ac:dyDescent="0.25">
      <c r="A266" s="90" t="s">
        <v>1801</v>
      </c>
      <c r="B266" s="91" t="s">
        <v>1273</v>
      </c>
      <c r="C266" s="91" t="s">
        <v>1257</v>
      </c>
      <c r="D266" s="91" t="s">
        <v>21</v>
      </c>
      <c r="E266" s="91" t="s">
        <v>135</v>
      </c>
      <c r="F266" s="91" t="s">
        <v>695</v>
      </c>
      <c r="G266" s="91" t="s">
        <v>1780</v>
      </c>
      <c r="H266" s="91" t="s">
        <v>1781</v>
      </c>
      <c r="I266" s="91" t="s">
        <v>1799</v>
      </c>
      <c r="J266" s="91" t="s">
        <v>1787</v>
      </c>
      <c r="K266" s="91"/>
      <c r="L266" s="92">
        <v>11.546470193750258</v>
      </c>
      <c r="M266" s="93">
        <v>2</v>
      </c>
      <c r="N266" s="92">
        <v>10.376979201548682</v>
      </c>
      <c r="O266" s="91" t="s">
        <v>1802</v>
      </c>
      <c r="P266" s="91"/>
      <c r="Q266" s="91"/>
      <c r="R266" s="91"/>
      <c r="S266" s="91"/>
      <c r="T266" s="94">
        <v>0.01</v>
      </c>
      <c r="U266" s="95">
        <v>12</v>
      </c>
      <c r="V266" s="96">
        <v>45200</v>
      </c>
      <c r="W266" s="96"/>
      <c r="X266" s="91" t="s">
        <v>1261</v>
      </c>
      <c r="Y266" s="91"/>
      <c r="Z266" s="91"/>
      <c r="AA266" s="91"/>
      <c r="AB266" s="91"/>
      <c r="AC266" s="91"/>
      <c r="AD266" s="91" t="s">
        <v>1264</v>
      </c>
      <c r="AE266" s="96">
        <v>45121</v>
      </c>
      <c r="AF266" s="90" t="s">
        <v>1785</v>
      </c>
      <c r="AG266" s="92">
        <v>1.0092663602142269E-3</v>
      </c>
      <c r="AH266" s="92">
        <v>9.6868995502013449E-4</v>
      </c>
      <c r="AI266" s="92">
        <v>15.112765425153073</v>
      </c>
      <c r="AJ266" s="90" t="s">
        <v>26</v>
      </c>
      <c r="AK266" s="97">
        <v>-40.021534551822846</v>
      </c>
      <c r="AL266" s="92">
        <v>7.5023350405923782E-3</v>
      </c>
      <c r="AM266" s="98"/>
      <c r="AN266" s="99">
        <v>8</v>
      </c>
      <c r="AO266" s="100" t="s">
        <v>1266</v>
      </c>
      <c r="AP266" s="100" t="s">
        <v>1267</v>
      </c>
      <c r="AQ266" s="100" t="s">
        <v>1261</v>
      </c>
      <c r="AR266" s="101" t="s">
        <v>1267</v>
      </c>
      <c r="AS266" s="101"/>
      <c r="AT266" s="91"/>
    </row>
    <row r="267" spans="1:46" x14ac:dyDescent="0.25">
      <c r="A267" s="90" t="s">
        <v>1803</v>
      </c>
      <c r="B267" s="91" t="s">
        <v>1273</v>
      </c>
      <c r="C267" s="91" t="s">
        <v>1257</v>
      </c>
      <c r="D267" s="91" t="s">
        <v>21</v>
      </c>
      <c r="E267" s="91" t="s">
        <v>135</v>
      </c>
      <c r="F267" s="91" t="s">
        <v>695</v>
      </c>
      <c r="G267" s="91" t="s">
        <v>1780</v>
      </c>
      <c r="H267" s="91" t="s">
        <v>1781</v>
      </c>
      <c r="I267" s="91" t="s">
        <v>1799</v>
      </c>
      <c r="J267" s="91" t="s">
        <v>1790</v>
      </c>
      <c r="K267" s="91"/>
      <c r="L267" s="92">
        <v>6.228170228509371</v>
      </c>
      <c r="M267" s="93">
        <v>2</v>
      </c>
      <c r="N267" s="92">
        <v>5.5973463613086203</v>
      </c>
      <c r="O267" s="91" t="s">
        <v>1804</v>
      </c>
      <c r="P267" s="91"/>
      <c r="Q267" s="91"/>
      <c r="R267" s="91"/>
      <c r="S267" s="91"/>
      <c r="T267" s="94">
        <v>1.87242212202826</v>
      </c>
      <c r="U267" s="95">
        <v>12</v>
      </c>
      <c r="V267" s="96">
        <v>45200</v>
      </c>
      <c r="W267" s="96"/>
      <c r="X267" s="91" t="s">
        <v>1261</v>
      </c>
      <c r="Y267" s="91"/>
      <c r="Z267" s="91"/>
      <c r="AA267" s="91"/>
      <c r="AB267" s="91"/>
      <c r="AC267" s="91"/>
      <c r="AD267" s="91" t="s">
        <v>1264</v>
      </c>
      <c r="AE267" s="96">
        <v>45121</v>
      </c>
      <c r="AF267" s="90" t="s">
        <v>1785</v>
      </c>
      <c r="AG267" s="92">
        <v>5.4439864234219492E-4</v>
      </c>
      <c r="AH267" s="92">
        <v>5.2251171459984764E-4</v>
      </c>
      <c r="AI267" s="92">
        <v>2.2530157924123428</v>
      </c>
      <c r="AJ267" s="90" t="s">
        <v>26</v>
      </c>
      <c r="AK267" s="97">
        <v>-28.856123808988894</v>
      </c>
      <c r="AL267" s="92">
        <v>3.6750653929532831E-3</v>
      </c>
      <c r="AM267" s="91"/>
      <c r="AN267" s="99">
        <v>8</v>
      </c>
      <c r="AO267" s="100" t="s">
        <v>1266</v>
      </c>
      <c r="AP267" s="100" t="s">
        <v>1267</v>
      </c>
      <c r="AQ267" s="100" t="s">
        <v>1261</v>
      </c>
      <c r="AR267" s="101" t="s">
        <v>1267</v>
      </c>
      <c r="AS267" s="101"/>
      <c r="AT267" s="105"/>
    </row>
    <row r="268" spans="1:46" x14ac:dyDescent="0.25">
      <c r="A268" s="90" t="s">
        <v>1805</v>
      </c>
      <c r="B268" s="91" t="s">
        <v>1273</v>
      </c>
      <c r="C268" s="91" t="s">
        <v>1257</v>
      </c>
      <c r="D268" s="91" t="s">
        <v>21</v>
      </c>
      <c r="E268" s="91" t="s">
        <v>135</v>
      </c>
      <c r="F268" s="91" t="s">
        <v>695</v>
      </c>
      <c r="G268" s="91" t="s">
        <v>1780</v>
      </c>
      <c r="H268" s="91" t="s">
        <v>1781</v>
      </c>
      <c r="I268" s="91" t="s">
        <v>1799</v>
      </c>
      <c r="J268" s="91" t="s">
        <v>1793</v>
      </c>
      <c r="K268" s="91"/>
      <c r="L268" s="92">
        <v>9.2199486661023116</v>
      </c>
      <c r="M268" s="93">
        <v>2</v>
      </c>
      <c r="N268" s="92">
        <v>8.2861007686380379</v>
      </c>
      <c r="O268" s="91" t="s">
        <v>1806</v>
      </c>
      <c r="P268" s="91"/>
      <c r="Q268" s="91"/>
      <c r="R268" s="91"/>
      <c r="S268" s="91"/>
      <c r="T268" s="94">
        <v>1.82680712202826</v>
      </c>
      <c r="U268" s="95">
        <v>12</v>
      </c>
      <c r="V268" s="96">
        <v>45200</v>
      </c>
      <c r="W268" s="96"/>
      <c r="X268" s="91" t="s">
        <v>1261</v>
      </c>
      <c r="Y268" s="91"/>
      <c r="Z268" s="91"/>
      <c r="AA268" s="91"/>
      <c r="AB268" s="91"/>
      <c r="AC268" s="91"/>
      <c r="AD268" s="91" t="s">
        <v>1264</v>
      </c>
      <c r="AE268" s="96">
        <v>45121</v>
      </c>
      <c r="AF268" s="90" t="s">
        <v>1785</v>
      </c>
      <c r="AG268" s="92">
        <v>8.0590724918129595E-4</v>
      </c>
      <c r="AH268" s="92">
        <v>7.7350666556856606E-4</v>
      </c>
      <c r="AI268" s="92">
        <v>2.7119726804943123</v>
      </c>
      <c r="AJ268" s="90" t="s">
        <v>26</v>
      </c>
      <c r="AK268" s="97">
        <v>-22.910015491327886</v>
      </c>
      <c r="AL268" s="92">
        <v>5.8280734747646187E-3</v>
      </c>
      <c r="AM268" s="98"/>
      <c r="AN268" s="99">
        <v>8</v>
      </c>
      <c r="AO268" s="100" t="s">
        <v>1266</v>
      </c>
      <c r="AP268" s="100" t="s">
        <v>1267</v>
      </c>
      <c r="AQ268" s="100" t="s">
        <v>1261</v>
      </c>
      <c r="AR268" s="101" t="s">
        <v>1267</v>
      </c>
      <c r="AS268" s="101"/>
      <c r="AT268" s="91"/>
    </row>
    <row r="269" spans="1:46" x14ac:dyDescent="0.25">
      <c r="A269" s="90" t="s">
        <v>1807</v>
      </c>
      <c r="B269" s="91" t="s">
        <v>1273</v>
      </c>
      <c r="C269" s="91" t="s">
        <v>1257</v>
      </c>
      <c r="D269" s="91" t="s">
        <v>21</v>
      </c>
      <c r="E269" s="91" t="s">
        <v>135</v>
      </c>
      <c r="F269" s="91" t="s">
        <v>695</v>
      </c>
      <c r="G269" s="91" t="s">
        <v>1780</v>
      </c>
      <c r="H269" s="91" t="s">
        <v>1781</v>
      </c>
      <c r="I269" s="91" t="s">
        <v>1799</v>
      </c>
      <c r="J269" s="91" t="s">
        <v>1796</v>
      </c>
      <c r="K269" s="91"/>
      <c r="L269" s="92">
        <v>9.2199486661023116</v>
      </c>
      <c r="M269" s="93">
        <v>2</v>
      </c>
      <c r="N269" s="92">
        <v>8.2861007686380379</v>
      </c>
      <c r="O269" s="91" t="s">
        <v>1808</v>
      </c>
      <c r="P269" s="91"/>
      <c r="Q269" s="91"/>
      <c r="R269" s="91"/>
      <c r="S269" s="91"/>
      <c r="T269" s="94">
        <v>25.861350622028301</v>
      </c>
      <c r="U269" s="95">
        <v>12</v>
      </c>
      <c r="V269" s="96">
        <v>45200</v>
      </c>
      <c r="W269" s="96"/>
      <c r="X269" s="91" t="s">
        <v>1261</v>
      </c>
      <c r="Y269" s="91"/>
      <c r="Z269" s="91"/>
      <c r="AA269" s="91"/>
      <c r="AB269" s="91"/>
      <c r="AC269" s="91"/>
      <c r="AD269" s="91" t="s">
        <v>1264</v>
      </c>
      <c r="AE269" s="96">
        <v>45121</v>
      </c>
      <c r="AF269" s="90" t="s">
        <v>1785</v>
      </c>
      <c r="AG269" s="92">
        <v>8.0590724918129595E-4</v>
      </c>
      <c r="AH269" s="92">
        <v>7.7350666556856606E-4</v>
      </c>
      <c r="AI269" s="92">
        <v>0.22442985618325939</v>
      </c>
      <c r="AJ269" s="90" t="s">
        <v>1267</v>
      </c>
      <c r="AK269" s="97">
        <v>313.51686064199782</v>
      </c>
      <c r="AL269" s="92">
        <v>5.8280734747646187E-3</v>
      </c>
      <c r="AM269" s="91"/>
      <c r="AN269" s="99">
        <v>8</v>
      </c>
      <c r="AO269" s="100" t="s">
        <v>1266</v>
      </c>
      <c r="AP269" s="100" t="s">
        <v>1267</v>
      </c>
      <c r="AQ269" s="100" t="s">
        <v>1261</v>
      </c>
      <c r="AR269" s="101" t="s">
        <v>1267</v>
      </c>
      <c r="AS269" s="101"/>
      <c r="AT269" s="91"/>
    </row>
    <row r="270" spans="1:46" x14ac:dyDescent="0.25">
      <c r="A270" s="90" t="s">
        <v>1809</v>
      </c>
      <c r="B270" s="91" t="s">
        <v>1273</v>
      </c>
      <c r="C270" s="91" t="s">
        <v>1257</v>
      </c>
      <c r="D270" s="91" t="s">
        <v>21</v>
      </c>
      <c r="E270" s="91" t="s">
        <v>135</v>
      </c>
      <c r="F270" s="91" t="s">
        <v>695</v>
      </c>
      <c r="G270" s="91" t="s">
        <v>1780</v>
      </c>
      <c r="H270" s="91" t="s">
        <v>1781</v>
      </c>
      <c r="I270" s="91" t="s">
        <v>1810</v>
      </c>
      <c r="J270" s="91" t="s">
        <v>1783</v>
      </c>
      <c r="K270" s="91"/>
      <c r="L270" s="92">
        <v>24.956837333636248</v>
      </c>
      <c r="M270" s="93">
        <v>2</v>
      </c>
      <c r="N270" s="92">
        <v>22.429069456027602</v>
      </c>
      <c r="O270" s="91" t="s">
        <v>1811</v>
      </c>
      <c r="P270" s="91"/>
      <c r="Q270" s="91"/>
      <c r="R270" s="91"/>
      <c r="S270" s="91"/>
      <c r="T270" s="94">
        <v>7.0660322620504701E-2</v>
      </c>
      <c r="U270" s="95">
        <v>12</v>
      </c>
      <c r="V270" s="96">
        <v>45200</v>
      </c>
      <c r="W270" s="96"/>
      <c r="X270" s="91" t="s">
        <v>1261</v>
      </c>
      <c r="Y270" s="91"/>
      <c r="Z270" s="91"/>
      <c r="AA270" s="91"/>
      <c r="AB270" s="91"/>
      <c r="AC270" s="91"/>
      <c r="AD270" s="91" t="s">
        <v>1264</v>
      </c>
      <c r="AE270" s="96">
        <v>45121</v>
      </c>
      <c r="AF270" s="90" t="s">
        <v>1785</v>
      </c>
      <c r="AG270" s="92">
        <v>2.1814542414712256E-3</v>
      </c>
      <c r="AH270" s="92">
        <v>2.0937513567783092E-3</v>
      </c>
      <c r="AI270" s="92">
        <v>13.442130128526014</v>
      </c>
      <c r="AJ270" s="90" t="s">
        <v>26</v>
      </c>
      <c r="AK270" s="97">
        <v>-35.400842833080624</v>
      </c>
      <c r="AL270" s="92">
        <v>1.3622332902624499E-2</v>
      </c>
      <c r="AM270" s="98"/>
      <c r="AN270" s="99">
        <v>8</v>
      </c>
      <c r="AO270" s="100" t="s">
        <v>1266</v>
      </c>
      <c r="AP270" s="100" t="s">
        <v>1267</v>
      </c>
      <c r="AQ270" s="100" t="s">
        <v>1261</v>
      </c>
      <c r="AR270" s="101" t="s">
        <v>1267</v>
      </c>
      <c r="AS270" s="101"/>
      <c r="AT270" s="91"/>
    </row>
    <row r="271" spans="1:46" x14ac:dyDescent="0.25">
      <c r="A271" s="90" t="s">
        <v>1812</v>
      </c>
      <c r="B271" s="91" t="s">
        <v>1273</v>
      </c>
      <c r="C271" s="91" t="s">
        <v>1257</v>
      </c>
      <c r="D271" s="91" t="s">
        <v>21</v>
      </c>
      <c r="E271" s="91" t="s">
        <v>135</v>
      </c>
      <c r="F271" s="91" t="s">
        <v>695</v>
      </c>
      <c r="G271" s="91" t="s">
        <v>1780</v>
      </c>
      <c r="H271" s="91" t="s">
        <v>1781</v>
      </c>
      <c r="I271" s="91" t="s">
        <v>1810</v>
      </c>
      <c r="J271" s="91" t="s">
        <v>1787</v>
      </c>
      <c r="K271" s="91"/>
      <c r="L271" s="92">
        <v>30.60372945443482</v>
      </c>
      <c r="M271" s="93">
        <v>4</v>
      </c>
      <c r="N271" s="92">
        <v>27.504012803011083</v>
      </c>
      <c r="O271" s="91" t="s">
        <v>1813</v>
      </c>
      <c r="P271" s="91"/>
      <c r="Q271" s="91"/>
      <c r="R271" s="91"/>
      <c r="S271" s="91"/>
      <c r="T271" s="94">
        <v>7.0660322620504701E-2</v>
      </c>
      <c r="U271" s="95">
        <v>12</v>
      </c>
      <c r="V271" s="96">
        <v>45200</v>
      </c>
      <c r="W271" s="96"/>
      <c r="X271" s="91" t="s">
        <v>1261</v>
      </c>
      <c r="Y271" s="91"/>
      <c r="Z271" s="91"/>
      <c r="AA271" s="91"/>
      <c r="AB271" s="91"/>
      <c r="AC271" s="91"/>
      <c r="AD271" s="91" t="s">
        <v>1264</v>
      </c>
      <c r="AE271" s="96">
        <v>45121</v>
      </c>
      <c r="AF271" s="90" t="s">
        <v>1785</v>
      </c>
      <c r="AG271" s="92">
        <v>2.6750438980197334E-3</v>
      </c>
      <c r="AH271" s="92">
        <v>2.5674968030239254E-3</v>
      </c>
      <c r="AI271" s="92">
        <v>12.559690175254547</v>
      </c>
      <c r="AJ271" s="90" t="s">
        <v>26</v>
      </c>
      <c r="AK271" s="97">
        <v>-29.816986279796932</v>
      </c>
      <c r="AL271" s="92">
        <v>1.7686071119475136E-2</v>
      </c>
      <c r="AM271" s="91"/>
      <c r="AN271" s="99">
        <v>8</v>
      </c>
      <c r="AO271" s="100" t="s">
        <v>1266</v>
      </c>
      <c r="AP271" s="100" t="s">
        <v>1267</v>
      </c>
      <c r="AQ271" s="100" t="s">
        <v>1261</v>
      </c>
      <c r="AR271" s="101" t="s">
        <v>1267</v>
      </c>
      <c r="AS271" s="101"/>
      <c r="AT271" s="105"/>
    </row>
    <row r="272" spans="1:46" x14ac:dyDescent="0.25">
      <c r="A272" s="90" t="s">
        <v>1814</v>
      </c>
      <c r="B272" s="91" t="s">
        <v>1273</v>
      </c>
      <c r="C272" s="91" t="s">
        <v>1257</v>
      </c>
      <c r="D272" s="91" t="s">
        <v>21</v>
      </c>
      <c r="E272" s="91" t="s">
        <v>135</v>
      </c>
      <c r="F272" s="91" t="s">
        <v>695</v>
      </c>
      <c r="G272" s="91" t="s">
        <v>1780</v>
      </c>
      <c r="H272" s="91" t="s">
        <v>1781</v>
      </c>
      <c r="I272" s="91" t="s">
        <v>1810</v>
      </c>
      <c r="J272" s="91" t="s">
        <v>1790</v>
      </c>
      <c r="K272" s="91"/>
      <c r="L272" s="92">
        <v>33.477198301629407</v>
      </c>
      <c r="M272" s="93">
        <v>4</v>
      </c>
      <c r="N272" s="92">
        <v>30.086440676057155</v>
      </c>
      <c r="O272" s="91" t="s">
        <v>1815</v>
      </c>
      <c r="P272" s="91"/>
      <c r="Q272" s="91"/>
      <c r="R272" s="91"/>
      <c r="S272" s="91"/>
      <c r="T272" s="94">
        <v>1.7492923226205099</v>
      </c>
      <c r="U272" s="95">
        <v>12</v>
      </c>
      <c r="V272" s="96">
        <v>45200</v>
      </c>
      <c r="W272" s="96"/>
      <c r="X272" s="91" t="s">
        <v>1261</v>
      </c>
      <c r="Y272" s="91"/>
      <c r="Z272" s="91"/>
      <c r="AA272" s="91"/>
      <c r="AB272" s="91"/>
      <c r="AC272" s="91"/>
      <c r="AD272" s="91" t="s">
        <v>1264</v>
      </c>
      <c r="AE272" s="96">
        <v>45121</v>
      </c>
      <c r="AF272" s="90" t="s">
        <v>1785</v>
      </c>
      <c r="AG272" s="92">
        <v>2.9262111721678782E-3</v>
      </c>
      <c r="AH272" s="92">
        <v>2.8085661828112919E-3</v>
      </c>
      <c r="AI272" s="92">
        <v>5.1751411850488367</v>
      </c>
      <c r="AJ272" s="90" t="s">
        <v>26</v>
      </c>
      <c r="AK272" s="97">
        <v>-20.932236395697295</v>
      </c>
      <c r="AL272" s="92">
        <v>1.9753938703887752E-2</v>
      </c>
      <c r="AM272" s="98"/>
      <c r="AN272" s="99">
        <v>8</v>
      </c>
      <c r="AO272" s="100" t="s">
        <v>1266</v>
      </c>
      <c r="AP272" s="100" t="s">
        <v>1267</v>
      </c>
      <c r="AQ272" s="100" t="s">
        <v>1261</v>
      </c>
      <c r="AR272" s="101" t="s">
        <v>1267</v>
      </c>
      <c r="AS272" s="101"/>
      <c r="AT272" s="91"/>
    </row>
    <row r="273" spans="1:46" x14ac:dyDescent="0.25">
      <c r="A273" s="90" t="s">
        <v>1816</v>
      </c>
      <c r="B273" s="91" t="s">
        <v>1273</v>
      </c>
      <c r="C273" s="91" t="s">
        <v>1257</v>
      </c>
      <c r="D273" s="91" t="s">
        <v>21</v>
      </c>
      <c r="E273" s="91" t="s">
        <v>135</v>
      </c>
      <c r="F273" s="91" t="s">
        <v>695</v>
      </c>
      <c r="G273" s="91" t="s">
        <v>1780</v>
      </c>
      <c r="H273" s="91" t="s">
        <v>1781</v>
      </c>
      <c r="I273" s="91" t="s">
        <v>1810</v>
      </c>
      <c r="J273" s="91" t="s">
        <v>1793</v>
      </c>
      <c r="K273" s="91"/>
      <c r="L273" s="92">
        <v>25.330925341697981</v>
      </c>
      <c r="M273" s="93">
        <v>4</v>
      </c>
      <c r="N273" s="92">
        <v>22.765267741223589</v>
      </c>
      <c r="O273" s="91" t="s">
        <v>1817</v>
      </c>
      <c r="P273" s="91"/>
      <c r="Q273" s="91"/>
      <c r="R273" s="91"/>
      <c r="S273" s="91"/>
      <c r="T273" s="94">
        <v>1.7492923226205099</v>
      </c>
      <c r="U273" s="95">
        <v>12</v>
      </c>
      <c r="V273" s="96">
        <v>45200</v>
      </c>
      <c r="W273" s="96"/>
      <c r="X273" s="91" t="s">
        <v>1261</v>
      </c>
      <c r="Y273" s="91"/>
      <c r="Z273" s="91"/>
      <c r="AA273" s="91"/>
      <c r="AB273" s="91"/>
      <c r="AC273" s="91"/>
      <c r="AD273" s="91" t="s">
        <v>1264</v>
      </c>
      <c r="AE273" s="96">
        <v>45121</v>
      </c>
      <c r="AF273" s="90" t="s">
        <v>1785</v>
      </c>
      <c r="AG273" s="92">
        <v>2.2141529308508266E-3</v>
      </c>
      <c r="AH273" s="92">
        <v>2.1251354325713631E-3</v>
      </c>
      <c r="AI273" s="92">
        <v>4.6187509479736395</v>
      </c>
      <c r="AJ273" s="90" t="s">
        <v>26</v>
      </c>
      <c r="AK273" s="97">
        <v>-25.105258310687038</v>
      </c>
      <c r="AL273" s="92">
        <v>1.3891542177798512E-2</v>
      </c>
      <c r="AM273" s="91"/>
      <c r="AN273" s="99">
        <v>8</v>
      </c>
      <c r="AO273" s="100" t="s">
        <v>1266</v>
      </c>
      <c r="AP273" s="100" t="s">
        <v>1267</v>
      </c>
      <c r="AQ273" s="100" t="s">
        <v>1261</v>
      </c>
      <c r="AR273" s="101" t="s">
        <v>1267</v>
      </c>
      <c r="AS273" s="101"/>
      <c r="AT273" s="91"/>
    </row>
    <row r="274" spans="1:46" x14ac:dyDescent="0.25">
      <c r="A274" s="90" t="s">
        <v>1818</v>
      </c>
      <c r="B274" s="91" t="s">
        <v>1273</v>
      </c>
      <c r="C274" s="91" t="s">
        <v>1257</v>
      </c>
      <c r="D274" s="91" t="s">
        <v>21</v>
      </c>
      <c r="E274" s="91" t="s">
        <v>135</v>
      </c>
      <c r="F274" s="91" t="s">
        <v>695</v>
      </c>
      <c r="G274" s="91" t="s">
        <v>1780</v>
      </c>
      <c r="H274" s="91" t="s">
        <v>1781</v>
      </c>
      <c r="I274" s="91" t="s">
        <v>1810</v>
      </c>
      <c r="J274" s="91" t="s">
        <v>1796</v>
      </c>
      <c r="K274" s="91"/>
      <c r="L274" s="92">
        <v>25.330925341697981</v>
      </c>
      <c r="M274" s="93">
        <v>4</v>
      </c>
      <c r="N274" s="92">
        <v>22.765267741223589</v>
      </c>
      <c r="O274" s="91" t="s">
        <v>1819</v>
      </c>
      <c r="P274" s="91"/>
      <c r="Q274" s="91"/>
      <c r="R274" s="91"/>
      <c r="S274" s="91"/>
      <c r="T274" s="94">
        <v>82.132045322620499</v>
      </c>
      <c r="U274" s="95">
        <v>12</v>
      </c>
      <c r="V274" s="96">
        <v>45200</v>
      </c>
      <c r="W274" s="96"/>
      <c r="X274" s="91" t="s">
        <v>1261</v>
      </c>
      <c r="Y274" s="91"/>
      <c r="Z274" s="91"/>
      <c r="AA274" s="91"/>
      <c r="AB274" s="91"/>
      <c r="AC274" s="91"/>
      <c r="AD274" s="91" t="s">
        <v>1264</v>
      </c>
      <c r="AE274" s="96">
        <v>45121</v>
      </c>
      <c r="AF274" s="90" t="s">
        <v>1785</v>
      </c>
      <c r="AG274" s="92">
        <v>2.2141529308508266E-3</v>
      </c>
      <c r="AH274" s="92">
        <v>2.1251354325713631E-3</v>
      </c>
      <c r="AI274" s="92">
        <v>0.1428089313711336</v>
      </c>
      <c r="AJ274" s="90" t="s">
        <v>1267</v>
      </c>
      <c r="AK274" s="97">
        <v>445.38448682617133</v>
      </c>
      <c r="AL274" s="92">
        <v>1.3891542177798512E-2</v>
      </c>
      <c r="AM274" s="98"/>
      <c r="AN274" s="99">
        <v>8</v>
      </c>
      <c r="AO274" s="100" t="s">
        <v>1266</v>
      </c>
      <c r="AP274" s="100" t="s">
        <v>1267</v>
      </c>
      <c r="AQ274" s="100" t="s">
        <v>1261</v>
      </c>
      <c r="AR274" s="101" t="s">
        <v>1267</v>
      </c>
      <c r="AS274" s="101"/>
      <c r="AT274" s="91"/>
    </row>
    <row r="275" spans="1:46" x14ac:dyDescent="0.25">
      <c r="A275" s="90" t="s">
        <v>1820</v>
      </c>
      <c r="B275" s="91" t="s">
        <v>1273</v>
      </c>
      <c r="C275" s="91" t="s">
        <v>1257</v>
      </c>
      <c r="D275" s="91" t="s">
        <v>21</v>
      </c>
      <c r="E275" s="91" t="s">
        <v>135</v>
      </c>
      <c r="F275" s="91" t="s">
        <v>695</v>
      </c>
      <c r="G275" s="91" t="s">
        <v>1780</v>
      </c>
      <c r="H275" s="91" t="s">
        <v>1821</v>
      </c>
      <c r="I275" s="91" t="s">
        <v>1810</v>
      </c>
      <c r="J275" s="91" t="s">
        <v>1783</v>
      </c>
      <c r="K275" s="91"/>
      <c r="L275" s="92">
        <v>46.13574153339826</v>
      </c>
      <c r="M275" s="93">
        <v>6</v>
      </c>
      <c r="N275" s="92">
        <v>41.46285594702627</v>
      </c>
      <c r="O275" s="91" t="s">
        <v>1822</v>
      </c>
      <c r="P275" s="91"/>
      <c r="Q275" s="91"/>
      <c r="R275" s="91"/>
      <c r="S275" s="91"/>
      <c r="T275" s="94">
        <v>2.0677314590198699</v>
      </c>
      <c r="U275" s="95">
        <v>12</v>
      </c>
      <c r="V275" s="96">
        <v>45200</v>
      </c>
      <c r="W275" s="96"/>
      <c r="X275" s="91" t="s">
        <v>1261</v>
      </c>
      <c r="Y275" s="91"/>
      <c r="Z275" s="91"/>
      <c r="AA275" s="91"/>
      <c r="AB275" s="91"/>
      <c r="AC275" s="91"/>
      <c r="AD275" s="91" t="s">
        <v>1264</v>
      </c>
      <c r="AE275" s="96">
        <v>45121</v>
      </c>
      <c r="AF275" s="90" t="s">
        <v>1785</v>
      </c>
      <c r="AG275" s="92">
        <v>4.0326828157751975E-3</v>
      </c>
      <c r="AH275" s="92">
        <v>3.8705533934516255E-3</v>
      </c>
      <c r="AI275" s="92">
        <v>5.1510822461670047</v>
      </c>
      <c r="AJ275" s="90" t="s">
        <v>26</v>
      </c>
      <c r="AK275" s="97">
        <v>-20.770894847494088</v>
      </c>
      <c r="AL275" s="92">
        <v>2.2949288998094852E-2</v>
      </c>
      <c r="AM275" s="91"/>
      <c r="AN275" s="99">
        <v>8</v>
      </c>
      <c r="AO275" s="100" t="s">
        <v>1266</v>
      </c>
      <c r="AP275" s="100" t="s">
        <v>1267</v>
      </c>
      <c r="AQ275" s="100" t="s">
        <v>1261</v>
      </c>
      <c r="AR275" s="101" t="s">
        <v>1267</v>
      </c>
      <c r="AS275" s="101"/>
      <c r="AT275" s="105"/>
    </row>
    <row r="276" spans="1:46" x14ac:dyDescent="0.25">
      <c r="A276" s="90" t="s">
        <v>1823</v>
      </c>
      <c r="B276" s="91" t="s">
        <v>1273</v>
      </c>
      <c r="C276" s="91" t="s">
        <v>1257</v>
      </c>
      <c r="D276" s="91" t="s">
        <v>21</v>
      </c>
      <c r="E276" s="91" t="s">
        <v>135</v>
      </c>
      <c r="F276" s="91" t="s">
        <v>695</v>
      </c>
      <c r="G276" s="91" t="s">
        <v>1780</v>
      </c>
      <c r="H276" s="91" t="s">
        <v>1821</v>
      </c>
      <c r="I276" s="91" t="s">
        <v>1810</v>
      </c>
      <c r="J276" s="91" t="s">
        <v>1787</v>
      </c>
      <c r="K276" s="91"/>
      <c r="L276" s="92">
        <v>79.144012696377644</v>
      </c>
      <c r="M276" s="93">
        <v>8</v>
      </c>
      <c r="N276" s="92">
        <v>71.127865044154063</v>
      </c>
      <c r="O276" s="91" t="s">
        <v>1824</v>
      </c>
      <c r="P276" s="91"/>
      <c r="Q276" s="91"/>
      <c r="R276" s="91"/>
      <c r="S276" s="91"/>
      <c r="T276" s="94">
        <v>2.0677314590198699</v>
      </c>
      <c r="U276" s="95">
        <v>12</v>
      </c>
      <c r="V276" s="96">
        <v>45200</v>
      </c>
      <c r="W276" s="96"/>
      <c r="X276" s="91" t="s">
        <v>1261</v>
      </c>
      <c r="Y276" s="91"/>
      <c r="Z276" s="91"/>
      <c r="AA276" s="91"/>
      <c r="AB276" s="91"/>
      <c r="AC276" s="91"/>
      <c r="AD276" s="91" t="s">
        <v>1264</v>
      </c>
      <c r="AE276" s="96">
        <v>45121</v>
      </c>
      <c r="AF276" s="90" t="s">
        <v>1785</v>
      </c>
      <c r="AG276" s="92">
        <v>6.9179054972191203E-3</v>
      </c>
      <c r="AH276" s="92">
        <v>6.6397789811525193E-3</v>
      </c>
      <c r="AI276" s="92">
        <v>6.3608468002221237</v>
      </c>
      <c r="AJ276" s="90" t="s">
        <v>26</v>
      </c>
      <c r="AK276" s="97">
        <v>-15.81429686200315</v>
      </c>
      <c r="AL276" s="92">
        <v>4.6703412527941635E-2</v>
      </c>
      <c r="AM276" s="98"/>
      <c r="AN276" s="99">
        <v>8</v>
      </c>
      <c r="AO276" s="100" t="s">
        <v>1266</v>
      </c>
      <c r="AP276" s="100" t="s">
        <v>1267</v>
      </c>
      <c r="AQ276" s="100" t="s">
        <v>1261</v>
      </c>
      <c r="AR276" s="101" t="s">
        <v>1267</v>
      </c>
      <c r="AS276" s="101"/>
      <c r="AT276" s="91"/>
    </row>
    <row r="277" spans="1:46" x14ac:dyDescent="0.25">
      <c r="A277" s="90" t="s">
        <v>1825</v>
      </c>
      <c r="B277" s="91" t="s">
        <v>1273</v>
      </c>
      <c r="C277" s="91" t="s">
        <v>1257</v>
      </c>
      <c r="D277" s="91" t="s">
        <v>21</v>
      </c>
      <c r="E277" s="91" t="s">
        <v>135</v>
      </c>
      <c r="F277" s="91" t="s">
        <v>695</v>
      </c>
      <c r="G277" s="91" t="s">
        <v>1780</v>
      </c>
      <c r="H277" s="91" t="s">
        <v>1821</v>
      </c>
      <c r="I277" s="91" t="s">
        <v>1810</v>
      </c>
      <c r="J277" s="91" t="s">
        <v>1790</v>
      </c>
      <c r="K277" s="91"/>
      <c r="L277" s="92">
        <v>79.12247405219486</v>
      </c>
      <c r="M277" s="93">
        <v>8</v>
      </c>
      <c r="N277" s="92">
        <v>71.108507954154788</v>
      </c>
      <c r="O277" s="91" t="s">
        <v>1826</v>
      </c>
      <c r="P277" s="91"/>
      <c r="Q277" s="91"/>
      <c r="R277" s="91"/>
      <c r="S277" s="91"/>
      <c r="T277" s="94">
        <v>2.0677314590198699</v>
      </c>
      <c r="U277" s="95">
        <v>12</v>
      </c>
      <c r="V277" s="96">
        <v>45200</v>
      </c>
      <c r="W277" s="96"/>
      <c r="X277" s="91" t="s">
        <v>1261</v>
      </c>
      <c r="Y277" s="91"/>
      <c r="Z277" s="91"/>
      <c r="AA277" s="91"/>
      <c r="AB277" s="91"/>
      <c r="AC277" s="91"/>
      <c r="AD277" s="91" t="s">
        <v>1264</v>
      </c>
      <c r="AE277" s="96">
        <v>45121</v>
      </c>
      <c r="AF277" s="90" t="s">
        <v>1785</v>
      </c>
      <c r="AG277" s="92">
        <v>6.9160228241031338E-3</v>
      </c>
      <c r="AH277" s="92">
        <v>6.6379719987661699E-3</v>
      </c>
      <c r="AI277" s="92">
        <v>6.3602857014708638</v>
      </c>
      <c r="AJ277" s="90" t="s">
        <v>26</v>
      </c>
      <c r="AK277" s="97">
        <v>-15.815893568036783</v>
      </c>
      <c r="AL277" s="92">
        <v>4.668791242458703E-2</v>
      </c>
      <c r="AM277" s="91"/>
      <c r="AN277" s="99">
        <v>8</v>
      </c>
      <c r="AO277" s="100" t="s">
        <v>1266</v>
      </c>
      <c r="AP277" s="100" t="s">
        <v>1267</v>
      </c>
      <c r="AQ277" s="100" t="s">
        <v>1261</v>
      </c>
      <c r="AR277" s="101" t="s">
        <v>1267</v>
      </c>
      <c r="AS277" s="101"/>
      <c r="AT277" s="91"/>
    </row>
    <row r="278" spans="1:46" x14ac:dyDescent="0.25">
      <c r="A278" s="90" t="s">
        <v>1827</v>
      </c>
      <c r="B278" s="91" t="s">
        <v>1273</v>
      </c>
      <c r="C278" s="91" t="s">
        <v>1257</v>
      </c>
      <c r="D278" s="91" t="s">
        <v>21</v>
      </c>
      <c r="E278" s="91" t="s">
        <v>135</v>
      </c>
      <c r="F278" s="91" t="s">
        <v>695</v>
      </c>
      <c r="G278" s="91" t="s">
        <v>1780</v>
      </c>
      <c r="H278" s="91" t="s">
        <v>1821</v>
      </c>
      <c r="I278" s="91" t="s">
        <v>1810</v>
      </c>
      <c r="J278" s="91" t="s">
        <v>1793</v>
      </c>
      <c r="K278" s="91"/>
      <c r="L278" s="92">
        <v>79.12247405219486</v>
      </c>
      <c r="M278" s="93">
        <v>8</v>
      </c>
      <c r="N278" s="92">
        <v>71.108507954154788</v>
      </c>
      <c r="O278" s="91" t="s">
        <v>1828</v>
      </c>
      <c r="P278" s="91"/>
      <c r="Q278" s="91"/>
      <c r="R278" s="91"/>
      <c r="S278" s="91"/>
      <c r="T278" s="94">
        <v>2.0677314590198699</v>
      </c>
      <c r="U278" s="95">
        <v>12</v>
      </c>
      <c r="V278" s="96">
        <v>45200</v>
      </c>
      <c r="W278" s="96"/>
      <c r="X278" s="91" t="s">
        <v>1261</v>
      </c>
      <c r="Y278" s="91"/>
      <c r="Z278" s="91"/>
      <c r="AA278" s="91"/>
      <c r="AB278" s="91"/>
      <c r="AC278" s="91"/>
      <c r="AD278" s="91" t="s">
        <v>1264</v>
      </c>
      <c r="AE278" s="96">
        <v>45121</v>
      </c>
      <c r="AF278" s="90" t="s">
        <v>1785</v>
      </c>
      <c r="AG278" s="92">
        <v>6.9160228241031338E-3</v>
      </c>
      <c r="AH278" s="92">
        <v>6.6379719987661699E-3</v>
      </c>
      <c r="AI278" s="92">
        <v>6.3602857014708638</v>
      </c>
      <c r="AJ278" s="90" t="s">
        <v>26</v>
      </c>
      <c r="AK278" s="97">
        <v>-15.815893568036783</v>
      </c>
      <c r="AL278" s="92">
        <v>4.668791242458703E-2</v>
      </c>
      <c r="AM278" s="98"/>
      <c r="AN278" s="99">
        <v>8</v>
      </c>
      <c r="AO278" s="100" t="s">
        <v>1266</v>
      </c>
      <c r="AP278" s="100" t="s">
        <v>1267</v>
      </c>
      <c r="AQ278" s="100" t="s">
        <v>1261</v>
      </c>
      <c r="AR278" s="101" t="s">
        <v>1267</v>
      </c>
      <c r="AS278" s="101"/>
      <c r="AT278" s="91"/>
    </row>
    <row r="279" spans="1:46" x14ac:dyDescent="0.25">
      <c r="A279" s="90" t="s">
        <v>1829</v>
      </c>
      <c r="B279" s="91" t="s">
        <v>1273</v>
      </c>
      <c r="C279" s="91" t="s">
        <v>1257</v>
      </c>
      <c r="D279" s="91" t="s">
        <v>21</v>
      </c>
      <c r="E279" s="91" t="s">
        <v>135</v>
      </c>
      <c r="F279" s="91" t="s">
        <v>695</v>
      </c>
      <c r="G279" s="91" t="s">
        <v>1780</v>
      </c>
      <c r="H279" s="91" t="s">
        <v>1821</v>
      </c>
      <c r="I279" s="91" t="s">
        <v>1810</v>
      </c>
      <c r="J279" s="91" t="s">
        <v>1830</v>
      </c>
      <c r="K279" s="91"/>
      <c r="L279" s="92">
        <v>79.12247405219486</v>
      </c>
      <c r="M279" s="93">
        <v>8</v>
      </c>
      <c r="N279" s="92">
        <v>71.108507954154788</v>
      </c>
      <c r="O279" s="91" t="s">
        <v>1831</v>
      </c>
      <c r="P279" s="91"/>
      <c r="Q279" s="91"/>
      <c r="R279" s="91"/>
      <c r="S279" s="91"/>
      <c r="T279" s="94">
        <v>76.465796459019899</v>
      </c>
      <c r="U279" s="95">
        <v>12</v>
      </c>
      <c r="V279" s="96">
        <v>45200</v>
      </c>
      <c r="W279" s="96"/>
      <c r="X279" s="91" t="s">
        <v>1261</v>
      </c>
      <c r="Y279" s="91"/>
      <c r="Z279" s="91"/>
      <c r="AA279" s="91"/>
      <c r="AB279" s="91"/>
      <c r="AC279" s="91"/>
      <c r="AD279" s="91" t="s">
        <v>1264</v>
      </c>
      <c r="AE279" s="96">
        <v>45121</v>
      </c>
      <c r="AF279" s="90" t="s">
        <v>1785</v>
      </c>
      <c r="AG279" s="92">
        <v>6.9160228241031338E-3</v>
      </c>
      <c r="AH279" s="92">
        <v>6.6379719987661699E-3</v>
      </c>
      <c r="AI279" s="92">
        <v>0.38594786042246176</v>
      </c>
      <c r="AJ279" s="90" t="s">
        <v>1267</v>
      </c>
      <c r="AK279" s="97">
        <v>113.98069803583155</v>
      </c>
      <c r="AL279" s="92">
        <v>4.668791242458703E-2</v>
      </c>
      <c r="AM279" s="91"/>
      <c r="AN279" s="99">
        <v>8</v>
      </c>
      <c r="AO279" s="100" t="s">
        <v>1266</v>
      </c>
      <c r="AP279" s="100" t="s">
        <v>1267</v>
      </c>
      <c r="AQ279" s="100" t="s">
        <v>1261</v>
      </c>
      <c r="AR279" s="101" t="s">
        <v>1267</v>
      </c>
      <c r="AS279" s="101"/>
      <c r="AT279" s="105"/>
    </row>
    <row r="280" spans="1:46" x14ac:dyDescent="0.25">
      <c r="A280" s="90" t="s">
        <v>1832</v>
      </c>
      <c r="B280" s="91" t="s">
        <v>1273</v>
      </c>
      <c r="C280" s="91" t="s">
        <v>1257</v>
      </c>
      <c r="D280" s="91" t="s">
        <v>21</v>
      </c>
      <c r="E280" s="91" t="s">
        <v>135</v>
      </c>
      <c r="F280" s="91" t="s">
        <v>695</v>
      </c>
      <c r="G280" s="91" t="s">
        <v>1780</v>
      </c>
      <c r="H280" s="91" t="s">
        <v>1833</v>
      </c>
      <c r="I280" s="91" t="s">
        <v>1782</v>
      </c>
      <c r="J280" s="91"/>
      <c r="K280" s="91"/>
      <c r="L280" s="92">
        <v>22.455366776986775</v>
      </c>
      <c r="M280" s="93">
        <v>4</v>
      </c>
      <c r="N280" s="92">
        <v>20.180961808922767</v>
      </c>
      <c r="O280" s="91" t="s">
        <v>1834</v>
      </c>
      <c r="P280" s="91"/>
      <c r="Q280" s="91"/>
      <c r="R280" s="91"/>
      <c r="S280" s="91"/>
      <c r="T280" s="94">
        <v>4.8047844454793402</v>
      </c>
      <c r="U280" s="95">
        <v>12</v>
      </c>
      <c r="V280" s="96">
        <v>45200</v>
      </c>
      <c r="W280" s="96"/>
      <c r="X280" s="91" t="s">
        <v>1261</v>
      </c>
      <c r="Y280" s="91"/>
      <c r="Z280" s="91"/>
      <c r="AA280" s="91"/>
      <c r="AB280" s="91"/>
      <c r="AC280" s="91"/>
      <c r="AD280" s="91" t="s">
        <v>1264</v>
      </c>
      <c r="AE280" s="96">
        <v>45121</v>
      </c>
      <c r="AF280" s="90" t="s">
        <v>1785</v>
      </c>
      <c r="AG280" s="92">
        <v>1.9628029964128715E-3</v>
      </c>
      <c r="AH280" s="92">
        <v>1.8838907361432217E-3</v>
      </c>
      <c r="AI280" s="92">
        <v>1.914223008540719</v>
      </c>
      <c r="AJ280" s="90" t="s">
        <v>26</v>
      </c>
      <c r="AK280" s="97">
        <v>-1.8597964476267312</v>
      </c>
      <c r="AL280" s="92">
        <v>1.3453730636189818E-2</v>
      </c>
      <c r="AM280" s="98"/>
      <c r="AN280" s="99">
        <v>8</v>
      </c>
      <c r="AO280" s="100" t="s">
        <v>1266</v>
      </c>
      <c r="AP280" s="100" t="s">
        <v>1267</v>
      </c>
      <c r="AQ280" s="100" t="s">
        <v>1261</v>
      </c>
      <c r="AR280" s="101" t="s">
        <v>1267</v>
      </c>
      <c r="AS280" s="101"/>
      <c r="AT280" s="91"/>
    </row>
    <row r="281" spans="1:46" x14ac:dyDescent="0.25">
      <c r="A281" s="90" t="s">
        <v>1835</v>
      </c>
      <c r="B281" s="91" t="s">
        <v>1273</v>
      </c>
      <c r="C281" s="91" t="s">
        <v>1257</v>
      </c>
      <c r="D281" s="91" t="s">
        <v>21</v>
      </c>
      <c r="E281" s="91" t="s">
        <v>135</v>
      </c>
      <c r="F281" s="91" t="s">
        <v>695</v>
      </c>
      <c r="G281" s="91" t="s">
        <v>1780</v>
      </c>
      <c r="H281" s="91" t="s">
        <v>1836</v>
      </c>
      <c r="I281" s="91" t="s">
        <v>1782</v>
      </c>
      <c r="J281" s="91"/>
      <c r="K281" s="91"/>
      <c r="L281" s="92">
        <v>48.082396797820159</v>
      </c>
      <c r="M281" s="93">
        <v>6</v>
      </c>
      <c r="N281" s="92">
        <v>43.212343093533192</v>
      </c>
      <c r="O281" s="91" t="s">
        <v>1837</v>
      </c>
      <c r="P281" s="91"/>
      <c r="Q281" s="91"/>
      <c r="R281" s="91"/>
      <c r="S281" s="91"/>
      <c r="T281" s="94">
        <v>2.9249173092130398</v>
      </c>
      <c r="U281" s="95">
        <v>12</v>
      </c>
      <c r="V281" s="96">
        <v>45200</v>
      </c>
      <c r="W281" s="96"/>
      <c r="X281" s="91" t="s">
        <v>1261</v>
      </c>
      <c r="Y281" s="91"/>
      <c r="Z281" s="91"/>
      <c r="AA281" s="91"/>
      <c r="AB281" s="91"/>
      <c r="AC281" s="91"/>
      <c r="AD281" s="91" t="s">
        <v>1264</v>
      </c>
      <c r="AE281" s="96">
        <v>45121</v>
      </c>
      <c r="AF281" s="90" t="s">
        <v>1785</v>
      </c>
      <c r="AG281" s="92">
        <v>4.2028381654489362E-3</v>
      </c>
      <c r="AH281" s="92">
        <v>4.0338678409745782E-3</v>
      </c>
      <c r="AI281" s="92">
        <v>4.1270088925620385</v>
      </c>
      <c r="AJ281" s="90" t="s">
        <v>26</v>
      </c>
      <c r="AK281" s="97">
        <v>-11.69981692766377</v>
      </c>
      <c r="AL281" s="92">
        <v>2.8807706473235023E-2</v>
      </c>
      <c r="AM281" s="91"/>
      <c r="AN281" s="99">
        <v>8</v>
      </c>
      <c r="AO281" s="100" t="s">
        <v>1266</v>
      </c>
      <c r="AP281" s="100" t="s">
        <v>1267</v>
      </c>
      <c r="AQ281" s="100" t="s">
        <v>1261</v>
      </c>
      <c r="AR281" s="101" t="s">
        <v>1267</v>
      </c>
      <c r="AS281" s="101"/>
      <c r="AT281" s="91"/>
    </row>
    <row r="282" spans="1:46" x14ac:dyDescent="0.25">
      <c r="A282" s="90" t="s">
        <v>1838</v>
      </c>
      <c r="B282" s="91" t="s">
        <v>1273</v>
      </c>
      <c r="C282" s="91" t="s">
        <v>1257</v>
      </c>
      <c r="D282" s="91" t="s">
        <v>21</v>
      </c>
      <c r="E282" s="91" t="s">
        <v>135</v>
      </c>
      <c r="F282" s="91" t="s">
        <v>695</v>
      </c>
      <c r="G282" s="91" t="s">
        <v>1780</v>
      </c>
      <c r="H282" s="91" t="s">
        <v>1839</v>
      </c>
      <c r="I282" s="91" t="s">
        <v>1840</v>
      </c>
      <c r="J282" s="91" t="s">
        <v>1841</v>
      </c>
      <c r="K282" s="91"/>
      <c r="L282" s="92">
        <v>68.304302504851393</v>
      </c>
      <c r="M282" s="93">
        <v>20</v>
      </c>
      <c r="N282" s="92">
        <v>61.386061244308202</v>
      </c>
      <c r="O282" s="91" t="s">
        <v>1842</v>
      </c>
      <c r="P282" s="91"/>
      <c r="Q282" s="91"/>
      <c r="R282" s="91"/>
      <c r="S282" s="91"/>
      <c r="T282" s="94">
        <v>40.252685330790101</v>
      </c>
      <c r="U282" s="95">
        <v>12</v>
      </c>
      <c r="V282" s="96">
        <v>45931</v>
      </c>
      <c r="W282" s="96"/>
      <c r="X282" s="91" t="s">
        <v>1261</v>
      </c>
      <c r="Y282" s="91"/>
      <c r="Z282" s="91"/>
      <c r="AA282" s="91"/>
      <c r="AB282" s="91"/>
      <c r="AC282" s="91"/>
      <c r="AD282" s="91" t="s">
        <v>1264</v>
      </c>
      <c r="AE282" s="96">
        <v>45121</v>
      </c>
      <c r="AF282" s="90" t="s">
        <v>1785</v>
      </c>
      <c r="AG282" s="92">
        <v>5.9704163800081891E-3</v>
      </c>
      <c r="AH282" s="92">
        <v>5.7303825853999586E-3</v>
      </c>
      <c r="AI282" s="92">
        <v>0.79994531361086407</v>
      </c>
      <c r="AJ282" s="90" t="s">
        <v>1267</v>
      </c>
      <c r="AK282" s="97">
        <v>44.46976779755326</v>
      </c>
      <c r="AL282" s="92">
        <v>4.5320957942942441E-2</v>
      </c>
      <c r="AM282" s="98"/>
      <c r="AN282" s="99">
        <v>8</v>
      </c>
      <c r="AO282" s="100" t="s">
        <v>1266</v>
      </c>
      <c r="AP282" s="100" t="s">
        <v>1267</v>
      </c>
      <c r="AQ282" s="100" t="s">
        <v>1261</v>
      </c>
      <c r="AR282" s="101" t="s">
        <v>1267</v>
      </c>
      <c r="AS282" s="101"/>
      <c r="AT282" s="91"/>
    </row>
    <row r="283" spans="1:46" x14ac:dyDescent="0.25">
      <c r="A283" s="90" t="s">
        <v>1843</v>
      </c>
      <c r="B283" s="91" t="s">
        <v>1273</v>
      </c>
      <c r="C283" s="91" t="s">
        <v>1257</v>
      </c>
      <c r="D283" s="91" t="s">
        <v>21</v>
      </c>
      <c r="E283" s="91" t="s">
        <v>135</v>
      </c>
      <c r="F283" s="91" t="s">
        <v>695</v>
      </c>
      <c r="G283" s="91" t="s">
        <v>1780</v>
      </c>
      <c r="H283" s="91" t="s">
        <v>1839</v>
      </c>
      <c r="I283" s="91" t="s">
        <v>1840</v>
      </c>
      <c r="J283" s="91" t="s">
        <v>1844</v>
      </c>
      <c r="K283" s="91"/>
      <c r="L283" s="92">
        <v>76.604128879541676</v>
      </c>
      <c r="M283" s="93">
        <v>20</v>
      </c>
      <c r="N283" s="92">
        <v>68.845234846405589</v>
      </c>
      <c r="O283" s="91" t="s">
        <v>1845</v>
      </c>
      <c r="P283" s="91"/>
      <c r="Q283" s="91"/>
      <c r="R283" s="91"/>
      <c r="S283" s="91"/>
      <c r="T283" s="94">
        <v>44.52529033079</v>
      </c>
      <c r="U283" s="95">
        <v>12</v>
      </c>
      <c r="V283" s="96">
        <v>45931</v>
      </c>
      <c r="W283" s="96"/>
      <c r="X283" s="91" t="s">
        <v>1261</v>
      </c>
      <c r="Y283" s="91"/>
      <c r="Z283" s="91"/>
      <c r="AA283" s="91"/>
      <c r="AB283" s="91"/>
      <c r="AC283" s="91"/>
      <c r="AD283" s="91" t="s">
        <v>1264</v>
      </c>
      <c r="AE283" s="96">
        <v>45121</v>
      </c>
      <c r="AF283" s="90" t="s">
        <v>1785</v>
      </c>
      <c r="AG283" s="92">
        <v>6.6958965843504446E-3</v>
      </c>
      <c r="AH283" s="92">
        <v>6.4266956839194892E-3</v>
      </c>
      <c r="AI283" s="92">
        <v>0.79002386184177587</v>
      </c>
      <c r="AJ283" s="90" t="s">
        <v>1267</v>
      </c>
      <c r="AK283" s="97">
        <v>44.908864212267048</v>
      </c>
      <c r="AL283" s="92">
        <v>5.1216520351883288E-2</v>
      </c>
      <c r="AM283" s="91"/>
      <c r="AN283" s="99">
        <v>8</v>
      </c>
      <c r="AO283" s="100" t="s">
        <v>1266</v>
      </c>
      <c r="AP283" s="100" t="s">
        <v>1267</v>
      </c>
      <c r="AQ283" s="100" t="s">
        <v>1261</v>
      </c>
      <c r="AR283" s="101" t="s">
        <v>1267</v>
      </c>
      <c r="AS283" s="101"/>
      <c r="AT283" s="105"/>
    </row>
    <row r="284" spans="1:46" x14ac:dyDescent="0.25">
      <c r="A284" s="90" t="s">
        <v>1846</v>
      </c>
      <c r="B284" s="91" t="s">
        <v>1273</v>
      </c>
      <c r="C284" s="91" t="s">
        <v>1257</v>
      </c>
      <c r="D284" s="91" t="s">
        <v>21</v>
      </c>
      <c r="E284" s="91" t="s">
        <v>135</v>
      </c>
      <c r="F284" s="91" t="s">
        <v>695</v>
      </c>
      <c r="G284" s="91" t="s">
        <v>1780</v>
      </c>
      <c r="H284" s="91" t="s">
        <v>1839</v>
      </c>
      <c r="I284" s="91" t="s">
        <v>1847</v>
      </c>
      <c r="J284" s="91" t="s">
        <v>1841</v>
      </c>
      <c r="K284" s="91"/>
      <c r="L284" s="92">
        <v>161.1299137888648</v>
      </c>
      <c r="M284" s="93">
        <v>50</v>
      </c>
      <c r="N284" s="92">
        <v>144.80977615474262</v>
      </c>
      <c r="O284" s="91" t="s">
        <v>1848</v>
      </c>
      <c r="P284" s="91"/>
      <c r="Q284" s="91"/>
      <c r="R284" s="91"/>
      <c r="S284" s="91"/>
      <c r="T284" s="94">
        <v>36.706892412713003</v>
      </c>
      <c r="U284" s="95">
        <v>12</v>
      </c>
      <c r="V284" s="96">
        <v>45931</v>
      </c>
      <c r="W284" s="96"/>
      <c r="X284" s="91" t="s">
        <v>1261</v>
      </c>
      <c r="Y284" s="91"/>
      <c r="Z284" s="91"/>
      <c r="AA284" s="91"/>
      <c r="AB284" s="91"/>
      <c r="AC284" s="91"/>
      <c r="AD284" s="91" t="s">
        <v>1264</v>
      </c>
      <c r="AE284" s="96">
        <v>45121</v>
      </c>
      <c r="AF284" s="90" t="s">
        <v>1785</v>
      </c>
      <c r="AG284" s="92">
        <v>1.408421785034724E-2</v>
      </c>
      <c r="AH284" s="92">
        <v>1.3517977903326461E-2</v>
      </c>
      <c r="AI284" s="92">
        <v>1.4508539837869954</v>
      </c>
      <c r="AJ284" s="90" t="s">
        <v>26</v>
      </c>
      <c r="AK284" s="97">
        <v>12.458320015648988</v>
      </c>
      <c r="AL284" s="92">
        <v>9.2592146196152303E-2</v>
      </c>
      <c r="AM284" s="98"/>
      <c r="AN284" s="99">
        <v>8</v>
      </c>
      <c r="AO284" s="100" t="s">
        <v>1266</v>
      </c>
      <c r="AP284" s="100" t="s">
        <v>1267</v>
      </c>
      <c r="AQ284" s="100" t="s">
        <v>1261</v>
      </c>
      <c r="AR284" s="101" t="s">
        <v>1267</v>
      </c>
      <c r="AS284" s="101"/>
      <c r="AT284" s="91"/>
    </row>
    <row r="285" spans="1:46" x14ac:dyDescent="0.25">
      <c r="A285" s="90" t="s">
        <v>1849</v>
      </c>
      <c r="B285" s="91" t="s">
        <v>1273</v>
      </c>
      <c r="C285" s="91" t="s">
        <v>1257</v>
      </c>
      <c r="D285" s="91" t="s">
        <v>21</v>
      </c>
      <c r="E285" s="91" t="s">
        <v>135</v>
      </c>
      <c r="F285" s="91" t="s">
        <v>695</v>
      </c>
      <c r="G285" s="91" t="s">
        <v>1780</v>
      </c>
      <c r="H285" s="91" t="s">
        <v>1839</v>
      </c>
      <c r="I285" s="91" t="s">
        <v>1847</v>
      </c>
      <c r="J285" s="91" t="s">
        <v>1844</v>
      </c>
      <c r="K285" s="91"/>
      <c r="L285" s="92">
        <v>177.95655340148514</v>
      </c>
      <c r="M285" s="93">
        <v>50</v>
      </c>
      <c r="N285" s="92">
        <v>159.9321197248691</v>
      </c>
      <c r="O285" s="91" t="s">
        <v>1850</v>
      </c>
      <c r="P285" s="91"/>
      <c r="Q285" s="91"/>
      <c r="R285" s="91"/>
      <c r="S285" s="91"/>
      <c r="T285" s="94">
        <v>34.052099412712998</v>
      </c>
      <c r="U285" s="95">
        <v>12</v>
      </c>
      <c r="V285" s="96">
        <v>45931</v>
      </c>
      <c r="W285" s="96"/>
      <c r="X285" s="91" t="s">
        <v>1261</v>
      </c>
      <c r="Y285" s="91"/>
      <c r="Z285" s="91"/>
      <c r="AA285" s="91"/>
      <c r="AB285" s="91"/>
      <c r="AC285" s="91"/>
      <c r="AD285" s="91" t="s">
        <v>1264</v>
      </c>
      <c r="AE285" s="96">
        <v>45121</v>
      </c>
      <c r="AF285" s="90" t="s">
        <v>1785</v>
      </c>
      <c r="AG285" s="92">
        <v>1.5555018972378282E-2</v>
      </c>
      <c r="AH285" s="92">
        <v>1.492964714041606E-2</v>
      </c>
      <c r="AI285" s="92">
        <v>1.6840131745667983</v>
      </c>
      <c r="AJ285" s="90" t="s">
        <v>26</v>
      </c>
      <c r="AK285" s="97">
        <v>7.7218933756583992</v>
      </c>
      <c r="AL285" s="92">
        <v>0.10454450513602959</v>
      </c>
      <c r="AM285" s="91"/>
      <c r="AN285" s="99">
        <v>8</v>
      </c>
      <c r="AO285" s="100" t="s">
        <v>1266</v>
      </c>
      <c r="AP285" s="100" t="s">
        <v>1267</v>
      </c>
      <c r="AQ285" s="100" t="s">
        <v>1261</v>
      </c>
      <c r="AR285" s="101" t="s">
        <v>1267</v>
      </c>
      <c r="AS285" s="101"/>
      <c r="AT285" s="91"/>
    </row>
    <row r="286" spans="1:46" x14ac:dyDescent="0.25">
      <c r="A286" s="90" t="s">
        <v>1851</v>
      </c>
      <c r="B286" s="91" t="s">
        <v>1273</v>
      </c>
      <c r="C286" s="91" t="s">
        <v>1257</v>
      </c>
      <c r="D286" s="91" t="s">
        <v>21</v>
      </c>
      <c r="E286" s="91" t="s">
        <v>267</v>
      </c>
      <c r="F286" s="91" t="s">
        <v>268</v>
      </c>
      <c r="G286" s="91" t="s">
        <v>811</v>
      </c>
      <c r="H286" s="91" t="s">
        <v>1750</v>
      </c>
      <c r="I286" s="91" t="s">
        <v>1852</v>
      </c>
      <c r="J286" s="91" t="s">
        <v>1853</v>
      </c>
      <c r="K286" s="91"/>
      <c r="L286" s="92">
        <v>842.76697561369099</v>
      </c>
      <c r="M286" s="93">
        <v>180</v>
      </c>
      <c r="N286" s="92">
        <v>760</v>
      </c>
      <c r="O286" s="91" t="s">
        <v>4325</v>
      </c>
      <c r="P286" s="91"/>
      <c r="Q286" s="91" t="s">
        <v>1259</v>
      </c>
      <c r="R286" s="91" t="s">
        <v>1770</v>
      </c>
      <c r="S286" s="91"/>
      <c r="T286" s="94">
        <v>445.07990611292399</v>
      </c>
      <c r="U286" s="95">
        <v>10</v>
      </c>
      <c r="V286" s="96">
        <v>45200</v>
      </c>
      <c r="W286" s="96"/>
      <c r="X286" s="91" t="s">
        <v>1854</v>
      </c>
      <c r="Y286" s="91"/>
      <c r="Z286" s="91"/>
      <c r="AA286" s="91"/>
      <c r="AB286" s="91" t="s">
        <v>1855</v>
      </c>
      <c r="AC286" s="91"/>
      <c r="AD286" s="91" t="s">
        <v>1331</v>
      </c>
      <c r="AE286" s="96"/>
      <c r="AF286" s="90"/>
      <c r="AG286" s="92">
        <v>8.9099701887243102E-2</v>
      </c>
      <c r="AH286" s="92">
        <v>9.2700875167770078E-2</v>
      </c>
      <c r="AI286" s="92">
        <v>0.66687830520949232</v>
      </c>
      <c r="AJ286" s="90"/>
      <c r="AK286" s="97">
        <v>53.716824382992058</v>
      </c>
      <c r="AL286" s="92">
        <v>0.78377328732073459</v>
      </c>
      <c r="AM286" s="98"/>
      <c r="AN286" s="99">
        <v>8</v>
      </c>
      <c r="AO286" s="100" t="s">
        <v>1266</v>
      </c>
      <c r="AP286" s="100" t="s">
        <v>1267</v>
      </c>
      <c r="AQ286" s="100" t="s">
        <v>1261</v>
      </c>
      <c r="AR286" s="101" t="s">
        <v>1267</v>
      </c>
      <c r="AS286" s="101"/>
      <c r="AT286" s="91"/>
    </row>
    <row r="287" spans="1:46" x14ac:dyDescent="0.25">
      <c r="A287" s="90" t="s">
        <v>1856</v>
      </c>
      <c r="B287" s="91" t="s">
        <v>1273</v>
      </c>
      <c r="C287" s="91" t="s">
        <v>1257</v>
      </c>
      <c r="D287" s="91" t="s">
        <v>21</v>
      </c>
      <c r="E287" s="91" t="s">
        <v>267</v>
      </c>
      <c r="F287" s="91" t="s">
        <v>268</v>
      </c>
      <c r="G287" s="91" t="s">
        <v>811</v>
      </c>
      <c r="H287" s="91" t="s">
        <v>845</v>
      </c>
      <c r="I287" s="91" t="s">
        <v>1852</v>
      </c>
      <c r="J287" s="91" t="s">
        <v>1853</v>
      </c>
      <c r="K287" s="91"/>
      <c r="L287" s="92">
        <v>842.76697561369099</v>
      </c>
      <c r="M287" s="93">
        <v>180</v>
      </c>
      <c r="N287" s="92">
        <v>760</v>
      </c>
      <c r="O287" s="91" t="s">
        <v>4326</v>
      </c>
      <c r="P287" s="91"/>
      <c r="Q287" s="91" t="s">
        <v>845</v>
      </c>
      <c r="R287" s="91" t="s">
        <v>1770</v>
      </c>
      <c r="S287" s="91"/>
      <c r="T287" s="94">
        <v>111.269976528231</v>
      </c>
      <c r="U287" s="95">
        <v>10</v>
      </c>
      <c r="V287" s="96">
        <v>45200</v>
      </c>
      <c r="W287" s="96"/>
      <c r="X287" s="91" t="s">
        <v>1854</v>
      </c>
      <c r="Y287" s="91"/>
      <c r="Z287" s="91"/>
      <c r="AA287" s="91"/>
      <c r="AB287" s="91" t="s">
        <v>1855</v>
      </c>
      <c r="AC287" s="91"/>
      <c r="AD287" s="91" t="s">
        <v>1331</v>
      </c>
      <c r="AE287" s="96"/>
      <c r="AF287" s="90"/>
      <c r="AG287" s="92">
        <v>8.9099701887243102E-2</v>
      </c>
      <c r="AH287" s="92">
        <v>9.2700875167770078E-2</v>
      </c>
      <c r="AI287" s="92">
        <v>2.6675132208379693</v>
      </c>
      <c r="AJ287" s="90"/>
      <c r="AK287" s="97">
        <v>-0.88667419681538129</v>
      </c>
      <c r="AL287" s="92">
        <v>0.78377328732073459</v>
      </c>
      <c r="AM287" s="91"/>
      <c r="AN287" s="99">
        <v>8</v>
      </c>
      <c r="AO287" s="100" t="s">
        <v>1266</v>
      </c>
      <c r="AP287" s="100" t="s">
        <v>1267</v>
      </c>
      <c r="AQ287" s="100" t="s">
        <v>1261</v>
      </c>
      <c r="AR287" s="101" t="s">
        <v>1267</v>
      </c>
      <c r="AS287" s="101"/>
      <c r="AT287" s="105"/>
    </row>
    <row r="288" spans="1:46" x14ac:dyDescent="0.25">
      <c r="A288" s="90" t="s">
        <v>1857</v>
      </c>
      <c r="B288" s="91" t="s">
        <v>1273</v>
      </c>
      <c r="C288" s="91" t="s">
        <v>1257</v>
      </c>
      <c r="D288" s="91" t="s">
        <v>21</v>
      </c>
      <c r="E288" s="91" t="s">
        <v>57</v>
      </c>
      <c r="F288" s="91" t="s">
        <v>437</v>
      </c>
      <c r="G288" s="91" t="s">
        <v>607</v>
      </c>
      <c r="H288" s="91" t="s">
        <v>1391</v>
      </c>
      <c r="I288" s="91" t="s">
        <v>1392</v>
      </c>
      <c r="J288" s="91" t="s">
        <v>1399</v>
      </c>
      <c r="K288" s="91"/>
      <c r="L288" s="92">
        <v>4052.4192589474869</v>
      </c>
      <c r="M288" s="93">
        <v>2000</v>
      </c>
      <c r="N288" s="92">
        <v>3655.6847115181695</v>
      </c>
      <c r="O288" s="91" t="s">
        <v>1400</v>
      </c>
      <c r="P288" s="91"/>
      <c r="Q288" s="91" t="s">
        <v>1321</v>
      </c>
      <c r="R288" s="91" t="s">
        <v>1423</v>
      </c>
      <c r="S288" s="91"/>
      <c r="T288" s="94">
        <v>1400.4898594678336</v>
      </c>
      <c r="U288" s="95">
        <v>15</v>
      </c>
      <c r="V288" s="96">
        <v>45931</v>
      </c>
      <c r="W288" s="96"/>
      <c r="X288" s="91" t="s">
        <v>1261</v>
      </c>
      <c r="Y288" s="91"/>
      <c r="Z288" s="91"/>
      <c r="AA288" s="91"/>
      <c r="AB288" s="91"/>
      <c r="AC288" s="91"/>
      <c r="AD288" s="91" t="s">
        <v>1331</v>
      </c>
      <c r="AE288" s="96"/>
      <c r="AF288" s="90"/>
      <c r="AG288" s="92">
        <v>0.51006281505460771</v>
      </c>
      <c r="AH288" s="92">
        <v>0.5622634150214344</v>
      </c>
      <c r="AI288" s="92">
        <v>1.4197635089238101</v>
      </c>
      <c r="AJ288" s="90" t="s">
        <v>26</v>
      </c>
      <c r="AK288" s="97">
        <v>13.563046486937392</v>
      </c>
      <c r="AL288" s="92">
        <v>3.7687499108211582</v>
      </c>
      <c r="AM288" s="98"/>
      <c r="AN288" s="99">
        <v>20</v>
      </c>
      <c r="AO288" s="100" t="s">
        <v>1266</v>
      </c>
      <c r="AP288" s="100" t="s">
        <v>1267</v>
      </c>
      <c r="AQ288" s="100" t="s">
        <v>1261</v>
      </c>
      <c r="AR288" s="101" t="s">
        <v>1267</v>
      </c>
      <c r="AS288" s="101"/>
      <c r="AT288" s="91"/>
    </row>
    <row r="289" spans="1:46" x14ac:dyDescent="0.25">
      <c r="A289" s="90" t="s">
        <v>1858</v>
      </c>
      <c r="B289" s="91" t="s">
        <v>1273</v>
      </c>
      <c r="C289" s="91" t="s">
        <v>1257</v>
      </c>
      <c r="D289" s="91" t="s">
        <v>21</v>
      </c>
      <c r="E289" s="91" t="s">
        <v>57</v>
      </c>
      <c r="F289" s="91" t="s">
        <v>437</v>
      </c>
      <c r="G289" s="91" t="s">
        <v>607</v>
      </c>
      <c r="H289" s="91" t="s">
        <v>1391</v>
      </c>
      <c r="I289" s="91" t="s">
        <v>1392</v>
      </c>
      <c r="J289" s="91" t="s">
        <v>1393</v>
      </c>
      <c r="K289" s="91"/>
      <c r="L289" s="92">
        <v>1409.9751905578639</v>
      </c>
      <c r="M289" s="93">
        <v>400</v>
      </c>
      <c r="N289" s="92">
        <v>1271.9376792916121</v>
      </c>
      <c r="O289" s="91" t="s">
        <v>1394</v>
      </c>
      <c r="P289" s="91"/>
      <c r="Q289" s="91" t="s">
        <v>1321</v>
      </c>
      <c r="R289" s="91" t="s">
        <v>1423</v>
      </c>
      <c r="S289" s="91"/>
      <c r="T289" s="94">
        <v>795.82382628292373</v>
      </c>
      <c r="U289" s="95">
        <v>15</v>
      </c>
      <c r="V289" s="96">
        <v>45931</v>
      </c>
      <c r="W289" s="96"/>
      <c r="X289" s="91" t="s">
        <v>1261</v>
      </c>
      <c r="Y289" s="91"/>
      <c r="Z289" s="91"/>
      <c r="AA289" s="91"/>
      <c r="AB289" s="91"/>
      <c r="AC289" s="91"/>
      <c r="AD289" s="91" t="s">
        <v>1331</v>
      </c>
      <c r="AE289" s="96"/>
      <c r="AF289" s="90"/>
      <c r="AG289" s="92">
        <v>0.17746828965566824</v>
      </c>
      <c r="AH289" s="92">
        <v>0.19563066284125449</v>
      </c>
      <c r="AI289" s="92">
        <v>0.86931293379281016</v>
      </c>
      <c r="AJ289" s="90" t="s">
        <v>1267</v>
      </c>
      <c r="AK289" s="97">
        <v>36.252819800810471</v>
      </c>
      <c r="AL289" s="92">
        <v>1.3112769272188121</v>
      </c>
      <c r="AM289" s="91"/>
      <c r="AN289" s="99">
        <v>20</v>
      </c>
      <c r="AO289" s="100" t="s">
        <v>1266</v>
      </c>
      <c r="AP289" s="100" t="s">
        <v>1267</v>
      </c>
      <c r="AQ289" s="100" t="s">
        <v>1261</v>
      </c>
      <c r="AR289" s="101" t="s">
        <v>1267</v>
      </c>
      <c r="AS289" s="101"/>
      <c r="AT289" s="91"/>
    </row>
    <row r="290" spans="1:46" x14ac:dyDescent="0.25">
      <c r="A290" s="90" t="s">
        <v>1859</v>
      </c>
      <c r="B290" s="91" t="s">
        <v>1273</v>
      </c>
      <c r="C290" s="91" t="s">
        <v>1257</v>
      </c>
      <c r="D290" s="91" t="s">
        <v>21</v>
      </c>
      <c r="E290" s="91" t="s">
        <v>57</v>
      </c>
      <c r="F290" s="91" t="s">
        <v>437</v>
      </c>
      <c r="G290" s="91" t="s">
        <v>607</v>
      </c>
      <c r="H290" s="91" t="s">
        <v>1860</v>
      </c>
      <c r="I290" s="91" t="s">
        <v>4327</v>
      </c>
      <c r="J290" s="91"/>
      <c r="K290" s="91"/>
      <c r="L290" s="92">
        <v>2783.8226935231778</v>
      </c>
      <c r="M290" s="93">
        <v>200</v>
      </c>
      <c r="N290" s="92">
        <v>2511.8128091666663</v>
      </c>
      <c r="O290" s="91" t="s">
        <v>4328</v>
      </c>
      <c r="P290" s="91"/>
      <c r="Q290" s="91" t="s">
        <v>1321</v>
      </c>
      <c r="R290" s="91" t="s">
        <v>1472</v>
      </c>
      <c r="S290" s="91"/>
      <c r="T290" s="94">
        <v>179.46</v>
      </c>
      <c r="U290" s="95">
        <v>10</v>
      </c>
      <c r="V290" s="96">
        <v>45931</v>
      </c>
      <c r="W290" s="96"/>
      <c r="X290" s="91" t="s">
        <v>1261</v>
      </c>
      <c r="Y290" s="91"/>
      <c r="Z290" s="91"/>
      <c r="AA290" s="91"/>
      <c r="AB290" s="91"/>
      <c r="AC290" s="91"/>
      <c r="AD290" s="91" t="s">
        <v>1264</v>
      </c>
      <c r="AE290" s="96">
        <v>45246</v>
      </c>
      <c r="AF290" s="90" t="s">
        <v>1861</v>
      </c>
      <c r="AG290" s="92">
        <v>0.38203531802517871</v>
      </c>
      <c r="AH290" s="92">
        <v>0.39746549751707178</v>
      </c>
      <c r="AI290" s="92">
        <v>6.389845646177136</v>
      </c>
      <c r="AJ290" s="90" t="s">
        <v>26</v>
      </c>
      <c r="AK290" s="97">
        <v>-19.79</v>
      </c>
      <c r="AL290" s="92">
        <v>2.98</v>
      </c>
      <c r="AM290" s="98"/>
      <c r="AN290" s="99">
        <v>20</v>
      </c>
      <c r="AO290" s="100" t="s">
        <v>1266</v>
      </c>
      <c r="AP290" s="100" t="s">
        <v>1267</v>
      </c>
      <c r="AQ290" s="100" t="s">
        <v>1261</v>
      </c>
      <c r="AR290" s="101" t="s">
        <v>1267</v>
      </c>
      <c r="AS290" s="101"/>
      <c r="AT290" s="91"/>
    </row>
    <row r="291" spans="1:46" x14ac:dyDescent="0.25">
      <c r="A291" s="90" t="s">
        <v>1862</v>
      </c>
      <c r="B291" s="91" t="s">
        <v>1273</v>
      </c>
      <c r="C291" s="91" t="s">
        <v>1257</v>
      </c>
      <c r="D291" s="91" t="s">
        <v>21</v>
      </c>
      <c r="E291" s="91" t="s">
        <v>57</v>
      </c>
      <c r="F291" s="91" t="s">
        <v>437</v>
      </c>
      <c r="G291" s="91" t="s">
        <v>1863</v>
      </c>
      <c r="H291" s="91" t="s">
        <v>1750</v>
      </c>
      <c r="I291" s="91"/>
      <c r="J291" s="91"/>
      <c r="K291" s="91"/>
      <c r="L291" s="92"/>
      <c r="M291" s="93">
        <v>0.33</v>
      </c>
      <c r="N291" s="92"/>
      <c r="O291" s="91" t="s">
        <v>1864</v>
      </c>
      <c r="P291" s="91"/>
      <c r="Q291" s="91"/>
      <c r="R291" s="91"/>
      <c r="S291" s="91"/>
      <c r="T291" s="94">
        <v>5.87</v>
      </c>
      <c r="U291" s="95">
        <v>10</v>
      </c>
      <c r="V291" s="96">
        <v>45200</v>
      </c>
      <c r="W291" s="96"/>
      <c r="X291" s="91" t="s">
        <v>1403</v>
      </c>
      <c r="Y291" s="91"/>
      <c r="Z291" s="91"/>
      <c r="AA291" s="91"/>
      <c r="AB291" s="91"/>
      <c r="AC291" s="91"/>
      <c r="AD291" s="91" t="s">
        <v>1331</v>
      </c>
      <c r="AE291" s="96"/>
      <c r="AF291" s="90"/>
      <c r="AG291" s="92"/>
      <c r="AH291" s="92"/>
      <c r="AI291" s="92"/>
      <c r="AJ291" s="90"/>
      <c r="AK291" s="97"/>
      <c r="AL291" s="92"/>
      <c r="AM291" s="91"/>
      <c r="AN291" s="99">
        <v>24</v>
      </c>
      <c r="AO291" s="100" t="s">
        <v>1371</v>
      </c>
      <c r="AP291" s="100" t="s">
        <v>1267</v>
      </c>
      <c r="AQ291" s="100" t="s">
        <v>1365</v>
      </c>
      <c r="AR291" s="101" t="s">
        <v>26</v>
      </c>
      <c r="AS291" s="101">
        <v>1.1111</v>
      </c>
      <c r="AT291" s="105" t="s">
        <v>1865</v>
      </c>
    </row>
    <row r="292" spans="1:46" x14ac:dyDescent="0.25">
      <c r="A292" s="90" t="s">
        <v>1866</v>
      </c>
      <c r="B292" s="91" t="s">
        <v>1273</v>
      </c>
      <c r="C292" s="91" t="s">
        <v>1257</v>
      </c>
      <c r="D292" s="91" t="s">
        <v>21</v>
      </c>
      <c r="E292" s="91" t="s">
        <v>57</v>
      </c>
      <c r="F292" s="91" t="s">
        <v>437</v>
      </c>
      <c r="G292" s="91" t="s">
        <v>1863</v>
      </c>
      <c r="H292" s="91" t="s">
        <v>845</v>
      </c>
      <c r="I292" s="91"/>
      <c r="J292" s="91"/>
      <c r="K292" s="91"/>
      <c r="L292" s="92"/>
      <c r="M292" s="93">
        <v>0.33</v>
      </c>
      <c r="N292" s="92"/>
      <c r="O292" s="91" t="s">
        <v>1867</v>
      </c>
      <c r="P292" s="91"/>
      <c r="Q292" s="91"/>
      <c r="R292" s="91"/>
      <c r="S292" s="91"/>
      <c r="T292" s="94">
        <v>5.87</v>
      </c>
      <c r="U292" s="95">
        <v>10</v>
      </c>
      <c r="V292" s="96">
        <v>45200</v>
      </c>
      <c r="W292" s="96"/>
      <c r="X292" s="91" t="s">
        <v>1403</v>
      </c>
      <c r="Y292" s="91"/>
      <c r="Z292" s="91"/>
      <c r="AA292" s="91"/>
      <c r="AB292" s="91"/>
      <c r="AC292" s="91"/>
      <c r="AD292" s="91" t="s">
        <v>1331</v>
      </c>
      <c r="AE292" s="96"/>
      <c r="AF292" s="90"/>
      <c r="AG292" s="92"/>
      <c r="AH292" s="92"/>
      <c r="AI292" s="92"/>
      <c r="AJ292" s="90"/>
      <c r="AK292" s="97"/>
      <c r="AL292" s="92"/>
      <c r="AM292" s="98"/>
      <c r="AN292" s="99">
        <v>24</v>
      </c>
      <c r="AO292" s="100" t="s">
        <v>1371</v>
      </c>
      <c r="AP292" s="100" t="s">
        <v>1267</v>
      </c>
      <c r="AQ292" s="100" t="s">
        <v>1365</v>
      </c>
      <c r="AR292" s="101" t="s">
        <v>26</v>
      </c>
      <c r="AS292" s="101">
        <v>1.1111</v>
      </c>
      <c r="AT292" s="91" t="s">
        <v>1865</v>
      </c>
    </row>
    <row r="293" spans="1:46" x14ac:dyDescent="0.25">
      <c r="A293" s="90" t="s">
        <v>1868</v>
      </c>
      <c r="B293" s="91" t="s">
        <v>1273</v>
      </c>
      <c r="C293" s="91" t="s">
        <v>1257</v>
      </c>
      <c r="D293" s="91" t="s">
        <v>21</v>
      </c>
      <c r="E293" s="91" t="s">
        <v>77</v>
      </c>
      <c r="F293" s="91" t="s">
        <v>299</v>
      </c>
      <c r="G293" s="91" t="s">
        <v>971</v>
      </c>
      <c r="H293" s="91" t="s">
        <v>1869</v>
      </c>
      <c r="I293" s="91" t="s">
        <v>1870</v>
      </c>
      <c r="J293" s="91"/>
      <c r="K293" s="91"/>
      <c r="L293" s="92">
        <v>345.849224200224</v>
      </c>
      <c r="M293" s="93">
        <v>40</v>
      </c>
      <c r="N293" s="92">
        <v>311.81</v>
      </c>
      <c r="O293" s="91" t="s">
        <v>1871</v>
      </c>
      <c r="P293" s="91"/>
      <c r="Q293" s="91" t="s">
        <v>1321</v>
      </c>
      <c r="R293" s="91" t="s">
        <v>1423</v>
      </c>
      <c r="S293" s="91"/>
      <c r="T293" s="94">
        <v>94.44</v>
      </c>
      <c r="U293" s="95">
        <v>8</v>
      </c>
      <c r="V293" s="96">
        <v>45200</v>
      </c>
      <c r="W293" s="96"/>
      <c r="X293" s="91" t="s">
        <v>1872</v>
      </c>
      <c r="Y293" s="91"/>
      <c r="Z293" s="91"/>
      <c r="AA293" s="91"/>
      <c r="AB293" s="91"/>
      <c r="AC293" s="91"/>
      <c r="AD293" s="91" t="s">
        <v>1264</v>
      </c>
      <c r="AE293" s="96">
        <v>45125</v>
      </c>
      <c r="AF293" s="90" t="s">
        <v>1873</v>
      </c>
      <c r="AG293" s="92">
        <v>4.5872011343284454E-2</v>
      </c>
      <c r="AH293" s="92">
        <v>4.7758433578556081E-2</v>
      </c>
      <c r="AI293" s="92">
        <v>1.1395108665765359</v>
      </c>
      <c r="AJ293" s="90" t="s">
        <v>26</v>
      </c>
      <c r="AK293" s="97">
        <v>21.562465676217752</v>
      </c>
      <c r="AL293" s="92">
        <v>0.40204972313276094</v>
      </c>
      <c r="AM293" s="91"/>
      <c r="AN293" s="99">
        <v>20</v>
      </c>
      <c r="AO293" s="100" t="s">
        <v>1266</v>
      </c>
      <c r="AP293" s="100" t="s">
        <v>1267</v>
      </c>
      <c r="AQ293" s="100" t="s">
        <v>1365</v>
      </c>
      <c r="AR293" s="101" t="s">
        <v>1267</v>
      </c>
      <c r="AS293" s="101"/>
      <c r="AT293" s="91"/>
    </row>
    <row r="294" spans="1:46" x14ac:dyDescent="0.25">
      <c r="A294" s="90" t="s">
        <v>1874</v>
      </c>
      <c r="B294" s="91" t="s">
        <v>1273</v>
      </c>
      <c r="C294" s="91" t="s">
        <v>1257</v>
      </c>
      <c r="D294" s="91" t="s">
        <v>21</v>
      </c>
      <c r="E294" s="91" t="s">
        <v>77</v>
      </c>
      <c r="F294" s="91" t="s">
        <v>299</v>
      </c>
      <c r="G294" s="91" t="s">
        <v>971</v>
      </c>
      <c r="H294" s="91" t="s">
        <v>1869</v>
      </c>
      <c r="I294" s="91" t="s">
        <v>1875</v>
      </c>
      <c r="J294" s="91"/>
      <c r="K294" s="91"/>
      <c r="L294" s="92">
        <v>256.08437472610791</v>
      </c>
      <c r="M294" s="93">
        <v>40</v>
      </c>
      <c r="N294" s="92">
        <v>230.88</v>
      </c>
      <c r="O294" s="91" t="s">
        <v>1876</v>
      </c>
      <c r="P294" s="91"/>
      <c r="Q294" s="91" t="s">
        <v>1321</v>
      </c>
      <c r="R294" s="91" t="s">
        <v>1423</v>
      </c>
      <c r="S294" s="91"/>
      <c r="T294" s="94">
        <v>53.13</v>
      </c>
      <c r="U294" s="95">
        <v>8</v>
      </c>
      <c r="V294" s="96">
        <v>45200</v>
      </c>
      <c r="W294" s="96"/>
      <c r="X294" s="91" t="s">
        <v>1872</v>
      </c>
      <c r="Y294" s="91"/>
      <c r="Z294" s="91"/>
      <c r="AA294" s="91"/>
      <c r="AB294" s="91"/>
      <c r="AC294" s="91"/>
      <c r="AD294" s="91" t="s">
        <v>1264</v>
      </c>
      <c r="AE294" s="96">
        <v>45125</v>
      </c>
      <c r="AF294" s="90" t="s">
        <v>1873</v>
      </c>
      <c r="AG294" s="92">
        <v>3.3965972800543649E-2</v>
      </c>
      <c r="AH294" s="92">
        <v>3.5362775871899642E-2</v>
      </c>
      <c r="AI294" s="92">
        <v>1.4997915694528388</v>
      </c>
      <c r="AJ294" s="90" t="s">
        <v>26</v>
      </c>
      <c r="AK294" s="97">
        <v>10.825176429042807</v>
      </c>
      <c r="AL294" s="92">
        <v>0.29769808561910066</v>
      </c>
      <c r="AM294" s="98"/>
      <c r="AN294" s="99">
        <v>20</v>
      </c>
      <c r="AO294" s="100" t="s">
        <v>1266</v>
      </c>
      <c r="AP294" s="100" t="s">
        <v>1267</v>
      </c>
      <c r="AQ294" s="100" t="s">
        <v>1365</v>
      </c>
      <c r="AR294" s="101" t="s">
        <v>1267</v>
      </c>
      <c r="AS294" s="101"/>
      <c r="AT294" s="91"/>
    </row>
    <row r="295" spans="1:46" x14ac:dyDescent="0.25">
      <c r="A295" s="90" t="s">
        <v>1877</v>
      </c>
      <c r="B295" s="91" t="s">
        <v>1273</v>
      </c>
      <c r="C295" s="91" t="s">
        <v>1257</v>
      </c>
      <c r="D295" s="91" t="s">
        <v>21</v>
      </c>
      <c r="E295" s="91" t="s">
        <v>77</v>
      </c>
      <c r="F295" s="91" t="s">
        <v>299</v>
      </c>
      <c r="G295" s="91" t="s">
        <v>1878</v>
      </c>
      <c r="H295" s="91"/>
      <c r="I295" s="91"/>
      <c r="J295" s="91"/>
      <c r="K295" s="91"/>
      <c r="L295" s="92"/>
      <c r="M295" s="93">
        <v>20</v>
      </c>
      <c r="N295" s="92"/>
      <c r="O295" s="91" t="s">
        <v>1878</v>
      </c>
      <c r="P295" s="91"/>
      <c r="Q295" s="91"/>
      <c r="R295" s="91"/>
      <c r="S295" s="91"/>
      <c r="T295" s="94">
        <v>71.52</v>
      </c>
      <c r="U295" s="95">
        <v>10</v>
      </c>
      <c r="V295" s="96">
        <v>45200</v>
      </c>
      <c r="W295" s="96"/>
      <c r="X295" s="91" t="s">
        <v>1879</v>
      </c>
      <c r="Y295" s="91"/>
      <c r="Z295" s="91"/>
      <c r="AA295" s="91"/>
      <c r="AB295" s="91"/>
      <c r="AC295" s="91"/>
      <c r="AD295" s="91" t="s">
        <v>1331</v>
      </c>
      <c r="AE295" s="96"/>
      <c r="AF295" s="90"/>
      <c r="AG295" s="92"/>
      <c r="AH295" s="92"/>
      <c r="AI295" s="92"/>
      <c r="AJ295" s="90"/>
      <c r="AK295" s="97"/>
      <c r="AL295" s="92"/>
      <c r="AM295" s="98"/>
      <c r="AN295" s="99">
        <v>24</v>
      </c>
      <c r="AO295" s="100" t="s">
        <v>1371</v>
      </c>
      <c r="AP295" s="100" t="s">
        <v>1267</v>
      </c>
      <c r="AQ295" s="100" t="s">
        <v>1365</v>
      </c>
      <c r="AR295" s="101" t="s">
        <v>26</v>
      </c>
      <c r="AS295" s="101">
        <v>1.1085</v>
      </c>
      <c r="AT295" s="91" t="s">
        <v>1880</v>
      </c>
    </row>
    <row r="296" spans="1:46" x14ac:dyDescent="0.25">
      <c r="A296" s="90" t="s">
        <v>1881</v>
      </c>
      <c r="B296" s="91" t="s">
        <v>1273</v>
      </c>
      <c r="C296" s="91" t="s">
        <v>1257</v>
      </c>
      <c r="D296" s="91" t="s">
        <v>21</v>
      </c>
      <c r="E296" s="91" t="s">
        <v>77</v>
      </c>
      <c r="F296" s="91" t="s">
        <v>299</v>
      </c>
      <c r="G296" s="91" t="s">
        <v>1882</v>
      </c>
      <c r="H296" s="91"/>
      <c r="I296" s="91"/>
      <c r="J296" s="91"/>
      <c r="K296" s="91"/>
      <c r="L296" s="92"/>
      <c r="M296" s="93">
        <v>10</v>
      </c>
      <c r="N296" s="92"/>
      <c r="O296" s="91" t="s">
        <v>1882</v>
      </c>
      <c r="P296" s="91"/>
      <c r="Q296" s="91"/>
      <c r="R296" s="91"/>
      <c r="S296" s="91"/>
      <c r="T296" s="94">
        <v>35.76</v>
      </c>
      <c r="U296" s="95">
        <v>10</v>
      </c>
      <c r="V296" s="96">
        <v>45200</v>
      </c>
      <c r="W296" s="96"/>
      <c r="X296" s="91" t="s">
        <v>1879</v>
      </c>
      <c r="Y296" s="91"/>
      <c r="Z296" s="91"/>
      <c r="AA296" s="91"/>
      <c r="AB296" s="91"/>
      <c r="AC296" s="91"/>
      <c r="AD296" s="91" t="s">
        <v>1331</v>
      </c>
      <c r="AE296" s="96"/>
      <c r="AF296" s="90"/>
      <c r="AG296" s="92"/>
      <c r="AH296" s="92"/>
      <c r="AI296" s="92"/>
      <c r="AJ296" s="90"/>
      <c r="AK296" s="97"/>
      <c r="AL296" s="92"/>
      <c r="AM296" s="91"/>
      <c r="AN296" s="99">
        <v>24</v>
      </c>
      <c r="AO296" s="100" t="s">
        <v>1371</v>
      </c>
      <c r="AP296" s="100" t="s">
        <v>1267</v>
      </c>
      <c r="AQ296" s="100" t="s">
        <v>1365</v>
      </c>
      <c r="AR296" s="101" t="s">
        <v>26</v>
      </c>
      <c r="AS296" s="101">
        <v>1.1085</v>
      </c>
      <c r="AT296" s="105" t="s">
        <v>1880</v>
      </c>
    </row>
    <row r="297" spans="1:46" x14ac:dyDescent="0.25">
      <c r="A297" s="91" t="s">
        <v>1883</v>
      </c>
      <c r="B297" s="91" t="s">
        <v>1273</v>
      </c>
      <c r="C297" s="91" t="s">
        <v>1257</v>
      </c>
      <c r="D297" s="91" t="s">
        <v>21</v>
      </c>
      <c r="E297" s="91" t="s">
        <v>77</v>
      </c>
      <c r="F297" s="91" t="s">
        <v>299</v>
      </c>
      <c r="G297" s="91" t="s">
        <v>1884</v>
      </c>
      <c r="H297" s="91" t="s">
        <v>1885</v>
      </c>
      <c r="I297" s="91" t="s">
        <v>1886</v>
      </c>
      <c r="J297" s="91"/>
      <c r="K297" s="91"/>
      <c r="L297" s="92">
        <v>336.89979055003266</v>
      </c>
      <c r="M297" s="93">
        <v>120</v>
      </c>
      <c r="N297" s="92">
        <v>304.00242349706042</v>
      </c>
      <c r="O297" s="91" t="s">
        <v>1887</v>
      </c>
      <c r="P297" s="91"/>
      <c r="Q297" s="91" t="s">
        <v>1321</v>
      </c>
      <c r="R297" s="91" t="s">
        <v>1423</v>
      </c>
      <c r="S297" s="91"/>
      <c r="T297" s="94">
        <v>156</v>
      </c>
      <c r="U297" s="95">
        <v>15</v>
      </c>
      <c r="V297" s="96">
        <v>45931</v>
      </c>
      <c r="W297" s="96"/>
      <c r="X297" s="91" t="s">
        <v>1888</v>
      </c>
      <c r="Y297" s="91"/>
      <c r="Z297" s="91"/>
      <c r="AA297" s="91"/>
      <c r="AB297" s="91"/>
      <c r="AC297" s="91"/>
      <c r="AD297" s="91" t="s">
        <v>1264</v>
      </c>
      <c r="AE297" s="96">
        <v>45525</v>
      </c>
      <c r="AF297" s="90" t="s">
        <v>1889</v>
      </c>
      <c r="AG297" s="92">
        <v>3.5572959848491209E-2</v>
      </c>
      <c r="AH297" s="92">
        <v>3.6539726224360747E-2</v>
      </c>
      <c r="AI297" s="92">
        <v>1.021130402610996</v>
      </c>
      <c r="AJ297" s="90" t="s">
        <v>26</v>
      </c>
      <c r="AK297" s="97">
        <v>28.431426529629213</v>
      </c>
      <c r="AL297" s="92">
        <v>0.20887787014102013</v>
      </c>
      <c r="AM297" s="98"/>
      <c r="AN297" s="99">
        <v>20</v>
      </c>
      <c r="AO297" s="100" t="s">
        <v>1266</v>
      </c>
      <c r="AP297" s="100" t="s">
        <v>1267</v>
      </c>
      <c r="AQ297" s="100" t="s">
        <v>1365</v>
      </c>
      <c r="AR297" s="101" t="s">
        <v>1267</v>
      </c>
      <c r="AS297" s="102"/>
      <c r="AT297" s="102"/>
    </row>
    <row r="298" spans="1:46" x14ac:dyDescent="0.25">
      <c r="A298" s="91" t="s">
        <v>1890</v>
      </c>
      <c r="B298" s="91" t="s">
        <v>1273</v>
      </c>
      <c r="C298" s="91" t="s">
        <v>1257</v>
      </c>
      <c r="D298" s="91" t="s">
        <v>21</v>
      </c>
      <c r="E298" s="91" t="s">
        <v>77</v>
      </c>
      <c r="F298" s="91" t="s">
        <v>299</v>
      </c>
      <c r="G298" s="91" t="s">
        <v>1884</v>
      </c>
      <c r="H298" s="91" t="s">
        <v>1885</v>
      </c>
      <c r="I298" s="91" t="s">
        <v>1891</v>
      </c>
      <c r="J298" s="91"/>
      <c r="K298" s="91"/>
      <c r="L298" s="92">
        <v>132.09542725989888</v>
      </c>
      <c r="M298" s="93">
        <v>60</v>
      </c>
      <c r="N298" s="92">
        <v>119.19666068752035</v>
      </c>
      <c r="O298" s="91" t="s">
        <v>1892</v>
      </c>
      <c r="P298" s="91"/>
      <c r="Q298" s="91" t="s">
        <v>1321</v>
      </c>
      <c r="R298" s="91" t="s">
        <v>1423</v>
      </c>
      <c r="S298" s="91"/>
      <c r="T298" s="94">
        <v>156</v>
      </c>
      <c r="U298" s="95">
        <v>15</v>
      </c>
      <c r="V298" s="96">
        <v>45931</v>
      </c>
      <c r="W298" s="96"/>
      <c r="X298" s="91" t="s">
        <v>1888</v>
      </c>
      <c r="Y298" s="91"/>
      <c r="Z298" s="91"/>
      <c r="AA298" s="91"/>
      <c r="AB298" s="91"/>
      <c r="AC298" s="91"/>
      <c r="AD298" s="91" t="s">
        <v>1264</v>
      </c>
      <c r="AE298" s="96">
        <v>45525</v>
      </c>
      <c r="AF298" s="90" t="s">
        <v>1889</v>
      </c>
      <c r="AG298" s="92">
        <v>1.3947842836037103E-2</v>
      </c>
      <c r="AH298" s="92">
        <v>1.4326903378854583E-2</v>
      </c>
      <c r="AI298" s="92">
        <v>0.40037619673420438</v>
      </c>
      <c r="AJ298" s="90" t="s">
        <v>1267</v>
      </c>
      <c r="AK298" s="97">
        <v>102.86993264228938</v>
      </c>
      <c r="AL298" s="92">
        <v>8.1899164901137259E-2</v>
      </c>
      <c r="AM298" s="98"/>
      <c r="AN298" s="99">
        <v>20</v>
      </c>
      <c r="AO298" s="100" t="s">
        <v>1266</v>
      </c>
      <c r="AP298" s="100" t="s">
        <v>1267</v>
      </c>
      <c r="AQ298" s="100" t="s">
        <v>1365</v>
      </c>
      <c r="AR298" s="101" t="s">
        <v>1267</v>
      </c>
      <c r="AS298" s="102"/>
      <c r="AT298" s="102"/>
    </row>
    <row r="299" spans="1:46" x14ac:dyDescent="0.25">
      <c r="A299" s="91" t="s">
        <v>1893</v>
      </c>
      <c r="B299" s="91" t="s">
        <v>1273</v>
      </c>
      <c r="C299" s="91" t="s">
        <v>1257</v>
      </c>
      <c r="D299" s="91" t="s">
        <v>21</v>
      </c>
      <c r="E299" s="91" t="s">
        <v>77</v>
      </c>
      <c r="F299" s="91" t="s">
        <v>299</v>
      </c>
      <c r="G299" s="91" t="s">
        <v>1884</v>
      </c>
      <c r="H299" s="91" t="s">
        <v>1885</v>
      </c>
      <c r="I299" s="91" t="s">
        <v>1894</v>
      </c>
      <c r="J299" s="91"/>
      <c r="K299" s="91"/>
      <c r="L299" s="92">
        <v>224.59986036668849</v>
      </c>
      <c r="M299" s="93">
        <v>120</v>
      </c>
      <c r="N299" s="92">
        <v>202.66828233137363</v>
      </c>
      <c r="O299" s="91" t="s">
        <v>1895</v>
      </c>
      <c r="P299" s="91"/>
      <c r="Q299" s="91" t="s">
        <v>1321</v>
      </c>
      <c r="R299" s="91" t="s">
        <v>1423</v>
      </c>
      <c r="S299" s="91"/>
      <c r="T299" s="94">
        <v>156</v>
      </c>
      <c r="U299" s="95">
        <v>15</v>
      </c>
      <c r="V299" s="96">
        <v>45931</v>
      </c>
      <c r="W299" s="96"/>
      <c r="X299" s="91" t="s">
        <v>1888</v>
      </c>
      <c r="Y299" s="91"/>
      <c r="Z299" s="91"/>
      <c r="AA299" s="91"/>
      <c r="AB299" s="91"/>
      <c r="AC299" s="91"/>
      <c r="AD299" s="91" t="s">
        <v>1264</v>
      </c>
      <c r="AE299" s="96">
        <v>45525</v>
      </c>
      <c r="AF299" s="90" t="s">
        <v>1889</v>
      </c>
      <c r="AG299" s="92">
        <v>2.3715306565660805E-2</v>
      </c>
      <c r="AH299" s="92">
        <v>2.4359817482907165E-2</v>
      </c>
      <c r="AI299" s="92">
        <v>0.68075360174066413</v>
      </c>
      <c r="AJ299" s="90" t="s">
        <v>1267</v>
      </c>
      <c r="AK299" s="97">
        <v>52.437229217559874</v>
      </c>
      <c r="AL299" s="92">
        <v>0.13925191342734675</v>
      </c>
      <c r="AM299" s="98"/>
      <c r="AN299" s="99">
        <v>20</v>
      </c>
      <c r="AO299" s="100" t="s">
        <v>1266</v>
      </c>
      <c r="AP299" s="100" t="s">
        <v>1267</v>
      </c>
      <c r="AQ299" s="100" t="s">
        <v>1365</v>
      </c>
      <c r="AR299" s="101" t="s">
        <v>1267</v>
      </c>
      <c r="AS299" s="102"/>
      <c r="AT299" s="102"/>
    </row>
    <row r="300" spans="1:46" x14ac:dyDescent="0.25">
      <c r="A300" s="91" t="s">
        <v>1896</v>
      </c>
      <c r="B300" s="91" t="s">
        <v>1273</v>
      </c>
      <c r="C300" s="91" t="s">
        <v>1257</v>
      </c>
      <c r="D300" s="91" t="s">
        <v>21</v>
      </c>
      <c r="E300" s="91" t="s">
        <v>77</v>
      </c>
      <c r="F300" s="91" t="s">
        <v>299</v>
      </c>
      <c r="G300" s="91" t="s">
        <v>1884</v>
      </c>
      <c r="H300" s="91" t="s">
        <v>1897</v>
      </c>
      <c r="I300" s="91" t="s">
        <v>1886</v>
      </c>
      <c r="J300" s="91"/>
      <c r="K300" s="91"/>
      <c r="L300" s="92">
        <v>422.60566201284502</v>
      </c>
      <c r="M300" s="93">
        <v>120</v>
      </c>
      <c r="N300" s="92">
        <v>381.33934493023992</v>
      </c>
      <c r="O300" s="91" t="s">
        <v>1898</v>
      </c>
      <c r="P300" s="91"/>
      <c r="Q300" s="91" t="s">
        <v>1321</v>
      </c>
      <c r="R300" s="91" t="s">
        <v>1423</v>
      </c>
      <c r="S300" s="91"/>
      <c r="T300" s="94">
        <v>156</v>
      </c>
      <c r="U300" s="95">
        <v>15</v>
      </c>
      <c r="V300" s="96">
        <v>45931</v>
      </c>
      <c r="W300" s="96"/>
      <c r="X300" s="91" t="s">
        <v>1888</v>
      </c>
      <c r="Y300" s="91"/>
      <c r="Z300" s="91"/>
      <c r="AA300" s="91"/>
      <c r="AB300" s="91"/>
      <c r="AC300" s="91"/>
      <c r="AD300" s="91" t="s">
        <v>1264</v>
      </c>
      <c r="AE300" s="96">
        <v>45525</v>
      </c>
      <c r="AF300" s="90" t="s">
        <v>1889</v>
      </c>
      <c r="AG300" s="92">
        <v>4.4622569286802194E-2</v>
      </c>
      <c r="AH300" s="92">
        <v>4.5835276910095986E-2</v>
      </c>
      <c r="AI300" s="92">
        <v>1.2809016268378361</v>
      </c>
      <c r="AJ300" s="90" t="s">
        <v>26</v>
      </c>
      <c r="AK300" s="97">
        <v>18.694508998832458</v>
      </c>
      <c r="AL300" s="92">
        <v>0.26201551044796373</v>
      </c>
      <c r="AM300" s="98"/>
      <c r="AN300" s="99">
        <v>20</v>
      </c>
      <c r="AO300" s="100" t="s">
        <v>1266</v>
      </c>
      <c r="AP300" s="100" t="s">
        <v>1267</v>
      </c>
      <c r="AQ300" s="100" t="s">
        <v>1365</v>
      </c>
      <c r="AR300" s="101" t="s">
        <v>1267</v>
      </c>
      <c r="AS300" s="102"/>
      <c r="AT300" s="102"/>
    </row>
    <row r="301" spans="1:46" x14ac:dyDescent="0.25">
      <c r="A301" s="91" t="s">
        <v>1899</v>
      </c>
      <c r="B301" s="91" t="s">
        <v>1273</v>
      </c>
      <c r="C301" s="91" t="s">
        <v>1257</v>
      </c>
      <c r="D301" s="91" t="s">
        <v>21</v>
      </c>
      <c r="E301" s="91" t="s">
        <v>77</v>
      </c>
      <c r="F301" s="91" t="s">
        <v>299</v>
      </c>
      <c r="G301" s="91" t="s">
        <v>1884</v>
      </c>
      <c r="H301" s="91" t="s">
        <v>1897</v>
      </c>
      <c r="I301" s="91" t="s">
        <v>1891</v>
      </c>
      <c r="J301" s="91"/>
      <c r="K301" s="91"/>
      <c r="L301" s="92">
        <v>165.69994120476838</v>
      </c>
      <c r="M301" s="93">
        <v>60</v>
      </c>
      <c r="N301" s="92">
        <v>149.51978336741985</v>
      </c>
      <c r="O301" s="91" t="s">
        <v>1900</v>
      </c>
      <c r="P301" s="91"/>
      <c r="Q301" s="91" t="s">
        <v>1321</v>
      </c>
      <c r="R301" s="91" t="s">
        <v>1423</v>
      </c>
      <c r="S301" s="91"/>
      <c r="T301" s="94">
        <v>156</v>
      </c>
      <c r="U301" s="95">
        <v>15</v>
      </c>
      <c r="V301" s="96">
        <v>45931</v>
      </c>
      <c r="W301" s="96"/>
      <c r="X301" s="91" t="s">
        <v>1888</v>
      </c>
      <c r="Y301" s="91"/>
      <c r="Z301" s="91"/>
      <c r="AA301" s="91"/>
      <c r="AB301" s="91"/>
      <c r="AC301" s="91"/>
      <c r="AD301" s="91" t="s">
        <v>1264</v>
      </c>
      <c r="AE301" s="96">
        <v>45525</v>
      </c>
      <c r="AF301" s="90" t="s">
        <v>1889</v>
      </c>
      <c r="AG301" s="92">
        <v>1.749611463323009E-2</v>
      </c>
      <c r="AH301" s="92">
        <v>1.7971606563274907E-2</v>
      </c>
      <c r="AI301" s="92">
        <v>0.50223019550947334</v>
      </c>
      <c r="AJ301" s="90" t="s">
        <v>1267</v>
      </c>
      <c r="AK301" s="97">
        <v>78.036631862889777</v>
      </c>
      <c r="AL301" s="92">
        <v>0.10273396354695628</v>
      </c>
      <c r="AM301" s="98"/>
      <c r="AN301" s="99">
        <v>20</v>
      </c>
      <c r="AO301" s="100" t="s">
        <v>1266</v>
      </c>
      <c r="AP301" s="100" t="s">
        <v>1267</v>
      </c>
      <c r="AQ301" s="100" t="s">
        <v>1365</v>
      </c>
      <c r="AR301" s="101" t="s">
        <v>1267</v>
      </c>
      <c r="AS301" s="102"/>
      <c r="AT301" s="102"/>
    </row>
    <row r="302" spans="1:46" x14ac:dyDescent="0.25">
      <c r="A302" s="91" t="s">
        <v>1901</v>
      </c>
      <c r="B302" s="91" t="s">
        <v>1273</v>
      </c>
      <c r="C302" s="91" t="s">
        <v>1257</v>
      </c>
      <c r="D302" s="91" t="s">
        <v>21</v>
      </c>
      <c r="E302" s="91" t="s">
        <v>77</v>
      </c>
      <c r="F302" s="91" t="s">
        <v>299</v>
      </c>
      <c r="G302" s="91" t="s">
        <v>1884</v>
      </c>
      <c r="H302" s="91" t="s">
        <v>1897</v>
      </c>
      <c r="I302" s="91" t="s">
        <v>1894</v>
      </c>
      <c r="K302" s="91"/>
      <c r="L302" s="92">
        <v>281.73710800856338</v>
      </c>
      <c r="M302" s="93">
        <v>120</v>
      </c>
      <c r="N302" s="92">
        <v>254.22622995349332</v>
      </c>
      <c r="O302" s="91" t="s">
        <v>1902</v>
      </c>
      <c r="P302" s="91"/>
      <c r="Q302" s="91" t="s">
        <v>1321</v>
      </c>
      <c r="R302" s="91" t="s">
        <v>1423</v>
      </c>
      <c r="S302" s="91"/>
      <c r="T302" s="94">
        <v>156</v>
      </c>
      <c r="U302" s="95">
        <v>15</v>
      </c>
      <c r="V302" s="96">
        <v>45931</v>
      </c>
      <c r="W302" s="96"/>
      <c r="X302" s="91" t="s">
        <v>1888</v>
      </c>
      <c r="Y302" s="91"/>
      <c r="Z302" s="91"/>
      <c r="AA302" s="91"/>
      <c r="AB302" s="91"/>
      <c r="AC302" s="91"/>
      <c r="AD302" s="91" t="s">
        <v>1264</v>
      </c>
      <c r="AE302" s="96">
        <v>45525</v>
      </c>
      <c r="AF302" s="90" t="s">
        <v>1889</v>
      </c>
      <c r="AG302" s="92">
        <v>2.9748379524534803E-2</v>
      </c>
      <c r="AH302" s="92">
        <v>3.0556851273397329E-2</v>
      </c>
      <c r="AI302" s="92">
        <v>0.85393441789189062</v>
      </c>
      <c r="AJ302" s="90" t="s">
        <v>1267</v>
      </c>
      <c r="AK302" s="97">
        <v>37.831852921364721</v>
      </c>
      <c r="AL302" s="92">
        <v>0.17467700696530916</v>
      </c>
      <c r="AM302" s="98"/>
      <c r="AN302" s="99">
        <v>20</v>
      </c>
      <c r="AO302" s="100" t="s">
        <v>1266</v>
      </c>
      <c r="AP302" s="100" t="s">
        <v>1267</v>
      </c>
      <c r="AQ302" s="100" t="s">
        <v>1365</v>
      </c>
      <c r="AR302" s="101" t="s">
        <v>1267</v>
      </c>
      <c r="AS302" s="102"/>
      <c r="AT302" s="102"/>
    </row>
    <row r="303" spans="1:46" x14ac:dyDescent="0.25">
      <c r="A303" s="90" t="s">
        <v>1903</v>
      </c>
      <c r="B303" s="91" t="s">
        <v>1273</v>
      </c>
      <c r="C303" s="91" t="s">
        <v>1257</v>
      </c>
      <c r="D303" s="91" t="s">
        <v>21</v>
      </c>
      <c r="E303" s="91" t="s">
        <v>77</v>
      </c>
      <c r="F303" s="91" t="s">
        <v>78</v>
      </c>
      <c r="G303" s="91" t="s">
        <v>793</v>
      </c>
      <c r="H303" s="91" t="s">
        <v>1904</v>
      </c>
      <c r="I303" s="91" t="s">
        <v>1905</v>
      </c>
      <c r="J303" s="91" t="s">
        <v>1906</v>
      </c>
      <c r="K303" s="91"/>
      <c r="L303" s="92">
        <v>661.43069536430983</v>
      </c>
      <c r="M303" s="93">
        <v>55</v>
      </c>
      <c r="N303" s="92">
        <v>596.84</v>
      </c>
      <c r="O303" s="91" t="s">
        <v>1907</v>
      </c>
      <c r="P303" s="91"/>
      <c r="Q303" s="91" t="s">
        <v>1259</v>
      </c>
      <c r="R303" s="91" t="s">
        <v>1423</v>
      </c>
      <c r="S303" s="91"/>
      <c r="T303" s="94">
        <v>143.99</v>
      </c>
      <c r="U303" s="95">
        <v>15</v>
      </c>
      <c r="V303" s="96">
        <v>45200</v>
      </c>
      <c r="W303" s="96"/>
      <c r="X303" s="91" t="s">
        <v>1908</v>
      </c>
      <c r="Y303" s="91"/>
      <c r="Z303" s="91"/>
      <c r="AA303" s="91"/>
      <c r="AB303" s="91"/>
      <c r="AC303" s="91"/>
      <c r="AD303" s="91" t="s">
        <v>1264</v>
      </c>
      <c r="AE303" s="96">
        <v>45125</v>
      </c>
      <c r="AF303" s="90" t="s">
        <v>1909</v>
      </c>
      <c r="AG303" s="92">
        <v>7.1737938707359311E-2</v>
      </c>
      <c r="AH303" s="92">
        <v>7.4616702543140886E-2</v>
      </c>
      <c r="AI303" s="92">
        <v>2.5586767039563667</v>
      </c>
      <c r="AJ303" s="90" t="s">
        <v>26</v>
      </c>
      <c r="AK303" s="97">
        <v>-0.3702339280042492</v>
      </c>
      <c r="AL303" s="92">
        <v>0.4100870311258718</v>
      </c>
      <c r="AM303" s="98"/>
      <c r="AN303" s="99">
        <v>20</v>
      </c>
      <c r="AO303" s="100" t="s">
        <v>1266</v>
      </c>
      <c r="AP303" s="100" t="s">
        <v>1267</v>
      </c>
      <c r="AQ303" s="100" t="s">
        <v>1261</v>
      </c>
      <c r="AR303" s="101" t="s">
        <v>1267</v>
      </c>
      <c r="AS303" s="101"/>
      <c r="AT303" s="91"/>
    </row>
    <row r="304" spans="1:46" x14ac:dyDescent="0.25">
      <c r="A304" s="90" t="s">
        <v>1910</v>
      </c>
      <c r="B304" s="91" t="s">
        <v>1273</v>
      </c>
      <c r="C304" s="91" t="s">
        <v>1257</v>
      </c>
      <c r="D304" s="91" t="s">
        <v>21</v>
      </c>
      <c r="E304" s="91" t="s">
        <v>77</v>
      </c>
      <c r="F304" s="91" t="s">
        <v>78</v>
      </c>
      <c r="G304" s="91" t="s">
        <v>1911</v>
      </c>
      <c r="H304" s="91" t="s">
        <v>1870</v>
      </c>
      <c r="I304" s="91" t="s">
        <v>1912</v>
      </c>
      <c r="J304" s="91"/>
      <c r="K304" s="91"/>
      <c r="L304" s="92">
        <v>376.79</v>
      </c>
      <c r="M304" s="93">
        <v>9</v>
      </c>
      <c r="N304" s="92">
        <v>340</v>
      </c>
      <c r="O304" s="91" t="s">
        <v>1913</v>
      </c>
      <c r="P304" s="91"/>
      <c r="Q304" s="91" t="s">
        <v>1259</v>
      </c>
      <c r="R304" s="91" t="s">
        <v>1912</v>
      </c>
      <c r="S304" s="91"/>
      <c r="T304" s="94">
        <v>10.8</v>
      </c>
      <c r="U304" s="95">
        <v>2</v>
      </c>
      <c r="V304" s="96">
        <v>45200</v>
      </c>
      <c r="W304" s="96"/>
      <c r="X304" s="91" t="s">
        <v>1914</v>
      </c>
      <c r="Y304" s="91"/>
      <c r="Z304" s="91"/>
      <c r="AA304" s="91"/>
      <c r="AB304" s="91"/>
      <c r="AC304" s="91"/>
      <c r="AD304" s="91" t="s">
        <v>1264</v>
      </c>
      <c r="AE304" s="96">
        <v>45121</v>
      </c>
      <c r="AF304" s="90" t="s">
        <v>1915</v>
      </c>
      <c r="AG304" s="92">
        <v>4.4253000000000001E-2</v>
      </c>
      <c r="AH304" s="92">
        <v>0.04</v>
      </c>
      <c r="AI304" s="92">
        <v>5.82</v>
      </c>
      <c r="AJ304" s="90" t="s">
        <v>26</v>
      </c>
      <c r="AK304" s="97">
        <v>-11.08</v>
      </c>
      <c r="AL304" s="92">
        <v>1.75</v>
      </c>
      <c r="AM304" s="98"/>
      <c r="AN304" s="99">
        <v>20</v>
      </c>
      <c r="AO304" s="100" t="s">
        <v>1266</v>
      </c>
      <c r="AP304" s="100" t="s">
        <v>1267</v>
      </c>
      <c r="AQ304" s="100" t="s">
        <v>1365</v>
      </c>
      <c r="AR304" s="101" t="s">
        <v>1267</v>
      </c>
      <c r="AS304" s="101"/>
      <c r="AT304" s="91"/>
    </row>
    <row r="305" spans="1:46" x14ac:dyDescent="0.25">
      <c r="A305" s="90" t="s">
        <v>1916</v>
      </c>
      <c r="B305" s="91" t="s">
        <v>1273</v>
      </c>
      <c r="C305" s="91" t="s">
        <v>1257</v>
      </c>
      <c r="D305" s="91" t="s">
        <v>21</v>
      </c>
      <c r="E305" s="91" t="s">
        <v>77</v>
      </c>
      <c r="F305" s="91" t="s">
        <v>78</v>
      </c>
      <c r="G305" s="91" t="s">
        <v>1911</v>
      </c>
      <c r="H305" s="91" t="s">
        <v>1875</v>
      </c>
      <c r="I305" s="91" t="s">
        <v>1912</v>
      </c>
      <c r="J305" s="91"/>
      <c r="K305" s="91"/>
      <c r="L305" s="92">
        <v>88.66</v>
      </c>
      <c r="M305" s="93">
        <v>9</v>
      </c>
      <c r="N305" s="92">
        <v>80</v>
      </c>
      <c r="O305" s="91" t="s">
        <v>1917</v>
      </c>
      <c r="P305" s="91"/>
      <c r="Q305" s="91" t="s">
        <v>1259</v>
      </c>
      <c r="R305" s="91" t="s">
        <v>1912</v>
      </c>
      <c r="S305" s="91"/>
      <c r="T305" s="94">
        <v>10.8</v>
      </c>
      <c r="U305" s="95">
        <v>2</v>
      </c>
      <c r="V305" s="96">
        <v>45200</v>
      </c>
      <c r="W305" s="96"/>
      <c r="X305" s="91" t="s">
        <v>1914</v>
      </c>
      <c r="Y305" s="91"/>
      <c r="Z305" s="91"/>
      <c r="AA305" s="91"/>
      <c r="AB305" s="91"/>
      <c r="AC305" s="91"/>
      <c r="AD305" s="91" t="s">
        <v>1264</v>
      </c>
      <c r="AE305" s="96">
        <v>45121</v>
      </c>
      <c r="AF305" s="90" t="s">
        <v>1915</v>
      </c>
      <c r="AG305" s="92">
        <v>1.0411999999999999E-2</v>
      </c>
      <c r="AH305" s="92">
        <v>0.01</v>
      </c>
      <c r="AI305" s="92">
        <v>1.37</v>
      </c>
      <c r="AJ305" s="90" t="s">
        <v>26</v>
      </c>
      <c r="AK305" s="97">
        <v>16.260000000000002</v>
      </c>
      <c r="AL305" s="92">
        <v>0.41</v>
      </c>
      <c r="AM305" s="98"/>
      <c r="AN305" s="99">
        <v>20</v>
      </c>
      <c r="AO305" s="100" t="s">
        <v>1266</v>
      </c>
      <c r="AP305" s="100" t="s">
        <v>1267</v>
      </c>
      <c r="AQ305" s="100" t="s">
        <v>1365</v>
      </c>
      <c r="AR305" s="101" t="s">
        <v>1267</v>
      </c>
      <c r="AS305" s="101"/>
      <c r="AT305" s="91"/>
    </row>
    <row r="306" spans="1:46" x14ac:dyDescent="0.25">
      <c r="A306" s="90" t="s">
        <v>1918</v>
      </c>
      <c r="B306" s="91" t="s">
        <v>1273</v>
      </c>
      <c r="C306" s="91" t="s">
        <v>1257</v>
      </c>
      <c r="D306" s="91" t="s">
        <v>21</v>
      </c>
      <c r="E306" s="91" t="s">
        <v>77</v>
      </c>
      <c r="F306" s="91" t="s">
        <v>78</v>
      </c>
      <c r="G306" s="91" t="s">
        <v>1911</v>
      </c>
      <c r="H306" s="91" t="s">
        <v>1870</v>
      </c>
      <c r="I306" s="91" t="s">
        <v>1919</v>
      </c>
      <c r="J306" s="91"/>
      <c r="K306" s="91"/>
      <c r="L306" s="92">
        <v>22.16</v>
      </c>
      <c r="M306" s="93">
        <v>9</v>
      </c>
      <c r="N306" s="92">
        <v>20</v>
      </c>
      <c r="O306" s="91" t="s">
        <v>1920</v>
      </c>
      <c r="P306" s="91"/>
      <c r="Q306" s="91" t="s">
        <v>1259</v>
      </c>
      <c r="R306" s="91" t="s">
        <v>1919</v>
      </c>
      <c r="S306" s="91"/>
      <c r="T306" s="94">
        <v>10.8</v>
      </c>
      <c r="U306" s="95">
        <v>2</v>
      </c>
      <c r="V306" s="96">
        <v>45200</v>
      </c>
      <c r="W306" s="96"/>
      <c r="X306" s="91" t="s">
        <v>1914</v>
      </c>
      <c r="Y306" s="91"/>
      <c r="Z306" s="91"/>
      <c r="AA306" s="91"/>
      <c r="AB306" s="91"/>
      <c r="AC306" s="91"/>
      <c r="AD306" s="91" t="s">
        <v>1264</v>
      </c>
      <c r="AE306" s="96">
        <v>45121</v>
      </c>
      <c r="AF306" s="90" t="s">
        <v>1915</v>
      </c>
      <c r="AG306" s="92">
        <v>2.6029999999999998E-3</v>
      </c>
      <c r="AH306" s="92">
        <v>0</v>
      </c>
      <c r="AI306" s="92">
        <v>0.34</v>
      </c>
      <c r="AJ306" s="90" t="s">
        <v>1267</v>
      </c>
      <c r="AK306" s="97">
        <v>123.55</v>
      </c>
      <c r="AL306" s="92">
        <v>0.105</v>
      </c>
      <c r="AM306" s="91"/>
      <c r="AN306" s="99">
        <v>20</v>
      </c>
      <c r="AO306" s="100" t="s">
        <v>1266</v>
      </c>
      <c r="AP306" s="100" t="s">
        <v>1267</v>
      </c>
      <c r="AQ306" s="100" t="s">
        <v>1365</v>
      </c>
      <c r="AR306" s="101" t="s">
        <v>1267</v>
      </c>
      <c r="AS306" s="101"/>
      <c r="AT306" s="91"/>
    </row>
    <row r="307" spans="1:46" x14ac:dyDescent="0.25">
      <c r="A307" s="90" t="s">
        <v>1921</v>
      </c>
      <c r="B307" s="91" t="s">
        <v>1273</v>
      </c>
      <c r="C307" s="91" t="s">
        <v>1257</v>
      </c>
      <c r="D307" s="91" t="s">
        <v>21</v>
      </c>
      <c r="E307" s="91" t="s">
        <v>77</v>
      </c>
      <c r="F307" s="91" t="s">
        <v>78</v>
      </c>
      <c r="G307" s="91" t="s">
        <v>1911</v>
      </c>
      <c r="H307" s="91" t="s">
        <v>1870</v>
      </c>
      <c r="I307" s="91" t="s">
        <v>1433</v>
      </c>
      <c r="J307" s="91"/>
      <c r="K307" s="91"/>
      <c r="L307" s="92">
        <v>110.82</v>
      </c>
      <c r="M307" s="93">
        <v>9</v>
      </c>
      <c r="N307" s="92">
        <v>100</v>
      </c>
      <c r="O307" s="91" t="s">
        <v>1922</v>
      </c>
      <c r="P307" s="91"/>
      <c r="Q307" s="91" t="s">
        <v>1259</v>
      </c>
      <c r="R307" s="91" t="s">
        <v>1433</v>
      </c>
      <c r="S307" s="91"/>
      <c r="T307" s="94">
        <v>10.8</v>
      </c>
      <c r="U307" s="95">
        <v>2</v>
      </c>
      <c r="V307" s="96">
        <v>45200</v>
      </c>
      <c r="W307" s="96"/>
      <c r="X307" s="91" t="s">
        <v>1914</v>
      </c>
      <c r="Y307" s="91"/>
      <c r="Z307" s="91"/>
      <c r="AA307" s="91"/>
      <c r="AB307" s="91"/>
      <c r="AC307" s="91"/>
      <c r="AD307" s="91" t="s">
        <v>1264</v>
      </c>
      <c r="AE307" s="96">
        <v>45121</v>
      </c>
      <c r="AF307" s="90" t="s">
        <v>1915</v>
      </c>
      <c r="AG307" s="92">
        <v>1.3016E-2</v>
      </c>
      <c r="AH307" s="92">
        <v>0.01</v>
      </c>
      <c r="AI307" s="92">
        <v>1.71</v>
      </c>
      <c r="AJ307" s="90" t="s">
        <v>26</v>
      </c>
      <c r="AK307" s="97">
        <v>9.11</v>
      </c>
      <c r="AL307" s="92">
        <v>0.51500000000000001</v>
      </c>
      <c r="AM307" s="98"/>
      <c r="AN307" s="99">
        <v>20</v>
      </c>
      <c r="AO307" s="100" t="s">
        <v>1266</v>
      </c>
      <c r="AP307" s="100" t="s">
        <v>1267</v>
      </c>
      <c r="AQ307" s="100" t="s">
        <v>1365</v>
      </c>
      <c r="AR307" s="101" t="s">
        <v>1267</v>
      </c>
      <c r="AS307" s="101"/>
      <c r="AT307" s="91"/>
    </row>
    <row r="308" spans="1:46" x14ac:dyDescent="0.25">
      <c r="A308" s="90" t="s">
        <v>1923</v>
      </c>
      <c r="B308" s="91" t="s">
        <v>1273</v>
      </c>
      <c r="C308" s="91" t="s">
        <v>1257</v>
      </c>
      <c r="D308" s="91" t="s">
        <v>21</v>
      </c>
      <c r="E308" s="91" t="s">
        <v>77</v>
      </c>
      <c r="F308" s="91" t="s">
        <v>78</v>
      </c>
      <c r="G308" s="91" t="s">
        <v>793</v>
      </c>
      <c r="H308" s="91" t="s">
        <v>1904</v>
      </c>
      <c r="I308" s="91" t="s">
        <v>1924</v>
      </c>
      <c r="J308" s="91" t="s">
        <v>1906</v>
      </c>
      <c r="K308" s="91" t="s">
        <v>1925</v>
      </c>
      <c r="L308" s="92">
        <v>674.07126313267327</v>
      </c>
      <c r="M308" s="93">
        <v>140</v>
      </c>
      <c r="N308" s="92">
        <v>608.25</v>
      </c>
      <c r="O308" s="91" t="s">
        <v>1926</v>
      </c>
      <c r="P308" s="91"/>
      <c r="Q308" s="91" t="s">
        <v>1259</v>
      </c>
      <c r="R308" s="91" t="s">
        <v>1423</v>
      </c>
      <c r="S308" s="91"/>
      <c r="T308" s="94">
        <v>151.52000000000001</v>
      </c>
      <c r="U308" s="95">
        <v>15</v>
      </c>
      <c r="V308" s="96">
        <v>45200</v>
      </c>
      <c r="W308" s="96"/>
      <c r="X308" s="91" t="s">
        <v>1908</v>
      </c>
      <c r="Y308" s="91"/>
      <c r="Z308" s="91"/>
      <c r="AA308" s="91"/>
      <c r="AB308" s="91"/>
      <c r="AC308" s="91"/>
      <c r="AD308" s="91" t="s">
        <v>1264</v>
      </c>
      <c r="AE308" s="96">
        <v>45125</v>
      </c>
      <c r="AF308" s="90" t="s">
        <v>1873</v>
      </c>
      <c r="AG308" s="92">
        <v>7.310891873920318E-2</v>
      </c>
      <c r="AH308" s="92">
        <v>7.6042698481579879E-2</v>
      </c>
      <c r="AI308" s="92">
        <v>2.0938074109533269</v>
      </c>
      <c r="AJ308" s="90" t="s">
        <v>26</v>
      </c>
      <c r="AK308" s="97">
        <v>3.8768404414399105</v>
      </c>
      <c r="AL308" s="92">
        <v>0.4179241831422571</v>
      </c>
      <c r="AM308" s="98"/>
      <c r="AN308" s="99">
        <v>20</v>
      </c>
      <c r="AO308" s="100" t="s">
        <v>1266</v>
      </c>
      <c r="AP308" s="100" t="s">
        <v>1267</v>
      </c>
      <c r="AQ308" s="100" t="s">
        <v>1261</v>
      </c>
      <c r="AR308" s="101" t="s">
        <v>1267</v>
      </c>
      <c r="AS308" s="101"/>
      <c r="AT308" s="91"/>
    </row>
    <row r="309" spans="1:46" x14ac:dyDescent="0.25">
      <c r="A309" s="90" t="s">
        <v>1927</v>
      </c>
      <c r="B309" s="91" t="s">
        <v>1273</v>
      </c>
      <c r="C309" s="91" t="s">
        <v>1257</v>
      </c>
      <c r="D309" s="91" t="s">
        <v>21</v>
      </c>
      <c r="E309" s="91" t="s">
        <v>77</v>
      </c>
      <c r="F309" s="91" t="s">
        <v>78</v>
      </c>
      <c r="G309" s="91" t="s">
        <v>793</v>
      </c>
      <c r="H309" s="91" t="s">
        <v>1904</v>
      </c>
      <c r="I309" s="91" t="s">
        <v>1924</v>
      </c>
      <c r="J309" s="91" t="s">
        <v>1906</v>
      </c>
      <c r="K309" s="91" t="s">
        <v>1928</v>
      </c>
      <c r="L309" s="92">
        <v>1517.2338428765809</v>
      </c>
      <c r="M309" s="93">
        <v>140</v>
      </c>
      <c r="N309" s="92">
        <v>1369.08</v>
      </c>
      <c r="O309" s="91" t="s">
        <v>1929</v>
      </c>
      <c r="P309" s="91"/>
      <c r="Q309" s="91" t="s">
        <v>1259</v>
      </c>
      <c r="R309" s="91" t="s">
        <v>1423</v>
      </c>
      <c r="S309" s="91"/>
      <c r="T309" s="94">
        <v>198.81</v>
      </c>
      <c r="U309" s="95">
        <v>15</v>
      </c>
      <c r="V309" s="96">
        <v>45200</v>
      </c>
      <c r="W309" s="96"/>
      <c r="X309" s="91" t="s">
        <v>1908</v>
      </c>
      <c r="Y309" s="91"/>
      <c r="Z309" s="91"/>
      <c r="AA309" s="91"/>
      <c r="AB309" s="91"/>
      <c r="AC309" s="91"/>
      <c r="AD309" s="91" t="s">
        <v>1264</v>
      </c>
      <c r="AE309" s="96">
        <v>45125</v>
      </c>
      <c r="AF309" s="90" t="s">
        <v>1873</v>
      </c>
      <c r="AG309" s="92">
        <v>0.16455726833944642</v>
      </c>
      <c r="AH309" s="92">
        <v>0.1711607688239398</v>
      </c>
      <c r="AI309" s="92">
        <v>3.5943567404333763</v>
      </c>
      <c r="AJ309" s="90" t="s">
        <v>26</v>
      </c>
      <c r="AK309" s="97">
        <v>-5.8821191457571036</v>
      </c>
      <c r="AL309" s="92">
        <v>0.94068498258347943</v>
      </c>
      <c r="AM309" s="98"/>
      <c r="AN309" s="99">
        <v>20</v>
      </c>
      <c r="AO309" s="100" t="s">
        <v>1266</v>
      </c>
      <c r="AP309" s="100" t="s">
        <v>1267</v>
      </c>
      <c r="AQ309" s="100" t="s">
        <v>1261</v>
      </c>
      <c r="AR309" s="101" t="s">
        <v>1267</v>
      </c>
      <c r="AS309" s="101"/>
      <c r="AT309" s="91"/>
    </row>
    <row r="310" spans="1:46" x14ac:dyDescent="0.25">
      <c r="A310" s="90" t="s">
        <v>1930</v>
      </c>
      <c r="B310" s="91" t="s">
        <v>1273</v>
      </c>
      <c r="C310" s="91" t="s">
        <v>1257</v>
      </c>
      <c r="D310" s="91" t="s">
        <v>21</v>
      </c>
      <c r="E310" s="91" t="s">
        <v>77</v>
      </c>
      <c r="F310" s="91" t="s">
        <v>78</v>
      </c>
      <c r="G310" s="91" t="s">
        <v>1931</v>
      </c>
      <c r="H310" s="91" t="s">
        <v>1897</v>
      </c>
      <c r="I310" s="91" t="s">
        <v>1932</v>
      </c>
      <c r="J310" s="91"/>
      <c r="K310" s="91"/>
      <c r="L310" s="92">
        <v>1077.5116413040923</v>
      </c>
      <c r="M310" s="93">
        <v>300</v>
      </c>
      <c r="N310" s="92">
        <v>972.29550000000006</v>
      </c>
      <c r="O310" s="91" t="s">
        <v>1933</v>
      </c>
      <c r="P310" s="91"/>
      <c r="Q310" s="91"/>
      <c r="R310" s="91"/>
      <c r="S310" s="91"/>
      <c r="T310" s="94">
        <v>375.32</v>
      </c>
      <c r="U310" s="95">
        <v>12</v>
      </c>
      <c r="V310" s="96">
        <v>45200</v>
      </c>
      <c r="W310" s="96"/>
      <c r="X310" s="91" t="s">
        <v>1934</v>
      </c>
      <c r="Y310" s="91"/>
      <c r="Z310" s="91"/>
      <c r="AA310" s="91"/>
      <c r="AB310" s="91"/>
      <c r="AC310" s="91"/>
      <c r="AD310" s="91" t="s">
        <v>1264</v>
      </c>
      <c r="AE310" s="96">
        <v>45124</v>
      </c>
      <c r="AF310" s="90" t="s">
        <v>1935</v>
      </c>
      <c r="AG310" s="92">
        <v>0.12</v>
      </c>
      <c r="AH310" s="92">
        <v>0.12</v>
      </c>
      <c r="AI310" s="92">
        <v>1.77</v>
      </c>
      <c r="AJ310" s="90" t="s">
        <v>26</v>
      </c>
      <c r="AK310" s="97">
        <v>-3.11</v>
      </c>
      <c r="AL310" s="92">
        <v>1.3908333333333334</v>
      </c>
      <c r="AM310" s="91"/>
      <c r="AN310" s="99">
        <v>8</v>
      </c>
      <c r="AO310" s="100" t="s">
        <v>1266</v>
      </c>
      <c r="AP310" s="100" t="s">
        <v>1267</v>
      </c>
      <c r="AQ310" s="100" t="s">
        <v>1261</v>
      </c>
      <c r="AR310" s="101" t="s">
        <v>1267</v>
      </c>
      <c r="AS310" s="101"/>
      <c r="AT310" s="105"/>
    </row>
    <row r="311" spans="1:46" x14ac:dyDescent="0.25">
      <c r="A311" s="90" t="s">
        <v>1936</v>
      </c>
      <c r="B311" s="91" t="s">
        <v>1273</v>
      </c>
      <c r="C311" s="91" t="s">
        <v>1257</v>
      </c>
      <c r="D311" s="91" t="s">
        <v>21</v>
      </c>
      <c r="E311" s="91" t="s">
        <v>77</v>
      </c>
      <c r="F311" s="91" t="s">
        <v>78</v>
      </c>
      <c r="G311" s="91" t="s">
        <v>1931</v>
      </c>
      <c r="H311" s="91" t="s">
        <v>1885</v>
      </c>
      <c r="I311" s="91" t="s">
        <v>1937</v>
      </c>
      <c r="J311" s="91"/>
      <c r="K311" s="91"/>
      <c r="L311" s="92">
        <v>692.97518028272191</v>
      </c>
      <c r="M311" s="93">
        <v>100</v>
      </c>
      <c r="N311" s="92">
        <v>625.30799999999988</v>
      </c>
      <c r="O311" s="91" t="s">
        <v>1938</v>
      </c>
      <c r="P311" s="91"/>
      <c r="Q311" s="91"/>
      <c r="R311" s="91"/>
      <c r="S311" s="91"/>
      <c r="T311" s="94">
        <v>375.32</v>
      </c>
      <c r="U311" s="95">
        <v>12</v>
      </c>
      <c r="V311" s="96">
        <v>45200</v>
      </c>
      <c r="W311" s="96"/>
      <c r="X311" s="91" t="s">
        <v>1934</v>
      </c>
      <c r="Y311" s="91"/>
      <c r="Z311" s="91"/>
      <c r="AA311" s="91"/>
      <c r="AB311" s="91"/>
      <c r="AC311" s="91"/>
      <c r="AD311" s="91" t="s">
        <v>1264</v>
      </c>
      <c r="AE311" s="96">
        <v>45124</v>
      </c>
      <c r="AF311" s="90" t="s">
        <v>1935</v>
      </c>
      <c r="AG311" s="92">
        <v>0.08</v>
      </c>
      <c r="AH311" s="92">
        <v>0.08</v>
      </c>
      <c r="AI311" s="92">
        <v>0.9</v>
      </c>
      <c r="AJ311" s="90" t="s">
        <v>1267</v>
      </c>
      <c r="AK311" s="97">
        <v>35.96</v>
      </c>
      <c r="AL311" s="92">
        <v>0.67499999999999993</v>
      </c>
      <c r="AM311" s="98"/>
      <c r="AN311" s="99">
        <v>8</v>
      </c>
      <c r="AO311" s="100" t="s">
        <v>1266</v>
      </c>
      <c r="AP311" s="100" t="s">
        <v>1267</v>
      </c>
      <c r="AQ311" s="100" t="s">
        <v>1261</v>
      </c>
      <c r="AR311" s="101" t="s">
        <v>1267</v>
      </c>
      <c r="AS311" s="101"/>
      <c r="AT311" s="91"/>
    </row>
    <row r="312" spans="1:46" x14ac:dyDescent="0.25">
      <c r="A312" s="90" t="s">
        <v>1939</v>
      </c>
      <c r="B312" s="91" t="s">
        <v>1273</v>
      </c>
      <c r="C312" s="91" t="s">
        <v>1257</v>
      </c>
      <c r="D312" s="91" t="s">
        <v>21</v>
      </c>
      <c r="E312" s="91" t="s">
        <v>77</v>
      </c>
      <c r="F312" s="91" t="s">
        <v>78</v>
      </c>
      <c r="G312" s="91" t="s">
        <v>1931</v>
      </c>
      <c r="H312" s="91" t="s">
        <v>1897</v>
      </c>
      <c r="I312" s="91" t="s">
        <v>1937</v>
      </c>
      <c r="J312" s="91"/>
      <c r="K312" s="91"/>
      <c r="L312" s="92">
        <v>495.8496471065036</v>
      </c>
      <c r="M312" s="93">
        <v>100</v>
      </c>
      <c r="N312" s="92">
        <v>447.43124999999986</v>
      </c>
      <c r="O312" s="91" t="s">
        <v>1940</v>
      </c>
      <c r="P312" s="91"/>
      <c r="Q312" s="91"/>
      <c r="R312" s="91"/>
      <c r="S312" s="91"/>
      <c r="T312" s="94">
        <v>375.32</v>
      </c>
      <c r="U312" s="95">
        <v>12</v>
      </c>
      <c r="V312" s="96">
        <v>45200</v>
      </c>
      <c r="W312" s="96"/>
      <c r="X312" s="91" t="s">
        <v>1934</v>
      </c>
      <c r="Y312" s="91"/>
      <c r="Z312" s="91"/>
      <c r="AA312" s="91"/>
      <c r="AB312" s="91"/>
      <c r="AC312" s="91"/>
      <c r="AD312" s="91" t="s">
        <v>1264</v>
      </c>
      <c r="AE312" s="96">
        <v>45124</v>
      </c>
      <c r="AF312" s="90" t="s">
        <v>1935</v>
      </c>
      <c r="AG312" s="92">
        <v>0.06</v>
      </c>
      <c r="AH312" s="92">
        <v>0.05</v>
      </c>
      <c r="AI312" s="92">
        <v>0.82</v>
      </c>
      <c r="AJ312" s="90" t="s">
        <v>1267</v>
      </c>
      <c r="AK312" s="97">
        <v>46.22</v>
      </c>
      <c r="AL312" s="92">
        <v>0.64</v>
      </c>
      <c r="AM312" s="98"/>
      <c r="AN312" s="99">
        <v>8</v>
      </c>
      <c r="AO312" s="100" t="s">
        <v>1266</v>
      </c>
      <c r="AP312" s="100" t="s">
        <v>1267</v>
      </c>
      <c r="AQ312" s="100" t="s">
        <v>1261</v>
      </c>
      <c r="AR312" s="101" t="s">
        <v>1267</v>
      </c>
      <c r="AS312" s="101"/>
      <c r="AT312" s="91"/>
    </row>
    <row r="313" spans="1:46" x14ac:dyDescent="0.25">
      <c r="A313" s="90" t="s">
        <v>1941</v>
      </c>
      <c r="B313" s="91" t="s">
        <v>1273</v>
      </c>
      <c r="C313" s="91" t="s">
        <v>1257</v>
      </c>
      <c r="D313" s="91" t="s">
        <v>21</v>
      </c>
      <c r="E313" s="91" t="s">
        <v>61</v>
      </c>
      <c r="F313" s="91" t="s">
        <v>495</v>
      </c>
      <c r="G313" s="91" t="s">
        <v>496</v>
      </c>
      <c r="H313" s="91" t="s">
        <v>1942</v>
      </c>
      <c r="I313" s="91" t="s">
        <v>1943</v>
      </c>
      <c r="J313" s="91" t="s">
        <v>1944</v>
      </c>
      <c r="K313" s="91" t="s">
        <v>1945</v>
      </c>
      <c r="L313" s="92">
        <v>797.90250982769032</v>
      </c>
      <c r="M313" s="93">
        <v>1600</v>
      </c>
      <c r="N313" s="92">
        <v>717.43963109633398</v>
      </c>
      <c r="O313" s="91" t="s">
        <v>1946</v>
      </c>
      <c r="P313" s="91"/>
      <c r="Q313" s="91" t="s">
        <v>1259</v>
      </c>
      <c r="R313" s="91" t="s">
        <v>1942</v>
      </c>
      <c r="S313" s="91"/>
      <c r="T313" s="94">
        <v>757.35741577918077</v>
      </c>
      <c r="U313" s="95">
        <v>18</v>
      </c>
      <c r="V313" s="96">
        <v>45931</v>
      </c>
      <c r="W313" s="96"/>
      <c r="X313" s="91" t="s">
        <v>1261</v>
      </c>
      <c r="Y313" s="91"/>
      <c r="Z313" s="91"/>
      <c r="AA313" s="91"/>
      <c r="AB313" s="91"/>
      <c r="AC313" s="91"/>
      <c r="AD313" s="91" t="s">
        <v>1264</v>
      </c>
      <c r="AE313" s="96">
        <v>45124</v>
      </c>
      <c r="AF313" s="90" t="s">
        <v>1947</v>
      </c>
      <c r="AG313" s="92">
        <v>9.381835040084005E-2</v>
      </c>
      <c r="AH313" s="92">
        <v>9.7765578947918375E-2</v>
      </c>
      <c r="AI313" s="92">
        <v>0.5733617545379317</v>
      </c>
      <c r="AJ313" s="90" t="s">
        <v>1267</v>
      </c>
      <c r="AK313" s="97">
        <v>84.501493758764454</v>
      </c>
      <c r="AL313" s="92">
        <v>0.41480853475401686</v>
      </c>
      <c r="AM313" s="98"/>
      <c r="AN313" s="99">
        <v>20</v>
      </c>
      <c r="AO313" s="100" t="s">
        <v>1266</v>
      </c>
      <c r="AP313" s="100" t="s">
        <v>1267</v>
      </c>
      <c r="AQ313" s="100" t="s">
        <v>1261</v>
      </c>
      <c r="AR313" s="101" t="s">
        <v>1267</v>
      </c>
      <c r="AS313" s="101"/>
      <c r="AT313" s="91"/>
    </row>
    <row r="314" spans="1:46" x14ac:dyDescent="0.25">
      <c r="A314" s="90" t="s">
        <v>1948</v>
      </c>
      <c r="B314" s="91" t="s">
        <v>1273</v>
      </c>
      <c r="C314" s="91" t="s">
        <v>1257</v>
      </c>
      <c r="D314" s="91" t="s">
        <v>21</v>
      </c>
      <c r="E314" s="91" t="s">
        <v>61</v>
      </c>
      <c r="F314" s="91" t="s">
        <v>495</v>
      </c>
      <c r="G314" s="91" t="s">
        <v>496</v>
      </c>
      <c r="H314" s="91" t="s">
        <v>1949</v>
      </c>
      <c r="I314" s="91" t="s">
        <v>1943</v>
      </c>
      <c r="J314" s="91" t="s">
        <v>1944</v>
      </c>
      <c r="K314" s="91" t="s">
        <v>1945</v>
      </c>
      <c r="L314" s="92">
        <v>1627.0529979637063</v>
      </c>
      <c r="M314" s="93">
        <v>1600</v>
      </c>
      <c r="N314" s="92">
        <v>1462.9761007837294</v>
      </c>
      <c r="O314" s="91" t="s">
        <v>1950</v>
      </c>
      <c r="P314" s="91"/>
      <c r="Q314" s="91" t="s">
        <v>1259</v>
      </c>
      <c r="R314" s="91" t="s">
        <v>1949</v>
      </c>
      <c r="S314" s="91"/>
      <c r="T314" s="94">
        <v>719.08305157816392</v>
      </c>
      <c r="U314" s="95">
        <v>18</v>
      </c>
      <c r="V314" s="96">
        <v>45931</v>
      </c>
      <c r="W314" s="96"/>
      <c r="X314" s="91" t="s">
        <v>1261</v>
      </c>
      <c r="Y314" s="91"/>
      <c r="Z314" s="91"/>
      <c r="AA314" s="91"/>
      <c r="AB314" s="91"/>
      <c r="AC314" s="91"/>
      <c r="AD314" s="91" t="s">
        <v>1264</v>
      </c>
      <c r="AE314" s="96">
        <v>45124</v>
      </c>
      <c r="AF314" s="90" t="s">
        <v>1947</v>
      </c>
      <c r="AG314" s="92">
        <v>0.19131087620799817</v>
      </c>
      <c r="AH314" s="92">
        <v>0.19935991724003935</v>
      </c>
      <c r="AI314" s="92">
        <v>1.2314092687295763</v>
      </c>
      <c r="AJ314" s="90" t="s">
        <v>26</v>
      </c>
      <c r="AK314" s="97">
        <v>18.330974537966622</v>
      </c>
      <c r="AL314" s="92">
        <v>0.82024371447968569</v>
      </c>
      <c r="AM314" s="91"/>
      <c r="AN314" s="99">
        <v>20</v>
      </c>
      <c r="AO314" s="100" t="s">
        <v>1266</v>
      </c>
      <c r="AP314" s="100" t="s">
        <v>1267</v>
      </c>
      <c r="AQ314" s="100" t="s">
        <v>1261</v>
      </c>
      <c r="AR314" s="101" t="s">
        <v>1267</v>
      </c>
      <c r="AS314" s="101"/>
      <c r="AT314" s="91"/>
    </row>
    <row r="315" spans="1:46" x14ac:dyDescent="0.25">
      <c r="A315" s="90" t="s">
        <v>1951</v>
      </c>
      <c r="B315" s="91" t="s">
        <v>1273</v>
      </c>
      <c r="C315" s="91" t="s">
        <v>1257</v>
      </c>
      <c r="D315" s="91" t="s">
        <v>21</v>
      </c>
      <c r="E315" s="91" t="s">
        <v>61</v>
      </c>
      <c r="F315" s="91" t="s">
        <v>495</v>
      </c>
      <c r="G315" s="91" t="s">
        <v>496</v>
      </c>
      <c r="H315" s="91" t="s">
        <v>1952</v>
      </c>
      <c r="I315" s="91" t="s">
        <v>1943</v>
      </c>
      <c r="J315" s="91" t="s">
        <v>1944</v>
      </c>
      <c r="K315" s="91" t="s">
        <v>1945</v>
      </c>
      <c r="L315" s="92">
        <v>2789.0820267015574</v>
      </c>
      <c r="M315" s="93">
        <v>1600</v>
      </c>
      <c r="N315" s="92">
        <v>2507.8226420998512</v>
      </c>
      <c r="O315" s="91" t="s">
        <v>1953</v>
      </c>
      <c r="P315" s="91"/>
      <c r="Q315" s="91" t="s">
        <v>1259</v>
      </c>
      <c r="R315" s="91" t="s">
        <v>1952</v>
      </c>
      <c r="S315" s="91"/>
      <c r="T315" s="94">
        <v>624.17797852959268</v>
      </c>
      <c r="U315" s="95">
        <v>18</v>
      </c>
      <c r="V315" s="96">
        <v>45931</v>
      </c>
      <c r="W315" s="96"/>
      <c r="X315" s="91" t="s">
        <v>1261</v>
      </c>
      <c r="Y315" s="91"/>
      <c r="Z315" s="91"/>
      <c r="AA315" s="91"/>
      <c r="AB315" s="91"/>
      <c r="AC315" s="91"/>
      <c r="AD315" s="91" t="s">
        <v>1264</v>
      </c>
      <c r="AE315" s="96">
        <v>45124</v>
      </c>
      <c r="AF315" s="90" t="s">
        <v>1947</v>
      </c>
      <c r="AG315" s="92">
        <v>0.32794366687012894</v>
      </c>
      <c r="AH315" s="92">
        <v>0.34174127254292841</v>
      </c>
      <c r="AI315" s="92">
        <v>2.4318266648856173</v>
      </c>
      <c r="AJ315" s="90" t="s">
        <v>26</v>
      </c>
      <c r="AK315" s="97">
        <v>-1.3616607552541078</v>
      </c>
      <c r="AL315" s="92">
        <v>1.4292041988837514</v>
      </c>
      <c r="AM315" s="98"/>
      <c r="AN315" s="99">
        <v>20</v>
      </c>
      <c r="AO315" s="100" t="s">
        <v>1266</v>
      </c>
      <c r="AP315" s="100" t="s">
        <v>1267</v>
      </c>
      <c r="AQ315" s="100" t="s">
        <v>1261</v>
      </c>
      <c r="AR315" s="101" t="s">
        <v>1267</v>
      </c>
      <c r="AS315" s="101"/>
      <c r="AT315" s="91"/>
    </row>
    <row r="316" spans="1:46" x14ac:dyDescent="0.25">
      <c r="A316" s="90" t="s">
        <v>1954</v>
      </c>
      <c r="B316" s="91" t="s">
        <v>1273</v>
      </c>
      <c r="C316" s="91" t="s">
        <v>1257</v>
      </c>
      <c r="D316" s="91" t="s">
        <v>21</v>
      </c>
      <c r="E316" s="91" t="s">
        <v>61</v>
      </c>
      <c r="F316" s="91" t="s">
        <v>495</v>
      </c>
      <c r="G316" s="91" t="s">
        <v>496</v>
      </c>
      <c r="H316" s="91" t="s">
        <v>1942</v>
      </c>
      <c r="I316" s="91" t="s">
        <v>1943</v>
      </c>
      <c r="J316" s="91" t="s">
        <v>1944</v>
      </c>
      <c r="K316" s="91" t="s">
        <v>1955</v>
      </c>
      <c r="L316" s="92">
        <v>984.94924563323889</v>
      </c>
      <c r="M316" s="93">
        <v>2200</v>
      </c>
      <c r="N316" s="92">
        <v>885.62401387648845</v>
      </c>
      <c r="O316" s="91" t="s">
        <v>1956</v>
      </c>
      <c r="P316" s="91"/>
      <c r="Q316" s="91" t="s">
        <v>1259</v>
      </c>
      <c r="R316" s="91" t="s">
        <v>1942</v>
      </c>
      <c r="S316" s="91"/>
      <c r="T316" s="94">
        <v>3496.2933433719068</v>
      </c>
      <c r="U316" s="95">
        <v>18</v>
      </c>
      <c r="V316" s="96">
        <v>45931</v>
      </c>
      <c r="W316" s="96"/>
      <c r="X316" s="91" t="s">
        <v>1261</v>
      </c>
      <c r="Y316" s="91"/>
      <c r="Z316" s="91"/>
      <c r="AA316" s="91"/>
      <c r="AB316" s="91"/>
      <c r="AC316" s="91"/>
      <c r="AD316" s="91" t="s">
        <v>1264</v>
      </c>
      <c r="AE316" s="96">
        <v>45124</v>
      </c>
      <c r="AF316" s="90" t="s">
        <v>1947</v>
      </c>
      <c r="AG316" s="92">
        <v>0.11581153375970422</v>
      </c>
      <c r="AH316" s="92">
        <v>0.12068408364130112</v>
      </c>
      <c r="AI316" s="92">
        <v>0.15331539282064241</v>
      </c>
      <c r="AJ316" s="90" t="s">
        <v>1267</v>
      </c>
      <c r="AK316" s="97">
        <v>315.8384037895313</v>
      </c>
      <c r="AL316" s="92">
        <v>0.49592273287385397</v>
      </c>
      <c r="AM316" s="98"/>
      <c r="AN316" s="99">
        <v>20</v>
      </c>
      <c r="AO316" s="100" t="s">
        <v>1266</v>
      </c>
      <c r="AP316" s="100" t="s">
        <v>1267</v>
      </c>
      <c r="AQ316" s="100" t="s">
        <v>1261</v>
      </c>
      <c r="AR316" s="101" t="s">
        <v>1267</v>
      </c>
      <c r="AS316" s="101"/>
      <c r="AT316" s="91"/>
    </row>
    <row r="317" spans="1:46" x14ac:dyDescent="0.25">
      <c r="A317" s="90" t="s">
        <v>1957</v>
      </c>
      <c r="B317" s="91" t="s">
        <v>1273</v>
      </c>
      <c r="C317" s="91" t="s">
        <v>1257</v>
      </c>
      <c r="D317" s="91" t="s">
        <v>21</v>
      </c>
      <c r="E317" s="91" t="s">
        <v>61</v>
      </c>
      <c r="F317" s="91" t="s">
        <v>495</v>
      </c>
      <c r="G317" s="91" t="s">
        <v>496</v>
      </c>
      <c r="H317" s="91" t="s">
        <v>1949</v>
      </c>
      <c r="I317" s="91" t="s">
        <v>1943</v>
      </c>
      <c r="J317" s="91" t="s">
        <v>1944</v>
      </c>
      <c r="K317" s="91" t="s">
        <v>1955</v>
      </c>
      <c r="L317" s="92">
        <v>1969.8984912664778</v>
      </c>
      <c r="M317" s="93">
        <v>2200</v>
      </c>
      <c r="N317" s="92">
        <v>1771.2480277529769</v>
      </c>
      <c r="O317" s="91" t="s">
        <v>1958</v>
      </c>
      <c r="P317" s="91"/>
      <c r="Q317" s="91" t="s">
        <v>1259</v>
      </c>
      <c r="R317" s="91" t="s">
        <v>1949</v>
      </c>
      <c r="S317" s="91"/>
      <c r="T317" s="94">
        <v>3496.2933433719068</v>
      </c>
      <c r="U317" s="95">
        <v>18</v>
      </c>
      <c r="V317" s="96">
        <v>45931</v>
      </c>
      <c r="W317" s="96"/>
      <c r="X317" s="91" t="s">
        <v>1261</v>
      </c>
      <c r="Y317" s="91"/>
      <c r="Z317" s="91"/>
      <c r="AA317" s="91"/>
      <c r="AB317" s="91"/>
      <c r="AC317" s="91"/>
      <c r="AD317" s="91" t="s">
        <v>1264</v>
      </c>
      <c r="AE317" s="96">
        <v>45124</v>
      </c>
      <c r="AF317" s="90" t="s">
        <v>1947</v>
      </c>
      <c r="AG317" s="92">
        <v>0.23162306751940845</v>
      </c>
      <c r="AH317" s="92">
        <v>0.24136816728260224</v>
      </c>
      <c r="AI317" s="92">
        <v>0.30663078564128482</v>
      </c>
      <c r="AJ317" s="90" t="s">
        <v>1267</v>
      </c>
      <c r="AK317" s="97">
        <v>147.02271508411042</v>
      </c>
      <c r="AL317" s="92">
        <v>0.99445129604163462</v>
      </c>
      <c r="AM317" s="98"/>
      <c r="AN317" s="99">
        <v>20</v>
      </c>
      <c r="AO317" s="100" t="s">
        <v>1266</v>
      </c>
      <c r="AP317" s="100" t="s">
        <v>1267</v>
      </c>
      <c r="AQ317" s="100" t="s">
        <v>1261</v>
      </c>
      <c r="AR317" s="101" t="s">
        <v>1267</v>
      </c>
      <c r="AS317" s="101"/>
      <c r="AT317" s="91"/>
    </row>
    <row r="318" spans="1:46" x14ac:dyDescent="0.25">
      <c r="A318" s="90" t="s">
        <v>1959</v>
      </c>
      <c r="B318" s="91" t="s">
        <v>1273</v>
      </c>
      <c r="C318" s="91" t="s">
        <v>1257</v>
      </c>
      <c r="D318" s="91" t="s">
        <v>21</v>
      </c>
      <c r="E318" s="91" t="s">
        <v>61</v>
      </c>
      <c r="F318" s="91" t="s">
        <v>495</v>
      </c>
      <c r="G318" s="91" t="s">
        <v>496</v>
      </c>
      <c r="H318" s="91" t="s">
        <v>1952</v>
      </c>
      <c r="I318" s="91" t="s">
        <v>1943</v>
      </c>
      <c r="J318" s="91" t="s">
        <v>1944</v>
      </c>
      <c r="K318" s="91" t="s">
        <v>1955</v>
      </c>
      <c r="L318" s="92">
        <v>3939.7969825329556</v>
      </c>
      <c r="M318" s="93">
        <v>2200</v>
      </c>
      <c r="N318" s="92">
        <v>3542.4960555059538</v>
      </c>
      <c r="O318" s="91" t="s">
        <v>1960</v>
      </c>
      <c r="P318" s="91"/>
      <c r="Q318" s="91" t="s">
        <v>1259</v>
      </c>
      <c r="R318" s="91" t="s">
        <v>1952</v>
      </c>
      <c r="S318" s="91"/>
      <c r="T318" s="94">
        <v>3496.2933433719068</v>
      </c>
      <c r="U318" s="95">
        <v>18</v>
      </c>
      <c r="V318" s="96">
        <v>45931</v>
      </c>
      <c r="W318" s="96"/>
      <c r="X318" s="91" t="s">
        <v>1261</v>
      </c>
      <c r="Y318" s="91"/>
      <c r="Z318" s="91"/>
      <c r="AA318" s="91"/>
      <c r="AB318" s="91"/>
      <c r="AC318" s="91"/>
      <c r="AD318" s="91" t="s">
        <v>1264</v>
      </c>
      <c r="AE318" s="96">
        <v>45124</v>
      </c>
      <c r="AF318" s="90" t="s">
        <v>1947</v>
      </c>
      <c r="AG318" s="92">
        <v>0.4632461350388169</v>
      </c>
      <c r="AH318" s="92">
        <v>0.48273633456520448</v>
      </c>
      <c r="AI318" s="92">
        <v>0.61326157128256964</v>
      </c>
      <c r="AJ318" s="90" t="s">
        <v>1267</v>
      </c>
      <c r="AK318" s="97">
        <v>62.931801323539837</v>
      </c>
      <c r="AL318" s="92">
        <v>1.9918505836339131</v>
      </c>
      <c r="AM318" s="91"/>
      <c r="AN318" s="99">
        <v>20</v>
      </c>
      <c r="AO318" s="100" t="s">
        <v>1266</v>
      </c>
      <c r="AP318" s="100" t="s">
        <v>1267</v>
      </c>
      <c r="AQ318" s="100" t="s">
        <v>1261</v>
      </c>
      <c r="AR318" s="101" t="s">
        <v>1267</v>
      </c>
      <c r="AS318" s="101"/>
      <c r="AT318" s="105"/>
    </row>
    <row r="319" spans="1:46" x14ac:dyDescent="0.25">
      <c r="A319" s="90" t="s">
        <v>1961</v>
      </c>
      <c r="B319" s="91" t="s">
        <v>1273</v>
      </c>
      <c r="C319" s="91" t="s">
        <v>1257</v>
      </c>
      <c r="D319" s="91" t="s">
        <v>21</v>
      </c>
      <c r="E319" s="91" t="s">
        <v>61</v>
      </c>
      <c r="F319" s="91" t="s">
        <v>495</v>
      </c>
      <c r="G319" s="91" t="s">
        <v>496</v>
      </c>
      <c r="H319" s="91" t="s">
        <v>1962</v>
      </c>
      <c r="I319" s="91" t="s">
        <v>1963</v>
      </c>
      <c r="J319" s="91" t="s">
        <v>1964</v>
      </c>
      <c r="K319" s="91" t="s">
        <v>1945</v>
      </c>
      <c r="L319" s="92">
        <v>26128.227788825414</v>
      </c>
      <c r="M319" s="93">
        <v>2000</v>
      </c>
      <c r="N319" s="92">
        <v>23489.731652231741</v>
      </c>
      <c r="O319" s="91" t="s">
        <v>1965</v>
      </c>
      <c r="P319" s="91"/>
      <c r="Q319" s="91" t="s">
        <v>1259</v>
      </c>
      <c r="R319" s="91" t="s">
        <v>1962</v>
      </c>
      <c r="S319" s="91"/>
      <c r="T319" s="94">
        <v>2915.31</v>
      </c>
      <c r="U319" s="95">
        <v>13</v>
      </c>
      <c r="V319" s="96">
        <v>45200</v>
      </c>
      <c r="W319" s="96"/>
      <c r="X319" s="91" t="s">
        <v>1261</v>
      </c>
      <c r="Y319" s="91"/>
      <c r="Z319" s="91"/>
      <c r="AA319" s="91"/>
      <c r="AB319" s="91"/>
      <c r="AC319" s="91"/>
      <c r="AD319" s="91" t="s">
        <v>1264</v>
      </c>
      <c r="AE319" s="96">
        <v>45124</v>
      </c>
      <c r="AF319" s="90" t="s">
        <v>1966</v>
      </c>
      <c r="AG319" s="92">
        <v>0.40681925838861799</v>
      </c>
      <c r="AH319" s="92">
        <v>0.42388818771964171</v>
      </c>
      <c r="AI319" s="92">
        <v>0.60431032036459387</v>
      </c>
      <c r="AJ319" s="90" t="s">
        <v>1267</v>
      </c>
      <c r="AK319" s="97">
        <v>58.315915351503001</v>
      </c>
      <c r="AL319" s="92">
        <v>3.1643565518144614</v>
      </c>
      <c r="AM319" s="98"/>
      <c r="AN319" s="99">
        <v>8</v>
      </c>
      <c r="AO319" s="100" t="s">
        <v>1266</v>
      </c>
      <c r="AP319" s="100" t="s">
        <v>1267</v>
      </c>
      <c r="AQ319" s="100" t="s">
        <v>1261</v>
      </c>
      <c r="AR319" s="101" t="s">
        <v>1267</v>
      </c>
      <c r="AS319" s="101"/>
      <c r="AT319" s="91"/>
    </row>
    <row r="320" spans="1:46" x14ac:dyDescent="0.25">
      <c r="A320" s="90" t="s">
        <v>1967</v>
      </c>
      <c r="B320" s="91" t="s">
        <v>1273</v>
      </c>
      <c r="C320" s="91" t="s">
        <v>1257</v>
      </c>
      <c r="D320" s="91" t="s">
        <v>21</v>
      </c>
      <c r="E320" s="91" t="s">
        <v>61</v>
      </c>
      <c r="F320" s="91" t="s">
        <v>495</v>
      </c>
      <c r="G320" s="91" t="s">
        <v>496</v>
      </c>
      <c r="H320" s="91" t="s">
        <v>1912</v>
      </c>
      <c r="I320" s="91" t="s">
        <v>1963</v>
      </c>
      <c r="J320" s="91" t="s">
        <v>1964</v>
      </c>
      <c r="K320" s="91" t="s">
        <v>1945</v>
      </c>
      <c r="L320" s="92">
        <v>50305.651701589908</v>
      </c>
      <c r="M320" s="93">
        <v>2000</v>
      </c>
      <c r="N320" s="92">
        <v>45221.349097823062</v>
      </c>
      <c r="O320" s="91" t="s">
        <v>1968</v>
      </c>
      <c r="P320" s="91"/>
      <c r="Q320" s="91" t="s">
        <v>1259</v>
      </c>
      <c r="R320" s="91" t="s">
        <v>1912</v>
      </c>
      <c r="S320" s="91"/>
      <c r="T320" s="94">
        <v>2915.31</v>
      </c>
      <c r="U320" s="95">
        <v>13</v>
      </c>
      <c r="V320" s="96">
        <v>45200</v>
      </c>
      <c r="W320" s="96"/>
      <c r="X320" s="91" t="s">
        <v>1261</v>
      </c>
      <c r="Y320" s="91"/>
      <c r="Z320" s="91"/>
      <c r="AA320" s="91"/>
      <c r="AB320" s="91"/>
      <c r="AC320" s="91"/>
      <c r="AD320" s="91" t="s">
        <v>1264</v>
      </c>
      <c r="AE320" s="96">
        <v>45124</v>
      </c>
      <c r="AF320" s="90" t="s">
        <v>1966</v>
      </c>
      <c r="AG320" s="92">
        <v>0.40681925838861799</v>
      </c>
      <c r="AH320" s="92">
        <v>0.42388818771964171</v>
      </c>
      <c r="AI320" s="92">
        <v>0.60431032036459387</v>
      </c>
      <c r="AJ320" s="90" t="s">
        <v>1267</v>
      </c>
      <c r="AK320" s="97">
        <v>58.315915351503001</v>
      </c>
      <c r="AL320" s="92">
        <v>3.1643565518144614</v>
      </c>
      <c r="AM320" s="98"/>
      <c r="AN320" s="99">
        <v>8</v>
      </c>
      <c r="AO320" s="100" t="s">
        <v>1266</v>
      </c>
      <c r="AP320" s="100" t="s">
        <v>1267</v>
      </c>
      <c r="AQ320" s="100" t="s">
        <v>1261</v>
      </c>
      <c r="AR320" s="101" t="s">
        <v>1267</v>
      </c>
      <c r="AS320" s="101"/>
      <c r="AT320" s="91"/>
    </row>
    <row r="321" spans="1:46" x14ac:dyDescent="0.25">
      <c r="A321" s="90" t="s">
        <v>1969</v>
      </c>
      <c r="B321" s="91" t="s">
        <v>1273</v>
      </c>
      <c r="C321" s="91" t="s">
        <v>1257</v>
      </c>
      <c r="D321" s="91" t="s">
        <v>21</v>
      </c>
      <c r="E321" s="91" t="s">
        <v>61</v>
      </c>
      <c r="F321" s="91" t="s">
        <v>495</v>
      </c>
      <c r="G321" s="91" t="s">
        <v>496</v>
      </c>
      <c r="H321" s="91" t="s">
        <v>1489</v>
      </c>
      <c r="I321" s="91" t="s">
        <v>1963</v>
      </c>
      <c r="J321" s="91" t="s">
        <v>1964</v>
      </c>
      <c r="K321" s="91" t="s">
        <v>1945</v>
      </c>
      <c r="L321" s="92">
        <v>15751.753458701343</v>
      </c>
      <c r="M321" s="93">
        <v>2000</v>
      </c>
      <c r="N321" s="92">
        <v>14177.722847123634</v>
      </c>
      <c r="O321" s="91" t="s">
        <v>1970</v>
      </c>
      <c r="P321" s="91"/>
      <c r="Q321" s="91" t="s">
        <v>1259</v>
      </c>
      <c r="R321" s="91" t="s">
        <v>1489</v>
      </c>
      <c r="S321" s="91"/>
      <c r="T321" s="94">
        <v>2915.31</v>
      </c>
      <c r="U321" s="95">
        <v>13</v>
      </c>
      <c r="V321" s="96">
        <v>45200</v>
      </c>
      <c r="W321" s="96"/>
      <c r="X321" s="91" t="s">
        <v>1261</v>
      </c>
      <c r="Y321" s="91"/>
      <c r="Z321" s="91"/>
      <c r="AA321" s="91"/>
      <c r="AB321" s="91"/>
      <c r="AC321" s="91"/>
      <c r="AD321" s="91" t="s">
        <v>1264</v>
      </c>
      <c r="AE321" s="96">
        <v>45124</v>
      </c>
      <c r="AF321" s="90" t="s">
        <v>1966</v>
      </c>
      <c r="AG321" s="92">
        <v>0.98392057914337538</v>
      </c>
      <c r="AH321" s="92">
        <v>1.0241250086102025</v>
      </c>
      <c r="AI321" s="92">
        <v>1.4205075556685183</v>
      </c>
      <c r="AJ321" s="90" t="s">
        <v>26</v>
      </c>
      <c r="AK321" s="97">
        <v>14.762648486664112</v>
      </c>
      <c r="AL321" s="92">
        <v>7.4229906881932468</v>
      </c>
      <c r="AM321" s="98"/>
      <c r="AN321" s="99">
        <v>8</v>
      </c>
      <c r="AO321" s="100" t="s">
        <v>1266</v>
      </c>
      <c r="AP321" s="100" t="s">
        <v>1267</v>
      </c>
      <c r="AQ321" s="100" t="s">
        <v>1261</v>
      </c>
      <c r="AR321" s="101" t="s">
        <v>1267</v>
      </c>
      <c r="AS321" s="101"/>
      <c r="AT321" s="91"/>
    </row>
    <row r="322" spans="1:46" x14ac:dyDescent="0.25">
      <c r="A322" s="90" t="s">
        <v>1971</v>
      </c>
      <c r="B322" s="91" t="s">
        <v>1273</v>
      </c>
      <c r="C322" s="91" t="s">
        <v>1257</v>
      </c>
      <c r="D322" s="91" t="s">
        <v>21</v>
      </c>
      <c r="E322" s="91" t="s">
        <v>61</v>
      </c>
      <c r="F322" s="91" t="s">
        <v>495</v>
      </c>
      <c r="G322" s="91" t="s">
        <v>496</v>
      </c>
      <c r="H322" s="91" t="s">
        <v>1506</v>
      </c>
      <c r="I322" s="91" t="s">
        <v>1963</v>
      </c>
      <c r="J322" s="91" t="s">
        <v>1964</v>
      </c>
      <c r="K322" s="91" t="s">
        <v>1945</v>
      </c>
      <c r="L322" s="92">
        <v>11753.353592708876</v>
      </c>
      <c r="M322" s="93">
        <v>2000</v>
      </c>
      <c r="N322" s="92">
        <v>10572.582010233924</v>
      </c>
      <c r="O322" s="91" t="s">
        <v>1972</v>
      </c>
      <c r="P322" s="91"/>
      <c r="Q322" s="91" t="s">
        <v>1259</v>
      </c>
      <c r="R322" s="91" t="s">
        <v>1506</v>
      </c>
      <c r="S322" s="91"/>
      <c r="T322" s="94">
        <v>2915.31</v>
      </c>
      <c r="U322" s="95">
        <v>13</v>
      </c>
      <c r="V322" s="96">
        <v>45200</v>
      </c>
      <c r="W322" s="96"/>
      <c r="X322" s="91" t="s">
        <v>1261</v>
      </c>
      <c r="Y322" s="91"/>
      <c r="Z322" s="91"/>
      <c r="AA322" s="91"/>
      <c r="AB322" s="91"/>
      <c r="AC322" s="91"/>
      <c r="AD322" s="91" t="s">
        <v>1264</v>
      </c>
      <c r="AE322" s="96">
        <v>45124</v>
      </c>
      <c r="AF322" s="90" t="s">
        <v>1966</v>
      </c>
      <c r="AG322" s="92">
        <v>2.7312536006444024</v>
      </c>
      <c r="AH322" s="92">
        <v>2.851003491037245</v>
      </c>
      <c r="AI322" s="92">
        <v>4.357327641727565</v>
      </c>
      <c r="AJ322" s="90" t="s">
        <v>26</v>
      </c>
      <c r="AK322" s="97">
        <v>-5.427503786418554</v>
      </c>
      <c r="AL322" s="92">
        <v>23.635637770251762</v>
      </c>
      <c r="AM322" s="91"/>
      <c r="AN322" s="99">
        <v>8</v>
      </c>
      <c r="AO322" s="100" t="s">
        <v>1266</v>
      </c>
      <c r="AP322" s="100" t="s">
        <v>1267</v>
      </c>
      <c r="AQ322" s="100" t="s">
        <v>1261</v>
      </c>
      <c r="AR322" s="101" t="s">
        <v>1267</v>
      </c>
      <c r="AS322" s="101"/>
      <c r="AT322" s="91"/>
    </row>
    <row r="323" spans="1:46" x14ac:dyDescent="0.25">
      <c r="A323" s="90" t="s">
        <v>1973</v>
      </c>
      <c r="B323" s="91" t="s">
        <v>1273</v>
      </c>
      <c r="C323" s="91" t="s">
        <v>1257</v>
      </c>
      <c r="D323" s="91" t="s">
        <v>21</v>
      </c>
      <c r="E323" s="91" t="s">
        <v>61</v>
      </c>
      <c r="F323" s="91" t="s">
        <v>495</v>
      </c>
      <c r="G323" s="91" t="s">
        <v>496</v>
      </c>
      <c r="H323" s="91" t="s">
        <v>1974</v>
      </c>
      <c r="I323" s="91" t="s">
        <v>1963</v>
      </c>
      <c r="J323" s="91" t="s">
        <v>1964</v>
      </c>
      <c r="K323" s="91" t="s">
        <v>1945</v>
      </c>
      <c r="L323" s="92">
        <v>4423.2941046868864</v>
      </c>
      <c r="M323" s="93">
        <v>2000</v>
      </c>
      <c r="N323" s="92">
        <v>3977.9813823140944</v>
      </c>
      <c r="O323" s="91" t="s">
        <v>1975</v>
      </c>
      <c r="P323" s="91"/>
      <c r="Q323" s="91" t="s">
        <v>1259</v>
      </c>
      <c r="R323" s="91" t="s">
        <v>1974</v>
      </c>
      <c r="S323" s="91"/>
      <c r="T323" s="94">
        <v>2915.31</v>
      </c>
      <c r="U323" s="95">
        <v>13</v>
      </c>
      <c r="V323" s="96">
        <v>45200</v>
      </c>
      <c r="W323" s="96"/>
      <c r="X323" s="91" t="s">
        <v>1261</v>
      </c>
      <c r="Y323" s="91"/>
      <c r="Z323" s="91"/>
      <c r="AA323" s="91"/>
      <c r="AB323" s="91"/>
      <c r="AC323" s="91"/>
      <c r="AD323" s="91" t="s">
        <v>1264</v>
      </c>
      <c r="AE323" s="96">
        <v>45124</v>
      </c>
      <c r="AF323" s="90" t="s">
        <v>1966</v>
      </c>
      <c r="AG323" s="92">
        <v>7.634535759500162E-2</v>
      </c>
      <c r="AH323" s="92">
        <v>7.9753437503476715E-2</v>
      </c>
      <c r="AI323" s="92">
        <v>0.12019460733804888</v>
      </c>
      <c r="AJ323" s="90" t="s">
        <v>1267</v>
      </c>
      <c r="AK323" s="97">
        <v>346.10240844130453</v>
      </c>
      <c r="AL323" s="92">
        <v>0.65833403663029999</v>
      </c>
      <c r="AM323" s="98"/>
      <c r="AN323" s="99">
        <v>8</v>
      </c>
      <c r="AO323" s="100" t="s">
        <v>1266</v>
      </c>
      <c r="AP323" s="100" t="s">
        <v>1267</v>
      </c>
      <c r="AQ323" s="100" t="s">
        <v>1261</v>
      </c>
      <c r="AR323" s="101" t="s">
        <v>1267</v>
      </c>
      <c r="AS323" s="101"/>
      <c r="AT323" s="91"/>
    </row>
    <row r="324" spans="1:46" x14ac:dyDescent="0.25">
      <c r="A324" s="90" t="s">
        <v>1976</v>
      </c>
      <c r="B324" s="91" t="s">
        <v>1273</v>
      </c>
      <c r="C324" s="91" t="s">
        <v>1257</v>
      </c>
      <c r="D324" s="91" t="s">
        <v>21</v>
      </c>
      <c r="E324" s="91" t="s">
        <v>61</v>
      </c>
      <c r="F324" s="91" t="s">
        <v>495</v>
      </c>
      <c r="G324" s="91" t="s">
        <v>496</v>
      </c>
      <c r="H324" s="91" t="s">
        <v>1472</v>
      </c>
      <c r="I324" s="91" t="s">
        <v>1963</v>
      </c>
      <c r="J324" s="91" t="s">
        <v>1964</v>
      </c>
      <c r="K324" s="91" t="s">
        <v>1945</v>
      </c>
      <c r="L324" s="92">
        <v>4423.2941046868864</v>
      </c>
      <c r="M324" s="93">
        <v>2000</v>
      </c>
      <c r="N324" s="92">
        <v>3977.9813823140944</v>
      </c>
      <c r="O324" s="91" t="s">
        <v>1977</v>
      </c>
      <c r="P324" s="91"/>
      <c r="Q324" s="91" t="s">
        <v>1259</v>
      </c>
      <c r="R324" s="91" t="s">
        <v>1472</v>
      </c>
      <c r="S324" s="91"/>
      <c r="T324" s="94">
        <v>2915.31</v>
      </c>
      <c r="U324" s="95">
        <v>13</v>
      </c>
      <c r="V324" s="96">
        <v>45200</v>
      </c>
      <c r="W324" s="96"/>
      <c r="X324" s="91" t="s">
        <v>1261</v>
      </c>
      <c r="Y324" s="91"/>
      <c r="Z324" s="91"/>
      <c r="AA324" s="91"/>
      <c r="AB324" s="91"/>
      <c r="AC324" s="91"/>
      <c r="AD324" s="91" t="s">
        <v>1264</v>
      </c>
      <c r="AE324" s="96">
        <v>45124</v>
      </c>
      <c r="AF324" s="90" t="s">
        <v>1966</v>
      </c>
      <c r="AG324" s="92">
        <v>0.63621782053241316</v>
      </c>
      <c r="AH324" s="92">
        <v>0.66233845558434012</v>
      </c>
      <c r="AI324" s="92">
        <v>1.3706728897008982</v>
      </c>
      <c r="AJ324" s="90" t="s">
        <v>26</v>
      </c>
      <c r="AK324" s="97">
        <v>17.21869879563361</v>
      </c>
      <c r="AL324" s="92">
        <v>8.4320474904093476</v>
      </c>
      <c r="AM324" s="98"/>
      <c r="AN324" s="99">
        <v>8</v>
      </c>
      <c r="AO324" s="100" t="s">
        <v>1266</v>
      </c>
      <c r="AP324" s="100" t="s">
        <v>1267</v>
      </c>
      <c r="AQ324" s="100" t="s">
        <v>1261</v>
      </c>
      <c r="AR324" s="101" t="s">
        <v>1267</v>
      </c>
      <c r="AS324" s="101"/>
      <c r="AT324" s="91"/>
    </row>
    <row r="325" spans="1:46" x14ac:dyDescent="0.25">
      <c r="A325" s="90" t="s">
        <v>1978</v>
      </c>
      <c r="B325" s="91" t="s">
        <v>1273</v>
      </c>
      <c r="C325" s="91" t="s">
        <v>1257</v>
      </c>
      <c r="D325" s="91" t="s">
        <v>21</v>
      </c>
      <c r="E325" s="91" t="s">
        <v>61</v>
      </c>
      <c r="F325" s="91" t="s">
        <v>495</v>
      </c>
      <c r="G325" s="91" t="s">
        <v>496</v>
      </c>
      <c r="H325" s="91" t="s">
        <v>1762</v>
      </c>
      <c r="I325" s="91" t="s">
        <v>1963</v>
      </c>
      <c r="J325" s="91" t="s">
        <v>1964</v>
      </c>
      <c r="K325" s="91" t="s">
        <v>1945</v>
      </c>
      <c r="L325" s="92">
        <v>10376.223542635735</v>
      </c>
      <c r="M325" s="93">
        <v>2000</v>
      </c>
      <c r="N325" s="92">
        <v>9339.3552643514649</v>
      </c>
      <c r="O325" s="91" t="s">
        <v>1979</v>
      </c>
      <c r="P325" s="91"/>
      <c r="Q325" s="91" t="s">
        <v>1259</v>
      </c>
      <c r="R325" s="91" t="s">
        <v>1762</v>
      </c>
      <c r="S325" s="91"/>
      <c r="T325" s="94">
        <v>2915.31</v>
      </c>
      <c r="U325" s="95">
        <v>13</v>
      </c>
      <c r="V325" s="96">
        <v>45200</v>
      </c>
      <c r="W325" s="96"/>
      <c r="X325" s="91" t="s">
        <v>1261</v>
      </c>
      <c r="Y325" s="91"/>
      <c r="Z325" s="91"/>
      <c r="AA325" s="91"/>
      <c r="AB325" s="91"/>
      <c r="AC325" s="91"/>
      <c r="AD325" s="91" t="s">
        <v>1264</v>
      </c>
      <c r="AE325" s="96">
        <v>45124</v>
      </c>
      <c r="AF325" s="90" t="s">
        <v>1966</v>
      </c>
      <c r="AG325" s="92">
        <v>0.20351804381406774</v>
      </c>
      <c r="AH325" s="92">
        <v>0.21198400736963879</v>
      </c>
      <c r="AI325" s="92">
        <v>0.30910873328277882</v>
      </c>
      <c r="AJ325" s="90" t="s">
        <v>1267</v>
      </c>
      <c r="AK325" s="97">
        <v>128.51459730486511</v>
      </c>
      <c r="AL325" s="92">
        <v>1.6429459861909856</v>
      </c>
      <c r="AM325" s="98"/>
      <c r="AN325" s="99">
        <v>8</v>
      </c>
      <c r="AO325" s="100" t="s">
        <v>1266</v>
      </c>
      <c r="AP325" s="100" t="s">
        <v>1267</v>
      </c>
      <c r="AQ325" s="100" t="s">
        <v>1261</v>
      </c>
      <c r="AR325" s="101" t="s">
        <v>1267</v>
      </c>
      <c r="AS325" s="101"/>
      <c r="AT325" s="91"/>
    </row>
    <row r="326" spans="1:46" x14ac:dyDescent="0.25">
      <c r="A326" s="90" t="s">
        <v>1980</v>
      </c>
      <c r="B326" s="91" t="s">
        <v>1273</v>
      </c>
      <c r="C326" s="91" t="s">
        <v>1257</v>
      </c>
      <c r="D326" s="91" t="s">
        <v>21</v>
      </c>
      <c r="E326" s="91" t="s">
        <v>61</v>
      </c>
      <c r="F326" s="91" t="s">
        <v>495</v>
      </c>
      <c r="G326" s="91" t="s">
        <v>496</v>
      </c>
      <c r="H326" s="91" t="s">
        <v>1433</v>
      </c>
      <c r="I326" s="91" t="s">
        <v>1963</v>
      </c>
      <c r="J326" s="91" t="s">
        <v>1964</v>
      </c>
      <c r="K326" s="91" t="s">
        <v>1945</v>
      </c>
      <c r="L326" s="92">
        <v>33039.063549814244</v>
      </c>
      <c r="M326" s="93">
        <v>2000</v>
      </c>
      <c r="N326" s="92">
        <v>29677.050146066693</v>
      </c>
      <c r="O326" s="91" t="s">
        <v>1981</v>
      </c>
      <c r="P326" s="91"/>
      <c r="Q326" s="91" t="s">
        <v>1259</v>
      </c>
      <c r="R326" s="91" t="s">
        <v>1433</v>
      </c>
      <c r="S326" s="91"/>
      <c r="T326" s="94">
        <v>2915.31</v>
      </c>
      <c r="U326" s="95">
        <v>13</v>
      </c>
      <c r="V326" s="96">
        <v>45200</v>
      </c>
      <c r="W326" s="96"/>
      <c r="X326" s="91" t="s">
        <v>1261</v>
      </c>
      <c r="Y326" s="91"/>
      <c r="Z326" s="91"/>
      <c r="AA326" s="91"/>
      <c r="AB326" s="91"/>
      <c r="AC326" s="91"/>
      <c r="AD326" s="91" t="s">
        <v>1264</v>
      </c>
      <c r="AE326" s="96">
        <v>45124</v>
      </c>
      <c r="AF326" s="90" t="s">
        <v>1966</v>
      </c>
      <c r="AG326" s="92">
        <v>0.37403943355784958</v>
      </c>
      <c r="AH326" s="92">
        <v>0.38977643088901698</v>
      </c>
      <c r="AI326" s="92">
        <v>2.7688077807801781</v>
      </c>
      <c r="AJ326" s="90" t="s">
        <v>26</v>
      </c>
      <c r="AK326" s="97">
        <v>-2.7707530800999018</v>
      </c>
      <c r="AL326" s="92">
        <v>2.2757210439744799</v>
      </c>
      <c r="AM326" s="91"/>
      <c r="AN326" s="99">
        <v>8</v>
      </c>
      <c r="AO326" s="100" t="s">
        <v>1266</v>
      </c>
      <c r="AP326" s="100" t="s">
        <v>1267</v>
      </c>
      <c r="AQ326" s="100" t="s">
        <v>1261</v>
      </c>
      <c r="AR326" s="101" t="s">
        <v>1267</v>
      </c>
      <c r="AS326" s="101"/>
      <c r="AT326" s="105"/>
    </row>
    <row r="327" spans="1:46" x14ac:dyDescent="0.25">
      <c r="A327" s="90" t="s">
        <v>1982</v>
      </c>
      <c r="B327" s="91" t="s">
        <v>1273</v>
      </c>
      <c r="C327" s="91" t="s">
        <v>1257</v>
      </c>
      <c r="D327" s="91" t="s">
        <v>21</v>
      </c>
      <c r="E327" s="91" t="s">
        <v>61</v>
      </c>
      <c r="F327" s="91" t="s">
        <v>495</v>
      </c>
      <c r="G327" s="91" t="s">
        <v>496</v>
      </c>
      <c r="H327" s="91" t="s">
        <v>1983</v>
      </c>
      <c r="I327" s="91" t="s">
        <v>1963</v>
      </c>
      <c r="J327" s="91" t="s">
        <v>1964</v>
      </c>
      <c r="K327" s="91" t="s">
        <v>1945</v>
      </c>
      <c r="L327" s="92">
        <v>920.25187916063294</v>
      </c>
      <c r="M327" s="93">
        <v>2000</v>
      </c>
      <c r="N327" s="92">
        <v>825.74917310429851</v>
      </c>
      <c r="O327" s="91" t="s">
        <v>1984</v>
      </c>
      <c r="P327" s="91"/>
      <c r="Q327" s="91" t="s">
        <v>1259</v>
      </c>
      <c r="R327" s="91" t="s">
        <v>1983</v>
      </c>
      <c r="S327" s="91"/>
      <c r="T327" s="94">
        <v>2915.31</v>
      </c>
      <c r="U327" s="95">
        <v>13</v>
      </c>
      <c r="V327" s="96">
        <v>45200</v>
      </c>
      <c r="W327" s="96"/>
      <c r="X327" s="91" t="s">
        <v>1261</v>
      </c>
      <c r="Y327" s="91"/>
      <c r="Z327" s="91"/>
      <c r="AA327" s="91"/>
      <c r="AB327" s="91"/>
      <c r="AC327" s="91"/>
      <c r="AD327" s="91" t="s">
        <v>1264</v>
      </c>
      <c r="AE327" s="96">
        <v>45124</v>
      </c>
      <c r="AF327" s="90" t="s">
        <v>1966</v>
      </c>
      <c r="AG327" s="92">
        <v>0.32944365791426655</v>
      </c>
      <c r="AH327" s="92">
        <v>0.34330437285560977</v>
      </c>
      <c r="AI327" s="92">
        <v>1.8101166795091252</v>
      </c>
      <c r="AJ327" s="90" t="s">
        <v>26</v>
      </c>
      <c r="AK327" s="97">
        <v>6.836626449245788</v>
      </c>
      <c r="AL327" s="92">
        <v>2.004392579648886</v>
      </c>
      <c r="AM327" s="98"/>
      <c r="AN327" s="99">
        <v>8</v>
      </c>
      <c r="AO327" s="100" t="s">
        <v>1266</v>
      </c>
      <c r="AP327" s="100" t="s">
        <v>1267</v>
      </c>
      <c r="AQ327" s="100" t="s">
        <v>1261</v>
      </c>
      <c r="AR327" s="101" t="s">
        <v>1267</v>
      </c>
      <c r="AS327" s="101"/>
      <c r="AT327" s="91"/>
    </row>
    <row r="328" spans="1:46" x14ac:dyDescent="0.25">
      <c r="A328" s="90" t="s">
        <v>1985</v>
      </c>
      <c r="B328" s="91" t="s">
        <v>1273</v>
      </c>
      <c r="C328" s="91" t="s">
        <v>1257</v>
      </c>
      <c r="D328" s="91" t="s">
        <v>21</v>
      </c>
      <c r="E328" s="91" t="s">
        <v>61</v>
      </c>
      <c r="F328" s="91" t="s">
        <v>495</v>
      </c>
      <c r="G328" s="91" t="s">
        <v>496</v>
      </c>
      <c r="H328" s="91" t="s">
        <v>1986</v>
      </c>
      <c r="I328" s="91" t="s">
        <v>1963</v>
      </c>
      <c r="J328" s="91" t="s">
        <v>1964</v>
      </c>
      <c r="K328" s="91" t="s">
        <v>1945</v>
      </c>
      <c r="L328" s="92">
        <v>11786.733051109841</v>
      </c>
      <c r="M328" s="93">
        <v>2000</v>
      </c>
      <c r="N328" s="92">
        <v>10573.254415365776</v>
      </c>
      <c r="O328" s="91" t="s">
        <v>1987</v>
      </c>
      <c r="P328" s="91"/>
      <c r="Q328" s="91" t="s">
        <v>1259</v>
      </c>
      <c r="R328" s="91" t="s">
        <v>1986</v>
      </c>
      <c r="S328" s="91"/>
      <c r="T328" s="94">
        <v>2915.31</v>
      </c>
      <c r="U328" s="95">
        <v>13</v>
      </c>
      <c r="V328" s="96">
        <v>45200</v>
      </c>
      <c r="W328" s="96"/>
      <c r="X328" s="91" t="s">
        <v>1261</v>
      </c>
      <c r="Y328" s="91"/>
      <c r="Z328" s="91"/>
      <c r="AA328" s="91"/>
      <c r="AB328" s="91"/>
      <c r="AC328" s="91"/>
      <c r="AD328" s="91" t="s">
        <v>1264</v>
      </c>
      <c r="AE328" s="96">
        <v>45124</v>
      </c>
      <c r="AF328" s="90" t="s">
        <v>1966</v>
      </c>
      <c r="AG328" s="92">
        <v>0.10998611544980411</v>
      </c>
      <c r="AH328" s="92">
        <v>0.11461357194238631</v>
      </c>
      <c r="AI328" s="92">
        <v>0.6709972874639466</v>
      </c>
      <c r="AJ328" s="90" t="s">
        <v>1267</v>
      </c>
      <c r="AK328" s="97">
        <v>53.941683987938291</v>
      </c>
      <c r="AL328" s="92">
        <v>0.66917467790308349</v>
      </c>
      <c r="AM328" s="98"/>
      <c r="AN328" s="99">
        <v>8</v>
      </c>
      <c r="AO328" s="100" t="s">
        <v>1266</v>
      </c>
      <c r="AP328" s="100" t="s">
        <v>1267</v>
      </c>
      <c r="AQ328" s="100" t="s">
        <v>1261</v>
      </c>
      <c r="AR328" s="101" t="s">
        <v>1267</v>
      </c>
      <c r="AS328" s="101"/>
      <c r="AT328" s="91"/>
    </row>
    <row r="329" spans="1:46" x14ac:dyDescent="0.25">
      <c r="A329" s="90" t="s">
        <v>1988</v>
      </c>
      <c r="B329" s="91" t="s">
        <v>1273</v>
      </c>
      <c r="C329" s="91" t="s">
        <v>1257</v>
      </c>
      <c r="D329" s="91" t="s">
        <v>21</v>
      </c>
      <c r="E329" s="91" t="s">
        <v>61</v>
      </c>
      <c r="F329" s="91" t="s">
        <v>495</v>
      </c>
      <c r="G329" s="91" t="s">
        <v>496</v>
      </c>
      <c r="H329" s="91" t="s">
        <v>1574</v>
      </c>
      <c r="I329" s="91" t="s">
        <v>1963</v>
      </c>
      <c r="J329" s="91" t="s">
        <v>1964</v>
      </c>
      <c r="K329" s="91" t="s">
        <v>1945</v>
      </c>
      <c r="L329" s="92">
        <v>2296.5911634927756</v>
      </c>
      <c r="M329" s="93">
        <v>2000</v>
      </c>
      <c r="N329" s="92">
        <v>2065.7143092310093</v>
      </c>
      <c r="O329" s="91" t="s">
        <v>1989</v>
      </c>
      <c r="P329" s="91"/>
      <c r="Q329" s="91" t="s">
        <v>1259</v>
      </c>
      <c r="R329" s="91" t="s">
        <v>1574</v>
      </c>
      <c r="S329" s="91"/>
      <c r="T329" s="94">
        <v>2915.31</v>
      </c>
      <c r="U329" s="95">
        <v>13</v>
      </c>
      <c r="V329" s="96">
        <v>45200</v>
      </c>
      <c r="W329" s="96"/>
      <c r="X329" s="91" t="s">
        <v>1261</v>
      </c>
      <c r="Y329" s="91"/>
      <c r="Z329" s="91"/>
      <c r="AA329" s="91"/>
      <c r="AB329" s="91"/>
      <c r="AC329" s="91"/>
      <c r="AD329" s="91" t="s">
        <v>1264</v>
      </c>
      <c r="AE329" s="96">
        <v>45124</v>
      </c>
      <c r="AF329" s="90" t="s">
        <v>1966</v>
      </c>
      <c r="AG329" s="92">
        <v>0.10439586349006526</v>
      </c>
      <c r="AH329" s="92">
        <v>0.10878812077026988</v>
      </c>
      <c r="AI329" s="92">
        <v>0.49398032410948051</v>
      </c>
      <c r="AJ329" s="90" t="s">
        <v>1267</v>
      </c>
      <c r="AK329" s="97">
        <v>80.764853812810728</v>
      </c>
      <c r="AL329" s="92">
        <v>0.63516261156856024</v>
      </c>
      <c r="AM329" s="98"/>
      <c r="AN329" s="99">
        <v>8</v>
      </c>
      <c r="AO329" s="100" t="s">
        <v>1266</v>
      </c>
      <c r="AP329" s="100" t="s">
        <v>1267</v>
      </c>
      <c r="AQ329" s="100" t="s">
        <v>1261</v>
      </c>
      <c r="AR329" s="101" t="s">
        <v>1267</v>
      </c>
      <c r="AS329" s="101"/>
      <c r="AT329" s="91"/>
    </row>
    <row r="330" spans="1:46" x14ac:dyDescent="0.25">
      <c r="A330" s="90" t="s">
        <v>1990</v>
      </c>
      <c r="B330" s="91" t="s">
        <v>1273</v>
      </c>
      <c r="C330" s="91" t="s">
        <v>1257</v>
      </c>
      <c r="D330" s="91" t="s">
        <v>21</v>
      </c>
      <c r="E330" s="91" t="s">
        <v>61</v>
      </c>
      <c r="F330" s="91" t="s">
        <v>495</v>
      </c>
      <c r="G330" s="91" t="s">
        <v>496</v>
      </c>
      <c r="H330" s="91" t="s">
        <v>1952</v>
      </c>
      <c r="I330" s="91" t="s">
        <v>1991</v>
      </c>
      <c r="J330" s="91" t="s">
        <v>1944</v>
      </c>
      <c r="K330" s="91" t="s">
        <v>1945</v>
      </c>
      <c r="L330" s="92">
        <v>3357.8283386014086</v>
      </c>
      <c r="M330" s="93">
        <v>1800</v>
      </c>
      <c r="N330" s="92">
        <v>3019.2148725678912</v>
      </c>
      <c r="O330" s="91" t="s">
        <v>1992</v>
      </c>
      <c r="P330" s="91"/>
      <c r="Q330" s="91" t="s">
        <v>1259</v>
      </c>
      <c r="R330" s="91" t="s">
        <v>1952</v>
      </c>
      <c r="S330" s="91"/>
      <c r="T330" s="94">
        <v>624.17797852959268</v>
      </c>
      <c r="U330" s="95">
        <v>18</v>
      </c>
      <c r="V330" s="96">
        <v>45931</v>
      </c>
      <c r="W330" s="96"/>
      <c r="X330" s="91" t="s">
        <v>1261</v>
      </c>
      <c r="Y330" s="91"/>
      <c r="Z330" s="91"/>
      <c r="AA330" s="91"/>
      <c r="AB330" s="91"/>
      <c r="AC330" s="91"/>
      <c r="AD330" s="91" t="s">
        <v>1264</v>
      </c>
      <c r="AE330" s="96">
        <v>45124</v>
      </c>
      <c r="AF330" s="90" t="s">
        <v>1947</v>
      </c>
      <c r="AG330" s="92">
        <v>0.22830635558930631</v>
      </c>
      <c r="AH330" s="92">
        <v>0.23791191101008735</v>
      </c>
      <c r="AI330" s="92">
        <v>1.4695377908200113</v>
      </c>
      <c r="AJ330" s="90" t="s">
        <v>26</v>
      </c>
      <c r="AK330" s="97">
        <v>15.6326276177276</v>
      </c>
      <c r="AL330" s="92">
        <v>0.93990410704385141</v>
      </c>
      <c r="AM330" s="91"/>
      <c r="AN330" s="99">
        <v>8</v>
      </c>
      <c r="AO330" s="100" t="s">
        <v>1266</v>
      </c>
      <c r="AP330" s="100" t="s">
        <v>1267</v>
      </c>
      <c r="AQ330" s="100" t="s">
        <v>1261</v>
      </c>
      <c r="AR330" s="101" t="s">
        <v>1267</v>
      </c>
      <c r="AS330" s="101"/>
      <c r="AT330" s="91"/>
    </row>
    <row r="331" spans="1:46" x14ac:dyDescent="0.25">
      <c r="A331" s="90" t="s">
        <v>1993</v>
      </c>
      <c r="B331" s="91" t="s">
        <v>1273</v>
      </c>
      <c r="C331" s="91" t="s">
        <v>1257</v>
      </c>
      <c r="D331" s="91" t="s">
        <v>21</v>
      </c>
      <c r="E331" s="91" t="s">
        <v>61</v>
      </c>
      <c r="F331" s="91" t="s">
        <v>495</v>
      </c>
      <c r="G331" s="91" t="s">
        <v>496</v>
      </c>
      <c r="H331" s="91" t="s">
        <v>1942</v>
      </c>
      <c r="I331" s="91" t="s">
        <v>1991</v>
      </c>
      <c r="J331" s="91" t="s">
        <v>1944</v>
      </c>
      <c r="K331" s="91" t="s">
        <v>1945</v>
      </c>
      <c r="L331" s="92">
        <v>976.41537662711244</v>
      </c>
      <c r="M331" s="93">
        <v>1800</v>
      </c>
      <c r="N331" s="92">
        <v>877.95072577904659</v>
      </c>
      <c r="O331" s="91" t="s">
        <v>1994</v>
      </c>
      <c r="P331" s="91"/>
      <c r="Q331" s="91" t="s">
        <v>1259</v>
      </c>
      <c r="R331" s="91" t="s">
        <v>1942</v>
      </c>
      <c r="S331" s="91"/>
      <c r="T331" s="94">
        <v>757.36</v>
      </c>
      <c r="U331" s="95">
        <v>18</v>
      </c>
      <c r="V331" s="96">
        <v>45931</v>
      </c>
      <c r="W331" s="96"/>
      <c r="X331" s="91" t="s">
        <v>1261</v>
      </c>
      <c r="Y331" s="91"/>
      <c r="Z331" s="91"/>
      <c r="AA331" s="91"/>
      <c r="AB331" s="91"/>
      <c r="AC331" s="91"/>
      <c r="AD331" s="91" t="s">
        <v>1264</v>
      </c>
      <c r="AE331" s="96">
        <v>45124</v>
      </c>
      <c r="AF331" s="90" t="s">
        <v>1947</v>
      </c>
      <c r="AG331" s="92">
        <v>0.39481755198991469</v>
      </c>
      <c r="AH331" s="92">
        <v>0.41142874911120003</v>
      </c>
      <c r="AI331" s="92">
        <v>2.9277218854607874</v>
      </c>
      <c r="AJ331" s="90" t="s">
        <v>26</v>
      </c>
      <c r="AK331" s="97">
        <v>9.6229769354095449</v>
      </c>
      <c r="AL331" s="92">
        <v>1.3155140192900303</v>
      </c>
      <c r="AM331" s="98"/>
      <c r="AN331" s="99">
        <v>8</v>
      </c>
      <c r="AO331" s="100" t="s">
        <v>1266</v>
      </c>
      <c r="AP331" s="100" t="s">
        <v>1267</v>
      </c>
      <c r="AQ331" s="100" t="s">
        <v>1261</v>
      </c>
      <c r="AR331" s="101" t="s">
        <v>1267</v>
      </c>
      <c r="AS331" s="101"/>
      <c r="AT331" s="91"/>
    </row>
    <row r="332" spans="1:46" x14ac:dyDescent="0.25">
      <c r="A332" s="90" t="s">
        <v>1995</v>
      </c>
      <c r="B332" s="91" t="s">
        <v>1273</v>
      </c>
      <c r="C332" s="91" t="s">
        <v>1257</v>
      </c>
      <c r="D332" s="91" t="s">
        <v>21</v>
      </c>
      <c r="E332" s="91" t="s">
        <v>61</v>
      </c>
      <c r="F332" s="91" t="s">
        <v>495</v>
      </c>
      <c r="G332" s="91" t="s">
        <v>496</v>
      </c>
      <c r="H332" s="91" t="s">
        <v>1949</v>
      </c>
      <c r="I332" s="91" t="s">
        <v>1991</v>
      </c>
      <c r="J332" s="91" t="s">
        <v>1944</v>
      </c>
      <c r="K332" s="91" t="s">
        <v>1945</v>
      </c>
      <c r="L332" s="92">
        <v>1941.6906538647636</v>
      </c>
      <c r="M332" s="93">
        <v>1800</v>
      </c>
      <c r="N332" s="92">
        <v>1745.8847531545782</v>
      </c>
      <c r="O332" s="91" t="s">
        <v>1996</v>
      </c>
      <c r="P332" s="91"/>
      <c r="Q332" s="91" t="s">
        <v>1259</v>
      </c>
      <c r="R332" s="91" t="s">
        <v>1949</v>
      </c>
      <c r="S332" s="91"/>
      <c r="T332" s="94">
        <v>719.08</v>
      </c>
      <c r="U332" s="95">
        <v>18</v>
      </c>
      <c r="V332" s="96">
        <v>45931</v>
      </c>
      <c r="W332" s="96"/>
      <c r="X332" s="91" t="s">
        <v>1261</v>
      </c>
      <c r="Y332" s="91"/>
      <c r="Z332" s="91"/>
      <c r="AA332" s="91"/>
      <c r="AB332" s="91"/>
      <c r="AC332" s="91"/>
      <c r="AD332" s="91" t="s">
        <v>1264</v>
      </c>
      <c r="AE332" s="96">
        <v>45124</v>
      </c>
      <c r="AF332" s="90" t="s">
        <v>1947</v>
      </c>
      <c r="AG332" s="92">
        <v>0.11480811103220266</v>
      </c>
      <c r="AH332" s="92">
        <v>0.11963844381215731</v>
      </c>
      <c r="AI332" s="92">
        <v>0.70163864207124227</v>
      </c>
      <c r="AJ332" s="90" t="s">
        <v>1267</v>
      </c>
      <c r="AK332" s="97">
        <v>41.55402549497736</v>
      </c>
      <c r="AL332" s="92">
        <v>0.71690148052572666</v>
      </c>
      <c r="AM332" s="98"/>
      <c r="AN332" s="99">
        <v>8</v>
      </c>
      <c r="AO332" s="100" t="s">
        <v>1266</v>
      </c>
      <c r="AP332" s="100" t="s">
        <v>1267</v>
      </c>
      <c r="AQ332" s="100" t="s">
        <v>1261</v>
      </c>
      <c r="AR332" s="101" t="s">
        <v>1267</v>
      </c>
      <c r="AS332" s="101"/>
      <c r="AT332" s="91"/>
    </row>
    <row r="333" spans="1:46" x14ac:dyDescent="0.25">
      <c r="A333" s="90" t="s">
        <v>1997</v>
      </c>
      <c r="B333" s="91" t="s">
        <v>1273</v>
      </c>
      <c r="C333" s="91" t="s">
        <v>1257</v>
      </c>
      <c r="D333" s="91" t="s">
        <v>30</v>
      </c>
      <c r="E333" s="91" t="s">
        <v>267</v>
      </c>
      <c r="F333" s="91" t="s">
        <v>268</v>
      </c>
      <c r="G333" s="91" t="s">
        <v>811</v>
      </c>
      <c r="H333" s="91" t="s">
        <v>1750</v>
      </c>
      <c r="I333" s="91" t="s">
        <v>1998</v>
      </c>
      <c r="J333" s="91" t="s">
        <v>1853</v>
      </c>
      <c r="K333" s="91"/>
      <c r="L333" s="92">
        <v>903.19836493579601</v>
      </c>
      <c r="M333" s="93">
        <v>180</v>
      </c>
      <c r="N333" s="92">
        <v>815</v>
      </c>
      <c r="O333" s="91" t="s">
        <v>4329</v>
      </c>
      <c r="P333" s="91"/>
      <c r="Q333" s="91" t="s">
        <v>1259</v>
      </c>
      <c r="R333" s="91" t="s">
        <v>1999</v>
      </c>
      <c r="S333" s="91"/>
      <c r="T333" s="94">
        <v>445.07990611292399</v>
      </c>
      <c r="U333" s="95">
        <v>10</v>
      </c>
      <c r="V333" s="96">
        <v>45200</v>
      </c>
      <c r="W333" s="96"/>
      <c r="X333" s="91" t="s">
        <v>1854</v>
      </c>
      <c r="Y333" s="91"/>
      <c r="Z333" s="91"/>
      <c r="AA333" s="91"/>
      <c r="AB333" s="91" t="s">
        <v>1855</v>
      </c>
      <c r="AC333" s="91"/>
      <c r="AD333" s="91" t="s">
        <v>1331</v>
      </c>
      <c r="AE333" s="96"/>
      <c r="AF333" s="90"/>
      <c r="AG333" s="92">
        <v>0.10619466674161489</v>
      </c>
      <c r="AH333" s="92">
        <v>0.11046332707701183</v>
      </c>
      <c r="AI333" s="92">
        <v>0.70848222804073868</v>
      </c>
      <c r="AJ333" s="90"/>
      <c r="AK333" s="97">
        <v>49.830969995035993</v>
      </c>
      <c r="AL333" s="92">
        <v>0.83997447939028869</v>
      </c>
      <c r="AM333" s="98"/>
      <c r="AN333" s="99">
        <v>8</v>
      </c>
      <c r="AO333" s="100" t="s">
        <v>1266</v>
      </c>
      <c r="AP333" s="100" t="s">
        <v>1267</v>
      </c>
      <c r="AQ333" s="100" t="s">
        <v>1261</v>
      </c>
      <c r="AR333" s="101" t="s">
        <v>1267</v>
      </c>
      <c r="AS333" s="101"/>
      <c r="AT333" s="91"/>
    </row>
    <row r="334" spans="1:46" x14ac:dyDescent="0.25">
      <c r="A334" s="90" t="s">
        <v>2000</v>
      </c>
      <c r="B334" s="91" t="s">
        <v>1273</v>
      </c>
      <c r="C334" s="91" t="s">
        <v>1257</v>
      </c>
      <c r="D334" s="91" t="s">
        <v>30</v>
      </c>
      <c r="E334" s="91" t="s">
        <v>267</v>
      </c>
      <c r="F334" s="91" t="s">
        <v>268</v>
      </c>
      <c r="G334" s="91" t="s">
        <v>811</v>
      </c>
      <c r="H334" s="91" t="s">
        <v>845</v>
      </c>
      <c r="I334" s="91" t="s">
        <v>1998</v>
      </c>
      <c r="J334" s="91" t="s">
        <v>1853</v>
      </c>
      <c r="K334" s="91"/>
      <c r="L334" s="92">
        <v>903.19836493579601</v>
      </c>
      <c r="M334" s="93">
        <v>180</v>
      </c>
      <c r="N334" s="92">
        <v>815</v>
      </c>
      <c r="O334" s="91" t="s">
        <v>4330</v>
      </c>
      <c r="P334" s="91"/>
      <c r="Q334" s="91" t="s">
        <v>845</v>
      </c>
      <c r="R334" s="91" t="s">
        <v>1999</v>
      </c>
      <c r="S334" s="91"/>
      <c r="T334" s="94">
        <v>111.269976528231</v>
      </c>
      <c r="U334" s="95">
        <v>10</v>
      </c>
      <c r="V334" s="96">
        <v>45200</v>
      </c>
      <c r="W334" s="96"/>
      <c r="X334" s="91" t="s">
        <v>1854</v>
      </c>
      <c r="Y334" s="91"/>
      <c r="Z334" s="91"/>
      <c r="AA334" s="91"/>
      <c r="AB334" s="91" t="s">
        <v>1855</v>
      </c>
      <c r="AC334" s="91"/>
      <c r="AD334" s="91" t="s">
        <v>1331</v>
      </c>
      <c r="AE334" s="96"/>
      <c r="AF334" s="90"/>
      <c r="AG334" s="92">
        <v>0.10619466674161489</v>
      </c>
      <c r="AH334" s="92">
        <v>0.11046332707701183</v>
      </c>
      <c r="AI334" s="92">
        <v>2.8339289121629547</v>
      </c>
      <c r="AJ334" s="90"/>
      <c r="AK334" s="97">
        <v>-3.1950084738330102</v>
      </c>
      <c r="AL334" s="92">
        <v>0.83997447939028869</v>
      </c>
      <c r="AM334" s="98"/>
      <c r="AN334" s="99">
        <v>8</v>
      </c>
      <c r="AO334" s="100" t="s">
        <v>1266</v>
      </c>
      <c r="AP334" s="100" t="s">
        <v>1267</v>
      </c>
      <c r="AQ334" s="100" t="s">
        <v>1261</v>
      </c>
      <c r="AR334" s="101" t="s">
        <v>1267</v>
      </c>
      <c r="AS334" s="101"/>
      <c r="AT334" s="91"/>
    </row>
    <row r="335" spans="1:46" x14ac:dyDescent="0.25">
      <c r="A335" s="91" t="s">
        <v>2001</v>
      </c>
      <c r="B335" s="91" t="s">
        <v>1273</v>
      </c>
      <c r="C335" s="91" t="s">
        <v>1257</v>
      </c>
      <c r="D335" s="91" t="s">
        <v>30</v>
      </c>
      <c r="E335" s="91" t="s">
        <v>267</v>
      </c>
      <c r="F335" s="91" t="s">
        <v>268</v>
      </c>
      <c r="G335" s="91" t="s">
        <v>811</v>
      </c>
      <c r="H335" s="91" t="s">
        <v>2002</v>
      </c>
      <c r="I335" s="91" t="s">
        <v>2003</v>
      </c>
      <c r="J335" s="91" t="s">
        <v>2004</v>
      </c>
      <c r="K335" s="91"/>
      <c r="L335" s="92">
        <v>1330.8018259301557</v>
      </c>
      <c r="M335" s="93">
        <v>200</v>
      </c>
      <c r="N335" s="92">
        <v>1192.7</v>
      </c>
      <c r="O335" s="91" t="s">
        <v>2005</v>
      </c>
      <c r="P335" s="91"/>
      <c r="Q335" s="91" t="s">
        <v>1259</v>
      </c>
      <c r="R335" s="91" t="s">
        <v>2002</v>
      </c>
      <c r="S335" s="91"/>
      <c r="T335" s="94">
        <v>369.61</v>
      </c>
      <c r="U335" s="95">
        <v>10</v>
      </c>
      <c r="V335" s="96">
        <v>45931</v>
      </c>
      <c r="W335" s="96"/>
      <c r="X335" s="91" t="s">
        <v>1261</v>
      </c>
      <c r="Y335" s="91"/>
      <c r="Z335" s="91"/>
      <c r="AA335" s="91"/>
      <c r="AB335" s="91"/>
      <c r="AC335" s="91"/>
      <c r="AD335" s="91" t="s">
        <v>1264</v>
      </c>
      <c r="AE335" s="96">
        <v>45513</v>
      </c>
      <c r="AF335" s="90" t="s">
        <v>2006</v>
      </c>
      <c r="AG335" s="92">
        <v>0.19517421564158793</v>
      </c>
      <c r="AH335" s="92">
        <v>0.18713223462120263</v>
      </c>
      <c r="AI335" s="92">
        <v>1.3518124237227123</v>
      </c>
      <c r="AJ335" s="90" t="s">
        <v>26</v>
      </c>
      <c r="AK335" s="97">
        <v>15.292844105044621</v>
      </c>
      <c r="AL335" s="92">
        <v>1.2376456981150441</v>
      </c>
      <c r="AM335" s="98"/>
      <c r="AN335" s="99">
        <v>20</v>
      </c>
      <c r="AO335" s="100" t="s">
        <v>1266</v>
      </c>
      <c r="AP335" s="100" t="s">
        <v>1267</v>
      </c>
      <c r="AQ335" s="100" t="s">
        <v>1365</v>
      </c>
      <c r="AR335" s="101" t="s">
        <v>1267</v>
      </c>
      <c r="AS335" s="102"/>
      <c r="AT335" s="102"/>
    </row>
    <row r="336" spans="1:46" x14ac:dyDescent="0.25">
      <c r="A336" s="90" t="s">
        <v>2007</v>
      </c>
      <c r="B336" s="91" t="s">
        <v>1273</v>
      </c>
      <c r="C336" s="91" t="s">
        <v>1257</v>
      </c>
      <c r="D336" s="91" t="s">
        <v>30</v>
      </c>
      <c r="E336" s="91" t="s">
        <v>57</v>
      </c>
      <c r="F336" s="91" t="s">
        <v>437</v>
      </c>
      <c r="G336" s="91" t="s">
        <v>607</v>
      </c>
      <c r="H336" s="91" t="s">
        <v>1391</v>
      </c>
      <c r="I336" s="91" t="s">
        <v>1392</v>
      </c>
      <c r="J336" s="91" t="s">
        <v>1393</v>
      </c>
      <c r="K336" s="91"/>
      <c r="L336" s="92">
        <v>1409.9751905578639</v>
      </c>
      <c r="M336" s="93">
        <v>400</v>
      </c>
      <c r="N336" s="92">
        <v>1271.9376792916121</v>
      </c>
      <c r="O336" s="91" t="s">
        <v>1394</v>
      </c>
      <c r="P336" s="91"/>
      <c r="Q336" s="91" t="s">
        <v>1259</v>
      </c>
      <c r="R336" s="91" t="s">
        <v>1999</v>
      </c>
      <c r="S336" s="91"/>
      <c r="T336" s="94">
        <v>795.82382628292373</v>
      </c>
      <c r="U336" s="95">
        <v>15</v>
      </c>
      <c r="V336" s="96">
        <v>45931</v>
      </c>
      <c r="W336" s="96"/>
      <c r="X336" s="91" t="s">
        <v>1261</v>
      </c>
      <c r="Y336" s="91"/>
      <c r="Z336" s="91"/>
      <c r="AA336" s="91"/>
      <c r="AB336" s="91" t="s">
        <v>1396</v>
      </c>
      <c r="AC336" s="91" t="s">
        <v>1397</v>
      </c>
      <c r="AD336" s="91" t="s">
        <v>1331</v>
      </c>
      <c r="AE336" s="96"/>
      <c r="AF336" s="90"/>
      <c r="AG336" s="92">
        <v>0.17746828965566824</v>
      </c>
      <c r="AH336" s="92">
        <v>0.19563066284125449</v>
      </c>
      <c r="AI336" s="92">
        <v>0.84147039945530511</v>
      </c>
      <c r="AJ336" s="90" t="s">
        <v>1267</v>
      </c>
      <c r="AK336" s="97">
        <v>38.189231765713977</v>
      </c>
      <c r="AL336" s="92">
        <v>1.3112769272188121</v>
      </c>
      <c r="AM336" s="98"/>
      <c r="AN336" s="99">
        <v>20</v>
      </c>
      <c r="AO336" s="100" t="s">
        <v>1266</v>
      </c>
      <c r="AP336" s="100" t="s">
        <v>1267</v>
      </c>
      <c r="AQ336" s="100" t="s">
        <v>1261</v>
      </c>
      <c r="AR336" s="101" t="s">
        <v>1267</v>
      </c>
      <c r="AS336" s="101"/>
      <c r="AT336" s="91"/>
    </row>
    <row r="337" spans="1:46" x14ac:dyDescent="0.25">
      <c r="A337" s="90" t="s">
        <v>2008</v>
      </c>
      <c r="B337" s="91" t="s">
        <v>1273</v>
      </c>
      <c r="C337" s="91" t="s">
        <v>1257</v>
      </c>
      <c r="D337" s="91" t="s">
        <v>30</v>
      </c>
      <c r="E337" s="91" t="s">
        <v>57</v>
      </c>
      <c r="F337" s="91" t="s">
        <v>437</v>
      </c>
      <c r="G337" s="91" t="s">
        <v>607</v>
      </c>
      <c r="H337" s="91" t="s">
        <v>1391</v>
      </c>
      <c r="I337" s="91" t="s">
        <v>1392</v>
      </c>
      <c r="J337" s="91" t="s">
        <v>1399</v>
      </c>
      <c r="K337" s="91"/>
      <c r="L337" s="92">
        <v>4052.4192589474869</v>
      </c>
      <c r="M337" s="93">
        <v>2000</v>
      </c>
      <c r="N337" s="92">
        <v>3655.6847115181695</v>
      </c>
      <c r="O337" s="91" t="s">
        <v>1400</v>
      </c>
      <c r="P337" s="91"/>
      <c r="Q337" s="91" t="s">
        <v>1259</v>
      </c>
      <c r="R337" s="91" t="s">
        <v>1999</v>
      </c>
      <c r="S337" s="91"/>
      <c r="T337" s="94">
        <v>1400.4898594678336</v>
      </c>
      <c r="U337" s="95">
        <v>15</v>
      </c>
      <c r="V337" s="96">
        <v>45931</v>
      </c>
      <c r="W337" s="96"/>
      <c r="X337" s="91" t="s">
        <v>1261</v>
      </c>
      <c r="Y337" s="91"/>
      <c r="Z337" s="91"/>
      <c r="AA337" s="91"/>
      <c r="AB337" s="91" t="s">
        <v>1396</v>
      </c>
      <c r="AC337" s="91" t="s">
        <v>1397</v>
      </c>
      <c r="AD337" s="91" t="s">
        <v>1331</v>
      </c>
      <c r="AE337" s="96"/>
      <c r="AF337" s="90"/>
      <c r="AG337" s="92">
        <v>0.51006281505460771</v>
      </c>
      <c r="AH337" s="92">
        <v>0.5622634150214344</v>
      </c>
      <c r="AI337" s="92">
        <v>1.3742910297834392</v>
      </c>
      <c r="AJ337" s="90" t="s">
        <v>26</v>
      </c>
      <c r="AK337" s="97">
        <v>14.748700263542604</v>
      </c>
      <c r="AL337" s="92">
        <v>3.7687499108211582</v>
      </c>
      <c r="AM337" s="98"/>
      <c r="AN337" s="99">
        <v>20</v>
      </c>
      <c r="AO337" s="100" t="s">
        <v>1266</v>
      </c>
      <c r="AP337" s="100" t="s">
        <v>1267</v>
      </c>
      <c r="AQ337" s="100" t="s">
        <v>1261</v>
      </c>
      <c r="AR337" s="101" t="s">
        <v>1267</v>
      </c>
      <c r="AS337" s="101"/>
      <c r="AT337" s="91"/>
    </row>
    <row r="338" spans="1:46" x14ac:dyDescent="0.25">
      <c r="A338" s="90" t="s">
        <v>2009</v>
      </c>
      <c r="B338" s="91" t="s">
        <v>1273</v>
      </c>
      <c r="C338" s="91" t="s">
        <v>1257</v>
      </c>
      <c r="D338" s="91" t="s">
        <v>30</v>
      </c>
      <c r="E338" s="91" t="s">
        <v>57</v>
      </c>
      <c r="F338" s="91" t="s">
        <v>437</v>
      </c>
      <c r="G338" s="91" t="s">
        <v>2010</v>
      </c>
      <c r="H338" s="91"/>
      <c r="I338" s="91"/>
      <c r="J338" s="91"/>
      <c r="K338" s="91"/>
      <c r="L338" s="92">
        <v>0</v>
      </c>
      <c r="M338" s="93">
        <v>0.33</v>
      </c>
      <c r="N338" s="92">
        <v>0</v>
      </c>
      <c r="O338" s="91" t="s">
        <v>2010</v>
      </c>
      <c r="P338" s="91"/>
      <c r="Q338" s="91" t="s">
        <v>1259</v>
      </c>
      <c r="R338" s="91" t="s">
        <v>1260</v>
      </c>
      <c r="S338" s="91"/>
      <c r="T338" s="94">
        <v>0.14000000000000001</v>
      </c>
      <c r="U338" s="95">
        <v>10</v>
      </c>
      <c r="V338" s="96">
        <v>45200</v>
      </c>
      <c r="W338" s="96"/>
      <c r="X338" s="91" t="s">
        <v>1403</v>
      </c>
      <c r="Y338" s="91"/>
      <c r="Z338" s="91"/>
      <c r="AA338" s="91"/>
      <c r="AB338" s="91"/>
      <c r="AC338" s="91"/>
      <c r="AD338" s="91" t="s">
        <v>1331</v>
      </c>
      <c r="AE338" s="96"/>
      <c r="AF338" s="90"/>
      <c r="AG338" s="92">
        <v>9.8724855317634397</v>
      </c>
      <c r="AH338" s="92">
        <v>10.274532229832397</v>
      </c>
      <c r="AI338" s="92">
        <v>2.7307447173686819</v>
      </c>
      <c r="AJ338" s="90" t="s">
        <v>26</v>
      </c>
      <c r="AK338" s="97">
        <v>-1.3479736863867227</v>
      </c>
      <c r="AL338" s="92">
        <v>87.826589350467202</v>
      </c>
      <c r="AM338" s="98"/>
      <c r="AN338" s="99">
        <v>24</v>
      </c>
      <c r="AO338" s="100" t="s">
        <v>1371</v>
      </c>
      <c r="AP338" s="100" t="s">
        <v>1267</v>
      </c>
      <c r="AQ338" s="100" t="s">
        <v>1261</v>
      </c>
      <c r="AR338" s="101" t="s">
        <v>26</v>
      </c>
      <c r="AS338" s="101">
        <v>1.0736399999999999</v>
      </c>
      <c r="AT338" s="91" t="s">
        <v>2011</v>
      </c>
    </row>
    <row r="339" spans="1:46" x14ac:dyDescent="0.25">
      <c r="A339" s="90" t="s">
        <v>2012</v>
      </c>
      <c r="B339" s="91" t="s">
        <v>1273</v>
      </c>
      <c r="C339" s="91" t="s">
        <v>1257</v>
      </c>
      <c r="D339" s="91" t="s">
        <v>30</v>
      </c>
      <c r="E339" s="91" t="s">
        <v>57</v>
      </c>
      <c r="F339" s="91" t="s">
        <v>437</v>
      </c>
      <c r="G339" s="91" t="s">
        <v>1863</v>
      </c>
      <c r="H339" s="91" t="s">
        <v>1750</v>
      </c>
      <c r="I339" s="91"/>
      <c r="J339" s="91"/>
      <c r="K339" s="91"/>
      <c r="L339" s="92"/>
      <c r="M339" s="93">
        <v>0.33</v>
      </c>
      <c r="N339" s="92"/>
      <c r="O339" s="91" t="s">
        <v>1864</v>
      </c>
      <c r="P339" s="91"/>
      <c r="Q339" s="91"/>
      <c r="R339" s="91"/>
      <c r="S339" s="91"/>
      <c r="T339" s="94">
        <v>5.87</v>
      </c>
      <c r="U339" s="95">
        <v>10</v>
      </c>
      <c r="V339" s="96">
        <v>45200</v>
      </c>
      <c r="W339" s="96"/>
      <c r="X339" s="91" t="s">
        <v>1403</v>
      </c>
      <c r="Y339" s="91"/>
      <c r="Z339" s="91"/>
      <c r="AA339" s="91"/>
      <c r="AB339" s="91"/>
      <c r="AC339" s="91"/>
      <c r="AD339" s="91" t="s">
        <v>1331</v>
      </c>
      <c r="AE339" s="96"/>
      <c r="AF339" s="90"/>
      <c r="AG339" s="92"/>
      <c r="AH339" s="92"/>
      <c r="AI339" s="92"/>
      <c r="AJ339" s="90"/>
      <c r="AK339" s="97"/>
      <c r="AL339" s="92"/>
      <c r="AM339" s="98"/>
      <c r="AN339" s="99">
        <v>24</v>
      </c>
      <c r="AO339" s="100" t="s">
        <v>1371</v>
      </c>
      <c r="AP339" s="100" t="s">
        <v>1267</v>
      </c>
      <c r="AQ339" s="100" t="s">
        <v>1365</v>
      </c>
      <c r="AR339" s="101" t="s">
        <v>26</v>
      </c>
      <c r="AS339" s="101">
        <v>1.1086</v>
      </c>
      <c r="AT339" s="91" t="s">
        <v>1865</v>
      </c>
    </row>
    <row r="340" spans="1:46" x14ac:dyDescent="0.25">
      <c r="A340" s="90" t="s">
        <v>2013</v>
      </c>
      <c r="B340" s="91" t="s">
        <v>1273</v>
      </c>
      <c r="C340" s="91" t="s">
        <v>1257</v>
      </c>
      <c r="D340" s="91" t="s">
        <v>30</v>
      </c>
      <c r="E340" s="91" t="s">
        <v>57</v>
      </c>
      <c r="F340" s="91" t="s">
        <v>437</v>
      </c>
      <c r="G340" s="91" t="s">
        <v>1863</v>
      </c>
      <c r="H340" s="91" t="s">
        <v>845</v>
      </c>
      <c r="I340" s="91"/>
      <c r="J340" s="91"/>
      <c r="K340" s="91"/>
      <c r="L340" s="92"/>
      <c r="M340" s="93">
        <v>0.33</v>
      </c>
      <c r="N340" s="92"/>
      <c r="O340" s="91" t="s">
        <v>1867</v>
      </c>
      <c r="P340" s="91"/>
      <c r="Q340" s="91"/>
      <c r="R340" s="91"/>
      <c r="S340" s="91"/>
      <c r="T340" s="94">
        <v>5.87</v>
      </c>
      <c r="U340" s="95">
        <v>10</v>
      </c>
      <c r="V340" s="96">
        <v>45200</v>
      </c>
      <c r="W340" s="96"/>
      <c r="X340" s="91" t="s">
        <v>1403</v>
      </c>
      <c r="Y340" s="91"/>
      <c r="Z340" s="91"/>
      <c r="AA340" s="91"/>
      <c r="AB340" s="91"/>
      <c r="AC340" s="91"/>
      <c r="AD340" s="91" t="s">
        <v>1331</v>
      </c>
      <c r="AE340" s="96"/>
      <c r="AF340" s="90"/>
      <c r="AG340" s="92"/>
      <c r="AH340" s="92"/>
      <c r="AI340" s="92"/>
      <c r="AJ340" s="90"/>
      <c r="AK340" s="97"/>
      <c r="AL340" s="92"/>
      <c r="AM340" s="98"/>
      <c r="AN340" s="99">
        <v>24</v>
      </c>
      <c r="AO340" s="100" t="s">
        <v>1371</v>
      </c>
      <c r="AP340" s="100" t="s">
        <v>1267</v>
      </c>
      <c r="AQ340" s="100" t="s">
        <v>1365</v>
      </c>
      <c r="AR340" s="101" t="s">
        <v>26</v>
      </c>
      <c r="AS340" s="101">
        <v>1.1086</v>
      </c>
      <c r="AT340" s="91" t="s">
        <v>1865</v>
      </c>
    </row>
    <row r="341" spans="1:46" x14ac:dyDescent="0.25">
      <c r="A341" s="90" t="s">
        <v>2014</v>
      </c>
      <c r="B341" s="91" t="s">
        <v>1273</v>
      </c>
      <c r="C341" s="91" t="s">
        <v>1257</v>
      </c>
      <c r="D341" s="91" t="s">
        <v>30</v>
      </c>
      <c r="E341" s="91" t="s">
        <v>64</v>
      </c>
      <c r="F341" s="91" t="s">
        <v>65</v>
      </c>
      <c r="G341" s="91" t="s">
        <v>393</v>
      </c>
      <c r="H341" s="91" t="s">
        <v>2015</v>
      </c>
      <c r="I341" s="104"/>
      <c r="J341" s="91"/>
      <c r="K341" s="91"/>
      <c r="L341" s="92">
        <v>0</v>
      </c>
      <c r="M341" s="93">
        <v>25000</v>
      </c>
      <c r="N341" s="92">
        <v>0</v>
      </c>
      <c r="O341" s="91" t="s">
        <v>4331</v>
      </c>
      <c r="P341" s="91"/>
      <c r="Q341" s="91" t="s">
        <v>1259</v>
      </c>
      <c r="R341" s="91" t="s">
        <v>1999</v>
      </c>
      <c r="S341" s="91"/>
      <c r="T341" s="94">
        <v>0</v>
      </c>
      <c r="U341" s="95"/>
      <c r="V341" s="96">
        <v>45931</v>
      </c>
      <c r="W341" s="96"/>
      <c r="X341" s="91" t="s">
        <v>2017</v>
      </c>
      <c r="Y341" s="91"/>
      <c r="Z341" s="91"/>
      <c r="AA341" s="91"/>
      <c r="AB341" s="91"/>
      <c r="AC341" s="91"/>
      <c r="AD341" s="91" t="s">
        <v>1331</v>
      </c>
      <c r="AE341" s="96"/>
      <c r="AF341" s="90"/>
      <c r="AG341" s="92" t="s">
        <v>1404</v>
      </c>
      <c r="AH341" s="92" t="s">
        <v>1404</v>
      </c>
      <c r="AI341" s="92" t="s">
        <v>1404</v>
      </c>
      <c r="AJ341" s="90" t="s">
        <v>26</v>
      </c>
      <c r="AK341" s="97" t="s">
        <v>1404</v>
      </c>
      <c r="AL341" s="92">
        <v>0</v>
      </c>
      <c r="AM341" s="98"/>
      <c r="AN341" s="99">
        <v>24</v>
      </c>
      <c r="AO341" s="100" t="s">
        <v>1371</v>
      </c>
      <c r="AP341" s="100" t="s">
        <v>1267</v>
      </c>
      <c r="AQ341" s="100" t="s">
        <v>1365</v>
      </c>
      <c r="AR341" s="101" t="s">
        <v>26</v>
      </c>
      <c r="AS341" s="101">
        <v>1.1086</v>
      </c>
      <c r="AT341" s="91" t="s">
        <v>2018</v>
      </c>
    </row>
    <row r="342" spans="1:46" x14ac:dyDescent="0.25">
      <c r="A342" s="106" t="s">
        <v>2019</v>
      </c>
      <c r="B342" s="107" t="s">
        <v>1273</v>
      </c>
      <c r="C342" s="107" t="s">
        <v>1257</v>
      </c>
      <c r="D342" s="107" t="s">
        <v>34</v>
      </c>
      <c r="E342" s="107" t="s">
        <v>126</v>
      </c>
      <c r="F342" s="107" t="s">
        <v>127</v>
      </c>
      <c r="G342" s="107" t="s">
        <v>128</v>
      </c>
      <c r="H342" s="107" t="s">
        <v>2020</v>
      </c>
      <c r="I342" s="107" t="s">
        <v>2021</v>
      </c>
      <c r="J342" s="107"/>
      <c r="K342" s="107"/>
      <c r="L342" s="108">
        <v>253.02692532449927</v>
      </c>
      <c r="M342" s="93">
        <v>800</v>
      </c>
      <c r="N342" s="108">
        <v>227.07750170881161</v>
      </c>
      <c r="O342" s="107" t="s">
        <v>2022</v>
      </c>
      <c r="P342" s="107" t="s">
        <v>2023</v>
      </c>
      <c r="Q342" s="107" t="s">
        <v>1259</v>
      </c>
      <c r="R342" s="107" t="s">
        <v>2024</v>
      </c>
      <c r="S342" s="107"/>
      <c r="T342" s="93">
        <v>441.53</v>
      </c>
      <c r="U342" s="109">
        <v>12</v>
      </c>
      <c r="V342" s="110">
        <v>45931</v>
      </c>
      <c r="W342" s="110"/>
      <c r="X342" s="107" t="s">
        <v>2025</v>
      </c>
      <c r="Y342" s="107" t="s">
        <v>2021</v>
      </c>
      <c r="Z342" s="107"/>
      <c r="AA342" s="107"/>
      <c r="AB342" s="107"/>
      <c r="AC342" s="107"/>
      <c r="AD342" s="107" t="s">
        <v>1264</v>
      </c>
      <c r="AE342" s="110">
        <v>45125</v>
      </c>
      <c r="AF342" s="106" t="s">
        <v>2026</v>
      </c>
      <c r="AG342" s="108">
        <v>3.3046796825750464E-2</v>
      </c>
      <c r="AH342" s="108">
        <v>3.1611855741747755E-2</v>
      </c>
      <c r="AI342" s="108">
        <v>0.3720279201845782</v>
      </c>
      <c r="AJ342" s="106" t="s">
        <v>1267</v>
      </c>
      <c r="AK342" s="97">
        <v>152.54206853696735</v>
      </c>
      <c r="AL342" s="108">
        <v>0.23583333333333334</v>
      </c>
      <c r="AM342" s="111">
        <v>800</v>
      </c>
      <c r="AN342" s="112">
        <v>2</v>
      </c>
      <c r="AO342" s="113" t="s">
        <v>2027</v>
      </c>
      <c r="AP342" s="113" t="s">
        <v>1267</v>
      </c>
      <c r="AQ342" s="113" t="s">
        <v>1261</v>
      </c>
      <c r="AR342" s="114" t="s">
        <v>1267</v>
      </c>
      <c r="AS342" s="114"/>
      <c r="AT342" s="107"/>
    </row>
    <row r="343" spans="1:46" x14ac:dyDescent="0.25">
      <c r="A343" s="106" t="s">
        <v>2028</v>
      </c>
      <c r="B343" s="107" t="s">
        <v>1273</v>
      </c>
      <c r="C343" s="107" t="s">
        <v>1257</v>
      </c>
      <c r="D343" s="107" t="s">
        <v>34</v>
      </c>
      <c r="E343" s="107" t="s">
        <v>126</v>
      </c>
      <c r="F343" s="107" t="s">
        <v>127</v>
      </c>
      <c r="G343" s="107" t="s">
        <v>128</v>
      </c>
      <c r="H343" s="107" t="s">
        <v>2020</v>
      </c>
      <c r="I343" s="107" t="s">
        <v>2029</v>
      </c>
      <c r="J343" s="107"/>
      <c r="K343" s="107"/>
      <c r="L343" s="108">
        <v>396.7557104309044</v>
      </c>
      <c r="M343" s="93">
        <v>800</v>
      </c>
      <c r="N343" s="108">
        <v>356.06604078918195</v>
      </c>
      <c r="O343" s="107" t="s">
        <v>2030</v>
      </c>
      <c r="P343" s="107" t="s">
        <v>2023</v>
      </c>
      <c r="Q343" s="107" t="s">
        <v>1259</v>
      </c>
      <c r="R343" s="107" t="s">
        <v>2024</v>
      </c>
      <c r="S343" s="107"/>
      <c r="T343" s="93">
        <v>441.53</v>
      </c>
      <c r="U343" s="109">
        <v>12</v>
      </c>
      <c r="V343" s="110">
        <v>45931</v>
      </c>
      <c r="W343" s="110"/>
      <c r="X343" s="107" t="s">
        <v>2025</v>
      </c>
      <c r="Y343" s="107" t="s">
        <v>2029</v>
      </c>
      <c r="Z343" s="107"/>
      <c r="AA343" s="107"/>
      <c r="AB343" s="107"/>
      <c r="AC343" s="107"/>
      <c r="AD343" s="107" t="s">
        <v>1264</v>
      </c>
      <c r="AE343" s="110">
        <v>45125</v>
      </c>
      <c r="AF343" s="106" t="s">
        <v>2026</v>
      </c>
      <c r="AG343" s="108">
        <v>5.1818617071093434E-2</v>
      </c>
      <c r="AH343" s="108">
        <v>4.9568575624002964E-2</v>
      </c>
      <c r="AI343" s="108">
        <v>0.4996930395127489</v>
      </c>
      <c r="AJ343" s="106" t="s">
        <v>1267</v>
      </c>
      <c r="AK343" s="97">
        <v>91.852266007269208</v>
      </c>
      <c r="AL343" s="108">
        <v>0.33916666666666667</v>
      </c>
      <c r="AM343" s="111">
        <v>800</v>
      </c>
      <c r="AN343" s="112">
        <v>2</v>
      </c>
      <c r="AO343" s="113" t="s">
        <v>2027</v>
      </c>
      <c r="AP343" s="113" t="s">
        <v>1267</v>
      </c>
      <c r="AQ343" s="113" t="s">
        <v>1261</v>
      </c>
      <c r="AR343" s="114" t="s">
        <v>1267</v>
      </c>
      <c r="AS343" s="114"/>
      <c r="AT343" s="107"/>
    </row>
    <row r="344" spans="1:46" x14ac:dyDescent="0.25">
      <c r="A344" s="106" t="s">
        <v>2031</v>
      </c>
      <c r="B344" s="107" t="s">
        <v>1273</v>
      </c>
      <c r="C344" s="107" t="s">
        <v>1257</v>
      </c>
      <c r="D344" s="107" t="s">
        <v>34</v>
      </c>
      <c r="E344" s="107" t="s">
        <v>126</v>
      </c>
      <c r="F344" s="107" t="s">
        <v>127</v>
      </c>
      <c r="G344" s="107" t="s">
        <v>128</v>
      </c>
      <c r="H344" s="107" t="s">
        <v>2020</v>
      </c>
      <c r="I344" s="107" t="s">
        <v>2032</v>
      </c>
      <c r="J344" s="107"/>
      <c r="K344" s="107"/>
      <c r="L344" s="108">
        <v>569.28983163169482</v>
      </c>
      <c r="M344" s="93">
        <v>800</v>
      </c>
      <c r="N344" s="108">
        <v>510.90575656866048</v>
      </c>
      <c r="O344" s="107" t="s">
        <v>2033</v>
      </c>
      <c r="P344" s="107" t="s">
        <v>2023</v>
      </c>
      <c r="Q344" s="107" t="s">
        <v>1259</v>
      </c>
      <c r="R344" s="107" t="s">
        <v>2024</v>
      </c>
      <c r="S344" s="107"/>
      <c r="T344" s="93">
        <v>441.53</v>
      </c>
      <c r="U344" s="109">
        <v>12</v>
      </c>
      <c r="V344" s="110">
        <v>45931</v>
      </c>
      <c r="W344" s="110"/>
      <c r="X344" s="107" t="s">
        <v>2025</v>
      </c>
      <c r="Y344" s="107" t="s">
        <v>2032</v>
      </c>
      <c r="Z344" s="107"/>
      <c r="AA344" s="107"/>
      <c r="AB344" s="107"/>
      <c r="AC344" s="107"/>
      <c r="AD344" s="107" t="s">
        <v>1264</v>
      </c>
      <c r="AE344" s="110">
        <v>45125</v>
      </c>
      <c r="AF344" s="106" t="s">
        <v>2026</v>
      </c>
      <c r="AG344" s="108">
        <v>7.4352582741030224E-2</v>
      </c>
      <c r="AH344" s="108">
        <v>7.1124082979332301E-2</v>
      </c>
      <c r="AI344" s="108">
        <v>0.65294410299995032</v>
      </c>
      <c r="AJ344" s="106" t="s">
        <v>1267</v>
      </c>
      <c r="AK344" s="97">
        <v>59.472010057014622</v>
      </c>
      <c r="AL344" s="108">
        <v>0.46333333333333332</v>
      </c>
      <c r="AM344" s="111">
        <v>800</v>
      </c>
      <c r="AN344" s="112">
        <v>2</v>
      </c>
      <c r="AO344" s="113" t="s">
        <v>2027</v>
      </c>
      <c r="AP344" s="113" t="s">
        <v>1267</v>
      </c>
      <c r="AQ344" s="113" t="s">
        <v>1261</v>
      </c>
      <c r="AR344" s="114" t="s">
        <v>1267</v>
      </c>
      <c r="AS344" s="114"/>
      <c r="AT344" s="107"/>
    </row>
    <row r="345" spans="1:46" x14ac:dyDescent="0.25">
      <c r="A345" s="107" t="s">
        <v>2034</v>
      </c>
      <c r="B345" s="107" t="s">
        <v>1273</v>
      </c>
      <c r="C345" s="107" t="s">
        <v>1257</v>
      </c>
      <c r="D345" s="107" t="s">
        <v>34</v>
      </c>
      <c r="E345" s="107" t="s">
        <v>126</v>
      </c>
      <c r="F345" s="107" t="s">
        <v>127</v>
      </c>
      <c r="G345" s="107" t="s">
        <v>128</v>
      </c>
      <c r="H345" s="107" t="s">
        <v>2020</v>
      </c>
      <c r="I345" s="107" t="s">
        <v>2021</v>
      </c>
      <c r="J345" s="107"/>
      <c r="K345" s="107" t="s">
        <v>2035</v>
      </c>
      <c r="L345" s="108">
        <v>253.02692532449927</v>
      </c>
      <c r="M345" s="93">
        <v>800</v>
      </c>
      <c r="N345" s="108">
        <v>227.07750170881161</v>
      </c>
      <c r="O345" s="107" t="s">
        <v>2036</v>
      </c>
      <c r="P345" s="107" t="s">
        <v>2023</v>
      </c>
      <c r="Q345" s="107" t="s">
        <v>1259</v>
      </c>
      <c r="R345" s="107" t="s">
        <v>2024</v>
      </c>
      <c r="S345" s="107" t="s">
        <v>2035</v>
      </c>
      <c r="T345" s="93">
        <v>441.53</v>
      </c>
      <c r="U345" s="107">
        <v>12</v>
      </c>
      <c r="V345" s="110">
        <v>45931</v>
      </c>
      <c r="W345" s="110"/>
      <c r="X345" s="107" t="s">
        <v>2025</v>
      </c>
      <c r="Y345" s="107" t="s">
        <v>2021</v>
      </c>
      <c r="Z345" s="107"/>
      <c r="AA345" s="107"/>
      <c r="AB345" s="107"/>
      <c r="AC345" s="107"/>
      <c r="AD345" s="107" t="s">
        <v>1264</v>
      </c>
      <c r="AE345" s="110">
        <v>45125</v>
      </c>
      <c r="AF345" s="107" t="s">
        <v>2026</v>
      </c>
      <c r="AG345" s="108">
        <v>3.3046796825750464E-2</v>
      </c>
      <c r="AH345" s="108">
        <v>3.1611855741747755E-2</v>
      </c>
      <c r="AI345" s="108">
        <v>0.3720279201845782</v>
      </c>
      <c r="AJ345" s="107" t="s">
        <v>1267</v>
      </c>
      <c r="AK345" s="97">
        <v>152.54206853696735</v>
      </c>
      <c r="AL345" s="108">
        <v>0.23583333333333334</v>
      </c>
      <c r="AM345" s="111">
        <v>800</v>
      </c>
      <c r="AN345" s="107">
        <v>2</v>
      </c>
      <c r="AO345" s="113" t="s">
        <v>2027</v>
      </c>
      <c r="AP345" s="113" t="s">
        <v>1267</v>
      </c>
      <c r="AQ345" s="113" t="s">
        <v>1261</v>
      </c>
      <c r="AR345" s="114" t="s">
        <v>1267</v>
      </c>
      <c r="AS345" s="107"/>
      <c r="AT345" s="107"/>
    </row>
    <row r="346" spans="1:46" x14ac:dyDescent="0.25">
      <c r="A346" s="106" t="s">
        <v>2037</v>
      </c>
      <c r="B346" s="107" t="s">
        <v>1273</v>
      </c>
      <c r="C346" s="107" t="s">
        <v>1257</v>
      </c>
      <c r="D346" s="107" t="s">
        <v>34</v>
      </c>
      <c r="E346" s="107" t="s">
        <v>126</v>
      </c>
      <c r="F346" s="107" t="s">
        <v>127</v>
      </c>
      <c r="G346" s="107" t="s">
        <v>128</v>
      </c>
      <c r="H346" s="107" t="s">
        <v>2020</v>
      </c>
      <c r="I346" s="107" t="s">
        <v>2029</v>
      </c>
      <c r="J346" s="107"/>
      <c r="K346" s="107" t="s">
        <v>2035</v>
      </c>
      <c r="L346" s="108">
        <v>396.7557104309044</v>
      </c>
      <c r="M346" s="93">
        <v>800</v>
      </c>
      <c r="N346" s="108">
        <v>356.06604078918195</v>
      </c>
      <c r="O346" s="107" t="s">
        <v>2038</v>
      </c>
      <c r="P346" s="107" t="s">
        <v>2023</v>
      </c>
      <c r="Q346" s="107" t="s">
        <v>1259</v>
      </c>
      <c r="R346" s="107" t="s">
        <v>2024</v>
      </c>
      <c r="S346" s="107" t="s">
        <v>2035</v>
      </c>
      <c r="T346" s="93">
        <v>441.53</v>
      </c>
      <c r="U346" s="109">
        <v>12</v>
      </c>
      <c r="V346" s="110">
        <v>45931</v>
      </c>
      <c r="W346" s="110"/>
      <c r="X346" s="107" t="s">
        <v>2025</v>
      </c>
      <c r="Y346" s="107" t="s">
        <v>2029</v>
      </c>
      <c r="Z346" s="107"/>
      <c r="AA346" s="107"/>
      <c r="AB346" s="107"/>
      <c r="AC346" s="107"/>
      <c r="AD346" s="107" t="s">
        <v>1264</v>
      </c>
      <c r="AE346" s="110">
        <v>45125</v>
      </c>
      <c r="AF346" s="107" t="s">
        <v>2026</v>
      </c>
      <c r="AG346" s="108">
        <v>5.1818617071093434E-2</v>
      </c>
      <c r="AH346" s="108">
        <v>4.9568575624002964E-2</v>
      </c>
      <c r="AI346" s="108">
        <v>0.4996930395127489</v>
      </c>
      <c r="AJ346" s="106" t="s">
        <v>1267</v>
      </c>
      <c r="AK346" s="97">
        <v>91.852266007269208</v>
      </c>
      <c r="AL346" s="108">
        <v>0.33916666666666667</v>
      </c>
      <c r="AM346" s="111">
        <v>800</v>
      </c>
      <c r="AN346" s="112">
        <v>2</v>
      </c>
      <c r="AO346" s="113" t="s">
        <v>2027</v>
      </c>
      <c r="AP346" s="113" t="s">
        <v>1267</v>
      </c>
      <c r="AQ346" s="113" t="s">
        <v>1261</v>
      </c>
      <c r="AR346" s="114" t="s">
        <v>1267</v>
      </c>
      <c r="AS346" s="114"/>
      <c r="AT346" s="107"/>
    </row>
    <row r="347" spans="1:46" x14ac:dyDescent="0.25">
      <c r="A347" s="106" t="s">
        <v>2039</v>
      </c>
      <c r="B347" s="107" t="s">
        <v>1273</v>
      </c>
      <c r="C347" s="107" t="s">
        <v>1257</v>
      </c>
      <c r="D347" s="107" t="s">
        <v>34</v>
      </c>
      <c r="E347" s="107" t="s">
        <v>126</v>
      </c>
      <c r="F347" s="107" t="s">
        <v>127</v>
      </c>
      <c r="G347" s="107" t="s">
        <v>128</v>
      </c>
      <c r="H347" s="107" t="s">
        <v>2020</v>
      </c>
      <c r="I347" s="107" t="s">
        <v>2032</v>
      </c>
      <c r="J347" s="107"/>
      <c r="K347" s="107" t="s">
        <v>2035</v>
      </c>
      <c r="L347" s="108">
        <v>569.28983163169482</v>
      </c>
      <c r="M347" s="93">
        <v>800</v>
      </c>
      <c r="N347" s="108">
        <v>510.90575656866048</v>
      </c>
      <c r="O347" s="107" t="s">
        <v>2040</v>
      </c>
      <c r="P347" s="107" t="s">
        <v>2023</v>
      </c>
      <c r="Q347" s="107" t="s">
        <v>1259</v>
      </c>
      <c r="R347" s="107" t="s">
        <v>2024</v>
      </c>
      <c r="S347" s="107" t="s">
        <v>2035</v>
      </c>
      <c r="T347" s="93">
        <v>441.53</v>
      </c>
      <c r="U347" s="109">
        <v>12</v>
      </c>
      <c r="V347" s="110">
        <v>45931</v>
      </c>
      <c r="W347" s="110"/>
      <c r="X347" s="107" t="s">
        <v>2025</v>
      </c>
      <c r="Y347" s="107" t="s">
        <v>2032</v>
      </c>
      <c r="Z347" s="107"/>
      <c r="AA347" s="107"/>
      <c r="AB347" s="107"/>
      <c r="AC347" s="107"/>
      <c r="AD347" s="107" t="s">
        <v>1264</v>
      </c>
      <c r="AE347" s="110">
        <v>45125</v>
      </c>
      <c r="AF347" s="107" t="s">
        <v>2026</v>
      </c>
      <c r="AG347" s="108">
        <v>7.4352582741030224E-2</v>
      </c>
      <c r="AH347" s="108">
        <v>7.1124082979332301E-2</v>
      </c>
      <c r="AI347" s="108">
        <v>0.65294410299995032</v>
      </c>
      <c r="AJ347" s="106" t="s">
        <v>1267</v>
      </c>
      <c r="AK347" s="97">
        <v>59.472010057014622</v>
      </c>
      <c r="AL347" s="108">
        <v>0.46333333333333332</v>
      </c>
      <c r="AM347" s="111">
        <v>800</v>
      </c>
      <c r="AN347" s="112">
        <v>2</v>
      </c>
      <c r="AO347" s="113" t="s">
        <v>2027</v>
      </c>
      <c r="AP347" s="113" t="s">
        <v>1267</v>
      </c>
      <c r="AQ347" s="113" t="s">
        <v>1261</v>
      </c>
      <c r="AR347" s="114" t="s">
        <v>1267</v>
      </c>
      <c r="AS347" s="114"/>
      <c r="AT347" s="107"/>
    </row>
    <row r="348" spans="1:46" x14ac:dyDescent="0.25">
      <c r="A348" s="106" t="s">
        <v>2041</v>
      </c>
      <c r="B348" s="107" t="s">
        <v>1273</v>
      </c>
      <c r="C348" s="107" t="s">
        <v>1257</v>
      </c>
      <c r="D348" s="107" t="s">
        <v>34</v>
      </c>
      <c r="E348" s="107" t="s">
        <v>126</v>
      </c>
      <c r="F348" s="107" t="s">
        <v>127</v>
      </c>
      <c r="G348" s="107" t="s">
        <v>128</v>
      </c>
      <c r="H348" s="107" t="s">
        <v>2020</v>
      </c>
      <c r="I348" s="107" t="s">
        <v>1963</v>
      </c>
      <c r="J348" s="107"/>
      <c r="K348" s="107"/>
      <c r="L348" s="108">
        <v>83.091533416829634</v>
      </c>
      <c r="M348" s="93">
        <v>800</v>
      </c>
      <c r="N348" s="108">
        <v>74.569999999999993</v>
      </c>
      <c r="O348" s="107" t="s">
        <v>2042</v>
      </c>
      <c r="P348" s="107" t="s">
        <v>2023</v>
      </c>
      <c r="Q348" s="107" t="s">
        <v>1259</v>
      </c>
      <c r="R348" s="107" t="s">
        <v>2024</v>
      </c>
      <c r="S348" s="107"/>
      <c r="T348" s="93">
        <v>20.440000000000001</v>
      </c>
      <c r="U348" s="109">
        <v>12</v>
      </c>
      <c r="V348" s="110">
        <v>45200</v>
      </c>
      <c r="W348" s="110"/>
      <c r="X348" s="107" t="s">
        <v>2025</v>
      </c>
      <c r="Y348" s="107" t="s">
        <v>2043</v>
      </c>
      <c r="Z348" s="107"/>
      <c r="AA348" s="107"/>
      <c r="AB348" s="107"/>
      <c r="AC348" s="107"/>
      <c r="AD348" s="107" t="s">
        <v>1331</v>
      </c>
      <c r="AE348" s="110"/>
      <c r="AF348" s="107"/>
      <c r="AG348" s="108">
        <v>1.0381019981825246E-2</v>
      </c>
      <c r="AH348" s="108">
        <v>1.0852240405816418E-2</v>
      </c>
      <c r="AI348" s="108">
        <v>0.19414873631082527</v>
      </c>
      <c r="AJ348" s="106" t="s">
        <v>1267</v>
      </c>
      <c r="AK348" s="97">
        <v>127.31125033365527</v>
      </c>
      <c r="AL348" s="108">
        <v>6.4395938398042876E-2</v>
      </c>
      <c r="AM348" s="111">
        <v>800</v>
      </c>
      <c r="AN348" s="112">
        <v>2</v>
      </c>
      <c r="AO348" s="113" t="s">
        <v>2027</v>
      </c>
      <c r="AP348" s="113" t="s">
        <v>1267</v>
      </c>
      <c r="AQ348" s="113" t="s">
        <v>1261</v>
      </c>
      <c r="AR348" s="114" t="s">
        <v>1267</v>
      </c>
      <c r="AS348" s="114"/>
      <c r="AT348" s="107"/>
    </row>
    <row r="349" spans="1:46" x14ac:dyDescent="0.25">
      <c r="A349" s="107" t="s">
        <v>2044</v>
      </c>
      <c r="B349" s="107" t="s">
        <v>1273</v>
      </c>
      <c r="C349" s="107" t="s">
        <v>1257</v>
      </c>
      <c r="D349" s="107" t="s">
        <v>34</v>
      </c>
      <c r="E349" s="107" t="s">
        <v>126</v>
      </c>
      <c r="F349" s="107" t="s">
        <v>127</v>
      </c>
      <c r="G349" s="107" t="s">
        <v>128</v>
      </c>
      <c r="H349" s="107" t="s">
        <v>2020</v>
      </c>
      <c r="I349" s="107" t="s">
        <v>1963</v>
      </c>
      <c r="J349" s="107"/>
      <c r="K349" s="107" t="s">
        <v>2035</v>
      </c>
      <c r="L349" s="108">
        <v>83.091533416829634</v>
      </c>
      <c r="M349" s="93">
        <v>800</v>
      </c>
      <c r="N349" s="108">
        <v>74.569999999999993</v>
      </c>
      <c r="O349" s="107" t="s">
        <v>2045</v>
      </c>
      <c r="P349" s="107" t="s">
        <v>2023</v>
      </c>
      <c r="Q349" s="107" t="s">
        <v>1259</v>
      </c>
      <c r="R349" s="107" t="s">
        <v>2024</v>
      </c>
      <c r="S349" s="107" t="s">
        <v>2035</v>
      </c>
      <c r="T349" s="93">
        <v>20.440000000000001</v>
      </c>
      <c r="U349" s="107">
        <v>12</v>
      </c>
      <c r="V349" s="110">
        <v>45200</v>
      </c>
      <c r="W349" s="110"/>
      <c r="X349" s="107" t="s">
        <v>2025</v>
      </c>
      <c r="Y349" s="107" t="s">
        <v>2043</v>
      </c>
      <c r="Z349" s="107"/>
      <c r="AA349" s="107"/>
      <c r="AB349" s="107"/>
      <c r="AC349" s="107"/>
      <c r="AD349" s="107" t="s">
        <v>1331</v>
      </c>
      <c r="AE349" s="110"/>
      <c r="AF349" s="107"/>
      <c r="AG349" s="108">
        <v>1.0381019981825246E-2</v>
      </c>
      <c r="AH349" s="108">
        <v>1.0852240405816418E-2</v>
      </c>
      <c r="AI349" s="108">
        <v>0.19414873631082527</v>
      </c>
      <c r="AJ349" s="107" t="s">
        <v>1267</v>
      </c>
      <c r="AK349" s="97">
        <v>127.31125033365527</v>
      </c>
      <c r="AL349" s="108">
        <v>6.4395938398042876E-2</v>
      </c>
      <c r="AM349" s="111">
        <v>800</v>
      </c>
      <c r="AN349" s="107">
        <v>2</v>
      </c>
      <c r="AO349" s="113" t="s">
        <v>2027</v>
      </c>
      <c r="AP349" s="113" t="s">
        <v>1267</v>
      </c>
      <c r="AQ349" s="113" t="s">
        <v>1261</v>
      </c>
      <c r="AR349" s="114" t="s">
        <v>1267</v>
      </c>
      <c r="AS349" s="107"/>
      <c r="AT349" s="107"/>
    </row>
    <row r="350" spans="1:46" x14ac:dyDescent="0.25">
      <c r="A350" s="106" t="s">
        <v>2046</v>
      </c>
      <c r="B350" s="107" t="s">
        <v>1256</v>
      </c>
      <c r="C350" s="107" t="s">
        <v>1257</v>
      </c>
      <c r="D350" s="107" t="s">
        <v>34</v>
      </c>
      <c r="E350" s="107" t="s">
        <v>22</v>
      </c>
      <c r="F350" s="107" t="s">
        <v>23</v>
      </c>
      <c r="G350" s="107" t="s">
        <v>557</v>
      </c>
      <c r="H350" s="107" t="s">
        <v>2047</v>
      </c>
      <c r="I350" s="107" t="s">
        <v>2048</v>
      </c>
      <c r="J350" s="107" t="s">
        <v>2049</v>
      </c>
      <c r="K350" s="107" t="s">
        <v>2050</v>
      </c>
      <c r="L350" s="108">
        <v>0.75932186157108961</v>
      </c>
      <c r="M350" s="93">
        <v>0.75</v>
      </c>
      <c r="N350" s="108">
        <v>0.6832837059095187</v>
      </c>
      <c r="O350" s="107" t="s">
        <v>2051</v>
      </c>
      <c r="P350" s="107" t="s">
        <v>2023</v>
      </c>
      <c r="Q350" s="107" t="s">
        <v>1259</v>
      </c>
      <c r="R350" s="107" t="s">
        <v>2052</v>
      </c>
      <c r="S350" s="107"/>
      <c r="T350" s="93">
        <v>1.1357372528003795</v>
      </c>
      <c r="U350" s="109">
        <v>25</v>
      </c>
      <c r="V350" s="110">
        <v>45931</v>
      </c>
      <c r="W350" s="110"/>
      <c r="X350" s="107" t="s">
        <v>2053</v>
      </c>
      <c r="Y350" s="107" t="s">
        <v>2054</v>
      </c>
      <c r="Z350" s="107"/>
      <c r="AA350" s="107" t="s">
        <v>2048</v>
      </c>
      <c r="AB350" s="107"/>
      <c r="AC350" s="107"/>
      <c r="AD350" s="107" t="s">
        <v>1264</v>
      </c>
      <c r="AE350" s="110">
        <v>45069</v>
      </c>
      <c r="AF350" s="107" t="s">
        <v>2055</v>
      </c>
      <c r="AG350" s="108">
        <v>0</v>
      </c>
      <c r="AH350" s="108">
        <v>1.0948257376625382E-4</v>
      </c>
      <c r="AI350" s="108">
        <v>0.46198410064578826</v>
      </c>
      <c r="AJ350" s="106" t="s">
        <v>1267</v>
      </c>
      <c r="AK350" s="97">
        <v>90.31406517623175</v>
      </c>
      <c r="AL350" s="108">
        <v>2.8246773250444518E-4</v>
      </c>
      <c r="AM350" s="111"/>
      <c r="AN350" s="112">
        <v>15</v>
      </c>
      <c r="AO350" s="113" t="s">
        <v>2056</v>
      </c>
      <c r="AP350" s="113" t="s">
        <v>1267</v>
      </c>
      <c r="AQ350" s="113" t="s">
        <v>1365</v>
      </c>
      <c r="AR350" s="114" t="s">
        <v>1267</v>
      </c>
      <c r="AS350" s="114"/>
      <c r="AT350" s="107"/>
    </row>
    <row r="351" spans="1:46" x14ac:dyDescent="0.25">
      <c r="A351" s="106" t="s">
        <v>2057</v>
      </c>
      <c r="B351" s="107" t="s">
        <v>1256</v>
      </c>
      <c r="C351" s="107" t="s">
        <v>1257</v>
      </c>
      <c r="D351" s="107" t="s">
        <v>34</v>
      </c>
      <c r="E351" s="107" t="s">
        <v>22</v>
      </c>
      <c r="F351" s="107" t="s">
        <v>23</v>
      </c>
      <c r="G351" s="107" t="s">
        <v>557</v>
      </c>
      <c r="H351" s="107" t="s">
        <v>2047</v>
      </c>
      <c r="I351" s="107" t="s">
        <v>2048</v>
      </c>
      <c r="J351" s="107" t="s">
        <v>2058</v>
      </c>
      <c r="K351" s="107" t="s">
        <v>2050</v>
      </c>
      <c r="L351" s="108">
        <v>1.0281852199902919</v>
      </c>
      <c r="M351" s="93">
        <v>0.9</v>
      </c>
      <c r="N351" s="108">
        <v>0.92522320643152789</v>
      </c>
      <c r="O351" s="107" t="s">
        <v>2059</v>
      </c>
      <c r="P351" s="107" t="s">
        <v>2023</v>
      </c>
      <c r="Q351" s="107" t="s">
        <v>1259</v>
      </c>
      <c r="R351" s="107" t="s">
        <v>2052</v>
      </c>
      <c r="S351" s="107"/>
      <c r="T351" s="93">
        <v>1.5368022284463692</v>
      </c>
      <c r="U351" s="109">
        <v>25</v>
      </c>
      <c r="V351" s="110">
        <v>45931</v>
      </c>
      <c r="W351" s="110"/>
      <c r="X351" s="107" t="s">
        <v>2053</v>
      </c>
      <c r="Y351" s="107" t="s">
        <v>2060</v>
      </c>
      <c r="Z351" s="107"/>
      <c r="AA351" s="107" t="s">
        <v>2048</v>
      </c>
      <c r="AB351" s="107"/>
      <c r="AC351" s="107"/>
      <c r="AD351" s="107" t="s">
        <v>1264</v>
      </c>
      <c r="AE351" s="110">
        <v>45069</v>
      </c>
      <c r="AF351" s="106" t="s">
        <v>2055</v>
      </c>
      <c r="AG351" s="108">
        <v>1.5438731198744521E-4</v>
      </c>
      <c r="AH351" s="108">
        <v>1.4824854898823442E-4</v>
      </c>
      <c r="AI351" s="108">
        <v>0.46230902515687256</v>
      </c>
      <c r="AJ351" s="106" t="s">
        <v>1267</v>
      </c>
      <c r="AK351" s="97">
        <v>90.232886319985923</v>
      </c>
      <c r="AL351" s="108">
        <v>3.8248490183638844E-4</v>
      </c>
      <c r="AM351" s="111"/>
      <c r="AN351" s="112">
        <v>15</v>
      </c>
      <c r="AO351" s="113" t="s">
        <v>2056</v>
      </c>
      <c r="AP351" s="113" t="s">
        <v>1267</v>
      </c>
      <c r="AQ351" s="113" t="s">
        <v>1365</v>
      </c>
      <c r="AR351" s="114" t="s">
        <v>1267</v>
      </c>
      <c r="AS351" s="114"/>
      <c r="AT351" s="107"/>
    </row>
    <row r="352" spans="1:46" x14ac:dyDescent="0.25">
      <c r="A352" s="106" t="s">
        <v>2061</v>
      </c>
      <c r="B352" s="107" t="s">
        <v>1256</v>
      </c>
      <c r="C352" s="107" t="s">
        <v>1257</v>
      </c>
      <c r="D352" s="107" t="s">
        <v>34</v>
      </c>
      <c r="E352" s="107" t="s">
        <v>22</v>
      </c>
      <c r="F352" s="107" t="s">
        <v>23</v>
      </c>
      <c r="G352" s="107" t="s">
        <v>557</v>
      </c>
      <c r="H352" s="107" t="s">
        <v>2047</v>
      </c>
      <c r="I352" s="107" t="s">
        <v>2048</v>
      </c>
      <c r="J352" s="107" t="s">
        <v>2062</v>
      </c>
      <c r="K352" s="107" t="s">
        <v>2050</v>
      </c>
      <c r="L352" s="108">
        <v>0.38269596582084131</v>
      </c>
      <c r="M352" s="93">
        <v>0.45</v>
      </c>
      <c r="N352" s="108">
        <v>0.34437296092285052</v>
      </c>
      <c r="O352" s="107" t="s">
        <v>2063</v>
      </c>
      <c r="P352" s="107" t="s">
        <v>2023</v>
      </c>
      <c r="Q352" s="107" t="s">
        <v>1259</v>
      </c>
      <c r="R352" s="107" t="s">
        <v>2052</v>
      </c>
      <c r="S352" s="107"/>
      <c r="T352" s="93">
        <v>1.0454073033305615</v>
      </c>
      <c r="U352" s="109">
        <v>25</v>
      </c>
      <c r="V352" s="110">
        <v>45931</v>
      </c>
      <c r="W352" s="110"/>
      <c r="X352" s="107" t="s">
        <v>2053</v>
      </c>
      <c r="Y352" s="107" t="s">
        <v>2060</v>
      </c>
      <c r="Z352" s="107"/>
      <c r="AA352" s="107" t="s">
        <v>2048</v>
      </c>
      <c r="AB352" s="107"/>
      <c r="AC352" s="107"/>
      <c r="AD352" s="107" t="s">
        <v>1264</v>
      </c>
      <c r="AE352" s="110">
        <v>45069</v>
      </c>
      <c r="AF352" s="107" t="s">
        <v>2055</v>
      </c>
      <c r="AG352" s="108">
        <v>5.746377240481707E-5</v>
      </c>
      <c r="AH352" s="108">
        <v>5.5178892415051802E-5</v>
      </c>
      <c r="AI352" s="108">
        <v>0.2529573780513924</v>
      </c>
      <c r="AJ352" s="106" t="s">
        <v>1267</v>
      </c>
      <c r="AK352" s="97">
        <v>185.75776932262602</v>
      </c>
      <c r="AL352" s="108">
        <v>1.4200000000000001E-4</v>
      </c>
      <c r="AM352" s="111"/>
      <c r="AN352" s="112">
        <v>15</v>
      </c>
      <c r="AO352" s="113" t="s">
        <v>2056</v>
      </c>
      <c r="AP352" s="113" t="s">
        <v>1267</v>
      </c>
      <c r="AQ352" s="113" t="s">
        <v>1365</v>
      </c>
      <c r="AR352" s="114" t="s">
        <v>1267</v>
      </c>
      <c r="AS352" s="114"/>
      <c r="AT352" s="107"/>
    </row>
    <row r="353" spans="1:46" x14ac:dyDescent="0.25">
      <c r="A353" s="106" t="s">
        <v>2064</v>
      </c>
      <c r="B353" s="107" t="s">
        <v>1256</v>
      </c>
      <c r="C353" s="107" t="s">
        <v>1257</v>
      </c>
      <c r="D353" s="107" t="s">
        <v>34</v>
      </c>
      <c r="E353" s="107" t="s">
        <v>22</v>
      </c>
      <c r="F353" s="107" t="s">
        <v>23</v>
      </c>
      <c r="G353" s="107" t="s">
        <v>557</v>
      </c>
      <c r="H353" s="107" t="s">
        <v>2047</v>
      </c>
      <c r="I353" s="107" t="s">
        <v>2065</v>
      </c>
      <c r="J353" s="107" t="s">
        <v>2066</v>
      </c>
      <c r="K353" s="107" t="s">
        <v>2050</v>
      </c>
      <c r="L353" s="108">
        <v>0.41199999999999998</v>
      </c>
      <c r="M353" s="93">
        <v>0.6</v>
      </c>
      <c r="N353" s="108">
        <v>0.37115599999999999</v>
      </c>
      <c r="O353" s="107" t="s">
        <v>2067</v>
      </c>
      <c r="P353" s="107" t="s">
        <v>2023</v>
      </c>
      <c r="Q353" s="107" t="s">
        <v>1259</v>
      </c>
      <c r="R353" s="107" t="s">
        <v>2052</v>
      </c>
      <c r="S353" s="107"/>
      <c r="T353" s="93">
        <v>1.0454073033305615</v>
      </c>
      <c r="U353" s="109">
        <v>25</v>
      </c>
      <c r="V353" s="110">
        <v>45931</v>
      </c>
      <c r="W353" s="110"/>
      <c r="X353" s="107" t="s">
        <v>2053</v>
      </c>
      <c r="Y353" s="107" t="s">
        <v>2054</v>
      </c>
      <c r="Z353" s="107"/>
      <c r="AA353" s="107" t="s">
        <v>2065</v>
      </c>
      <c r="AB353" s="107"/>
      <c r="AC353" s="107"/>
      <c r="AD353" s="107" t="s">
        <v>1264</v>
      </c>
      <c r="AE353" s="110">
        <v>45069</v>
      </c>
      <c r="AF353" s="107" t="s">
        <v>2055</v>
      </c>
      <c r="AG353" s="108">
        <v>0</v>
      </c>
      <c r="AH353" s="108">
        <v>7.8711810010817331E-5</v>
      </c>
      <c r="AI353" s="108">
        <v>0.35920578682972315</v>
      </c>
      <c r="AJ353" s="106" t="s">
        <v>1267</v>
      </c>
      <c r="AK353" s="97">
        <v>126.18684113001049</v>
      </c>
      <c r="AL353" s="108">
        <v>1.9734874421771721E-4</v>
      </c>
      <c r="AM353" s="111"/>
      <c r="AN353" s="112">
        <v>15</v>
      </c>
      <c r="AO353" s="113" t="s">
        <v>2056</v>
      </c>
      <c r="AP353" s="113" t="s">
        <v>1267</v>
      </c>
      <c r="AQ353" s="113" t="s">
        <v>1365</v>
      </c>
      <c r="AR353" s="114" t="s">
        <v>1267</v>
      </c>
      <c r="AS353" s="114"/>
      <c r="AT353" s="107"/>
    </row>
    <row r="354" spans="1:46" x14ac:dyDescent="0.25">
      <c r="A354" s="106" t="s">
        <v>2068</v>
      </c>
      <c r="B354" s="107" t="s">
        <v>1269</v>
      </c>
      <c r="C354" s="107" t="s">
        <v>1257</v>
      </c>
      <c r="D354" s="107" t="s">
        <v>34</v>
      </c>
      <c r="E354" s="107" t="s">
        <v>22</v>
      </c>
      <c r="F354" s="107" t="s">
        <v>23</v>
      </c>
      <c r="G354" s="107" t="s">
        <v>557</v>
      </c>
      <c r="H354" s="107" t="s">
        <v>2047</v>
      </c>
      <c r="I354" s="107" t="s">
        <v>2048</v>
      </c>
      <c r="J354" s="107" t="s">
        <v>2049</v>
      </c>
      <c r="K354" s="107" t="s">
        <v>2050</v>
      </c>
      <c r="L354" s="108">
        <v>1.0893605886989541</v>
      </c>
      <c r="M354" s="93">
        <v>0.75</v>
      </c>
      <c r="N354" s="108">
        <v>0.98092192938083356</v>
      </c>
      <c r="O354" s="107" t="s">
        <v>2051</v>
      </c>
      <c r="P354" s="107" t="s">
        <v>2023</v>
      </c>
      <c r="Q354" s="107" t="s">
        <v>1259</v>
      </c>
      <c r="R354" s="107" t="s">
        <v>2052</v>
      </c>
      <c r="S354" s="107"/>
      <c r="T354" s="93">
        <v>1.1357372528003795</v>
      </c>
      <c r="U354" s="109">
        <v>25</v>
      </c>
      <c r="V354" s="110">
        <v>45931</v>
      </c>
      <c r="W354" s="110"/>
      <c r="X354" s="107" t="s">
        <v>2053</v>
      </c>
      <c r="Y354" s="107" t="s">
        <v>2054</v>
      </c>
      <c r="Z354" s="107"/>
      <c r="AA354" s="107" t="s">
        <v>2048</v>
      </c>
      <c r="AB354" s="107"/>
      <c r="AC354" s="107"/>
      <c r="AD354" s="107" t="s">
        <v>1264</v>
      </c>
      <c r="AE354" s="110">
        <v>45069</v>
      </c>
      <c r="AF354" s="106" t="s">
        <v>2055</v>
      </c>
      <c r="AG354" s="108">
        <v>1.6830875612449452E-4</v>
      </c>
      <c r="AH354" s="108">
        <v>1.6162931453894501E-4</v>
      </c>
      <c r="AI354" s="108">
        <v>0.67893971708494327</v>
      </c>
      <c r="AJ354" s="106" t="s">
        <v>1267</v>
      </c>
      <c r="AK354" s="97">
        <v>54.524255781475475</v>
      </c>
      <c r="AL354" s="108">
        <v>4.0524213899601201E-4</v>
      </c>
      <c r="AM354" s="111"/>
      <c r="AN354" s="112">
        <v>15</v>
      </c>
      <c r="AO354" s="113" t="s">
        <v>2056</v>
      </c>
      <c r="AP354" s="113" t="s">
        <v>1267</v>
      </c>
      <c r="AQ354" s="113" t="s">
        <v>1365</v>
      </c>
      <c r="AR354" s="114" t="s">
        <v>1267</v>
      </c>
      <c r="AS354" s="114"/>
      <c r="AT354" s="107"/>
    </row>
    <row r="355" spans="1:46" x14ac:dyDescent="0.25">
      <c r="A355" s="106" t="s">
        <v>2069</v>
      </c>
      <c r="B355" s="107" t="s">
        <v>1269</v>
      </c>
      <c r="C355" s="107" t="s">
        <v>1257</v>
      </c>
      <c r="D355" s="107" t="s">
        <v>34</v>
      </c>
      <c r="E355" s="107" t="s">
        <v>22</v>
      </c>
      <c r="F355" s="107" t="s">
        <v>23</v>
      </c>
      <c r="G355" s="107" t="s">
        <v>557</v>
      </c>
      <c r="H355" s="107" t="s">
        <v>2047</v>
      </c>
      <c r="I355" s="107" t="s">
        <v>2048</v>
      </c>
      <c r="J355" s="107" t="s">
        <v>2058</v>
      </c>
      <c r="K355" s="107" t="s">
        <v>2050</v>
      </c>
      <c r="L355" s="108">
        <v>1.4253085811464508</v>
      </c>
      <c r="M355" s="93">
        <v>0.9</v>
      </c>
      <c r="N355" s="108">
        <v>1.2834285156681078</v>
      </c>
      <c r="O355" s="107" t="s">
        <v>2059</v>
      </c>
      <c r="P355" s="107" t="s">
        <v>2023</v>
      </c>
      <c r="Q355" s="107" t="s">
        <v>1259</v>
      </c>
      <c r="R355" s="107" t="s">
        <v>2052</v>
      </c>
      <c r="S355" s="107"/>
      <c r="T355" s="93">
        <v>1.5368022284463692</v>
      </c>
      <c r="U355" s="109">
        <v>25</v>
      </c>
      <c r="V355" s="110">
        <v>45931</v>
      </c>
      <c r="W355" s="110"/>
      <c r="X355" s="107" t="s">
        <v>2053</v>
      </c>
      <c r="Y355" s="107" t="s">
        <v>2060</v>
      </c>
      <c r="Z355" s="107"/>
      <c r="AA355" s="107" t="s">
        <v>2048</v>
      </c>
      <c r="AB355" s="107"/>
      <c r="AC355" s="107"/>
      <c r="AD355" s="107" t="s">
        <v>1264</v>
      </c>
      <c r="AE355" s="110">
        <v>45069</v>
      </c>
      <c r="AF355" s="106" t="s">
        <v>2055</v>
      </c>
      <c r="AG355" s="108">
        <v>2.202135058629532E-4</v>
      </c>
      <c r="AH355" s="108">
        <v>2.1147419079325675E-4</v>
      </c>
      <c r="AI355" s="108">
        <v>0.65649034797561046</v>
      </c>
      <c r="AJ355" s="106" t="s">
        <v>1267</v>
      </c>
      <c r="AK355" s="97">
        <v>57.27736135573236</v>
      </c>
      <c r="AL355" s="108">
        <v>4.4901134136005104E-4</v>
      </c>
      <c r="AM355" s="111"/>
      <c r="AN355" s="112">
        <v>15</v>
      </c>
      <c r="AO355" s="113" t="s">
        <v>2056</v>
      </c>
      <c r="AP355" s="113" t="s">
        <v>1267</v>
      </c>
      <c r="AQ355" s="113" t="s">
        <v>1365</v>
      </c>
      <c r="AR355" s="114" t="s">
        <v>1267</v>
      </c>
      <c r="AS355" s="114"/>
      <c r="AT355" s="107"/>
    </row>
    <row r="356" spans="1:46" x14ac:dyDescent="0.25">
      <c r="A356" s="106" t="s">
        <v>2070</v>
      </c>
      <c r="B356" s="107" t="s">
        <v>1269</v>
      </c>
      <c r="C356" s="107" t="s">
        <v>1257</v>
      </c>
      <c r="D356" s="107" t="s">
        <v>34</v>
      </c>
      <c r="E356" s="107" t="s">
        <v>22</v>
      </c>
      <c r="F356" s="107" t="s">
        <v>23</v>
      </c>
      <c r="G356" s="107" t="s">
        <v>557</v>
      </c>
      <c r="H356" s="107" t="s">
        <v>2047</v>
      </c>
      <c r="I356" s="107" t="s">
        <v>2048</v>
      </c>
      <c r="J356" s="107" t="s">
        <v>2062</v>
      </c>
      <c r="K356" s="107" t="s">
        <v>2050</v>
      </c>
      <c r="L356" s="108">
        <v>0.53050737692934768</v>
      </c>
      <c r="M356" s="93">
        <v>0.45</v>
      </c>
      <c r="N356" s="108">
        <v>0.47769886769064129</v>
      </c>
      <c r="O356" s="107" t="s">
        <v>2063</v>
      </c>
      <c r="P356" s="107" t="s">
        <v>2023</v>
      </c>
      <c r="Q356" s="107" t="s">
        <v>1259</v>
      </c>
      <c r="R356" s="107" t="s">
        <v>2052</v>
      </c>
      <c r="S356" s="107"/>
      <c r="T356" s="93">
        <v>1.0454073033305615</v>
      </c>
      <c r="U356" s="109">
        <v>25</v>
      </c>
      <c r="V356" s="110">
        <v>45931</v>
      </c>
      <c r="W356" s="110"/>
      <c r="X356" s="107" t="s">
        <v>2053</v>
      </c>
      <c r="Y356" s="107" t="s">
        <v>2060</v>
      </c>
      <c r="Z356" s="107"/>
      <c r="AA356" s="107" t="s">
        <v>2048</v>
      </c>
      <c r="AB356" s="107"/>
      <c r="AC356" s="107"/>
      <c r="AD356" s="107" t="s">
        <v>1264</v>
      </c>
      <c r="AE356" s="110">
        <v>45069</v>
      </c>
      <c r="AF356" s="107" t="s">
        <v>2055</v>
      </c>
      <c r="AG356" s="108">
        <v>0</v>
      </c>
      <c r="AH356" s="108">
        <v>7.8711810010817331E-5</v>
      </c>
      <c r="AI356" s="108">
        <v>0.35920578682972315</v>
      </c>
      <c r="AJ356" s="106" t="s">
        <v>1267</v>
      </c>
      <c r="AK356" s="97">
        <v>126.18684113001049</v>
      </c>
      <c r="AL356" s="108">
        <v>1.9734874421771721E-4</v>
      </c>
      <c r="AM356" s="111"/>
      <c r="AN356" s="112">
        <v>15</v>
      </c>
      <c r="AO356" s="113" t="s">
        <v>2056</v>
      </c>
      <c r="AP356" s="113" t="s">
        <v>1267</v>
      </c>
      <c r="AQ356" s="113" t="s">
        <v>1365</v>
      </c>
      <c r="AR356" s="114" t="s">
        <v>1267</v>
      </c>
      <c r="AS356" s="114"/>
      <c r="AT356" s="107"/>
    </row>
    <row r="357" spans="1:46" x14ac:dyDescent="0.25">
      <c r="A357" s="106" t="s">
        <v>2071</v>
      </c>
      <c r="B357" s="107" t="s">
        <v>1269</v>
      </c>
      <c r="C357" s="107" t="s">
        <v>1257</v>
      </c>
      <c r="D357" s="107" t="s">
        <v>34</v>
      </c>
      <c r="E357" s="107" t="s">
        <v>22</v>
      </c>
      <c r="F357" s="107" t="s">
        <v>23</v>
      </c>
      <c r="G357" s="107" t="s">
        <v>557</v>
      </c>
      <c r="H357" s="107" t="s">
        <v>2047</v>
      </c>
      <c r="I357" s="107" t="s">
        <v>2065</v>
      </c>
      <c r="J357" s="107" t="s">
        <v>2066</v>
      </c>
      <c r="K357" s="107" t="s">
        <v>2050</v>
      </c>
      <c r="L357" s="108">
        <v>0.57020000000000004</v>
      </c>
      <c r="M357" s="93">
        <v>0.6</v>
      </c>
      <c r="N357" s="108">
        <v>0.51339999999999997</v>
      </c>
      <c r="O357" s="107" t="s">
        <v>2067</v>
      </c>
      <c r="P357" s="107" t="s">
        <v>2023</v>
      </c>
      <c r="Q357" s="107" t="s">
        <v>1259</v>
      </c>
      <c r="R357" s="107" t="s">
        <v>2052</v>
      </c>
      <c r="S357" s="107"/>
      <c r="T357" s="93">
        <v>1.8618421312961972</v>
      </c>
      <c r="U357" s="109">
        <v>25</v>
      </c>
      <c r="V357" s="110">
        <v>45931</v>
      </c>
      <c r="W357" s="110"/>
      <c r="X357" s="107" t="s">
        <v>2053</v>
      </c>
      <c r="Y357" s="107" t="s">
        <v>2054</v>
      </c>
      <c r="Z357" s="107"/>
      <c r="AA357" s="107" t="s">
        <v>2065</v>
      </c>
      <c r="AB357" s="107"/>
      <c r="AC357" s="107"/>
      <c r="AD357" s="107" t="s">
        <v>1264</v>
      </c>
      <c r="AE357" s="110">
        <v>45069</v>
      </c>
      <c r="AF357" s="106" t="s">
        <v>2055</v>
      </c>
      <c r="AG357" s="108">
        <v>0</v>
      </c>
      <c r="AH357" s="108">
        <v>1.5660545082724675E-4</v>
      </c>
      <c r="AI357" s="108">
        <v>0.4012850456122744</v>
      </c>
      <c r="AJ357" s="106" t="s">
        <v>1267</v>
      </c>
      <c r="AK357" s="97">
        <v>110.22988442790404</v>
      </c>
      <c r="AL357" s="108">
        <v>3.9264614870575644E-4</v>
      </c>
      <c r="AM357" s="111"/>
      <c r="AN357" s="112">
        <v>15</v>
      </c>
      <c r="AO357" s="113" t="s">
        <v>2056</v>
      </c>
      <c r="AP357" s="113" t="s">
        <v>1267</v>
      </c>
      <c r="AQ357" s="113" t="s">
        <v>1365</v>
      </c>
      <c r="AR357" s="114" t="s">
        <v>1267</v>
      </c>
      <c r="AS357" s="114"/>
      <c r="AT357" s="107"/>
    </row>
    <row r="358" spans="1:46" x14ac:dyDescent="0.25">
      <c r="A358" s="106" t="s">
        <v>2072</v>
      </c>
      <c r="B358" s="107" t="s">
        <v>1271</v>
      </c>
      <c r="C358" s="107" t="s">
        <v>1257</v>
      </c>
      <c r="D358" s="107" t="s">
        <v>34</v>
      </c>
      <c r="E358" s="107" t="s">
        <v>22</v>
      </c>
      <c r="F358" s="107" t="s">
        <v>23</v>
      </c>
      <c r="G358" s="107" t="s">
        <v>557</v>
      </c>
      <c r="H358" s="107" t="s">
        <v>2047</v>
      </c>
      <c r="I358" s="107" t="s">
        <v>2048</v>
      </c>
      <c r="J358" s="107" t="s">
        <v>2049</v>
      </c>
      <c r="K358" s="107" t="s">
        <v>2050</v>
      </c>
      <c r="L358" s="108">
        <v>1.0893605886989541</v>
      </c>
      <c r="M358" s="93">
        <v>0.75</v>
      </c>
      <c r="N358" s="108">
        <v>0.98092192938083356</v>
      </c>
      <c r="O358" s="107" t="s">
        <v>2051</v>
      </c>
      <c r="P358" s="107" t="s">
        <v>2023</v>
      </c>
      <c r="Q358" s="107" t="s">
        <v>1259</v>
      </c>
      <c r="R358" s="107" t="s">
        <v>2052</v>
      </c>
      <c r="S358" s="107"/>
      <c r="T358" s="93">
        <v>1.1357372528003795</v>
      </c>
      <c r="U358" s="109">
        <v>25</v>
      </c>
      <c r="V358" s="110">
        <v>45931</v>
      </c>
      <c r="W358" s="110"/>
      <c r="X358" s="107" t="s">
        <v>2053</v>
      </c>
      <c r="Y358" s="107" t="s">
        <v>2054</v>
      </c>
      <c r="Z358" s="107"/>
      <c r="AA358" s="107" t="s">
        <v>2048</v>
      </c>
      <c r="AB358" s="107"/>
      <c r="AC358" s="107"/>
      <c r="AD358" s="107" t="s">
        <v>1264</v>
      </c>
      <c r="AE358" s="110">
        <v>45069</v>
      </c>
      <c r="AF358" s="106" t="s">
        <v>2055</v>
      </c>
      <c r="AG358" s="108">
        <v>1.6830875612449452E-4</v>
      </c>
      <c r="AH358" s="108">
        <v>1.6162931453894501E-4</v>
      </c>
      <c r="AI358" s="108">
        <v>0.67893971708494327</v>
      </c>
      <c r="AJ358" s="106" t="s">
        <v>1267</v>
      </c>
      <c r="AK358" s="97">
        <v>54.524255781475475</v>
      </c>
      <c r="AL358" s="108">
        <v>4.0524213899601201E-4</v>
      </c>
      <c r="AM358" s="111"/>
      <c r="AN358" s="112">
        <v>15</v>
      </c>
      <c r="AO358" s="113" t="s">
        <v>2056</v>
      </c>
      <c r="AP358" s="113" t="s">
        <v>1267</v>
      </c>
      <c r="AQ358" s="113" t="s">
        <v>1365</v>
      </c>
      <c r="AR358" s="114" t="s">
        <v>1267</v>
      </c>
      <c r="AS358" s="114"/>
      <c r="AT358" s="107"/>
    </row>
    <row r="359" spans="1:46" x14ac:dyDescent="0.25">
      <c r="A359" s="106" t="s">
        <v>2073</v>
      </c>
      <c r="B359" s="107" t="s">
        <v>1271</v>
      </c>
      <c r="C359" s="107" t="s">
        <v>1257</v>
      </c>
      <c r="D359" s="107" t="s">
        <v>34</v>
      </c>
      <c r="E359" s="107" t="s">
        <v>22</v>
      </c>
      <c r="F359" s="107" t="s">
        <v>23</v>
      </c>
      <c r="G359" s="107" t="s">
        <v>557</v>
      </c>
      <c r="H359" s="107" t="s">
        <v>2047</v>
      </c>
      <c r="I359" s="107" t="s">
        <v>2048</v>
      </c>
      <c r="J359" s="107" t="s">
        <v>2058</v>
      </c>
      <c r="K359" s="107" t="s">
        <v>2050</v>
      </c>
      <c r="L359" s="108">
        <v>1.4253085811464508</v>
      </c>
      <c r="M359" s="93">
        <v>0.9</v>
      </c>
      <c r="N359" s="108">
        <v>1.2834285156681078</v>
      </c>
      <c r="O359" s="107" t="s">
        <v>2059</v>
      </c>
      <c r="P359" s="107" t="s">
        <v>2023</v>
      </c>
      <c r="Q359" s="107" t="s">
        <v>1259</v>
      </c>
      <c r="R359" s="107" t="s">
        <v>2052</v>
      </c>
      <c r="S359" s="107"/>
      <c r="T359" s="93">
        <v>1.5368022284463692</v>
      </c>
      <c r="U359" s="109">
        <v>25</v>
      </c>
      <c r="V359" s="110">
        <v>45931</v>
      </c>
      <c r="W359" s="110"/>
      <c r="X359" s="107" t="s">
        <v>2053</v>
      </c>
      <c r="Y359" s="107" t="s">
        <v>2060</v>
      </c>
      <c r="Z359" s="107"/>
      <c r="AA359" s="107" t="s">
        <v>2048</v>
      </c>
      <c r="AB359" s="107"/>
      <c r="AC359" s="107"/>
      <c r="AD359" s="107" t="s">
        <v>1264</v>
      </c>
      <c r="AE359" s="110">
        <v>45069</v>
      </c>
      <c r="AF359" s="106" t="s">
        <v>2055</v>
      </c>
      <c r="AG359" s="108">
        <v>2.202135058629532E-4</v>
      </c>
      <c r="AH359" s="108">
        <v>2.1147419079325675E-4</v>
      </c>
      <c r="AI359" s="108">
        <v>0.65649034797561046</v>
      </c>
      <c r="AJ359" s="106" t="s">
        <v>1267</v>
      </c>
      <c r="AK359" s="97">
        <v>57.27736135573236</v>
      </c>
      <c r="AL359" s="108">
        <v>4.4901134136005104E-4</v>
      </c>
      <c r="AM359" s="111"/>
      <c r="AN359" s="112">
        <v>15</v>
      </c>
      <c r="AO359" s="113" t="s">
        <v>2056</v>
      </c>
      <c r="AP359" s="113" t="s">
        <v>1267</v>
      </c>
      <c r="AQ359" s="113" t="s">
        <v>1365</v>
      </c>
      <c r="AR359" s="114" t="s">
        <v>1267</v>
      </c>
      <c r="AS359" s="114"/>
      <c r="AT359" s="107"/>
    </row>
    <row r="360" spans="1:46" x14ac:dyDescent="0.25">
      <c r="A360" s="106" t="s">
        <v>2074</v>
      </c>
      <c r="B360" s="107" t="s">
        <v>1271</v>
      </c>
      <c r="C360" s="107" t="s">
        <v>1257</v>
      </c>
      <c r="D360" s="107" t="s">
        <v>34</v>
      </c>
      <c r="E360" s="107" t="s">
        <v>22</v>
      </c>
      <c r="F360" s="107" t="s">
        <v>23</v>
      </c>
      <c r="G360" s="107" t="s">
        <v>557</v>
      </c>
      <c r="H360" s="107" t="s">
        <v>2047</v>
      </c>
      <c r="I360" s="107" t="s">
        <v>2048</v>
      </c>
      <c r="J360" s="107" t="s">
        <v>2062</v>
      </c>
      <c r="K360" s="107" t="s">
        <v>2050</v>
      </c>
      <c r="L360" s="108">
        <v>0.53050737692934768</v>
      </c>
      <c r="M360" s="93">
        <v>0.45</v>
      </c>
      <c r="N360" s="108">
        <v>0.47769886769064129</v>
      </c>
      <c r="O360" s="107" t="s">
        <v>2063</v>
      </c>
      <c r="P360" s="107" t="s">
        <v>2023</v>
      </c>
      <c r="Q360" s="107" t="s">
        <v>1259</v>
      </c>
      <c r="R360" s="107" t="s">
        <v>2052</v>
      </c>
      <c r="S360" s="107"/>
      <c r="T360" s="93">
        <v>1.0454073033305615</v>
      </c>
      <c r="U360" s="109">
        <v>25</v>
      </c>
      <c r="V360" s="110">
        <v>45931</v>
      </c>
      <c r="W360" s="110"/>
      <c r="X360" s="107" t="s">
        <v>2053</v>
      </c>
      <c r="Y360" s="107" t="s">
        <v>2060</v>
      </c>
      <c r="Z360" s="107"/>
      <c r="AA360" s="107" t="s">
        <v>2048</v>
      </c>
      <c r="AB360" s="107"/>
      <c r="AC360" s="107"/>
      <c r="AD360" s="107" t="s">
        <v>1264</v>
      </c>
      <c r="AE360" s="110">
        <v>45069</v>
      </c>
      <c r="AF360" s="106" t="s">
        <v>2055</v>
      </c>
      <c r="AG360" s="108">
        <v>0</v>
      </c>
      <c r="AH360" s="108">
        <v>7.8711810010817331E-5</v>
      </c>
      <c r="AI360" s="108">
        <v>0.35920578682972315</v>
      </c>
      <c r="AJ360" s="106" t="s">
        <v>1267</v>
      </c>
      <c r="AK360" s="97">
        <v>126.18684113001049</v>
      </c>
      <c r="AL360" s="108">
        <v>1.9734874421771721E-4</v>
      </c>
      <c r="AM360" s="111"/>
      <c r="AN360" s="112">
        <v>15</v>
      </c>
      <c r="AO360" s="113" t="s">
        <v>2056</v>
      </c>
      <c r="AP360" s="113" t="s">
        <v>1267</v>
      </c>
      <c r="AQ360" s="113" t="s">
        <v>1365</v>
      </c>
      <c r="AR360" s="114" t="s">
        <v>1267</v>
      </c>
      <c r="AS360" s="114"/>
      <c r="AT360" s="107"/>
    </row>
    <row r="361" spans="1:46" x14ac:dyDescent="0.25">
      <c r="A361" s="106" t="s">
        <v>2075</v>
      </c>
      <c r="B361" s="107" t="s">
        <v>1271</v>
      </c>
      <c r="C361" s="107" t="s">
        <v>1257</v>
      </c>
      <c r="D361" s="107" t="s">
        <v>34</v>
      </c>
      <c r="E361" s="107" t="s">
        <v>22</v>
      </c>
      <c r="F361" s="107" t="s">
        <v>23</v>
      </c>
      <c r="G361" s="107" t="s">
        <v>557</v>
      </c>
      <c r="H361" s="107" t="s">
        <v>2047</v>
      </c>
      <c r="I361" s="107" t="s">
        <v>2065</v>
      </c>
      <c r="J361" s="107" t="s">
        <v>2066</v>
      </c>
      <c r="K361" s="107" t="s">
        <v>2050</v>
      </c>
      <c r="L361" s="108">
        <v>0.57020000000000004</v>
      </c>
      <c r="M361" s="93">
        <v>0.6</v>
      </c>
      <c r="N361" s="108">
        <v>0.51339999999999997</v>
      </c>
      <c r="O361" s="107" t="s">
        <v>2067</v>
      </c>
      <c r="P361" s="107" t="s">
        <v>2023</v>
      </c>
      <c r="Q361" s="107" t="s">
        <v>1259</v>
      </c>
      <c r="R361" s="107" t="s">
        <v>2052</v>
      </c>
      <c r="S361" s="107"/>
      <c r="T361" s="93">
        <v>1.8618421312961972</v>
      </c>
      <c r="U361" s="109">
        <v>25</v>
      </c>
      <c r="V361" s="110">
        <v>45931</v>
      </c>
      <c r="W361" s="110"/>
      <c r="X361" s="107" t="s">
        <v>2053</v>
      </c>
      <c r="Y361" s="107" t="s">
        <v>2054</v>
      </c>
      <c r="Z361" s="107"/>
      <c r="AA361" s="107" t="s">
        <v>2065</v>
      </c>
      <c r="AB361" s="107"/>
      <c r="AC361" s="107"/>
      <c r="AD361" s="107" t="s">
        <v>1264</v>
      </c>
      <c r="AE361" s="110">
        <v>45069</v>
      </c>
      <c r="AF361" s="106" t="s">
        <v>2055</v>
      </c>
      <c r="AG361" s="108">
        <v>0</v>
      </c>
      <c r="AH361" s="108">
        <v>1.5660545082724675E-4</v>
      </c>
      <c r="AI361" s="108">
        <v>0.4012850456122744</v>
      </c>
      <c r="AJ361" s="106" t="s">
        <v>1267</v>
      </c>
      <c r="AK361" s="97">
        <v>110.22988442790404</v>
      </c>
      <c r="AL361" s="108">
        <v>3.9264614870575644E-4</v>
      </c>
      <c r="AM361" s="111"/>
      <c r="AN361" s="112">
        <v>15</v>
      </c>
      <c r="AO361" s="113" t="s">
        <v>2056</v>
      </c>
      <c r="AP361" s="113" t="s">
        <v>1267</v>
      </c>
      <c r="AQ361" s="113" t="s">
        <v>1365</v>
      </c>
      <c r="AR361" s="114" t="s">
        <v>1267</v>
      </c>
      <c r="AS361" s="114"/>
      <c r="AT361" s="107"/>
    </row>
    <row r="362" spans="1:46" x14ac:dyDescent="0.25">
      <c r="A362" s="106" t="s">
        <v>2076</v>
      </c>
      <c r="B362" s="107" t="s">
        <v>1256</v>
      </c>
      <c r="C362" s="107" t="s">
        <v>1257</v>
      </c>
      <c r="D362" s="107" t="s">
        <v>34</v>
      </c>
      <c r="E362" s="107" t="s">
        <v>22</v>
      </c>
      <c r="F362" s="107" t="s">
        <v>23</v>
      </c>
      <c r="G362" s="107" t="s">
        <v>557</v>
      </c>
      <c r="H362" s="107" t="s">
        <v>2077</v>
      </c>
      <c r="I362" s="107" t="s">
        <v>2048</v>
      </c>
      <c r="J362" s="107" t="s">
        <v>2078</v>
      </c>
      <c r="K362" s="107" t="s">
        <v>2050</v>
      </c>
      <c r="L362" s="108">
        <v>0.75085115303837102</v>
      </c>
      <c r="M362" s="93">
        <v>0.9</v>
      </c>
      <c r="N362" s="108">
        <v>0.67322203615383147</v>
      </c>
      <c r="O362" s="107" t="s">
        <v>2079</v>
      </c>
      <c r="P362" s="107" t="s">
        <v>2023</v>
      </c>
      <c r="Q362" s="107" t="s">
        <v>1259</v>
      </c>
      <c r="R362" s="107" t="s">
        <v>2080</v>
      </c>
      <c r="S362" s="107"/>
      <c r="T362" s="93">
        <v>0.99389752009890775</v>
      </c>
      <c r="U362" s="109">
        <v>45</v>
      </c>
      <c r="V362" s="110">
        <v>45931</v>
      </c>
      <c r="W362" s="110"/>
      <c r="X362" s="107" t="s">
        <v>2053</v>
      </c>
      <c r="Y362" s="107" t="s">
        <v>2081</v>
      </c>
      <c r="Z362" s="107"/>
      <c r="AA362" s="107" t="s">
        <v>2048</v>
      </c>
      <c r="AB362" s="107"/>
      <c r="AC362" s="107"/>
      <c r="AD362" s="107" t="s">
        <v>1264</v>
      </c>
      <c r="AE362" s="110">
        <v>45146</v>
      </c>
      <c r="AF362" s="106" t="s">
        <v>2082</v>
      </c>
      <c r="AG362" s="108">
        <v>1.0761134590179174E-4</v>
      </c>
      <c r="AH362" s="108">
        <v>1.0311063608634662E-4</v>
      </c>
      <c r="AI362" s="108">
        <v>0.64136041684882339</v>
      </c>
      <c r="AJ362" s="106" t="s">
        <v>1267</v>
      </c>
      <c r="AK362" s="97">
        <v>56.89089133595693</v>
      </c>
      <c r="AL362" s="108">
        <v>1.5517590496126333E-4</v>
      </c>
      <c r="AM362" s="111"/>
      <c r="AN362" s="112">
        <v>15</v>
      </c>
      <c r="AO362" s="113" t="s">
        <v>2056</v>
      </c>
      <c r="AP362" s="113" t="s">
        <v>1267</v>
      </c>
      <c r="AQ362" s="113" t="s">
        <v>1365</v>
      </c>
      <c r="AR362" s="114" t="s">
        <v>1267</v>
      </c>
      <c r="AS362" s="114"/>
      <c r="AT362" s="107"/>
    </row>
    <row r="363" spans="1:46" x14ac:dyDescent="0.25">
      <c r="A363" s="106" t="s">
        <v>2083</v>
      </c>
      <c r="B363" s="107" t="s">
        <v>1256</v>
      </c>
      <c r="C363" s="107" t="s">
        <v>1257</v>
      </c>
      <c r="D363" s="107" t="s">
        <v>34</v>
      </c>
      <c r="E363" s="107" t="s">
        <v>22</v>
      </c>
      <c r="F363" s="107" t="s">
        <v>23</v>
      </c>
      <c r="G363" s="107" t="s">
        <v>557</v>
      </c>
      <c r="H363" s="107" t="s">
        <v>2077</v>
      </c>
      <c r="I363" s="107" t="s">
        <v>2048</v>
      </c>
      <c r="J363" s="107" t="s">
        <v>2084</v>
      </c>
      <c r="K363" s="107" t="s">
        <v>2050</v>
      </c>
      <c r="L363" s="108">
        <v>1.0094273888861693</v>
      </c>
      <c r="M363" s="93">
        <v>1.2</v>
      </c>
      <c r="N363" s="108">
        <v>0.90506455153657361</v>
      </c>
      <c r="O363" s="107" t="s">
        <v>2085</v>
      </c>
      <c r="P363" s="107" t="s">
        <v>2023</v>
      </c>
      <c r="Q363" s="107" t="s">
        <v>1259</v>
      </c>
      <c r="R363" s="107" t="s">
        <v>2080</v>
      </c>
      <c r="S363" s="107"/>
      <c r="T363" s="93">
        <v>1.4190180810630293</v>
      </c>
      <c r="U363" s="109">
        <v>45</v>
      </c>
      <c r="V363" s="110">
        <v>45931</v>
      </c>
      <c r="W363" s="110"/>
      <c r="X363" s="107" t="s">
        <v>2053</v>
      </c>
      <c r="Y363" s="107" t="s">
        <v>2086</v>
      </c>
      <c r="Z363" s="107"/>
      <c r="AA363" s="107" t="s">
        <v>2048</v>
      </c>
      <c r="AB363" s="107"/>
      <c r="AC363" s="107"/>
      <c r="AD363" s="107" t="s">
        <v>1264</v>
      </c>
      <c r="AE363" s="110">
        <v>45146</v>
      </c>
      <c r="AF363" s="106" t="s">
        <v>2082</v>
      </c>
      <c r="AG363" s="108">
        <v>1.4467027115642038E-4</v>
      </c>
      <c r="AH363" s="108">
        <v>1.3861961818911121E-4</v>
      </c>
      <c r="AI363" s="108">
        <v>0.60391673286181402</v>
      </c>
      <c r="AJ363" s="106" t="s">
        <v>1267</v>
      </c>
      <c r="AK363" s="97">
        <v>61.905714445830064</v>
      </c>
      <c r="AL363" s="108">
        <v>2.0861499370314178E-4</v>
      </c>
      <c r="AM363" s="111"/>
      <c r="AN363" s="112">
        <v>15</v>
      </c>
      <c r="AO363" s="113" t="s">
        <v>2056</v>
      </c>
      <c r="AP363" s="113" t="s">
        <v>1267</v>
      </c>
      <c r="AQ363" s="113" t="s">
        <v>1365</v>
      </c>
      <c r="AR363" s="114" t="s">
        <v>1267</v>
      </c>
      <c r="AS363" s="114"/>
      <c r="AT363" s="107"/>
    </row>
    <row r="364" spans="1:46" x14ac:dyDescent="0.25">
      <c r="A364" s="106" t="s">
        <v>2087</v>
      </c>
      <c r="B364" s="107" t="s">
        <v>1256</v>
      </c>
      <c r="C364" s="107" t="s">
        <v>1257</v>
      </c>
      <c r="D364" s="107" t="s">
        <v>34</v>
      </c>
      <c r="E364" s="107" t="s">
        <v>22</v>
      </c>
      <c r="F364" s="107" t="s">
        <v>23</v>
      </c>
      <c r="G364" s="107" t="s">
        <v>557</v>
      </c>
      <c r="H364" s="107" t="s">
        <v>2077</v>
      </c>
      <c r="I364" s="107" t="s">
        <v>2048</v>
      </c>
      <c r="J364" s="107" t="s">
        <v>2088</v>
      </c>
      <c r="K364" s="107" t="s">
        <v>2050</v>
      </c>
      <c r="L364" s="108">
        <v>0.25857623584779854</v>
      </c>
      <c r="M364" s="93">
        <v>0.3</v>
      </c>
      <c r="N364" s="108">
        <v>0.23184251538274225</v>
      </c>
      <c r="O364" s="107" t="s">
        <v>2089</v>
      </c>
      <c r="P364" s="107" t="s">
        <v>2023</v>
      </c>
      <c r="Q364" s="107" t="s">
        <v>1259</v>
      </c>
      <c r="R364" s="107" t="s">
        <v>2080</v>
      </c>
      <c r="S364" s="107"/>
      <c r="T364" s="93">
        <v>0.99389752009890775</v>
      </c>
      <c r="U364" s="109">
        <v>45</v>
      </c>
      <c r="V364" s="110">
        <v>45931</v>
      </c>
      <c r="W364" s="110"/>
      <c r="X364" s="107" t="s">
        <v>2053</v>
      </c>
      <c r="Y364" s="107" t="s">
        <v>2086</v>
      </c>
      <c r="Z364" s="107"/>
      <c r="AA364" s="107" t="s">
        <v>2048</v>
      </c>
      <c r="AB364" s="107"/>
      <c r="AC364" s="107"/>
      <c r="AD364" s="107" t="s">
        <v>1264</v>
      </c>
      <c r="AE364" s="110">
        <v>45146</v>
      </c>
      <c r="AF364" s="106" t="s">
        <v>2082</v>
      </c>
      <c r="AG364" s="108">
        <v>3.7058925254628655E-5</v>
      </c>
      <c r="AH364" s="108">
        <v>3.5508982102764611E-5</v>
      </c>
      <c r="AI364" s="108">
        <v>0.22087009088213888</v>
      </c>
      <c r="AJ364" s="106" t="s">
        <v>1267</v>
      </c>
      <c r="AK364" s="97">
        <v>210.87404461866944</v>
      </c>
      <c r="AL364" s="108">
        <v>5.3439088741878444E-5</v>
      </c>
      <c r="AM364" s="111"/>
      <c r="AN364" s="112">
        <v>15</v>
      </c>
      <c r="AO364" s="113" t="s">
        <v>2056</v>
      </c>
      <c r="AP364" s="113" t="s">
        <v>1267</v>
      </c>
      <c r="AQ364" s="113" t="s">
        <v>1365</v>
      </c>
      <c r="AR364" s="114" t="s">
        <v>1267</v>
      </c>
      <c r="AS364" s="114"/>
      <c r="AT364" s="107"/>
    </row>
    <row r="365" spans="1:46" x14ac:dyDescent="0.25">
      <c r="A365" s="106" t="s">
        <v>2090</v>
      </c>
      <c r="B365" s="107" t="s">
        <v>1256</v>
      </c>
      <c r="C365" s="107" t="s">
        <v>1257</v>
      </c>
      <c r="D365" s="107" t="s">
        <v>34</v>
      </c>
      <c r="E365" s="107" t="s">
        <v>22</v>
      </c>
      <c r="F365" s="107" t="s">
        <v>23</v>
      </c>
      <c r="G365" s="107" t="s">
        <v>557</v>
      </c>
      <c r="H365" s="107" t="s">
        <v>2077</v>
      </c>
      <c r="I365" s="107" t="s">
        <v>2048</v>
      </c>
      <c r="J365" s="107" t="s">
        <v>2091</v>
      </c>
      <c r="K365" s="107" t="s">
        <v>2050</v>
      </c>
      <c r="L365" s="108">
        <v>5.2797047673745746E-2</v>
      </c>
      <c r="M365" s="93">
        <v>0.09</v>
      </c>
      <c r="N365" s="108">
        <v>4.7338458220378597E-2</v>
      </c>
      <c r="O365" s="107" t="s">
        <v>2092</v>
      </c>
      <c r="P365" s="107" t="s">
        <v>2023</v>
      </c>
      <c r="Q365" s="107" t="s">
        <v>1259</v>
      </c>
      <c r="R365" s="107" t="s">
        <v>2080</v>
      </c>
      <c r="S365" s="107"/>
      <c r="T365" s="93">
        <v>0.79122485771818418</v>
      </c>
      <c r="U365" s="109">
        <v>45</v>
      </c>
      <c r="V365" s="110">
        <v>45931</v>
      </c>
      <c r="W365" s="110"/>
      <c r="X365" s="107" t="s">
        <v>2053</v>
      </c>
      <c r="Y365" s="107" t="s">
        <v>2093</v>
      </c>
      <c r="Z365" s="107"/>
      <c r="AA365" s="107" t="s">
        <v>2048</v>
      </c>
      <c r="AB365" s="107"/>
      <c r="AC365" s="107"/>
      <c r="AD365" s="107" t="s">
        <v>1264</v>
      </c>
      <c r="AE365" s="110">
        <v>45146</v>
      </c>
      <c r="AF365" s="106" t="s">
        <v>2082</v>
      </c>
      <c r="AG365" s="108">
        <v>7.5668277751482602E-6</v>
      </c>
      <c r="AH365" s="108">
        <v>7.2503546769447225E-6</v>
      </c>
      <c r="AI365" s="108">
        <v>5.6649962022248333E-2</v>
      </c>
      <c r="AJ365" s="106" t="s">
        <v>1267</v>
      </c>
      <c r="AK365" s="97">
        <v>891.71569950805872</v>
      </c>
      <c r="AL365" s="108">
        <v>1.0911389852574112E-5</v>
      </c>
      <c r="AM365" s="111"/>
      <c r="AN365" s="112">
        <v>15</v>
      </c>
      <c r="AO365" s="113" t="s">
        <v>2056</v>
      </c>
      <c r="AP365" s="113" t="s">
        <v>1267</v>
      </c>
      <c r="AQ365" s="113" t="s">
        <v>1365</v>
      </c>
      <c r="AR365" s="114" t="s">
        <v>1267</v>
      </c>
      <c r="AS365" s="114"/>
      <c r="AT365" s="107"/>
    </row>
    <row r="366" spans="1:46" x14ac:dyDescent="0.25">
      <c r="A366" s="106" t="s">
        <v>2094</v>
      </c>
      <c r="B366" s="107" t="s">
        <v>1256</v>
      </c>
      <c r="C366" s="107" t="s">
        <v>1257</v>
      </c>
      <c r="D366" s="107" t="s">
        <v>34</v>
      </c>
      <c r="E366" s="107" t="s">
        <v>22</v>
      </c>
      <c r="F366" s="107" t="s">
        <v>23</v>
      </c>
      <c r="G366" s="107" t="s">
        <v>557</v>
      </c>
      <c r="H366" s="107" t="s">
        <v>2077</v>
      </c>
      <c r="I366" s="107" t="s">
        <v>2065</v>
      </c>
      <c r="J366" s="107" t="s">
        <v>2078</v>
      </c>
      <c r="K366" s="107" t="s">
        <v>2050</v>
      </c>
      <c r="L366" s="108">
        <v>1.1311326563944468</v>
      </c>
      <c r="M366" s="93">
        <v>1.1100000000000001</v>
      </c>
      <c r="N366" s="108">
        <v>1.0141869357415056</v>
      </c>
      <c r="O366" s="107" t="s">
        <v>2095</v>
      </c>
      <c r="P366" s="107" t="s">
        <v>2023</v>
      </c>
      <c r="Q366" s="107" t="s">
        <v>1259</v>
      </c>
      <c r="R366" s="107" t="s">
        <v>2080</v>
      </c>
      <c r="S366" s="107"/>
      <c r="T366" s="93">
        <v>1.9478912018971424</v>
      </c>
      <c r="U366" s="109">
        <v>45</v>
      </c>
      <c r="V366" s="110">
        <v>45931</v>
      </c>
      <c r="W366" s="110"/>
      <c r="X366" s="107" t="s">
        <v>2053</v>
      </c>
      <c r="Y366" s="107" t="s">
        <v>2081</v>
      </c>
      <c r="Z366" s="107"/>
      <c r="AA366" s="107" t="s">
        <v>2065</v>
      </c>
      <c r="AB366" s="107"/>
      <c r="AC366" s="107"/>
      <c r="AD366" s="107" t="s">
        <v>1264</v>
      </c>
      <c r="AE366" s="110">
        <v>45146</v>
      </c>
      <c r="AF366" s="106" t="s">
        <v>2082</v>
      </c>
      <c r="AG366" s="108">
        <v>1.6211296613918223E-4</v>
      </c>
      <c r="AH366" s="108">
        <v>1.5533279429206669E-4</v>
      </c>
      <c r="AI366" s="108">
        <v>0.49299072958525109</v>
      </c>
      <c r="AJ366" s="106" t="s">
        <v>1267</v>
      </c>
      <c r="AK366" s="97">
        <v>81.233131265789325</v>
      </c>
      <c r="AL366" s="108">
        <v>2.3376741565485332E-4</v>
      </c>
      <c r="AM366" s="111"/>
      <c r="AN366" s="112">
        <v>15</v>
      </c>
      <c r="AO366" s="113" t="s">
        <v>2056</v>
      </c>
      <c r="AP366" s="113" t="s">
        <v>1267</v>
      </c>
      <c r="AQ366" s="113" t="s">
        <v>1365</v>
      </c>
      <c r="AR366" s="114" t="s">
        <v>1267</v>
      </c>
      <c r="AS366" s="114"/>
      <c r="AT366" s="107"/>
    </row>
    <row r="367" spans="1:46" x14ac:dyDescent="0.25">
      <c r="A367" s="106" t="s">
        <v>2096</v>
      </c>
      <c r="B367" s="107" t="s">
        <v>1256</v>
      </c>
      <c r="C367" s="107" t="s">
        <v>1257</v>
      </c>
      <c r="D367" s="107" t="s">
        <v>34</v>
      </c>
      <c r="E367" s="107" t="s">
        <v>22</v>
      </c>
      <c r="F367" s="107" t="s">
        <v>23</v>
      </c>
      <c r="G367" s="107" t="s">
        <v>557</v>
      </c>
      <c r="H367" s="107" t="s">
        <v>2077</v>
      </c>
      <c r="I367" s="107" t="s">
        <v>2065</v>
      </c>
      <c r="J367" s="107" t="s">
        <v>2058</v>
      </c>
      <c r="K367" s="107" t="s">
        <v>2050</v>
      </c>
      <c r="L367" s="108">
        <v>1.5071122174751206</v>
      </c>
      <c r="M367" s="93">
        <v>1.29</v>
      </c>
      <c r="N367" s="108">
        <v>1.3512946629370979</v>
      </c>
      <c r="O367" s="107" t="s">
        <v>2097</v>
      </c>
      <c r="P367" s="107" t="s">
        <v>2023</v>
      </c>
      <c r="Q367" s="107" t="s">
        <v>1259</v>
      </c>
      <c r="R367" s="107" t="s">
        <v>2080</v>
      </c>
      <c r="S367" s="107"/>
      <c r="T367" s="93">
        <v>1.35</v>
      </c>
      <c r="U367" s="109">
        <v>45</v>
      </c>
      <c r="V367" s="110">
        <v>45931</v>
      </c>
      <c r="W367" s="110"/>
      <c r="X367" s="107" t="s">
        <v>2053</v>
      </c>
      <c r="Y367" s="107" t="s">
        <v>2060</v>
      </c>
      <c r="Z367" s="107"/>
      <c r="AA367" s="107" t="s">
        <v>2065</v>
      </c>
      <c r="AB367" s="107"/>
      <c r="AC367" s="107"/>
      <c r="AD367" s="107" t="s">
        <v>1264</v>
      </c>
      <c r="AE367" s="110">
        <v>45146</v>
      </c>
      <c r="AF367" s="106" t="s">
        <v>2082</v>
      </c>
      <c r="AG367" s="108">
        <v>5.5599999999999996E-4</v>
      </c>
      <c r="AH367" s="108">
        <v>0</v>
      </c>
      <c r="AI367" s="108">
        <v>0.94</v>
      </c>
      <c r="AJ367" s="106" t="s">
        <v>1267</v>
      </c>
      <c r="AK367" s="97">
        <v>31.01</v>
      </c>
      <c r="AL367" s="108">
        <v>2.2222222222222223E-4</v>
      </c>
      <c r="AM367" s="111"/>
      <c r="AN367" s="112">
        <v>15</v>
      </c>
      <c r="AO367" s="113" t="s">
        <v>2056</v>
      </c>
      <c r="AP367" s="113" t="s">
        <v>1267</v>
      </c>
      <c r="AQ367" s="113" t="s">
        <v>1365</v>
      </c>
      <c r="AR367" s="114" t="s">
        <v>1267</v>
      </c>
      <c r="AS367" s="114"/>
      <c r="AT367" s="107"/>
    </row>
    <row r="368" spans="1:46" x14ac:dyDescent="0.25">
      <c r="A368" s="106" t="s">
        <v>2098</v>
      </c>
      <c r="B368" s="107" t="s">
        <v>1256</v>
      </c>
      <c r="C368" s="107" t="s">
        <v>1257</v>
      </c>
      <c r="D368" s="107" t="s">
        <v>34</v>
      </c>
      <c r="E368" s="107" t="s">
        <v>22</v>
      </c>
      <c r="F368" s="107" t="s">
        <v>23</v>
      </c>
      <c r="G368" s="107" t="s">
        <v>557</v>
      </c>
      <c r="H368" s="107" t="s">
        <v>2077</v>
      </c>
      <c r="I368" s="107" t="s">
        <v>2065</v>
      </c>
      <c r="J368" s="107" t="s">
        <v>2099</v>
      </c>
      <c r="K368" s="107" t="s">
        <v>2050</v>
      </c>
      <c r="L368" s="108">
        <v>0.37597956108067349</v>
      </c>
      <c r="M368" s="93">
        <v>0.21</v>
      </c>
      <c r="N368" s="108">
        <v>0.33710772719559201</v>
      </c>
      <c r="O368" s="107" t="s">
        <v>2100</v>
      </c>
      <c r="P368" s="107" t="s">
        <v>2023</v>
      </c>
      <c r="Q368" s="107" t="s">
        <v>1259</v>
      </c>
      <c r="R368" s="107" t="s">
        <v>2080</v>
      </c>
      <c r="S368" s="107"/>
      <c r="T368" s="93">
        <v>1.719054463412131</v>
      </c>
      <c r="U368" s="109">
        <v>45</v>
      </c>
      <c r="V368" s="110">
        <v>45931</v>
      </c>
      <c r="W368" s="110"/>
      <c r="X368" s="107" t="s">
        <v>2053</v>
      </c>
      <c r="Y368" s="107" t="s">
        <v>2060</v>
      </c>
      <c r="Z368" s="107"/>
      <c r="AA368" s="107" t="s">
        <v>2065</v>
      </c>
      <c r="AB368" s="107"/>
      <c r="AC368" s="107"/>
      <c r="AD368" s="107" t="s">
        <v>1264</v>
      </c>
      <c r="AE368" s="110">
        <v>45146</v>
      </c>
      <c r="AF368" s="106" t="s">
        <v>2082</v>
      </c>
      <c r="AG368" s="108">
        <v>5.3885069545053456E-5</v>
      </c>
      <c r="AH368" s="108">
        <v>5.1631393974182936E-5</v>
      </c>
      <c r="AI368" s="108">
        <v>0.18567973518379291</v>
      </c>
      <c r="AJ368" s="106" t="s">
        <v>1267</v>
      </c>
      <c r="AK368" s="97">
        <v>255.38618743246795</v>
      </c>
      <c r="AL368" s="108">
        <v>7.770244262333933E-5</v>
      </c>
      <c r="AM368" s="111"/>
      <c r="AN368" s="112">
        <v>15</v>
      </c>
      <c r="AO368" s="113" t="s">
        <v>2056</v>
      </c>
      <c r="AP368" s="113" t="s">
        <v>1267</v>
      </c>
      <c r="AQ368" s="113" t="s">
        <v>1365</v>
      </c>
      <c r="AR368" s="114" t="s">
        <v>1267</v>
      </c>
      <c r="AS368" s="114"/>
      <c r="AT368" s="107"/>
    </row>
    <row r="369" spans="1:46" x14ac:dyDescent="0.25">
      <c r="A369" s="106" t="s">
        <v>2101</v>
      </c>
      <c r="B369" s="107" t="s">
        <v>1256</v>
      </c>
      <c r="C369" s="107" t="s">
        <v>1257</v>
      </c>
      <c r="D369" s="107" t="s">
        <v>34</v>
      </c>
      <c r="E369" s="107" t="s">
        <v>22</v>
      </c>
      <c r="F369" s="107" t="s">
        <v>23</v>
      </c>
      <c r="G369" s="107" t="s">
        <v>557</v>
      </c>
      <c r="H369" s="107" t="s">
        <v>2077</v>
      </c>
      <c r="I369" s="107" t="s">
        <v>2102</v>
      </c>
      <c r="J369" s="107" t="s">
        <v>2103</v>
      </c>
      <c r="K369" s="107" t="s">
        <v>2050</v>
      </c>
      <c r="L369" s="108">
        <v>2.21</v>
      </c>
      <c r="M369" s="93">
        <v>2</v>
      </c>
      <c r="N369" s="108">
        <v>2.0499999999999998</v>
      </c>
      <c r="O369" s="107" t="s">
        <v>2104</v>
      </c>
      <c r="P369" s="107" t="s">
        <v>2023</v>
      </c>
      <c r="Q369" s="107" t="s">
        <v>1259</v>
      </c>
      <c r="R369" s="107" t="s">
        <v>2080</v>
      </c>
      <c r="S369" s="107"/>
      <c r="T369" s="93">
        <v>2.7493375167722496</v>
      </c>
      <c r="U369" s="109">
        <v>45</v>
      </c>
      <c r="V369" s="110">
        <v>45931</v>
      </c>
      <c r="W369" s="110"/>
      <c r="X369" s="107" t="s">
        <v>2053</v>
      </c>
      <c r="Y369" s="107" t="s">
        <v>2105</v>
      </c>
      <c r="Z369" s="107"/>
      <c r="AA369" s="107" t="s">
        <v>2102</v>
      </c>
      <c r="AB369" s="107"/>
      <c r="AC369" s="107"/>
      <c r="AD369" s="107" t="s">
        <v>1264</v>
      </c>
      <c r="AE369" s="110">
        <v>45146</v>
      </c>
      <c r="AF369" s="106" t="s">
        <v>2082</v>
      </c>
      <c r="AG369" s="108">
        <v>3.2871495390860274E-4</v>
      </c>
      <c r="AH369" s="108">
        <v>3.1496686250483737E-4</v>
      </c>
      <c r="AI369" s="108">
        <v>0.7082345345017248</v>
      </c>
      <c r="AJ369" s="106" t="s">
        <v>1267</v>
      </c>
      <c r="AK369" s="97">
        <v>49.253675307790701</v>
      </c>
      <c r="AL369" s="108">
        <v>4.7400801485764218E-4</v>
      </c>
      <c r="AM369" s="111"/>
      <c r="AN369" s="112">
        <v>15</v>
      </c>
      <c r="AO369" s="113" t="s">
        <v>2056</v>
      </c>
      <c r="AP369" s="113" t="s">
        <v>1267</v>
      </c>
      <c r="AQ369" s="113" t="s">
        <v>1365</v>
      </c>
      <c r="AR369" s="114" t="s">
        <v>1267</v>
      </c>
      <c r="AS369" s="114"/>
      <c r="AT369" s="107"/>
    </row>
    <row r="370" spans="1:46" x14ac:dyDescent="0.25">
      <c r="A370" s="106" t="s">
        <v>2106</v>
      </c>
      <c r="B370" s="107" t="s">
        <v>1269</v>
      </c>
      <c r="C370" s="107" t="s">
        <v>1257</v>
      </c>
      <c r="D370" s="107" t="s">
        <v>34</v>
      </c>
      <c r="E370" s="107" t="s">
        <v>22</v>
      </c>
      <c r="F370" s="107" t="s">
        <v>23</v>
      </c>
      <c r="G370" s="107" t="s">
        <v>557</v>
      </c>
      <c r="H370" s="107" t="s">
        <v>2077</v>
      </c>
      <c r="I370" s="107" t="s">
        <v>2048</v>
      </c>
      <c r="J370" s="107" t="s">
        <v>2078</v>
      </c>
      <c r="K370" s="107" t="s">
        <v>2050</v>
      </c>
      <c r="L370" s="108">
        <v>0.8</v>
      </c>
      <c r="M370" s="93">
        <v>1.05</v>
      </c>
      <c r="N370" s="108">
        <v>0.74</v>
      </c>
      <c r="O370" s="107" t="s">
        <v>2079</v>
      </c>
      <c r="P370" s="107" t="s">
        <v>2023</v>
      </c>
      <c r="Q370" s="107" t="s">
        <v>1259</v>
      </c>
      <c r="R370" s="107" t="s">
        <v>2080</v>
      </c>
      <c r="S370" s="107"/>
      <c r="T370" s="93">
        <v>0.99389752009890775</v>
      </c>
      <c r="U370" s="109">
        <v>45</v>
      </c>
      <c r="V370" s="110">
        <v>45931</v>
      </c>
      <c r="W370" s="110"/>
      <c r="X370" s="107" t="s">
        <v>2053</v>
      </c>
      <c r="Y370" s="107" t="s">
        <v>2081</v>
      </c>
      <c r="Z370" s="107"/>
      <c r="AA370" s="107" t="s">
        <v>2048</v>
      </c>
      <c r="AB370" s="107"/>
      <c r="AC370" s="107"/>
      <c r="AD370" s="107" t="s">
        <v>1264</v>
      </c>
      <c r="AE370" s="110">
        <v>45146</v>
      </c>
      <c r="AF370" s="106" t="s">
        <v>2082</v>
      </c>
      <c r="AG370" s="108">
        <v>1.187605569947098E-4</v>
      </c>
      <c r="AH370" s="108">
        <v>1.1379354538385585E-4</v>
      </c>
      <c r="AI370" s="108">
        <v>0.70780938293289508</v>
      </c>
      <c r="AJ370" s="106" t="s">
        <v>26</v>
      </c>
      <c r="AK370" s="97">
        <v>49.297670643278849</v>
      </c>
      <c r="AL370" s="108">
        <v>1.7125310301551534E-4</v>
      </c>
      <c r="AM370" s="111"/>
      <c r="AN370" s="112">
        <v>15</v>
      </c>
      <c r="AO370" s="113" t="s">
        <v>2056</v>
      </c>
      <c r="AP370" s="113" t="s">
        <v>1267</v>
      </c>
      <c r="AQ370" s="113" t="s">
        <v>1365</v>
      </c>
      <c r="AR370" s="114" t="s">
        <v>1267</v>
      </c>
      <c r="AS370" s="114"/>
      <c r="AT370" s="107"/>
    </row>
    <row r="371" spans="1:46" x14ac:dyDescent="0.25">
      <c r="A371" s="106" t="s">
        <v>2107</v>
      </c>
      <c r="B371" s="107" t="s">
        <v>1269</v>
      </c>
      <c r="C371" s="107" t="s">
        <v>1257</v>
      </c>
      <c r="D371" s="107" t="s">
        <v>34</v>
      </c>
      <c r="E371" s="107" t="s">
        <v>22</v>
      </c>
      <c r="F371" s="107" t="s">
        <v>23</v>
      </c>
      <c r="G371" s="107" t="s">
        <v>557</v>
      </c>
      <c r="H371" s="107" t="s">
        <v>2077</v>
      </c>
      <c r="I371" s="107" t="s">
        <v>2048</v>
      </c>
      <c r="J371" s="107" t="s">
        <v>2084</v>
      </c>
      <c r="K371" s="107" t="s">
        <v>2050</v>
      </c>
      <c r="L371" s="108">
        <v>1.1156042139933438</v>
      </c>
      <c r="M371" s="93">
        <v>1.35</v>
      </c>
      <c r="N371" s="108">
        <v>1.0002639503811384</v>
      </c>
      <c r="O371" s="107" t="s">
        <v>2085</v>
      </c>
      <c r="P371" s="107" t="s">
        <v>2023</v>
      </c>
      <c r="Q371" s="107" t="s">
        <v>1259</v>
      </c>
      <c r="R371" s="107" t="s">
        <v>2080</v>
      </c>
      <c r="S371" s="107"/>
      <c r="T371" s="93">
        <v>1.4190180810630293</v>
      </c>
      <c r="U371" s="109">
        <v>45</v>
      </c>
      <c r="V371" s="110">
        <v>45931</v>
      </c>
      <c r="W371" s="110"/>
      <c r="X371" s="107" t="s">
        <v>2053</v>
      </c>
      <c r="Y371" s="107" t="s">
        <v>2086</v>
      </c>
      <c r="Z371" s="107"/>
      <c r="AA371" s="107" t="s">
        <v>2048</v>
      </c>
      <c r="AB371" s="107"/>
      <c r="AC371" s="107"/>
      <c r="AD371" s="107" t="s">
        <v>1264</v>
      </c>
      <c r="AE371" s="110">
        <v>45146</v>
      </c>
      <c r="AF371" s="106" t="s">
        <v>2082</v>
      </c>
      <c r="AG371" s="108">
        <v>1.5988744303812658E-4</v>
      </c>
      <c r="AH371" s="108">
        <v>1.5320035090840965E-4</v>
      </c>
      <c r="AI371" s="108">
        <v>0.66743983717852873</v>
      </c>
      <c r="AJ371" s="106" t="s">
        <v>1267</v>
      </c>
      <c r="AK371" s="97">
        <v>53.7305068619048</v>
      </c>
      <c r="AL371" s="108">
        <v>2.3055820422529112E-4</v>
      </c>
      <c r="AM371" s="111"/>
      <c r="AN371" s="112">
        <v>15</v>
      </c>
      <c r="AO371" s="113" t="s">
        <v>2056</v>
      </c>
      <c r="AP371" s="113" t="s">
        <v>1267</v>
      </c>
      <c r="AQ371" s="113" t="s">
        <v>1365</v>
      </c>
      <c r="AR371" s="114" t="s">
        <v>1267</v>
      </c>
      <c r="AS371" s="114"/>
      <c r="AT371" s="107"/>
    </row>
    <row r="372" spans="1:46" x14ac:dyDescent="0.25">
      <c r="A372" s="106" t="s">
        <v>2108</v>
      </c>
      <c r="B372" s="107" t="s">
        <v>1269</v>
      </c>
      <c r="C372" s="107" t="s">
        <v>1257</v>
      </c>
      <c r="D372" s="107" t="s">
        <v>34</v>
      </c>
      <c r="E372" s="107" t="s">
        <v>22</v>
      </c>
      <c r="F372" s="107" t="s">
        <v>23</v>
      </c>
      <c r="G372" s="107" t="s">
        <v>557</v>
      </c>
      <c r="H372" s="107" t="s">
        <v>2077</v>
      </c>
      <c r="I372" s="107" t="s">
        <v>2048</v>
      </c>
      <c r="J372" s="107" t="s">
        <v>2088</v>
      </c>
      <c r="K372" s="107" t="s">
        <v>2050</v>
      </c>
      <c r="L372" s="108">
        <v>0.28696016714407641</v>
      </c>
      <c r="M372" s="93">
        <v>0.45</v>
      </c>
      <c r="N372" s="108">
        <v>0.25729188433423955</v>
      </c>
      <c r="O372" s="107" t="s">
        <v>2089</v>
      </c>
      <c r="P372" s="107" t="s">
        <v>2023</v>
      </c>
      <c r="Q372" s="107" t="s">
        <v>1259</v>
      </c>
      <c r="R372" s="107" t="s">
        <v>2080</v>
      </c>
      <c r="S372" s="107"/>
      <c r="T372" s="93">
        <v>0.99389752009890775</v>
      </c>
      <c r="U372" s="109">
        <v>45</v>
      </c>
      <c r="V372" s="110">
        <v>45931</v>
      </c>
      <c r="W372" s="110"/>
      <c r="X372" s="107" t="s">
        <v>2053</v>
      </c>
      <c r="Y372" s="107" t="s">
        <v>2086</v>
      </c>
      <c r="Z372" s="107"/>
      <c r="AA372" s="107" t="s">
        <v>2048</v>
      </c>
      <c r="AB372" s="107"/>
      <c r="AC372" s="107"/>
      <c r="AD372" s="107" t="s">
        <v>1264</v>
      </c>
      <c r="AE372" s="110">
        <v>45146</v>
      </c>
      <c r="AF372" s="106" t="s">
        <v>2082</v>
      </c>
      <c r="AG372" s="108">
        <v>4.1126886043416791E-5</v>
      </c>
      <c r="AH372" s="108">
        <v>3.9406805524553793E-5</v>
      </c>
      <c r="AI372" s="108">
        <v>0.24511501603717667</v>
      </c>
      <c r="AJ372" s="106" t="s">
        <v>1267</v>
      </c>
      <c r="AK372" s="97">
        <v>187.64291738200924</v>
      </c>
      <c r="AL372" s="108">
        <v>5.9305101209775778E-5</v>
      </c>
      <c r="AM372" s="111"/>
      <c r="AN372" s="112">
        <v>15</v>
      </c>
      <c r="AO372" s="113" t="s">
        <v>2056</v>
      </c>
      <c r="AP372" s="113" t="s">
        <v>1267</v>
      </c>
      <c r="AQ372" s="113" t="s">
        <v>1365</v>
      </c>
      <c r="AR372" s="114" t="s">
        <v>1267</v>
      </c>
      <c r="AS372" s="114"/>
      <c r="AT372" s="107"/>
    </row>
    <row r="373" spans="1:46" x14ac:dyDescent="0.25">
      <c r="A373" s="106" t="s">
        <v>2109</v>
      </c>
      <c r="B373" s="107" t="s">
        <v>1269</v>
      </c>
      <c r="C373" s="107" t="s">
        <v>1257</v>
      </c>
      <c r="D373" s="107" t="s">
        <v>34</v>
      </c>
      <c r="E373" s="107" t="s">
        <v>22</v>
      </c>
      <c r="F373" s="107" t="s">
        <v>23</v>
      </c>
      <c r="G373" s="107" t="s">
        <v>557</v>
      </c>
      <c r="H373" s="107" t="s">
        <v>2077</v>
      </c>
      <c r="I373" s="107" t="s">
        <v>2048</v>
      </c>
      <c r="J373" s="107" t="s">
        <v>2091</v>
      </c>
      <c r="K373" s="107" t="s">
        <v>2050</v>
      </c>
      <c r="L373" s="108">
        <v>5.8712054036317303E-2</v>
      </c>
      <c r="M373" s="93">
        <v>0.12</v>
      </c>
      <c r="N373" s="108">
        <v>5.2641922976554838E-2</v>
      </c>
      <c r="O373" s="107" t="s">
        <v>2092</v>
      </c>
      <c r="P373" s="107" t="s">
        <v>2023</v>
      </c>
      <c r="Q373" s="107" t="s">
        <v>1259</v>
      </c>
      <c r="R373" s="107" t="s">
        <v>2080</v>
      </c>
      <c r="S373" s="107"/>
      <c r="T373" s="93">
        <v>0.79122485771818418</v>
      </c>
      <c r="U373" s="109">
        <v>45</v>
      </c>
      <c r="V373" s="110">
        <v>45931</v>
      </c>
      <c r="W373" s="110"/>
      <c r="X373" s="107" t="s">
        <v>2053</v>
      </c>
      <c r="Y373" s="107" t="s">
        <v>2093</v>
      </c>
      <c r="Z373" s="107"/>
      <c r="AA373" s="107" t="s">
        <v>2048</v>
      </c>
      <c r="AB373" s="107"/>
      <c r="AC373" s="107"/>
      <c r="AD373" s="107" t="s">
        <v>1264</v>
      </c>
      <c r="AE373" s="110">
        <v>45146</v>
      </c>
      <c r="AF373" s="106" t="s">
        <v>2082</v>
      </c>
      <c r="AG373" s="108">
        <v>8.4145614346335751E-6</v>
      </c>
      <c r="AH373" s="108">
        <v>8.06263293746485E-6</v>
      </c>
      <c r="AI373" s="108">
        <v>6.2996621552752013E-2</v>
      </c>
      <c r="AJ373" s="106" t="s">
        <v>1267</v>
      </c>
      <c r="AK373" s="97">
        <v>799.46183204622935</v>
      </c>
      <c r="AL373" s="108">
        <v>1.2133824500838913E-5</v>
      </c>
      <c r="AM373" s="111"/>
      <c r="AN373" s="112">
        <v>15</v>
      </c>
      <c r="AO373" s="113" t="s">
        <v>2056</v>
      </c>
      <c r="AP373" s="113" t="s">
        <v>1267</v>
      </c>
      <c r="AQ373" s="113" t="s">
        <v>1365</v>
      </c>
      <c r="AR373" s="114" t="s">
        <v>1267</v>
      </c>
      <c r="AS373" s="114"/>
      <c r="AT373" s="107"/>
    </row>
    <row r="374" spans="1:46" x14ac:dyDescent="0.25">
      <c r="A374" s="106" t="s">
        <v>2110</v>
      </c>
      <c r="B374" s="107" t="s">
        <v>1269</v>
      </c>
      <c r="C374" s="107" t="s">
        <v>1257</v>
      </c>
      <c r="D374" s="107" t="s">
        <v>34</v>
      </c>
      <c r="E374" s="107" t="s">
        <v>22</v>
      </c>
      <c r="F374" s="107" t="s">
        <v>23</v>
      </c>
      <c r="G374" s="107" t="s">
        <v>557</v>
      </c>
      <c r="H374" s="107" t="s">
        <v>2077</v>
      </c>
      <c r="I374" s="107" t="s">
        <v>2065</v>
      </c>
      <c r="J374" s="107" t="s">
        <v>2078</v>
      </c>
      <c r="K374" s="107" t="s">
        <v>2050</v>
      </c>
      <c r="L374" s="108">
        <v>1.7178523516355799</v>
      </c>
      <c r="M374" s="93">
        <v>1.83</v>
      </c>
      <c r="N374" s="108">
        <v>1.5402467630234191</v>
      </c>
      <c r="O374" s="107" t="s">
        <v>2095</v>
      </c>
      <c r="P374" s="107" t="s">
        <v>2023</v>
      </c>
      <c r="Q374" s="107" t="s">
        <v>1259</v>
      </c>
      <c r="R374" s="107" t="s">
        <v>2080</v>
      </c>
      <c r="S374" s="107"/>
      <c r="T374" s="93">
        <v>1.9478912018971424</v>
      </c>
      <c r="U374" s="109">
        <v>45</v>
      </c>
      <c r="V374" s="110">
        <v>45931</v>
      </c>
      <c r="W374" s="110"/>
      <c r="X374" s="107" t="s">
        <v>2053</v>
      </c>
      <c r="Y374" s="107" t="s">
        <v>2081</v>
      </c>
      <c r="Z374" s="107"/>
      <c r="AA374" s="107" t="s">
        <v>2065</v>
      </c>
      <c r="AB374" s="107"/>
      <c r="AC374" s="107"/>
      <c r="AD374" s="107" t="s">
        <v>1264</v>
      </c>
      <c r="AE374" s="110">
        <v>45146</v>
      </c>
      <c r="AF374" s="106" t="s">
        <v>2082</v>
      </c>
      <c r="AG374" s="108">
        <v>2.4620113170501558E-4</v>
      </c>
      <c r="AH374" s="108">
        <v>2.3590407760953276E-4</v>
      </c>
      <c r="AI374" s="108">
        <v>0.74870553808609985</v>
      </c>
      <c r="AJ374" s="106" t="s">
        <v>1267</v>
      </c>
      <c r="AK374" s="97">
        <v>45.294432908146568</v>
      </c>
      <c r="AL374" s="108">
        <v>3.5502281933802004E-4</v>
      </c>
      <c r="AM374" s="111"/>
      <c r="AN374" s="112">
        <v>15</v>
      </c>
      <c r="AO374" s="113" t="s">
        <v>2056</v>
      </c>
      <c r="AP374" s="113" t="s">
        <v>1267</v>
      </c>
      <c r="AQ374" s="113" t="s">
        <v>1365</v>
      </c>
      <c r="AR374" s="114" t="s">
        <v>1267</v>
      </c>
      <c r="AS374" s="114"/>
      <c r="AT374" s="107"/>
    </row>
    <row r="375" spans="1:46" x14ac:dyDescent="0.25">
      <c r="A375" s="106" t="s">
        <v>2111</v>
      </c>
      <c r="B375" s="107" t="s">
        <v>1269</v>
      </c>
      <c r="C375" s="107" t="s">
        <v>1257</v>
      </c>
      <c r="D375" s="107" t="s">
        <v>34</v>
      </c>
      <c r="E375" s="107" t="s">
        <v>22</v>
      </c>
      <c r="F375" s="107" t="s">
        <v>23</v>
      </c>
      <c r="G375" s="107" t="s">
        <v>557</v>
      </c>
      <c r="H375" s="107" t="s">
        <v>2077</v>
      </c>
      <c r="I375" s="107" t="s">
        <v>2065</v>
      </c>
      <c r="J375" s="107" t="s">
        <v>2058</v>
      </c>
      <c r="K375" s="107" t="s">
        <v>2050</v>
      </c>
      <c r="L375" s="108">
        <v>2.2935871686660114</v>
      </c>
      <c r="M375" s="93">
        <v>2.16</v>
      </c>
      <c r="N375" s="108">
        <v>2.0564574184075672</v>
      </c>
      <c r="O375" s="107" t="s">
        <v>2097</v>
      </c>
      <c r="P375" s="107" t="s">
        <v>2023</v>
      </c>
      <c r="Q375" s="107" t="s">
        <v>1259</v>
      </c>
      <c r="R375" s="107" t="s">
        <v>2080</v>
      </c>
      <c r="S375" s="107"/>
      <c r="T375" s="93">
        <v>2.7493375167722496</v>
      </c>
      <c r="U375" s="109">
        <v>45</v>
      </c>
      <c r="V375" s="110">
        <v>45931</v>
      </c>
      <c r="W375" s="110"/>
      <c r="X375" s="107" t="s">
        <v>2053</v>
      </c>
      <c r="Y375" s="107" t="s">
        <v>2060</v>
      </c>
      <c r="Z375" s="107"/>
      <c r="AA375" s="107" t="s">
        <v>2065</v>
      </c>
      <c r="AB375" s="107"/>
      <c r="AC375" s="107"/>
      <c r="AD375" s="107" t="s">
        <v>1264</v>
      </c>
      <c r="AE375" s="110">
        <v>45146</v>
      </c>
      <c r="AF375" s="106" t="s">
        <v>2082</v>
      </c>
      <c r="AG375" s="108">
        <v>3.2871495390860274E-4</v>
      </c>
      <c r="AH375" s="108">
        <v>3.1496686250483737E-4</v>
      </c>
      <c r="AI375" s="108">
        <v>0.7082345345017248</v>
      </c>
      <c r="AJ375" s="106" t="s">
        <v>26</v>
      </c>
      <c r="AK375" s="97">
        <v>49.253675307790701</v>
      </c>
      <c r="AL375" s="108">
        <v>4.7400801485764218E-4</v>
      </c>
      <c r="AM375" s="111"/>
      <c r="AN375" s="112">
        <v>15</v>
      </c>
      <c r="AO375" s="113" t="s">
        <v>2056</v>
      </c>
      <c r="AP375" s="113" t="s">
        <v>1267</v>
      </c>
      <c r="AQ375" s="113" t="s">
        <v>1365</v>
      </c>
      <c r="AR375" s="114" t="s">
        <v>1267</v>
      </c>
      <c r="AS375" s="114"/>
      <c r="AT375" s="107"/>
    </row>
    <row r="376" spans="1:46" x14ac:dyDescent="0.25">
      <c r="A376" s="106" t="s">
        <v>2112</v>
      </c>
      <c r="B376" s="107" t="s">
        <v>1269</v>
      </c>
      <c r="C376" s="107" t="s">
        <v>1257</v>
      </c>
      <c r="D376" s="107" t="s">
        <v>34</v>
      </c>
      <c r="E376" s="107" t="s">
        <v>22</v>
      </c>
      <c r="F376" s="107" t="s">
        <v>23</v>
      </c>
      <c r="G376" s="107" t="s">
        <v>557</v>
      </c>
      <c r="H376" s="107" t="s">
        <v>2077</v>
      </c>
      <c r="I376" s="107" t="s">
        <v>2065</v>
      </c>
      <c r="J376" s="107" t="s">
        <v>2099</v>
      </c>
      <c r="K376" s="107" t="s">
        <v>2050</v>
      </c>
      <c r="L376" s="108">
        <v>0.57573481703043172</v>
      </c>
      <c r="M376" s="93">
        <v>0.33</v>
      </c>
      <c r="N376" s="108">
        <v>0.51621065538414823</v>
      </c>
      <c r="O376" s="107" t="s">
        <v>2100</v>
      </c>
      <c r="P376" s="107" t="s">
        <v>2023</v>
      </c>
      <c r="Q376" s="107" t="s">
        <v>1259</v>
      </c>
      <c r="R376" s="107" t="s">
        <v>2080</v>
      </c>
      <c r="S376" s="107"/>
      <c r="T376" s="93">
        <v>1.719054463412131</v>
      </c>
      <c r="U376" s="109">
        <v>45</v>
      </c>
      <c r="V376" s="110">
        <v>45931</v>
      </c>
      <c r="W376" s="110"/>
      <c r="X376" s="107" t="s">
        <v>2053</v>
      </c>
      <c r="Y376" s="107" t="s">
        <v>2060</v>
      </c>
      <c r="Z376" s="107"/>
      <c r="AA376" s="107" t="s">
        <v>2065</v>
      </c>
      <c r="AB376" s="107"/>
      <c r="AC376" s="107"/>
      <c r="AD376" s="107" t="s">
        <v>1264</v>
      </c>
      <c r="AE376" s="110">
        <v>45146</v>
      </c>
      <c r="AF376" s="106" t="s">
        <v>2082</v>
      </c>
      <c r="AG376" s="108">
        <v>8.2513822203587184E-5</v>
      </c>
      <c r="AH376" s="108">
        <v>7.9062784895304658E-5</v>
      </c>
      <c r="AI376" s="108">
        <v>0.28433005255666577</v>
      </c>
      <c r="AJ376" s="106" t="s">
        <v>1267</v>
      </c>
      <c r="AK376" s="97">
        <v>158.45411985303332</v>
      </c>
      <c r="AL376" s="108">
        <v>1.1898519551962265E-4</v>
      </c>
      <c r="AM376" s="111"/>
      <c r="AN376" s="112">
        <v>15</v>
      </c>
      <c r="AO376" s="113" t="s">
        <v>2056</v>
      </c>
      <c r="AP376" s="113" t="s">
        <v>1267</v>
      </c>
      <c r="AQ376" s="113" t="s">
        <v>1365</v>
      </c>
      <c r="AR376" s="114" t="s">
        <v>1267</v>
      </c>
      <c r="AS376" s="114"/>
      <c r="AT376" s="107"/>
    </row>
    <row r="377" spans="1:46" x14ac:dyDescent="0.25">
      <c r="A377" s="106" t="s">
        <v>2113</v>
      </c>
      <c r="B377" s="107" t="s">
        <v>1269</v>
      </c>
      <c r="C377" s="107" t="s">
        <v>1257</v>
      </c>
      <c r="D377" s="107" t="s">
        <v>34</v>
      </c>
      <c r="E377" s="107" t="s">
        <v>22</v>
      </c>
      <c r="F377" s="107" t="s">
        <v>23</v>
      </c>
      <c r="G377" s="107" t="s">
        <v>557</v>
      </c>
      <c r="H377" s="107" t="s">
        <v>2077</v>
      </c>
      <c r="I377" s="107" t="s">
        <v>2102</v>
      </c>
      <c r="J377" s="107" t="s">
        <v>2103</v>
      </c>
      <c r="K377" s="107" t="s">
        <v>2050</v>
      </c>
      <c r="L377" s="108">
        <v>3.617099889773177</v>
      </c>
      <c r="M377" s="93">
        <v>2</v>
      </c>
      <c r="N377" s="108">
        <v>3.2431345985300171</v>
      </c>
      <c r="O377" s="107" t="s">
        <v>2104</v>
      </c>
      <c r="P377" s="107" t="s">
        <v>2023</v>
      </c>
      <c r="Q377" s="107" t="s">
        <v>1259</v>
      </c>
      <c r="R377" s="107" t="s">
        <v>2080</v>
      </c>
      <c r="S377" s="107"/>
      <c r="T377" s="93">
        <v>2.5698705321851967</v>
      </c>
      <c r="U377" s="109">
        <v>45</v>
      </c>
      <c r="V377" s="110">
        <v>45931</v>
      </c>
      <c r="W377" s="110"/>
      <c r="X377" s="107" t="s">
        <v>2053</v>
      </c>
      <c r="Y377" s="107" t="s">
        <v>2105</v>
      </c>
      <c r="Z377" s="107"/>
      <c r="AA377" s="107" t="s">
        <v>2102</v>
      </c>
      <c r="AB377" s="107"/>
      <c r="AC377" s="107"/>
      <c r="AD377" s="107" t="s">
        <v>1264</v>
      </c>
      <c r="AE377" s="110">
        <v>45146</v>
      </c>
      <c r="AF377" s="106" t="s">
        <v>2082</v>
      </c>
      <c r="AG377" s="108">
        <v>5.1839966659786513E-4</v>
      </c>
      <c r="AH377" s="108">
        <v>4.9671824956671131E-4</v>
      </c>
      <c r="AI377" s="108">
        <v>1.194920923100983</v>
      </c>
      <c r="AJ377" s="106" t="s">
        <v>26</v>
      </c>
      <c r="AK377" s="97">
        <v>19.421206318384876</v>
      </c>
      <c r="AL377" s="108">
        <v>1.6819514487445299E-3</v>
      </c>
      <c r="AM377" s="111"/>
      <c r="AN377" s="112">
        <v>15</v>
      </c>
      <c r="AO377" s="113" t="s">
        <v>2056</v>
      </c>
      <c r="AP377" s="113" t="s">
        <v>1267</v>
      </c>
      <c r="AQ377" s="113" t="s">
        <v>1365</v>
      </c>
      <c r="AR377" s="114" t="s">
        <v>1267</v>
      </c>
      <c r="AS377" s="114"/>
      <c r="AT377" s="107"/>
    </row>
    <row r="378" spans="1:46" x14ac:dyDescent="0.25">
      <c r="A378" s="106" t="s">
        <v>2114</v>
      </c>
      <c r="B378" s="107" t="s">
        <v>1271</v>
      </c>
      <c r="C378" s="107" t="s">
        <v>1257</v>
      </c>
      <c r="D378" s="107" t="s">
        <v>34</v>
      </c>
      <c r="E378" s="107" t="s">
        <v>22</v>
      </c>
      <c r="F378" s="107" t="s">
        <v>23</v>
      </c>
      <c r="G378" s="107" t="s">
        <v>557</v>
      </c>
      <c r="H378" s="107" t="s">
        <v>2077</v>
      </c>
      <c r="I378" s="107" t="s">
        <v>2048</v>
      </c>
      <c r="J378" s="107" t="s">
        <v>2078</v>
      </c>
      <c r="K378" s="107" t="s">
        <v>2050</v>
      </c>
      <c r="L378" s="108">
        <v>0.84490655049837271</v>
      </c>
      <c r="M378" s="93">
        <v>1.2</v>
      </c>
      <c r="N378" s="108">
        <v>0.75755321941572151</v>
      </c>
      <c r="O378" s="107" t="s">
        <v>2079</v>
      </c>
      <c r="P378" s="107" t="s">
        <v>2023</v>
      </c>
      <c r="Q378" s="107" t="s">
        <v>1259</v>
      </c>
      <c r="R378" s="107" t="s">
        <v>2080</v>
      </c>
      <c r="S378" s="107"/>
      <c r="T378" s="93">
        <v>0.99389752009890775</v>
      </c>
      <c r="U378" s="109">
        <v>45</v>
      </c>
      <c r="V378" s="110">
        <v>45931</v>
      </c>
      <c r="W378" s="110"/>
      <c r="X378" s="107" t="s">
        <v>2053</v>
      </c>
      <c r="Y378" s="107" t="s">
        <v>2081</v>
      </c>
      <c r="Z378" s="107"/>
      <c r="AA378" s="107" t="s">
        <v>2048</v>
      </c>
      <c r="AB378" s="107"/>
      <c r="AC378" s="107"/>
      <c r="AD378" s="107" t="s">
        <v>1264</v>
      </c>
      <c r="AE378" s="110">
        <v>45146</v>
      </c>
      <c r="AF378" s="106" t="s">
        <v>2082</v>
      </c>
      <c r="AG378" s="108">
        <v>1.2109128512681883E-4</v>
      </c>
      <c r="AH378" s="108">
        <v>1.1602679372985672E-4</v>
      </c>
      <c r="AI378" s="108">
        <v>0.7217004531898823</v>
      </c>
      <c r="AJ378" s="106" t="s">
        <v>1267</v>
      </c>
      <c r="AK378" s="97">
        <v>47.887022578582915</v>
      </c>
      <c r="AL378" s="108">
        <v>1.7461402043633046E-4</v>
      </c>
      <c r="AM378" s="111"/>
      <c r="AN378" s="112">
        <v>15</v>
      </c>
      <c r="AO378" s="113" t="s">
        <v>2056</v>
      </c>
      <c r="AP378" s="113" t="s">
        <v>1267</v>
      </c>
      <c r="AQ378" s="113" t="s">
        <v>1365</v>
      </c>
      <c r="AR378" s="114" t="s">
        <v>1267</v>
      </c>
      <c r="AS378" s="114"/>
      <c r="AT378" s="107"/>
    </row>
    <row r="379" spans="1:46" x14ac:dyDescent="0.25">
      <c r="A379" s="106" t="s">
        <v>2115</v>
      </c>
      <c r="B379" s="107" t="s">
        <v>1271</v>
      </c>
      <c r="C379" s="107" t="s">
        <v>1257</v>
      </c>
      <c r="D379" s="107" t="s">
        <v>34</v>
      </c>
      <c r="E379" s="107" t="s">
        <v>22</v>
      </c>
      <c r="F379" s="107" t="s">
        <v>23</v>
      </c>
      <c r="G379" s="107" t="s">
        <v>557</v>
      </c>
      <c r="H379" s="107" t="s">
        <v>2077</v>
      </c>
      <c r="I379" s="107" t="s">
        <v>2048</v>
      </c>
      <c r="J379" s="107" t="s">
        <v>2084</v>
      </c>
      <c r="K379" s="107" t="s">
        <v>2050</v>
      </c>
      <c r="L379" s="108">
        <v>1.1376744391826654</v>
      </c>
      <c r="M379" s="93">
        <v>1.5</v>
      </c>
      <c r="N379" s="108">
        <v>1.020052375663838</v>
      </c>
      <c r="O379" s="107" t="s">
        <v>2085</v>
      </c>
      <c r="P379" s="107" t="s">
        <v>2023</v>
      </c>
      <c r="Q379" s="107" t="s">
        <v>1259</v>
      </c>
      <c r="R379" s="107" t="s">
        <v>2080</v>
      </c>
      <c r="S379" s="107"/>
      <c r="T379" s="93">
        <v>1.4190180810630293</v>
      </c>
      <c r="U379" s="109">
        <v>45</v>
      </c>
      <c r="V379" s="110">
        <v>45931</v>
      </c>
      <c r="W379" s="110"/>
      <c r="X379" s="107" t="s">
        <v>2053</v>
      </c>
      <c r="Y379" s="107" t="s">
        <v>2086</v>
      </c>
      <c r="Z379" s="107"/>
      <c r="AA379" s="107" t="s">
        <v>2048</v>
      </c>
      <c r="AB379" s="107"/>
      <c r="AC379" s="107"/>
      <c r="AD379" s="107" t="s">
        <v>1264</v>
      </c>
      <c r="AE379" s="110">
        <v>45146</v>
      </c>
      <c r="AF379" s="106" t="s">
        <v>2082</v>
      </c>
      <c r="AG379" s="108">
        <v>1.6305052886062004E-4</v>
      </c>
      <c r="AH379" s="108">
        <v>1.5623114462648703E-4</v>
      </c>
      <c r="AI379" s="108">
        <v>0.68064393530050127</v>
      </c>
      <c r="AJ379" s="106" t="s">
        <v>1267</v>
      </c>
      <c r="AK379" s="97">
        <v>52.222744485070997</v>
      </c>
      <c r="AL379" s="108">
        <v>4.9382716049382666E-6</v>
      </c>
      <c r="AM379" s="111"/>
      <c r="AN379" s="112">
        <v>15</v>
      </c>
      <c r="AO379" s="113" t="s">
        <v>2056</v>
      </c>
      <c r="AP379" s="113" t="s">
        <v>1267</v>
      </c>
      <c r="AQ379" s="113" t="s">
        <v>1365</v>
      </c>
      <c r="AR379" s="114" t="s">
        <v>1267</v>
      </c>
      <c r="AS379" s="114"/>
      <c r="AT379" s="107"/>
    </row>
    <row r="380" spans="1:46" x14ac:dyDescent="0.25">
      <c r="A380" s="106" t="s">
        <v>2116</v>
      </c>
      <c r="B380" s="107" t="s">
        <v>1271</v>
      </c>
      <c r="C380" s="107" t="s">
        <v>1257</v>
      </c>
      <c r="D380" s="107" t="s">
        <v>34</v>
      </c>
      <c r="E380" s="107" t="s">
        <v>22</v>
      </c>
      <c r="F380" s="107" t="s">
        <v>23</v>
      </c>
      <c r="G380" s="107" t="s">
        <v>557</v>
      </c>
      <c r="H380" s="107" t="s">
        <v>2077</v>
      </c>
      <c r="I380" s="107" t="s">
        <v>2048</v>
      </c>
      <c r="J380" s="107" t="s">
        <v>2088</v>
      </c>
      <c r="K380" s="107" t="s">
        <v>2050</v>
      </c>
      <c r="L380" s="108">
        <v>0.2927678886842926</v>
      </c>
      <c r="M380" s="93">
        <v>0.6</v>
      </c>
      <c r="N380" s="108">
        <v>0.26249915624811643</v>
      </c>
      <c r="O380" s="107" t="s">
        <v>2089</v>
      </c>
      <c r="P380" s="107" t="s">
        <v>2023</v>
      </c>
      <c r="Q380" s="107" t="s">
        <v>1259</v>
      </c>
      <c r="R380" s="107" t="s">
        <v>2080</v>
      </c>
      <c r="S380" s="107"/>
      <c r="T380" s="93">
        <v>0.99389752009890775</v>
      </c>
      <c r="U380" s="109">
        <v>45</v>
      </c>
      <c r="V380" s="110">
        <v>45931</v>
      </c>
      <c r="W380" s="110"/>
      <c r="X380" s="107" t="s">
        <v>2053</v>
      </c>
      <c r="Y380" s="107" t="s">
        <v>2086</v>
      </c>
      <c r="Z380" s="107"/>
      <c r="AA380" s="107" t="s">
        <v>2048</v>
      </c>
      <c r="AB380" s="107"/>
      <c r="AC380" s="107"/>
      <c r="AD380" s="107" t="s">
        <v>1264</v>
      </c>
      <c r="AE380" s="110">
        <v>45146</v>
      </c>
      <c r="AF380" s="106" t="s">
        <v>2082</v>
      </c>
      <c r="AG380" s="108">
        <v>4.1959243733801191E-5</v>
      </c>
      <c r="AH380" s="108">
        <v>4.0204350896630305E-5</v>
      </c>
      <c r="AI380" s="108">
        <v>0.25007584308379183</v>
      </c>
      <c r="AJ380" s="106" t="s">
        <v>1267</v>
      </c>
      <c r="AK380" s="97">
        <v>183.44466357897792</v>
      </c>
      <c r="AL380" s="108">
        <v>6.050536366142044E-5</v>
      </c>
      <c r="AM380" s="111"/>
      <c r="AN380" s="112">
        <v>15</v>
      </c>
      <c r="AO380" s="113" t="s">
        <v>2056</v>
      </c>
      <c r="AP380" s="113" t="s">
        <v>1267</v>
      </c>
      <c r="AQ380" s="113" t="s">
        <v>1365</v>
      </c>
      <c r="AR380" s="114" t="s">
        <v>1267</v>
      </c>
      <c r="AS380" s="114"/>
      <c r="AT380" s="107"/>
    </row>
    <row r="381" spans="1:46" x14ac:dyDescent="0.25">
      <c r="A381" s="106" t="s">
        <v>2117</v>
      </c>
      <c r="B381" s="107" t="s">
        <v>1271</v>
      </c>
      <c r="C381" s="107" t="s">
        <v>1257</v>
      </c>
      <c r="D381" s="107" t="s">
        <v>34</v>
      </c>
      <c r="E381" s="107" t="s">
        <v>22</v>
      </c>
      <c r="F381" s="107" t="s">
        <v>23</v>
      </c>
      <c r="G381" s="107" t="s">
        <v>557</v>
      </c>
      <c r="H381" s="107" t="s">
        <v>2077</v>
      </c>
      <c r="I381" s="107" t="s">
        <v>2048</v>
      </c>
      <c r="J381" s="107" t="s">
        <v>2091</v>
      </c>
      <c r="K381" s="107" t="s">
        <v>2050</v>
      </c>
      <c r="L381" s="108">
        <v>5.9928569284110174E-2</v>
      </c>
      <c r="M381" s="93">
        <v>0.15</v>
      </c>
      <c r="N381" s="108">
        <v>5.3732664954931272E-2</v>
      </c>
      <c r="O381" s="107" t="s">
        <v>2092</v>
      </c>
      <c r="P381" s="107" t="s">
        <v>2023</v>
      </c>
      <c r="Q381" s="107" t="s">
        <v>1259</v>
      </c>
      <c r="R381" s="107" t="s">
        <v>2080</v>
      </c>
      <c r="S381" s="107"/>
      <c r="T381" s="93">
        <v>0.79122485771818418</v>
      </c>
      <c r="U381" s="109">
        <v>45</v>
      </c>
      <c r="V381" s="110">
        <v>45931</v>
      </c>
      <c r="W381" s="110"/>
      <c r="X381" s="107" t="s">
        <v>2053</v>
      </c>
      <c r="Y381" s="107" t="s">
        <v>2093</v>
      </c>
      <c r="Z381" s="107"/>
      <c r="AA381" s="107" t="s">
        <v>2048</v>
      </c>
      <c r="AB381" s="107"/>
      <c r="AC381" s="107"/>
      <c r="AD381" s="107" t="s">
        <v>1264</v>
      </c>
      <c r="AE381" s="110">
        <v>45146</v>
      </c>
      <c r="AF381" s="106" t="s">
        <v>2082</v>
      </c>
      <c r="AG381" s="108">
        <v>8.5889113608410569E-6</v>
      </c>
      <c r="AH381" s="108">
        <v>8.2296908962907485E-6</v>
      </c>
      <c r="AI381" s="108">
        <v>6.4301913148085338E-2</v>
      </c>
      <c r="AJ381" s="106" t="s">
        <v>1267</v>
      </c>
      <c r="AK381" s="97">
        <v>782.74620584210538</v>
      </c>
      <c r="AL381" s="108">
        <v>1.2385237652049445E-5</v>
      </c>
      <c r="AM381" s="111"/>
      <c r="AN381" s="112">
        <v>15</v>
      </c>
      <c r="AO381" s="113" t="s">
        <v>2056</v>
      </c>
      <c r="AP381" s="113" t="s">
        <v>1267</v>
      </c>
      <c r="AQ381" s="113" t="s">
        <v>1365</v>
      </c>
      <c r="AR381" s="114" t="s">
        <v>1267</v>
      </c>
      <c r="AS381" s="114"/>
      <c r="AT381" s="107"/>
    </row>
    <row r="382" spans="1:46" x14ac:dyDescent="0.25">
      <c r="A382" s="106" t="s">
        <v>2118</v>
      </c>
      <c r="B382" s="107" t="s">
        <v>1271</v>
      </c>
      <c r="C382" s="107" t="s">
        <v>1257</v>
      </c>
      <c r="D382" s="107" t="s">
        <v>34</v>
      </c>
      <c r="E382" s="107" t="s">
        <v>22</v>
      </c>
      <c r="F382" s="107" t="s">
        <v>23</v>
      </c>
      <c r="G382" s="107" t="s">
        <v>557</v>
      </c>
      <c r="H382" s="107" t="s">
        <v>2077</v>
      </c>
      <c r="I382" s="107" t="s">
        <v>2065</v>
      </c>
      <c r="J382" s="107" t="s">
        <v>2078</v>
      </c>
      <c r="K382" s="107" t="s">
        <v>2050</v>
      </c>
      <c r="L382" s="108">
        <v>1.66</v>
      </c>
      <c r="M382" s="93">
        <v>2.16</v>
      </c>
      <c r="N382" s="108">
        <v>1.54</v>
      </c>
      <c r="O382" s="107" t="s">
        <v>2095</v>
      </c>
      <c r="P382" s="107" t="s">
        <v>2023</v>
      </c>
      <c r="Q382" s="107" t="s">
        <v>1259</v>
      </c>
      <c r="R382" s="107" t="s">
        <v>2080</v>
      </c>
      <c r="S382" s="107"/>
      <c r="T382" s="93">
        <v>1.9478912018971424</v>
      </c>
      <c r="U382" s="109">
        <v>45</v>
      </c>
      <c r="V382" s="110">
        <v>45931</v>
      </c>
      <c r="W382" s="110"/>
      <c r="X382" s="107" t="s">
        <v>2053</v>
      </c>
      <c r="Y382" s="107" t="s">
        <v>2081</v>
      </c>
      <c r="Z382" s="107"/>
      <c r="AA382" s="107" t="s">
        <v>2065</v>
      </c>
      <c r="AB382" s="107"/>
      <c r="AC382" s="107"/>
      <c r="AD382" s="107" t="s">
        <v>1264</v>
      </c>
      <c r="AE382" s="110">
        <v>45146</v>
      </c>
      <c r="AF382" s="106" t="s">
        <v>2082</v>
      </c>
      <c r="AG382" s="108">
        <v>2.4620113170501558E-4</v>
      </c>
      <c r="AH382" s="108">
        <v>2.3590407760953276E-4</v>
      </c>
      <c r="AI382" s="108">
        <v>0.74870553808609985</v>
      </c>
      <c r="AJ382" s="106" t="s">
        <v>26</v>
      </c>
      <c r="AK382" s="97">
        <v>45.294432908146568</v>
      </c>
      <c r="AL382" s="108">
        <v>3.5502281933802004E-4</v>
      </c>
      <c r="AM382" s="111"/>
      <c r="AN382" s="112">
        <v>15</v>
      </c>
      <c r="AO382" s="113" t="s">
        <v>2056</v>
      </c>
      <c r="AP382" s="113" t="s">
        <v>1267</v>
      </c>
      <c r="AQ382" s="113" t="s">
        <v>1365</v>
      </c>
      <c r="AR382" s="114" t="s">
        <v>1267</v>
      </c>
      <c r="AS382" s="114"/>
      <c r="AT382" s="107"/>
    </row>
    <row r="383" spans="1:46" x14ac:dyDescent="0.25">
      <c r="A383" s="106" t="s">
        <v>2119</v>
      </c>
      <c r="B383" s="107" t="s">
        <v>1271</v>
      </c>
      <c r="C383" s="107" t="s">
        <v>1257</v>
      </c>
      <c r="D383" s="107" t="s">
        <v>34</v>
      </c>
      <c r="E383" s="107" t="s">
        <v>22</v>
      </c>
      <c r="F383" s="107" t="s">
        <v>23</v>
      </c>
      <c r="G383" s="107" t="s">
        <v>557</v>
      </c>
      <c r="H383" s="107" t="s">
        <v>2077</v>
      </c>
      <c r="I383" s="107" t="s">
        <v>2065</v>
      </c>
      <c r="J383" s="107" t="s">
        <v>2058</v>
      </c>
      <c r="K383" s="107" t="s">
        <v>2050</v>
      </c>
      <c r="L383" s="108">
        <v>2.3531198279400036</v>
      </c>
      <c r="M383" s="93">
        <v>2.5499999999999998</v>
      </c>
      <c r="N383" s="108">
        <v>2.1054911869477535</v>
      </c>
      <c r="O383" s="107" t="s">
        <v>2097</v>
      </c>
      <c r="P383" s="107" t="s">
        <v>2023</v>
      </c>
      <c r="Q383" s="107" t="s">
        <v>1259</v>
      </c>
      <c r="R383" s="107" t="s">
        <v>2080</v>
      </c>
      <c r="S383" s="107"/>
      <c r="T383" s="93">
        <v>2.7493375167722496</v>
      </c>
      <c r="U383" s="109">
        <v>45</v>
      </c>
      <c r="V383" s="110">
        <v>45931</v>
      </c>
      <c r="W383" s="110"/>
      <c r="X383" s="107" t="s">
        <v>2053</v>
      </c>
      <c r="Y383" s="107" t="s">
        <v>2060</v>
      </c>
      <c r="Z383" s="107"/>
      <c r="AA383" s="107" t="s">
        <v>2065</v>
      </c>
      <c r="AB383" s="107"/>
      <c r="AC383" s="107"/>
      <c r="AD383" s="107" t="s">
        <v>1264</v>
      </c>
      <c r="AE383" s="110">
        <v>45146</v>
      </c>
      <c r="AF383" s="106" t="s">
        <v>2082</v>
      </c>
      <c r="AG383" s="108">
        <v>3.9173970163323149E-4</v>
      </c>
      <c r="AH383" s="108">
        <v>3.7511730921885441E-4</v>
      </c>
      <c r="AI383" s="108">
        <v>0.78483533864669597</v>
      </c>
      <c r="AJ383" s="106" t="s">
        <v>1267</v>
      </c>
      <c r="AK383" s="97">
        <v>43.985827850183171</v>
      </c>
      <c r="AL383" s="108">
        <v>4.8631143110759999E-4</v>
      </c>
      <c r="AM383" s="111"/>
      <c r="AN383" s="112">
        <v>15</v>
      </c>
      <c r="AO383" s="113" t="s">
        <v>2056</v>
      </c>
      <c r="AP383" s="113" t="s">
        <v>1267</v>
      </c>
      <c r="AQ383" s="113" t="s">
        <v>1365</v>
      </c>
      <c r="AR383" s="114" t="s">
        <v>1267</v>
      </c>
      <c r="AS383" s="114"/>
      <c r="AT383" s="107"/>
    </row>
    <row r="384" spans="1:46" x14ac:dyDescent="0.25">
      <c r="A384" s="106" t="s">
        <v>2120</v>
      </c>
      <c r="B384" s="107" t="s">
        <v>1271</v>
      </c>
      <c r="C384" s="107" t="s">
        <v>1257</v>
      </c>
      <c r="D384" s="107" t="s">
        <v>34</v>
      </c>
      <c r="E384" s="107" t="s">
        <v>22</v>
      </c>
      <c r="F384" s="107" t="s">
        <v>23</v>
      </c>
      <c r="G384" s="107" t="s">
        <v>557</v>
      </c>
      <c r="H384" s="107" t="s">
        <v>2077</v>
      </c>
      <c r="I384" s="107" t="s">
        <v>2065</v>
      </c>
      <c r="J384" s="107" t="s">
        <v>2099</v>
      </c>
      <c r="K384" s="107" t="s">
        <v>2050</v>
      </c>
      <c r="L384" s="108">
        <v>0.56000000000000005</v>
      </c>
      <c r="M384" s="93">
        <v>0.39</v>
      </c>
      <c r="N384" s="108">
        <v>0.52</v>
      </c>
      <c r="O384" s="107" t="s">
        <v>2100</v>
      </c>
      <c r="P384" s="107" t="s">
        <v>2023</v>
      </c>
      <c r="Q384" s="107" t="s">
        <v>1259</v>
      </c>
      <c r="R384" s="107" t="s">
        <v>2080</v>
      </c>
      <c r="S384" s="107"/>
      <c r="T384" s="93">
        <v>1.719054463412131</v>
      </c>
      <c r="U384" s="109">
        <v>45</v>
      </c>
      <c r="V384" s="110">
        <v>45931</v>
      </c>
      <c r="W384" s="110"/>
      <c r="X384" s="107" t="s">
        <v>2053</v>
      </c>
      <c r="Y384" s="107" t="s">
        <v>2060</v>
      </c>
      <c r="Z384" s="107"/>
      <c r="AA384" s="107" t="s">
        <v>2065</v>
      </c>
      <c r="AB384" s="107"/>
      <c r="AC384" s="107"/>
      <c r="AD384" s="107" t="s">
        <v>1264</v>
      </c>
      <c r="AE384" s="110">
        <v>45146</v>
      </c>
      <c r="AF384" s="106" t="s">
        <v>2082</v>
      </c>
      <c r="AG384" s="108">
        <v>8.2513822203587184E-5</v>
      </c>
      <c r="AH384" s="108">
        <v>0</v>
      </c>
      <c r="AI384" s="108">
        <v>0.28433005255666577</v>
      </c>
      <c r="AJ384" s="106" t="s">
        <v>1267</v>
      </c>
      <c r="AK384" s="97">
        <v>158.45411985303332</v>
      </c>
      <c r="AL384" s="108">
        <v>1.1898519551962265E-4</v>
      </c>
      <c r="AM384" s="111"/>
      <c r="AN384" s="112">
        <v>15</v>
      </c>
      <c r="AO384" s="113" t="s">
        <v>2056</v>
      </c>
      <c r="AP384" s="113" t="s">
        <v>1267</v>
      </c>
      <c r="AQ384" s="113" t="s">
        <v>1365</v>
      </c>
      <c r="AR384" s="114" t="s">
        <v>1267</v>
      </c>
      <c r="AS384" s="114"/>
      <c r="AT384" s="107"/>
    </row>
    <row r="385" spans="1:46" x14ac:dyDescent="0.25">
      <c r="A385" s="106" t="s">
        <v>2121</v>
      </c>
      <c r="B385" s="107" t="s">
        <v>1271</v>
      </c>
      <c r="C385" s="107" t="s">
        <v>1257</v>
      </c>
      <c r="D385" s="107" t="s">
        <v>34</v>
      </c>
      <c r="E385" s="107" t="s">
        <v>22</v>
      </c>
      <c r="F385" s="107" t="s">
        <v>23</v>
      </c>
      <c r="G385" s="107" t="s">
        <v>557</v>
      </c>
      <c r="H385" s="107" t="s">
        <v>2077</v>
      </c>
      <c r="I385" s="107" t="s">
        <v>2102</v>
      </c>
      <c r="J385" s="107" t="s">
        <v>2103</v>
      </c>
      <c r="K385" s="107" t="s">
        <v>2050</v>
      </c>
      <c r="L385" s="108">
        <v>4.0716308804620542</v>
      </c>
      <c r="M385" s="93">
        <v>2</v>
      </c>
      <c r="N385" s="108">
        <v>3.6431561340512211</v>
      </c>
      <c r="O385" s="107" t="s">
        <v>2104</v>
      </c>
      <c r="P385" s="107" t="s">
        <v>2023</v>
      </c>
      <c r="Q385" s="107" t="s">
        <v>1259</v>
      </c>
      <c r="R385" s="107" t="s">
        <v>2080</v>
      </c>
      <c r="S385" s="107"/>
      <c r="T385" s="93">
        <v>2.5698705321851967</v>
      </c>
      <c r="U385" s="109">
        <v>45</v>
      </c>
      <c r="V385" s="110">
        <v>45931</v>
      </c>
      <c r="W385" s="110"/>
      <c r="X385" s="107" t="s">
        <v>2053</v>
      </c>
      <c r="Y385" s="107" t="s">
        <v>2105</v>
      </c>
      <c r="Z385" s="107"/>
      <c r="AA385" s="107" t="s">
        <v>2102</v>
      </c>
      <c r="AB385" s="107"/>
      <c r="AC385" s="107"/>
      <c r="AD385" s="107" t="s">
        <v>1264</v>
      </c>
      <c r="AE385" s="110">
        <v>45146</v>
      </c>
      <c r="AF385" s="106" t="s">
        <v>2082</v>
      </c>
      <c r="AG385" s="108">
        <v>6.7783180751538187E-4</v>
      </c>
      <c r="AH385" s="108">
        <v>6.4906988665698454E-4</v>
      </c>
      <c r="AI385" s="108">
        <v>1.4528464608919542</v>
      </c>
      <c r="AJ385" s="106" t="s">
        <v>26</v>
      </c>
      <c r="AK385" s="97">
        <v>11.160101559718845</v>
      </c>
      <c r="AL385" s="108">
        <v>8.4147038196215774E-4</v>
      </c>
      <c r="AM385" s="111"/>
      <c r="AN385" s="112">
        <v>15</v>
      </c>
      <c r="AO385" s="113" t="s">
        <v>2056</v>
      </c>
      <c r="AP385" s="113" t="s">
        <v>1267</v>
      </c>
      <c r="AQ385" s="113" t="s">
        <v>1365</v>
      </c>
      <c r="AR385" s="114" t="s">
        <v>1267</v>
      </c>
      <c r="AS385" s="114"/>
      <c r="AT385" s="107"/>
    </row>
    <row r="386" spans="1:46" x14ac:dyDescent="0.25">
      <c r="A386" s="106" t="s">
        <v>2122</v>
      </c>
      <c r="B386" s="107" t="s">
        <v>1256</v>
      </c>
      <c r="C386" s="107" t="s">
        <v>1257</v>
      </c>
      <c r="D386" s="107" t="s">
        <v>34</v>
      </c>
      <c r="E386" s="107" t="s">
        <v>22</v>
      </c>
      <c r="F386" s="107" t="s">
        <v>23</v>
      </c>
      <c r="G386" s="107" t="s">
        <v>1175</v>
      </c>
      <c r="H386" s="107" t="s">
        <v>2077</v>
      </c>
      <c r="I386" s="107" t="s">
        <v>2123</v>
      </c>
      <c r="J386" s="107" t="s">
        <v>2124</v>
      </c>
      <c r="K386" s="107" t="s">
        <v>2050</v>
      </c>
      <c r="L386" s="108">
        <v>26.62</v>
      </c>
      <c r="M386" s="93">
        <v>45</v>
      </c>
      <c r="N386" s="108">
        <v>23.87</v>
      </c>
      <c r="O386" s="107" t="s">
        <v>2125</v>
      </c>
      <c r="P386" s="107" t="s">
        <v>2023</v>
      </c>
      <c r="Q386" s="107" t="s">
        <v>1259</v>
      </c>
      <c r="R386" s="107" t="s">
        <v>2080</v>
      </c>
      <c r="S386" s="107"/>
      <c r="T386" s="93">
        <v>31.803566470010896</v>
      </c>
      <c r="U386" s="109">
        <v>45</v>
      </c>
      <c r="V386" s="110">
        <v>45200</v>
      </c>
      <c r="W386" s="110"/>
      <c r="X386" s="107" t="s">
        <v>2126</v>
      </c>
      <c r="Y386" s="107" t="s">
        <v>2127</v>
      </c>
      <c r="Z386" s="107"/>
      <c r="AA386" s="107" t="s">
        <v>2128</v>
      </c>
      <c r="AB386" s="107"/>
      <c r="AC386" s="107"/>
      <c r="AD386" s="107" t="s">
        <v>1264</v>
      </c>
      <c r="AE386" s="110">
        <v>45146</v>
      </c>
      <c r="AF386" s="106" t="s">
        <v>2082</v>
      </c>
      <c r="AG386" s="108">
        <v>3.8155536363514903E-3</v>
      </c>
      <c r="AH386" s="108">
        <v>3.655972882495325E-3</v>
      </c>
      <c r="AI386" s="108">
        <v>0.71066910358575242</v>
      </c>
      <c r="AJ386" s="106" t="s">
        <v>1267</v>
      </c>
      <c r="AK386" s="97">
        <v>49.002756144234233</v>
      </c>
      <c r="AL386" s="108">
        <v>5.555E-3</v>
      </c>
      <c r="AM386" s="111">
        <v>45</v>
      </c>
      <c r="AN386" s="112">
        <v>15</v>
      </c>
      <c r="AO386" s="113" t="s">
        <v>2027</v>
      </c>
      <c r="AP386" s="113" t="s">
        <v>1267</v>
      </c>
      <c r="AQ386" s="113" t="s">
        <v>1365</v>
      </c>
      <c r="AR386" s="114" t="s">
        <v>1267</v>
      </c>
      <c r="AS386" s="114"/>
      <c r="AT386" s="107"/>
    </row>
    <row r="387" spans="1:46" x14ac:dyDescent="0.25">
      <c r="A387" s="106" t="s">
        <v>2129</v>
      </c>
      <c r="B387" s="107" t="s">
        <v>1269</v>
      </c>
      <c r="C387" s="107" t="s">
        <v>1257</v>
      </c>
      <c r="D387" s="107" t="s">
        <v>34</v>
      </c>
      <c r="E387" s="107" t="s">
        <v>22</v>
      </c>
      <c r="F387" s="107" t="s">
        <v>23</v>
      </c>
      <c r="G387" s="107" t="s">
        <v>1175</v>
      </c>
      <c r="H387" s="107" t="s">
        <v>2077</v>
      </c>
      <c r="I387" s="107" t="s">
        <v>2123</v>
      </c>
      <c r="J387" s="107" t="s">
        <v>2124</v>
      </c>
      <c r="K387" s="107" t="s">
        <v>2050</v>
      </c>
      <c r="L387" s="108">
        <v>35.21</v>
      </c>
      <c r="M387" s="93">
        <v>45</v>
      </c>
      <c r="N387" s="108">
        <v>31.57</v>
      </c>
      <c r="O387" s="107" t="s">
        <v>2125</v>
      </c>
      <c r="P387" s="107" t="s">
        <v>2023</v>
      </c>
      <c r="Q387" s="107" t="s">
        <v>1259</v>
      </c>
      <c r="R387" s="107" t="s">
        <v>2080</v>
      </c>
      <c r="S387" s="107"/>
      <c r="T387" s="93">
        <v>31.803566470010896</v>
      </c>
      <c r="U387" s="109">
        <v>45</v>
      </c>
      <c r="V387" s="110">
        <v>45200</v>
      </c>
      <c r="W387" s="110"/>
      <c r="X387" s="107" t="s">
        <v>2126</v>
      </c>
      <c r="Y387" s="107" t="s">
        <v>2127</v>
      </c>
      <c r="Z387" s="107"/>
      <c r="AA387" s="107" t="s">
        <v>2128</v>
      </c>
      <c r="AB387" s="107"/>
      <c r="AC387" s="107"/>
      <c r="AD387" s="107" t="s">
        <v>1264</v>
      </c>
      <c r="AE387" s="110">
        <v>45146</v>
      </c>
      <c r="AF387" s="106" t="s">
        <v>2082</v>
      </c>
      <c r="AG387" s="108">
        <v>0</v>
      </c>
      <c r="AH387" s="108">
        <v>4.8350924051061769E-3</v>
      </c>
      <c r="AI387" s="108">
        <v>0.93987315982108655</v>
      </c>
      <c r="AJ387" s="106" t="s">
        <v>1267</v>
      </c>
      <c r="AK387" s="97">
        <v>31.201859453542717</v>
      </c>
      <c r="AL387" s="108">
        <v>7.3330000000000001E-3</v>
      </c>
      <c r="AM387" s="111">
        <v>45</v>
      </c>
      <c r="AN387" s="112">
        <v>15</v>
      </c>
      <c r="AO387" s="113" t="s">
        <v>2027</v>
      </c>
      <c r="AP387" s="113" t="s">
        <v>1267</v>
      </c>
      <c r="AQ387" s="113" t="s">
        <v>1365</v>
      </c>
      <c r="AR387" s="114" t="s">
        <v>1267</v>
      </c>
      <c r="AS387" s="114"/>
      <c r="AT387" s="107"/>
    </row>
    <row r="388" spans="1:46" x14ac:dyDescent="0.25">
      <c r="A388" s="106" t="s">
        <v>2130</v>
      </c>
      <c r="B388" s="107" t="s">
        <v>1271</v>
      </c>
      <c r="C388" s="107" t="s">
        <v>1257</v>
      </c>
      <c r="D388" s="107" t="s">
        <v>34</v>
      </c>
      <c r="E388" s="107" t="s">
        <v>22</v>
      </c>
      <c r="F388" s="107" t="s">
        <v>23</v>
      </c>
      <c r="G388" s="107" t="s">
        <v>1175</v>
      </c>
      <c r="H388" s="107" t="s">
        <v>2077</v>
      </c>
      <c r="I388" s="107" t="s">
        <v>2123</v>
      </c>
      <c r="J388" s="107" t="s">
        <v>2124</v>
      </c>
      <c r="K388" s="107" t="s">
        <v>2050</v>
      </c>
      <c r="L388" s="108">
        <v>42.36</v>
      </c>
      <c r="M388" s="93">
        <v>45</v>
      </c>
      <c r="N388" s="108">
        <v>37.979999999999997</v>
      </c>
      <c r="O388" s="107" t="s">
        <v>2125</v>
      </c>
      <c r="P388" s="107" t="s">
        <v>2023</v>
      </c>
      <c r="Q388" s="107" t="s">
        <v>1259</v>
      </c>
      <c r="R388" s="107" t="s">
        <v>2080</v>
      </c>
      <c r="S388" s="107"/>
      <c r="T388" s="93">
        <v>31.803566470010896</v>
      </c>
      <c r="U388" s="109">
        <v>45</v>
      </c>
      <c r="V388" s="110">
        <v>45200</v>
      </c>
      <c r="W388" s="110"/>
      <c r="X388" s="107" t="s">
        <v>2126</v>
      </c>
      <c r="Y388" s="107" t="s">
        <v>2127</v>
      </c>
      <c r="Z388" s="107"/>
      <c r="AA388" s="107" t="s">
        <v>2128</v>
      </c>
      <c r="AB388" s="107"/>
      <c r="AC388" s="107"/>
      <c r="AD388" s="107" t="s">
        <v>1264</v>
      </c>
      <c r="AE388" s="110">
        <v>45146</v>
      </c>
      <c r="AF388" s="106" t="s">
        <v>2082</v>
      </c>
      <c r="AG388" s="108">
        <v>0</v>
      </c>
      <c r="AH388" s="108">
        <v>5.8170985930534004E-3</v>
      </c>
      <c r="AI388" s="108">
        <v>1.1307611887355098</v>
      </c>
      <c r="AJ388" s="106" t="s">
        <v>26</v>
      </c>
      <c r="AK388" s="97">
        <v>21.884457845994724</v>
      </c>
      <c r="AL388" s="108">
        <v>8.6660000000000001E-3</v>
      </c>
      <c r="AM388" s="111">
        <v>45</v>
      </c>
      <c r="AN388" s="112">
        <v>15</v>
      </c>
      <c r="AO388" s="113" t="s">
        <v>2027</v>
      </c>
      <c r="AP388" s="113" t="s">
        <v>1267</v>
      </c>
      <c r="AQ388" s="113" t="s">
        <v>1365</v>
      </c>
      <c r="AR388" s="114" t="s">
        <v>1267</v>
      </c>
      <c r="AS388" s="114"/>
      <c r="AT388" s="107"/>
    </row>
    <row r="389" spans="1:46" x14ac:dyDescent="0.25">
      <c r="A389" s="106" t="s">
        <v>2131</v>
      </c>
      <c r="B389" s="107" t="s">
        <v>1256</v>
      </c>
      <c r="C389" s="107" t="s">
        <v>1257</v>
      </c>
      <c r="D389" s="107" t="s">
        <v>34</v>
      </c>
      <c r="E389" s="107" t="s">
        <v>22</v>
      </c>
      <c r="F389" s="107" t="s">
        <v>23</v>
      </c>
      <c r="G389" s="107" t="s">
        <v>1175</v>
      </c>
      <c r="H389" s="107" t="s">
        <v>2077</v>
      </c>
      <c r="I389" s="107" t="s">
        <v>2123</v>
      </c>
      <c r="J389" s="107" t="s">
        <v>2132</v>
      </c>
      <c r="K389" s="107" t="s">
        <v>2050</v>
      </c>
      <c r="L389" s="108">
        <v>14.34</v>
      </c>
      <c r="M389" s="93">
        <v>45</v>
      </c>
      <c r="N389" s="108">
        <v>12.86</v>
      </c>
      <c r="O389" s="107" t="s">
        <v>2133</v>
      </c>
      <c r="P389" s="107" t="s">
        <v>2023</v>
      </c>
      <c r="Q389" s="107" t="s">
        <v>1259</v>
      </c>
      <c r="R389" s="107" t="s">
        <v>2080</v>
      </c>
      <c r="S389" s="107"/>
      <c r="T389" s="93">
        <v>31.803566470010896</v>
      </c>
      <c r="U389" s="109">
        <v>45</v>
      </c>
      <c r="V389" s="110">
        <v>45200</v>
      </c>
      <c r="W389" s="110"/>
      <c r="X389" s="107" t="s">
        <v>2126</v>
      </c>
      <c r="Y389" s="107" t="s">
        <v>2127</v>
      </c>
      <c r="Z389" s="107"/>
      <c r="AA389" s="107" t="s">
        <v>2128</v>
      </c>
      <c r="AB389" s="107"/>
      <c r="AC389" s="107"/>
      <c r="AD389" s="107" t="s">
        <v>1264</v>
      </c>
      <c r="AE389" s="110">
        <v>45146</v>
      </c>
      <c r="AF389" s="106" t="s">
        <v>2082</v>
      </c>
      <c r="AG389" s="108">
        <v>2.0549207664004223E-3</v>
      </c>
      <c r="AH389" s="108">
        <v>1.9689762780586368E-3</v>
      </c>
      <c r="AI389" s="108">
        <v>0.38274096977286098</v>
      </c>
      <c r="AJ389" s="106" t="s">
        <v>1267</v>
      </c>
      <c r="AK389" s="97">
        <v>111.54342948724231</v>
      </c>
      <c r="AL389" s="108">
        <v>2.8879999999999999E-3</v>
      </c>
      <c r="AM389" s="111">
        <v>45</v>
      </c>
      <c r="AN389" s="112">
        <v>15</v>
      </c>
      <c r="AO389" s="113" t="s">
        <v>2027</v>
      </c>
      <c r="AP389" s="113" t="s">
        <v>1267</v>
      </c>
      <c r="AQ389" s="113" t="s">
        <v>1365</v>
      </c>
      <c r="AR389" s="114" t="s">
        <v>1267</v>
      </c>
      <c r="AS389" s="114"/>
      <c r="AT389" s="107"/>
    </row>
    <row r="390" spans="1:46" x14ac:dyDescent="0.25">
      <c r="A390" s="106" t="s">
        <v>2134</v>
      </c>
      <c r="B390" s="107" t="s">
        <v>1269</v>
      </c>
      <c r="C390" s="107" t="s">
        <v>1257</v>
      </c>
      <c r="D390" s="107" t="s">
        <v>34</v>
      </c>
      <c r="E390" s="107" t="s">
        <v>22</v>
      </c>
      <c r="F390" s="107" t="s">
        <v>23</v>
      </c>
      <c r="G390" s="107" t="s">
        <v>1175</v>
      </c>
      <c r="H390" s="107" t="s">
        <v>2077</v>
      </c>
      <c r="I390" s="107" t="s">
        <v>2123</v>
      </c>
      <c r="J390" s="107" t="s">
        <v>2132</v>
      </c>
      <c r="K390" s="107" t="s">
        <v>2050</v>
      </c>
      <c r="L390" s="108">
        <v>19.309999999999999</v>
      </c>
      <c r="M390" s="93">
        <v>45</v>
      </c>
      <c r="N390" s="108">
        <v>17.309999999999999</v>
      </c>
      <c r="O390" s="107" t="s">
        <v>2133</v>
      </c>
      <c r="P390" s="107" t="s">
        <v>2023</v>
      </c>
      <c r="Q390" s="107" t="s">
        <v>1259</v>
      </c>
      <c r="R390" s="107" t="s">
        <v>2080</v>
      </c>
      <c r="S390" s="107"/>
      <c r="T390" s="93">
        <v>31.803566470010896</v>
      </c>
      <c r="U390" s="109">
        <v>45</v>
      </c>
      <c r="V390" s="110">
        <v>45200</v>
      </c>
      <c r="W390" s="110"/>
      <c r="X390" s="107" t="s">
        <v>2126</v>
      </c>
      <c r="Y390" s="107" t="s">
        <v>2127</v>
      </c>
      <c r="Z390" s="107"/>
      <c r="AA390" s="107" t="s">
        <v>2128</v>
      </c>
      <c r="AB390" s="107"/>
      <c r="AC390" s="107"/>
      <c r="AD390" s="107" t="s">
        <v>1264</v>
      </c>
      <c r="AE390" s="110">
        <v>45146</v>
      </c>
      <c r="AF390" s="106" t="s">
        <v>2082</v>
      </c>
      <c r="AG390" s="108">
        <v>2.7675393838142259E-3</v>
      </c>
      <c r="AH390" s="108">
        <v>2.6517905139810103E-3</v>
      </c>
      <c r="AI390" s="108">
        <v>0.51547034073781761</v>
      </c>
      <c r="AJ390" s="106" t="s">
        <v>1267</v>
      </c>
      <c r="AK390" s="97">
        <v>76.64429435285021</v>
      </c>
      <c r="AL390" s="108">
        <v>4.0000000000000001E-3</v>
      </c>
      <c r="AM390" s="111">
        <v>45</v>
      </c>
      <c r="AN390" s="112">
        <v>15</v>
      </c>
      <c r="AO390" s="113" t="s">
        <v>2027</v>
      </c>
      <c r="AP390" s="113" t="s">
        <v>1267</v>
      </c>
      <c r="AQ390" s="113" t="s">
        <v>1365</v>
      </c>
      <c r="AR390" s="114" t="s">
        <v>1267</v>
      </c>
      <c r="AS390" s="114"/>
      <c r="AT390" s="107"/>
    </row>
    <row r="391" spans="1:46" x14ac:dyDescent="0.25">
      <c r="A391" s="106" t="s">
        <v>2135</v>
      </c>
      <c r="B391" s="107" t="s">
        <v>1271</v>
      </c>
      <c r="C391" s="107" t="s">
        <v>1257</v>
      </c>
      <c r="D391" s="107" t="s">
        <v>34</v>
      </c>
      <c r="E391" s="107" t="s">
        <v>22</v>
      </c>
      <c r="F391" s="107" t="s">
        <v>23</v>
      </c>
      <c r="G391" s="107" t="s">
        <v>1175</v>
      </c>
      <c r="H391" s="107" t="s">
        <v>2077</v>
      </c>
      <c r="I391" s="107" t="s">
        <v>2123</v>
      </c>
      <c r="J391" s="107" t="s">
        <v>2132</v>
      </c>
      <c r="K391" s="107" t="s">
        <v>2050</v>
      </c>
      <c r="L391" s="108">
        <v>23.66</v>
      </c>
      <c r="M391" s="93">
        <v>45</v>
      </c>
      <c r="N391" s="108">
        <v>21.21</v>
      </c>
      <c r="O391" s="107" t="s">
        <v>2133</v>
      </c>
      <c r="P391" s="107" t="s">
        <v>2023</v>
      </c>
      <c r="Q391" s="107" t="s">
        <v>1259</v>
      </c>
      <c r="R391" s="107" t="s">
        <v>2080</v>
      </c>
      <c r="S391" s="107"/>
      <c r="T391" s="93">
        <v>31.803566470010896</v>
      </c>
      <c r="U391" s="109">
        <v>45</v>
      </c>
      <c r="V391" s="110">
        <v>45200</v>
      </c>
      <c r="W391" s="110"/>
      <c r="X391" s="107" t="s">
        <v>2126</v>
      </c>
      <c r="Y391" s="107" t="s">
        <v>2127</v>
      </c>
      <c r="Z391" s="107"/>
      <c r="AA391" s="107" t="s">
        <v>2128</v>
      </c>
      <c r="AB391" s="107"/>
      <c r="AC391" s="107"/>
      <c r="AD391" s="107" t="s">
        <v>1264</v>
      </c>
      <c r="AE391" s="110">
        <v>45146</v>
      </c>
      <c r="AF391" s="106" t="s">
        <v>2082</v>
      </c>
      <c r="AG391" s="108">
        <v>0</v>
      </c>
      <c r="AH391" s="108">
        <v>3.2487406346683478E-3</v>
      </c>
      <c r="AI391" s="108">
        <v>0.63150894955395387</v>
      </c>
      <c r="AJ391" s="106" t="s">
        <v>1267</v>
      </c>
      <c r="AK391" s="97">
        <v>58.152647748017159</v>
      </c>
      <c r="AL391" s="108">
        <v>4.888E-3</v>
      </c>
      <c r="AM391" s="111">
        <v>45</v>
      </c>
      <c r="AN391" s="112">
        <v>15</v>
      </c>
      <c r="AO391" s="113" t="s">
        <v>2027</v>
      </c>
      <c r="AP391" s="113" t="s">
        <v>1267</v>
      </c>
      <c r="AQ391" s="113" t="s">
        <v>1365</v>
      </c>
      <c r="AR391" s="114" t="s">
        <v>1267</v>
      </c>
      <c r="AS391" s="114"/>
      <c r="AT391" s="107"/>
    </row>
    <row r="392" spans="1:46" x14ac:dyDescent="0.25">
      <c r="A392" s="106" t="s">
        <v>2136</v>
      </c>
      <c r="B392" s="107" t="s">
        <v>1256</v>
      </c>
      <c r="C392" s="107" t="s">
        <v>1257</v>
      </c>
      <c r="D392" s="107" t="s">
        <v>34</v>
      </c>
      <c r="E392" s="107" t="s">
        <v>22</v>
      </c>
      <c r="F392" s="107" t="s">
        <v>23</v>
      </c>
      <c r="G392" s="107" t="s">
        <v>1175</v>
      </c>
      <c r="H392" s="107" t="s">
        <v>2047</v>
      </c>
      <c r="I392" s="107" t="s">
        <v>2123</v>
      </c>
      <c r="J392" s="107" t="s">
        <v>2124</v>
      </c>
      <c r="K392" s="107" t="s">
        <v>2050</v>
      </c>
      <c r="L392" s="108">
        <v>19.684873603175095</v>
      </c>
      <c r="M392" s="93">
        <v>45</v>
      </c>
      <c r="N392" s="108">
        <v>17.713639059605402</v>
      </c>
      <c r="O392" s="107" t="s">
        <v>2137</v>
      </c>
      <c r="P392" s="107" t="s">
        <v>2023</v>
      </c>
      <c r="Q392" s="107" t="s">
        <v>1259</v>
      </c>
      <c r="R392" s="107" t="s">
        <v>2052</v>
      </c>
      <c r="S392" s="107"/>
      <c r="T392" s="93">
        <v>31.210707940122539</v>
      </c>
      <c r="U392" s="109">
        <v>25</v>
      </c>
      <c r="V392" s="110">
        <v>45931</v>
      </c>
      <c r="W392" s="110"/>
      <c r="X392" s="107" t="s">
        <v>2126</v>
      </c>
      <c r="Y392" s="107" t="s">
        <v>2127</v>
      </c>
      <c r="Z392" s="107"/>
      <c r="AA392" s="107" t="s">
        <v>2128</v>
      </c>
      <c r="AB392" s="107"/>
      <c r="AC392" s="107"/>
      <c r="AD392" s="107" t="s">
        <v>1264</v>
      </c>
      <c r="AE392" s="110">
        <v>45069</v>
      </c>
      <c r="AF392" s="106" t="s">
        <v>2055</v>
      </c>
      <c r="AG392" s="108">
        <v>2.9557852644832936E-3</v>
      </c>
      <c r="AH392" s="108">
        <v>2.8382570493622346E-3</v>
      </c>
      <c r="AI392" s="108">
        <v>0.43582085417558991</v>
      </c>
      <c r="AJ392" s="106" t="s">
        <v>1267</v>
      </c>
      <c r="AK392" s="97">
        <v>97.247947241746175</v>
      </c>
      <c r="AL392" s="108">
        <v>7.1999999999999998E-3</v>
      </c>
      <c r="AM392" s="111">
        <v>45</v>
      </c>
      <c r="AN392" s="112">
        <v>15</v>
      </c>
      <c r="AO392" s="113" t="s">
        <v>2027</v>
      </c>
      <c r="AP392" s="113" t="s">
        <v>1267</v>
      </c>
      <c r="AQ392" s="113" t="s">
        <v>1365</v>
      </c>
      <c r="AR392" s="114" t="s">
        <v>1267</v>
      </c>
      <c r="AS392" s="114"/>
      <c r="AT392" s="107"/>
    </row>
    <row r="393" spans="1:46" x14ac:dyDescent="0.25">
      <c r="A393" s="106" t="s">
        <v>2138</v>
      </c>
      <c r="B393" s="107" t="s">
        <v>1269</v>
      </c>
      <c r="C393" s="107" t="s">
        <v>1257</v>
      </c>
      <c r="D393" s="107" t="s">
        <v>34</v>
      </c>
      <c r="E393" s="107" t="s">
        <v>22</v>
      </c>
      <c r="F393" s="107" t="s">
        <v>23</v>
      </c>
      <c r="G393" s="107" t="s">
        <v>1175</v>
      </c>
      <c r="H393" s="107" t="s">
        <v>2047</v>
      </c>
      <c r="I393" s="107" t="s">
        <v>2123</v>
      </c>
      <c r="J393" s="107" t="s">
        <v>2124</v>
      </c>
      <c r="K393" s="107" t="s">
        <v>2050</v>
      </c>
      <c r="L393" s="108">
        <v>23.453507247480939</v>
      </c>
      <c r="M393" s="93">
        <v>45</v>
      </c>
      <c r="N393" s="108">
        <v>21.11886534046819</v>
      </c>
      <c r="O393" s="107" t="s">
        <v>2137</v>
      </c>
      <c r="P393" s="107" t="s">
        <v>2023</v>
      </c>
      <c r="Q393" s="107" t="s">
        <v>1259</v>
      </c>
      <c r="R393" s="107" t="s">
        <v>2052</v>
      </c>
      <c r="S393" s="107"/>
      <c r="T393" s="93">
        <v>31.210707940122539</v>
      </c>
      <c r="U393" s="109">
        <v>25</v>
      </c>
      <c r="V393" s="110">
        <v>45931</v>
      </c>
      <c r="W393" s="110"/>
      <c r="X393" s="107" t="s">
        <v>2126</v>
      </c>
      <c r="Y393" s="107" t="s">
        <v>2127</v>
      </c>
      <c r="Z393" s="107"/>
      <c r="AA393" s="107" t="s">
        <v>2128</v>
      </c>
      <c r="AB393" s="107"/>
      <c r="AC393" s="107"/>
      <c r="AD393" s="107" t="s">
        <v>1264</v>
      </c>
      <c r="AE393" s="110">
        <v>45069</v>
      </c>
      <c r="AF393" s="106" t="s">
        <v>2055</v>
      </c>
      <c r="AG393" s="108">
        <v>3.6236216662609692E-3</v>
      </c>
      <c r="AH393" s="108">
        <v>3.4798159023468282E-3</v>
      </c>
      <c r="AI393" s="108">
        <v>0.53191422376804853</v>
      </c>
      <c r="AJ393" s="106" t="s">
        <v>1267</v>
      </c>
      <c r="AK393" s="97">
        <v>76.777744812508431</v>
      </c>
      <c r="AL393" s="108">
        <v>8.8000000000000005E-3</v>
      </c>
      <c r="AM393" s="111">
        <v>45</v>
      </c>
      <c r="AN393" s="112">
        <v>15</v>
      </c>
      <c r="AO393" s="113" t="s">
        <v>2027</v>
      </c>
      <c r="AP393" s="113" t="s">
        <v>1267</v>
      </c>
      <c r="AQ393" s="113" t="s">
        <v>1365</v>
      </c>
      <c r="AR393" s="114" t="s">
        <v>1267</v>
      </c>
      <c r="AS393" s="114"/>
      <c r="AT393" s="107"/>
    </row>
    <row r="394" spans="1:46" x14ac:dyDescent="0.25">
      <c r="A394" s="106" t="s">
        <v>2139</v>
      </c>
      <c r="B394" s="107" t="s">
        <v>1271</v>
      </c>
      <c r="C394" s="107" t="s">
        <v>1257</v>
      </c>
      <c r="D394" s="107" t="s">
        <v>34</v>
      </c>
      <c r="E394" s="107" t="s">
        <v>22</v>
      </c>
      <c r="F394" s="107" t="s">
        <v>23</v>
      </c>
      <c r="G394" s="107" t="s">
        <v>1175</v>
      </c>
      <c r="H394" s="107" t="s">
        <v>2047</v>
      </c>
      <c r="I394" s="107" t="s">
        <v>2123</v>
      </c>
      <c r="J394" s="107" t="s">
        <v>2124</v>
      </c>
      <c r="K394" s="107" t="s">
        <v>2050</v>
      </c>
      <c r="L394" s="108">
        <v>23.453507247480939</v>
      </c>
      <c r="M394" s="93">
        <v>45</v>
      </c>
      <c r="N394" s="108">
        <v>21.11886534046819</v>
      </c>
      <c r="O394" s="107" t="s">
        <v>2137</v>
      </c>
      <c r="P394" s="107" t="s">
        <v>2023</v>
      </c>
      <c r="Q394" s="107" t="s">
        <v>1259</v>
      </c>
      <c r="R394" s="107" t="s">
        <v>2052</v>
      </c>
      <c r="S394" s="107"/>
      <c r="T394" s="93">
        <v>31.210707940122539</v>
      </c>
      <c r="U394" s="109">
        <v>25</v>
      </c>
      <c r="V394" s="110">
        <v>45931</v>
      </c>
      <c r="W394" s="110"/>
      <c r="X394" s="107" t="s">
        <v>2126</v>
      </c>
      <c r="Y394" s="107" t="s">
        <v>2127</v>
      </c>
      <c r="Z394" s="107"/>
      <c r="AA394" s="107" t="s">
        <v>2128</v>
      </c>
      <c r="AB394" s="107"/>
      <c r="AC394" s="107"/>
      <c r="AD394" s="107" t="s">
        <v>1264</v>
      </c>
      <c r="AE394" s="110">
        <v>45069</v>
      </c>
      <c r="AF394" s="106" t="s">
        <v>2055</v>
      </c>
      <c r="AG394" s="108">
        <v>3.6236216662609692E-3</v>
      </c>
      <c r="AH394" s="108">
        <v>3.4798159023468282E-3</v>
      </c>
      <c r="AI394" s="108">
        <v>0.53191422376804853</v>
      </c>
      <c r="AJ394" s="106" t="s">
        <v>1267</v>
      </c>
      <c r="AK394" s="97">
        <v>76.777744812508431</v>
      </c>
      <c r="AL394" s="108">
        <v>8.8000000000000005E-3</v>
      </c>
      <c r="AM394" s="111">
        <v>45</v>
      </c>
      <c r="AN394" s="112">
        <v>15</v>
      </c>
      <c r="AO394" s="113" t="s">
        <v>2027</v>
      </c>
      <c r="AP394" s="113" t="s">
        <v>1267</v>
      </c>
      <c r="AQ394" s="113" t="s">
        <v>1365</v>
      </c>
      <c r="AR394" s="114" t="s">
        <v>1267</v>
      </c>
      <c r="AS394" s="114"/>
      <c r="AT394" s="107"/>
    </row>
    <row r="395" spans="1:46" x14ac:dyDescent="0.25">
      <c r="A395" s="106" t="s">
        <v>2140</v>
      </c>
      <c r="B395" s="107" t="s">
        <v>1256</v>
      </c>
      <c r="C395" s="107" t="s">
        <v>1257</v>
      </c>
      <c r="D395" s="107" t="s">
        <v>34</v>
      </c>
      <c r="E395" s="107" t="s">
        <v>22</v>
      </c>
      <c r="F395" s="107" t="s">
        <v>23</v>
      </c>
      <c r="G395" s="107" t="s">
        <v>1175</v>
      </c>
      <c r="H395" s="107" t="s">
        <v>2047</v>
      </c>
      <c r="I395" s="107" t="s">
        <v>2123</v>
      </c>
      <c r="J395" s="107" t="s">
        <v>2132</v>
      </c>
      <c r="K395" s="107" t="s">
        <v>2050</v>
      </c>
      <c r="L395" s="108">
        <v>8.7760966146325501</v>
      </c>
      <c r="M395" s="93">
        <v>45</v>
      </c>
      <c r="N395" s="108">
        <v>7.897262177937038</v>
      </c>
      <c r="O395" s="107" t="s">
        <v>2141</v>
      </c>
      <c r="P395" s="107" t="s">
        <v>2023</v>
      </c>
      <c r="Q395" s="107" t="s">
        <v>1259</v>
      </c>
      <c r="R395" s="107" t="s">
        <v>2052</v>
      </c>
      <c r="S395" s="107"/>
      <c r="T395" s="93">
        <v>31.210707940122539</v>
      </c>
      <c r="U395" s="109">
        <v>25</v>
      </c>
      <c r="V395" s="110">
        <v>45931</v>
      </c>
      <c r="W395" s="110"/>
      <c r="X395" s="107" t="s">
        <v>2126</v>
      </c>
      <c r="Y395" s="107" t="s">
        <v>2127</v>
      </c>
      <c r="Z395" s="107"/>
      <c r="AA395" s="107" t="s">
        <v>2128</v>
      </c>
      <c r="AB395" s="107"/>
      <c r="AC395" s="107"/>
      <c r="AD395" s="107" t="s">
        <v>1264</v>
      </c>
      <c r="AE395" s="110">
        <v>45069</v>
      </c>
      <c r="AF395" s="106" t="s">
        <v>2055</v>
      </c>
      <c r="AG395" s="108">
        <v>1.3177761552417863E-3</v>
      </c>
      <c r="AH395" s="108">
        <v>1.265378614285193E-3</v>
      </c>
      <c r="AI395" s="108">
        <v>0.19430177709140756</v>
      </c>
      <c r="AJ395" s="106" t="s">
        <v>1267</v>
      </c>
      <c r="AK395" s="97">
        <v>249.43808683708809</v>
      </c>
      <c r="AL395" s="108">
        <v>3.2000000000000002E-3</v>
      </c>
      <c r="AM395" s="111">
        <v>45</v>
      </c>
      <c r="AN395" s="112">
        <v>15</v>
      </c>
      <c r="AO395" s="113" t="s">
        <v>2027</v>
      </c>
      <c r="AP395" s="113" t="s">
        <v>1267</v>
      </c>
      <c r="AQ395" s="113" t="s">
        <v>1365</v>
      </c>
      <c r="AR395" s="114" t="s">
        <v>1267</v>
      </c>
      <c r="AS395" s="114"/>
      <c r="AT395" s="107"/>
    </row>
    <row r="396" spans="1:46" x14ac:dyDescent="0.25">
      <c r="A396" s="106" t="s">
        <v>2142</v>
      </c>
      <c r="B396" s="107" t="s">
        <v>1269</v>
      </c>
      <c r="C396" s="107" t="s">
        <v>1257</v>
      </c>
      <c r="D396" s="107" t="s">
        <v>34</v>
      </c>
      <c r="E396" s="107" t="s">
        <v>22</v>
      </c>
      <c r="F396" s="107" t="s">
        <v>23</v>
      </c>
      <c r="G396" s="107" t="s">
        <v>1175</v>
      </c>
      <c r="H396" s="107" t="s">
        <v>2047</v>
      </c>
      <c r="I396" s="107" t="s">
        <v>2123</v>
      </c>
      <c r="J396" s="107" t="s">
        <v>2132</v>
      </c>
      <c r="K396" s="107" t="s">
        <v>2050</v>
      </c>
      <c r="L396" s="108">
        <v>11.655826535344113</v>
      </c>
      <c r="M396" s="93">
        <v>45</v>
      </c>
      <c r="N396" s="108">
        <v>10.49556590553113</v>
      </c>
      <c r="O396" s="107" t="s">
        <v>2141</v>
      </c>
      <c r="P396" s="107" t="s">
        <v>2023</v>
      </c>
      <c r="Q396" s="107" t="s">
        <v>1259</v>
      </c>
      <c r="R396" s="107" t="s">
        <v>2052</v>
      </c>
      <c r="S396" s="107"/>
      <c r="T396" s="93">
        <v>31.210707940122539</v>
      </c>
      <c r="U396" s="109">
        <v>25</v>
      </c>
      <c r="V396" s="110">
        <v>45931</v>
      </c>
      <c r="W396" s="110"/>
      <c r="X396" s="107" t="s">
        <v>2126</v>
      </c>
      <c r="Y396" s="107" t="s">
        <v>2127</v>
      </c>
      <c r="Z396" s="107"/>
      <c r="AA396" s="107" t="s">
        <v>2128</v>
      </c>
      <c r="AB396" s="107"/>
      <c r="AC396" s="107"/>
      <c r="AD396" s="107" t="s">
        <v>1264</v>
      </c>
      <c r="AE396" s="110">
        <v>45069</v>
      </c>
      <c r="AF396" s="106" t="s">
        <v>2055</v>
      </c>
      <c r="AG396" s="108">
        <v>1.8008524322599515E-3</v>
      </c>
      <c r="AH396" s="108">
        <v>1.7293844415121752E-3</v>
      </c>
      <c r="AI396" s="108">
        <v>0.26434851975448137</v>
      </c>
      <c r="AJ396" s="106" t="s">
        <v>1267</v>
      </c>
      <c r="AK396" s="97">
        <v>180.79137273811713</v>
      </c>
      <c r="AL396" s="108">
        <v>4.4000000000000003E-3</v>
      </c>
      <c r="AM396" s="111">
        <v>45</v>
      </c>
      <c r="AN396" s="112">
        <v>15</v>
      </c>
      <c r="AO396" s="113" t="s">
        <v>2027</v>
      </c>
      <c r="AP396" s="113" t="s">
        <v>1267</v>
      </c>
      <c r="AQ396" s="113" t="s">
        <v>1365</v>
      </c>
      <c r="AR396" s="114" t="s">
        <v>1267</v>
      </c>
      <c r="AS396" s="114"/>
      <c r="AT396" s="107"/>
    </row>
    <row r="397" spans="1:46" x14ac:dyDescent="0.25">
      <c r="A397" s="106" t="s">
        <v>2143</v>
      </c>
      <c r="B397" s="107" t="s">
        <v>1271</v>
      </c>
      <c r="C397" s="107" t="s">
        <v>1257</v>
      </c>
      <c r="D397" s="107" t="s">
        <v>34</v>
      </c>
      <c r="E397" s="107" t="s">
        <v>22</v>
      </c>
      <c r="F397" s="107" t="s">
        <v>23</v>
      </c>
      <c r="G397" s="107" t="s">
        <v>1175</v>
      </c>
      <c r="H397" s="107" t="s">
        <v>2047</v>
      </c>
      <c r="I397" s="107" t="s">
        <v>2123</v>
      </c>
      <c r="J397" s="107" t="s">
        <v>2132</v>
      </c>
      <c r="K397" s="107" t="s">
        <v>2050</v>
      </c>
      <c r="L397" s="108">
        <v>11.655826535344113</v>
      </c>
      <c r="M397" s="93">
        <v>45</v>
      </c>
      <c r="N397" s="108">
        <v>10.49556590553113</v>
      </c>
      <c r="O397" s="107" t="s">
        <v>2141</v>
      </c>
      <c r="P397" s="107" t="s">
        <v>2023</v>
      </c>
      <c r="Q397" s="107" t="s">
        <v>1259</v>
      </c>
      <c r="R397" s="107" t="s">
        <v>2052</v>
      </c>
      <c r="S397" s="107"/>
      <c r="T397" s="93">
        <v>31.210707940122539</v>
      </c>
      <c r="U397" s="109">
        <v>25</v>
      </c>
      <c r="V397" s="110">
        <v>45931</v>
      </c>
      <c r="W397" s="110"/>
      <c r="X397" s="107" t="s">
        <v>2126</v>
      </c>
      <c r="Y397" s="107" t="s">
        <v>2127</v>
      </c>
      <c r="Z397" s="107"/>
      <c r="AA397" s="107" t="s">
        <v>2128</v>
      </c>
      <c r="AB397" s="107"/>
      <c r="AC397" s="107"/>
      <c r="AD397" s="107" t="s">
        <v>1264</v>
      </c>
      <c r="AE397" s="110">
        <v>45069</v>
      </c>
      <c r="AF397" s="106" t="s">
        <v>2055</v>
      </c>
      <c r="AG397" s="108">
        <v>1.8008524322599515E-3</v>
      </c>
      <c r="AH397" s="108">
        <v>1.7293844415121752E-3</v>
      </c>
      <c r="AI397" s="108">
        <v>0.26434851975448137</v>
      </c>
      <c r="AJ397" s="106" t="s">
        <v>1267</v>
      </c>
      <c r="AK397" s="97">
        <v>180.79137273811713</v>
      </c>
      <c r="AL397" s="108">
        <v>4.4000000000000003E-3</v>
      </c>
      <c r="AM397" s="111">
        <v>45</v>
      </c>
      <c r="AN397" s="112">
        <v>15</v>
      </c>
      <c r="AO397" s="113" t="s">
        <v>2027</v>
      </c>
      <c r="AP397" s="113" t="s">
        <v>1267</v>
      </c>
      <c r="AQ397" s="113" t="s">
        <v>1365</v>
      </c>
      <c r="AR397" s="114" t="s">
        <v>1267</v>
      </c>
      <c r="AS397" s="114"/>
      <c r="AT397" s="107"/>
    </row>
    <row r="398" spans="1:46" x14ac:dyDescent="0.25">
      <c r="A398" s="106" t="s">
        <v>2144</v>
      </c>
      <c r="B398" s="107" t="s">
        <v>1256</v>
      </c>
      <c r="C398" s="107" t="s">
        <v>1257</v>
      </c>
      <c r="D398" s="107" t="s">
        <v>34</v>
      </c>
      <c r="E398" s="107" t="s">
        <v>22</v>
      </c>
      <c r="F398" s="107" t="s">
        <v>23</v>
      </c>
      <c r="G398" s="107" t="s">
        <v>24</v>
      </c>
      <c r="H398" s="107" t="s">
        <v>2047</v>
      </c>
      <c r="I398" s="107" t="s">
        <v>2145</v>
      </c>
      <c r="J398" s="107"/>
      <c r="K398" s="107" t="s">
        <v>2050</v>
      </c>
      <c r="L398" s="108">
        <v>0.37423774075559668</v>
      </c>
      <c r="M398" s="93">
        <v>0.25</v>
      </c>
      <c r="N398" s="108">
        <v>0.33676173877781806</v>
      </c>
      <c r="O398" s="107" t="s">
        <v>2146</v>
      </c>
      <c r="P398" s="107" t="s">
        <v>2023</v>
      </c>
      <c r="Q398" s="107" t="s">
        <v>1259</v>
      </c>
      <c r="R398" s="107" t="s">
        <v>2052</v>
      </c>
      <c r="S398" s="107"/>
      <c r="T398" s="93">
        <v>0.64</v>
      </c>
      <c r="U398" s="109">
        <v>25</v>
      </c>
      <c r="V398" s="110">
        <v>45931</v>
      </c>
      <c r="W398" s="110"/>
      <c r="X398" s="107" t="s">
        <v>2147</v>
      </c>
      <c r="Y398" s="107"/>
      <c r="Z398" s="107"/>
      <c r="AA398" s="107"/>
      <c r="AB398" s="107"/>
      <c r="AC398" s="107"/>
      <c r="AD398" s="107" t="s">
        <v>1264</v>
      </c>
      <c r="AE398" s="110">
        <v>45069</v>
      </c>
      <c r="AF398" s="106" t="s">
        <v>2055</v>
      </c>
      <c r="AG398" s="108">
        <v>4.2758741889124352E-5</v>
      </c>
      <c r="AH398" s="108">
        <v>4.4653489397060374E-5</v>
      </c>
      <c r="AI398" s="108">
        <v>1.19</v>
      </c>
      <c r="AJ398" s="106" t="s">
        <v>26</v>
      </c>
      <c r="AK398" s="97">
        <v>19.71</v>
      </c>
      <c r="AL398" s="108">
        <v>9.9780298080011327E-5</v>
      </c>
      <c r="AM398" s="111"/>
      <c r="AN398" s="112">
        <v>12</v>
      </c>
      <c r="AO398" s="113" t="s">
        <v>2056</v>
      </c>
      <c r="AP398" s="113" t="s">
        <v>1267</v>
      </c>
      <c r="AQ398" s="113" t="s">
        <v>1365</v>
      </c>
      <c r="AR398" s="114" t="s">
        <v>1267</v>
      </c>
      <c r="AS398" s="114"/>
      <c r="AT398" s="107"/>
    </row>
    <row r="399" spans="1:46" x14ac:dyDescent="0.25">
      <c r="A399" s="106" t="s">
        <v>2148</v>
      </c>
      <c r="B399" s="107" t="s">
        <v>1269</v>
      </c>
      <c r="C399" s="107" t="s">
        <v>1257</v>
      </c>
      <c r="D399" s="107" t="s">
        <v>34</v>
      </c>
      <c r="E399" s="107" t="s">
        <v>22</v>
      </c>
      <c r="F399" s="107" t="s">
        <v>23</v>
      </c>
      <c r="G399" s="107" t="s">
        <v>24</v>
      </c>
      <c r="H399" s="107" t="s">
        <v>2047</v>
      </c>
      <c r="I399" s="107" t="s">
        <v>2145</v>
      </c>
      <c r="J399" s="107"/>
      <c r="K399" s="107" t="s">
        <v>2050</v>
      </c>
      <c r="L399" s="108">
        <v>0.36883982438143231</v>
      </c>
      <c r="M399" s="93">
        <v>0.25</v>
      </c>
      <c r="N399" s="108">
        <v>0.33212425336300377</v>
      </c>
      <c r="O399" s="107" t="s">
        <v>2146</v>
      </c>
      <c r="P399" s="107" t="s">
        <v>2023</v>
      </c>
      <c r="Q399" s="107" t="s">
        <v>1259</v>
      </c>
      <c r="R399" s="107" t="s">
        <v>2052</v>
      </c>
      <c r="S399" s="107"/>
      <c r="T399" s="93">
        <v>0.68</v>
      </c>
      <c r="U399" s="109">
        <v>25</v>
      </c>
      <c r="V399" s="110">
        <v>45931</v>
      </c>
      <c r="W399" s="110"/>
      <c r="X399" s="107" t="s">
        <v>2147</v>
      </c>
      <c r="Y399" s="107"/>
      <c r="Z399" s="107"/>
      <c r="AA399" s="107"/>
      <c r="AB399" s="107"/>
      <c r="AC399" s="107"/>
      <c r="AD399" s="107" t="s">
        <v>1264</v>
      </c>
      <c r="AE399" s="110">
        <v>45069</v>
      </c>
      <c r="AF399" s="106" t="s">
        <v>2055</v>
      </c>
      <c r="AG399" s="108">
        <v>4.1867934766434265E-5</v>
      </c>
      <c r="AH399" s="108">
        <v>4.3723208367954951E-5</v>
      </c>
      <c r="AI399" s="108">
        <v>1.2</v>
      </c>
      <c r="AJ399" s="106" t="s">
        <v>26</v>
      </c>
      <c r="AK399" s="97">
        <v>19.57</v>
      </c>
      <c r="AL399" s="108">
        <v>9.7701541870011106E-5</v>
      </c>
      <c r="AM399" s="111"/>
      <c r="AN399" s="112">
        <v>12</v>
      </c>
      <c r="AO399" s="113" t="s">
        <v>2056</v>
      </c>
      <c r="AP399" s="113" t="s">
        <v>1267</v>
      </c>
      <c r="AQ399" s="113" t="s">
        <v>1365</v>
      </c>
      <c r="AR399" s="114" t="s">
        <v>1267</v>
      </c>
      <c r="AS399" s="114"/>
      <c r="AT399" s="107"/>
    </row>
    <row r="400" spans="1:46" x14ac:dyDescent="0.25">
      <c r="A400" s="106" t="s">
        <v>2149</v>
      </c>
      <c r="B400" s="107" t="s">
        <v>1271</v>
      </c>
      <c r="C400" s="107" t="s">
        <v>1257</v>
      </c>
      <c r="D400" s="107" t="s">
        <v>34</v>
      </c>
      <c r="E400" s="107" t="s">
        <v>22</v>
      </c>
      <c r="F400" s="107" t="s">
        <v>23</v>
      </c>
      <c r="G400" s="107" t="s">
        <v>24</v>
      </c>
      <c r="H400" s="107" t="s">
        <v>2047</v>
      </c>
      <c r="I400" s="107" t="s">
        <v>2145</v>
      </c>
      <c r="J400" s="107"/>
      <c r="K400" s="107" t="s">
        <v>2050</v>
      </c>
      <c r="L400" s="108">
        <v>0.36883982438143231</v>
      </c>
      <c r="M400" s="93">
        <v>0.25</v>
      </c>
      <c r="N400" s="108">
        <v>0.33212425336300377</v>
      </c>
      <c r="O400" s="107" t="s">
        <v>2146</v>
      </c>
      <c r="P400" s="107" t="s">
        <v>2023</v>
      </c>
      <c r="Q400" s="107" t="s">
        <v>1259</v>
      </c>
      <c r="R400" s="107" t="s">
        <v>2052</v>
      </c>
      <c r="S400" s="107"/>
      <c r="T400" s="93">
        <v>0.68</v>
      </c>
      <c r="U400" s="109">
        <v>25</v>
      </c>
      <c r="V400" s="110">
        <v>45931</v>
      </c>
      <c r="W400" s="110"/>
      <c r="X400" s="107" t="s">
        <v>2147</v>
      </c>
      <c r="Y400" s="107"/>
      <c r="Z400" s="107"/>
      <c r="AA400" s="107"/>
      <c r="AB400" s="107"/>
      <c r="AC400" s="107"/>
      <c r="AD400" s="107" t="s">
        <v>1264</v>
      </c>
      <c r="AE400" s="110">
        <v>45069</v>
      </c>
      <c r="AF400" s="106" t="s">
        <v>2055</v>
      </c>
      <c r="AG400" s="108">
        <v>4.1867934766434265E-5</v>
      </c>
      <c r="AH400" s="108">
        <v>4.3723208367954951E-5</v>
      </c>
      <c r="AI400" s="108">
        <v>1.2</v>
      </c>
      <c r="AJ400" s="106" t="s">
        <v>26</v>
      </c>
      <c r="AK400" s="97">
        <v>19.57</v>
      </c>
      <c r="AL400" s="108">
        <v>9.7701541870011106E-5</v>
      </c>
      <c r="AM400" s="111"/>
      <c r="AN400" s="112">
        <v>12</v>
      </c>
      <c r="AO400" s="113" t="s">
        <v>2056</v>
      </c>
      <c r="AP400" s="113" t="s">
        <v>1267</v>
      </c>
      <c r="AQ400" s="113" t="s">
        <v>1365</v>
      </c>
      <c r="AR400" s="114" t="s">
        <v>1267</v>
      </c>
      <c r="AS400" s="114"/>
      <c r="AT400" s="107"/>
    </row>
    <row r="401" spans="1:46" x14ac:dyDescent="0.25">
      <c r="A401" s="106" t="s">
        <v>2150</v>
      </c>
      <c r="B401" s="107" t="s">
        <v>1256</v>
      </c>
      <c r="C401" s="107" t="s">
        <v>1257</v>
      </c>
      <c r="D401" s="107" t="s">
        <v>34</v>
      </c>
      <c r="E401" s="107" t="s">
        <v>22</v>
      </c>
      <c r="F401" s="107" t="s">
        <v>23</v>
      </c>
      <c r="G401" s="107" t="s">
        <v>557</v>
      </c>
      <c r="H401" s="107" t="s">
        <v>2077</v>
      </c>
      <c r="I401" s="107" t="s">
        <v>2048</v>
      </c>
      <c r="J401" s="107" t="s">
        <v>2151</v>
      </c>
      <c r="K401" s="107" t="s">
        <v>2050</v>
      </c>
      <c r="L401" s="108">
        <v>1.0622244365599152</v>
      </c>
      <c r="M401" s="93">
        <v>1.35</v>
      </c>
      <c r="N401" s="108">
        <v>0.95240300975695225</v>
      </c>
      <c r="O401" s="107" t="s">
        <v>2152</v>
      </c>
      <c r="P401" s="107" t="s">
        <v>2023</v>
      </c>
      <c r="Q401" s="107" t="s">
        <v>1259</v>
      </c>
      <c r="R401" s="107" t="s">
        <v>2080</v>
      </c>
      <c r="S401" s="107"/>
      <c r="T401" s="93">
        <v>1.7146701347095454</v>
      </c>
      <c r="U401" s="109">
        <v>45</v>
      </c>
      <c r="V401" s="110">
        <v>45931</v>
      </c>
      <c r="W401" s="110"/>
      <c r="X401" s="107" t="s">
        <v>2053</v>
      </c>
      <c r="Y401" s="107" t="s">
        <v>2093</v>
      </c>
      <c r="Z401" s="107"/>
      <c r="AA401" s="107" t="s">
        <v>2048</v>
      </c>
      <c r="AB401" s="107"/>
      <c r="AC401" s="107"/>
      <c r="AD401" s="107" t="s">
        <v>1264</v>
      </c>
      <c r="AE401" s="110">
        <v>45146</v>
      </c>
      <c r="AF401" s="106" t="s">
        <v>2082</v>
      </c>
      <c r="AG401" s="108">
        <v>1.5223709893156864E-4</v>
      </c>
      <c r="AH401" s="108">
        <v>1.4586997286605594E-4</v>
      </c>
      <c r="AI401" s="108">
        <v>0.52592717588854343</v>
      </c>
      <c r="AJ401" s="106" t="s">
        <v>1267</v>
      </c>
      <c r="AK401" s="97">
        <v>74.643385847275482</v>
      </c>
      <c r="AL401" s="108">
        <v>2.19526383555716E-4</v>
      </c>
      <c r="AM401" s="111"/>
      <c r="AN401" s="112">
        <v>15</v>
      </c>
      <c r="AO401" s="113" t="s">
        <v>2056</v>
      </c>
      <c r="AP401" s="113" t="s">
        <v>1267</v>
      </c>
      <c r="AQ401" s="113" t="s">
        <v>1365</v>
      </c>
      <c r="AR401" s="114" t="s">
        <v>1267</v>
      </c>
      <c r="AS401" s="114"/>
      <c r="AT401" s="107"/>
    </row>
    <row r="402" spans="1:46" x14ac:dyDescent="0.25">
      <c r="A402" s="106" t="s">
        <v>2153</v>
      </c>
      <c r="B402" s="107" t="s">
        <v>1269</v>
      </c>
      <c r="C402" s="107" t="s">
        <v>1257</v>
      </c>
      <c r="D402" s="107" t="s">
        <v>34</v>
      </c>
      <c r="E402" s="107" t="s">
        <v>22</v>
      </c>
      <c r="F402" s="107" t="s">
        <v>23</v>
      </c>
      <c r="G402" s="107" t="s">
        <v>557</v>
      </c>
      <c r="H402" s="107" t="s">
        <v>2077</v>
      </c>
      <c r="I402" s="107" t="s">
        <v>2048</v>
      </c>
      <c r="J402" s="107" t="s">
        <v>2151</v>
      </c>
      <c r="K402" s="107" t="s">
        <v>2050</v>
      </c>
      <c r="L402" s="108">
        <v>1.1299999999999999</v>
      </c>
      <c r="M402" s="93">
        <v>1.5</v>
      </c>
      <c r="N402" s="108">
        <v>1.0529058733576933</v>
      </c>
      <c r="O402" s="107" t="s">
        <v>2152</v>
      </c>
      <c r="P402" s="107" t="s">
        <v>2023</v>
      </c>
      <c r="Q402" s="107" t="s">
        <v>1259</v>
      </c>
      <c r="R402" s="107" t="s">
        <v>2080</v>
      </c>
      <c r="S402" s="107"/>
      <c r="T402" s="93">
        <v>1.34</v>
      </c>
      <c r="U402" s="109">
        <v>45</v>
      </c>
      <c r="V402" s="110">
        <v>45931</v>
      </c>
      <c r="W402" s="110"/>
      <c r="X402" s="107" t="s">
        <v>2053</v>
      </c>
      <c r="Y402" s="107" t="s">
        <v>2093</v>
      </c>
      <c r="Z402" s="107"/>
      <c r="AA402" s="107" t="s">
        <v>2048</v>
      </c>
      <c r="AB402" s="107"/>
      <c r="AC402" s="107"/>
      <c r="AD402" s="107" t="s">
        <v>1264</v>
      </c>
      <c r="AE402" s="110">
        <v>45146</v>
      </c>
      <c r="AF402" s="106" t="s">
        <v>2082</v>
      </c>
      <c r="AG402" s="108">
        <v>1.6830200447276019E-4</v>
      </c>
      <c r="AH402" s="108">
        <v>1.612629838458745E-4</v>
      </c>
      <c r="AI402" s="108">
        <v>0.58142593710700907</v>
      </c>
      <c r="AJ402" s="106" t="s">
        <v>1267</v>
      </c>
      <c r="AK402" s="97">
        <v>65.228402883950309</v>
      </c>
      <c r="AL402" s="108">
        <v>2.4269202872613109E-4</v>
      </c>
      <c r="AM402" s="111"/>
      <c r="AN402" s="112">
        <v>15</v>
      </c>
      <c r="AO402" s="113" t="s">
        <v>2056</v>
      </c>
      <c r="AP402" s="113" t="s">
        <v>1267</v>
      </c>
      <c r="AQ402" s="113" t="s">
        <v>1365</v>
      </c>
      <c r="AR402" s="114" t="s">
        <v>1267</v>
      </c>
      <c r="AS402" s="114"/>
      <c r="AT402" s="107"/>
    </row>
    <row r="403" spans="1:46" x14ac:dyDescent="0.25">
      <c r="A403" s="106" t="s">
        <v>2154</v>
      </c>
      <c r="B403" s="107" t="s">
        <v>1271</v>
      </c>
      <c r="C403" s="107" t="s">
        <v>1257</v>
      </c>
      <c r="D403" s="107" t="s">
        <v>34</v>
      </c>
      <c r="E403" s="107" t="s">
        <v>22</v>
      </c>
      <c r="F403" s="107" t="s">
        <v>23</v>
      </c>
      <c r="G403" s="107" t="s">
        <v>557</v>
      </c>
      <c r="H403" s="107" t="s">
        <v>2077</v>
      </c>
      <c r="I403" s="107" t="s">
        <v>2048</v>
      </c>
      <c r="J403" s="107" t="s">
        <v>2151</v>
      </c>
      <c r="K403" s="107" t="s">
        <v>2050</v>
      </c>
      <c r="L403" s="108">
        <v>1.1976030084667755</v>
      </c>
      <c r="M403" s="93">
        <v>1.65</v>
      </c>
      <c r="N403" s="108">
        <v>1.0737850406187692</v>
      </c>
      <c r="O403" s="107" t="s">
        <v>2152</v>
      </c>
      <c r="P403" s="107" t="s">
        <v>2023</v>
      </c>
      <c r="Q403" s="107" t="s">
        <v>1259</v>
      </c>
      <c r="R403" s="107" t="s">
        <v>2080</v>
      </c>
      <c r="S403" s="107"/>
      <c r="T403" s="93">
        <v>1.34</v>
      </c>
      <c r="U403" s="109">
        <v>45</v>
      </c>
      <c r="V403" s="110">
        <v>45931</v>
      </c>
      <c r="W403" s="110"/>
      <c r="X403" s="107" t="s">
        <v>2053</v>
      </c>
      <c r="Y403" s="107" t="s">
        <v>2093</v>
      </c>
      <c r="Z403" s="107"/>
      <c r="AA403" s="107" t="s">
        <v>2048</v>
      </c>
      <c r="AB403" s="107"/>
      <c r="AC403" s="107"/>
      <c r="AD403" s="107" t="s">
        <v>1264</v>
      </c>
      <c r="AE403" s="110">
        <v>45146</v>
      </c>
      <c r="AF403" s="106" t="s">
        <v>2082</v>
      </c>
      <c r="AG403" s="108">
        <v>4.4200000000000001E-4</v>
      </c>
      <c r="AH403" s="108">
        <v>0</v>
      </c>
      <c r="AI403" s="108">
        <v>0.76</v>
      </c>
      <c r="AJ403" s="106" t="s">
        <v>1267</v>
      </c>
      <c r="AK403" s="97">
        <v>44.34</v>
      </c>
      <c r="AL403" s="108">
        <v>2.2222222222222223E-4</v>
      </c>
      <c r="AM403" s="111"/>
      <c r="AN403" s="112">
        <v>15</v>
      </c>
      <c r="AO403" s="113" t="s">
        <v>2056</v>
      </c>
      <c r="AP403" s="113" t="s">
        <v>1267</v>
      </c>
      <c r="AQ403" s="113" t="s">
        <v>1365</v>
      </c>
      <c r="AR403" s="114" t="s">
        <v>1267</v>
      </c>
      <c r="AS403" s="114"/>
      <c r="AT403" s="107"/>
    </row>
    <row r="404" spans="1:46" x14ac:dyDescent="0.25">
      <c r="A404" s="106" t="s">
        <v>2155</v>
      </c>
      <c r="B404" s="107" t="s">
        <v>1256</v>
      </c>
      <c r="C404" s="107" t="s">
        <v>1257</v>
      </c>
      <c r="D404" s="107" t="s">
        <v>34</v>
      </c>
      <c r="E404" s="107" t="s">
        <v>22</v>
      </c>
      <c r="F404" s="107" t="s">
        <v>23</v>
      </c>
      <c r="G404" s="107" t="s">
        <v>557</v>
      </c>
      <c r="H404" s="107" t="s">
        <v>2077</v>
      </c>
      <c r="I404" s="107" t="s">
        <v>2048</v>
      </c>
      <c r="J404" s="107" t="s">
        <v>2156</v>
      </c>
      <c r="K404" s="107" t="s">
        <v>2050</v>
      </c>
      <c r="L404" s="108">
        <v>0.31137328352154431</v>
      </c>
      <c r="M404" s="93">
        <v>0.3</v>
      </c>
      <c r="N404" s="108">
        <v>0.27918097360312089</v>
      </c>
      <c r="O404" s="107" t="s">
        <v>2157</v>
      </c>
      <c r="P404" s="107" t="s">
        <v>2023</v>
      </c>
      <c r="Q404" s="107" t="s">
        <v>1259</v>
      </c>
      <c r="R404" s="107" t="s">
        <v>2080</v>
      </c>
      <c r="S404" s="107"/>
      <c r="T404" s="93">
        <v>1.1551974012973574</v>
      </c>
      <c r="U404" s="109">
        <v>45</v>
      </c>
      <c r="V404" s="110">
        <v>45931</v>
      </c>
      <c r="W404" s="110"/>
      <c r="X404" s="107" t="s">
        <v>2053</v>
      </c>
      <c r="Y404" s="107" t="s">
        <v>2093</v>
      </c>
      <c r="Z404" s="107"/>
      <c r="AA404" s="107" t="s">
        <v>2048</v>
      </c>
      <c r="AB404" s="107"/>
      <c r="AC404" s="107"/>
      <c r="AD404" s="107" t="s">
        <v>1264</v>
      </c>
      <c r="AE404" s="110">
        <v>45146</v>
      </c>
      <c r="AF404" s="106" t="s">
        <v>2082</v>
      </c>
      <c r="AG404" s="108">
        <v>4.4625753029776922E-5</v>
      </c>
      <c r="AH404" s="108">
        <v>4.275933677970934E-5</v>
      </c>
      <c r="AI404" s="108">
        <v>0.22883110145131602</v>
      </c>
      <c r="AJ404" s="106" t="s">
        <v>1267</v>
      </c>
      <c r="AK404" s="97">
        <v>202.70309556587682</v>
      </c>
      <c r="AL404" s="108">
        <v>6.4350478594452445E-5</v>
      </c>
      <c r="AM404" s="111"/>
      <c r="AN404" s="112">
        <v>15</v>
      </c>
      <c r="AO404" s="113" t="s">
        <v>2056</v>
      </c>
      <c r="AP404" s="113" t="s">
        <v>1267</v>
      </c>
      <c r="AQ404" s="113" t="s">
        <v>1365</v>
      </c>
      <c r="AR404" s="114" t="s">
        <v>1267</v>
      </c>
      <c r="AS404" s="114"/>
      <c r="AT404" s="107"/>
    </row>
    <row r="405" spans="1:46" x14ac:dyDescent="0.25">
      <c r="A405" s="106" t="s">
        <v>2158</v>
      </c>
      <c r="B405" s="107" t="s">
        <v>1269</v>
      </c>
      <c r="C405" s="107" t="s">
        <v>1257</v>
      </c>
      <c r="D405" s="107" t="s">
        <v>34</v>
      </c>
      <c r="E405" s="107" t="s">
        <v>22</v>
      </c>
      <c r="F405" s="107" t="s">
        <v>23</v>
      </c>
      <c r="G405" s="107" t="s">
        <v>557</v>
      </c>
      <c r="H405" s="107" t="s">
        <v>2077</v>
      </c>
      <c r="I405" s="107" t="s">
        <v>2048</v>
      </c>
      <c r="J405" s="107" t="s">
        <v>2156</v>
      </c>
      <c r="K405" s="107" t="s">
        <v>2050</v>
      </c>
      <c r="L405" s="108">
        <v>0.34567222118039376</v>
      </c>
      <c r="M405" s="93">
        <v>0.45</v>
      </c>
      <c r="N405" s="108">
        <v>0.3099338073107944</v>
      </c>
      <c r="O405" s="107" t="s">
        <v>2157</v>
      </c>
      <c r="P405" s="107" t="s">
        <v>2023</v>
      </c>
      <c r="Q405" s="107" t="s">
        <v>1259</v>
      </c>
      <c r="R405" s="107" t="s">
        <v>2080</v>
      </c>
      <c r="S405" s="107"/>
      <c r="T405" s="93">
        <v>1.1551974012973574</v>
      </c>
      <c r="U405" s="109">
        <v>45</v>
      </c>
      <c r="V405" s="110">
        <v>45931</v>
      </c>
      <c r="W405" s="110"/>
      <c r="X405" s="107" t="s">
        <v>2053</v>
      </c>
      <c r="Y405" s="107" t="s">
        <v>2093</v>
      </c>
      <c r="Z405" s="107"/>
      <c r="AA405" s="107" t="s">
        <v>2048</v>
      </c>
      <c r="AB405" s="107"/>
      <c r="AC405" s="107"/>
      <c r="AD405" s="107" t="s">
        <v>1264</v>
      </c>
      <c r="AE405" s="110">
        <v>45146</v>
      </c>
      <c r="AF405" s="106" t="s">
        <v>2082</v>
      </c>
      <c r="AG405" s="108">
        <v>4.9541447478050367E-5</v>
      </c>
      <c r="AH405" s="108">
        <v>4.7469438462018648E-5</v>
      </c>
      <c r="AI405" s="108">
        <v>0.25403770747196863</v>
      </c>
      <c r="AJ405" s="106" t="s">
        <v>1267</v>
      </c>
      <c r="AK405" s="97">
        <v>180.20957674346633</v>
      </c>
      <c r="AL405" s="108">
        <v>7.1438925710614666E-5</v>
      </c>
      <c r="AM405" s="111"/>
      <c r="AN405" s="112">
        <v>15</v>
      </c>
      <c r="AO405" s="113" t="s">
        <v>2056</v>
      </c>
      <c r="AP405" s="113" t="s">
        <v>1267</v>
      </c>
      <c r="AQ405" s="113" t="s">
        <v>1365</v>
      </c>
      <c r="AR405" s="114" t="s">
        <v>1267</v>
      </c>
      <c r="AS405" s="114"/>
      <c r="AT405" s="107"/>
    </row>
    <row r="406" spans="1:46" x14ac:dyDescent="0.25">
      <c r="A406" s="106" t="s">
        <v>2159</v>
      </c>
      <c r="B406" s="107" t="s">
        <v>1271</v>
      </c>
      <c r="C406" s="107" t="s">
        <v>1257</v>
      </c>
      <c r="D406" s="107" t="s">
        <v>34</v>
      </c>
      <c r="E406" s="107" t="s">
        <v>22</v>
      </c>
      <c r="F406" s="107" t="s">
        <v>23</v>
      </c>
      <c r="G406" s="107" t="s">
        <v>557</v>
      </c>
      <c r="H406" s="107" t="s">
        <v>2077</v>
      </c>
      <c r="I406" s="107" t="s">
        <v>2048</v>
      </c>
      <c r="J406" s="107" t="s">
        <v>2156</v>
      </c>
      <c r="K406" s="107" t="s">
        <v>2050</v>
      </c>
      <c r="L406" s="108">
        <v>0.35269645796840277</v>
      </c>
      <c r="M406" s="93">
        <v>0.6</v>
      </c>
      <c r="N406" s="108">
        <v>0.31623182120304771</v>
      </c>
      <c r="O406" s="107" t="s">
        <v>2157</v>
      </c>
      <c r="P406" s="107" t="s">
        <v>2023</v>
      </c>
      <c r="Q406" s="107" t="s">
        <v>1259</v>
      </c>
      <c r="R406" s="107" t="s">
        <v>2080</v>
      </c>
      <c r="S406" s="107"/>
      <c r="T406" s="93">
        <v>1.1551974012973574</v>
      </c>
      <c r="U406" s="109">
        <v>45</v>
      </c>
      <c r="V406" s="110">
        <v>45931</v>
      </c>
      <c r="W406" s="110"/>
      <c r="X406" s="107" t="s">
        <v>2053</v>
      </c>
      <c r="Y406" s="107" t="s">
        <v>2093</v>
      </c>
      <c r="Z406" s="107"/>
      <c r="AA406" s="107" t="s">
        <v>2048</v>
      </c>
      <c r="AB406" s="107"/>
      <c r="AC406" s="107"/>
      <c r="AD406" s="107" t="s">
        <v>1264</v>
      </c>
      <c r="AE406" s="110">
        <v>45146</v>
      </c>
      <c r="AF406" s="106" t="s">
        <v>2082</v>
      </c>
      <c r="AG406" s="108">
        <v>5.0548155094642252E-5</v>
      </c>
      <c r="AH406" s="108">
        <v>4.843404179292105E-5</v>
      </c>
      <c r="AI406" s="108">
        <v>0.25919988395312377</v>
      </c>
      <c r="AJ406" s="106" t="s">
        <v>1267</v>
      </c>
      <c r="AK406" s="97">
        <v>176.1427457633952</v>
      </c>
      <c r="AL406" s="108">
        <v>7.2890601313469993E-5</v>
      </c>
      <c r="AM406" s="111"/>
      <c r="AN406" s="112">
        <v>15</v>
      </c>
      <c r="AO406" s="113" t="s">
        <v>2056</v>
      </c>
      <c r="AP406" s="113" t="s">
        <v>1267</v>
      </c>
      <c r="AQ406" s="113" t="s">
        <v>1365</v>
      </c>
      <c r="AR406" s="114" t="s">
        <v>1267</v>
      </c>
      <c r="AS406" s="114"/>
      <c r="AT406" s="107"/>
    </row>
    <row r="407" spans="1:46" x14ac:dyDescent="0.25">
      <c r="A407" s="106" t="s">
        <v>2160</v>
      </c>
      <c r="B407" s="107" t="s">
        <v>1256</v>
      </c>
      <c r="C407" s="107" t="s">
        <v>1257</v>
      </c>
      <c r="D407" s="107" t="s">
        <v>34</v>
      </c>
      <c r="E407" s="107" t="s">
        <v>22</v>
      </c>
      <c r="F407" s="107" t="s">
        <v>23</v>
      </c>
      <c r="G407" s="107" t="s">
        <v>557</v>
      </c>
      <c r="H407" s="107" t="s">
        <v>2047</v>
      </c>
      <c r="I407" s="107" t="s">
        <v>2065</v>
      </c>
      <c r="J407" s="107" t="s">
        <v>2049</v>
      </c>
      <c r="K407" s="107" t="s">
        <v>2050</v>
      </c>
      <c r="L407" s="108">
        <v>0.89295566544329186</v>
      </c>
      <c r="M407" s="93">
        <v>0.9</v>
      </c>
      <c r="N407" s="108">
        <v>0.80353547971681805</v>
      </c>
      <c r="O407" s="107" t="s">
        <v>2161</v>
      </c>
      <c r="P407" s="107" t="s">
        <v>2023</v>
      </c>
      <c r="Q407" s="107" t="s">
        <v>1259</v>
      </c>
      <c r="R407" s="107" t="s">
        <v>2052</v>
      </c>
      <c r="S407" s="107"/>
      <c r="T407" s="93">
        <v>1.0454073033305615</v>
      </c>
      <c r="U407" s="109">
        <v>25</v>
      </c>
      <c r="V407" s="110">
        <v>45931</v>
      </c>
      <c r="W407" s="110"/>
      <c r="X407" s="107" t="s">
        <v>2053</v>
      </c>
      <c r="Y407" s="107" t="s">
        <v>2054</v>
      </c>
      <c r="Z407" s="107"/>
      <c r="AA407" s="107" t="s">
        <v>2065</v>
      </c>
      <c r="AB407" s="107"/>
      <c r="AC407" s="107"/>
      <c r="AD407" s="107" t="s">
        <v>1264</v>
      </c>
      <c r="AE407" s="110">
        <v>45069</v>
      </c>
      <c r="AF407" s="106" t="s">
        <v>2055</v>
      </c>
      <c r="AG407" s="108">
        <v>0</v>
      </c>
      <c r="AH407" s="108">
        <v>7.8711810010817331E-5</v>
      </c>
      <c r="AI407" s="108">
        <v>0.35920578682972315</v>
      </c>
      <c r="AJ407" s="106" t="s">
        <v>1267</v>
      </c>
      <c r="AK407" s="97">
        <v>126.18684113001049</v>
      </c>
      <c r="AL407" s="108">
        <v>1.9734874421771721E-4</v>
      </c>
      <c r="AM407" s="111"/>
      <c r="AN407" s="112">
        <v>15</v>
      </c>
      <c r="AO407" s="113" t="s">
        <v>2056</v>
      </c>
      <c r="AP407" s="113" t="s">
        <v>1267</v>
      </c>
      <c r="AQ407" s="113" t="s">
        <v>1365</v>
      </c>
      <c r="AR407" s="114" t="s">
        <v>1267</v>
      </c>
      <c r="AS407" s="114"/>
      <c r="AT407" s="107"/>
    </row>
    <row r="408" spans="1:46" x14ac:dyDescent="0.25">
      <c r="A408" s="106" t="s">
        <v>2162</v>
      </c>
      <c r="B408" s="107" t="s">
        <v>1269</v>
      </c>
      <c r="C408" s="107" t="s">
        <v>1257</v>
      </c>
      <c r="D408" s="107" t="s">
        <v>34</v>
      </c>
      <c r="E408" s="107" t="s">
        <v>22</v>
      </c>
      <c r="F408" s="107" t="s">
        <v>23</v>
      </c>
      <c r="G408" s="107" t="s">
        <v>557</v>
      </c>
      <c r="H408" s="107" t="s">
        <v>2047</v>
      </c>
      <c r="I408" s="107" t="s">
        <v>2065</v>
      </c>
      <c r="J408" s="107" t="s">
        <v>2049</v>
      </c>
      <c r="K408" s="107" t="s">
        <v>2050</v>
      </c>
      <c r="L408" s="108">
        <v>0.41246013138836007</v>
      </c>
      <c r="M408" s="93">
        <v>0.9</v>
      </c>
      <c r="N408" s="108">
        <v>0.37115655610368631</v>
      </c>
      <c r="O408" s="107" t="s">
        <v>2161</v>
      </c>
      <c r="P408" s="107" t="s">
        <v>2023</v>
      </c>
      <c r="Q408" s="107" t="s">
        <v>1259</v>
      </c>
      <c r="R408" s="107" t="s">
        <v>2052</v>
      </c>
      <c r="S408" s="107"/>
      <c r="T408" s="93">
        <v>1.1378805582115481</v>
      </c>
      <c r="U408" s="109">
        <v>25</v>
      </c>
      <c r="V408" s="110">
        <v>45931</v>
      </c>
      <c r="W408" s="110"/>
      <c r="X408" s="107" t="s">
        <v>2053</v>
      </c>
      <c r="Y408" s="107" t="s">
        <v>2054</v>
      </c>
      <c r="Z408" s="107"/>
      <c r="AA408" s="107" t="s">
        <v>2065</v>
      </c>
      <c r="AB408" s="107"/>
      <c r="AC408" s="107"/>
      <c r="AD408" s="107" t="s">
        <v>1264</v>
      </c>
      <c r="AE408" s="110">
        <v>45069</v>
      </c>
      <c r="AF408" s="106" t="s">
        <v>2055</v>
      </c>
      <c r="AG408" s="108">
        <v>0</v>
      </c>
      <c r="AH408" s="108">
        <v>8.4603367199972946E-5</v>
      </c>
      <c r="AI408" s="108">
        <v>0.35471530390429951</v>
      </c>
      <c r="AJ408" s="106" t="s">
        <v>1267</v>
      </c>
      <c r="AK408" s="97">
        <v>128.11324829171369</v>
      </c>
      <c r="AL408" s="108">
        <v>2.1212024308944841E-4</v>
      </c>
      <c r="AM408" s="111"/>
      <c r="AN408" s="112">
        <v>15</v>
      </c>
      <c r="AO408" s="113" t="s">
        <v>2056</v>
      </c>
      <c r="AP408" s="113" t="s">
        <v>1267</v>
      </c>
      <c r="AQ408" s="113" t="s">
        <v>1365</v>
      </c>
      <c r="AR408" s="114" t="s">
        <v>1267</v>
      </c>
      <c r="AS408" s="114"/>
      <c r="AT408" s="107"/>
    </row>
    <row r="409" spans="1:46" x14ac:dyDescent="0.25">
      <c r="A409" s="106" t="s">
        <v>2163</v>
      </c>
      <c r="B409" s="107" t="s">
        <v>1271</v>
      </c>
      <c r="C409" s="107" t="s">
        <v>1257</v>
      </c>
      <c r="D409" s="107" t="s">
        <v>34</v>
      </c>
      <c r="E409" s="107" t="s">
        <v>22</v>
      </c>
      <c r="F409" s="107" t="s">
        <v>23</v>
      </c>
      <c r="G409" s="107" t="s">
        <v>557</v>
      </c>
      <c r="H409" s="107" t="s">
        <v>2047</v>
      </c>
      <c r="I409" s="107" t="s">
        <v>2065</v>
      </c>
      <c r="J409" s="107" t="s">
        <v>2049</v>
      </c>
      <c r="K409" s="107" t="s">
        <v>2050</v>
      </c>
      <c r="L409" s="108">
        <v>0.41246013138836007</v>
      </c>
      <c r="M409" s="93">
        <v>0.9</v>
      </c>
      <c r="N409" s="108">
        <v>0.37115655610368631</v>
      </c>
      <c r="O409" s="107" t="s">
        <v>2161</v>
      </c>
      <c r="P409" s="107" t="s">
        <v>2023</v>
      </c>
      <c r="Q409" s="107" t="s">
        <v>1259</v>
      </c>
      <c r="R409" s="107" t="s">
        <v>2052</v>
      </c>
      <c r="S409" s="107"/>
      <c r="T409" s="93">
        <v>1.1378805582115481</v>
      </c>
      <c r="U409" s="109">
        <v>25</v>
      </c>
      <c r="V409" s="110">
        <v>45931</v>
      </c>
      <c r="W409" s="110"/>
      <c r="X409" s="107" t="s">
        <v>2053</v>
      </c>
      <c r="Y409" s="107" t="s">
        <v>2054</v>
      </c>
      <c r="Z409" s="107"/>
      <c r="AA409" s="107" t="s">
        <v>2065</v>
      </c>
      <c r="AB409" s="107"/>
      <c r="AC409" s="107"/>
      <c r="AD409" s="107" t="s">
        <v>1264</v>
      </c>
      <c r="AE409" s="110">
        <v>45069</v>
      </c>
      <c r="AF409" s="106" t="s">
        <v>2055</v>
      </c>
      <c r="AG409" s="108">
        <v>0</v>
      </c>
      <c r="AH409" s="108">
        <v>8.4603367199972946E-5</v>
      </c>
      <c r="AI409" s="108">
        <v>0.35471530390429951</v>
      </c>
      <c r="AJ409" s="106" t="s">
        <v>1267</v>
      </c>
      <c r="AK409" s="97">
        <v>128.11324829171369</v>
      </c>
      <c r="AL409" s="108">
        <v>2.1212024308944841E-4</v>
      </c>
      <c r="AM409" s="111"/>
      <c r="AN409" s="112">
        <v>15</v>
      </c>
      <c r="AO409" s="113" t="s">
        <v>2056</v>
      </c>
      <c r="AP409" s="113" t="s">
        <v>1267</v>
      </c>
      <c r="AQ409" s="113" t="s">
        <v>1365</v>
      </c>
      <c r="AR409" s="114" t="s">
        <v>1267</v>
      </c>
      <c r="AS409" s="114"/>
      <c r="AT409" s="107"/>
    </row>
    <row r="410" spans="1:46" x14ac:dyDescent="0.25">
      <c r="A410" s="106" t="s">
        <v>2164</v>
      </c>
      <c r="B410" s="107" t="s">
        <v>1256</v>
      </c>
      <c r="C410" s="107" t="s">
        <v>1257</v>
      </c>
      <c r="D410" s="107" t="s">
        <v>34</v>
      </c>
      <c r="E410" s="107" t="s">
        <v>22</v>
      </c>
      <c r="F410" s="107" t="s">
        <v>23</v>
      </c>
      <c r="G410" s="107" t="s">
        <v>1175</v>
      </c>
      <c r="H410" s="107" t="s">
        <v>2047</v>
      </c>
      <c r="I410" s="107" t="s">
        <v>2123</v>
      </c>
      <c r="J410" s="107" t="s">
        <v>2165</v>
      </c>
      <c r="K410" s="107" t="s">
        <v>2050</v>
      </c>
      <c r="L410" s="108">
        <v>18.375410558590161</v>
      </c>
      <c r="M410" s="93">
        <v>45</v>
      </c>
      <c r="N410" s="108">
        <v>16.535305065633086</v>
      </c>
      <c r="O410" s="107" t="s">
        <v>2166</v>
      </c>
      <c r="P410" s="107" t="s">
        <v>2023</v>
      </c>
      <c r="Q410" s="107" t="s">
        <v>1259</v>
      </c>
      <c r="R410" s="107" t="s">
        <v>2052</v>
      </c>
      <c r="S410" s="107"/>
      <c r="T410" s="93">
        <v>26.072600681090119</v>
      </c>
      <c r="U410" s="109">
        <v>25</v>
      </c>
      <c r="V410" s="110">
        <v>45931</v>
      </c>
      <c r="W410" s="110"/>
      <c r="X410" s="107" t="s">
        <v>2126</v>
      </c>
      <c r="Y410" s="107" t="s">
        <v>2167</v>
      </c>
      <c r="Z410" s="107"/>
      <c r="AA410" s="107" t="s">
        <v>2128</v>
      </c>
      <c r="AB410" s="107"/>
      <c r="AC410" s="107"/>
      <c r="AD410" s="107" t="s">
        <v>1264</v>
      </c>
      <c r="AE410" s="110">
        <v>45069</v>
      </c>
      <c r="AF410" s="106" t="s">
        <v>2055</v>
      </c>
      <c r="AG410" s="108">
        <v>2.7591626368965315E-3</v>
      </c>
      <c r="AH410" s="108">
        <v>2.6494525494149728E-3</v>
      </c>
      <c r="AI410" s="108">
        <v>0.4870030653037194</v>
      </c>
      <c r="AJ410" s="106" t="s">
        <v>1267</v>
      </c>
      <c r="AK410" s="97">
        <v>84.380298508693969</v>
      </c>
      <c r="AL410" s="108">
        <v>6.7999999999999996E-3</v>
      </c>
      <c r="AM410" s="111">
        <v>45</v>
      </c>
      <c r="AN410" s="112">
        <v>15</v>
      </c>
      <c r="AO410" s="113" t="s">
        <v>2027</v>
      </c>
      <c r="AP410" s="113" t="s">
        <v>1267</v>
      </c>
      <c r="AQ410" s="113" t="s">
        <v>1365</v>
      </c>
      <c r="AR410" s="114" t="s">
        <v>1267</v>
      </c>
      <c r="AS410" s="114"/>
      <c r="AT410" s="107"/>
    </row>
    <row r="411" spans="1:46" x14ac:dyDescent="0.25">
      <c r="A411" s="106" t="s">
        <v>2168</v>
      </c>
      <c r="B411" s="107" t="s">
        <v>1256</v>
      </c>
      <c r="C411" s="107" t="s">
        <v>1257</v>
      </c>
      <c r="D411" s="107" t="s">
        <v>34</v>
      </c>
      <c r="E411" s="107" t="s">
        <v>22</v>
      </c>
      <c r="F411" s="107" t="s">
        <v>23</v>
      </c>
      <c r="G411" s="107" t="s">
        <v>1175</v>
      </c>
      <c r="H411" s="107" t="s">
        <v>2047</v>
      </c>
      <c r="I411" s="107" t="s">
        <v>2123</v>
      </c>
      <c r="J411" s="107" t="s">
        <v>2169</v>
      </c>
      <c r="K411" s="107" t="s">
        <v>2050</v>
      </c>
      <c r="L411" s="108">
        <v>7.4620067201717166</v>
      </c>
      <c r="M411" s="93">
        <v>45</v>
      </c>
      <c r="N411" s="108">
        <v>6.71476466479072</v>
      </c>
      <c r="O411" s="107" t="s">
        <v>2170</v>
      </c>
      <c r="P411" s="107" t="s">
        <v>2023</v>
      </c>
      <c r="Q411" s="107" t="s">
        <v>1259</v>
      </c>
      <c r="R411" s="107" t="s">
        <v>2052</v>
      </c>
      <c r="S411" s="107"/>
      <c r="T411" s="93">
        <v>26.072600681090119</v>
      </c>
      <c r="U411" s="109">
        <v>25</v>
      </c>
      <c r="V411" s="110">
        <v>45931</v>
      </c>
      <c r="W411" s="110"/>
      <c r="X411" s="107" t="s">
        <v>2126</v>
      </c>
      <c r="Y411" s="107" t="s">
        <v>2167</v>
      </c>
      <c r="Z411" s="107"/>
      <c r="AA411" s="107" t="s">
        <v>2128</v>
      </c>
      <c r="AB411" s="107"/>
      <c r="AC411" s="107"/>
      <c r="AD411" s="107" t="s">
        <v>1264</v>
      </c>
      <c r="AE411" s="110">
        <v>45069</v>
      </c>
      <c r="AF411" s="106" t="s">
        <v>2055</v>
      </c>
      <c r="AG411" s="108">
        <v>1.1204587822906471E-3</v>
      </c>
      <c r="AH411" s="108">
        <v>1.0759069935048827E-3</v>
      </c>
      <c r="AI411" s="108">
        <v>0.19776538512995259</v>
      </c>
      <c r="AJ411" s="106" t="s">
        <v>1267</v>
      </c>
      <c r="AK411" s="97">
        <v>244.62834748306901</v>
      </c>
      <c r="AL411" s="108">
        <v>5.1709E-3</v>
      </c>
      <c r="AM411" s="111">
        <v>45</v>
      </c>
      <c r="AN411" s="112">
        <v>15</v>
      </c>
      <c r="AO411" s="113" t="s">
        <v>2027</v>
      </c>
      <c r="AP411" s="113" t="s">
        <v>1267</v>
      </c>
      <c r="AQ411" s="113" t="s">
        <v>1365</v>
      </c>
      <c r="AR411" s="114" t="s">
        <v>1267</v>
      </c>
      <c r="AS411" s="114"/>
      <c r="AT411" s="107"/>
    </row>
    <row r="412" spans="1:46" x14ac:dyDescent="0.25">
      <c r="A412" s="106" t="s">
        <v>2171</v>
      </c>
      <c r="B412" s="107" t="s">
        <v>1269</v>
      </c>
      <c r="C412" s="107" t="s">
        <v>1257</v>
      </c>
      <c r="D412" s="107" t="s">
        <v>34</v>
      </c>
      <c r="E412" s="107" t="s">
        <v>22</v>
      </c>
      <c r="F412" s="107" t="s">
        <v>23</v>
      </c>
      <c r="G412" s="107" t="s">
        <v>1175</v>
      </c>
      <c r="H412" s="107" t="s">
        <v>2047</v>
      </c>
      <c r="I412" s="107" t="s">
        <v>2123</v>
      </c>
      <c r="J412" s="107" t="s">
        <v>2165</v>
      </c>
      <c r="K412" s="107" t="s">
        <v>2050</v>
      </c>
      <c r="L412" s="108">
        <v>21.766883205857123</v>
      </c>
      <c r="M412" s="93">
        <v>45</v>
      </c>
      <c r="N412" s="108">
        <v>19.600133594329225</v>
      </c>
      <c r="O412" s="107" t="s">
        <v>2166</v>
      </c>
      <c r="P412" s="107" t="s">
        <v>2023</v>
      </c>
      <c r="Q412" s="107" t="s">
        <v>1259</v>
      </c>
      <c r="R412" s="107" t="s">
        <v>2052</v>
      </c>
      <c r="S412" s="107"/>
      <c r="T412" s="93">
        <v>26.072600681090119</v>
      </c>
      <c r="U412" s="109">
        <v>25</v>
      </c>
      <c r="V412" s="110">
        <v>45931</v>
      </c>
      <c r="W412" s="110"/>
      <c r="X412" s="107" t="s">
        <v>2126</v>
      </c>
      <c r="Y412" s="107" t="s">
        <v>2167</v>
      </c>
      <c r="Z412" s="107"/>
      <c r="AA412" s="107" t="s">
        <v>2128</v>
      </c>
      <c r="AB412" s="107"/>
      <c r="AC412" s="107"/>
      <c r="AD412" s="107" t="s">
        <v>1264</v>
      </c>
      <c r="AE412" s="110">
        <v>45069</v>
      </c>
      <c r="AF412" s="106" t="s">
        <v>2055</v>
      </c>
      <c r="AG412" s="108">
        <v>3.363034311219597E-3</v>
      </c>
      <c r="AH412" s="108">
        <v>3.2295701246304307E-3</v>
      </c>
      <c r="AI412" s="108">
        <v>0.59094807302548269</v>
      </c>
      <c r="AJ412" s="106" t="s">
        <v>1267</v>
      </c>
      <c r="AK412" s="97">
        <v>66.512047310283165</v>
      </c>
      <c r="AL412" s="108">
        <v>8.0000000000000002E-3</v>
      </c>
      <c r="AM412" s="111">
        <v>45</v>
      </c>
      <c r="AN412" s="112">
        <v>15</v>
      </c>
      <c r="AO412" s="113" t="s">
        <v>2027</v>
      </c>
      <c r="AP412" s="113" t="s">
        <v>1267</v>
      </c>
      <c r="AQ412" s="113" t="s">
        <v>1365</v>
      </c>
      <c r="AR412" s="114" t="s">
        <v>1267</v>
      </c>
      <c r="AS412" s="114"/>
      <c r="AT412" s="107"/>
    </row>
    <row r="413" spans="1:46" x14ac:dyDescent="0.25">
      <c r="A413" s="106" t="s">
        <v>2172</v>
      </c>
      <c r="B413" s="107" t="s">
        <v>1269</v>
      </c>
      <c r="C413" s="107" t="s">
        <v>1257</v>
      </c>
      <c r="D413" s="107" t="s">
        <v>34</v>
      </c>
      <c r="E413" s="107" t="s">
        <v>22</v>
      </c>
      <c r="F413" s="107" t="s">
        <v>23</v>
      </c>
      <c r="G413" s="107" t="s">
        <v>1175</v>
      </c>
      <c r="H413" s="107" t="s">
        <v>2047</v>
      </c>
      <c r="I413" s="107" t="s">
        <v>2123</v>
      </c>
      <c r="J413" s="107" t="s">
        <v>2169</v>
      </c>
      <c r="K413" s="107" t="s">
        <v>2050</v>
      </c>
      <c r="L413" s="108">
        <v>9.8947747179246459</v>
      </c>
      <c r="M413" s="93">
        <v>45</v>
      </c>
      <c r="N413" s="108">
        <v>8.9098151776239813</v>
      </c>
      <c r="O413" s="107" t="s">
        <v>2170</v>
      </c>
      <c r="P413" s="107" t="s">
        <v>2023</v>
      </c>
      <c r="Q413" s="107" t="s">
        <v>1259</v>
      </c>
      <c r="R413" s="107" t="s">
        <v>2052</v>
      </c>
      <c r="S413" s="107"/>
      <c r="T413" s="93">
        <v>26.072600681090119</v>
      </c>
      <c r="U413" s="109">
        <v>25</v>
      </c>
      <c r="V413" s="110">
        <v>45931</v>
      </c>
      <c r="W413" s="110"/>
      <c r="X413" s="107" t="s">
        <v>2126</v>
      </c>
      <c r="Y413" s="107" t="s">
        <v>2167</v>
      </c>
      <c r="Z413" s="107"/>
      <c r="AA413" s="107" t="s">
        <v>2128</v>
      </c>
      <c r="AB413" s="107"/>
      <c r="AC413" s="107"/>
      <c r="AD413" s="107" t="s">
        <v>1264</v>
      </c>
      <c r="AE413" s="110">
        <v>45069</v>
      </c>
      <c r="AF413" s="106" t="s">
        <v>2055</v>
      </c>
      <c r="AG413" s="108">
        <v>1.528765811965887E-3</v>
      </c>
      <c r="AH413" s="108">
        <v>1.4680957543043698E-3</v>
      </c>
      <c r="AI413" s="108">
        <v>0.26863276644978812</v>
      </c>
      <c r="AJ413" s="106" t="s">
        <v>1267</v>
      </c>
      <c r="AK413" s="97">
        <v>177.49362912086337</v>
      </c>
      <c r="AL413" s="108">
        <v>3.5999999999999999E-3</v>
      </c>
      <c r="AM413" s="111">
        <v>45</v>
      </c>
      <c r="AN413" s="112">
        <v>15</v>
      </c>
      <c r="AO413" s="113" t="s">
        <v>2027</v>
      </c>
      <c r="AP413" s="113" t="s">
        <v>1267</v>
      </c>
      <c r="AQ413" s="113" t="s">
        <v>1365</v>
      </c>
      <c r="AR413" s="114" t="s">
        <v>1267</v>
      </c>
      <c r="AS413" s="114"/>
      <c r="AT413" s="107"/>
    </row>
    <row r="414" spans="1:46" x14ac:dyDescent="0.25">
      <c r="A414" s="106" t="s">
        <v>2173</v>
      </c>
      <c r="B414" s="107" t="s">
        <v>1271</v>
      </c>
      <c r="C414" s="107" t="s">
        <v>1257</v>
      </c>
      <c r="D414" s="107" t="s">
        <v>34</v>
      </c>
      <c r="E414" s="107" t="s">
        <v>22</v>
      </c>
      <c r="F414" s="107" t="s">
        <v>23</v>
      </c>
      <c r="G414" s="107" t="s">
        <v>1175</v>
      </c>
      <c r="H414" s="107" t="s">
        <v>2047</v>
      </c>
      <c r="I414" s="107" t="s">
        <v>2123</v>
      </c>
      <c r="J414" s="107" t="s">
        <v>2165</v>
      </c>
      <c r="K414" s="107" t="s">
        <v>2050</v>
      </c>
      <c r="L414" s="108">
        <v>21.766883205857123</v>
      </c>
      <c r="M414" s="93">
        <v>45</v>
      </c>
      <c r="N414" s="108">
        <v>19.600133594329225</v>
      </c>
      <c r="O414" s="107" t="s">
        <v>2166</v>
      </c>
      <c r="P414" s="107" t="s">
        <v>2023</v>
      </c>
      <c r="Q414" s="107" t="s">
        <v>1259</v>
      </c>
      <c r="R414" s="107" t="s">
        <v>2052</v>
      </c>
      <c r="S414" s="107"/>
      <c r="T414" s="93">
        <v>26.072600681090119</v>
      </c>
      <c r="U414" s="109">
        <v>25</v>
      </c>
      <c r="V414" s="110">
        <v>45931</v>
      </c>
      <c r="W414" s="110"/>
      <c r="X414" s="107" t="s">
        <v>2126</v>
      </c>
      <c r="Y414" s="107" t="s">
        <v>2167</v>
      </c>
      <c r="Z414" s="107"/>
      <c r="AA414" s="107" t="s">
        <v>2128</v>
      </c>
      <c r="AB414" s="107"/>
      <c r="AC414" s="107"/>
      <c r="AD414" s="107" t="s">
        <v>1264</v>
      </c>
      <c r="AE414" s="110">
        <v>45069</v>
      </c>
      <c r="AF414" s="106" t="s">
        <v>2055</v>
      </c>
      <c r="AG414" s="108">
        <v>3.363034311219597E-3</v>
      </c>
      <c r="AH414" s="108">
        <v>3.2295701246304307E-3</v>
      </c>
      <c r="AI414" s="108">
        <v>0.59094807302548269</v>
      </c>
      <c r="AJ414" s="106" t="s">
        <v>1267</v>
      </c>
      <c r="AK414" s="97">
        <v>66.512047310283165</v>
      </c>
      <c r="AL414" s="108">
        <v>8.0000000000000002E-3</v>
      </c>
      <c r="AM414" s="111">
        <v>45</v>
      </c>
      <c r="AN414" s="112">
        <v>15</v>
      </c>
      <c r="AO414" s="113" t="s">
        <v>2027</v>
      </c>
      <c r="AP414" s="113" t="s">
        <v>1267</v>
      </c>
      <c r="AQ414" s="113" t="s">
        <v>1365</v>
      </c>
      <c r="AR414" s="114" t="s">
        <v>1267</v>
      </c>
      <c r="AS414" s="114"/>
      <c r="AT414" s="107"/>
    </row>
    <row r="415" spans="1:46" x14ac:dyDescent="0.25">
      <c r="A415" s="106" t="s">
        <v>2174</v>
      </c>
      <c r="B415" s="107" t="s">
        <v>1271</v>
      </c>
      <c r="C415" s="107" t="s">
        <v>1257</v>
      </c>
      <c r="D415" s="107" t="s">
        <v>34</v>
      </c>
      <c r="E415" s="107" t="s">
        <v>22</v>
      </c>
      <c r="F415" s="107" t="s">
        <v>23</v>
      </c>
      <c r="G415" s="107" t="s">
        <v>1175</v>
      </c>
      <c r="H415" s="107" t="s">
        <v>2047</v>
      </c>
      <c r="I415" s="107" t="s">
        <v>2123</v>
      </c>
      <c r="J415" s="107" t="s">
        <v>2169</v>
      </c>
      <c r="K415" s="107" t="s">
        <v>2050</v>
      </c>
      <c r="L415" s="108">
        <v>9.8947747179246459</v>
      </c>
      <c r="M415" s="93">
        <v>45</v>
      </c>
      <c r="N415" s="108">
        <v>8.9098151776239813</v>
      </c>
      <c r="O415" s="107" t="s">
        <v>2170</v>
      </c>
      <c r="P415" s="107" t="s">
        <v>2023</v>
      </c>
      <c r="Q415" s="107" t="s">
        <v>1259</v>
      </c>
      <c r="R415" s="107" t="s">
        <v>2052</v>
      </c>
      <c r="S415" s="107"/>
      <c r="T415" s="93">
        <v>26.072600681090119</v>
      </c>
      <c r="U415" s="109">
        <v>25</v>
      </c>
      <c r="V415" s="110">
        <v>45931</v>
      </c>
      <c r="W415" s="110"/>
      <c r="X415" s="107" t="s">
        <v>2126</v>
      </c>
      <c r="Y415" s="107" t="s">
        <v>2167</v>
      </c>
      <c r="Z415" s="107"/>
      <c r="AA415" s="107" t="s">
        <v>2128</v>
      </c>
      <c r="AB415" s="107"/>
      <c r="AC415" s="107"/>
      <c r="AD415" s="107" t="s">
        <v>1264</v>
      </c>
      <c r="AE415" s="110">
        <v>45069</v>
      </c>
      <c r="AF415" s="106" t="s">
        <v>2055</v>
      </c>
      <c r="AG415" s="108">
        <v>1.528765811965887E-3</v>
      </c>
      <c r="AH415" s="108">
        <v>1.4680957543043698E-3</v>
      </c>
      <c r="AI415" s="108">
        <v>0.26863276644978812</v>
      </c>
      <c r="AJ415" s="106" t="s">
        <v>1267</v>
      </c>
      <c r="AK415" s="97">
        <v>177.49362912086337</v>
      </c>
      <c r="AL415" s="108">
        <v>3.5999999999999999E-3</v>
      </c>
      <c r="AM415" s="111">
        <v>45</v>
      </c>
      <c r="AN415" s="112">
        <v>15</v>
      </c>
      <c r="AO415" s="113" t="s">
        <v>2027</v>
      </c>
      <c r="AP415" s="113" t="s">
        <v>1267</v>
      </c>
      <c r="AQ415" s="113" t="s">
        <v>1365</v>
      </c>
      <c r="AR415" s="114" t="s">
        <v>1267</v>
      </c>
      <c r="AS415" s="114"/>
      <c r="AT415" s="107"/>
    </row>
    <row r="416" spans="1:46" x14ac:dyDescent="0.25">
      <c r="A416" s="106" t="s">
        <v>2175</v>
      </c>
      <c r="B416" s="107" t="s">
        <v>1256</v>
      </c>
      <c r="C416" s="107" t="s">
        <v>1257</v>
      </c>
      <c r="D416" s="107" t="s">
        <v>34</v>
      </c>
      <c r="E416" s="107" t="s">
        <v>22</v>
      </c>
      <c r="F416" s="107" t="s">
        <v>23</v>
      </c>
      <c r="G416" s="107" t="s">
        <v>557</v>
      </c>
      <c r="H416" s="107" t="s">
        <v>2176</v>
      </c>
      <c r="I416" s="107" t="s">
        <v>2177</v>
      </c>
      <c r="J416" s="107" t="s">
        <v>1963</v>
      </c>
      <c r="K416" s="107" t="s">
        <v>2050</v>
      </c>
      <c r="L416" s="108">
        <v>73.760000000000005</v>
      </c>
      <c r="M416" s="93">
        <v>700</v>
      </c>
      <c r="N416" s="108">
        <v>68.41</v>
      </c>
      <c r="O416" s="107" t="s">
        <v>2178</v>
      </c>
      <c r="P416" s="107" t="s">
        <v>2023</v>
      </c>
      <c r="Q416" s="107" t="s">
        <v>1259</v>
      </c>
      <c r="R416" s="107" t="s">
        <v>2179</v>
      </c>
      <c r="S416" s="107"/>
      <c r="T416" s="93">
        <v>332.27</v>
      </c>
      <c r="U416" s="109">
        <v>20</v>
      </c>
      <c r="V416" s="110">
        <v>45200</v>
      </c>
      <c r="W416" s="110"/>
      <c r="X416" s="107" t="s">
        <v>2180</v>
      </c>
      <c r="Y416" s="107" t="s">
        <v>1963</v>
      </c>
      <c r="Z416" s="107"/>
      <c r="AA416" s="107" t="s">
        <v>2181</v>
      </c>
      <c r="AB416" s="107"/>
      <c r="AC416" s="107"/>
      <c r="AD416" s="107" t="s">
        <v>1331</v>
      </c>
      <c r="AE416" s="110"/>
      <c r="AF416" s="106"/>
      <c r="AG416" s="108">
        <v>1.2188023052645819E-2</v>
      </c>
      <c r="AH416" s="108">
        <v>1.2728105040220416E-2</v>
      </c>
      <c r="AI416" s="108">
        <v>7.5183178674180812E-2</v>
      </c>
      <c r="AJ416" s="106" t="s">
        <v>1267</v>
      </c>
      <c r="AK416" s="97">
        <v>350.49945583324444</v>
      </c>
      <c r="AL416" s="108">
        <v>3.5551928081529016E-2</v>
      </c>
      <c r="AM416" s="111">
        <v>700</v>
      </c>
      <c r="AN416" s="112">
        <v>15</v>
      </c>
      <c r="AO416" s="113" t="s">
        <v>2027</v>
      </c>
      <c r="AP416" s="113" t="s">
        <v>1267</v>
      </c>
      <c r="AQ416" s="113" t="s">
        <v>1261</v>
      </c>
      <c r="AR416" s="114" t="s">
        <v>1267</v>
      </c>
      <c r="AS416" s="114"/>
      <c r="AT416" s="107"/>
    </row>
    <row r="417" spans="1:46" x14ac:dyDescent="0.25">
      <c r="A417" s="106" t="s">
        <v>2182</v>
      </c>
      <c r="B417" s="107" t="s">
        <v>1269</v>
      </c>
      <c r="C417" s="107" t="s">
        <v>1257</v>
      </c>
      <c r="D417" s="107" t="s">
        <v>34</v>
      </c>
      <c r="E417" s="107" t="s">
        <v>22</v>
      </c>
      <c r="F417" s="107" t="s">
        <v>23</v>
      </c>
      <c r="G417" s="107" t="s">
        <v>557</v>
      </c>
      <c r="H417" s="107" t="s">
        <v>2176</v>
      </c>
      <c r="I417" s="107" t="s">
        <v>2177</v>
      </c>
      <c r="J417" s="107" t="s">
        <v>1963</v>
      </c>
      <c r="K417" s="107" t="s">
        <v>2050</v>
      </c>
      <c r="L417" s="108">
        <v>110.82</v>
      </c>
      <c r="M417" s="93">
        <v>700</v>
      </c>
      <c r="N417" s="108">
        <v>102.77</v>
      </c>
      <c r="O417" s="107" t="s">
        <v>2178</v>
      </c>
      <c r="P417" s="107" t="s">
        <v>2023</v>
      </c>
      <c r="Q417" s="107" t="s">
        <v>1259</v>
      </c>
      <c r="R417" s="107" t="s">
        <v>2179</v>
      </c>
      <c r="S417" s="107"/>
      <c r="T417" s="93">
        <v>332.27</v>
      </c>
      <c r="U417" s="109">
        <v>20</v>
      </c>
      <c r="V417" s="110">
        <v>45200</v>
      </c>
      <c r="W417" s="110"/>
      <c r="X417" s="107" t="s">
        <v>2180</v>
      </c>
      <c r="Y417" s="107" t="s">
        <v>1963</v>
      </c>
      <c r="Z417" s="107"/>
      <c r="AA417" s="107" t="s">
        <v>2181</v>
      </c>
      <c r="AB417" s="107"/>
      <c r="AC417" s="107"/>
      <c r="AD417" s="107" t="s">
        <v>1331</v>
      </c>
      <c r="AE417" s="110"/>
      <c r="AF417" s="106"/>
      <c r="AG417" s="108">
        <v>1.8309649599772122E-2</v>
      </c>
      <c r="AH417" s="108">
        <v>1.912099627223289E-2</v>
      </c>
      <c r="AI417" s="108">
        <v>0.1129451143450601</v>
      </c>
      <c r="AJ417" s="106" t="s">
        <v>1267</v>
      </c>
      <c r="AK417" s="97">
        <v>224.190575848717</v>
      </c>
      <c r="AL417" s="108">
        <v>5.3408443925431037E-2</v>
      </c>
      <c r="AM417" s="111">
        <v>700</v>
      </c>
      <c r="AN417" s="112">
        <v>15</v>
      </c>
      <c r="AO417" s="113" t="s">
        <v>2027</v>
      </c>
      <c r="AP417" s="113" t="s">
        <v>1267</v>
      </c>
      <c r="AQ417" s="113" t="s">
        <v>1261</v>
      </c>
      <c r="AR417" s="114" t="s">
        <v>1267</v>
      </c>
      <c r="AS417" s="114"/>
      <c r="AT417" s="107"/>
    </row>
    <row r="418" spans="1:46" x14ac:dyDescent="0.25">
      <c r="A418" s="106" t="s">
        <v>2183</v>
      </c>
      <c r="B418" s="107" t="s">
        <v>1271</v>
      </c>
      <c r="C418" s="107" t="s">
        <v>1257</v>
      </c>
      <c r="D418" s="107" t="s">
        <v>34</v>
      </c>
      <c r="E418" s="107" t="s">
        <v>22</v>
      </c>
      <c r="F418" s="107" t="s">
        <v>23</v>
      </c>
      <c r="G418" s="107" t="s">
        <v>557</v>
      </c>
      <c r="H418" s="107" t="s">
        <v>2176</v>
      </c>
      <c r="I418" s="107" t="s">
        <v>2177</v>
      </c>
      <c r="J418" s="107" t="s">
        <v>1963</v>
      </c>
      <c r="K418" s="107" t="s">
        <v>2050</v>
      </c>
      <c r="L418" s="108">
        <v>132.16</v>
      </c>
      <c r="M418" s="93">
        <v>700</v>
      </c>
      <c r="N418" s="108">
        <v>122.56</v>
      </c>
      <c r="O418" s="107" t="s">
        <v>2178</v>
      </c>
      <c r="P418" s="107" t="s">
        <v>2023</v>
      </c>
      <c r="Q418" s="107" t="s">
        <v>1259</v>
      </c>
      <c r="R418" s="107" t="s">
        <v>2179</v>
      </c>
      <c r="S418" s="107"/>
      <c r="T418" s="93">
        <v>332.27</v>
      </c>
      <c r="U418" s="109">
        <v>20</v>
      </c>
      <c r="V418" s="110">
        <v>45200</v>
      </c>
      <c r="W418" s="110"/>
      <c r="X418" s="107" t="s">
        <v>2180</v>
      </c>
      <c r="Y418" s="107" t="s">
        <v>1963</v>
      </c>
      <c r="Z418" s="107"/>
      <c r="AA418" s="107" t="s">
        <v>2181</v>
      </c>
      <c r="AB418" s="107"/>
      <c r="AC418" s="107"/>
      <c r="AD418" s="107" t="s">
        <v>1331</v>
      </c>
      <c r="AE418" s="110"/>
      <c r="AF418" s="106"/>
      <c r="AG418" s="108">
        <v>2.1835464191379501E-2</v>
      </c>
      <c r="AH418" s="108">
        <v>2.2803048585432164E-2</v>
      </c>
      <c r="AI418" s="108">
        <v>0.13469449463978364</v>
      </c>
      <c r="AJ418" s="106" t="s">
        <v>1267</v>
      </c>
      <c r="AK418" s="97">
        <v>183.58390722928328</v>
      </c>
      <c r="AL418" s="108">
        <v>6.3693090274407255E-2</v>
      </c>
      <c r="AM418" s="111">
        <v>700</v>
      </c>
      <c r="AN418" s="112">
        <v>15</v>
      </c>
      <c r="AO418" s="113" t="s">
        <v>2027</v>
      </c>
      <c r="AP418" s="113" t="s">
        <v>1267</v>
      </c>
      <c r="AQ418" s="113" t="s">
        <v>1261</v>
      </c>
      <c r="AR418" s="114" t="s">
        <v>1267</v>
      </c>
      <c r="AS418" s="114"/>
      <c r="AT418" s="107"/>
    </row>
    <row r="419" spans="1:46" x14ac:dyDescent="0.25">
      <c r="A419" s="106" t="s">
        <v>2184</v>
      </c>
      <c r="B419" s="107" t="s">
        <v>1256</v>
      </c>
      <c r="C419" s="107" t="s">
        <v>1257</v>
      </c>
      <c r="D419" s="107" t="s">
        <v>34</v>
      </c>
      <c r="E419" s="107" t="s">
        <v>22</v>
      </c>
      <c r="F419" s="107" t="s">
        <v>23</v>
      </c>
      <c r="G419" s="107" t="s">
        <v>557</v>
      </c>
      <c r="H419" s="107" t="s">
        <v>2047</v>
      </c>
      <c r="I419" s="107" t="s">
        <v>2177</v>
      </c>
      <c r="J419" s="107" t="s">
        <v>1963</v>
      </c>
      <c r="K419" s="107" t="s">
        <v>2050</v>
      </c>
      <c r="L419" s="108">
        <v>87.96</v>
      </c>
      <c r="M419" s="93">
        <v>700</v>
      </c>
      <c r="N419" s="108">
        <v>81.56</v>
      </c>
      <c r="O419" s="107" t="s">
        <v>2185</v>
      </c>
      <c r="P419" s="107" t="s">
        <v>2023</v>
      </c>
      <c r="Q419" s="107" t="s">
        <v>1259</v>
      </c>
      <c r="R419" s="107" t="s">
        <v>2052</v>
      </c>
      <c r="S419" s="107"/>
      <c r="T419" s="93">
        <v>332.27</v>
      </c>
      <c r="U419" s="109">
        <v>20</v>
      </c>
      <c r="V419" s="110">
        <v>45931</v>
      </c>
      <c r="W419" s="110"/>
      <c r="X419" s="107" t="s">
        <v>2180</v>
      </c>
      <c r="Y419" s="107" t="s">
        <v>1963</v>
      </c>
      <c r="Z419" s="107"/>
      <c r="AA419" s="107" t="s">
        <v>2181</v>
      </c>
      <c r="AB419" s="107"/>
      <c r="AC419" s="107"/>
      <c r="AD419" s="107" t="s">
        <v>1331</v>
      </c>
      <c r="AE419" s="110"/>
      <c r="AF419" s="106"/>
      <c r="AG419" s="108">
        <v>1.4530845785320759E-2</v>
      </c>
      <c r="AH419" s="108">
        <v>1.5174744146767684E-2</v>
      </c>
      <c r="AI419" s="108">
        <v>8.9635141831109294E-2</v>
      </c>
      <c r="AJ419" s="106" t="s">
        <v>1267</v>
      </c>
      <c r="AK419" s="97">
        <v>289.58847102381168</v>
      </c>
      <c r="AL419" s="108">
        <v>4.2385839121904828E-2</v>
      </c>
      <c r="AM419" s="111">
        <v>700</v>
      </c>
      <c r="AN419" s="112">
        <v>15</v>
      </c>
      <c r="AO419" s="113" t="s">
        <v>2027</v>
      </c>
      <c r="AP419" s="113" t="s">
        <v>1267</v>
      </c>
      <c r="AQ419" s="113" t="s">
        <v>1261</v>
      </c>
      <c r="AR419" s="114" t="s">
        <v>1267</v>
      </c>
      <c r="AS419" s="114"/>
      <c r="AT419" s="107"/>
    </row>
    <row r="420" spans="1:46" x14ac:dyDescent="0.25">
      <c r="A420" s="106" t="s">
        <v>2186</v>
      </c>
      <c r="B420" s="107" t="s">
        <v>1269</v>
      </c>
      <c r="C420" s="107" t="s">
        <v>1257</v>
      </c>
      <c r="D420" s="107" t="s">
        <v>34</v>
      </c>
      <c r="E420" s="107" t="s">
        <v>22</v>
      </c>
      <c r="F420" s="107" t="s">
        <v>23</v>
      </c>
      <c r="G420" s="107" t="s">
        <v>557</v>
      </c>
      <c r="H420" s="107" t="s">
        <v>2047</v>
      </c>
      <c r="I420" s="107" t="s">
        <v>2177</v>
      </c>
      <c r="J420" s="107" t="s">
        <v>1963</v>
      </c>
      <c r="K420" s="107" t="s">
        <v>2050</v>
      </c>
      <c r="L420" s="108">
        <v>125.81</v>
      </c>
      <c r="M420" s="93">
        <v>700</v>
      </c>
      <c r="N420" s="108">
        <v>116.66</v>
      </c>
      <c r="O420" s="107" t="s">
        <v>2185</v>
      </c>
      <c r="P420" s="107" t="s">
        <v>2023</v>
      </c>
      <c r="Q420" s="107" t="s">
        <v>1259</v>
      </c>
      <c r="R420" s="107" t="s">
        <v>2052</v>
      </c>
      <c r="S420" s="107"/>
      <c r="T420" s="93">
        <v>332.27</v>
      </c>
      <c r="U420" s="109">
        <v>20</v>
      </c>
      <c r="V420" s="110">
        <v>45931</v>
      </c>
      <c r="W420" s="110"/>
      <c r="X420" s="107" t="s">
        <v>2180</v>
      </c>
      <c r="Y420" s="107" t="s">
        <v>1963</v>
      </c>
      <c r="Z420" s="107"/>
      <c r="AA420" s="107" t="s">
        <v>2181</v>
      </c>
      <c r="AB420" s="107"/>
      <c r="AC420" s="107"/>
      <c r="AD420" s="107" t="s">
        <v>1331</v>
      </c>
      <c r="AE420" s="110"/>
      <c r="AF420" s="106"/>
      <c r="AG420" s="108">
        <v>2.0784311786605194E-2</v>
      </c>
      <c r="AH420" s="108">
        <v>2.1705316971087761E-2</v>
      </c>
      <c r="AI420" s="108">
        <v>0.12821034386975488</v>
      </c>
      <c r="AJ420" s="106" t="s">
        <v>1267</v>
      </c>
      <c r="AK420" s="97">
        <v>194.24859053164252</v>
      </c>
      <c r="AL420" s="108">
        <v>6.0626924864656852E-2</v>
      </c>
      <c r="AM420" s="111">
        <v>700</v>
      </c>
      <c r="AN420" s="112">
        <v>15</v>
      </c>
      <c r="AO420" s="113" t="s">
        <v>2027</v>
      </c>
      <c r="AP420" s="113" t="s">
        <v>1267</v>
      </c>
      <c r="AQ420" s="113" t="s">
        <v>1261</v>
      </c>
      <c r="AR420" s="114" t="s">
        <v>1267</v>
      </c>
      <c r="AS420" s="114"/>
      <c r="AT420" s="107"/>
    </row>
    <row r="421" spans="1:46" x14ac:dyDescent="0.25">
      <c r="A421" s="106" t="s">
        <v>2187</v>
      </c>
      <c r="B421" s="107" t="s">
        <v>1271</v>
      </c>
      <c r="C421" s="107" t="s">
        <v>1257</v>
      </c>
      <c r="D421" s="107" t="s">
        <v>34</v>
      </c>
      <c r="E421" s="107" t="s">
        <v>22</v>
      </c>
      <c r="F421" s="107" t="s">
        <v>23</v>
      </c>
      <c r="G421" s="107" t="s">
        <v>557</v>
      </c>
      <c r="H421" s="107" t="s">
        <v>2047</v>
      </c>
      <c r="I421" s="107" t="s">
        <v>2177</v>
      </c>
      <c r="J421" s="107" t="s">
        <v>1963</v>
      </c>
      <c r="K421" s="107" t="s">
        <v>2050</v>
      </c>
      <c r="L421" s="108">
        <v>148.31</v>
      </c>
      <c r="M421" s="93">
        <v>700</v>
      </c>
      <c r="N421" s="108">
        <v>137.52000000000001</v>
      </c>
      <c r="O421" s="107" t="s">
        <v>2185</v>
      </c>
      <c r="P421" s="107" t="s">
        <v>2023</v>
      </c>
      <c r="Q421" s="107" t="s">
        <v>1259</v>
      </c>
      <c r="R421" s="107" t="s">
        <v>2052</v>
      </c>
      <c r="S421" s="107"/>
      <c r="T421" s="93">
        <v>332.27</v>
      </c>
      <c r="U421" s="109">
        <v>20</v>
      </c>
      <c r="V421" s="110">
        <v>45931</v>
      </c>
      <c r="W421" s="110"/>
      <c r="X421" s="107" t="s">
        <v>2180</v>
      </c>
      <c r="Y421" s="107" t="s">
        <v>1963</v>
      </c>
      <c r="Z421" s="107"/>
      <c r="AA421" s="107" t="s">
        <v>2181</v>
      </c>
      <c r="AB421" s="107"/>
      <c r="AC421" s="107"/>
      <c r="AD421" s="107" t="s">
        <v>1331</v>
      </c>
      <c r="AE421" s="110"/>
      <c r="AF421" s="106"/>
      <c r="AG421" s="108">
        <v>2.4500759102468257E-2</v>
      </c>
      <c r="AH421" s="108">
        <v>2.5586449424515594E-2</v>
      </c>
      <c r="AI421" s="108">
        <v>0.15113566337192436</v>
      </c>
      <c r="AJ421" s="106" t="s">
        <v>1267</v>
      </c>
      <c r="AK421" s="97">
        <v>160.64442276275722</v>
      </c>
      <c r="AL421" s="108">
        <v>7.1467638499808112E-2</v>
      </c>
      <c r="AM421" s="111">
        <v>700</v>
      </c>
      <c r="AN421" s="112">
        <v>15</v>
      </c>
      <c r="AO421" s="113" t="s">
        <v>2027</v>
      </c>
      <c r="AP421" s="113" t="s">
        <v>1267</v>
      </c>
      <c r="AQ421" s="113" t="s">
        <v>1261</v>
      </c>
      <c r="AR421" s="114" t="s">
        <v>1267</v>
      </c>
      <c r="AS421" s="114"/>
      <c r="AT421" s="107"/>
    </row>
    <row r="422" spans="1:46" x14ac:dyDescent="0.25">
      <c r="A422" s="106" t="s">
        <v>2188</v>
      </c>
      <c r="B422" s="107" t="s">
        <v>1256</v>
      </c>
      <c r="C422" s="107" t="s">
        <v>1257</v>
      </c>
      <c r="D422" s="107" t="s">
        <v>34</v>
      </c>
      <c r="E422" s="107" t="s">
        <v>22</v>
      </c>
      <c r="F422" s="107" t="s">
        <v>23</v>
      </c>
      <c r="G422" s="107" t="s">
        <v>24</v>
      </c>
      <c r="H422" s="107" t="s">
        <v>2176</v>
      </c>
      <c r="I422" s="107" t="s">
        <v>2189</v>
      </c>
      <c r="J422" s="107" t="s">
        <v>2190</v>
      </c>
      <c r="K422" s="107" t="s">
        <v>2050</v>
      </c>
      <c r="L422" s="108">
        <v>0.16764162983872857</v>
      </c>
      <c r="M422" s="93">
        <v>0.08</v>
      </c>
      <c r="N422" s="108">
        <v>0.15</v>
      </c>
      <c r="O422" s="107" t="s">
        <v>2191</v>
      </c>
      <c r="P422" s="107" t="s">
        <v>2023</v>
      </c>
      <c r="Q422" s="107" t="s">
        <v>1259</v>
      </c>
      <c r="R422" s="107" t="s">
        <v>2179</v>
      </c>
      <c r="S422" s="107"/>
      <c r="T422" s="93">
        <v>0.2</v>
      </c>
      <c r="U422" s="109">
        <v>45</v>
      </c>
      <c r="V422" s="110">
        <v>45200</v>
      </c>
      <c r="W422" s="110"/>
      <c r="X422" s="107" t="s">
        <v>1424</v>
      </c>
      <c r="Y422" s="107"/>
      <c r="Z422" s="107"/>
      <c r="AA422" s="107" t="s">
        <v>2190</v>
      </c>
      <c r="AB422" s="107"/>
      <c r="AC422" s="107"/>
      <c r="AD422" s="107" t="s">
        <v>1331</v>
      </c>
      <c r="AE422" s="110"/>
      <c r="AF422" s="106"/>
      <c r="AG422" s="108">
        <v>2.672421368070272E-5</v>
      </c>
      <c r="AH422" s="108">
        <v>2.7908430873162729E-5</v>
      </c>
      <c r="AI422" s="108">
        <v>0.3898838509505177</v>
      </c>
      <c r="AJ422" s="106" t="s">
        <v>1267</v>
      </c>
      <c r="AK422" s="97">
        <v>45.610198751104583</v>
      </c>
      <c r="AL422" s="108">
        <v>3.4645936833337263E-5</v>
      </c>
      <c r="AM422" s="111"/>
      <c r="AN422" s="112">
        <v>12</v>
      </c>
      <c r="AO422" s="113" t="s">
        <v>2056</v>
      </c>
      <c r="AP422" s="113" t="s">
        <v>1267</v>
      </c>
      <c r="AQ422" s="113" t="s">
        <v>1365</v>
      </c>
      <c r="AR422" s="114" t="s">
        <v>1267</v>
      </c>
      <c r="AS422" s="114"/>
      <c r="AT422" s="107"/>
    </row>
    <row r="423" spans="1:46" x14ac:dyDescent="0.25">
      <c r="A423" s="107" t="s">
        <v>2192</v>
      </c>
      <c r="B423" s="107" t="s">
        <v>1256</v>
      </c>
      <c r="C423" s="107" t="s">
        <v>1257</v>
      </c>
      <c r="D423" s="107" t="s">
        <v>34</v>
      </c>
      <c r="E423" s="107" t="s">
        <v>22</v>
      </c>
      <c r="F423" s="107" t="s">
        <v>23</v>
      </c>
      <c r="G423" s="107" t="s">
        <v>24</v>
      </c>
      <c r="H423" s="107" t="s">
        <v>2176</v>
      </c>
      <c r="I423" s="107" t="s">
        <v>2189</v>
      </c>
      <c r="J423" s="107" t="s">
        <v>2193</v>
      </c>
      <c r="K423" s="107" t="s">
        <v>2050</v>
      </c>
      <c r="L423" s="108">
        <v>0.16764162983872857</v>
      </c>
      <c r="M423" s="93">
        <v>0.08</v>
      </c>
      <c r="N423" s="108">
        <v>0.15</v>
      </c>
      <c r="O423" s="107" t="s">
        <v>2194</v>
      </c>
      <c r="P423" s="107" t="s">
        <v>2023</v>
      </c>
      <c r="Q423" s="107" t="s">
        <v>1259</v>
      </c>
      <c r="R423" s="107" t="s">
        <v>2179</v>
      </c>
      <c r="S423" s="107"/>
      <c r="T423" s="93">
        <v>0.2</v>
      </c>
      <c r="U423" s="107">
        <v>45</v>
      </c>
      <c r="V423" s="110">
        <v>45200</v>
      </c>
      <c r="W423" s="110"/>
      <c r="X423" s="107" t="s">
        <v>1424</v>
      </c>
      <c r="Y423" s="107"/>
      <c r="Z423" s="107"/>
      <c r="AA423" s="107" t="s">
        <v>2193</v>
      </c>
      <c r="AB423" s="107"/>
      <c r="AC423" s="107"/>
      <c r="AD423" s="107" t="s">
        <v>1331</v>
      </c>
      <c r="AE423" s="110"/>
      <c r="AF423" s="107"/>
      <c r="AG423" s="108">
        <v>2.672421368070272E-5</v>
      </c>
      <c r="AH423" s="108">
        <v>2.7908430873162729E-5</v>
      </c>
      <c r="AI423" s="108">
        <v>0.3898838509505177</v>
      </c>
      <c r="AJ423" s="107" t="s">
        <v>1267</v>
      </c>
      <c r="AK423" s="97">
        <v>45.610198751104583</v>
      </c>
      <c r="AL423" s="108">
        <v>3.4645936833337263E-5</v>
      </c>
      <c r="AM423" s="111"/>
      <c r="AN423" s="107">
        <v>12</v>
      </c>
      <c r="AO423" s="113" t="s">
        <v>2056</v>
      </c>
      <c r="AP423" s="113" t="s">
        <v>1267</v>
      </c>
      <c r="AQ423" s="113" t="s">
        <v>1365</v>
      </c>
      <c r="AR423" s="114" t="s">
        <v>1267</v>
      </c>
      <c r="AS423" s="107"/>
      <c r="AT423" s="107"/>
    </row>
    <row r="424" spans="1:46" x14ac:dyDescent="0.25">
      <c r="A424" s="106" t="s">
        <v>2195</v>
      </c>
      <c r="B424" s="107" t="s">
        <v>1269</v>
      </c>
      <c r="C424" s="107" t="s">
        <v>1257</v>
      </c>
      <c r="D424" s="107" t="s">
        <v>34</v>
      </c>
      <c r="E424" s="107" t="s">
        <v>22</v>
      </c>
      <c r="F424" s="107" t="s">
        <v>23</v>
      </c>
      <c r="G424" s="107" t="s">
        <v>24</v>
      </c>
      <c r="H424" s="107" t="s">
        <v>2176</v>
      </c>
      <c r="I424" s="107" t="s">
        <v>2189</v>
      </c>
      <c r="J424" s="107" t="s">
        <v>2190</v>
      </c>
      <c r="K424" s="107" t="s">
        <v>2050</v>
      </c>
      <c r="L424" s="108">
        <v>0.22352217311830477</v>
      </c>
      <c r="M424" s="93">
        <v>0.08</v>
      </c>
      <c r="N424" s="108">
        <v>0.2</v>
      </c>
      <c r="O424" s="107" t="s">
        <v>2191</v>
      </c>
      <c r="P424" s="107" t="s">
        <v>2023</v>
      </c>
      <c r="Q424" s="107" t="s">
        <v>1259</v>
      </c>
      <c r="R424" s="107" t="s">
        <v>2179</v>
      </c>
      <c r="S424" s="107"/>
      <c r="T424" s="93">
        <v>0.2</v>
      </c>
      <c r="U424" s="109">
        <v>45</v>
      </c>
      <c r="V424" s="110">
        <v>45200</v>
      </c>
      <c r="W424" s="110"/>
      <c r="X424" s="107" t="s">
        <v>1424</v>
      </c>
      <c r="Y424" s="107"/>
      <c r="Z424" s="107"/>
      <c r="AA424" s="107" t="s">
        <v>2190</v>
      </c>
      <c r="AB424" s="107"/>
      <c r="AC424" s="107"/>
      <c r="AD424" s="107" t="s">
        <v>1331</v>
      </c>
      <c r="AE424" s="110"/>
      <c r="AF424" s="106"/>
      <c r="AG424" s="108">
        <v>3.5632284907603627E-5</v>
      </c>
      <c r="AH424" s="108">
        <v>3.721124116421698E-5</v>
      </c>
      <c r="AI424" s="108">
        <v>0.51984513460069026</v>
      </c>
      <c r="AJ424" s="106" t="s">
        <v>1267</v>
      </c>
      <c r="AK424" s="97">
        <v>27.385746461614257</v>
      </c>
      <c r="AL424" s="108">
        <v>4.619458244444967E-5</v>
      </c>
      <c r="AM424" s="111"/>
      <c r="AN424" s="112">
        <v>12</v>
      </c>
      <c r="AO424" s="113" t="s">
        <v>2056</v>
      </c>
      <c r="AP424" s="113" t="s">
        <v>1267</v>
      </c>
      <c r="AQ424" s="113" t="s">
        <v>1365</v>
      </c>
      <c r="AR424" s="114" t="s">
        <v>1267</v>
      </c>
      <c r="AS424" s="114"/>
      <c r="AT424" s="107"/>
    </row>
    <row r="425" spans="1:46" x14ac:dyDescent="0.25">
      <c r="A425" s="106" t="s">
        <v>2196</v>
      </c>
      <c r="B425" s="107" t="s">
        <v>1269</v>
      </c>
      <c r="C425" s="107" t="s">
        <v>1257</v>
      </c>
      <c r="D425" s="107" t="s">
        <v>34</v>
      </c>
      <c r="E425" s="107" t="s">
        <v>22</v>
      </c>
      <c r="F425" s="107" t="s">
        <v>23</v>
      </c>
      <c r="G425" s="107" t="s">
        <v>24</v>
      </c>
      <c r="H425" s="107" t="s">
        <v>2176</v>
      </c>
      <c r="I425" s="107" t="s">
        <v>2189</v>
      </c>
      <c r="J425" s="107" t="s">
        <v>2193</v>
      </c>
      <c r="K425" s="107" t="s">
        <v>2050</v>
      </c>
      <c r="L425" s="108">
        <v>0.22352217311830477</v>
      </c>
      <c r="M425" s="93">
        <v>0.08</v>
      </c>
      <c r="N425" s="108">
        <v>0.2</v>
      </c>
      <c r="O425" s="107" t="s">
        <v>2194</v>
      </c>
      <c r="P425" s="107" t="s">
        <v>2023</v>
      </c>
      <c r="Q425" s="107" t="s">
        <v>1259</v>
      </c>
      <c r="R425" s="107" t="s">
        <v>2179</v>
      </c>
      <c r="S425" s="107"/>
      <c r="T425" s="93">
        <v>0.2</v>
      </c>
      <c r="U425" s="109">
        <v>45</v>
      </c>
      <c r="V425" s="110">
        <v>45200</v>
      </c>
      <c r="W425" s="110"/>
      <c r="X425" s="107" t="s">
        <v>1424</v>
      </c>
      <c r="Y425" s="107"/>
      <c r="Z425" s="107"/>
      <c r="AA425" s="107" t="s">
        <v>2193</v>
      </c>
      <c r="AB425" s="107"/>
      <c r="AC425" s="107"/>
      <c r="AD425" s="107" t="s">
        <v>1331</v>
      </c>
      <c r="AE425" s="110"/>
      <c r="AF425" s="106"/>
      <c r="AG425" s="108">
        <v>3.5632284907603627E-5</v>
      </c>
      <c r="AH425" s="108">
        <v>3.721124116421698E-5</v>
      </c>
      <c r="AI425" s="108">
        <v>0.51984513460069026</v>
      </c>
      <c r="AJ425" s="106" t="s">
        <v>1267</v>
      </c>
      <c r="AK425" s="97">
        <v>27.385746461614257</v>
      </c>
      <c r="AL425" s="108">
        <v>4.619458244444967E-5</v>
      </c>
      <c r="AM425" s="111"/>
      <c r="AN425" s="112">
        <v>12</v>
      </c>
      <c r="AO425" s="113" t="s">
        <v>2056</v>
      </c>
      <c r="AP425" s="113" t="s">
        <v>1267</v>
      </c>
      <c r="AQ425" s="113" t="s">
        <v>1365</v>
      </c>
      <c r="AR425" s="114" t="s">
        <v>1267</v>
      </c>
      <c r="AS425" s="114"/>
      <c r="AT425" s="107"/>
    </row>
    <row r="426" spans="1:46" x14ac:dyDescent="0.25">
      <c r="A426" s="106" t="s">
        <v>2197</v>
      </c>
      <c r="B426" s="107" t="s">
        <v>1271</v>
      </c>
      <c r="C426" s="107" t="s">
        <v>1257</v>
      </c>
      <c r="D426" s="107" t="s">
        <v>34</v>
      </c>
      <c r="E426" s="107" t="s">
        <v>22</v>
      </c>
      <c r="F426" s="107" t="s">
        <v>23</v>
      </c>
      <c r="G426" s="107" t="s">
        <v>24</v>
      </c>
      <c r="H426" s="107" t="s">
        <v>2176</v>
      </c>
      <c r="I426" s="107" t="s">
        <v>2189</v>
      </c>
      <c r="J426" s="107" t="s">
        <v>2190</v>
      </c>
      <c r="K426" s="107" t="s">
        <v>2050</v>
      </c>
      <c r="L426" s="108">
        <v>0.26822660774196572</v>
      </c>
      <c r="M426" s="93">
        <v>0.08</v>
      </c>
      <c r="N426" s="108">
        <v>0.24</v>
      </c>
      <c r="O426" s="107" t="s">
        <v>2191</v>
      </c>
      <c r="P426" s="107" t="s">
        <v>2023</v>
      </c>
      <c r="Q426" s="107" t="s">
        <v>1259</v>
      </c>
      <c r="R426" s="107" t="s">
        <v>2179</v>
      </c>
      <c r="S426" s="107"/>
      <c r="T426" s="93">
        <v>0.2</v>
      </c>
      <c r="U426" s="109">
        <v>45</v>
      </c>
      <c r="V426" s="110">
        <v>45200</v>
      </c>
      <c r="W426" s="110"/>
      <c r="X426" s="107" t="s">
        <v>1424</v>
      </c>
      <c r="Y426" s="107"/>
      <c r="Z426" s="107"/>
      <c r="AA426" s="107" t="s">
        <v>2190</v>
      </c>
      <c r="AB426" s="107"/>
      <c r="AC426" s="107"/>
      <c r="AD426" s="107" t="s">
        <v>1331</v>
      </c>
      <c r="AE426" s="110"/>
      <c r="AF426" s="106"/>
      <c r="AG426" s="108">
        <v>4.2758741889124352E-5</v>
      </c>
      <c r="AH426" s="108">
        <v>4.4653489397060367E-5</v>
      </c>
      <c r="AI426" s="108">
        <v>0.62381416152082814</v>
      </c>
      <c r="AJ426" s="106" t="s">
        <v>1267</v>
      </c>
      <c r="AK426" s="97">
        <v>18.273520316869078</v>
      </c>
      <c r="AL426" s="108">
        <v>5.5433498933339613E-5</v>
      </c>
      <c r="AM426" s="111"/>
      <c r="AN426" s="112">
        <v>12</v>
      </c>
      <c r="AO426" s="113" t="s">
        <v>2056</v>
      </c>
      <c r="AP426" s="113" t="s">
        <v>1267</v>
      </c>
      <c r="AQ426" s="113" t="s">
        <v>1365</v>
      </c>
      <c r="AR426" s="114" t="s">
        <v>1267</v>
      </c>
      <c r="AS426" s="114"/>
      <c r="AT426" s="107"/>
    </row>
    <row r="427" spans="1:46" x14ac:dyDescent="0.25">
      <c r="A427" s="106" t="s">
        <v>2198</v>
      </c>
      <c r="B427" s="107" t="s">
        <v>1271</v>
      </c>
      <c r="C427" s="107" t="s">
        <v>1257</v>
      </c>
      <c r="D427" s="107" t="s">
        <v>34</v>
      </c>
      <c r="E427" s="107" t="s">
        <v>22</v>
      </c>
      <c r="F427" s="107" t="s">
        <v>23</v>
      </c>
      <c r="G427" s="107" t="s">
        <v>24</v>
      </c>
      <c r="H427" s="107" t="s">
        <v>2176</v>
      </c>
      <c r="I427" s="107" t="s">
        <v>2189</v>
      </c>
      <c r="J427" s="107" t="s">
        <v>2193</v>
      </c>
      <c r="K427" s="107" t="s">
        <v>2050</v>
      </c>
      <c r="L427" s="108">
        <v>0.26822660774196572</v>
      </c>
      <c r="M427" s="93">
        <v>0.08</v>
      </c>
      <c r="N427" s="108">
        <v>0.24</v>
      </c>
      <c r="O427" s="107" t="s">
        <v>2194</v>
      </c>
      <c r="P427" s="107" t="s">
        <v>2023</v>
      </c>
      <c r="Q427" s="107" t="s">
        <v>1259</v>
      </c>
      <c r="R427" s="107" t="s">
        <v>2179</v>
      </c>
      <c r="S427" s="107"/>
      <c r="T427" s="93">
        <v>0.2</v>
      </c>
      <c r="U427" s="109">
        <v>45</v>
      </c>
      <c r="V427" s="110">
        <v>45200</v>
      </c>
      <c r="W427" s="110"/>
      <c r="X427" s="107" t="s">
        <v>1424</v>
      </c>
      <c r="Y427" s="107"/>
      <c r="Z427" s="107"/>
      <c r="AA427" s="107" t="s">
        <v>2193</v>
      </c>
      <c r="AB427" s="107"/>
      <c r="AC427" s="107"/>
      <c r="AD427" s="107" t="s">
        <v>1331</v>
      </c>
      <c r="AE427" s="110"/>
      <c r="AF427" s="106"/>
      <c r="AG427" s="108">
        <v>4.2758741889124352E-5</v>
      </c>
      <c r="AH427" s="108">
        <v>4.4653489397060367E-5</v>
      </c>
      <c r="AI427" s="108">
        <v>0.62381416152082814</v>
      </c>
      <c r="AJ427" s="106" t="s">
        <v>1267</v>
      </c>
      <c r="AK427" s="97">
        <v>18.273520316869078</v>
      </c>
      <c r="AL427" s="108">
        <v>5.5433498933339613E-5</v>
      </c>
      <c r="AM427" s="111"/>
      <c r="AN427" s="112">
        <v>12</v>
      </c>
      <c r="AO427" s="113" t="s">
        <v>2056</v>
      </c>
      <c r="AP427" s="113" t="s">
        <v>1267</v>
      </c>
      <c r="AQ427" s="113" t="s">
        <v>1365</v>
      </c>
      <c r="AR427" s="114" t="s">
        <v>1267</v>
      </c>
      <c r="AS427" s="114"/>
      <c r="AT427" s="107"/>
    </row>
    <row r="428" spans="1:46" x14ac:dyDescent="0.25">
      <c r="A428" s="106" t="s">
        <v>2199</v>
      </c>
      <c r="B428" s="107" t="s">
        <v>1256</v>
      </c>
      <c r="C428" s="107" t="s">
        <v>1257</v>
      </c>
      <c r="D428" s="107" t="s">
        <v>34</v>
      </c>
      <c r="E428" s="107" t="s">
        <v>22</v>
      </c>
      <c r="F428" s="107" t="s">
        <v>23</v>
      </c>
      <c r="G428" s="107" t="s">
        <v>557</v>
      </c>
      <c r="H428" s="107" t="s">
        <v>2176</v>
      </c>
      <c r="I428" s="107" t="s">
        <v>2048</v>
      </c>
      <c r="J428" s="107" t="s">
        <v>2084</v>
      </c>
      <c r="K428" s="107" t="s">
        <v>2050</v>
      </c>
      <c r="L428" s="108">
        <v>1.39</v>
      </c>
      <c r="M428" s="93">
        <v>2</v>
      </c>
      <c r="N428" s="108">
        <v>1.29</v>
      </c>
      <c r="O428" s="107" t="s">
        <v>2200</v>
      </c>
      <c r="P428" s="107" t="s">
        <v>2023</v>
      </c>
      <c r="Q428" s="107" t="s">
        <v>1259</v>
      </c>
      <c r="R428" s="107" t="s">
        <v>2179</v>
      </c>
      <c r="S428" s="107"/>
      <c r="T428" s="93">
        <v>1.24</v>
      </c>
      <c r="U428" s="109">
        <v>45</v>
      </c>
      <c r="V428" s="110">
        <v>45200</v>
      </c>
      <c r="W428" s="110"/>
      <c r="X428" s="107" t="s">
        <v>2053</v>
      </c>
      <c r="Y428" s="107" t="s">
        <v>2086</v>
      </c>
      <c r="Z428" s="107"/>
      <c r="AA428" s="107" t="s">
        <v>2048</v>
      </c>
      <c r="AB428" s="107"/>
      <c r="AC428" s="107"/>
      <c r="AD428" s="107" t="s">
        <v>1331</v>
      </c>
      <c r="AE428" s="110"/>
      <c r="AF428" s="106"/>
      <c r="AG428" s="108">
        <v>2.293081239179652E-4</v>
      </c>
      <c r="AH428" s="108">
        <v>2.394693442239714E-4</v>
      </c>
      <c r="AI428" s="108">
        <v>0.99800563013401111</v>
      </c>
      <c r="AJ428" s="106" t="s">
        <v>1267</v>
      </c>
      <c r="AK428" s="97">
        <v>28.73649607438476</v>
      </c>
      <c r="AL428" s="108">
        <v>2.9728076835314367E-4</v>
      </c>
      <c r="AM428" s="111"/>
      <c r="AN428" s="112">
        <v>15</v>
      </c>
      <c r="AO428" s="113" t="s">
        <v>2056</v>
      </c>
      <c r="AP428" s="113" t="s">
        <v>1267</v>
      </c>
      <c r="AQ428" s="113" t="s">
        <v>1365</v>
      </c>
      <c r="AR428" s="114" t="s">
        <v>1267</v>
      </c>
      <c r="AS428" s="114"/>
      <c r="AT428" s="107"/>
    </row>
    <row r="429" spans="1:46" x14ac:dyDescent="0.25">
      <c r="A429" s="106" t="s">
        <v>2201</v>
      </c>
      <c r="B429" s="107" t="s">
        <v>1256</v>
      </c>
      <c r="C429" s="107" t="s">
        <v>1257</v>
      </c>
      <c r="D429" s="107" t="s">
        <v>34</v>
      </c>
      <c r="E429" s="107" t="s">
        <v>22</v>
      </c>
      <c r="F429" s="107" t="s">
        <v>23</v>
      </c>
      <c r="G429" s="107" t="s">
        <v>557</v>
      </c>
      <c r="H429" s="107" t="s">
        <v>2176</v>
      </c>
      <c r="I429" s="107" t="s">
        <v>2048</v>
      </c>
      <c r="J429" s="107" t="s">
        <v>2151</v>
      </c>
      <c r="K429" s="107" t="s">
        <v>2050</v>
      </c>
      <c r="L429" s="108">
        <v>1.4</v>
      </c>
      <c r="M429" s="93">
        <v>2</v>
      </c>
      <c r="N429" s="108">
        <v>1.3</v>
      </c>
      <c r="O429" s="107" t="s">
        <v>2202</v>
      </c>
      <c r="P429" s="107" t="s">
        <v>2023</v>
      </c>
      <c r="Q429" s="107" t="s">
        <v>1259</v>
      </c>
      <c r="R429" s="107" t="s">
        <v>2179</v>
      </c>
      <c r="S429" s="107"/>
      <c r="T429" s="93">
        <v>1.49</v>
      </c>
      <c r="U429" s="109">
        <v>45</v>
      </c>
      <c r="V429" s="110">
        <v>45200</v>
      </c>
      <c r="W429" s="110"/>
      <c r="X429" s="107" t="s">
        <v>2053</v>
      </c>
      <c r="Y429" s="107" t="s">
        <v>2093</v>
      </c>
      <c r="Z429" s="107"/>
      <c r="AA429" s="107" t="s">
        <v>2048</v>
      </c>
      <c r="AB429" s="107"/>
      <c r="AC429" s="107"/>
      <c r="AD429" s="107" t="s">
        <v>1331</v>
      </c>
      <c r="AE429" s="110"/>
      <c r="AF429" s="106"/>
      <c r="AG429" s="108">
        <v>2.3203875279966969E-4</v>
      </c>
      <c r="AH429" s="108">
        <v>2.4232097414640164E-4</v>
      </c>
      <c r="AI429" s="108">
        <v>0.83968723614904084</v>
      </c>
      <c r="AJ429" s="106" t="s">
        <v>1267</v>
      </c>
      <c r="AK429" s="97">
        <v>39.2995321438991</v>
      </c>
      <c r="AL429" s="108">
        <v>3.0082082370822921E-4</v>
      </c>
      <c r="AM429" s="111"/>
      <c r="AN429" s="112">
        <v>15</v>
      </c>
      <c r="AO429" s="113" t="s">
        <v>2056</v>
      </c>
      <c r="AP429" s="113" t="s">
        <v>1267</v>
      </c>
      <c r="AQ429" s="113" t="s">
        <v>1365</v>
      </c>
      <c r="AR429" s="114" t="s">
        <v>1267</v>
      </c>
      <c r="AS429" s="114"/>
      <c r="AT429" s="107"/>
    </row>
    <row r="430" spans="1:46" x14ac:dyDescent="0.25">
      <c r="A430" s="106" t="s">
        <v>2203</v>
      </c>
      <c r="B430" s="107" t="s">
        <v>1256</v>
      </c>
      <c r="C430" s="107" t="s">
        <v>1257</v>
      </c>
      <c r="D430" s="107" t="s">
        <v>34</v>
      </c>
      <c r="E430" s="107" t="s">
        <v>22</v>
      </c>
      <c r="F430" s="107" t="s">
        <v>23</v>
      </c>
      <c r="G430" s="107" t="s">
        <v>557</v>
      </c>
      <c r="H430" s="107" t="s">
        <v>2176</v>
      </c>
      <c r="I430" s="107" t="s">
        <v>2048</v>
      </c>
      <c r="J430" s="107" t="s">
        <v>2204</v>
      </c>
      <c r="K430" s="107" t="s">
        <v>2050</v>
      </c>
      <c r="L430" s="108">
        <v>0.41</v>
      </c>
      <c r="M430" s="93">
        <v>0.75</v>
      </c>
      <c r="N430" s="108">
        <v>0.38</v>
      </c>
      <c r="O430" s="107" t="s">
        <v>2205</v>
      </c>
      <c r="P430" s="107" t="s">
        <v>2023</v>
      </c>
      <c r="Q430" s="107" t="s">
        <v>1259</v>
      </c>
      <c r="R430" s="107" t="s">
        <v>2179</v>
      </c>
      <c r="S430" s="107"/>
      <c r="T430" s="93">
        <v>0.99</v>
      </c>
      <c r="U430" s="109">
        <v>45</v>
      </c>
      <c r="V430" s="110">
        <v>45200</v>
      </c>
      <c r="W430" s="110"/>
      <c r="X430" s="107" t="s">
        <v>2053</v>
      </c>
      <c r="Y430" s="107" t="s">
        <v>2086</v>
      </c>
      <c r="Z430" s="107"/>
      <c r="AA430" s="107" t="s">
        <v>2048</v>
      </c>
      <c r="AB430" s="107"/>
      <c r="AC430" s="107"/>
      <c r="AD430" s="107" t="s">
        <v>1331</v>
      </c>
      <c r="AE430" s="110"/>
      <c r="AF430" s="106"/>
      <c r="AG430" s="108">
        <v>6.7086927791197156E-5</v>
      </c>
      <c r="AH430" s="108">
        <v>7.0059718468178832E-5</v>
      </c>
      <c r="AI430" s="108">
        <v>0.36620856580049599</v>
      </c>
      <c r="AJ430" s="106" t="s">
        <v>1267</v>
      </c>
      <c r="AK430" s="97">
        <v>125.39143348521445</v>
      </c>
      <c r="AL430" s="108">
        <v>8.6973165623010256E-5</v>
      </c>
      <c r="AM430" s="111"/>
      <c r="AN430" s="112">
        <v>15</v>
      </c>
      <c r="AO430" s="113" t="s">
        <v>2056</v>
      </c>
      <c r="AP430" s="113" t="s">
        <v>1267</v>
      </c>
      <c r="AQ430" s="113" t="s">
        <v>1365</v>
      </c>
      <c r="AR430" s="114" t="s">
        <v>1267</v>
      </c>
      <c r="AS430" s="114"/>
      <c r="AT430" s="107"/>
    </row>
    <row r="431" spans="1:46" x14ac:dyDescent="0.25">
      <c r="A431" s="106" t="s">
        <v>2206</v>
      </c>
      <c r="B431" s="107" t="s">
        <v>1256</v>
      </c>
      <c r="C431" s="107" t="s">
        <v>1257</v>
      </c>
      <c r="D431" s="107" t="s">
        <v>34</v>
      </c>
      <c r="E431" s="107" t="s">
        <v>22</v>
      </c>
      <c r="F431" s="107" t="s">
        <v>23</v>
      </c>
      <c r="G431" s="107" t="s">
        <v>557</v>
      </c>
      <c r="H431" s="107" t="s">
        <v>2176</v>
      </c>
      <c r="I431" s="107" t="s">
        <v>2048</v>
      </c>
      <c r="J431" s="107" t="s">
        <v>2207</v>
      </c>
      <c r="K431" s="107" t="s">
        <v>2050</v>
      </c>
      <c r="L431" s="108">
        <v>0.42</v>
      </c>
      <c r="M431" s="93">
        <v>0.75</v>
      </c>
      <c r="N431" s="108">
        <v>0.39</v>
      </c>
      <c r="O431" s="107" t="s">
        <v>2208</v>
      </c>
      <c r="P431" s="107" t="s">
        <v>2023</v>
      </c>
      <c r="Q431" s="107" t="s">
        <v>1259</v>
      </c>
      <c r="R431" s="107" t="s">
        <v>2179</v>
      </c>
      <c r="S431" s="107"/>
      <c r="T431" s="93">
        <v>1.24</v>
      </c>
      <c r="U431" s="109">
        <v>45</v>
      </c>
      <c r="V431" s="110">
        <v>45200</v>
      </c>
      <c r="W431" s="110"/>
      <c r="X431" s="107" t="s">
        <v>2053</v>
      </c>
      <c r="Y431" s="107" t="s">
        <v>2093</v>
      </c>
      <c r="Z431" s="107"/>
      <c r="AA431" s="107" t="s">
        <v>2048</v>
      </c>
      <c r="AB431" s="107"/>
      <c r="AC431" s="107"/>
      <c r="AD431" s="107" t="s">
        <v>1331</v>
      </c>
      <c r="AE431" s="110"/>
      <c r="AF431" s="106"/>
      <c r="AG431" s="108">
        <v>7.0094443351223433E-5</v>
      </c>
      <c r="AH431" s="108">
        <v>7.3200504614772281E-5</v>
      </c>
      <c r="AI431" s="108">
        <v>0.30506834171586833</v>
      </c>
      <c r="AJ431" s="106" t="s">
        <v>1267</v>
      </c>
      <c r="AK431" s="97">
        <v>155.99058023405058</v>
      </c>
      <c r="AL431" s="108">
        <v>9.0872183770481112E-5</v>
      </c>
      <c r="AM431" s="111"/>
      <c r="AN431" s="112">
        <v>15</v>
      </c>
      <c r="AO431" s="113" t="s">
        <v>2056</v>
      </c>
      <c r="AP431" s="113" t="s">
        <v>1267</v>
      </c>
      <c r="AQ431" s="113" t="s">
        <v>1365</v>
      </c>
      <c r="AR431" s="114" t="s">
        <v>1267</v>
      </c>
      <c r="AS431" s="114"/>
      <c r="AT431" s="107"/>
    </row>
    <row r="432" spans="1:46" x14ac:dyDescent="0.25">
      <c r="A432" s="106" t="s">
        <v>2209</v>
      </c>
      <c r="B432" s="107" t="s">
        <v>1256</v>
      </c>
      <c r="C432" s="107" t="s">
        <v>1257</v>
      </c>
      <c r="D432" s="107" t="s">
        <v>34</v>
      </c>
      <c r="E432" s="107" t="s">
        <v>22</v>
      </c>
      <c r="F432" s="107" t="s">
        <v>23</v>
      </c>
      <c r="G432" s="107" t="s">
        <v>557</v>
      </c>
      <c r="H432" s="107" t="s">
        <v>2176</v>
      </c>
      <c r="I432" s="107" t="s">
        <v>2048</v>
      </c>
      <c r="J432" s="107" t="s">
        <v>2088</v>
      </c>
      <c r="K432" s="107" t="s">
        <v>2050</v>
      </c>
      <c r="L432" s="108">
        <v>0.18</v>
      </c>
      <c r="M432" s="93">
        <v>0.3</v>
      </c>
      <c r="N432" s="108">
        <v>0.17</v>
      </c>
      <c r="O432" s="107" t="s">
        <v>2210</v>
      </c>
      <c r="P432" s="107" t="s">
        <v>2023</v>
      </c>
      <c r="Q432" s="107" t="s">
        <v>1259</v>
      </c>
      <c r="R432" s="107" t="s">
        <v>2179</v>
      </c>
      <c r="S432" s="107"/>
      <c r="T432" s="93">
        <v>0.99</v>
      </c>
      <c r="U432" s="109">
        <v>45</v>
      </c>
      <c r="V432" s="110">
        <v>45200</v>
      </c>
      <c r="W432" s="110"/>
      <c r="X432" s="107" t="s">
        <v>2053</v>
      </c>
      <c r="Y432" s="107" t="s">
        <v>2086</v>
      </c>
      <c r="Z432" s="107"/>
      <c r="AA432" s="107" t="s">
        <v>2048</v>
      </c>
      <c r="AB432" s="107"/>
      <c r="AC432" s="107"/>
      <c r="AD432" s="107" t="s">
        <v>1331</v>
      </c>
      <c r="AE432" s="110"/>
      <c r="AF432" s="106"/>
      <c r="AG432" s="108">
        <v>2.9602822485801667E-5</v>
      </c>
      <c r="AH432" s="108">
        <v>3.0914598081966048E-5</v>
      </c>
      <c r="AI432" s="108">
        <v>0.16159343590622111</v>
      </c>
      <c r="AJ432" s="106" t="s">
        <v>1267</v>
      </c>
      <c r="AK432" s="97">
        <v>318.71885562283069</v>
      </c>
      <c r="AL432" s="108">
        <v>3.8377837050156824E-5</v>
      </c>
      <c r="AM432" s="111"/>
      <c r="AN432" s="112">
        <v>15</v>
      </c>
      <c r="AO432" s="113" t="s">
        <v>2056</v>
      </c>
      <c r="AP432" s="113" t="s">
        <v>1267</v>
      </c>
      <c r="AQ432" s="113" t="s">
        <v>1365</v>
      </c>
      <c r="AR432" s="114" t="s">
        <v>1267</v>
      </c>
      <c r="AS432" s="114"/>
      <c r="AT432" s="107"/>
    </row>
    <row r="433" spans="1:46" x14ac:dyDescent="0.25">
      <c r="A433" s="106" t="s">
        <v>2211</v>
      </c>
      <c r="B433" s="107" t="s">
        <v>1256</v>
      </c>
      <c r="C433" s="107" t="s">
        <v>1257</v>
      </c>
      <c r="D433" s="107" t="s">
        <v>34</v>
      </c>
      <c r="E433" s="107" t="s">
        <v>22</v>
      </c>
      <c r="F433" s="107" t="s">
        <v>23</v>
      </c>
      <c r="G433" s="107" t="s">
        <v>557</v>
      </c>
      <c r="H433" s="107" t="s">
        <v>2176</v>
      </c>
      <c r="I433" s="107" t="s">
        <v>2048</v>
      </c>
      <c r="J433" s="107" t="s">
        <v>2156</v>
      </c>
      <c r="K433" s="107" t="s">
        <v>2050</v>
      </c>
      <c r="L433" s="108">
        <v>0.2</v>
      </c>
      <c r="M433" s="93">
        <v>0.3</v>
      </c>
      <c r="N433" s="108">
        <v>0.19</v>
      </c>
      <c r="O433" s="107" t="s">
        <v>2212</v>
      </c>
      <c r="P433" s="107" t="s">
        <v>2023</v>
      </c>
      <c r="Q433" s="107" t="s">
        <v>1259</v>
      </c>
      <c r="R433" s="107" t="s">
        <v>2179</v>
      </c>
      <c r="S433" s="107"/>
      <c r="T433" s="93">
        <v>1.05</v>
      </c>
      <c r="U433" s="109">
        <v>45</v>
      </c>
      <c r="V433" s="110">
        <v>45200</v>
      </c>
      <c r="W433" s="110"/>
      <c r="X433" s="107" t="s">
        <v>2053</v>
      </c>
      <c r="Y433" s="107" t="s">
        <v>2093</v>
      </c>
      <c r="Z433" s="107"/>
      <c r="AA433" s="107" t="s">
        <v>2048</v>
      </c>
      <c r="AB433" s="107"/>
      <c r="AC433" s="107"/>
      <c r="AD433" s="107" t="s">
        <v>1331</v>
      </c>
      <c r="AE433" s="110"/>
      <c r="AF433" s="106"/>
      <c r="AG433" s="108">
        <v>3.3007895260938026E-5</v>
      </c>
      <c r="AH433" s="108">
        <v>3.4470558204811564E-5</v>
      </c>
      <c r="AI433" s="108">
        <v>0.16849790496905304</v>
      </c>
      <c r="AJ433" s="106" t="s">
        <v>1267</v>
      </c>
      <c r="AK433" s="97">
        <v>304.54069156387368</v>
      </c>
      <c r="AL433" s="108">
        <v>4.2792258282145284E-5</v>
      </c>
      <c r="AM433" s="111"/>
      <c r="AN433" s="112">
        <v>15</v>
      </c>
      <c r="AO433" s="113" t="s">
        <v>2056</v>
      </c>
      <c r="AP433" s="113" t="s">
        <v>1267</v>
      </c>
      <c r="AQ433" s="113" t="s">
        <v>1365</v>
      </c>
      <c r="AR433" s="114" t="s">
        <v>1267</v>
      </c>
      <c r="AS433" s="114"/>
      <c r="AT433" s="107"/>
    </row>
    <row r="434" spans="1:46" x14ac:dyDescent="0.25">
      <c r="A434" s="106" t="s">
        <v>2213</v>
      </c>
      <c r="B434" s="107" t="s">
        <v>1256</v>
      </c>
      <c r="C434" s="107" t="s">
        <v>1257</v>
      </c>
      <c r="D434" s="107" t="s">
        <v>34</v>
      </c>
      <c r="E434" s="107" t="s">
        <v>22</v>
      </c>
      <c r="F434" s="107" t="s">
        <v>23</v>
      </c>
      <c r="G434" s="107" t="s">
        <v>557</v>
      </c>
      <c r="H434" s="107" t="s">
        <v>2176</v>
      </c>
      <c r="I434" s="107" t="s">
        <v>2048</v>
      </c>
      <c r="J434" s="107" t="s">
        <v>2214</v>
      </c>
      <c r="K434" s="107" t="s">
        <v>2050</v>
      </c>
      <c r="L434" s="108">
        <v>0.06</v>
      </c>
      <c r="M434" s="93">
        <v>0.09</v>
      </c>
      <c r="N434" s="108">
        <v>0.05</v>
      </c>
      <c r="O434" s="107" t="s">
        <v>2215</v>
      </c>
      <c r="P434" s="107" t="s">
        <v>2023</v>
      </c>
      <c r="Q434" s="107" t="s">
        <v>1259</v>
      </c>
      <c r="R434" s="107" t="s">
        <v>2179</v>
      </c>
      <c r="S434" s="107"/>
      <c r="T434" s="93">
        <v>0.61</v>
      </c>
      <c r="U434" s="109">
        <v>45</v>
      </c>
      <c r="V434" s="110">
        <v>45200</v>
      </c>
      <c r="W434" s="110"/>
      <c r="X434" s="107" t="s">
        <v>2053</v>
      </c>
      <c r="Y434" s="107" t="s">
        <v>2086</v>
      </c>
      <c r="Z434" s="107"/>
      <c r="AA434" s="107" t="s">
        <v>2048</v>
      </c>
      <c r="AB434" s="107"/>
      <c r="AC434" s="107"/>
      <c r="AD434" s="107" t="s">
        <v>1331</v>
      </c>
      <c r="AE434" s="110"/>
      <c r="AF434" s="106"/>
      <c r="AG434" s="108">
        <v>9.645326481799398E-6</v>
      </c>
      <c r="AH434" s="108">
        <v>1.0072735182504577E-5</v>
      </c>
      <c r="AI434" s="108">
        <v>8.5042049046007692E-2</v>
      </c>
      <c r="AJ434" s="106" t="s">
        <v>1267</v>
      </c>
      <c r="AK434" s="97">
        <v>630.17977565363003</v>
      </c>
      <c r="AL434" s="108">
        <v>1.2504441702868089E-5</v>
      </c>
      <c r="AM434" s="111"/>
      <c r="AN434" s="112">
        <v>15</v>
      </c>
      <c r="AO434" s="113" t="s">
        <v>2056</v>
      </c>
      <c r="AP434" s="113" t="s">
        <v>1267</v>
      </c>
      <c r="AQ434" s="113" t="s">
        <v>1365</v>
      </c>
      <c r="AR434" s="114" t="s">
        <v>1267</v>
      </c>
      <c r="AS434" s="114"/>
      <c r="AT434" s="107"/>
    </row>
    <row r="435" spans="1:46" x14ac:dyDescent="0.25">
      <c r="A435" s="106" t="s">
        <v>2216</v>
      </c>
      <c r="B435" s="107" t="s">
        <v>1256</v>
      </c>
      <c r="C435" s="107" t="s">
        <v>1257</v>
      </c>
      <c r="D435" s="107" t="s">
        <v>34</v>
      </c>
      <c r="E435" s="107" t="s">
        <v>22</v>
      </c>
      <c r="F435" s="107" t="s">
        <v>23</v>
      </c>
      <c r="G435" s="107" t="s">
        <v>557</v>
      </c>
      <c r="H435" s="107" t="s">
        <v>2176</v>
      </c>
      <c r="I435" s="107" t="s">
        <v>2048</v>
      </c>
      <c r="J435" s="107" t="s">
        <v>2217</v>
      </c>
      <c r="K435" s="107" t="s">
        <v>2050</v>
      </c>
      <c r="L435" s="108">
        <v>0.08</v>
      </c>
      <c r="M435" s="93">
        <v>0.12</v>
      </c>
      <c r="N435" s="108">
        <v>7.0000000000000007E-2</v>
      </c>
      <c r="O435" s="107" t="s">
        <v>2218</v>
      </c>
      <c r="P435" s="107" t="s">
        <v>2023</v>
      </c>
      <c r="Q435" s="107" t="s">
        <v>1259</v>
      </c>
      <c r="R435" s="107" t="s">
        <v>2179</v>
      </c>
      <c r="S435" s="107"/>
      <c r="T435" s="93">
        <v>0.89</v>
      </c>
      <c r="U435" s="109">
        <v>45</v>
      </c>
      <c r="V435" s="110">
        <v>45200</v>
      </c>
      <c r="W435" s="110"/>
      <c r="X435" s="107" t="s">
        <v>2053</v>
      </c>
      <c r="Y435" s="107" t="s">
        <v>2093</v>
      </c>
      <c r="Z435" s="107"/>
      <c r="AA435" s="107" t="s">
        <v>2048</v>
      </c>
      <c r="AB435" s="107"/>
      <c r="AC435" s="107"/>
      <c r="AD435" s="107" t="s">
        <v>1331</v>
      </c>
      <c r="AE435" s="110"/>
      <c r="AF435" s="106"/>
      <c r="AG435" s="108">
        <v>1.2485241781435129E-5</v>
      </c>
      <c r="AH435" s="108">
        <v>1.3038494279197927E-5</v>
      </c>
      <c r="AI435" s="108">
        <v>7.5747230761690224E-2</v>
      </c>
      <c r="AJ435" s="106" t="s">
        <v>1267</v>
      </c>
      <c r="AK435" s="97">
        <v>710.85651881435967</v>
      </c>
      <c r="AL435" s="108">
        <v>1.6186178694600611E-5</v>
      </c>
      <c r="AM435" s="111"/>
      <c r="AN435" s="112">
        <v>15</v>
      </c>
      <c r="AO435" s="113" t="s">
        <v>2056</v>
      </c>
      <c r="AP435" s="113" t="s">
        <v>1267</v>
      </c>
      <c r="AQ435" s="113" t="s">
        <v>1365</v>
      </c>
      <c r="AR435" s="114" t="s">
        <v>1267</v>
      </c>
      <c r="AS435" s="114"/>
      <c r="AT435" s="107"/>
    </row>
    <row r="436" spans="1:46" x14ac:dyDescent="0.25">
      <c r="A436" s="107" t="s">
        <v>2219</v>
      </c>
      <c r="B436" s="107" t="s">
        <v>1256</v>
      </c>
      <c r="C436" s="107" t="s">
        <v>1257</v>
      </c>
      <c r="D436" s="107" t="s">
        <v>34</v>
      </c>
      <c r="E436" s="107" t="s">
        <v>22</v>
      </c>
      <c r="F436" s="107" t="s">
        <v>23</v>
      </c>
      <c r="G436" s="107" t="s">
        <v>557</v>
      </c>
      <c r="H436" s="107" t="s">
        <v>2176</v>
      </c>
      <c r="I436" s="107" t="s">
        <v>2102</v>
      </c>
      <c r="J436" s="107" t="s">
        <v>2103</v>
      </c>
      <c r="K436" s="107" t="s">
        <v>2050</v>
      </c>
      <c r="L436" s="108">
        <v>0.82</v>
      </c>
      <c r="M436" s="93">
        <v>2</v>
      </c>
      <c r="N436" s="108">
        <v>0.76</v>
      </c>
      <c r="O436" s="107" t="s">
        <v>2220</v>
      </c>
      <c r="P436" s="107" t="s">
        <v>2023</v>
      </c>
      <c r="Q436" s="107" t="s">
        <v>1259</v>
      </c>
      <c r="R436" s="107" t="s">
        <v>2179</v>
      </c>
      <c r="S436" s="107"/>
      <c r="T436" s="93">
        <v>1.56</v>
      </c>
      <c r="U436" s="107">
        <v>45</v>
      </c>
      <c r="V436" s="110">
        <v>45200</v>
      </c>
      <c r="W436" s="110"/>
      <c r="X436" s="107" t="s">
        <v>2053</v>
      </c>
      <c r="Y436" s="107" t="s">
        <v>2105</v>
      </c>
      <c r="Z436" s="107"/>
      <c r="AA436" s="107" t="s">
        <v>2102</v>
      </c>
      <c r="AB436" s="107"/>
      <c r="AC436" s="107"/>
      <c r="AD436" s="107" t="s">
        <v>1331</v>
      </c>
      <c r="AE436" s="110"/>
      <c r="AF436" s="107"/>
      <c r="AG436" s="108">
        <v>1.3567488701882822E-4</v>
      </c>
      <c r="AH436" s="108">
        <v>1.4168698285492695E-4</v>
      </c>
      <c r="AI436" s="108">
        <v>0.46712244321567864</v>
      </c>
      <c r="AJ436" s="107" t="s">
        <v>1267</v>
      </c>
      <c r="AK436" s="97">
        <v>92.40771681100216</v>
      </c>
      <c r="AL436" s="108">
        <v>1.7589230581997376E-4</v>
      </c>
      <c r="AM436" s="111"/>
      <c r="AN436" s="107">
        <v>15</v>
      </c>
      <c r="AO436" s="113" t="s">
        <v>2056</v>
      </c>
      <c r="AP436" s="113" t="s">
        <v>1267</v>
      </c>
      <c r="AQ436" s="113" t="s">
        <v>1365</v>
      </c>
      <c r="AR436" s="114" t="s">
        <v>1267</v>
      </c>
      <c r="AS436" s="107"/>
      <c r="AT436" s="107"/>
    </row>
    <row r="437" spans="1:46" x14ac:dyDescent="0.25">
      <c r="A437" s="106" t="s">
        <v>2221</v>
      </c>
      <c r="B437" s="107" t="s">
        <v>1256</v>
      </c>
      <c r="C437" s="107" t="s">
        <v>1257</v>
      </c>
      <c r="D437" s="107" t="s">
        <v>34</v>
      </c>
      <c r="E437" s="107" t="s">
        <v>22</v>
      </c>
      <c r="F437" s="107" t="s">
        <v>23</v>
      </c>
      <c r="G437" s="107" t="s">
        <v>557</v>
      </c>
      <c r="H437" s="107" t="s">
        <v>2176</v>
      </c>
      <c r="I437" s="107" t="s">
        <v>2065</v>
      </c>
      <c r="J437" s="107" t="s">
        <v>2078</v>
      </c>
      <c r="K437" s="107" t="s">
        <v>2050</v>
      </c>
      <c r="L437" s="108">
        <v>0.4</v>
      </c>
      <c r="M437" s="93">
        <v>0.75</v>
      </c>
      <c r="N437" s="108">
        <v>0.37</v>
      </c>
      <c r="O437" s="107" t="s">
        <v>2222</v>
      </c>
      <c r="P437" s="107" t="s">
        <v>2023</v>
      </c>
      <c r="Q437" s="107" t="s">
        <v>1259</v>
      </c>
      <c r="R437" s="107" t="s">
        <v>2179</v>
      </c>
      <c r="S437" s="107"/>
      <c r="T437" s="93">
        <v>1.01</v>
      </c>
      <c r="U437" s="109">
        <v>45</v>
      </c>
      <c r="V437" s="110">
        <v>45200</v>
      </c>
      <c r="W437" s="110"/>
      <c r="X437" s="107" t="s">
        <v>2053</v>
      </c>
      <c r="Y437" s="107" t="s">
        <v>2081</v>
      </c>
      <c r="Z437" s="107"/>
      <c r="AA437" s="107" t="s">
        <v>2065</v>
      </c>
      <c r="AB437" s="107"/>
      <c r="AC437" s="107"/>
      <c r="AD437" s="107" t="s">
        <v>1331</v>
      </c>
      <c r="AE437" s="110"/>
      <c r="AF437" s="106"/>
      <c r="AG437" s="108">
        <v>6.6322999119075145E-5</v>
      </c>
      <c r="AH437" s="108">
        <v>6.9261938193231423E-5</v>
      </c>
      <c r="AI437" s="108">
        <v>0.35204058675946248</v>
      </c>
      <c r="AJ437" s="106" t="s">
        <v>1267</v>
      </c>
      <c r="AK437" s="97">
        <v>131.53604741674928</v>
      </c>
      <c r="AL437" s="108">
        <v>8.5982789448214649E-5</v>
      </c>
      <c r="AM437" s="111"/>
      <c r="AN437" s="112">
        <v>15</v>
      </c>
      <c r="AO437" s="113" t="s">
        <v>2056</v>
      </c>
      <c r="AP437" s="113" t="s">
        <v>1267</v>
      </c>
      <c r="AQ437" s="113" t="s">
        <v>1365</v>
      </c>
      <c r="AR437" s="114" t="s">
        <v>1267</v>
      </c>
      <c r="AS437" s="114"/>
      <c r="AT437" s="107"/>
    </row>
    <row r="438" spans="1:46" x14ac:dyDescent="0.25">
      <c r="A438" s="106" t="s">
        <v>2223</v>
      </c>
      <c r="B438" s="107" t="s">
        <v>1256</v>
      </c>
      <c r="C438" s="107" t="s">
        <v>1257</v>
      </c>
      <c r="D438" s="107" t="s">
        <v>34</v>
      </c>
      <c r="E438" s="107" t="s">
        <v>22</v>
      </c>
      <c r="F438" s="107" t="s">
        <v>23</v>
      </c>
      <c r="G438" s="107" t="s">
        <v>557</v>
      </c>
      <c r="H438" s="107" t="s">
        <v>2176</v>
      </c>
      <c r="I438" s="107" t="s">
        <v>2065</v>
      </c>
      <c r="J438" s="107" t="s">
        <v>2224</v>
      </c>
      <c r="K438" s="107" t="s">
        <v>2050</v>
      </c>
      <c r="L438" s="108">
        <v>0.43</v>
      </c>
      <c r="M438" s="93">
        <v>0.9</v>
      </c>
      <c r="N438" s="108">
        <v>0.4</v>
      </c>
      <c r="O438" s="107" t="s">
        <v>2225</v>
      </c>
      <c r="P438" s="107" t="s">
        <v>2023</v>
      </c>
      <c r="Q438" s="107" t="s">
        <v>1259</v>
      </c>
      <c r="R438" s="107" t="s">
        <v>2179</v>
      </c>
      <c r="S438" s="107"/>
      <c r="T438" s="93">
        <v>1.19</v>
      </c>
      <c r="U438" s="109">
        <v>45</v>
      </c>
      <c r="V438" s="110">
        <v>45200</v>
      </c>
      <c r="W438" s="110"/>
      <c r="X438" s="107" t="s">
        <v>2053</v>
      </c>
      <c r="Y438" s="107" t="s">
        <v>2226</v>
      </c>
      <c r="Z438" s="107"/>
      <c r="AA438" s="107" t="s">
        <v>2065</v>
      </c>
      <c r="AB438" s="107"/>
      <c r="AC438" s="107"/>
      <c r="AD438" s="107" t="s">
        <v>1331</v>
      </c>
      <c r="AE438" s="110"/>
      <c r="AF438" s="106"/>
      <c r="AG438" s="108">
        <v>7.1687444485700003E-5</v>
      </c>
      <c r="AH438" s="108">
        <v>7.486409564025912E-5</v>
      </c>
      <c r="AI438" s="108">
        <v>0.32457428950782408</v>
      </c>
      <c r="AJ438" s="106" t="s">
        <v>1267</v>
      </c>
      <c r="AK438" s="97">
        <v>144.97610701909966</v>
      </c>
      <c r="AL438" s="108">
        <v>9.2937390153723153E-5</v>
      </c>
      <c r="AM438" s="111"/>
      <c r="AN438" s="112">
        <v>15</v>
      </c>
      <c r="AO438" s="113" t="s">
        <v>2056</v>
      </c>
      <c r="AP438" s="113" t="s">
        <v>1267</v>
      </c>
      <c r="AQ438" s="113" t="s">
        <v>1365</v>
      </c>
      <c r="AR438" s="114" t="s">
        <v>1267</v>
      </c>
      <c r="AS438" s="114"/>
      <c r="AT438" s="107"/>
    </row>
    <row r="439" spans="1:46" x14ac:dyDescent="0.25">
      <c r="A439" s="106" t="s">
        <v>2227</v>
      </c>
      <c r="B439" s="107" t="s">
        <v>1256</v>
      </c>
      <c r="C439" s="107" t="s">
        <v>1257</v>
      </c>
      <c r="D439" s="107" t="s">
        <v>34</v>
      </c>
      <c r="E439" s="107" t="s">
        <v>22</v>
      </c>
      <c r="F439" s="107" t="s">
        <v>23</v>
      </c>
      <c r="G439" s="107" t="s">
        <v>557</v>
      </c>
      <c r="H439" s="107" t="s">
        <v>2176</v>
      </c>
      <c r="I439" s="107" t="s">
        <v>2065</v>
      </c>
      <c r="J439" s="107" t="s">
        <v>2058</v>
      </c>
      <c r="K439" s="107" t="s">
        <v>2050</v>
      </c>
      <c r="L439" s="108">
        <v>0.45</v>
      </c>
      <c r="M439" s="93">
        <v>0.9</v>
      </c>
      <c r="N439" s="108">
        <v>0.42</v>
      </c>
      <c r="O439" s="107" t="s">
        <v>2228</v>
      </c>
      <c r="P439" s="107" t="s">
        <v>2023</v>
      </c>
      <c r="Q439" s="107" t="s">
        <v>1259</v>
      </c>
      <c r="R439" s="107" t="s">
        <v>2179</v>
      </c>
      <c r="S439" s="107"/>
      <c r="T439" s="93">
        <v>1.41</v>
      </c>
      <c r="U439" s="109">
        <v>45</v>
      </c>
      <c r="V439" s="110">
        <v>45200</v>
      </c>
      <c r="W439" s="110"/>
      <c r="X439" s="107" t="s">
        <v>2053</v>
      </c>
      <c r="Y439" s="107" t="s">
        <v>2060</v>
      </c>
      <c r="Z439" s="107"/>
      <c r="AA439" s="107" t="s">
        <v>2065</v>
      </c>
      <c r="AB439" s="107"/>
      <c r="AC439" s="107"/>
      <c r="AD439" s="107" t="s">
        <v>1331</v>
      </c>
      <c r="AE439" s="110"/>
      <c r="AF439" s="106"/>
      <c r="AG439" s="108">
        <v>7.5008516224329679E-5</v>
      </c>
      <c r="AH439" s="108">
        <v>7.8332332429178662E-5</v>
      </c>
      <c r="AI439" s="108">
        <v>0.28689016412977664</v>
      </c>
      <c r="AJ439" s="106" t="s">
        <v>1267</v>
      </c>
      <c r="AK439" s="97">
        <v>167.60360819279532</v>
      </c>
      <c r="AL439" s="108">
        <v>9.7242910347891865E-5</v>
      </c>
      <c r="AM439" s="111"/>
      <c r="AN439" s="112">
        <v>15</v>
      </c>
      <c r="AO439" s="113" t="s">
        <v>2056</v>
      </c>
      <c r="AP439" s="113" t="s">
        <v>1267</v>
      </c>
      <c r="AQ439" s="113" t="s">
        <v>1365</v>
      </c>
      <c r="AR439" s="114" t="s">
        <v>1267</v>
      </c>
      <c r="AS439" s="114"/>
      <c r="AT439" s="107"/>
    </row>
    <row r="440" spans="1:46" x14ac:dyDescent="0.25">
      <c r="A440" s="107" t="s">
        <v>2229</v>
      </c>
      <c r="B440" s="107" t="s">
        <v>1256</v>
      </c>
      <c r="C440" s="107" t="s">
        <v>1257</v>
      </c>
      <c r="D440" s="107" t="s">
        <v>34</v>
      </c>
      <c r="E440" s="107" t="s">
        <v>22</v>
      </c>
      <c r="F440" s="107" t="s">
        <v>23</v>
      </c>
      <c r="G440" s="107" t="s">
        <v>557</v>
      </c>
      <c r="H440" s="107" t="s">
        <v>2176</v>
      </c>
      <c r="I440" s="107" t="s">
        <v>2065</v>
      </c>
      <c r="J440" s="107" t="s">
        <v>2099</v>
      </c>
      <c r="K440" s="107" t="s">
        <v>2050</v>
      </c>
      <c r="L440" s="108">
        <v>0.13</v>
      </c>
      <c r="M440" s="93">
        <v>0.15</v>
      </c>
      <c r="N440" s="108">
        <v>0.12</v>
      </c>
      <c r="O440" s="107" t="s">
        <v>2230</v>
      </c>
      <c r="P440" s="107" t="s">
        <v>2023</v>
      </c>
      <c r="Q440" s="107" t="s">
        <v>1259</v>
      </c>
      <c r="R440" s="107" t="s">
        <v>2179</v>
      </c>
      <c r="S440" s="107"/>
      <c r="T440" s="93">
        <v>1.01</v>
      </c>
      <c r="U440" s="107">
        <v>45</v>
      </c>
      <c r="V440" s="110">
        <v>45200</v>
      </c>
      <c r="W440" s="110"/>
      <c r="X440" s="107" t="s">
        <v>2053</v>
      </c>
      <c r="Y440" s="107" t="s">
        <v>2060</v>
      </c>
      <c r="Z440" s="107"/>
      <c r="AA440" s="107" t="s">
        <v>2065</v>
      </c>
      <c r="AB440" s="107"/>
      <c r="AC440" s="107"/>
      <c r="AD440" s="107" t="s">
        <v>1331</v>
      </c>
      <c r="AE440" s="110"/>
      <c r="AF440" s="107"/>
      <c r="AG440" s="108">
        <v>2.1682504033273184E-5</v>
      </c>
      <c r="AH440" s="108">
        <v>2.2643310377608272E-5</v>
      </c>
      <c r="AI440" s="108">
        <v>0.11509011268600101</v>
      </c>
      <c r="AJ440" s="107" t="s">
        <v>1267</v>
      </c>
      <c r="AK440" s="97">
        <v>458.52626523032728</v>
      </c>
      <c r="AL440" s="108">
        <v>2.8109738759790143E-5</v>
      </c>
      <c r="AM440" s="111"/>
      <c r="AN440" s="107">
        <v>15</v>
      </c>
      <c r="AO440" s="113" t="s">
        <v>2056</v>
      </c>
      <c r="AP440" s="113" t="s">
        <v>1267</v>
      </c>
      <c r="AQ440" s="113" t="s">
        <v>1365</v>
      </c>
      <c r="AR440" s="114" t="s">
        <v>1267</v>
      </c>
      <c r="AS440" s="107"/>
      <c r="AT440" s="107"/>
    </row>
    <row r="441" spans="1:46" x14ac:dyDescent="0.25">
      <c r="A441" s="106" t="s">
        <v>2231</v>
      </c>
      <c r="B441" s="107" t="s">
        <v>1269</v>
      </c>
      <c r="C441" s="107" t="s">
        <v>1257</v>
      </c>
      <c r="D441" s="107" t="s">
        <v>34</v>
      </c>
      <c r="E441" s="107" t="s">
        <v>22</v>
      </c>
      <c r="F441" s="107" t="s">
        <v>23</v>
      </c>
      <c r="G441" s="107" t="s">
        <v>557</v>
      </c>
      <c r="H441" s="107" t="s">
        <v>2176</v>
      </c>
      <c r="I441" s="107" t="s">
        <v>2048</v>
      </c>
      <c r="J441" s="107" t="s">
        <v>2084</v>
      </c>
      <c r="K441" s="107" t="s">
        <v>2050</v>
      </c>
      <c r="L441" s="108">
        <v>1.98</v>
      </c>
      <c r="M441" s="93">
        <v>2.2999999999999998</v>
      </c>
      <c r="N441" s="108">
        <v>1.84</v>
      </c>
      <c r="O441" s="107" t="s">
        <v>2200</v>
      </c>
      <c r="P441" s="107" t="s">
        <v>2023</v>
      </c>
      <c r="Q441" s="107" t="s">
        <v>1259</v>
      </c>
      <c r="R441" s="107" t="s">
        <v>2179</v>
      </c>
      <c r="S441" s="107"/>
      <c r="T441" s="93">
        <v>1.24</v>
      </c>
      <c r="U441" s="109">
        <v>45</v>
      </c>
      <c r="V441" s="110">
        <v>45200</v>
      </c>
      <c r="W441" s="110"/>
      <c r="X441" s="107" t="s">
        <v>2053</v>
      </c>
      <c r="Y441" s="107" t="s">
        <v>2086</v>
      </c>
      <c r="Z441" s="107"/>
      <c r="AA441" s="107" t="s">
        <v>2048</v>
      </c>
      <c r="AB441" s="107"/>
      <c r="AC441" s="107"/>
      <c r="AD441" s="107" t="s">
        <v>1331</v>
      </c>
      <c r="AE441" s="110"/>
      <c r="AF441" s="106"/>
      <c r="AG441" s="108">
        <v>3.2760886242228941E-4</v>
      </c>
      <c r="AH441" s="108">
        <v>3.421260359458226E-4</v>
      </c>
      <c r="AI441" s="108">
        <v>1.425834739706874</v>
      </c>
      <c r="AJ441" s="106" t="s">
        <v>26</v>
      </c>
      <c r="AK441" s="97">
        <v>11.926172322971356</v>
      </c>
      <c r="AL441" s="108">
        <v>4.2472029632512856E-4</v>
      </c>
      <c r="AM441" s="111"/>
      <c r="AN441" s="112">
        <v>15</v>
      </c>
      <c r="AO441" s="113" t="s">
        <v>2056</v>
      </c>
      <c r="AP441" s="113" t="s">
        <v>1267</v>
      </c>
      <c r="AQ441" s="113" t="s">
        <v>1365</v>
      </c>
      <c r="AR441" s="114" t="s">
        <v>1267</v>
      </c>
      <c r="AS441" s="114"/>
      <c r="AT441" s="107"/>
    </row>
    <row r="442" spans="1:46" x14ac:dyDescent="0.25">
      <c r="A442" s="106" t="s">
        <v>2232</v>
      </c>
      <c r="B442" s="107" t="s">
        <v>1269</v>
      </c>
      <c r="C442" s="107" t="s">
        <v>1257</v>
      </c>
      <c r="D442" s="107" t="s">
        <v>34</v>
      </c>
      <c r="E442" s="107" t="s">
        <v>22</v>
      </c>
      <c r="F442" s="107" t="s">
        <v>23</v>
      </c>
      <c r="G442" s="107" t="s">
        <v>557</v>
      </c>
      <c r="H442" s="107" t="s">
        <v>2176</v>
      </c>
      <c r="I442" s="107" t="s">
        <v>2048</v>
      </c>
      <c r="J442" s="107" t="s">
        <v>2151</v>
      </c>
      <c r="K442" s="107" t="s">
        <v>2050</v>
      </c>
      <c r="L442" s="108">
        <v>2.0099999999999998</v>
      </c>
      <c r="M442" s="93">
        <v>2.2999999999999998</v>
      </c>
      <c r="N442" s="108">
        <v>1.86</v>
      </c>
      <c r="O442" s="107" t="s">
        <v>2202</v>
      </c>
      <c r="P442" s="107" t="s">
        <v>2023</v>
      </c>
      <c r="Q442" s="107" t="s">
        <v>1259</v>
      </c>
      <c r="R442" s="107" t="s">
        <v>2179</v>
      </c>
      <c r="S442" s="107"/>
      <c r="T442" s="93">
        <v>1.49</v>
      </c>
      <c r="U442" s="109">
        <v>45</v>
      </c>
      <c r="V442" s="110">
        <v>45200</v>
      </c>
      <c r="W442" s="110"/>
      <c r="X442" s="107" t="s">
        <v>2053</v>
      </c>
      <c r="Y442" s="107" t="s">
        <v>2093</v>
      </c>
      <c r="Z442" s="107"/>
      <c r="AA442" s="107" t="s">
        <v>2048</v>
      </c>
      <c r="AB442" s="107"/>
      <c r="AC442" s="107"/>
      <c r="AD442" s="107" t="s">
        <v>1331</v>
      </c>
      <c r="AE442" s="110"/>
      <c r="AF442" s="106"/>
      <c r="AG442" s="108">
        <v>3.3199416076528694E-4</v>
      </c>
      <c r="AH442" s="108">
        <v>3.467056578993814E-4</v>
      </c>
      <c r="AI442" s="108">
        <v>1.2013995761789882</v>
      </c>
      <c r="AJ442" s="106" t="s">
        <v>26</v>
      </c>
      <c r="AK442" s="97">
        <v>19.251754846903232</v>
      </c>
      <c r="AL442" s="108">
        <v>4.3040550641969337E-4</v>
      </c>
      <c r="AM442" s="111"/>
      <c r="AN442" s="112">
        <v>15</v>
      </c>
      <c r="AO442" s="113" t="s">
        <v>2056</v>
      </c>
      <c r="AP442" s="113" t="s">
        <v>1267</v>
      </c>
      <c r="AQ442" s="113" t="s">
        <v>1365</v>
      </c>
      <c r="AR442" s="114" t="s">
        <v>1267</v>
      </c>
      <c r="AS442" s="114"/>
      <c r="AT442" s="107"/>
    </row>
    <row r="443" spans="1:46" x14ac:dyDescent="0.25">
      <c r="A443" s="106" t="s">
        <v>2233</v>
      </c>
      <c r="B443" s="107" t="s">
        <v>1269</v>
      </c>
      <c r="C443" s="107" t="s">
        <v>1257</v>
      </c>
      <c r="D443" s="107" t="s">
        <v>34</v>
      </c>
      <c r="E443" s="107" t="s">
        <v>22</v>
      </c>
      <c r="F443" s="107" t="s">
        <v>23</v>
      </c>
      <c r="G443" s="107" t="s">
        <v>557</v>
      </c>
      <c r="H443" s="107" t="s">
        <v>2176</v>
      </c>
      <c r="I443" s="107" t="s">
        <v>2048</v>
      </c>
      <c r="J443" s="107" t="s">
        <v>2204</v>
      </c>
      <c r="K443" s="107" t="s">
        <v>2050</v>
      </c>
      <c r="L443" s="108">
        <v>0.67</v>
      </c>
      <c r="M443" s="93">
        <v>1.05</v>
      </c>
      <c r="N443" s="108">
        <v>0.62</v>
      </c>
      <c r="O443" s="107" t="s">
        <v>2205</v>
      </c>
      <c r="P443" s="107" t="s">
        <v>2023</v>
      </c>
      <c r="Q443" s="107" t="s">
        <v>1259</v>
      </c>
      <c r="R443" s="107" t="s">
        <v>2179</v>
      </c>
      <c r="S443" s="107"/>
      <c r="T443" s="93">
        <v>0.99</v>
      </c>
      <c r="U443" s="109">
        <v>45</v>
      </c>
      <c r="V443" s="110">
        <v>45200</v>
      </c>
      <c r="W443" s="110"/>
      <c r="X443" s="107" t="s">
        <v>2053</v>
      </c>
      <c r="Y443" s="107" t="s">
        <v>2086</v>
      </c>
      <c r="Z443" s="107"/>
      <c r="AA443" s="107" t="s">
        <v>2048</v>
      </c>
      <c r="AB443" s="107"/>
      <c r="AC443" s="107"/>
      <c r="AD443" s="107" t="s">
        <v>1331</v>
      </c>
      <c r="AE443" s="110"/>
      <c r="AF443" s="106"/>
      <c r="AG443" s="108">
        <v>1.1131188728300723E-4</v>
      </c>
      <c r="AH443" s="108">
        <v>1.1624439726143522E-4</v>
      </c>
      <c r="AI443" s="108">
        <v>0.60762011230159996</v>
      </c>
      <c r="AJ443" s="106" t="s">
        <v>1267</v>
      </c>
      <c r="AK443" s="97">
        <v>64.731025183917694</v>
      </c>
      <c r="AL443" s="108">
        <v>1.4430750560834532E-4</v>
      </c>
      <c r="AM443" s="111"/>
      <c r="AN443" s="112">
        <v>15</v>
      </c>
      <c r="AO443" s="113" t="s">
        <v>2056</v>
      </c>
      <c r="AP443" s="113" t="s">
        <v>1267</v>
      </c>
      <c r="AQ443" s="113" t="s">
        <v>1365</v>
      </c>
      <c r="AR443" s="114" t="s">
        <v>1267</v>
      </c>
      <c r="AS443" s="114"/>
      <c r="AT443" s="107"/>
    </row>
    <row r="444" spans="1:46" x14ac:dyDescent="0.25">
      <c r="A444" s="107" t="s">
        <v>2234</v>
      </c>
      <c r="B444" s="107" t="s">
        <v>1269</v>
      </c>
      <c r="C444" s="107" t="s">
        <v>1257</v>
      </c>
      <c r="D444" s="107" t="s">
        <v>34</v>
      </c>
      <c r="E444" s="107" t="s">
        <v>22</v>
      </c>
      <c r="F444" s="107" t="s">
        <v>23</v>
      </c>
      <c r="G444" s="107" t="s">
        <v>557</v>
      </c>
      <c r="H444" s="107" t="s">
        <v>2176</v>
      </c>
      <c r="I444" s="107" t="s">
        <v>2048</v>
      </c>
      <c r="J444" s="107" t="s">
        <v>2207</v>
      </c>
      <c r="K444" s="107" t="s">
        <v>2050</v>
      </c>
      <c r="L444" s="108">
        <v>0.7</v>
      </c>
      <c r="M444" s="93">
        <v>1.05</v>
      </c>
      <c r="N444" s="108">
        <v>0.65</v>
      </c>
      <c r="O444" s="107" t="s">
        <v>2208</v>
      </c>
      <c r="P444" s="107" t="s">
        <v>2023</v>
      </c>
      <c r="Q444" s="107" t="s">
        <v>1259</v>
      </c>
      <c r="R444" s="107" t="s">
        <v>2179</v>
      </c>
      <c r="S444" s="107"/>
      <c r="T444" s="93">
        <v>1.24</v>
      </c>
      <c r="U444" s="107">
        <v>45</v>
      </c>
      <c r="V444" s="110">
        <v>45200</v>
      </c>
      <c r="W444" s="110"/>
      <c r="X444" s="107" t="s">
        <v>2053</v>
      </c>
      <c r="Y444" s="107" t="s">
        <v>2093</v>
      </c>
      <c r="Z444" s="107"/>
      <c r="AA444" s="107" t="s">
        <v>2048</v>
      </c>
      <c r="AB444" s="107"/>
      <c r="AC444" s="107"/>
      <c r="AD444" s="107" t="s">
        <v>1331</v>
      </c>
      <c r="AE444" s="110"/>
      <c r="AF444" s="107"/>
      <c r="AG444" s="108">
        <v>1.1603145234273966E-4</v>
      </c>
      <c r="AH444" s="108">
        <v>1.2117309813153966E-4</v>
      </c>
      <c r="AI444" s="108">
        <v>0.50499755844719996</v>
      </c>
      <c r="AJ444" s="107" t="s">
        <v>1267</v>
      </c>
      <c r="AK444" s="97">
        <v>83.430496554748061</v>
      </c>
      <c r="AL444" s="108">
        <v>1.5042606740754195E-4</v>
      </c>
      <c r="AM444" s="111"/>
      <c r="AN444" s="107">
        <v>15</v>
      </c>
      <c r="AO444" s="113" t="s">
        <v>2056</v>
      </c>
      <c r="AP444" s="113" t="s">
        <v>1267</v>
      </c>
      <c r="AQ444" s="113" t="s">
        <v>1365</v>
      </c>
      <c r="AR444" s="114" t="s">
        <v>1267</v>
      </c>
      <c r="AS444" s="107"/>
      <c r="AT444" s="107"/>
    </row>
    <row r="445" spans="1:46" x14ac:dyDescent="0.25">
      <c r="A445" s="106" t="s">
        <v>2235</v>
      </c>
      <c r="B445" s="107" t="s">
        <v>1269</v>
      </c>
      <c r="C445" s="107" t="s">
        <v>1257</v>
      </c>
      <c r="D445" s="107" t="s">
        <v>34</v>
      </c>
      <c r="E445" s="107" t="s">
        <v>22</v>
      </c>
      <c r="F445" s="107" t="s">
        <v>23</v>
      </c>
      <c r="G445" s="107" t="s">
        <v>557</v>
      </c>
      <c r="H445" s="107" t="s">
        <v>2176</v>
      </c>
      <c r="I445" s="107" t="s">
        <v>2048</v>
      </c>
      <c r="J445" s="107" t="s">
        <v>2088</v>
      </c>
      <c r="K445" s="107" t="s">
        <v>2050</v>
      </c>
      <c r="L445" s="108">
        <v>0.24</v>
      </c>
      <c r="M445" s="93">
        <v>0.3</v>
      </c>
      <c r="N445" s="108">
        <v>0.22</v>
      </c>
      <c r="O445" s="107" t="s">
        <v>2210</v>
      </c>
      <c r="P445" s="107" t="s">
        <v>2023</v>
      </c>
      <c r="Q445" s="107" t="s">
        <v>1259</v>
      </c>
      <c r="R445" s="107" t="s">
        <v>2179</v>
      </c>
      <c r="S445" s="107"/>
      <c r="T445" s="93">
        <v>0.99</v>
      </c>
      <c r="U445" s="109">
        <v>45</v>
      </c>
      <c r="V445" s="110">
        <v>45200</v>
      </c>
      <c r="W445" s="110"/>
      <c r="X445" s="107" t="s">
        <v>2053</v>
      </c>
      <c r="Y445" s="107" t="s">
        <v>2086</v>
      </c>
      <c r="Z445" s="107"/>
      <c r="AA445" s="107" t="s">
        <v>2048</v>
      </c>
      <c r="AB445" s="107"/>
      <c r="AC445" s="107"/>
      <c r="AD445" s="107" t="s">
        <v>1331</v>
      </c>
      <c r="AE445" s="110"/>
      <c r="AF445" s="106"/>
      <c r="AG445" s="108">
        <v>3.9472941276876156E-5</v>
      </c>
      <c r="AH445" s="108">
        <v>4.1222086686935305E-5</v>
      </c>
      <c r="AI445" s="108">
        <v>0.21547162299521452</v>
      </c>
      <c r="AJ445" s="106" t="s">
        <v>1267</v>
      </c>
      <c r="AK445" s="97">
        <v>232.20072923751553</v>
      </c>
      <c r="AL445" s="108">
        <v>5.1173705106698641E-5</v>
      </c>
      <c r="AM445" s="111"/>
      <c r="AN445" s="112">
        <v>15</v>
      </c>
      <c r="AO445" s="113" t="s">
        <v>2056</v>
      </c>
      <c r="AP445" s="113" t="s">
        <v>1267</v>
      </c>
      <c r="AQ445" s="113" t="s">
        <v>1365</v>
      </c>
      <c r="AR445" s="114" t="s">
        <v>1267</v>
      </c>
      <c r="AS445" s="114"/>
      <c r="AT445" s="107"/>
    </row>
    <row r="446" spans="1:46" x14ac:dyDescent="0.25">
      <c r="A446" s="106" t="s">
        <v>2236</v>
      </c>
      <c r="B446" s="107" t="s">
        <v>1269</v>
      </c>
      <c r="C446" s="107" t="s">
        <v>1257</v>
      </c>
      <c r="D446" s="107" t="s">
        <v>34</v>
      </c>
      <c r="E446" s="107" t="s">
        <v>22</v>
      </c>
      <c r="F446" s="107" t="s">
        <v>23</v>
      </c>
      <c r="G446" s="107" t="s">
        <v>557</v>
      </c>
      <c r="H446" s="107" t="s">
        <v>2176</v>
      </c>
      <c r="I446" s="107" t="s">
        <v>2048</v>
      </c>
      <c r="J446" s="107" t="s">
        <v>2156</v>
      </c>
      <c r="K446" s="107" t="s">
        <v>2050</v>
      </c>
      <c r="L446" s="108">
        <v>0.27</v>
      </c>
      <c r="M446" s="93">
        <v>0.3</v>
      </c>
      <c r="N446" s="108">
        <v>0.25</v>
      </c>
      <c r="O446" s="107" t="s">
        <v>2212</v>
      </c>
      <c r="P446" s="107" t="s">
        <v>2023</v>
      </c>
      <c r="Q446" s="107" t="s">
        <v>1259</v>
      </c>
      <c r="R446" s="107" t="s">
        <v>2179</v>
      </c>
      <c r="S446" s="107"/>
      <c r="T446" s="93">
        <v>1.05</v>
      </c>
      <c r="U446" s="109">
        <v>45</v>
      </c>
      <c r="V446" s="110">
        <v>45200</v>
      </c>
      <c r="W446" s="110"/>
      <c r="X446" s="107" t="s">
        <v>2053</v>
      </c>
      <c r="Y446" s="107" t="s">
        <v>2093</v>
      </c>
      <c r="Z446" s="107"/>
      <c r="AA446" s="107" t="s">
        <v>2048</v>
      </c>
      <c r="AB446" s="107"/>
      <c r="AC446" s="107"/>
      <c r="AD446" s="107" t="s">
        <v>1331</v>
      </c>
      <c r="AE446" s="110"/>
      <c r="AF446" s="106"/>
      <c r="AG446" s="108">
        <v>4.4276451027581007E-5</v>
      </c>
      <c r="AH446" s="108">
        <v>4.6238452048618956E-5</v>
      </c>
      <c r="AI446" s="108">
        <v>0.22602135575851506</v>
      </c>
      <c r="AJ446" s="106" t="s">
        <v>1267</v>
      </c>
      <c r="AK446" s="97">
        <v>220.08889746279814</v>
      </c>
      <c r="AL446" s="108">
        <v>5.7401094895959751E-5</v>
      </c>
      <c r="AM446" s="111"/>
      <c r="AN446" s="112">
        <v>15</v>
      </c>
      <c r="AO446" s="113" t="s">
        <v>2056</v>
      </c>
      <c r="AP446" s="113" t="s">
        <v>1267</v>
      </c>
      <c r="AQ446" s="113" t="s">
        <v>1365</v>
      </c>
      <c r="AR446" s="114" t="s">
        <v>1267</v>
      </c>
      <c r="AS446" s="114"/>
      <c r="AT446" s="107"/>
    </row>
    <row r="447" spans="1:46" x14ac:dyDescent="0.25">
      <c r="A447" s="106" t="s">
        <v>2237</v>
      </c>
      <c r="B447" s="107" t="s">
        <v>1269</v>
      </c>
      <c r="C447" s="107" t="s">
        <v>1257</v>
      </c>
      <c r="D447" s="107" t="s">
        <v>34</v>
      </c>
      <c r="E447" s="107" t="s">
        <v>22</v>
      </c>
      <c r="F447" s="107" t="s">
        <v>23</v>
      </c>
      <c r="G447" s="107" t="s">
        <v>557</v>
      </c>
      <c r="H447" s="107" t="s">
        <v>2176</v>
      </c>
      <c r="I447" s="107" t="s">
        <v>2048</v>
      </c>
      <c r="J447" s="107" t="s">
        <v>2214</v>
      </c>
      <c r="K447" s="107" t="s">
        <v>2050</v>
      </c>
      <c r="L447" s="108">
        <v>6.4328269607676555E-2</v>
      </c>
      <c r="M447" s="93">
        <v>0.09</v>
      </c>
      <c r="N447" s="108">
        <v>0.06</v>
      </c>
      <c r="O447" s="107" t="s">
        <v>2215</v>
      </c>
      <c r="P447" s="107" t="s">
        <v>2023</v>
      </c>
      <c r="Q447" s="107" t="s">
        <v>1259</v>
      </c>
      <c r="R447" s="107" t="s">
        <v>2179</v>
      </c>
      <c r="S447" s="107"/>
      <c r="T447" s="93">
        <v>0.61</v>
      </c>
      <c r="U447" s="109">
        <v>45</v>
      </c>
      <c r="V447" s="110">
        <v>45200</v>
      </c>
      <c r="W447" s="110"/>
      <c r="X447" s="107" t="s">
        <v>2053</v>
      </c>
      <c r="Y447" s="107" t="s">
        <v>2086</v>
      </c>
      <c r="Z447" s="107"/>
      <c r="AA447" s="107" t="s">
        <v>2048</v>
      </c>
      <c r="AB447" s="107"/>
      <c r="AC447" s="107"/>
      <c r="AD447" s="107" t="s">
        <v>1331</v>
      </c>
      <c r="AE447" s="110"/>
      <c r="AF447" s="106"/>
      <c r="AG447" s="108">
        <v>1.0254746534969866E-5</v>
      </c>
      <c r="AH447" s="108">
        <v>1.0709160172584206E-5</v>
      </c>
      <c r="AI447" s="108">
        <v>9.0415255453187293E-2</v>
      </c>
      <c r="AJ447" s="106" t="s">
        <v>1267</v>
      </c>
      <c r="AK447" s="97">
        <v>591.10774125429214</v>
      </c>
      <c r="AL447" s="108">
        <v>1.329450905225316E-5</v>
      </c>
      <c r="AM447" s="111"/>
      <c r="AN447" s="112">
        <v>15</v>
      </c>
      <c r="AO447" s="113" t="s">
        <v>2056</v>
      </c>
      <c r="AP447" s="113" t="s">
        <v>1267</v>
      </c>
      <c r="AQ447" s="113" t="s">
        <v>1365</v>
      </c>
      <c r="AR447" s="114" t="s">
        <v>1267</v>
      </c>
      <c r="AS447" s="114"/>
      <c r="AT447" s="107"/>
    </row>
    <row r="448" spans="1:46" x14ac:dyDescent="0.25">
      <c r="A448" s="106" t="s">
        <v>2238</v>
      </c>
      <c r="B448" s="107" t="s">
        <v>1269</v>
      </c>
      <c r="C448" s="107" t="s">
        <v>1257</v>
      </c>
      <c r="D448" s="107" t="s">
        <v>34</v>
      </c>
      <c r="E448" s="107" t="s">
        <v>22</v>
      </c>
      <c r="F448" s="107" t="s">
        <v>23</v>
      </c>
      <c r="G448" s="107" t="s">
        <v>557</v>
      </c>
      <c r="H448" s="107" t="s">
        <v>2176</v>
      </c>
      <c r="I448" s="107" t="s">
        <v>2048</v>
      </c>
      <c r="J448" s="107" t="s">
        <v>2217</v>
      </c>
      <c r="K448" s="107" t="s">
        <v>2050</v>
      </c>
      <c r="L448" s="108">
        <v>0.13350000000000001</v>
      </c>
      <c r="M448" s="93">
        <v>0.12</v>
      </c>
      <c r="N448" s="108">
        <v>0.11966789999999999</v>
      </c>
      <c r="O448" s="107" t="s">
        <v>2218</v>
      </c>
      <c r="P448" s="107" t="s">
        <v>2023</v>
      </c>
      <c r="Q448" s="107" t="s">
        <v>1259</v>
      </c>
      <c r="R448" s="107" t="s">
        <v>2179</v>
      </c>
      <c r="S448" s="107"/>
      <c r="T448" s="93">
        <v>0.89</v>
      </c>
      <c r="U448" s="109">
        <v>45</v>
      </c>
      <c r="V448" s="110">
        <v>45200</v>
      </c>
      <c r="W448" s="110"/>
      <c r="X448" s="107" t="s">
        <v>2053</v>
      </c>
      <c r="Y448" s="107" t="s">
        <v>2093</v>
      </c>
      <c r="Z448" s="107"/>
      <c r="AA448" s="107" t="s">
        <v>2048</v>
      </c>
      <c r="AB448" s="107"/>
      <c r="AC448" s="107"/>
      <c r="AD448" s="107" t="s">
        <v>1331</v>
      </c>
      <c r="AE448" s="110"/>
      <c r="AF448" s="106"/>
      <c r="AG448" s="108">
        <v>1.3626858040324904E-5</v>
      </c>
      <c r="AH448" s="108">
        <v>1.4230698428796921E-5</v>
      </c>
      <c r="AI448" s="108">
        <v>8.2673349752193384E-2</v>
      </c>
      <c r="AJ448" s="106" t="s">
        <v>1267</v>
      </c>
      <c r="AK448" s="97">
        <v>649.01707373983811</v>
      </c>
      <c r="AL448" s="108">
        <v>1.766619847239361E-5</v>
      </c>
      <c r="AM448" s="111"/>
      <c r="AN448" s="112">
        <v>15</v>
      </c>
      <c r="AO448" s="113" t="s">
        <v>2056</v>
      </c>
      <c r="AP448" s="113" t="s">
        <v>1267</v>
      </c>
      <c r="AQ448" s="113" t="s">
        <v>1365</v>
      </c>
      <c r="AR448" s="114" t="s">
        <v>1267</v>
      </c>
      <c r="AS448" s="114"/>
      <c r="AT448" s="107"/>
    </row>
    <row r="449" spans="1:46" x14ac:dyDescent="0.25">
      <c r="A449" s="107" t="s">
        <v>2239</v>
      </c>
      <c r="B449" s="107" t="s">
        <v>1269</v>
      </c>
      <c r="C449" s="107" t="s">
        <v>1257</v>
      </c>
      <c r="D449" s="107" t="s">
        <v>34</v>
      </c>
      <c r="E449" s="107" t="s">
        <v>22</v>
      </c>
      <c r="F449" s="107" t="s">
        <v>23</v>
      </c>
      <c r="G449" s="107" t="s">
        <v>557</v>
      </c>
      <c r="H449" s="107" t="s">
        <v>2176</v>
      </c>
      <c r="I449" s="107" t="s">
        <v>2102</v>
      </c>
      <c r="J449" s="107" t="s">
        <v>2103</v>
      </c>
      <c r="K449" s="107" t="s">
        <v>2050</v>
      </c>
      <c r="L449" s="108">
        <v>1.42</v>
      </c>
      <c r="M449" s="93">
        <v>2</v>
      </c>
      <c r="N449" s="108">
        <v>1.31</v>
      </c>
      <c r="O449" s="107" t="s">
        <v>2220</v>
      </c>
      <c r="P449" s="107" t="s">
        <v>2023</v>
      </c>
      <c r="Q449" s="107" t="s">
        <v>1259</v>
      </c>
      <c r="R449" s="107" t="s">
        <v>2179</v>
      </c>
      <c r="S449" s="107"/>
      <c r="T449" s="93">
        <v>1.56</v>
      </c>
      <c r="U449" s="107">
        <v>45</v>
      </c>
      <c r="V449" s="110">
        <v>45200</v>
      </c>
      <c r="W449" s="110"/>
      <c r="X449" s="107" t="s">
        <v>2053</v>
      </c>
      <c r="Y449" s="107" t="s">
        <v>2105</v>
      </c>
      <c r="Z449" s="107"/>
      <c r="AA449" s="107" t="s">
        <v>2102</v>
      </c>
      <c r="AB449" s="107"/>
      <c r="AC449" s="107"/>
      <c r="AD449" s="107" t="s">
        <v>1331</v>
      </c>
      <c r="AE449" s="110"/>
      <c r="AF449" s="107"/>
      <c r="AG449" s="108">
        <v>2.3397884355488233E-4</v>
      </c>
      <c r="AH449" s="108">
        <v>2.4434703520759618E-4</v>
      </c>
      <c r="AI449" s="108">
        <v>0.80557847855047848</v>
      </c>
      <c r="AJ449" s="107" t="s">
        <v>1267</v>
      </c>
      <c r="AK449" s="97">
        <v>42.118878445865036</v>
      </c>
      <c r="AL449" s="108">
        <v>3.0333600572851713E-4</v>
      </c>
      <c r="AM449" s="111"/>
      <c r="AN449" s="107">
        <v>15</v>
      </c>
      <c r="AO449" s="113" t="s">
        <v>2056</v>
      </c>
      <c r="AP449" s="113" t="s">
        <v>1267</v>
      </c>
      <c r="AQ449" s="113" t="s">
        <v>1365</v>
      </c>
      <c r="AR449" s="114" t="s">
        <v>1267</v>
      </c>
      <c r="AS449" s="107"/>
      <c r="AT449" s="107"/>
    </row>
    <row r="450" spans="1:46" x14ac:dyDescent="0.25">
      <c r="A450" s="106" t="s">
        <v>2240</v>
      </c>
      <c r="B450" s="107" t="s">
        <v>1269</v>
      </c>
      <c r="C450" s="107" t="s">
        <v>1257</v>
      </c>
      <c r="D450" s="107" t="s">
        <v>34</v>
      </c>
      <c r="E450" s="107" t="s">
        <v>22</v>
      </c>
      <c r="F450" s="107" t="s">
        <v>23</v>
      </c>
      <c r="G450" s="107" t="s">
        <v>557</v>
      </c>
      <c r="H450" s="107" t="s">
        <v>2176</v>
      </c>
      <c r="I450" s="107" t="s">
        <v>2065</v>
      </c>
      <c r="J450" s="107" t="s">
        <v>2078</v>
      </c>
      <c r="K450" s="107" t="s">
        <v>2050</v>
      </c>
      <c r="L450" s="108">
        <v>0.61</v>
      </c>
      <c r="M450" s="93">
        <v>0.9</v>
      </c>
      <c r="N450" s="108">
        <v>0.56000000000000005</v>
      </c>
      <c r="O450" s="107" t="s">
        <v>2222</v>
      </c>
      <c r="P450" s="107" t="s">
        <v>2023</v>
      </c>
      <c r="Q450" s="107" t="s">
        <v>1259</v>
      </c>
      <c r="R450" s="107" t="s">
        <v>2179</v>
      </c>
      <c r="S450" s="107"/>
      <c r="T450" s="93">
        <v>1.01</v>
      </c>
      <c r="U450" s="109">
        <v>45</v>
      </c>
      <c r="V450" s="110">
        <v>45200</v>
      </c>
      <c r="W450" s="110"/>
      <c r="X450" s="107" t="s">
        <v>2053</v>
      </c>
      <c r="Y450" s="107" t="s">
        <v>2081</v>
      </c>
      <c r="Z450" s="107"/>
      <c r="AA450" s="107" t="s">
        <v>2065</v>
      </c>
      <c r="AB450" s="107"/>
      <c r="AC450" s="107"/>
      <c r="AD450" s="107" t="s">
        <v>1331</v>
      </c>
      <c r="AE450" s="110"/>
      <c r="AF450" s="106"/>
      <c r="AG450" s="108">
        <v>1.0029365660928712E-4</v>
      </c>
      <c r="AH450" s="108">
        <v>1.0473792104566829E-4</v>
      </c>
      <c r="AI450" s="108">
        <v>0.53235586734543083</v>
      </c>
      <c r="AJ450" s="106" t="s">
        <v>1267</v>
      </c>
      <c r="AK450" s="97">
        <v>77.740580548022692</v>
      </c>
      <c r="AL450" s="108">
        <v>1.3002319668544164E-4</v>
      </c>
      <c r="AM450" s="111"/>
      <c r="AN450" s="112">
        <v>15</v>
      </c>
      <c r="AO450" s="113" t="s">
        <v>2056</v>
      </c>
      <c r="AP450" s="113" t="s">
        <v>1267</v>
      </c>
      <c r="AQ450" s="113" t="s">
        <v>1365</v>
      </c>
      <c r="AR450" s="114" t="s">
        <v>1267</v>
      </c>
      <c r="AS450" s="114"/>
      <c r="AT450" s="107"/>
    </row>
    <row r="451" spans="1:46" x14ac:dyDescent="0.25">
      <c r="A451" s="106" t="s">
        <v>2241</v>
      </c>
      <c r="B451" s="107" t="s">
        <v>1269</v>
      </c>
      <c r="C451" s="107" t="s">
        <v>1257</v>
      </c>
      <c r="D451" s="107" t="s">
        <v>34</v>
      </c>
      <c r="E451" s="107" t="s">
        <v>22</v>
      </c>
      <c r="F451" s="107" t="s">
        <v>23</v>
      </c>
      <c r="G451" s="107" t="s">
        <v>557</v>
      </c>
      <c r="H451" s="107" t="s">
        <v>2176</v>
      </c>
      <c r="I451" s="107" t="s">
        <v>2065</v>
      </c>
      <c r="J451" s="107" t="s">
        <v>2224</v>
      </c>
      <c r="K451" s="107" t="s">
        <v>2050</v>
      </c>
      <c r="L451" s="108">
        <v>0.66</v>
      </c>
      <c r="M451" s="93">
        <v>1.05</v>
      </c>
      <c r="N451" s="108">
        <v>0.61</v>
      </c>
      <c r="O451" s="107" t="s">
        <v>2225</v>
      </c>
      <c r="P451" s="107" t="s">
        <v>2023</v>
      </c>
      <c r="Q451" s="107" t="s">
        <v>1259</v>
      </c>
      <c r="R451" s="107" t="s">
        <v>2179</v>
      </c>
      <c r="S451" s="107"/>
      <c r="T451" s="93">
        <v>1.19</v>
      </c>
      <c r="U451" s="109">
        <v>45</v>
      </c>
      <c r="V451" s="110">
        <v>45200</v>
      </c>
      <c r="W451" s="110"/>
      <c r="X451" s="107" t="s">
        <v>2053</v>
      </c>
      <c r="Y451" s="107" t="s">
        <v>2226</v>
      </c>
      <c r="Z451" s="107"/>
      <c r="AA451" s="107" t="s">
        <v>2065</v>
      </c>
      <c r="AB451" s="107"/>
      <c r="AC451" s="107"/>
      <c r="AD451" s="107" t="s">
        <v>1331</v>
      </c>
      <c r="AE451" s="110"/>
      <c r="AF451" s="106"/>
      <c r="AG451" s="108">
        <v>1.0839091219212176E-4</v>
      </c>
      <c r="AH451" s="108">
        <v>1.1319398641005546E-4</v>
      </c>
      <c r="AI451" s="108">
        <v>0.49075404439728143</v>
      </c>
      <c r="AJ451" s="106" t="s">
        <v>1267</v>
      </c>
      <c r="AK451" s="97">
        <v>86.643949261031551</v>
      </c>
      <c r="AL451" s="108">
        <v>1.4052068068246752E-4</v>
      </c>
      <c r="AM451" s="111"/>
      <c r="AN451" s="112">
        <v>15</v>
      </c>
      <c r="AO451" s="113" t="s">
        <v>2056</v>
      </c>
      <c r="AP451" s="113" t="s">
        <v>1267</v>
      </c>
      <c r="AQ451" s="113" t="s">
        <v>1365</v>
      </c>
      <c r="AR451" s="114" t="s">
        <v>1267</v>
      </c>
      <c r="AS451" s="114"/>
      <c r="AT451" s="107"/>
    </row>
    <row r="452" spans="1:46" x14ac:dyDescent="0.25">
      <c r="A452" s="106" t="s">
        <v>2242</v>
      </c>
      <c r="B452" s="107" t="s">
        <v>1269</v>
      </c>
      <c r="C452" s="107" t="s">
        <v>1257</v>
      </c>
      <c r="D452" s="107" t="s">
        <v>34</v>
      </c>
      <c r="E452" s="107" t="s">
        <v>22</v>
      </c>
      <c r="F452" s="107" t="s">
        <v>23</v>
      </c>
      <c r="G452" s="107" t="s">
        <v>557</v>
      </c>
      <c r="H452" s="107" t="s">
        <v>2176</v>
      </c>
      <c r="I452" s="107" t="s">
        <v>2065</v>
      </c>
      <c r="J452" s="107" t="s">
        <v>2058</v>
      </c>
      <c r="K452" s="107" t="s">
        <v>2050</v>
      </c>
      <c r="L452" s="108">
        <v>0.69</v>
      </c>
      <c r="M452" s="93">
        <v>1.05</v>
      </c>
      <c r="N452" s="108">
        <v>0.64</v>
      </c>
      <c r="O452" s="107" t="s">
        <v>2228</v>
      </c>
      <c r="P452" s="107" t="s">
        <v>2023</v>
      </c>
      <c r="Q452" s="107" t="s">
        <v>1259</v>
      </c>
      <c r="R452" s="107" t="s">
        <v>2179</v>
      </c>
      <c r="S452" s="107"/>
      <c r="T452" s="93">
        <v>1.41</v>
      </c>
      <c r="U452" s="109">
        <v>45</v>
      </c>
      <c r="V452" s="110">
        <v>45200</v>
      </c>
      <c r="W452" s="110"/>
      <c r="X452" s="107" t="s">
        <v>2053</v>
      </c>
      <c r="Y452" s="107" t="s">
        <v>2060</v>
      </c>
      <c r="Z452" s="107"/>
      <c r="AA452" s="107" t="s">
        <v>2065</v>
      </c>
      <c r="AB452" s="107"/>
      <c r="AC452" s="107"/>
      <c r="AD452" s="107" t="s">
        <v>1331</v>
      </c>
      <c r="AE452" s="110"/>
      <c r="AF452" s="106"/>
      <c r="AG452" s="108">
        <v>1.1343054396165673E-4</v>
      </c>
      <c r="AH452" s="108">
        <v>1.1845693695171431E-4</v>
      </c>
      <c r="AI452" s="108">
        <v>0.43384550198493638</v>
      </c>
      <c r="AJ452" s="106" t="s">
        <v>1267</v>
      </c>
      <c r="AK452" s="97">
        <v>101.58862188250721</v>
      </c>
      <c r="AL452" s="108">
        <v>1.4705418494331192E-4</v>
      </c>
      <c r="AM452" s="111"/>
      <c r="AN452" s="112">
        <v>15</v>
      </c>
      <c r="AO452" s="113" t="s">
        <v>2056</v>
      </c>
      <c r="AP452" s="113" t="s">
        <v>1267</v>
      </c>
      <c r="AQ452" s="113" t="s">
        <v>1365</v>
      </c>
      <c r="AR452" s="114" t="s">
        <v>1267</v>
      </c>
      <c r="AS452" s="114"/>
      <c r="AT452" s="107"/>
    </row>
    <row r="453" spans="1:46" x14ac:dyDescent="0.25">
      <c r="A453" s="106" t="s">
        <v>2243</v>
      </c>
      <c r="B453" s="107" t="s">
        <v>1269</v>
      </c>
      <c r="C453" s="107" t="s">
        <v>1257</v>
      </c>
      <c r="D453" s="107" t="s">
        <v>34</v>
      </c>
      <c r="E453" s="107" t="s">
        <v>22</v>
      </c>
      <c r="F453" s="107" t="s">
        <v>23</v>
      </c>
      <c r="G453" s="107" t="s">
        <v>557</v>
      </c>
      <c r="H453" s="107" t="s">
        <v>2176</v>
      </c>
      <c r="I453" s="107" t="s">
        <v>2065</v>
      </c>
      <c r="J453" s="107" t="s">
        <v>2099</v>
      </c>
      <c r="K453" s="107" t="s">
        <v>2050</v>
      </c>
      <c r="L453" s="108">
        <v>0.22</v>
      </c>
      <c r="M453" s="93">
        <v>0.15</v>
      </c>
      <c r="N453" s="108">
        <v>0.2</v>
      </c>
      <c r="O453" s="107" t="s">
        <v>2230</v>
      </c>
      <c r="P453" s="107" t="s">
        <v>2023</v>
      </c>
      <c r="Q453" s="107" t="s">
        <v>1259</v>
      </c>
      <c r="R453" s="107" t="s">
        <v>2179</v>
      </c>
      <c r="S453" s="107"/>
      <c r="T453" s="93">
        <v>1.01</v>
      </c>
      <c r="U453" s="109">
        <v>45</v>
      </c>
      <c r="V453" s="110">
        <v>45200</v>
      </c>
      <c r="W453" s="110"/>
      <c r="X453" s="107" t="s">
        <v>2053</v>
      </c>
      <c r="Y453" s="107" t="s">
        <v>2060</v>
      </c>
      <c r="Z453" s="107"/>
      <c r="AA453" s="107" t="s">
        <v>2065</v>
      </c>
      <c r="AB453" s="107"/>
      <c r="AC453" s="107"/>
      <c r="AD453" s="107" t="s">
        <v>1331</v>
      </c>
      <c r="AE453" s="110"/>
      <c r="AF453" s="106"/>
      <c r="AG453" s="108">
        <v>3.640229813636793E-5</v>
      </c>
      <c r="AH453" s="108">
        <v>3.8015375617830745E-5</v>
      </c>
      <c r="AI453" s="108">
        <v>0.19322235974751198</v>
      </c>
      <c r="AJ453" s="106" t="s">
        <v>1267</v>
      </c>
      <c r="AK453" s="97">
        <v>262.08042010766712</v>
      </c>
      <c r="AL453" s="108">
        <v>4.7192846790160471E-5</v>
      </c>
      <c r="AM453" s="111"/>
      <c r="AN453" s="112">
        <v>15</v>
      </c>
      <c r="AO453" s="113" t="s">
        <v>2056</v>
      </c>
      <c r="AP453" s="113" t="s">
        <v>1267</v>
      </c>
      <c r="AQ453" s="113" t="s">
        <v>1365</v>
      </c>
      <c r="AR453" s="114" t="s">
        <v>1267</v>
      </c>
      <c r="AS453" s="114"/>
      <c r="AT453" s="107"/>
    </row>
    <row r="454" spans="1:46" x14ac:dyDescent="0.25">
      <c r="A454" s="107" t="s">
        <v>2244</v>
      </c>
      <c r="B454" s="107" t="s">
        <v>1271</v>
      </c>
      <c r="C454" s="107" t="s">
        <v>1257</v>
      </c>
      <c r="D454" s="107" t="s">
        <v>34</v>
      </c>
      <c r="E454" s="107" t="s">
        <v>22</v>
      </c>
      <c r="F454" s="107" t="s">
        <v>23</v>
      </c>
      <c r="G454" s="107" t="s">
        <v>557</v>
      </c>
      <c r="H454" s="107" t="s">
        <v>2176</v>
      </c>
      <c r="I454" s="107" t="s">
        <v>2048</v>
      </c>
      <c r="J454" s="107" t="s">
        <v>2084</v>
      </c>
      <c r="K454" s="107" t="s">
        <v>2050</v>
      </c>
      <c r="L454" s="108">
        <v>1.98</v>
      </c>
      <c r="M454" s="93">
        <v>2.35</v>
      </c>
      <c r="N454" s="108">
        <v>1.84</v>
      </c>
      <c r="O454" s="107" t="s">
        <v>2200</v>
      </c>
      <c r="P454" s="107" t="s">
        <v>2023</v>
      </c>
      <c r="Q454" s="107" t="s">
        <v>1259</v>
      </c>
      <c r="R454" s="107" t="s">
        <v>2179</v>
      </c>
      <c r="S454" s="107"/>
      <c r="T454" s="93">
        <v>1.24</v>
      </c>
      <c r="U454" s="107">
        <v>45</v>
      </c>
      <c r="V454" s="110">
        <v>45200</v>
      </c>
      <c r="W454" s="110"/>
      <c r="X454" s="107" t="s">
        <v>2053</v>
      </c>
      <c r="Y454" s="107" t="s">
        <v>2086</v>
      </c>
      <c r="Z454" s="107"/>
      <c r="AA454" s="107" t="s">
        <v>2048</v>
      </c>
      <c r="AB454" s="107"/>
      <c r="AC454" s="107"/>
      <c r="AD454" s="107" t="s">
        <v>1331</v>
      </c>
      <c r="AE454" s="110"/>
      <c r="AF454" s="107"/>
      <c r="AG454" s="108">
        <v>3.2760886242228941E-4</v>
      </c>
      <c r="AH454" s="108">
        <v>3.421260359458226E-4</v>
      </c>
      <c r="AI454" s="108">
        <v>1.425834739706874</v>
      </c>
      <c r="AJ454" s="107" t="s">
        <v>26</v>
      </c>
      <c r="AK454" s="97">
        <v>11.926172322971356</v>
      </c>
      <c r="AL454" s="108">
        <v>4.2472029632512856E-4</v>
      </c>
      <c r="AM454" s="111"/>
      <c r="AN454" s="107">
        <v>15</v>
      </c>
      <c r="AO454" s="113" t="s">
        <v>2056</v>
      </c>
      <c r="AP454" s="113" t="s">
        <v>1267</v>
      </c>
      <c r="AQ454" s="113" t="s">
        <v>1365</v>
      </c>
      <c r="AR454" s="114" t="s">
        <v>1267</v>
      </c>
      <c r="AS454" s="107"/>
      <c r="AT454" s="107"/>
    </row>
    <row r="455" spans="1:46" x14ac:dyDescent="0.25">
      <c r="A455" s="106" t="s">
        <v>2245</v>
      </c>
      <c r="B455" s="107" t="s">
        <v>1271</v>
      </c>
      <c r="C455" s="107" t="s">
        <v>1257</v>
      </c>
      <c r="D455" s="107" t="s">
        <v>34</v>
      </c>
      <c r="E455" s="107" t="s">
        <v>22</v>
      </c>
      <c r="F455" s="107" t="s">
        <v>23</v>
      </c>
      <c r="G455" s="107" t="s">
        <v>557</v>
      </c>
      <c r="H455" s="107" t="s">
        <v>2176</v>
      </c>
      <c r="I455" s="107" t="s">
        <v>2048</v>
      </c>
      <c r="J455" s="107" t="s">
        <v>2151</v>
      </c>
      <c r="K455" s="107" t="s">
        <v>2050</v>
      </c>
      <c r="L455" s="108">
        <v>2.0099999999999998</v>
      </c>
      <c r="M455" s="93">
        <v>2.35</v>
      </c>
      <c r="N455" s="108">
        <v>1.86</v>
      </c>
      <c r="O455" s="107" t="s">
        <v>2202</v>
      </c>
      <c r="P455" s="107" t="s">
        <v>2023</v>
      </c>
      <c r="Q455" s="107" t="s">
        <v>1259</v>
      </c>
      <c r="R455" s="107" t="s">
        <v>2179</v>
      </c>
      <c r="S455" s="107"/>
      <c r="T455" s="93">
        <v>1.49</v>
      </c>
      <c r="U455" s="109">
        <v>45</v>
      </c>
      <c r="V455" s="110">
        <v>45200</v>
      </c>
      <c r="W455" s="110"/>
      <c r="X455" s="107" t="s">
        <v>2053</v>
      </c>
      <c r="Y455" s="107" t="s">
        <v>2093</v>
      </c>
      <c r="Z455" s="107"/>
      <c r="AA455" s="107" t="s">
        <v>2048</v>
      </c>
      <c r="AB455" s="107"/>
      <c r="AC455" s="107"/>
      <c r="AD455" s="107" t="s">
        <v>1331</v>
      </c>
      <c r="AE455" s="110"/>
      <c r="AF455" s="106"/>
      <c r="AG455" s="108">
        <v>3.3199416076528694E-4</v>
      </c>
      <c r="AH455" s="108">
        <v>3.467056578993814E-4</v>
      </c>
      <c r="AI455" s="108">
        <v>1.2013995761789882</v>
      </c>
      <c r="AJ455" s="106" t="s">
        <v>26</v>
      </c>
      <c r="AK455" s="97">
        <v>19.251754846903232</v>
      </c>
      <c r="AL455" s="108">
        <v>4.3040550641969337E-4</v>
      </c>
      <c r="AM455" s="111"/>
      <c r="AN455" s="112">
        <v>15</v>
      </c>
      <c r="AO455" s="113" t="s">
        <v>2056</v>
      </c>
      <c r="AP455" s="113" t="s">
        <v>1267</v>
      </c>
      <c r="AQ455" s="113" t="s">
        <v>1365</v>
      </c>
      <c r="AR455" s="114" t="s">
        <v>1267</v>
      </c>
      <c r="AS455" s="114"/>
      <c r="AT455" s="107"/>
    </row>
    <row r="456" spans="1:46" x14ac:dyDescent="0.25">
      <c r="A456" s="106" t="s">
        <v>2246</v>
      </c>
      <c r="B456" s="107" t="s">
        <v>1271</v>
      </c>
      <c r="C456" s="107" t="s">
        <v>1257</v>
      </c>
      <c r="D456" s="107" t="s">
        <v>34</v>
      </c>
      <c r="E456" s="107" t="s">
        <v>22</v>
      </c>
      <c r="F456" s="107" t="s">
        <v>23</v>
      </c>
      <c r="G456" s="107" t="s">
        <v>557</v>
      </c>
      <c r="H456" s="107" t="s">
        <v>2176</v>
      </c>
      <c r="I456" s="107" t="s">
        <v>2048</v>
      </c>
      <c r="J456" s="107" t="s">
        <v>2204</v>
      </c>
      <c r="K456" s="107" t="s">
        <v>2050</v>
      </c>
      <c r="L456" s="108">
        <v>0.67</v>
      </c>
      <c r="M456" s="93">
        <v>1.05</v>
      </c>
      <c r="N456" s="108">
        <v>0.62</v>
      </c>
      <c r="O456" s="107" t="s">
        <v>2205</v>
      </c>
      <c r="P456" s="107" t="s">
        <v>2023</v>
      </c>
      <c r="Q456" s="107" t="s">
        <v>1259</v>
      </c>
      <c r="R456" s="107" t="s">
        <v>2179</v>
      </c>
      <c r="S456" s="107"/>
      <c r="T456" s="93">
        <v>0.99</v>
      </c>
      <c r="U456" s="109">
        <v>45</v>
      </c>
      <c r="V456" s="110">
        <v>45200</v>
      </c>
      <c r="W456" s="110"/>
      <c r="X456" s="107" t="s">
        <v>2053</v>
      </c>
      <c r="Y456" s="107" t="s">
        <v>2086</v>
      </c>
      <c r="Z456" s="107"/>
      <c r="AA456" s="107" t="s">
        <v>2048</v>
      </c>
      <c r="AB456" s="107"/>
      <c r="AC456" s="107"/>
      <c r="AD456" s="107" t="s">
        <v>1331</v>
      </c>
      <c r="AE456" s="110"/>
      <c r="AF456" s="106"/>
      <c r="AG456" s="108">
        <v>1.1131188728300723E-4</v>
      </c>
      <c r="AH456" s="108">
        <v>1.1624439726143522E-4</v>
      </c>
      <c r="AI456" s="108">
        <v>0.60762011230159996</v>
      </c>
      <c r="AJ456" s="106" t="s">
        <v>1267</v>
      </c>
      <c r="AK456" s="97">
        <v>64.731025183917694</v>
      </c>
      <c r="AL456" s="108">
        <v>1.4430750560834532E-4</v>
      </c>
      <c r="AM456" s="111"/>
      <c r="AN456" s="112">
        <v>15</v>
      </c>
      <c r="AO456" s="113" t="s">
        <v>2056</v>
      </c>
      <c r="AP456" s="113" t="s">
        <v>1267</v>
      </c>
      <c r="AQ456" s="113" t="s">
        <v>1365</v>
      </c>
      <c r="AR456" s="114" t="s">
        <v>1267</v>
      </c>
      <c r="AS456" s="114"/>
      <c r="AT456" s="107"/>
    </row>
    <row r="457" spans="1:46" x14ac:dyDescent="0.25">
      <c r="A457" s="106" t="s">
        <v>2247</v>
      </c>
      <c r="B457" s="107" t="s">
        <v>1271</v>
      </c>
      <c r="C457" s="107" t="s">
        <v>1257</v>
      </c>
      <c r="D457" s="107" t="s">
        <v>34</v>
      </c>
      <c r="E457" s="107" t="s">
        <v>22</v>
      </c>
      <c r="F457" s="107" t="s">
        <v>23</v>
      </c>
      <c r="G457" s="107" t="s">
        <v>557</v>
      </c>
      <c r="H457" s="107" t="s">
        <v>2176</v>
      </c>
      <c r="I457" s="107" t="s">
        <v>2048</v>
      </c>
      <c r="J457" s="107" t="s">
        <v>2207</v>
      </c>
      <c r="K457" s="107" t="s">
        <v>2050</v>
      </c>
      <c r="L457" s="108">
        <v>0.7</v>
      </c>
      <c r="M457" s="93">
        <v>1.05</v>
      </c>
      <c r="N457" s="108">
        <v>0.65</v>
      </c>
      <c r="O457" s="107" t="s">
        <v>2208</v>
      </c>
      <c r="P457" s="107" t="s">
        <v>2023</v>
      </c>
      <c r="Q457" s="107" t="s">
        <v>1259</v>
      </c>
      <c r="R457" s="107" t="s">
        <v>2179</v>
      </c>
      <c r="S457" s="107"/>
      <c r="T457" s="93">
        <v>1.24</v>
      </c>
      <c r="U457" s="109">
        <v>45</v>
      </c>
      <c r="V457" s="110">
        <v>45200</v>
      </c>
      <c r="W457" s="110"/>
      <c r="X457" s="107" t="s">
        <v>2053</v>
      </c>
      <c r="Y457" s="107" t="s">
        <v>2093</v>
      </c>
      <c r="Z457" s="107"/>
      <c r="AA457" s="107" t="s">
        <v>2048</v>
      </c>
      <c r="AB457" s="107"/>
      <c r="AC457" s="107"/>
      <c r="AD457" s="107" t="s">
        <v>1331</v>
      </c>
      <c r="AE457" s="110"/>
      <c r="AF457" s="106"/>
      <c r="AG457" s="108">
        <v>1.1603145234273966E-4</v>
      </c>
      <c r="AH457" s="108">
        <v>1.2117309813153966E-4</v>
      </c>
      <c r="AI457" s="108">
        <v>0.50499755844719996</v>
      </c>
      <c r="AJ457" s="106" t="s">
        <v>1267</v>
      </c>
      <c r="AK457" s="97">
        <v>83.430496554748061</v>
      </c>
      <c r="AL457" s="108">
        <v>1.5042606740754195E-4</v>
      </c>
      <c r="AM457" s="111"/>
      <c r="AN457" s="112">
        <v>15</v>
      </c>
      <c r="AO457" s="113" t="s">
        <v>2056</v>
      </c>
      <c r="AP457" s="113" t="s">
        <v>1267</v>
      </c>
      <c r="AQ457" s="113" t="s">
        <v>1365</v>
      </c>
      <c r="AR457" s="114" t="s">
        <v>1267</v>
      </c>
      <c r="AS457" s="114"/>
      <c r="AT457" s="107"/>
    </row>
    <row r="458" spans="1:46" x14ac:dyDescent="0.25">
      <c r="A458" s="106" t="s">
        <v>2248</v>
      </c>
      <c r="B458" s="107" t="s">
        <v>1271</v>
      </c>
      <c r="C458" s="107" t="s">
        <v>1257</v>
      </c>
      <c r="D458" s="107" t="s">
        <v>34</v>
      </c>
      <c r="E458" s="107" t="s">
        <v>22</v>
      </c>
      <c r="F458" s="107" t="s">
        <v>23</v>
      </c>
      <c r="G458" s="107" t="s">
        <v>557</v>
      </c>
      <c r="H458" s="107" t="s">
        <v>2176</v>
      </c>
      <c r="I458" s="107" t="s">
        <v>2048</v>
      </c>
      <c r="J458" s="107" t="s">
        <v>2088</v>
      </c>
      <c r="K458" s="107" t="s">
        <v>2050</v>
      </c>
      <c r="L458" s="108">
        <v>0.24</v>
      </c>
      <c r="M458" s="93">
        <v>0.3</v>
      </c>
      <c r="N458" s="108">
        <v>0.22</v>
      </c>
      <c r="O458" s="107" t="s">
        <v>2210</v>
      </c>
      <c r="P458" s="107" t="s">
        <v>2023</v>
      </c>
      <c r="Q458" s="107" t="s">
        <v>1259</v>
      </c>
      <c r="R458" s="107" t="s">
        <v>2179</v>
      </c>
      <c r="S458" s="107"/>
      <c r="T458" s="93">
        <v>0.99</v>
      </c>
      <c r="U458" s="109">
        <v>45</v>
      </c>
      <c r="V458" s="110">
        <v>45200</v>
      </c>
      <c r="W458" s="110"/>
      <c r="X458" s="107" t="s">
        <v>2053</v>
      </c>
      <c r="Y458" s="107" t="s">
        <v>2086</v>
      </c>
      <c r="Z458" s="107"/>
      <c r="AA458" s="107" t="s">
        <v>2048</v>
      </c>
      <c r="AB458" s="107"/>
      <c r="AC458" s="107"/>
      <c r="AD458" s="107" t="s">
        <v>1331</v>
      </c>
      <c r="AE458" s="110"/>
      <c r="AF458" s="106"/>
      <c r="AG458" s="108">
        <v>3.9472941276876156E-5</v>
      </c>
      <c r="AH458" s="108">
        <v>4.1222086686935305E-5</v>
      </c>
      <c r="AI458" s="108">
        <v>0.21547162299521452</v>
      </c>
      <c r="AJ458" s="106" t="s">
        <v>1267</v>
      </c>
      <c r="AK458" s="97">
        <v>232.20072923751553</v>
      </c>
      <c r="AL458" s="108">
        <v>5.1173705106698641E-5</v>
      </c>
      <c r="AM458" s="111"/>
      <c r="AN458" s="112">
        <v>15</v>
      </c>
      <c r="AO458" s="113" t="s">
        <v>2056</v>
      </c>
      <c r="AP458" s="113" t="s">
        <v>1267</v>
      </c>
      <c r="AQ458" s="113" t="s">
        <v>1365</v>
      </c>
      <c r="AR458" s="114" t="s">
        <v>1267</v>
      </c>
      <c r="AS458" s="114"/>
      <c r="AT458" s="107"/>
    </row>
    <row r="459" spans="1:46" x14ac:dyDescent="0.25">
      <c r="A459" s="107" t="s">
        <v>2249</v>
      </c>
      <c r="B459" s="107" t="s">
        <v>1271</v>
      </c>
      <c r="C459" s="107" t="s">
        <v>1257</v>
      </c>
      <c r="D459" s="107" t="s">
        <v>34</v>
      </c>
      <c r="E459" s="107" t="s">
        <v>22</v>
      </c>
      <c r="F459" s="107" t="s">
        <v>23</v>
      </c>
      <c r="G459" s="107" t="s">
        <v>557</v>
      </c>
      <c r="H459" s="107" t="s">
        <v>2176</v>
      </c>
      <c r="I459" s="107" t="s">
        <v>2048</v>
      </c>
      <c r="J459" s="107" t="s">
        <v>2156</v>
      </c>
      <c r="K459" s="107" t="s">
        <v>2050</v>
      </c>
      <c r="L459" s="108">
        <v>0.28000000000000003</v>
      </c>
      <c r="M459" s="93">
        <v>0.3</v>
      </c>
      <c r="N459" s="108">
        <v>0.25</v>
      </c>
      <c r="O459" s="107" t="s">
        <v>2212</v>
      </c>
      <c r="P459" s="107" t="s">
        <v>2023</v>
      </c>
      <c r="Q459" s="107" t="s">
        <v>1259</v>
      </c>
      <c r="R459" s="107" t="s">
        <v>2179</v>
      </c>
      <c r="S459" s="107"/>
      <c r="T459" s="93">
        <v>1.05</v>
      </c>
      <c r="U459" s="107">
        <v>45</v>
      </c>
      <c r="V459" s="110">
        <v>45200</v>
      </c>
      <c r="W459" s="110"/>
      <c r="X459" s="107" t="s">
        <v>2053</v>
      </c>
      <c r="Y459" s="107" t="s">
        <v>2093</v>
      </c>
      <c r="Z459" s="107"/>
      <c r="AA459" s="107" t="s">
        <v>2048</v>
      </c>
      <c r="AB459" s="107"/>
      <c r="AC459" s="107"/>
      <c r="AD459" s="107" t="s">
        <v>1331</v>
      </c>
      <c r="AE459" s="110"/>
      <c r="AF459" s="107"/>
      <c r="AG459" s="108">
        <v>4.4276451027581007E-5</v>
      </c>
      <c r="AH459" s="108">
        <v>4.6238452048618956E-5</v>
      </c>
      <c r="AI459" s="108">
        <v>0.22602135575851506</v>
      </c>
      <c r="AJ459" s="107" t="s">
        <v>1267</v>
      </c>
      <c r="AK459" s="97">
        <v>220.08889746279814</v>
      </c>
      <c r="AL459" s="108">
        <v>5.7401094895959751E-5</v>
      </c>
      <c r="AM459" s="111"/>
      <c r="AN459" s="107">
        <v>15</v>
      </c>
      <c r="AO459" s="113" t="s">
        <v>2056</v>
      </c>
      <c r="AP459" s="113" t="s">
        <v>1267</v>
      </c>
      <c r="AQ459" s="113" t="s">
        <v>1365</v>
      </c>
      <c r="AR459" s="114" t="s">
        <v>1267</v>
      </c>
      <c r="AS459" s="107"/>
      <c r="AT459" s="107"/>
    </row>
    <row r="460" spans="1:46" x14ac:dyDescent="0.25">
      <c r="A460" s="106" t="s">
        <v>2250</v>
      </c>
      <c r="B460" s="107" t="s">
        <v>1271</v>
      </c>
      <c r="C460" s="107" t="s">
        <v>1257</v>
      </c>
      <c r="D460" s="107" t="s">
        <v>34</v>
      </c>
      <c r="E460" s="107" t="s">
        <v>22</v>
      </c>
      <c r="F460" s="107" t="s">
        <v>23</v>
      </c>
      <c r="G460" s="107" t="s">
        <v>557</v>
      </c>
      <c r="H460" s="107" t="s">
        <v>2176</v>
      </c>
      <c r="I460" s="107" t="s">
        <v>2048</v>
      </c>
      <c r="J460" s="107" t="s">
        <v>2214</v>
      </c>
      <c r="K460" s="107" t="s">
        <v>2050</v>
      </c>
      <c r="L460" s="108">
        <v>6.4328269607676555E-2</v>
      </c>
      <c r="M460" s="93">
        <v>0.09</v>
      </c>
      <c r="N460" s="108">
        <v>0.06</v>
      </c>
      <c r="O460" s="107" t="s">
        <v>2215</v>
      </c>
      <c r="P460" s="107" t="s">
        <v>2023</v>
      </c>
      <c r="Q460" s="107" t="s">
        <v>1259</v>
      </c>
      <c r="R460" s="107" t="s">
        <v>2179</v>
      </c>
      <c r="S460" s="107"/>
      <c r="T460" s="93">
        <v>0.61</v>
      </c>
      <c r="U460" s="109">
        <v>45</v>
      </c>
      <c r="V460" s="110">
        <v>45200</v>
      </c>
      <c r="W460" s="110"/>
      <c r="X460" s="107" t="s">
        <v>2053</v>
      </c>
      <c r="Y460" s="107" t="s">
        <v>2086</v>
      </c>
      <c r="Z460" s="107"/>
      <c r="AA460" s="107" t="s">
        <v>2048</v>
      </c>
      <c r="AB460" s="107"/>
      <c r="AC460" s="107"/>
      <c r="AD460" s="107" t="s">
        <v>1331</v>
      </c>
      <c r="AE460" s="110"/>
      <c r="AF460" s="106"/>
      <c r="AG460" s="108">
        <v>1.0254746534969866E-5</v>
      </c>
      <c r="AH460" s="108">
        <v>1.0709160172584206E-5</v>
      </c>
      <c r="AI460" s="108">
        <v>9.0415255453187293E-2</v>
      </c>
      <c r="AJ460" s="106" t="s">
        <v>1267</v>
      </c>
      <c r="AK460" s="97">
        <v>591.10774125429214</v>
      </c>
      <c r="AL460" s="108">
        <v>1.329450905225316E-5</v>
      </c>
      <c r="AM460" s="111"/>
      <c r="AN460" s="112">
        <v>15</v>
      </c>
      <c r="AO460" s="113" t="s">
        <v>2056</v>
      </c>
      <c r="AP460" s="113" t="s">
        <v>1267</v>
      </c>
      <c r="AQ460" s="113" t="s">
        <v>1365</v>
      </c>
      <c r="AR460" s="114" t="s">
        <v>1267</v>
      </c>
      <c r="AS460" s="114"/>
      <c r="AT460" s="107"/>
    </row>
    <row r="461" spans="1:46" x14ac:dyDescent="0.25">
      <c r="A461" s="106" t="s">
        <v>2251</v>
      </c>
      <c r="B461" s="107" t="s">
        <v>1271</v>
      </c>
      <c r="C461" s="107" t="s">
        <v>1257</v>
      </c>
      <c r="D461" s="107" t="s">
        <v>34</v>
      </c>
      <c r="E461" s="107" t="s">
        <v>22</v>
      </c>
      <c r="F461" s="107" t="s">
        <v>23</v>
      </c>
      <c r="G461" s="107" t="s">
        <v>557</v>
      </c>
      <c r="H461" s="107" t="s">
        <v>2176</v>
      </c>
      <c r="I461" s="107" t="s">
        <v>2048</v>
      </c>
      <c r="J461" s="107" t="s">
        <v>2217</v>
      </c>
      <c r="K461" s="107" t="s">
        <v>2050</v>
      </c>
      <c r="L461" s="108">
        <v>0.13350000000000001</v>
      </c>
      <c r="M461" s="93">
        <v>0.12</v>
      </c>
      <c r="N461" s="108">
        <v>0.11966789999999999</v>
      </c>
      <c r="O461" s="107" t="s">
        <v>2218</v>
      </c>
      <c r="P461" s="107" t="s">
        <v>2023</v>
      </c>
      <c r="Q461" s="107" t="s">
        <v>1259</v>
      </c>
      <c r="R461" s="107" t="s">
        <v>2179</v>
      </c>
      <c r="S461" s="107"/>
      <c r="T461" s="93">
        <v>0.89</v>
      </c>
      <c r="U461" s="109">
        <v>45</v>
      </c>
      <c r="V461" s="110">
        <v>45200</v>
      </c>
      <c r="W461" s="110"/>
      <c r="X461" s="107" t="s">
        <v>2053</v>
      </c>
      <c r="Y461" s="107" t="s">
        <v>2093</v>
      </c>
      <c r="Z461" s="107"/>
      <c r="AA461" s="107" t="s">
        <v>2048</v>
      </c>
      <c r="AB461" s="107"/>
      <c r="AC461" s="107"/>
      <c r="AD461" s="107" t="s">
        <v>1331</v>
      </c>
      <c r="AE461" s="110"/>
      <c r="AF461" s="106"/>
      <c r="AG461" s="108">
        <v>1.3626858040324904E-5</v>
      </c>
      <c r="AH461" s="108">
        <v>1.4230698428796921E-5</v>
      </c>
      <c r="AI461" s="108">
        <v>8.2673349752193384E-2</v>
      </c>
      <c r="AJ461" s="106" t="s">
        <v>1267</v>
      </c>
      <c r="AK461" s="97">
        <v>649.01707373983811</v>
      </c>
      <c r="AL461" s="108">
        <v>1.766619847239361E-5</v>
      </c>
      <c r="AM461" s="111"/>
      <c r="AN461" s="112">
        <v>15</v>
      </c>
      <c r="AO461" s="113" t="s">
        <v>2056</v>
      </c>
      <c r="AP461" s="113" t="s">
        <v>1267</v>
      </c>
      <c r="AQ461" s="113" t="s">
        <v>1365</v>
      </c>
      <c r="AR461" s="114" t="s">
        <v>1267</v>
      </c>
      <c r="AS461" s="114"/>
      <c r="AT461" s="107"/>
    </row>
    <row r="462" spans="1:46" x14ac:dyDescent="0.25">
      <c r="A462" s="106" t="s">
        <v>2252</v>
      </c>
      <c r="B462" s="107" t="s">
        <v>1271</v>
      </c>
      <c r="C462" s="107" t="s">
        <v>1257</v>
      </c>
      <c r="D462" s="107" t="s">
        <v>34</v>
      </c>
      <c r="E462" s="107" t="s">
        <v>22</v>
      </c>
      <c r="F462" s="107" t="s">
        <v>23</v>
      </c>
      <c r="G462" s="107" t="s">
        <v>557</v>
      </c>
      <c r="H462" s="107" t="s">
        <v>2176</v>
      </c>
      <c r="I462" s="107" t="s">
        <v>2102</v>
      </c>
      <c r="J462" s="107" t="s">
        <v>2103</v>
      </c>
      <c r="K462" s="107" t="s">
        <v>2050</v>
      </c>
      <c r="L462" s="108">
        <v>1.42</v>
      </c>
      <c r="M462" s="93">
        <v>2</v>
      </c>
      <c r="N462" s="108">
        <v>1.31</v>
      </c>
      <c r="O462" s="107" t="s">
        <v>2220</v>
      </c>
      <c r="P462" s="107" t="s">
        <v>2023</v>
      </c>
      <c r="Q462" s="107" t="s">
        <v>1259</v>
      </c>
      <c r="R462" s="107" t="s">
        <v>2179</v>
      </c>
      <c r="S462" s="107"/>
      <c r="T462" s="93">
        <v>1.56</v>
      </c>
      <c r="U462" s="109">
        <v>45</v>
      </c>
      <c r="V462" s="110">
        <v>45200</v>
      </c>
      <c r="W462" s="110"/>
      <c r="X462" s="107" t="s">
        <v>2053</v>
      </c>
      <c r="Y462" s="107" t="s">
        <v>2105</v>
      </c>
      <c r="Z462" s="107"/>
      <c r="AA462" s="107" t="s">
        <v>2102</v>
      </c>
      <c r="AB462" s="107"/>
      <c r="AC462" s="107"/>
      <c r="AD462" s="107" t="s">
        <v>1331</v>
      </c>
      <c r="AE462" s="110"/>
      <c r="AF462" s="106"/>
      <c r="AG462" s="108">
        <v>2.3397884355488233E-4</v>
      </c>
      <c r="AH462" s="108">
        <v>2.4434703520759618E-4</v>
      </c>
      <c r="AI462" s="108">
        <v>0.80557847855047848</v>
      </c>
      <c r="AJ462" s="106" t="s">
        <v>1267</v>
      </c>
      <c r="AK462" s="97">
        <v>42.118878445865036</v>
      </c>
      <c r="AL462" s="108">
        <v>3.0333600572851713E-4</v>
      </c>
      <c r="AM462" s="111"/>
      <c r="AN462" s="112">
        <v>15</v>
      </c>
      <c r="AO462" s="113" t="s">
        <v>2056</v>
      </c>
      <c r="AP462" s="113" t="s">
        <v>1267</v>
      </c>
      <c r="AQ462" s="113" t="s">
        <v>1365</v>
      </c>
      <c r="AR462" s="114" t="s">
        <v>1267</v>
      </c>
      <c r="AS462" s="114"/>
      <c r="AT462" s="107"/>
    </row>
    <row r="463" spans="1:46" x14ac:dyDescent="0.25">
      <c r="A463" s="106" t="s">
        <v>2253</v>
      </c>
      <c r="B463" s="107" t="s">
        <v>1271</v>
      </c>
      <c r="C463" s="107" t="s">
        <v>1257</v>
      </c>
      <c r="D463" s="107" t="s">
        <v>34</v>
      </c>
      <c r="E463" s="107" t="s">
        <v>22</v>
      </c>
      <c r="F463" s="107" t="s">
        <v>23</v>
      </c>
      <c r="G463" s="107" t="s">
        <v>557</v>
      </c>
      <c r="H463" s="107" t="s">
        <v>2176</v>
      </c>
      <c r="I463" s="107" t="s">
        <v>2065</v>
      </c>
      <c r="J463" s="107" t="s">
        <v>2078</v>
      </c>
      <c r="K463" s="107" t="s">
        <v>2050</v>
      </c>
      <c r="L463" s="108">
        <v>0.61</v>
      </c>
      <c r="M463" s="93">
        <v>1.05</v>
      </c>
      <c r="N463" s="108">
        <v>0.56000000000000005</v>
      </c>
      <c r="O463" s="107" t="s">
        <v>2222</v>
      </c>
      <c r="P463" s="107" t="s">
        <v>2023</v>
      </c>
      <c r="Q463" s="107" t="s">
        <v>1259</v>
      </c>
      <c r="R463" s="107" t="s">
        <v>2179</v>
      </c>
      <c r="S463" s="107"/>
      <c r="T463" s="93">
        <v>1.01</v>
      </c>
      <c r="U463" s="109">
        <v>45</v>
      </c>
      <c r="V463" s="110">
        <v>45200</v>
      </c>
      <c r="W463" s="110"/>
      <c r="X463" s="107" t="s">
        <v>2053</v>
      </c>
      <c r="Y463" s="107" t="s">
        <v>2081</v>
      </c>
      <c r="Z463" s="107"/>
      <c r="AA463" s="107" t="s">
        <v>2065</v>
      </c>
      <c r="AB463" s="107"/>
      <c r="AC463" s="107"/>
      <c r="AD463" s="107" t="s">
        <v>1331</v>
      </c>
      <c r="AE463" s="110"/>
      <c r="AF463" s="106"/>
      <c r="AG463" s="108">
        <v>1.0029365660928712E-4</v>
      </c>
      <c r="AH463" s="108">
        <v>1.0473792104566829E-4</v>
      </c>
      <c r="AI463" s="108">
        <v>0.53235586734543083</v>
      </c>
      <c r="AJ463" s="106" t="s">
        <v>1267</v>
      </c>
      <c r="AK463" s="97">
        <v>77.740580548022692</v>
      </c>
      <c r="AL463" s="108">
        <v>1.3002319668544164E-4</v>
      </c>
      <c r="AM463" s="111"/>
      <c r="AN463" s="112">
        <v>15</v>
      </c>
      <c r="AO463" s="113" t="s">
        <v>2056</v>
      </c>
      <c r="AP463" s="113" t="s">
        <v>1267</v>
      </c>
      <c r="AQ463" s="113" t="s">
        <v>1365</v>
      </c>
      <c r="AR463" s="114" t="s">
        <v>1267</v>
      </c>
      <c r="AS463" s="114"/>
      <c r="AT463" s="107"/>
    </row>
    <row r="464" spans="1:46" x14ac:dyDescent="0.25">
      <c r="A464" s="107" t="s">
        <v>2254</v>
      </c>
      <c r="B464" s="107" t="s">
        <v>1271</v>
      </c>
      <c r="C464" s="107" t="s">
        <v>1257</v>
      </c>
      <c r="D464" s="107" t="s">
        <v>34</v>
      </c>
      <c r="E464" s="107" t="s">
        <v>22</v>
      </c>
      <c r="F464" s="107" t="s">
        <v>23</v>
      </c>
      <c r="G464" s="107" t="s">
        <v>557</v>
      </c>
      <c r="H464" s="107" t="s">
        <v>2176</v>
      </c>
      <c r="I464" s="107" t="s">
        <v>2065</v>
      </c>
      <c r="J464" s="107" t="s">
        <v>2224</v>
      </c>
      <c r="K464" s="107" t="s">
        <v>2050</v>
      </c>
      <c r="L464" s="108">
        <v>0.66</v>
      </c>
      <c r="M464" s="93">
        <v>1.2</v>
      </c>
      <c r="N464" s="108">
        <v>0.61</v>
      </c>
      <c r="O464" s="107" t="s">
        <v>2225</v>
      </c>
      <c r="P464" s="107" t="s">
        <v>2023</v>
      </c>
      <c r="Q464" s="107" t="s">
        <v>1259</v>
      </c>
      <c r="R464" s="107" t="s">
        <v>2179</v>
      </c>
      <c r="S464" s="107"/>
      <c r="T464" s="93">
        <v>1.19</v>
      </c>
      <c r="U464" s="107">
        <v>45</v>
      </c>
      <c r="V464" s="110">
        <v>45200</v>
      </c>
      <c r="W464" s="110"/>
      <c r="X464" s="107" t="s">
        <v>2053</v>
      </c>
      <c r="Y464" s="107" t="s">
        <v>2226</v>
      </c>
      <c r="Z464" s="107"/>
      <c r="AA464" s="107" t="s">
        <v>2065</v>
      </c>
      <c r="AB464" s="107"/>
      <c r="AC464" s="107"/>
      <c r="AD464" s="107" t="s">
        <v>1331</v>
      </c>
      <c r="AE464" s="110"/>
      <c r="AF464" s="107"/>
      <c r="AG464" s="108">
        <v>1.0839091219212176E-4</v>
      </c>
      <c r="AH464" s="108">
        <v>1.1319398641005546E-4</v>
      </c>
      <c r="AI464" s="108">
        <v>0.49075404439728143</v>
      </c>
      <c r="AJ464" s="107" t="s">
        <v>1267</v>
      </c>
      <c r="AK464" s="97">
        <v>86.643949261031551</v>
      </c>
      <c r="AL464" s="108">
        <v>1.4052068068246752E-4</v>
      </c>
      <c r="AM464" s="111"/>
      <c r="AN464" s="107">
        <v>15</v>
      </c>
      <c r="AO464" s="113" t="s">
        <v>2056</v>
      </c>
      <c r="AP464" s="113" t="s">
        <v>1267</v>
      </c>
      <c r="AQ464" s="113" t="s">
        <v>1365</v>
      </c>
      <c r="AR464" s="114" t="s">
        <v>1267</v>
      </c>
      <c r="AS464" s="107"/>
      <c r="AT464" s="107"/>
    </row>
    <row r="465" spans="1:46" x14ac:dyDescent="0.25">
      <c r="A465" s="106" t="s">
        <v>2255</v>
      </c>
      <c r="B465" s="107" t="s">
        <v>1271</v>
      </c>
      <c r="C465" s="107" t="s">
        <v>1257</v>
      </c>
      <c r="D465" s="107" t="s">
        <v>34</v>
      </c>
      <c r="E465" s="107" t="s">
        <v>22</v>
      </c>
      <c r="F465" s="107" t="s">
        <v>23</v>
      </c>
      <c r="G465" s="107" t="s">
        <v>557</v>
      </c>
      <c r="H465" s="107" t="s">
        <v>2176</v>
      </c>
      <c r="I465" s="107" t="s">
        <v>2065</v>
      </c>
      <c r="J465" s="107" t="s">
        <v>2058</v>
      </c>
      <c r="K465" s="107" t="s">
        <v>2050</v>
      </c>
      <c r="L465" s="108">
        <v>0.69</v>
      </c>
      <c r="M465" s="93">
        <v>1.2</v>
      </c>
      <c r="N465" s="108">
        <v>0.64</v>
      </c>
      <c r="O465" s="107" t="s">
        <v>2228</v>
      </c>
      <c r="P465" s="107" t="s">
        <v>2023</v>
      </c>
      <c r="Q465" s="107" t="s">
        <v>1259</v>
      </c>
      <c r="R465" s="107" t="s">
        <v>2179</v>
      </c>
      <c r="S465" s="107"/>
      <c r="T465" s="93">
        <v>1.41</v>
      </c>
      <c r="U465" s="109">
        <v>45</v>
      </c>
      <c r="V465" s="110">
        <v>45200</v>
      </c>
      <c r="W465" s="110"/>
      <c r="X465" s="107" t="s">
        <v>2053</v>
      </c>
      <c r="Y465" s="107" t="s">
        <v>2060</v>
      </c>
      <c r="Z465" s="107"/>
      <c r="AA465" s="107" t="s">
        <v>2065</v>
      </c>
      <c r="AB465" s="107"/>
      <c r="AC465" s="107"/>
      <c r="AD465" s="107" t="s">
        <v>1331</v>
      </c>
      <c r="AE465" s="110"/>
      <c r="AF465" s="106"/>
      <c r="AG465" s="108">
        <v>1.1343054396165673E-4</v>
      </c>
      <c r="AH465" s="108">
        <v>1.1845693695171431E-4</v>
      </c>
      <c r="AI465" s="108">
        <v>0.43384550198493638</v>
      </c>
      <c r="AJ465" s="106" t="s">
        <v>1267</v>
      </c>
      <c r="AK465" s="97">
        <v>101.58862188250721</v>
      </c>
      <c r="AL465" s="108">
        <v>1.4705418494331192E-4</v>
      </c>
      <c r="AM465" s="111"/>
      <c r="AN465" s="112">
        <v>15</v>
      </c>
      <c r="AO465" s="113" t="s">
        <v>2056</v>
      </c>
      <c r="AP465" s="113" t="s">
        <v>1267</v>
      </c>
      <c r="AQ465" s="113" t="s">
        <v>1365</v>
      </c>
      <c r="AR465" s="114" t="s">
        <v>1267</v>
      </c>
      <c r="AS465" s="114"/>
      <c r="AT465" s="107"/>
    </row>
    <row r="466" spans="1:46" x14ac:dyDescent="0.25">
      <c r="A466" s="106" t="s">
        <v>2256</v>
      </c>
      <c r="B466" s="107" t="s">
        <v>1271</v>
      </c>
      <c r="C466" s="107" t="s">
        <v>1257</v>
      </c>
      <c r="D466" s="107" t="s">
        <v>34</v>
      </c>
      <c r="E466" s="107" t="s">
        <v>22</v>
      </c>
      <c r="F466" s="107" t="s">
        <v>23</v>
      </c>
      <c r="G466" s="107" t="s">
        <v>557</v>
      </c>
      <c r="H466" s="107" t="s">
        <v>2176</v>
      </c>
      <c r="I466" s="107" t="s">
        <v>2065</v>
      </c>
      <c r="J466" s="107" t="s">
        <v>2099</v>
      </c>
      <c r="K466" s="107" t="s">
        <v>2050</v>
      </c>
      <c r="L466" s="108">
        <v>0.22</v>
      </c>
      <c r="M466" s="93">
        <v>0.15</v>
      </c>
      <c r="N466" s="108">
        <v>0.2</v>
      </c>
      <c r="O466" s="107" t="s">
        <v>2230</v>
      </c>
      <c r="P466" s="107" t="s">
        <v>2023</v>
      </c>
      <c r="Q466" s="107" t="s">
        <v>1259</v>
      </c>
      <c r="R466" s="107" t="s">
        <v>2179</v>
      </c>
      <c r="S466" s="107"/>
      <c r="T466" s="93">
        <v>1.01</v>
      </c>
      <c r="U466" s="109">
        <v>45</v>
      </c>
      <c r="V466" s="110">
        <v>45200</v>
      </c>
      <c r="W466" s="110"/>
      <c r="X466" s="107" t="s">
        <v>2053</v>
      </c>
      <c r="Y466" s="107" t="s">
        <v>2060</v>
      </c>
      <c r="Z466" s="107"/>
      <c r="AA466" s="107" t="s">
        <v>2065</v>
      </c>
      <c r="AB466" s="107"/>
      <c r="AC466" s="107"/>
      <c r="AD466" s="107" t="s">
        <v>1331</v>
      </c>
      <c r="AE466" s="110"/>
      <c r="AF466" s="106"/>
      <c r="AG466" s="108">
        <v>3.640229813636793E-5</v>
      </c>
      <c r="AH466" s="108">
        <v>3.8015375617830745E-5</v>
      </c>
      <c r="AI466" s="108">
        <v>0.19322235974751198</v>
      </c>
      <c r="AJ466" s="106" t="s">
        <v>1267</v>
      </c>
      <c r="AK466" s="97">
        <v>262.08042010766712</v>
      </c>
      <c r="AL466" s="108">
        <v>4.7192846790160471E-5</v>
      </c>
      <c r="AM466" s="111"/>
      <c r="AN466" s="112">
        <v>15</v>
      </c>
      <c r="AO466" s="113" t="s">
        <v>2056</v>
      </c>
      <c r="AP466" s="113" t="s">
        <v>1267</v>
      </c>
      <c r="AQ466" s="113" t="s">
        <v>1365</v>
      </c>
      <c r="AR466" s="114" t="s">
        <v>1267</v>
      </c>
      <c r="AS466" s="114"/>
      <c r="AT466" s="107"/>
    </row>
    <row r="467" spans="1:46" x14ac:dyDescent="0.25">
      <c r="A467" s="106" t="s">
        <v>2257</v>
      </c>
      <c r="B467" s="107" t="s">
        <v>1256</v>
      </c>
      <c r="C467" s="107" t="s">
        <v>1257</v>
      </c>
      <c r="D467" s="107" t="s">
        <v>34</v>
      </c>
      <c r="E467" s="107" t="s">
        <v>22</v>
      </c>
      <c r="F467" s="107" t="s">
        <v>23</v>
      </c>
      <c r="G467" s="107" t="s">
        <v>1175</v>
      </c>
      <c r="H467" s="107" t="s">
        <v>2176</v>
      </c>
      <c r="I467" s="107" t="s">
        <v>2123</v>
      </c>
      <c r="J467" s="107" t="s">
        <v>2124</v>
      </c>
      <c r="K467" s="107" t="s">
        <v>2050</v>
      </c>
      <c r="L467" s="108">
        <v>4.2913890946020254</v>
      </c>
      <c r="M467" s="93">
        <v>45</v>
      </c>
      <c r="N467" s="108">
        <v>3.84</v>
      </c>
      <c r="O467" s="107" t="s">
        <v>2258</v>
      </c>
      <c r="P467" s="107" t="s">
        <v>2023</v>
      </c>
      <c r="Q467" s="107" t="s">
        <v>1259</v>
      </c>
      <c r="R467" s="107" t="s">
        <v>2179</v>
      </c>
      <c r="S467" s="107"/>
      <c r="T467" s="93">
        <v>18.510000000000002</v>
      </c>
      <c r="U467" s="109">
        <v>45</v>
      </c>
      <c r="V467" s="110">
        <v>45200</v>
      </c>
      <c r="W467" s="110"/>
      <c r="X467" s="107" t="s">
        <v>2126</v>
      </c>
      <c r="Y467" s="107" t="s">
        <v>2127</v>
      </c>
      <c r="Z467" s="107"/>
      <c r="AA467" s="107" t="s">
        <v>2128</v>
      </c>
      <c r="AB467" s="107"/>
      <c r="AC467" s="107"/>
      <c r="AD467" s="107" t="s">
        <v>1331</v>
      </c>
      <c r="AE467" s="110"/>
      <c r="AF467" s="106"/>
      <c r="AG467" s="108">
        <v>2.4808996419880894E-3</v>
      </c>
      <c r="AH467" s="108">
        <v>2.5908345513520128E-3</v>
      </c>
      <c r="AI467" s="108">
        <v>0.60810389844017554</v>
      </c>
      <c r="AJ467" s="106" t="s">
        <v>1267</v>
      </c>
      <c r="AK467" s="97">
        <v>64.657818384053968</v>
      </c>
      <c r="AL467" s="108">
        <v>3.2163001431257886E-3</v>
      </c>
      <c r="AM467" s="111">
        <v>45</v>
      </c>
      <c r="AN467" s="112">
        <v>15</v>
      </c>
      <c r="AO467" s="113" t="s">
        <v>2027</v>
      </c>
      <c r="AP467" s="113" t="s">
        <v>1267</v>
      </c>
      <c r="AQ467" s="113" t="s">
        <v>1365</v>
      </c>
      <c r="AR467" s="114" t="s">
        <v>1267</v>
      </c>
      <c r="AS467" s="114"/>
      <c r="AT467" s="107"/>
    </row>
    <row r="468" spans="1:46" x14ac:dyDescent="0.25">
      <c r="A468" s="106" t="s">
        <v>2259</v>
      </c>
      <c r="B468" s="107" t="s">
        <v>1256</v>
      </c>
      <c r="C468" s="107" t="s">
        <v>1257</v>
      </c>
      <c r="D468" s="107" t="s">
        <v>34</v>
      </c>
      <c r="E468" s="107" t="s">
        <v>22</v>
      </c>
      <c r="F468" s="107" t="s">
        <v>23</v>
      </c>
      <c r="G468" s="107" t="s">
        <v>1175</v>
      </c>
      <c r="H468" s="107" t="s">
        <v>2176</v>
      </c>
      <c r="I468" s="107" t="s">
        <v>2123</v>
      </c>
      <c r="J468" s="107" t="s">
        <v>2132</v>
      </c>
      <c r="K468" s="107" t="s">
        <v>2050</v>
      </c>
      <c r="L468" s="108">
        <v>2.9269752127339195</v>
      </c>
      <c r="M468" s="93">
        <v>45</v>
      </c>
      <c r="N468" s="108">
        <v>2.62</v>
      </c>
      <c r="O468" s="107" t="s">
        <v>2260</v>
      </c>
      <c r="P468" s="107" t="s">
        <v>2023</v>
      </c>
      <c r="Q468" s="107" t="s">
        <v>1259</v>
      </c>
      <c r="R468" s="107" t="s">
        <v>2179</v>
      </c>
      <c r="S468" s="107"/>
      <c r="T468" s="93">
        <v>18.510000000000002</v>
      </c>
      <c r="U468" s="109">
        <v>45</v>
      </c>
      <c r="V468" s="110">
        <v>45200</v>
      </c>
      <c r="W468" s="110"/>
      <c r="X468" s="107" t="s">
        <v>2126</v>
      </c>
      <c r="Y468" s="107" t="s">
        <v>2127</v>
      </c>
      <c r="Z468" s="107"/>
      <c r="AA468" s="107" t="s">
        <v>2128</v>
      </c>
      <c r="AB468" s="107"/>
      <c r="AC468" s="107"/>
      <c r="AD468" s="107" t="s">
        <v>1331</v>
      </c>
      <c r="AE468" s="110"/>
      <c r="AF468" s="106"/>
      <c r="AG468" s="108">
        <v>1.0847070243250045E-3</v>
      </c>
      <c r="AH468" s="108">
        <v>1.1327731235687536E-3</v>
      </c>
      <c r="AI468" s="108">
        <v>0.26587716769908931</v>
      </c>
      <c r="AJ468" s="106" t="s">
        <v>1267</v>
      </c>
      <c r="AK468" s="97">
        <v>183.00639180241191</v>
      </c>
      <c r="AL468" s="108">
        <v>1.4062412273921441E-3</v>
      </c>
      <c r="AM468" s="111">
        <v>45</v>
      </c>
      <c r="AN468" s="112">
        <v>15</v>
      </c>
      <c r="AO468" s="113" t="s">
        <v>2027</v>
      </c>
      <c r="AP468" s="113" t="s">
        <v>1267</v>
      </c>
      <c r="AQ468" s="113" t="s">
        <v>1365</v>
      </c>
      <c r="AR468" s="114" t="s">
        <v>1267</v>
      </c>
      <c r="AS468" s="114"/>
      <c r="AT468" s="107"/>
    </row>
    <row r="469" spans="1:46" x14ac:dyDescent="0.25">
      <c r="A469" s="106" t="s">
        <v>2261</v>
      </c>
      <c r="B469" s="107" t="s">
        <v>1256</v>
      </c>
      <c r="C469" s="107" t="s">
        <v>1257</v>
      </c>
      <c r="D469" s="107" t="s">
        <v>34</v>
      </c>
      <c r="E469" s="107" t="s">
        <v>22</v>
      </c>
      <c r="F469" s="107" t="s">
        <v>23</v>
      </c>
      <c r="G469" s="107" t="s">
        <v>1175</v>
      </c>
      <c r="H469" s="107" t="s">
        <v>2176</v>
      </c>
      <c r="I469" s="107" t="s">
        <v>2123</v>
      </c>
      <c r="J469" s="107" t="s">
        <v>2165</v>
      </c>
      <c r="K469" s="107" t="s">
        <v>2050</v>
      </c>
      <c r="L469" s="108">
        <v>4.8094957867530983</v>
      </c>
      <c r="M469" s="93">
        <v>45</v>
      </c>
      <c r="N469" s="108">
        <v>4.3</v>
      </c>
      <c r="O469" s="107" t="s">
        <v>2262</v>
      </c>
      <c r="P469" s="107" t="s">
        <v>2023</v>
      </c>
      <c r="Q469" s="107" t="s">
        <v>1259</v>
      </c>
      <c r="R469" s="107" t="s">
        <v>2179</v>
      </c>
      <c r="S469" s="107"/>
      <c r="T469" s="93">
        <v>21.8</v>
      </c>
      <c r="U469" s="109">
        <v>45</v>
      </c>
      <c r="V469" s="110">
        <v>45200</v>
      </c>
      <c r="W469" s="110"/>
      <c r="X469" s="107" t="s">
        <v>2126</v>
      </c>
      <c r="Y469" s="107" t="s">
        <v>2167</v>
      </c>
      <c r="Z469" s="107"/>
      <c r="AA469" s="107" t="s">
        <v>2128</v>
      </c>
      <c r="AB469" s="107"/>
      <c r="AC469" s="107"/>
      <c r="AD469" s="107" t="s">
        <v>1331</v>
      </c>
      <c r="AE469" s="110"/>
      <c r="AF469" s="106"/>
      <c r="AG469" s="108">
        <v>2.6586226133686729E-3</v>
      </c>
      <c r="AH469" s="108">
        <v>2.7764328750523519E-3</v>
      </c>
      <c r="AI469" s="108">
        <v>0.54442638305448743</v>
      </c>
      <c r="AJ469" s="106" t="s">
        <v>1267</v>
      </c>
      <c r="AK469" s="97">
        <v>75.411993124132565</v>
      </c>
      <c r="AL469" s="108">
        <v>3.4467046337443813E-3</v>
      </c>
      <c r="AM469" s="111">
        <v>45</v>
      </c>
      <c r="AN469" s="112">
        <v>15</v>
      </c>
      <c r="AO469" s="113" t="s">
        <v>2027</v>
      </c>
      <c r="AP469" s="113" t="s">
        <v>1267</v>
      </c>
      <c r="AQ469" s="113" t="s">
        <v>1365</v>
      </c>
      <c r="AR469" s="114" t="s">
        <v>1267</v>
      </c>
      <c r="AS469" s="114"/>
      <c r="AT469" s="107"/>
    </row>
    <row r="470" spans="1:46" x14ac:dyDescent="0.25">
      <c r="A470" s="106" t="s">
        <v>2263</v>
      </c>
      <c r="B470" s="107" t="s">
        <v>1256</v>
      </c>
      <c r="C470" s="107" t="s">
        <v>1257</v>
      </c>
      <c r="D470" s="107" t="s">
        <v>34</v>
      </c>
      <c r="E470" s="107" t="s">
        <v>22</v>
      </c>
      <c r="F470" s="107" t="s">
        <v>23</v>
      </c>
      <c r="G470" s="107" t="s">
        <v>1175</v>
      </c>
      <c r="H470" s="107" t="s">
        <v>2176</v>
      </c>
      <c r="I470" s="107" t="s">
        <v>2123</v>
      </c>
      <c r="J470" s="107" t="s">
        <v>2169</v>
      </c>
      <c r="K470" s="107" t="s">
        <v>2050</v>
      </c>
      <c r="L470" s="108">
        <v>3.4508563730852941</v>
      </c>
      <c r="M470" s="93">
        <v>45</v>
      </c>
      <c r="N470" s="108">
        <v>3.09</v>
      </c>
      <c r="O470" s="107" t="s">
        <v>2264</v>
      </c>
      <c r="P470" s="107" t="s">
        <v>2023</v>
      </c>
      <c r="Q470" s="107" t="s">
        <v>1259</v>
      </c>
      <c r="R470" s="107" t="s">
        <v>2179</v>
      </c>
      <c r="S470" s="107"/>
      <c r="T470" s="93">
        <v>21.8</v>
      </c>
      <c r="U470" s="109">
        <v>45</v>
      </c>
      <c r="V470" s="110">
        <v>45200</v>
      </c>
      <c r="W470" s="110"/>
      <c r="X470" s="107" t="s">
        <v>2126</v>
      </c>
      <c r="Y470" s="107" t="s">
        <v>2167</v>
      </c>
      <c r="Z470" s="107"/>
      <c r="AA470" s="107" t="s">
        <v>2128</v>
      </c>
      <c r="AB470" s="107"/>
      <c r="AC470" s="107"/>
      <c r="AD470" s="107" t="s">
        <v>1331</v>
      </c>
      <c r="AE470" s="110"/>
      <c r="AF470" s="106"/>
      <c r="AG470" s="108">
        <v>1.2659932241963485E-3</v>
      </c>
      <c r="AH470" s="108">
        <v>1.3220925713855144E-3</v>
      </c>
      <c r="AI470" s="108">
        <v>0.2592470659637503</v>
      </c>
      <c r="AJ470" s="106" t="s">
        <v>1267</v>
      </c>
      <c r="AK470" s="97">
        <v>188.38454574138066</v>
      </c>
      <c r="AL470" s="108">
        <v>1.64126517625518E-3</v>
      </c>
      <c r="AM470" s="111">
        <v>45</v>
      </c>
      <c r="AN470" s="112">
        <v>15</v>
      </c>
      <c r="AO470" s="113" t="s">
        <v>2027</v>
      </c>
      <c r="AP470" s="113" t="s">
        <v>1267</v>
      </c>
      <c r="AQ470" s="113" t="s">
        <v>1365</v>
      </c>
      <c r="AR470" s="114" t="s">
        <v>1267</v>
      </c>
      <c r="AS470" s="114"/>
      <c r="AT470" s="107"/>
    </row>
    <row r="471" spans="1:46" x14ac:dyDescent="0.25">
      <c r="A471" s="106" t="s">
        <v>2265</v>
      </c>
      <c r="B471" s="107" t="s">
        <v>1256</v>
      </c>
      <c r="C471" s="107" t="s">
        <v>1257</v>
      </c>
      <c r="D471" s="107" t="s">
        <v>34</v>
      </c>
      <c r="E471" s="107" t="s">
        <v>22</v>
      </c>
      <c r="F471" s="107" t="s">
        <v>23</v>
      </c>
      <c r="G471" s="107" t="s">
        <v>24</v>
      </c>
      <c r="H471" s="107" t="s">
        <v>2176</v>
      </c>
      <c r="I471" s="107" t="s">
        <v>2145</v>
      </c>
      <c r="J471" s="107"/>
      <c r="K471" s="107" t="s">
        <v>2050</v>
      </c>
      <c r="L471" s="108">
        <v>0.29033919464296487</v>
      </c>
      <c r="M471" s="93">
        <v>0.2</v>
      </c>
      <c r="N471" s="108">
        <v>0.14000000000000001</v>
      </c>
      <c r="O471" s="107" t="s">
        <v>2266</v>
      </c>
      <c r="P471" s="107" t="s">
        <v>2023</v>
      </c>
      <c r="Q471" s="107" t="s">
        <v>1259</v>
      </c>
      <c r="R471" s="107" t="s">
        <v>2179</v>
      </c>
      <c r="S471" s="107"/>
      <c r="T471" s="93">
        <v>0.64</v>
      </c>
      <c r="U471" s="109">
        <v>15</v>
      </c>
      <c r="V471" s="110">
        <v>45200</v>
      </c>
      <c r="W471" s="110"/>
      <c r="X471" s="107" t="s">
        <v>2147</v>
      </c>
      <c r="Y471" s="107"/>
      <c r="Z471" s="107"/>
      <c r="AA471" s="107"/>
      <c r="AB471" s="107"/>
      <c r="AC471" s="107"/>
      <c r="AD471" s="107" t="s">
        <v>1331</v>
      </c>
      <c r="AE471" s="110"/>
      <c r="AF471" s="106"/>
      <c r="AG471" s="108">
        <v>4.6283770236462038E-5</v>
      </c>
      <c r="AH471" s="108">
        <v>4.8334720625526809E-5</v>
      </c>
      <c r="AI471" s="108">
        <v>0.32846777261249993</v>
      </c>
      <c r="AJ471" s="106" t="s">
        <v>1267</v>
      </c>
      <c r="AK471" s="97">
        <v>142.93418409919767</v>
      </c>
      <c r="AL471" s="108">
        <v>1.8001030067863827E-4</v>
      </c>
      <c r="AM471" s="111"/>
      <c r="AN471" s="112">
        <v>12</v>
      </c>
      <c r="AO471" s="113" t="s">
        <v>2056</v>
      </c>
      <c r="AP471" s="113" t="s">
        <v>1267</v>
      </c>
      <c r="AQ471" s="113" t="s">
        <v>1365</v>
      </c>
      <c r="AR471" s="114" t="s">
        <v>1267</v>
      </c>
      <c r="AS471" s="114"/>
      <c r="AT471" s="107"/>
    </row>
    <row r="472" spans="1:46" x14ac:dyDescent="0.25">
      <c r="A472" s="106" t="s">
        <v>2267</v>
      </c>
      <c r="B472" s="107" t="s">
        <v>1269</v>
      </c>
      <c r="C472" s="107" t="s">
        <v>1257</v>
      </c>
      <c r="D472" s="107" t="s">
        <v>34</v>
      </c>
      <c r="E472" s="107" t="s">
        <v>22</v>
      </c>
      <c r="F472" s="107" t="s">
        <v>23</v>
      </c>
      <c r="G472" s="107" t="s">
        <v>1175</v>
      </c>
      <c r="H472" s="107" t="s">
        <v>2176</v>
      </c>
      <c r="I472" s="107" t="s">
        <v>2123</v>
      </c>
      <c r="J472" s="107" t="s">
        <v>2124</v>
      </c>
      <c r="K472" s="107" t="s">
        <v>2050</v>
      </c>
      <c r="L472" s="108">
        <v>7.2198522218785222</v>
      </c>
      <c r="M472" s="93">
        <v>45</v>
      </c>
      <c r="N472" s="108">
        <v>6.46</v>
      </c>
      <c r="O472" s="107" t="s">
        <v>2258</v>
      </c>
      <c r="P472" s="107" t="s">
        <v>2023</v>
      </c>
      <c r="Q472" s="107" t="s">
        <v>1259</v>
      </c>
      <c r="R472" s="107" t="s">
        <v>2179</v>
      </c>
      <c r="S472" s="107"/>
      <c r="T472" s="93">
        <v>18.510000000000002</v>
      </c>
      <c r="U472" s="109">
        <v>45</v>
      </c>
      <c r="V472" s="110">
        <v>45200</v>
      </c>
      <c r="W472" s="110"/>
      <c r="X472" s="107" t="s">
        <v>2126</v>
      </c>
      <c r="Y472" s="107" t="s">
        <v>2127</v>
      </c>
      <c r="Z472" s="107"/>
      <c r="AA472" s="107" t="s">
        <v>2128</v>
      </c>
      <c r="AB472" s="107"/>
      <c r="AC472" s="107"/>
      <c r="AD472" s="107" t="s">
        <v>1331</v>
      </c>
      <c r="AE472" s="110"/>
      <c r="AF472" s="106"/>
      <c r="AG472" s="108">
        <v>2.9987114492862942E-3</v>
      </c>
      <c r="AH472" s="108">
        <v>3.1315919035402482E-3</v>
      </c>
      <c r="AI472" s="108">
        <v>0.73502696027916947</v>
      </c>
      <c r="AJ472" s="106" t="s">
        <v>1267</v>
      </c>
      <c r="AK472" s="97">
        <v>48.780856075339194</v>
      </c>
      <c r="AL472" s="108">
        <v>3.8876042788266725E-3</v>
      </c>
      <c r="AM472" s="111">
        <v>45</v>
      </c>
      <c r="AN472" s="112">
        <v>15</v>
      </c>
      <c r="AO472" s="113" t="s">
        <v>2027</v>
      </c>
      <c r="AP472" s="113" t="s">
        <v>1267</v>
      </c>
      <c r="AQ472" s="113" t="s">
        <v>1365</v>
      </c>
      <c r="AR472" s="114" t="s">
        <v>1267</v>
      </c>
      <c r="AS472" s="114"/>
      <c r="AT472" s="107"/>
    </row>
    <row r="473" spans="1:46" x14ac:dyDescent="0.25">
      <c r="A473" s="106" t="s">
        <v>2268</v>
      </c>
      <c r="B473" s="107" t="s">
        <v>1269</v>
      </c>
      <c r="C473" s="107" t="s">
        <v>1257</v>
      </c>
      <c r="D473" s="107" t="s">
        <v>34</v>
      </c>
      <c r="E473" s="107" t="s">
        <v>22</v>
      </c>
      <c r="F473" s="107" t="s">
        <v>23</v>
      </c>
      <c r="G473" s="107" t="s">
        <v>1175</v>
      </c>
      <c r="H473" s="107" t="s">
        <v>2176</v>
      </c>
      <c r="I473" s="107" t="s">
        <v>2123</v>
      </c>
      <c r="J473" s="107" t="s">
        <v>2132</v>
      </c>
      <c r="K473" s="107" t="s">
        <v>2050</v>
      </c>
      <c r="L473" s="108">
        <v>4.1259699157464533</v>
      </c>
      <c r="M473" s="93">
        <v>45</v>
      </c>
      <c r="N473" s="108">
        <v>3.69</v>
      </c>
      <c r="O473" s="107" t="s">
        <v>2260</v>
      </c>
      <c r="P473" s="107" t="s">
        <v>2023</v>
      </c>
      <c r="Q473" s="107" t="s">
        <v>1259</v>
      </c>
      <c r="R473" s="107" t="s">
        <v>2179</v>
      </c>
      <c r="S473" s="107"/>
      <c r="T473" s="93">
        <v>18.510000000000002</v>
      </c>
      <c r="U473" s="109">
        <v>45</v>
      </c>
      <c r="V473" s="110">
        <v>45200</v>
      </c>
      <c r="W473" s="110"/>
      <c r="X473" s="107" t="s">
        <v>2126</v>
      </c>
      <c r="Y473" s="107" t="s">
        <v>2127</v>
      </c>
      <c r="Z473" s="107"/>
      <c r="AA473" s="107" t="s">
        <v>2128</v>
      </c>
      <c r="AB473" s="107"/>
      <c r="AC473" s="107"/>
      <c r="AD473" s="107" t="s">
        <v>1331</v>
      </c>
      <c r="AE473" s="110"/>
      <c r="AF473" s="106"/>
      <c r="AG473" s="108">
        <v>1.5109834057211642E-3</v>
      </c>
      <c r="AH473" s="108">
        <v>1.5779388846720319E-3</v>
      </c>
      <c r="AI473" s="108">
        <v>0.37036359066952734</v>
      </c>
      <c r="AJ473" s="106" t="s">
        <v>1267</v>
      </c>
      <c r="AK473" s="97">
        <v>123.67856202502402</v>
      </c>
      <c r="AL473" s="108">
        <v>1.9588765550335807E-3</v>
      </c>
      <c r="AM473" s="111">
        <v>45</v>
      </c>
      <c r="AN473" s="112">
        <v>15</v>
      </c>
      <c r="AO473" s="113" t="s">
        <v>2027</v>
      </c>
      <c r="AP473" s="113" t="s">
        <v>1267</v>
      </c>
      <c r="AQ473" s="113" t="s">
        <v>1365</v>
      </c>
      <c r="AR473" s="114" t="s">
        <v>1267</v>
      </c>
      <c r="AS473" s="114"/>
      <c r="AT473" s="107"/>
    </row>
    <row r="474" spans="1:46" x14ac:dyDescent="0.25">
      <c r="A474" s="106" t="s">
        <v>2269</v>
      </c>
      <c r="B474" s="107" t="s">
        <v>1269</v>
      </c>
      <c r="C474" s="107" t="s">
        <v>1257</v>
      </c>
      <c r="D474" s="107" t="s">
        <v>34</v>
      </c>
      <c r="E474" s="107" t="s">
        <v>22</v>
      </c>
      <c r="F474" s="107" t="s">
        <v>23</v>
      </c>
      <c r="G474" s="107" t="s">
        <v>1175</v>
      </c>
      <c r="H474" s="107" t="s">
        <v>2176</v>
      </c>
      <c r="I474" s="107" t="s">
        <v>2123</v>
      </c>
      <c r="J474" s="107" t="s">
        <v>2165</v>
      </c>
      <c r="K474" s="107" t="s">
        <v>2050</v>
      </c>
      <c r="L474" s="108">
        <v>7.9660664031617179</v>
      </c>
      <c r="M474" s="93">
        <v>45</v>
      </c>
      <c r="N474" s="108">
        <v>7.13</v>
      </c>
      <c r="O474" s="107" t="s">
        <v>2262</v>
      </c>
      <c r="P474" s="107" t="s">
        <v>2023</v>
      </c>
      <c r="Q474" s="107" t="s">
        <v>1259</v>
      </c>
      <c r="R474" s="107" t="s">
        <v>2179</v>
      </c>
      <c r="S474" s="107"/>
      <c r="T474" s="93">
        <v>21.8</v>
      </c>
      <c r="U474" s="109">
        <v>45</v>
      </c>
      <c r="V474" s="110">
        <v>45200</v>
      </c>
      <c r="W474" s="110"/>
      <c r="X474" s="107" t="s">
        <v>2126</v>
      </c>
      <c r="Y474" s="107" t="s">
        <v>2167</v>
      </c>
      <c r="Z474" s="107"/>
      <c r="AA474" s="107" t="s">
        <v>2128</v>
      </c>
      <c r="AB474" s="107"/>
      <c r="AC474" s="107"/>
      <c r="AD474" s="107" t="s">
        <v>1331</v>
      </c>
      <c r="AE474" s="110"/>
      <c r="AF474" s="106"/>
      <c r="AG474" s="108">
        <v>3.2266252953093984E-3</v>
      </c>
      <c r="AH474" s="108">
        <v>3.3696051859054264E-3</v>
      </c>
      <c r="AI474" s="108">
        <v>0.66074061439340348</v>
      </c>
      <c r="AJ474" s="106" t="s">
        <v>1267</v>
      </c>
      <c r="AK474" s="97">
        <v>57.333150711085167</v>
      </c>
      <c r="AL474" s="108">
        <v>4.1830774705584545E-3</v>
      </c>
      <c r="AM474" s="111">
        <v>45</v>
      </c>
      <c r="AN474" s="112">
        <v>15</v>
      </c>
      <c r="AO474" s="113" t="s">
        <v>2027</v>
      </c>
      <c r="AP474" s="113" t="s">
        <v>1267</v>
      </c>
      <c r="AQ474" s="113" t="s">
        <v>1365</v>
      </c>
      <c r="AR474" s="114" t="s">
        <v>1267</v>
      </c>
      <c r="AS474" s="114"/>
      <c r="AT474" s="107"/>
    </row>
    <row r="475" spans="1:46" x14ac:dyDescent="0.25">
      <c r="A475" s="107" t="s">
        <v>2270</v>
      </c>
      <c r="B475" s="107" t="s">
        <v>1269</v>
      </c>
      <c r="C475" s="107" t="s">
        <v>1257</v>
      </c>
      <c r="D475" s="107" t="s">
        <v>34</v>
      </c>
      <c r="E475" s="107" t="s">
        <v>22</v>
      </c>
      <c r="F475" s="107" t="s">
        <v>23</v>
      </c>
      <c r="G475" s="107" t="s">
        <v>1175</v>
      </c>
      <c r="H475" s="107" t="s">
        <v>2176</v>
      </c>
      <c r="I475" s="107" t="s">
        <v>2123</v>
      </c>
      <c r="J475" s="107" t="s">
        <v>2169</v>
      </c>
      <c r="K475" s="107" t="s">
        <v>2050</v>
      </c>
      <c r="L475" s="108">
        <v>4.9444600043573441</v>
      </c>
      <c r="M475" s="93">
        <v>45</v>
      </c>
      <c r="N475" s="108">
        <v>4.42</v>
      </c>
      <c r="O475" s="107" t="s">
        <v>2264</v>
      </c>
      <c r="P475" s="107" t="s">
        <v>2023</v>
      </c>
      <c r="Q475" s="107" t="s">
        <v>1259</v>
      </c>
      <c r="R475" s="107" t="s">
        <v>2179</v>
      </c>
      <c r="S475" s="107"/>
      <c r="T475" s="93">
        <v>21.8</v>
      </c>
      <c r="U475" s="107">
        <v>45</v>
      </c>
      <c r="V475" s="110">
        <v>45200</v>
      </c>
      <c r="W475" s="110"/>
      <c r="X475" s="107" t="s">
        <v>2126</v>
      </c>
      <c r="Y475" s="107" t="s">
        <v>2167</v>
      </c>
      <c r="Z475" s="107"/>
      <c r="AA475" s="107" t="s">
        <v>2128</v>
      </c>
      <c r="AB475" s="107"/>
      <c r="AC475" s="107"/>
      <c r="AD475" s="107" t="s">
        <v>1331</v>
      </c>
      <c r="AE475" s="110"/>
      <c r="AF475" s="107"/>
      <c r="AG475" s="108">
        <v>1.7662156158262431E-3</v>
      </c>
      <c r="AH475" s="108">
        <v>1.8444810766118337E-3</v>
      </c>
      <c r="AI475" s="108">
        <v>0.36168141148857869</v>
      </c>
      <c r="AJ475" s="107" t="s">
        <v>1267</v>
      </c>
      <c r="AK475" s="97">
        <v>127.30251204756195</v>
      </c>
      <c r="AL475" s="108">
        <v>2.2897659549907037E-3</v>
      </c>
      <c r="AM475" s="111">
        <v>45</v>
      </c>
      <c r="AN475" s="107">
        <v>15</v>
      </c>
      <c r="AO475" s="113" t="s">
        <v>2027</v>
      </c>
      <c r="AP475" s="113" t="s">
        <v>1267</v>
      </c>
      <c r="AQ475" s="113" t="s">
        <v>1365</v>
      </c>
      <c r="AR475" s="114" t="s">
        <v>1267</v>
      </c>
      <c r="AS475" s="107"/>
      <c r="AT475" s="107"/>
    </row>
    <row r="476" spans="1:46" x14ac:dyDescent="0.25">
      <c r="A476" s="106" t="s">
        <v>2271</v>
      </c>
      <c r="B476" s="107" t="s">
        <v>1269</v>
      </c>
      <c r="C476" s="107" t="s">
        <v>1257</v>
      </c>
      <c r="D476" s="107" t="s">
        <v>34</v>
      </c>
      <c r="E476" s="107" t="s">
        <v>22</v>
      </c>
      <c r="F476" s="107" t="s">
        <v>23</v>
      </c>
      <c r="G476" s="107" t="s">
        <v>24</v>
      </c>
      <c r="H476" s="107" t="s">
        <v>2176</v>
      </c>
      <c r="I476" s="107" t="s">
        <v>2145</v>
      </c>
      <c r="J476" s="107"/>
      <c r="K476" s="107" t="s">
        <v>2050</v>
      </c>
      <c r="L476" s="108">
        <v>0.30327144531799105</v>
      </c>
      <c r="M476" s="93">
        <v>0.2</v>
      </c>
      <c r="N476" s="108">
        <v>0.16</v>
      </c>
      <c r="O476" s="107" t="s">
        <v>2266</v>
      </c>
      <c r="P476" s="107" t="s">
        <v>2023</v>
      </c>
      <c r="Q476" s="107" t="s">
        <v>1259</v>
      </c>
      <c r="R476" s="107" t="s">
        <v>2179</v>
      </c>
      <c r="S476" s="107"/>
      <c r="T476" s="93">
        <v>0.66</v>
      </c>
      <c r="U476" s="109">
        <v>15</v>
      </c>
      <c r="V476" s="110">
        <v>45200</v>
      </c>
      <c r="W476" s="110"/>
      <c r="X476" s="107" t="s">
        <v>2147</v>
      </c>
      <c r="Y476" s="107"/>
      <c r="Z476" s="107"/>
      <c r="AA476" s="107"/>
      <c r="AB476" s="107"/>
      <c r="AC476" s="107"/>
      <c r="AD476" s="107" t="s">
        <v>1331</v>
      </c>
      <c r="AE476" s="110"/>
      <c r="AF476" s="106"/>
      <c r="AG476" s="108">
        <v>4.8345335915251268E-5</v>
      </c>
      <c r="AH476" s="108">
        <v>5.048763947000228E-5</v>
      </c>
      <c r="AI476" s="108">
        <v>0.34309834145221862</v>
      </c>
      <c r="AJ476" s="106" t="s">
        <v>1267</v>
      </c>
      <c r="AK476" s="97">
        <v>135.67550231134621</v>
      </c>
      <c r="AL476" s="108">
        <v>1.8802829609715466E-4</v>
      </c>
      <c r="AM476" s="111"/>
      <c r="AN476" s="112">
        <v>12</v>
      </c>
      <c r="AO476" s="113" t="s">
        <v>2056</v>
      </c>
      <c r="AP476" s="113" t="s">
        <v>1267</v>
      </c>
      <c r="AQ476" s="113" t="s">
        <v>1365</v>
      </c>
      <c r="AR476" s="114" t="s">
        <v>1267</v>
      </c>
      <c r="AS476" s="114"/>
      <c r="AT476" s="107"/>
    </row>
    <row r="477" spans="1:46" x14ac:dyDescent="0.25">
      <c r="A477" s="106" t="s">
        <v>2272</v>
      </c>
      <c r="B477" s="107" t="s">
        <v>1271</v>
      </c>
      <c r="C477" s="107" t="s">
        <v>1257</v>
      </c>
      <c r="D477" s="107" t="s">
        <v>34</v>
      </c>
      <c r="E477" s="107" t="s">
        <v>22</v>
      </c>
      <c r="F477" s="107" t="s">
        <v>23</v>
      </c>
      <c r="G477" s="107" t="s">
        <v>1175</v>
      </c>
      <c r="H477" s="107" t="s">
        <v>2176</v>
      </c>
      <c r="I477" s="107" t="s">
        <v>2123</v>
      </c>
      <c r="J477" s="107" t="s">
        <v>2124</v>
      </c>
      <c r="K477" s="107" t="s">
        <v>2050</v>
      </c>
      <c r="L477" s="108">
        <v>7.2198522218785222</v>
      </c>
      <c r="M477" s="93">
        <v>45</v>
      </c>
      <c r="N477" s="108">
        <v>6.46</v>
      </c>
      <c r="O477" s="107" t="s">
        <v>2258</v>
      </c>
      <c r="P477" s="107" t="s">
        <v>2023</v>
      </c>
      <c r="Q477" s="107" t="s">
        <v>1259</v>
      </c>
      <c r="R477" s="107" t="s">
        <v>2179</v>
      </c>
      <c r="S477" s="107"/>
      <c r="T477" s="93">
        <v>18.510000000000002</v>
      </c>
      <c r="U477" s="109">
        <v>45</v>
      </c>
      <c r="V477" s="110">
        <v>45200</v>
      </c>
      <c r="W477" s="110"/>
      <c r="X477" s="107" t="s">
        <v>2126</v>
      </c>
      <c r="Y477" s="107" t="s">
        <v>2127</v>
      </c>
      <c r="Z477" s="107"/>
      <c r="AA477" s="107" t="s">
        <v>2128</v>
      </c>
      <c r="AB477" s="107"/>
      <c r="AC477" s="107"/>
      <c r="AD477" s="107" t="s">
        <v>1331</v>
      </c>
      <c r="AE477" s="110"/>
      <c r="AF477" s="106"/>
      <c r="AG477" s="108">
        <v>2.9987114492862942E-3</v>
      </c>
      <c r="AH477" s="108">
        <v>3.1315919035402482E-3</v>
      </c>
      <c r="AI477" s="108">
        <v>0.73502696027916947</v>
      </c>
      <c r="AJ477" s="106" t="s">
        <v>1267</v>
      </c>
      <c r="AK477" s="97">
        <v>48.780856075339194</v>
      </c>
      <c r="AL477" s="108">
        <v>3.8876042788266725E-3</v>
      </c>
      <c r="AM477" s="111">
        <v>45</v>
      </c>
      <c r="AN477" s="112">
        <v>15</v>
      </c>
      <c r="AO477" s="113" t="s">
        <v>2027</v>
      </c>
      <c r="AP477" s="113" t="s">
        <v>1267</v>
      </c>
      <c r="AQ477" s="113" t="s">
        <v>1365</v>
      </c>
      <c r="AR477" s="114" t="s">
        <v>1267</v>
      </c>
      <c r="AS477" s="114"/>
      <c r="AT477" s="107"/>
    </row>
    <row r="478" spans="1:46" x14ac:dyDescent="0.25">
      <c r="A478" s="106" t="s">
        <v>2273</v>
      </c>
      <c r="B478" s="107" t="s">
        <v>1271</v>
      </c>
      <c r="C478" s="107" t="s">
        <v>1257</v>
      </c>
      <c r="D478" s="107" t="s">
        <v>34</v>
      </c>
      <c r="E478" s="107" t="s">
        <v>22</v>
      </c>
      <c r="F478" s="107" t="s">
        <v>23</v>
      </c>
      <c r="G478" s="107" t="s">
        <v>1175</v>
      </c>
      <c r="H478" s="107" t="s">
        <v>2176</v>
      </c>
      <c r="I478" s="107" t="s">
        <v>2123</v>
      </c>
      <c r="J478" s="107" t="s">
        <v>2132</v>
      </c>
      <c r="K478" s="107" t="s">
        <v>2050</v>
      </c>
      <c r="L478" s="108">
        <v>4.1259699157464533</v>
      </c>
      <c r="M478" s="93">
        <v>45</v>
      </c>
      <c r="N478" s="108">
        <v>3.69</v>
      </c>
      <c r="O478" s="107" t="s">
        <v>2260</v>
      </c>
      <c r="P478" s="107" t="s">
        <v>2023</v>
      </c>
      <c r="Q478" s="107" t="s">
        <v>1259</v>
      </c>
      <c r="R478" s="107" t="s">
        <v>2179</v>
      </c>
      <c r="S478" s="107"/>
      <c r="T478" s="93">
        <v>18.510000000000002</v>
      </c>
      <c r="U478" s="109">
        <v>45</v>
      </c>
      <c r="V478" s="110">
        <v>45200</v>
      </c>
      <c r="W478" s="110"/>
      <c r="X478" s="107" t="s">
        <v>2126</v>
      </c>
      <c r="Y478" s="107" t="s">
        <v>2127</v>
      </c>
      <c r="Z478" s="107"/>
      <c r="AA478" s="107" t="s">
        <v>2128</v>
      </c>
      <c r="AB478" s="107"/>
      <c r="AC478" s="107"/>
      <c r="AD478" s="107" t="s">
        <v>1331</v>
      </c>
      <c r="AE478" s="110"/>
      <c r="AF478" s="106"/>
      <c r="AG478" s="108">
        <v>1.5109834057211642E-3</v>
      </c>
      <c r="AH478" s="108">
        <v>1.5779388846720319E-3</v>
      </c>
      <c r="AI478" s="108">
        <v>0.37036359066952734</v>
      </c>
      <c r="AJ478" s="106" t="s">
        <v>1267</v>
      </c>
      <c r="AK478" s="97">
        <v>123.67856202502402</v>
      </c>
      <c r="AL478" s="108">
        <v>1.9588765550335807E-3</v>
      </c>
      <c r="AM478" s="111">
        <v>45</v>
      </c>
      <c r="AN478" s="112">
        <v>15</v>
      </c>
      <c r="AO478" s="113" t="s">
        <v>2027</v>
      </c>
      <c r="AP478" s="113" t="s">
        <v>1267</v>
      </c>
      <c r="AQ478" s="113" t="s">
        <v>1365</v>
      </c>
      <c r="AR478" s="114" t="s">
        <v>1267</v>
      </c>
      <c r="AS478" s="114"/>
      <c r="AT478" s="107"/>
    </row>
    <row r="479" spans="1:46" x14ac:dyDescent="0.25">
      <c r="A479" s="106" t="s">
        <v>2274</v>
      </c>
      <c r="B479" s="107" t="s">
        <v>1271</v>
      </c>
      <c r="C479" s="107" t="s">
        <v>1257</v>
      </c>
      <c r="D479" s="107" t="s">
        <v>34</v>
      </c>
      <c r="E479" s="107" t="s">
        <v>22</v>
      </c>
      <c r="F479" s="107" t="s">
        <v>23</v>
      </c>
      <c r="G479" s="107" t="s">
        <v>1175</v>
      </c>
      <c r="H479" s="107" t="s">
        <v>2176</v>
      </c>
      <c r="I479" s="107" t="s">
        <v>2123</v>
      </c>
      <c r="J479" s="107" t="s">
        <v>2165</v>
      </c>
      <c r="K479" s="107" t="s">
        <v>2050</v>
      </c>
      <c r="L479" s="108">
        <v>7.9660664031617179</v>
      </c>
      <c r="M479" s="93">
        <v>45</v>
      </c>
      <c r="N479" s="108">
        <v>7.13</v>
      </c>
      <c r="O479" s="107" t="s">
        <v>2262</v>
      </c>
      <c r="P479" s="107" t="s">
        <v>2023</v>
      </c>
      <c r="Q479" s="107" t="s">
        <v>1259</v>
      </c>
      <c r="R479" s="107" t="s">
        <v>2179</v>
      </c>
      <c r="S479" s="107"/>
      <c r="T479" s="93">
        <v>21.8</v>
      </c>
      <c r="U479" s="109">
        <v>45</v>
      </c>
      <c r="V479" s="110">
        <v>45200</v>
      </c>
      <c r="W479" s="110"/>
      <c r="X479" s="107" t="s">
        <v>2126</v>
      </c>
      <c r="Y479" s="107" t="s">
        <v>2167</v>
      </c>
      <c r="Z479" s="107"/>
      <c r="AA479" s="107" t="s">
        <v>2128</v>
      </c>
      <c r="AB479" s="107"/>
      <c r="AC479" s="107"/>
      <c r="AD479" s="107" t="s">
        <v>1331</v>
      </c>
      <c r="AE479" s="110"/>
      <c r="AF479" s="106"/>
      <c r="AG479" s="108">
        <v>3.2266252953093984E-3</v>
      </c>
      <c r="AH479" s="108">
        <v>3.3696051859054264E-3</v>
      </c>
      <c r="AI479" s="108">
        <v>0.66074061439340348</v>
      </c>
      <c r="AJ479" s="106" t="s">
        <v>1267</v>
      </c>
      <c r="AK479" s="97">
        <v>57.333150711085167</v>
      </c>
      <c r="AL479" s="108">
        <v>4.1830774705584545E-3</v>
      </c>
      <c r="AM479" s="111">
        <v>45</v>
      </c>
      <c r="AN479" s="112">
        <v>15</v>
      </c>
      <c r="AO479" s="113" t="s">
        <v>2027</v>
      </c>
      <c r="AP479" s="113" t="s">
        <v>1267</v>
      </c>
      <c r="AQ479" s="113" t="s">
        <v>1365</v>
      </c>
      <c r="AR479" s="114" t="s">
        <v>1267</v>
      </c>
      <c r="AS479" s="114"/>
      <c r="AT479" s="107"/>
    </row>
    <row r="480" spans="1:46" x14ac:dyDescent="0.25">
      <c r="A480" s="106" t="s">
        <v>2275</v>
      </c>
      <c r="B480" s="107" t="s">
        <v>1271</v>
      </c>
      <c r="C480" s="107" t="s">
        <v>1257</v>
      </c>
      <c r="D480" s="107" t="s">
        <v>34</v>
      </c>
      <c r="E480" s="107" t="s">
        <v>22</v>
      </c>
      <c r="F480" s="107" t="s">
        <v>23</v>
      </c>
      <c r="G480" s="107" t="s">
        <v>1175</v>
      </c>
      <c r="H480" s="107" t="s">
        <v>2176</v>
      </c>
      <c r="I480" s="107" t="s">
        <v>2123</v>
      </c>
      <c r="J480" s="107" t="s">
        <v>2169</v>
      </c>
      <c r="K480" s="107" t="s">
        <v>2050</v>
      </c>
      <c r="L480" s="108">
        <v>4.9444600043573441</v>
      </c>
      <c r="M480" s="93">
        <v>45</v>
      </c>
      <c r="N480" s="108">
        <v>4.42</v>
      </c>
      <c r="O480" s="107" t="s">
        <v>2264</v>
      </c>
      <c r="P480" s="107" t="s">
        <v>2023</v>
      </c>
      <c r="Q480" s="107" t="s">
        <v>1259</v>
      </c>
      <c r="R480" s="107" t="s">
        <v>2179</v>
      </c>
      <c r="S480" s="107"/>
      <c r="T480" s="93">
        <v>21.8</v>
      </c>
      <c r="U480" s="109">
        <v>45</v>
      </c>
      <c r="V480" s="110">
        <v>45200</v>
      </c>
      <c r="W480" s="110"/>
      <c r="X480" s="107" t="s">
        <v>2126</v>
      </c>
      <c r="Y480" s="107" t="s">
        <v>2167</v>
      </c>
      <c r="Z480" s="107"/>
      <c r="AA480" s="107" t="s">
        <v>2128</v>
      </c>
      <c r="AB480" s="107"/>
      <c r="AC480" s="107"/>
      <c r="AD480" s="107" t="s">
        <v>1331</v>
      </c>
      <c r="AE480" s="110"/>
      <c r="AF480" s="106"/>
      <c r="AG480" s="108">
        <v>1.7662156158262431E-3</v>
      </c>
      <c r="AH480" s="108">
        <v>1.8444810766118337E-3</v>
      </c>
      <c r="AI480" s="108">
        <v>0.36168141148857869</v>
      </c>
      <c r="AJ480" s="106" t="s">
        <v>1267</v>
      </c>
      <c r="AK480" s="97">
        <v>127.30251204756195</v>
      </c>
      <c r="AL480" s="108">
        <v>2.2897659549907037E-3</v>
      </c>
      <c r="AM480" s="111">
        <v>45</v>
      </c>
      <c r="AN480" s="112">
        <v>15</v>
      </c>
      <c r="AO480" s="113" t="s">
        <v>2027</v>
      </c>
      <c r="AP480" s="113" t="s">
        <v>1267</v>
      </c>
      <c r="AQ480" s="113" t="s">
        <v>1365</v>
      </c>
      <c r="AR480" s="114" t="s">
        <v>1267</v>
      </c>
      <c r="AS480" s="114"/>
      <c r="AT480" s="107"/>
    </row>
    <row r="481" spans="1:46" x14ac:dyDescent="0.25">
      <c r="A481" s="106" t="s">
        <v>2276</v>
      </c>
      <c r="B481" s="107" t="s">
        <v>1271</v>
      </c>
      <c r="C481" s="107" t="s">
        <v>1257</v>
      </c>
      <c r="D481" s="107" t="s">
        <v>34</v>
      </c>
      <c r="E481" s="107" t="s">
        <v>22</v>
      </c>
      <c r="F481" s="107" t="s">
        <v>23</v>
      </c>
      <c r="G481" s="107" t="s">
        <v>24</v>
      </c>
      <c r="H481" s="107" t="s">
        <v>2176</v>
      </c>
      <c r="I481" s="107" t="s">
        <v>2145</v>
      </c>
      <c r="J481" s="107"/>
      <c r="K481" s="107" t="s">
        <v>2050</v>
      </c>
      <c r="L481" s="108">
        <v>0.30327144531799105</v>
      </c>
      <c r="M481" s="93">
        <v>0.2</v>
      </c>
      <c r="N481" s="108">
        <v>0.16</v>
      </c>
      <c r="O481" s="107" t="s">
        <v>2266</v>
      </c>
      <c r="P481" s="107" t="s">
        <v>2023</v>
      </c>
      <c r="Q481" s="107" t="s">
        <v>1259</v>
      </c>
      <c r="R481" s="107" t="s">
        <v>2179</v>
      </c>
      <c r="S481" s="107"/>
      <c r="T481" s="93">
        <v>0.66</v>
      </c>
      <c r="U481" s="109">
        <v>15</v>
      </c>
      <c r="V481" s="110">
        <v>45200</v>
      </c>
      <c r="W481" s="110"/>
      <c r="X481" s="107" t="s">
        <v>2147</v>
      </c>
      <c r="Y481" s="107"/>
      <c r="Z481" s="107"/>
      <c r="AA481" s="107"/>
      <c r="AB481" s="107"/>
      <c r="AC481" s="107"/>
      <c r="AD481" s="107" t="s">
        <v>1331</v>
      </c>
      <c r="AE481" s="110"/>
      <c r="AF481" s="106"/>
      <c r="AG481" s="108">
        <v>4.8345335915251268E-5</v>
      </c>
      <c r="AH481" s="108">
        <v>5.048763947000228E-5</v>
      </c>
      <c r="AI481" s="108">
        <v>0.34309834145221862</v>
      </c>
      <c r="AJ481" s="106" t="s">
        <v>1267</v>
      </c>
      <c r="AK481" s="97">
        <v>135.67550231134621</v>
      </c>
      <c r="AL481" s="108">
        <v>1.8802829609715466E-4</v>
      </c>
      <c r="AM481" s="111"/>
      <c r="AN481" s="112">
        <v>12</v>
      </c>
      <c r="AO481" s="113" t="s">
        <v>2056</v>
      </c>
      <c r="AP481" s="113" t="s">
        <v>1267</v>
      </c>
      <c r="AQ481" s="113" t="s">
        <v>1365</v>
      </c>
      <c r="AR481" s="114" t="s">
        <v>1267</v>
      </c>
      <c r="AS481" s="114"/>
      <c r="AT481" s="107"/>
    </row>
    <row r="482" spans="1:46" x14ac:dyDescent="0.25">
      <c r="A482" s="106" t="s">
        <v>2277</v>
      </c>
      <c r="B482" s="107" t="s">
        <v>1256</v>
      </c>
      <c r="C482" s="107" t="s">
        <v>1257</v>
      </c>
      <c r="D482" s="107" t="s">
        <v>34</v>
      </c>
      <c r="E482" s="107" t="s">
        <v>22</v>
      </c>
      <c r="F482" s="107" t="s">
        <v>23</v>
      </c>
      <c r="G482" s="107" t="s">
        <v>1175</v>
      </c>
      <c r="H482" s="107" t="s">
        <v>2077</v>
      </c>
      <c r="I482" s="107" t="s">
        <v>2123</v>
      </c>
      <c r="J482" s="107" t="s">
        <v>2165</v>
      </c>
      <c r="K482" s="107" t="s">
        <v>2050</v>
      </c>
      <c r="L482" s="108">
        <v>29.55</v>
      </c>
      <c r="M482" s="93">
        <v>45</v>
      </c>
      <c r="N482" s="108">
        <v>26.5</v>
      </c>
      <c r="O482" s="107" t="s">
        <v>2278</v>
      </c>
      <c r="P482" s="107" t="s">
        <v>2023</v>
      </c>
      <c r="Q482" s="107" t="s">
        <v>1259</v>
      </c>
      <c r="R482" s="107" t="s">
        <v>2080</v>
      </c>
      <c r="S482" s="107"/>
      <c r="T482" s="93">
        <v>36.941673729043309</v>
      </c>
      <c r="U482" s="109">
        <v>45</v>
      </c>
      <c r="V482" s="110">
        <v>45200</v>
      </c>
      <c r="W482" s="110"/>
      <c r="X482" s="107" t="s">
        <v>2126</v>
      </c>
      <c r="Y482" s="107" t="s">
        <v>2167</v>
      </c>
      <c r="Z482" s="107"/>
      <c r="AA482" s="107" t="s">
        <v>2128</v>
      </c>
      <c r="AB482" s="107"/>
      <c r="AC482" s="107"/>
      <c r="AD482" s="107" t="s">
        <v>1264</v>
      </c>
      <c r="AE482" s="110">
        <v>45146</v>
      </c>
      <c r="AF482" s="106" t="s">
        <v>2082</v>
      </c>
      <c r="AG482" s="108">
        <v>0</v>
      </c>
      <c r="AH482" s="108">
        <v>4.0580674395631717E-3</v>
      </c>
      <c r="AI482" s="108">
        <v>0.67911447240938116</v>
      </c>
      <c r="AJ482" s="106" t="s">
        <v>1267</v>
      </c>
      <c r="AK482" s="97">
        <v>52.394389914060881</v>
      </c>
      <c r="AL482" s="108">
        <v>6.0000000000000001E-3</v>
      </c>
      <c r="AM482" s="111">
        <v>45</v>
      </c>
      <c r="AN482" s="112">
        <v>15</v>
      </c>
      <c r="AO482" s="113" t="s">
        <v>2027</v>
      </c>
      <c r="AP482" s="113" t="s">
        <v>1267</v>
      </c>
      <c r="AQ482" s="113" t="s">
        <v>1365</v>
      </c>
      <c r="AR482" s="114" t="s">
        <v>1267</v>
      </c>
      <c r="AS482" s="114"/>
      <c r="AT482" s="107"/>
    </row>
    <row r="483" spans="1:46" x14ac:dyDescent="0.25">
      <c r="A483" s="106" t="s">
        <v>2279</v>
      </c>
      <c r="B483" s="107" t="s">
        <v>1256</v>
      </c>
      <c r="C483" s="107" t="s">
        <v>1257</v>
      </c>
      <c r="D483" s="107" t="s">
        <v>34</v>
      </c>
      <c r="E483" s="107" t="s">
        <v>22</v>
      </c>
      <c r="F483" s="107" t="s">
        <v>23</v>
      </c>
      <c r="G483" s="107" t="s">
        <v>1175</v>
      </c>
      <c r="H483" s="107" t="s">
        <v>2077</v>
      </c>
      <c r="I483" s="107" t="s">
        <v>2123</v>
      </c>
      <c r="J483" s="107" t="s">
        <v>2169</v>
      </c>
      <c r="K483" s="107" t="s">
        <v>2050</v>
      </c>
      <c r="L483" s="108">
        <v>17.27</v>
      </c>
      <c r="M483" s="93">
        <v>45</v>
      </c>
      <c r="N483" s="108">
        <v>15.48</v>
      </c>
      <c r="O483" s="107" t="s">
        <v>2280</v>
      </c>
      <c r="P483" s="107" t="s">
        <v>2023</v>
      </c>
      <c r="Q483" s="107" t="s">
        <v>1259</v>
      </c>
      <c r="R483" s="107" t="s">
        <v>2080</v>
      </c>
      <c r="S483" s="107"/>
      <c r="T483" s="93">
        <v>36.941673729043309</v>
      </c>
      <c r="U483" s="109">
        <v>45</v>
      </c>
      <c r="V483" s="110">
        <v>45200</v>
      </c>
      <c r="W483" s="110"/>
      <c r="X483" s="107" t="s">
        <v>2126</v>
      </c>
      <c r="Y483" s="107" t="s">
        <v>2167</v>
      </c>
      <c r="Z483" s="107"/>
      <c r="AA483" s="107" t="s">
        <v>2128</v>
      </c>
      <c r="AB483" s="107"/>
      <c r="AC483" s="107"/>
      <c r="AD483" s="107" t="s">
        <v>1264</v>
      </c>
      <c r="AE483" s="110">
        <v>45146</v>
      </c>
      <c r="AF483" s="106" t="s">
        <v>2082</v>
      </c>
      <c r="AG483" s="108">
        <v>2.474566480055227E-3</v>
      </c>
      <c r="AH483" s="108">
        <v>2.3710708351264835E-3</v>
      </c>
      <c r="AI483" s="108">
        <v>0.39679688502552951</v>
      </c>
      <c r="AJ483" s="106" t="s">
        <v>1267</v>
      </c>
      <c r="AK483" s="97">
        <v>106.74231363288696</v>
      </c>
      <c r="AL483" s="108">
        <v>3.5555000000000001E-3</v>
      </c>
      <c r="AM483" s="111">
        <v>45</v>
      </c>
      <c r="AN483" s="112">
        <v>15</v>
      </c>
      <c r="AO483" s="113" t="s">
        <v>2027</v>
      </c>
      <c r="AP483" s="113" t="s">
        <v>1267</v>
      </c>
      <c r="AQ483" s="113" t="s">
        <v>1365</v>
      </c>
      <c r="AR483" s="114" t="s">
        <v>1267</v>
      </c>
      <c r="AS483" s="114"/>
      <c r="AT483" s="107"/>
    </row>
    <row r="484" spans="1:46" x14ac:dyDescent="0.25">
      <c r="A484" s="106" t="s">
        <v>2281</v>
      </c>
      <c r="B484" s="107" t="s">
        <v>1269</v>
      </c>
      <c r="C484" s="107" t="s">
        <v>1257</v>
      </c>
      <c r="D484" s="107" t="s">
        <v>34</v>
      </c>
      <c r="E484" s="107" t="s">
        <v>22</v>
      </c>
      <c r="F484" s="107" t="s">
        <v>23</v>
      </c>
      <c r="G484" s="107" t="s">
        <v>1175</v>
      </c>
      <c r="H484" s="107" t="s">
        <v>2077</v>
      </c>
      <c r="I484" s="107" t="s">
        <v>2123</v>
      </c>
      <c r="J484" s="107" t="s">
        <v>2165</v>
      </c>
      <c r="K484" s="107" t="s">
        <v>2050</v>
      </c>
      <c r="L484" s="108">
        <v>39.11</v>
      </c>
      <c r="M484" s="93">
        <v>45</v>
      </c>
      <c r="N484" s="108">
        <v>35.07</v>
      </c>
      <c r="O484" s="107" t="s">
        <v>2278</v>
      </c>
      <c r="P484" s="107" t="s">
        <v>2023</v>
      </c>
      <c r="Q484" s="107" t="s">
        <v>1259</v>
      </c>
      <c r="R484" s="107" t="s">
        <v>2080</v>
      </c>
      <c r="S484" s="107"/>
      <c r="T484" s="93">
        <v>36.941673729043309</v>
      </c>
      <c r="U484" s="109">
        <v>45</v>
      </c>
      <c r="V484" s="110">
        <v>45200</v>
      </c>
      <c r="W484" s="110"/>
      <c r="X484" s="107" t="s">
        <v>2126</v>
      </c>
      <c r="Y484" s="107" t="s">
        <v>2167</v>
      </c>
      <c r="Z484" s="107"/>
      <c r="AA484" s="107" t="s">
        <v>2128</v>
      </c>
      <c r="AB484" s="107"/>
      <c r="AC484" s="107"/>
      <c r="AD484" s="107" t="s">
        <v>1264</v>
      </c>
      <c r="AE484" s="110">
        <v>45146</v>
      </c>
      <c r="AF484" s="106" t="s">
        <v>2082</v>
      </c>
      <c r="AG484" s="108">
        <v>0</v>
      </c>
      <c r="AH484" s="108">
        <v>5.3713871707207371E-3</v>
      </c>
      <c r="AI484" s="108">
        <v>0.89889752175809001</v>
      </c>
      <c r="AJ484" s="106" t="s">
        <v>1267</v>
      </c>
      <c r="AK484" s="97">
        <v>33.717812647851879</v>
      </c>
      <c r="AL484" s="108">
        <v>8.0000000000000002E-3</v>
      </c>
      <c r="AM484" s="111">
        <v>45</v>
      </c>
      <c r="AN484" s="112">
        <v>15</v>
      </c>
      <c r="AO484" s="113" t="s">
        <v>2027</v>
      </c>
      <c r="AP484" s="113" t="s">
        <v>1267</v>
      </c>
      <c r="AQ484" s="113" t="s">
        <v>1365</v>
      </c>
      <c r="AR484" s="114" t="s">
        <v>1267</v>
      </c>
      <c r="AS484" s="114"/>
      <c r="AT484" s="107"/>
    </row>
    <row r="485" spans="1:46" x14ac:dyDescent="0.25">
      <c r="A485" s="106" t="s">
        <v>2282</v>
      </c>
      <c r="B485" s="107" t="s">
        <v>1269</v>
      </c>
      <c r="C485" s="107" t="s">
        <v>1257</v>
      </c>
      <c r="D485" s="107" t="s">
        <v>34</v>
      </c>
      <c r="E485" s="107" t="s">
        <v>22</v>
      </c>
      <c r="F485" s="107" t="s">
        <v>23</v>
      </c>
      <c r="G485" s="107" t="s">
        <v>1175</v>
      </c>
      <c r="H485" s="107" t="s">
        <v>2077</v>
      </c>
      <c r="I485" s="107" t="s">
        <v>2123</v>
      </c>
      <c r="J485" s="107" t="s">
        <v>2169</v>
      </c>
      <c r="K485" s="107" t="s">
        <v>2050</v>
      </c>
      <c r="L485" s="108">
        <v>23.22</v>
      </c>
      <c r="M485" s="93">
        <v>45</v>
      </c>
      <c r="N485" s="108">
        <v>20.82</v>
      </c>
      <c r="O485" s="107" t="s">
        <v>2280</v>
      </c>
      <c r="P485" s="107" t="s">
        <v>2023</v>
      </c>
      <c r="Q485" s="107" t="s">
        <v>1259</v>
      </c>
      <c r="R485" s="107" t="s">
        <v>2080</v>
      </c>
      <c r="S485" s="107"/>
      <c r="T485" s="93">
        <v>36.941673729043309</v>
      </c>
      <c r="U485" s="109">
        <v>45</v>
      </c>
      <c r="V485" s="110">
        <v>45200</v>
      </c>
      <c r="W485" s="110"/>
      <c r="X485" s="107" t="s">
        <v>2126</v>
      </c>
      <c r="Y485" s="107" t="s">
        <v>2167</v>
      </c>
      <c r="Z485" s="107"/>
      <c r="AA485" s="107" t="s">
        <v>2128</v>
      </c>
      <c r="AB485" s="107"/>
      <c r="AC485" s="107"/>
      <c r="AD485" s="107" t="s">
        <v>1264</v>
      </c>
      <c r="AE485" s="110">
        <v>45146</v>
      </c>
      <c r="AF485" s="106" t="s">
        <v>2082</v>
      </c>
      <c r="AG485" s="108">
        <v>3.327243054728837E-3</v>
      </c>
      <c r="AH485" s="108">
        <v>3.1880852795955704E-3</v>
      </c>
      <c r="AI485" s="108">
        <v>0.53352362544317855</v>
      </c>
      <c r="AJ485" s="106" t="s">
        <v>1267</v>
      </c>
      <c r="AK485" s="97">
        <v>73.238996090373945</v>
      </c>
      <c r="AL485" s="108">
        <v>4.888E-3</v>
      </c>
      <c r="AM485" s="111">
        <v>45</v>
      </c>
      <c r="AN485" s="112">
        <v>15</v>
      </c>
      <c r="AO485" s="113" t="s">
        <v>2027</v>
      </c>
      <c r="AP485" s="113" t="s">
        <v>1267</v>
      </c>
      <c r="AQ485" s="113" t="s">
        <v>1365</v>
      </c>
      <c r="AR485" s="114" t="s">
        <v>1267</v>
      </c>
      <c r="AS485" s="114"/>
      <c r="AT485" s="107"/>
    </row>
    <row r="486" spans="1:46" x14ac:dyDescent="0.25">
      <c r="A486" s="106" t="s">
        <v>2283</v>
      </c>
      <c r="B486" s="107" t="s">
        <v>1271</v>
      </c>
      <c r="C486" s="107" t="s">
        <v>1257</v>
      </c>
      <c r="D486" s="107" t="s">
        <v>34</v>
      </c>
      <c r="E486" s="107" t="s">
        <v>22</v>
      </c>
      <c r="F486" s="107" t="s">
        <v>23</v>
      </c>
      <c r="G486" s="107" t="s">
        <v>1175</v>
      </c>
      <c r="H486" s="107" t="s">
        <v>2077</v>
      </c>
      <c r="I486" s="107" t="s">
        <v>2123</v>
      </c>
      <c r="J486" s="107" t="s">
        <v>2165</v>
      </c>
      <c r="K486" s="107" t="s">
        <v>2050</v>
      </c>
      <c r="L486" s="108">
        <v>47.03</v>
      </c>
      <c r="M486" s="93">
        <v>45</v>
      </c>
      <c r="N486" s="108">
        <v>42.16</v>
      </c>
      <c r="O486" s="107" t="s">
        <v>2278</v>
      </c>
      <c r="P486" s="107" t="s">
        <v>2023</v>
      </c>
      <c r="Q486" s="107" t="s">
        <v>1259</v>
      </c>
      <c r="R486" s="107" t="s">
        <v>2080</v>
      </c>
      <c r="S486" s="107"/>
      <c r="T486" s="93">
        <v>36.941673729043309</v>
      </c>
      <c r="U486" s="109">
        <v>45</v>
      </c>
      <c r="V486" s="110">
        <v>45200</v>
      </c>
      <c r="W486" s="110"/>
      <c r="X486" s="107" t="s">
        <v>2126</v>
      </c>
      <c r="Y486" s="107" t="s">
        <v>2167</v>
      </c>
      <c r="Z486" s="107"/>
      <c r="AA486" s="107" t="s">
        <v>2128</v>
      </c>
      <c r="AB486" s="107"/>
      <c r="AC486" s="107"/>
      <c r="AD486" s="107" t="s">
        <v>1264</v>
      </c>
      <c r="AE486" s="110">
        <v>45146</v>
      </c>
      <c r="AF486" s="106" t="s">
        <v>2082</v>
      </c>
      <c r="AG486" s="108">
        <v>6.7397991140458148E-3</v>
      </c>
      <c r="AH486" s="108">
        <v>6.457915454172276E-3</v>
      </c>
      <c r="AI486" s="108">
        <v>1.0807271963416871</v>
      </c>
      <c r="AJ486" s="106" t="s">
        <v>26</v>
      </c>
      <c r="AK486" s="97">
        <v>24.008359714177935</v>
      </c>
      <c r="AL486" s="108">
        <v>8.7999999999999995E-2</v>
      </c>
      <c r="AM486" s="111">
        <v>45</v>
      </c>
      <c r="AN486" s="112">
        <v>15</v>
      </c>
      <c r="AO486" s="113" t="s">
        <v>2027</v>
      </c>
      <c r="AP486" s="113" t="s">
        <v>1267</v>
      </c>
      <c r="AQ486" s="113" t="s">
        <v>1365</v>
      </c>
      <c r="AR486" s="114" t="s">
        <v>1267</v>
      </c>
      <c r="AS486" s="114"/>
      <c r="AT486" s="107"/>
    </row>
    <row r="487" spans="1:46" x14ac:dyDescent="0.25">
      <c r="A487" s="106" t="s">
        <v>2284</v>
      </c>
      <c r="B487" s="107" t="s">
        <v>1271</v>
      </c>
      <c r="C487" s="107" t="s">
        <v>1257</v>
      </c>
      <c r="D487" s="107" t="s">
        <v>34</v>
      </c>
      <c r="E487" s="107" t="s">
        <v>22</v>
      </c>
      <c r="F487" s="107" t="s">
        <v>23</v>
      </c>
      <c r="G487" s="107" t="s">
        <v>1175</v>
      </c>
      <c r="H487" s="107" t="s">
        <v>2077</v>
      </c>
      <c r="I487" s="107" t="s">
        <v>2123</v>
      </c>
      <c r="J487" s="107" t="s">
        <v>2169</v>
      </c>
      <c r="K487" s="107" t="s">
        <v>2050</v>
      </c>
      <c r="L487" s="108">
        <v>28.32</v>
      </c>
      <c r="M487" s="93">
        <v>45</v>
      </c>
      <c r="N487" s="108">
        <v>25.4</v>
      </c>
      <c r="O487" s="107" t="s">
        <v>2280</v>
      </c>
      <c r="P487" s="107" t="s">
        <v>2023</v>
      </c>
      <c r="Q487" s="107" t="s">
        <v>1259</v>
      </c>
      <c r="R487" s="107" t="s">
        <v>2080</v>
      </c>
      <c r="S487" s="107"/>
      <c r="T487" s="93">
        <v>36.941673729043309</v>
      </c>
      <c r="U487" s="109">
        <v>45</v>
      </c>
      <c r="V487" s="110">
        <v>45200</v>
      </c>
      <c r="W487" s="110"/>
      <c r="X487" s="107" t="s">
        <v>2126</v>
      </c>
      <c r="Y487" s="107" t="s">
        <v>2167</v>
      </c>
      <c r="Z487" s="107"/>
      <c r="AA487" s="107" t="s">
        <v>2128</v>
      </c>
      <c r="AB487" s="107"/>
      <c r="AC487" s="107"/>
      <c r="AD487" s="107" t="s">
        <v>1264</v>
      </c>
      <c r="AE487" s="110">
        <v>45146</v>
      </c>
      <c r="AF487" s="106" t="s">
        <v>2082</v>
      </c>
      <c r="AG487" s="108">
        <v>0</v>
      </c>
      <c r="AH487" s="108">
        <v>3.8895574957872234E-3</v>
      </c>
      <c r="AI487" s="108">
        <v>0.65091446260977659</v>
      </c>
      <c r="AJ487" s="106" t="s">
        <v>1267</v>
      </c>
      <c r="AK487" s="97">
        <v>55.703708781538758</v>
      </c>
      <c r="AL487" s="108">
        <v>5.777E-3</v>
      </c>
      <c r="AM487" s="111">
        <v>45</v>
      </c>
      <c r="AN487" s="112">
        <v>15</v>
      </c>
      <c r="AO487" s="113" t="s">
        <v>2027</v>
      </c>
      <c r="AP487" s="113" t="s">
        <v>1267</v>
      </c>
      <c r="AQ487" s="113" t="s">
        <v>1365</v>
      </c>
      <c r="AR487" s="114" t="s">
        <v>1267</v>
      </c>
      <c r="AS487" s="114"/>
      <c r="AT487" s="107"/>
    </row>
    <row r="488" spans="1:46" x14ac:dyDescent="0.25">
      <c r="A488" s="106" t="s">
        <v>2285</v>
      </c>
      <c r="B488" s="107" t="s">
        <v>1256</v>
      </c>
      <c r="C488" s="107" t="s">
        <v>1257</v>
      </c>
      <c r="D488" s="107" t="s">
        <v>34</v>
      </c>
      <c r="E488" s="107" t="s">
        <v>22</v>
      </c>
      <c r="F488" s="107" t="s">
        <v>23</v>
      </c>
      <c r="G488" s="107" t="s">
        <v>557</v>
      </c>
      <c r="H488" s="107" t="s">
        <v>2077</v>
      </c>
      <c r="I488" s="107" t="s">
        <v>2177</v>
      </c>
      <c r="J488" s="107" t="s">
        <v>1963</v>
      </c>
      <c r="K488" s="107" t="s">
        <v>2050</v>
      </c>
      <c r="L488" s="108">
        <v>2.9689620003856407</v>
      </c>
      <c r="M488" s="93">
        <v>700</v>
      </c>
      <c r="N488" s="108">
        <v>2.6620064909999943</v>
      </c>
      <c r="O488" s="107" t="s">
        <v>2286</v>
      </c>
      <c r="P488" s="107" t="s">
        <v>2023</v>
      </c>
      <c r="Q488" s="107" t="s">
        <v>1259</v>
      </c>
      <c r="R488" s="107" t="s">
        <v>2080</v>
      </c>
      <c r="S488" s="107"/>
      <c r="T488" s="93">
        <v>24.48948050640055</v>
      </c>
      <c r="U488" s="109">
        <v>20</v>
      </c>
      <c r="V488" s="110">
        <v>45931</v>
      </c>
      <c r="W488" s="110"/>
      <c r="X488" s="107" t="s">
        <v>2180</v>
      </c>
      <c r="Y488" s="107" t="s">
        <v>1963</v>
      </c>
      <c r="Z488" s="107"/>
      <c r="AA488" s="107" t="s">
        <v>2181</v>
      </c>
      <c r="AB488" s="107"/>
      <c r="AC488" s="107"/>
      <c r="AD488" s="107" t="s">
        <v>1264</v>
      </c>
      <c r="AE488" s="110">
        <v>45146</v>
      </c>
      <c r="AF488" s="106" t="s">
        <v>2082</v>
      </c>
      <c r="AG488" s="108">
        <v>4.2550909790831413E-4</v>
      </c>
      <c r="AH488" s="108">
        <v>4.0771271261577343E-4</v>
      </c>
      <c r="AI488" s="108">
        <v>0.10292360143895704</v>
      </c>
      <c r="AJ488" s="106" t="s">
        <v>1267</v>
      </c>
      <c r="AK488" s="97">
        <v>480.02095442334291</v>
      </c>
      <c r="AL488" s="108">
        <v>1.3805673301793249E-3</v>
      </c>
      <c r="AM488" s="111">
        <v>700</v>
      </c>
      <c r="AN488" s="112">
        <v>15</v>
      </c>
      <c r="AO488" s="113" t="s">
        <v>2027</v>
      </c>
      <c r="AP488" s="113" t="s">
        <v>1267</v>
      </c>
      <c r="AQ488" s="113" t="s">
        <v>1261</v>
      </c>
      <c r="AR488" s="114" t="s">
        <v>1267</v>
      </c>
      <c r="AS488" s="114"/>
      <c r="AT488" s="107"/>
    </row>
    <row r="489" spans="1:46" x14ac:dyDescent="0.25">
      <c r="A489" s="106" t="s">
        <v>2287</v>
      </c>
      <c r="B489" s="107" t="s">
        <v>1269</v>
      </c>
      <c r="C489" s="107" t="s">
        <v>1257</v>
      </c>
      <c r="D489" s="107" t="s">
        <v>34</v>
      </c>
      <c r="E489" s="107" t="s">
        <v>22</v>
      </c>
      <c r="F489" s="107" t="s">
        <v>23</v>
      </c>
      <c r="G489" s="107" t="s">
        <v>557</v>
      </c>
      <c r="H489" s="107" t="s">
        <v>2077</v>
      </c>
      <c r="I489" s="107" t="s">
        <v>2177</v>
      </c>
      <c r="J489" s="107" t="s">
        <v>1963</v>
      </c>
      <c r="K489" s="107" t="s">
        <v>2050</v>
      </c>
      <c r="L489" s="108">
        <v>3.9491216604423331</v>
      </c>
      <c r="M489" s="93">
        <v>700</v>
      </c>
      <c r="N489" s="108">
        <v>3.540829250249979</v>
      </c>
      <c r="O489" s="107" t="s">
        <v>2286</v>
      </c>
      <c r="P489" s="107" t="s">
        <v>2023</v>
      </c>
      <c r="Q489" s="107" t="s">
        <v>1259</v>
      </c>
      <c r="R489" s="107" t="s">
        <v>2080</v>
      </c>
      <c r="S489" s="107"/>
      <c r="T489" s="93">
        <v>24.48948050640055</v>
      </c>
      <c r="U489" s="109">
        <v>20</v>
      </c>
      <c r="V489" s="110">
        <v>45931</v>
      </c>
      <c r="W489" s="110"/>
      <c r="X489" s="107" t="s">
        <v>2180</v>
      </c>
      <c r="Y489" s="107" t="s">
        <v>1963</v>
      </c>
      <c r="Z489" s="107"/>
      <c r="AA489" s="107" t="s">
        <v>2181</v>
      </c>
      <c r="AB489" s="107"/>
      <c r="AC489" s="107"/>
      <c r="AD489" s="107" t="s">
        <v>1264</v>
      </c>
      <c r="AE489" s="110">
        <v>45146</v>
      </c>
      <c r="AF489" s="106" t="s">
        <v>2082</v>
      </c>
      <c r="AG489" s="108">
        <v>5.6598474316839819E-4</v>
      </c>
      <c r="AH489" s="108">
        <v>5.4231313988508875E-4</v>
      </c>
      <c r="AI489" s="108">
        <v>0.13690233278853814</v>
      </c>
      <c r="AJ489" s="106" t="s">
        <v>1267</v>
      </c>
      <c r="AK489" s="97">
        <v>354.92663176374447</v>
      </c>
      <c r="AL489" s="108">
        <v>1.8363415721056851E-3</v>
      </c>
      <c r="AM489" s="111">
        <v>700</v>
      </c>
      <c r="AN489" s="112">
        <v>15</v>
      </c>
      <c r="AO489" s="113" t="s">
        <v>2027</v>
      </c>
      <c r="AP489" s="113" t="s">
        <v>1267</v>
      </c>
      <c r="AQ489" s="113" t="s">
        <v>1261</v>
      </c>
      <c r="AR489" s="114" t="s">
        <v>1267</v>
      </c>
      <c r="AS489" s="114"/>
      <c r="AT489" s="107"/>
    </row>
    <row r="490" spans="1:46" x14ac:dyDescent="0.25">
      <c r="A490" s="106" t="s">
        <v>2288</v>
      </c>
      <c r="B490" s="107" t="s">
        <v>1271</v>
      </c>
      <c r="C490" s="107" t="s">
        <v>1257</v>
      </c>
      <c r="D490" s="107" t="s">
        <v>34</v>
      </c>
      <c r="E490" s="107" t="s">
        <v>22</v>
      </c>
      <c r="F490" s="107" t="s">
        <v>23</v>
      </c>
      <c r="G490" s="107" t="s">
        <v>557</v>
      </c>
      <c r="H490" s="107" t="s">
        <v>2077</v>
      </c>
      <c r="I490" s="107" t="s">
        <v>2177</v>
      </c>
      <c r="J490" s="107" t="s">
        <v>1963</v>
      </c>
      <c r="K490" s="107" t="s">
        <v>2050</v>
      </c>
      <c r="L490" s="108">
        <v>4.6974989040113426</v>
      </c>
      <c r="M490" s="93">
        <v>700</v>
      </c>
      <c r="N490" s="108">
        <v>4.2118331498750399</v>
      </c>
      <c r="O490" s="107" t="s">
        <v>2286</v>
      </c>
      <c r="P490" s="107" t="s">
        <v>2023</v>
      </c>
      <c r="Q490" s="107" t="s">
        <v>1259</v>
      </c>
      <c r="R490" s="107" t="s">
        <v>2080</v>
      </c>
      <c r="S490" s="107"/>
      <c r="T490" s="93">
        <v>24.48948050640055</v>
      </c>
      <c r="U490" s="109">
        <v>20</v>
      </c>
      <c r="V490" s="110">
        <v>45931</v>
      </c>
      <c r="W490" s="110"/>
      <c r="X490" s="107" t="s">
        <v>2180</v>
      </c>
      <c r="Y490" s="107" t="s">
        <v>1963</v>
      </c>
      <c r="Z490" s="107"/>
      <c r="AA490" s="107" t="s">
        <v>2181</v>
      </c>
      <c r="AB490" s="107"/>
      <c r="AC490" s="107"/>
      <c r="AD490" s="107" t="s">
        <v>1264</v>
      </c>
      <c r="AE490" s="110">
        <v>45146</v>
      </c>
      <c r="AF490" s="106" t="s">
        <v>2082</v>
      </c>
      <c r="AG490" s="108">
        <v>6.7324153047817082E-4</v>
      </c>
      <c r="AH490" s="108">
        <v>6.4508404634862836E-4</v>
      </c>
      <c r="AI490" s="108">
        <v>0.16284597273174958</v>
      </c>
      <c r="AJ490" s="106" t="s">
        <v>1267</v>
      </c>
      <c r="AK490" s="97">
        <v>294.55967255579191</v>
      </c>
      <c r="AL490" s="108">
        <v>2.1843369903652753E-3</v>
      </c>
      <c r="AM490" s="111">
        <v>700</v>
      </c>
      <c r="AN490" s="112">
        <v>15</v>
      </c>
      <c r="AO490" s="113" t="s">
        <v>2027</v>
      </c>
      <c r="AP490" s="113" t="s">
        <v>1267</v>
      </c>
      <c r="AQ490" s="113" t="s">
        <v>1261</v>
      </c>
      <c r="AR490" s="114" t="s">
        <v>1267</v>
      </c>
      <c r="AS490" s="114"/>
      <c r="AT490" s="107"/>
    </row>
    <row r="491" spans="1:46" x14ac:dyDescent="0.25">
      <c r="A491" s="106" t="s">
        <v>2289</v>
      </c>
      <c r="B491" s="107" t="s">
        <v>1256</v>
      </c>
      <c r="C491" s="107" t="s">
        <v>1257</v>
      </c>
      <c r="D491" s="107" t="s">
        <v>34</v>
      </c>
      <c r="E491" s="107" t="s">
        <v>22</v>
      </c>
      <c r="F491" s="107" t="s">
        <v>23</v>
      </c>
      <c r="G491" s="107" t="s">
        <v>1175</v>
      </c>
      <c r="H491" s="107" t="s">
        <v>2047</v>
      </c>
      <c r="I491" s="107" t="s">
        <v>2290</v>
      </c>
      <c r="J491" s="107" t="s">
        <v>2291</v>
      </c>
      <c r="K491" s="107" t="s">
        <v>2050</v>
      </c>
      <c r="L491" s="108">
        <v>8.4223639643654948</v>
      </c>
      <c r="M491" s="93">
        <v>10</v>
      </c>
      <c r="N491" s="108">
        <v>7.5789521589477582</v>
      </c>
      <c r="O491" s="107" t="s">
        <v>2292</v>
      </c>
      <c r="P491" s="107" t="s">
        <v>2023</v>
      </c>
      <c r="Q491" s="107" t="s">
        <v>1259</v>
      </c>
      <c r="R491" s="107" t="s">
        <v>2052</v>
      </c>
      <c r="S491" s="107"/>
      <c r="T491" s="93">
        <v>13.793841795402404</v>
      </c>
      <c r="U491" s="109">
        <v>20</v>
      </c>
      <c r="V491" s="110">
        <v>45931</v>
      </c>
      <c r="W491" s="110"/>
      <c r="X491" s="107" t="s">
        <v>1424</v>
      </c>
      <c r="Y491" s="107" t="s">
        <v>1963</v>
      </c>
      <c r="Z491" s="107"/>
      <c r="AA491" s="107" t="s">
        <v>2128</v>
      </c>
      <c r="AB491" s="107"/>
      <c r="AC491" s="107"/>
      <c r="AD491" s="107" t="s">
        <v>1264</v>
      </c>
      <c r="AE491" s="110">
        <v>45069</v>
      </c>
      <c r="AF491" s="106" t="s">
        <v>2055</v>
      </c>
      <c r="AG491" s="108">
        <v>1.2646613739989269E-3</v>
      </c>
      <c r="AH491" s="108">
        <v>1.2143757880314285E-3</v>
      </c>
      <c r="AI491" s="108">
        <v>0.37480248333373534</v>
      </c>
      <c r="AJ491" s="106" t="s">
        <v>1267</v>
      </c>
      <c r="AK491" s="97">
        <v>117.18082465772704</v>
      </c>
      <c r="AL491" s="108">
        <v>4.0000000000000001E-3</v>
      </c>
      <c r="AM491" s="111">
        <v>10</v>
      </c>
      <c r="AN491" s="112">
        <v>15</v>
      </c>
      <c r="AO491" s="113" t="s">
        <v>2027</v>
      </c>
      <c r="AP491" s="113" t="s">
        <v>1267</v>
      </c>
      <c r="AQ491" s="113" t="s">
        <v>1365</v>
      </c>
      <c r="AR491" s="114" t="s">
        <v>1267</v>
      </c>
      <c r="AS491" s="114"/>
      <c r="AT491" s="107"/>
    </row>
    <row r="492" spans="1:46" x14ac:dyDescent="0.25">
      <c r="A492" s="107" t="s">
        <v>2293</v>
      </c>
      <c r="B492" s="107" t="s">
        <v>1256</v>
      </c>
      <c r="C492" s="107" t="s">
        <v>1257</v>
      </c>
      <c r="D492" s="107" t="s">
        <v>34</v>
      </c>
      <c r="E492" s="107" t="s">
        <v>22</v>
      </c>
      <c r="F492" s="107" t="s">
        <v>23</v>
      </c>
      <c r="G492" s="107" t="s">
        <v>1175</v>
      </c>
      <c r="H492" s="107" t="s">
        <v>2047</v>
      </c>
      <c r="I492" s="107" t="s">
        <v>2290</v>
      </c>
      <c r="J492" s="107" t="s">
        <v>2294</v>
      </c>
      <c r="K492" s="107" t="s">
        <v>2050</v>
      </c>
      <c r="L492" s="108">
        <v>18.397167463486202</v>
      </c>
      <c r="M492" s="93">
        <v>10</v>
      </c>
      <c r="N492" s="108">
        <v>16.554883243687552</v>
      </c>
      <c r="O492" s="107" t="s">
        <v>2295</v>
      </c>
      <c r="P492" s="107" t="s">
        <v>2023</v>
      </c>
      <c r="Q492" s="107" t="s">
        <v>1259</v>
      </c>
      <c r="R492" s="107" t="s">
        <v>2052</v>
      </c>
      <c r="S492" s="107"/>
      <c r="T492" s="93">
        <v>13.793841795402404</v>
      </c>
      <c r="U492" s="107">
        <v>20</v>
      </c>
      <c r="V492" s="110">
        <v>45931</v>
      </c>
      <c r="W492" s="110"/>
      <c r="X492" s="107" t="s">
        <v>1424</v>
      </c>
      <c r="Y492" s="107" t="s">
        <v>1963</v>
      </c>
      <c r="Z492" s="107"/>
      <c r="AA492" s="107" t="s">
        <v>2128</v>
      </c>
      <c r="AB492" s="107"/>
      <c r="AC492" s="107"/>
      <c r="AD492" s="107" t="s">
        <v>1264</v>
      </c>
      <c r="AE492" s="110">
        <v>45069</v>
      </c>
      <c r="AF492" s="107" t="s">
        <v>2055</v>
      </c>
      <c r="AG492" s="108">
        <v>2.7624295483427959E-3</v>
      </c>
      <c r="AH492" s="108">
        <v>2.6525895616172526E-3</v>
      </c>
      <c r="AI492" s="108">
        <v>0.81868986911451835</v>
      </c>
      <c r="AJ492" s="107" t="s">
        <v>1267</v>
      </c>
      <c r="AK492" s="97">
        <v>39.989093153978743</v>
      </c>
      <c r="AL492" s="108">
        <v>8.5000000000000006E-3</v>
      </c>
      <c r="AM492" s="111">
        <v>10</v>
      </c>
      <c r="AN492" s="107">
        <v>15</v>
      </c>
      <c r="AO492" s="113" t="s">
        <v>2027</v>
      </c>
      <c r="AP492" s="113" t="s">
        <v>1267</v>
      </c>
      <c r="AQ492" s="113" t="s">
        <v>1365</v>
      </c>
      <c r="AR492" s="114" t="s">
        <v>1267</v>
      </c>
      <c r="AS492" s="107"/>
      <c r="AT492" s="107"/>
    </row>
    <row r="493" spans="1:46" x14ac:dyDescent="0.25">
      <c r="A493" s="106" t="s">
        <v>2296</v>
      </c>
      <c r="B493" s="107" t="s">
        <v>1256</v>
      </c>
      <c r="C493" s="107" t="s">
        <v>1257</v>
      </c>
      <c r="D493" s="107" t="s">
        <v>34</v>
      </c>
      <c r="E493" s="107" t="s">
        <v>22</v>
      </c>
      <c r="F493" s="107" t="s">
        <v>23</v>
      </c>
      <c r="G493" s="107" t="s">
        <v>1175</v>
      </c>
      <c r="H493" s="107" t="s">
        <v>2047</v>
      </c>
      <c r="I493" s="107" t="s">
        <v>2290</v>
      </c>
      <c r="J493" s="107" t="s">
        <v>2297</v>
      </c>
      <c r="K493" s="107" t="s">
        <v>2050</v>
      </c>
      <c r="L493" s="108">
        <v>18.397167463486202</v>
      </c>
      <c r="M493" s="93">
        <v>10</v>
      </c>
      <c r="N493" s="108">
        <v>16.554883243687552</v>
      </c>
      <c r="O493" s="107" t="s">
        <v>2298</v>
      </c>
      <c r="P493" s="107" t="s">
        <v>2023</v>
      </c>
      <c r="Q493" s="107" t="s">
        <v>1259</v>
      </c>
      <c r="R493" s="107" t="s">
        <v>2052</v>
      </c>
      <c r="S493" s="107"/>
      <c r="T493" s="93">
        <v>13.793841795402404</v>
      </c>
      <c r="U493" s="109">
        <v>20</v>
      </c>
      <c r="V493" s="110">
        <v>45931</v>
      </c>
      <c r="W493" s="110"/>
      <c r="X493" s="107" t="s">
        <v>1424</v>
      </c>
      <c r="Y493" s="107" t="s">
        <v>1963</v>
      </c>
      <c r="Z493" s="107"/>
      <c r="AA493" s="107" t="s">
        <v>2128</v>
      </c>
      <c r="AB493" s="107"/>
      <c r="AC493" s="107"/>
      <c r="AD493" s="107" t="s">
        <v>1264</v>
      </c>
      <c r="AE493" s="110">
        <v>45069</v>
      </c>
      <c r="AF493" s="106" t="s">
        <v>2055</v>
      </c>
      <c r="AG493" s="108">
        <v>2.7624295483427959E-3</v>
      </c>
      <c r="AH493" s="108">
        <v>2.6525895616172526E-3</v>
      </c>
      <c r="AI493" s="108">
        <v>0.81868986911451835</v>
      </c>
      <c r="AJ493" s="106" t="s">
        <v>1267</v>
      </c>
      <c r="AK493" s="97">
        <v>39.989093153978743</v>
      </c>
      <c r="AL493" s="108">
        <v>8.5000000000000006E-3</v>
      </c>
      <c r="AM493" s="111">
        <v>10</v>
      </c>
      <c r="AN493" s="112">
        <v>15</v>
      </c>
      <c r="AO493" s="113" t="s">
        <v>2027</v>
      </c>
      <c r="AP493" s="113" t="s">
        <v>1267</v>
      </c>
      <c r="AQ493" s="113" t="s">
        <v>1365</v>
      </c>
      <c r="AR493" s="114" t="s">
        <v>1267</v>
      </c>
      <c r="AS493" s="114"/>
      <c r="AT493" s="107"/>
    </row>
    <row r="494" spans="1:46" x14ac:dyDescent="0.25">
      <c r="A494" s="106" t="s">
        <v>2299</v>
      </c>
      <c r="B494" s="107" t="s">
        <v>1269</v>
      </c>
      <c r="C494" s="107" t="s">
        <v>1257</v>
      </c>
      <c r="D494" s="107" t="s">
        <v>34</v>
      </c>
      <c r="E494" s="107" t="s">
        <v>22</v>
      </c>
      <c r="F494" s="107" t="s">
        <v>23</v>
      </c>
      <c r="G494" s="107" t="s">
        <v>1175</v>
      </c>
      <c r="H494" s="107" t="s">
        <v>2047</v>
      </c>
      <c r="I494" s="107" t="s">
        <v>2290</v>
      </c>
      <c r="J494" s="107" t="s">
        <v>2291</v>
      </c>
      <c r="K494" s="107" t="s">
        <v>2050</v>
      </c>
      <c r="L494" s="108">
        <v>10.942548461551953</v>
      </c>
      <c r="M494" s="93">
        <v>10</v>
      </c>
      <c r="N494" s="108">
        <v>9.8532899579820441</v>
      </c>
      <c r="O494" s="107" t="s">
        <v>2292</v>
      </c>
      <c r="P494" s="107" t="s">
        <v>2023</v>
      </c>
      <c r="Q494" s="107" t="s">
        <v>1259</v>
      </c>
      <c r="R494" s="107" t="s">
        <v>2052</v>
      </c>
      <c r="S494" s="107"/>
      <c r="T494" s="93">
        <v>13.793841795402404</v>
      </c>
      <c r="U494" s="109">
        <v>20</v>
      </c>
      <c r="V494" s="110">
        <v>45931</v>
      </c>
      <c r="W494" s="110"/>
      <c r="X494" s="107" t="s">
        <v>1424</v>
      </c>
      <c r="Y494" s="107" t="s">
        <v>1963</v>
      </c>
      <c r="Z494" s="107"/>
      <c r="AA494" s="107" t="s">
        <v>2128</v>
      </c>
      <c r="AB494" s="107"/>
      <c r="AC494" s="107"/>
      <c r="AD494" s="107" t="s">
        <v>1264</v>
      </c>
      <c r="AE494" s="110">
        <v>45069</v>
      </c>
      <c r="AF494" s="106" t="s">
        <v>2055</v>
      </c>
      <c r="AG494" s="108">
        <v>1.6906493033637488E-3</v>
      </c>
      <c r="AH494" s="108">
        <v>1.6235547948931662E-3</v>
      </c>
      <c r="AI494" s="108">
        <v>0.49882172926436474</v>
      </c>
      <c r="AJ494" s="106" t="s">
        <v>1267</v>
      </c>
      <c r="AK494" s="97">
        <v>83.595176948634673</v>
      </c>
      <c r="AL494" s="108">
        <v>5.0000000000000001E-3</v>
      </c>
      <c r="AM494" s="111">
        <v>10</v>
      </c>
      <c r="AN494" s="112">
        <v>15</v>
      </c>
      <c r="AO494" s="113" t="s">
        <v>2027</v>
      </c>
      <c r="AP494" s="113" t="s">
        <v>1267</v>
      </c>
      <c r="AQ494" s="113" t="s">
        <v>1365</v>
      </c>
      <c r="AR494" s="114" t="s">
        <v>1267</v>
      </c>
      <c r="AS494" s="114"/>
      <c r="AT494" s="107"/>
    </row>
    <row r="495" spans="1:46" x14ac:dyDescent="0.25">
      <c r="A495" s="106" t="s">
        <v>2300</v>
      </c>
      <c r="B495" s="107" t="s">
        <v>1269</v>
      </c>
      <c r="C495" s="107" t="s">
        <v>1257</v>
      </c>
      <c r="D495" s="107" t="s">
        <v>34</v>
      </c>
      <c r="E495" s="107" t="s">
        <v>22</v>
      </c>
      <c r="F495" s="107" t="s">
        <v>23</v>
      </c>
      <c r="G495" s="107" t="s">
        <v>1175</v>
      </c>
      <c r="H495" s="107" t="s">
        <v>2047</v>
      </c>
      <c r="I495" s="107" t="s">
        <v>2290</v>
      </c>
      <c r="J495" s="107" t="s">
        <v>2294</v>
      </c>
      <c r="K495" s="107" t="s">
        <v>2050</v>
      </c>
      <c r="L495" s="108">
        <v>21.478269285477683</v>
      </c>
      <c r="M495" s="93">
        <v>10</v>
      </c>
      <c r="N495" s="108">
        <v>19.340249285532185</v>
      </c>
      <c r="O495" s="107" t="s">
        <v>2295</v>
      </c>
      <c r="P495" s="107" t="s">
        <v>2023</v>
      </c>
      <c r="Q495" s="107" t="s">
        <v>1259</v>
      </c>
      <c r="R495" s="107" t="s">
        <v>2052</v>
      </c>
      <c r="S495" s="107"/>
      <c r="T495" s="93">
        <v>13.793841795402404</v>
      </c>
      <c r="U495" s="109">
        <v>20</v>
      </c>
      <c r="V495" s="110">
        <v>45931</v>
      </c>
      <c r="W495" s="110"/>
      <c r="X495" s="107" t="s">
        <v>1424</v>
      </c>
      <c r="Y495" s="107" t="s">
        <v>1963</v>
      </c>
      <c r="Z495" s="107"/>
      <c r="AA495" s="107" t="s">
        <v>2128</v>
      </c>
      <c r="AB495" s="107"/>
      <c r="AC495" s="107"/>
      <c r="AD495" s="107" t="s">
        <v>1264</v>
      </c>
      <c r="AE495" s="110">
        <v>45069</v>
      </c>
      <c r="AF495" s="106" t="s">
        <v>2055</v>
      </c>
      <c r="AG495" s="108">
        <v>3.3184427862064767E-3</v>
      </c>
      <c r="AH495" s="108">
        <v>3.1867482430594815E-3</v>
      </c>
      <c r="AI495" s="108">
        <v>0.97909801032474975</v>
      </c>
      <c r="AJ495" s="106" t="s">
        <v>1267</v>
      </c>
      <c r="AK495" s="97">
        <v>29.842772857774978</v>
      </c>
      <c r="AL495" s="108">
        <v>1E-3</v>
      </c>
      <c r="AM495" s="111">
        <v>10</v>
      </c>
      <c r="AN495" s="112">
        <v>15</v>
      </c>
      <c r="AO495" s="113" t="s">
        <v>2027</v>
      </c>
      <c r="AP495" s="113" t="s">
        <v>1267</v>
      </c>
      <c r="AQ495" s="113" t="s">
        <v>1365</v>
      </c>
      <c r="AR495" s="114" t="s">
        <v>1267</v>
      </c>
      <c r="AS495" s="114"/>
      <c r="AT495" s="107"/>
    </row>
    <row r="496" spans="1:46" x14ac:dyDescent="0.25">
      <c r="A496" s="106" t="s">
        <v>2301</v>
      </c>
      <c r="B496" s="107" t="s">
        <v>1269</v>
      </c>
      <c r="C496" s="107" t="s">
        <v>1257</v>
      </c>
      <c r="D496" s="107" t="s">
        <v>34</v>
      </c>
      <c r="E496" s="107" t="s">
        <v>22</v>
      </c>
      <c r="F496" s="107" t="s">
        <v>23</v>
      </c>
      <c r="G496" s="107" t="s">
        <v>1175</v>
      </c>
      <c r="H496" s="107" t="s">
        <v>2047</v>
      </c>
      <c r="I496" s="107" t="s">
        <v>2290</v>
      </c>
      <c r="J496" s="107" t="s">
        <v>2297</v>
      </c>
      <c r="K496" s="107" t="s">
        <v>2050</v>
      </c>
      <c r="L496" s="108">
        <v>21.478269285477683</v>
      </c>
      <c r="M496" s="93">
        <v>10</v>
      </c>
      <c r="N496" s="108">
        <v>19.340249285532185</v>
      </c>
      <c r="O496" s="107" t="s">
        <v>2298</v>
      </c>
      <c r="P496" s="107" t="s">
        <v>2023</v>
      </c>
      <c r="Q496" s="107" t="s">
        <v>1259</v>
      </c>
      <c r="R496" s="107" t="s">
        <v>2052</v>
      </c>
      <c r="S496" s="107"/>
      <c r="T496" s="93">
        <v>13.793841795402404</v>
      </c>
      <c r="U496" s="109">
        <v>20</v>
      </c>
      <c r="V496" s="110">
        <v>45931</v>
      </c>
      <c r="W496" s="110"/>
      <c r="X496" s="107" t="s">
        <v>1424</v>
      </c>
      <c r="Y496" s="107" t="s">
        <v>1963</v>
      </c>
      <c r="Z496" s="107"/>
      <c r="AA496" s="107" t="s">
        <v>2128</v>
      </c>
      <c r="AB496" s="107"/>
      <c r="AC496" s="107"/>
      <c r="AD496" s="107" t="s">
        <v>1264</v>
      </c>
      <c r="AE496" s="110">
        <v>45069</v>
      </c>
      <c r="AF496" s="106" t="s">
        <v>2055</v>
      </c>
      <c r="AG496" s="108">
        <v>3.3184427862064767E-3</v>
      </c>
      <c r="AH496" s="108">
        <v>3.1867482430594815E-3</v>
      </c>
      <c r="AI496" s="108">
        <v>0.97909801032474975</v>
      </c>
      <c r="AJ496" s="106" t="s">
        <v>1267</v>
      </c>
      <c r="AK496" s="97">
        <v>29.842772857774978</v>
      </c>
      <c r="AL496" s="108">
        <v>1E-3</v>
      </c>
      <c r="AM496" s="111">
        <v>10</v>
      </c>
      <c r="AN496" s="112">
        <v>15</v>
      </c>
      <c r="AO496" s="113" t="s">
        <v>2027</v>
      </c>
      <c r="AP496" s="113" t="s">
        <v>1267</v>
      </c>
      <c r="AQ496" s="113" t="s">
        <v>1365</v>
      </c>
      <c r="AR496" s="114" t="s">
        <v>1267</v>
      </c>
      <c r="AS496" s="114"/>
      <c r="AT496" s="107"/>
    </row>
    <row r="497" spans="1:46" x14ac:dyDescent="0.25">
      <c r="A497" s="106" t="s">
        <v>2302</v>
      </c>
      <c r="B497" s="107" t="s">
        <v>1271</v>
      </c>
      <c r="C497" s="107" t="s">
        <v>1257</v>
      </c>
      <c r="D497" s="107" t="s">
        <v>34</v>
      </c>
      <c r="E497" s="107" t="s">
        <v>22</v>
      </c>
      <c r="F497" s="107" t="s">
        <v>23</v>
      </c>
      <c r="G497" s="107" t="s">
        <v>1175</v>
      </c>
      <c r="H497" s="107" t="s">
        <v>2047</v>
      </c>
      <c r="I497" s="107" t="s">
        <v>2290</v>
      </c>
      <c r="J497" s="107" t="s">
        <v>2291</v>
      </c>
      <c r="K497" s="107" t="s">
        <v>2050</v>
      </c>
      <c r="L497" s="108">
        <v>10.942548461551953</v>
      </c>
      <c r="M497" s="93">
        <v>10</v>
      </c>
      <c r="N497" s="108">
        <v>9.8532899579820441</v>
      </c>
      <c r="O497" s="107" t="s">
        <v>2292</v>
      </c>
      <c r="P497" s="107" t="s">
        <v>2023</v>
      </c>
      <c r="Q497" s="107" t="s">
        <v>1259</v>
      </c>
      <c r="R497" s="107" t="s">
        <v>2052</v>
      </c>
      <c r="S497" s="107"/>
      <c r="T497" s="93">
        <v>13.793841795402404</v>
      </c>
      <c r="U497" s="109">
        <v>20</v>
      </c>
      <c r="V497" s="110">
        <v>45931</v>
      </c>
      <c r="W497" s="110"/>
      <c r="X497" s="107" t="s">
        <v>1424</v>
      </c>
      <c r="Y497" s="107" t="s">
        <v>1963</v>
      </c>
      <c r="Z497" s="107"/>
      <c r="AA497" s="107" t="s">
        <v>2128</v>
      </c>
      <c r="AB497" s="107"/>
      <c r="AC497" s="107"/>
      <c r="AD497" s="107" t="s">
        <v>1264</v>
      </c>
      <c r="AE497" s="110">
        <v>45069</v>
      </c>
      <c r="AF497" s="106" t="s">
        <v>2055</v>
      </c>
      <c r="AG497" s="108">
        <v>1.6906493033637488E-3</v>
      </c>
      <c r="AH497" s="108">
        <v>1.6235547948931662E-3</v>
      </c>
      <c r="AI497" s="108">
        <v>0.49882172926436474</v>
      </c>
      <c r="AJ497" s="106" t="s">
        <v>1267</v>
      </c>
      <c r="AK497" s="97">
        <v>83.595176948634673</v>
      </c>
      <c r="AL497" s="108">
        <v>5.0000000000000001E-3</v>
      </c>
      <c r="AM497" s="111">
        <v>10</v>
      </c>
      <c r="AN497" s="112">
        <v>15</v>
      </c>
      <c r="AO497" s="113" t="s">
        <v>2027</v>
      </c>
      <c r="AP497" s="113" t="s">
        <v>1267</v>
      </c>
      <c r="AQ497" s="113" t="s">
        <v>1365</v>
      </c>
      <c r="AR497" s="114" t="s">
        <v>1267</v>
      </c>
      <c r="AS497" s="114"/>
      <c r="AT497" s="107"/>
    </row>
    <row r="498" spans="1:46" x14ac:dyDescent="0.25">
      <c r="A498" s="106" t="s">
        <v>2303</v>
      </c>
      <c r="B498" s="107" t="s">
        <v>1271</v>
      </c>
      <c r="C498" s="107" t="s">
        <v>1257</v>
      </c>
      <c r="D498" s="107" t="s">
        <v>34</v>
      </c>
      <c r="E498" s="107" t="s">
        <v>22</v>
      </c>
      <c r="F498" s="107" t="s">
        <v>23</v>
      </c>
      <c r="G498" s="107" t="s">
        <v>1175</v>
      </c>
      <c r="H498" s="107" t="s">
        <v>2047</v>
      </c>
      <c r="I498" s="107" t="s">
        <v>2290</v>
      </c>
      <c r="J498" s="107" t="s">
        <v>2294</v>
      </c>
      <c r="K498" s="107" t="s">
        <v>2050</v>
      </c>
      <c r="L498" s="108">
        <v>21.478269285477683</v>
      </c>
      <c r="M498" s="93">
        <v>10</v>
      </c>
      <c r="N498" s="108">
        <v>19.340249285532185</v>
      </c>
      <c r="O498" s="107" t="s">
        <v>2295</v>
      </c>
      <c r="P498" s="107" t="s">
        <v>2023</v>
      </c>
      <c r="Q498" s="107" t="s">
        <v>1259</v>
      </c>
      <c r="R498" s="107" t="s">
        <v>2052</v>
      </c>
      <c r="S498" s="107"/>
      <c r="T498" s="93">
        <v>13.793841795402404</v>
      </c>
      <c r="U498" s="109">
        <v>20</v>
      </c>
      <c r="V498" s="110">
        <v>45931</v>
      </c>
      <c r="W498" s="110"/>
      <c r="X498" s="107" t="s">
        <v>1424</v>
      </c>
      <c r="Y498" s="107" t="s">
        <v>1963</v>
      </c>
      <c r="Z498" s="107"/>
      <c r="AA498" s="107" t="s">
        <v>2128</v>
      </c>
      <c r="AB498" s="107"/>
      <c r="AC498" s="107"/>
      <c r="AD498" s="107" t="s">
        <v>1264</v>
      </c>
      <c r="AE498" s="110">
        <v>45069</v>
      </c>
      <c r="AF498" s="106" t="s">
        <v>2055</v>
      </c>
      <c r="AG498" s="108">
        <v>3.3184427862064767E-3</v>
      </c>
      <c r="AH498" s="108">
        <v>3.1867482430594815E-3</v>
      </c>
      <c r="AI498" s="108">
        <v>0.97909801032474975</v>
      </c>
      <c r="AJ498" s="106" t="s">
        <v>1267</v>
      </c>
      <c r="AK498" s="97">
        <v>29.842772857774978</v>
      </c>
      <c r="AL498" s="108">
        <v>1E-3</v>
      </c>
      <c r="AM498" s="111">
        <v>10</v>
      </c>
      <c r="AN498" s="112">
        <v>15</v>
      </c>
      <c r="AO498" s="113" t="s">
        <v>2027</v>
      </c>
      <c r="AP498" s="113" t="s">
        <v>1267</v>
      </c>
      <c r="AQ498" s="113" t="s">
        <v>1365</v>
      </c>
      <c r="AR498" s="114" t="s">
        <v>1267</v>
      </c>
      <c r="AS498" s="114"/>
      <c r="AT498" s="107"/>
    </row>
    <row r="499" spans="1:46" x14ac:dyDescent="0.25">
      <c r="A499" s="107" t="s">
        <v>2304</v>
      </c>
      <c r="B499" s="107" t="s">
        <v>1271</v>
      </c>
      <c r="C499" s="107" t="s">
        <v>1257</v>
      </c>
      <c r="D499" s="107" t="s">
        <v>34</v>
      </c>
      <c r="E499" s="107" t="s">
        <v>22</v>
      </c>
      <c r="F499" s="107" t="s">
        <v>23</v>
      </c>
      <c r="G499" s="107" t="s">
        <v>1175</v>
      </c>
      <c r="H499" s="107" t="s">
        <v>2047</v>
      </c>
      <c r="I499" s="107" t="s">
        <v>2290</v>
      </c>
      <c r="J499" s="107" t="s">
        <v>2297</v>
      </c>
      <c r="K499" s="107" t="s">
        <v>2050</v>
      </c>
      <c r="L499" s="108">
        <v>21.478269285477683</v>
      </c>
      <c r="M499" s="93">
        <v>10</v>
      </c>
      <c r="N499" s="108">
        <v>19.340249285532185</v>
      </c>
      <c r="O499" s="107" t="s">
        <v>2298</v>
      </c>
      <c r="P499" s="107" t="s">
        <v>2023</v>
      </c>
      <c r="Q499" s="107" t="s">
        <v>1259</v>
      </c>
      <c r="R499" s="107" t="s">
        <v>2052</v>
      </c>
      <c r="S499" s="107"/>
      <c r="T499" s="93">
        <v>13.793841795402404</v>
      </c>
      <c r="U499" s="107">
        <v>20</v>
      </c>
      <c r="V499" s="110">
        <v>45931</v>
      </c>
      <c r="W499" s="110"/>
      <c r="X499" s="107" t="s">
        <v>1424</v>
      </c>
      <c r="Y499" s="107" t="s">
        <v>1963</v>
      </c>
      <c r="Z499" s="107"/>
      <c r="AA499" s="107" t="s">
        <v>2128</v>
      </c>
      <c r="AB499" s="107"/>
      <c r="AC499" s="107"/>
      <c r="AD499" s="107" t="s">
        <v>1264</v>
      </c>
      <c r="AE499" s="110">
        <v>45069</v>
      </c>
      <c r="AF499" s="107" t="s">
        <v>2055</v>
      </c>
      <c r="AG499" s="108">
        <v>3.3184427862064767E-3</v>
      </c>
      <c r="AH499" s="108">
        <v>3.1867482430594815E-3</v>
      </c>
      <c r="AI499" s="108">
        <v>0.97909801032474975</v>
      </c>
      <c r="AJ499" s="107" t="s">
        <v>1267</v>
      </c>
      <c r="AK499" s="97">
        <v>29.842772857774978</v>
      </c>
      <c r="AL499" s="108">
        <v>1E-3</v>
      </c>
      <c r="AM499" s="111">
        <v>10</v>
      </c>
      <c r="AN499" s="107">
        <v>15</v>
      </c>
      <c r="AO499" s="113" t="s">
        <v>2027</v>
      </c>
      <c r="AP499" s="113" t="s">
        <v>1267</v>
      </c>
      <c r="AQ499" s="113" t="s">
        <v>1365</v>
      </c>
      <c r="AR499" s="114" t="s">
        <v>1267</v>
      </c>
      <c r="AS499" s="107"/>
      <c r="AT499" s="107"/>
    </row>
    <row r="500" spans="1:46" x14ac:dyDescent="0.25">
      <c r="A500" s="106" t="s">
        <v>2305</v>
      </c>
      <c r="B500" s="107" t="s">
        <v>1256</v>
      </c>
      <c r="C500" s="107" t="s">
        <v>1257</v>
      </c>
      <c r="D500" s="107" t="s">
        <v>34</v>
      </c>
      <c r="E500" s="107" t="s">
        <v>22</v>
      </c>
      <c r="F500" s="107" t="s">
        <v>23</v>
      </c>
      <c r="G500" s="107" t="s">
        <v>1175</v>
      </c>
      <c r="H500" s="107" t="s">
        <v>2176</v>
      </c>
      <c r="I500" s="107" t="s">
        <v>2290</v>
      </c>
      <c r="J500" s="107" t="s">
        <v>2291</v>
      </c>
      <c r="K500" s="107" t="s">
        <v>2050</v>
      </c>
      <c r="L500" s="108">
        <v>3.9200368677138679</v>
      </c>
      <c r="M500" s="93">
        <v>10</v>
      </c>
      <c r="N500" s="108">
        <v>3.51</v>
      </c>
      <c r="O500" s="107" t="s">
        <v>2306</v>
      </c>
      <c r="P500" s="107" t="s">
        <v>2023</v>
      </c>
      <c r="Q500" s="107" t="s">
        <v>1259</v>
      </c>
      <c r="R500" s="107" t="s">
        <v>2179</v>
      </c>
      <c r="S500" s="107"/>
      <c r="T500" s="93">
        <v>8.94</v>
      </c>
      <c r="U500" s="109">
        <v>20</v>
      </c>
      <c r="V500" s="110">
        <v>45200</v>
      </c>
      <c r="W500" s="110"/>
      <c r="X500" s="107" t="s">
        <v>1424</v>
      </c>
      <c r="Y500" s="107" t="s">
        <v>1963</v>
      </c>
      <c r="Z500" s="107"/>
      <c r="AA500" s="107" t="s">
        <v>2128</v>
      </c>
      <c r="AB500" s="107"/>
      <c r="AC500" s="107"/>
      <c r="AD500" s="107" t="s">
        <v>1331</v>
      </c>
      <c r="AE500" s="110"/>
      <c r="AF500" s="106"/>
      <c r="AG500" s="108">
        <v>1.4608211435964947E-3</v>
      </c>
      <c r="AH500" s="108">
        <v>1.5255538064177484E-3</v>
      </c>
      <c r="AI500" s="108">
        <v>0.59960084654770884</v>
      </c>
      <c r="AJ500" s="106" t="s">
        <v>1267</v>
      </c>
      <c r="AK500" s="97">
        <v>65.961713728407872</v>
      </c>
      <c r="AL500" s="108">
        <v>4.261151132779104E-3</v>
      </c>
      <c r="AM500" s="111">
        <v>10</v>
      </c>
      <c r="AN500" s="112">
        <v>15</v>
      </c>
      <c r="AO500" s="113" t="s">
        <v>2027</v>
      </c>
      <c r="AP500" s="113" t="s">
        <v>1267</v>
      </c>
      <c r="AQ500" s="113" t="s">
        <v>1365</v>
      </c>
      <c r="AR500" s="114" t="s">
        <v>1267</v>
      </c>
      <c r="AS500" s="114"/>
      <c r="AT500" s="107"/>
    </row>
    <row r="501" spans="1:46" x14ac:dyDescent="0.25">
      <c r="A501" s="106" t="s">
        <v>2307</v>
      </c>
      <c r="B501" s="107" t="s">
        <v>1256</v>
      </c>
      <c r="C501" s="107" t="s">
        <v>1257</v>
      </c>
      <c r="D501" s="107" t="s">
        <v>34</v>
      </c>
      <c r="E501" s="107" t="s">
        <v>22</v>
      </c>
      <c r="F501" s="107" t="s">
        <v>23</v>
      </c>
      <c r="G501" s="107" t="s">
        <v>1175</v>
      </c>
      <c r="H501" s="107" t="s">
        <v>2176</v>
      </c>
      <c r="I501" s="107" t="s">
        <v>2290</v>
      </c>
      <c r="J501" s="107" t="s">
        <v>2294</v>
      </c>
      <c r="K501" s="107" t="s">
        <v>2050</v>
      </c>
      <c r="L501" s="108">
        <v>4.0148113002493364</v>
      </c>
      <c r="M501" s="93">
        <v>10</v>
      </c>
      <c r="N501" s="108">
        <v>3.59</v>
      </c>
      <c r="O501" s="107" t="s">
        <v>2308</v>
      </c>
      <c r="P501" s="107" t="s">
        <v>2023</v>
      </c>
      <c r="Q501" s="107" t="s">
        <v>1259</v>
      </c>
      <c r="R501" s="107" t="s">
        <v>2179</v>
      </c>
      <c r="S501" s="107"/>
      <c r="T501" s="93">
        <v>8.94</v>
      </c>
      <c r="U501" s="109">
        <v>20</v>
      </c>
      <c r="V501" s="110">
        <v>45200</v>
      </c>
      <c r="W501" s="110"/>
      <c r="X501" s="107" t="s">
        <v>1424</v>
      </c>
      <c r="Y501" s="107" t="s">
        <v>1963</v>
      </c>
      <c r="Z501" s="107"/>
      <c r="AA501" s="107" t="s">
        <v>2128</v>
      </c>
      <c r="AB501" s="107"/>
      <c r="AC501" s="107"/>
      <c r="AD501" s="107" t="s">
        <v>1331</v>
      </c>
      <c r="AE501" s="110"/>
      <c r="AF501" s="106"/>
      <c r="AG501" s="108">
        <v>2.9119997805757453E-3</v>
      </c>
      <c r="AH501" s="108">
        <v>3.0410378224728454E-3</v>
      </c>
      <c r="AI501" s="108">
        <v>1.1952438813154573</v>
      </c>
      <c r="AJ501" s="106" t="s">
        <v>26</v>
      </c>
      <c r="AK501" s="97">
        <v>19.491439932200855</v>
      </c>
      <c r="AL501" s="108">
        <v>8.4941754971478451E-3</v>
      </c>
      <c r="AM501" s="111">
        <v>10</v>
      </c>
      <c r="AN501" s="112">
        <v>15</v>
      </c>
      <c r="AO501" s="113" t="s">
        <v>2027</v>
      </c>
      <c r="AP501" s="113" t="s">
        <v>1267</v>
      </c>
      <c r="AQ501" s="113" t="s">
        <v>1365</v>
      </c>
      <c r="AR501" s="114" t="s">
        <v>1267</v>
      </c>
      <c r="AS501" s="114"/>
      <c r="AT501" s="107"/>
    </row>
    <row r="502" spans="1:46" x14ac:dyDescent="0.25">
      <c r="A502" s="106" t="s">
        <v>2309</v>
      </c>
      <c r="B502" s="107" t="s">
        <v>1256</v>
      </c>
      <c r="C502" s="107" t="s">
        <v>1257</v>
      </c>
      <c r="D502" s="107" t="s">
        <v>34</v>
      </c>
      <c r="E502" s="107" t="s">
        <v>22</v>
      </c>
      <c r="F502" s="107" t="s">
        <v>23</v>
      </c>
      <c r="G502" s="107" t="s">
        <v>1175</v>
      </c>
      <c r="H502" s="107" t="s">
        <v>2176</v>
      </c>
      <c r="I502" s="107" t="s">
        <v>2290</v>
      </c>
      <c r="J502" s="107" t="s">
        <v>2297</v>
      </c>
      <c r="K502" s="107" t="s">
        <v>2050</v>
      </c>
      <c r="L502" s="108">
        <v>4.0148113002493364</v>
      </c>
      <c r="M502" s="93">
        <v>10</v>
      </c>
      <c r="N502" s="108">
        <v>3.59</v>
      </c>
      <c r="O502" s="107" t="s">
        <v>2310</v>
      </c>
      <c r="P502" s="107" t="s">
        <v>2023</v>
      </c>
      <c r="Q502" s="107" t="s">
        <v>1259</v>
      </c>
      <c r="R502" s="107" t="s">
        <v>2179</v>
      </c>
      <c r="S502" s="107"/>
      <c r="T502" s="93">
        <v>8.94</v>
      </c>
      <c r="U502" s="109">
        <v>20</v>
      </c>
      <c r="V502" s="110">
        <v>45200</v>
      </c>
      <c r="W502" s="110"/>
      <c r="X502" s="107" t="s">
        <v>1424</v>
      </c>
      <c r="Y502" s="107" t="s">
        <v>1963</v>
      </c>
      <c r="Z502" s="107"/>
      <c r="AA502" s="107" t="s">
        <v>2128</v>
      </c>
      <c r="AB502" s="107"/>
      <c r="AC502" s="107"/>
      <c r="AD502" s="107" t="s">
        <v>1331</v>
      </c>
      <c r="AE502" s="110"/>
      <c r="AF502" s="106"/>
      <c r="AG502" s="108">
        <v>2.2511887384320064E-3</v>
      </c>
      <c r="AH502" s="108">
        <v>2.3509445793100702E-3</v>
      </c>
      <c r="AI502" s="108">
        <v>0.92401090935697949</v>
      </c>
      <c r="AJ502" s="106" t="s">
        <v>1267</v>
      </c>
      <c r="AK502" s="97">
        <v>33.222902104749714</v>
      </c>
      <c r="AL502" s="108">
        <v>6.5666187027196912E-3</v>
      </c>
      <c r="AM502" s="111">
        <v>10</v>
      </c>
      <c r="AN502" s="112">
        <v>15</v>
      </c>
      <c r="AO502" s="113" t="s">
        <v>2027</v>
      </c>
      <c r="AP502" s="113" t="s">
        <v>1267</v>
      </c>
      <c r="AQ502" s="113" t="s">
        <v>1365</v>
      </c>
      <c r="AR502" s="114" t="s">
        <v>1267</v>
      </c>
      <c r="AS502" s="114"/>
      <c r="AT502" s="107"/>
    </row>
    <row r="503" spans="1:46" x14ac:dyDescent="0.25">
      <c r="A503" s="106" t="s">
        <v>2311</v>
      </c>
      <c r="B503" s="107" t="s">
        <v>1269</v>
      </c>
      <c r="C503" s="107" t="s">
        <v>1257</v>
      </c>
      <c r="D503" s="107" t="s">
        <v>34</v>
      </c>
      <c r="E503" s="107" t="s">
        <v>22</v>
      </c>
      <c r="F503" s="107" t="s">
        <v>23</v>
      </c>
      <c r="G503" s="107" t="s">
        <v>1175</v>
      </c>
      <c r="H503" s="107" t="s">
        <v>2176</v>
      </c>
      <c r="I503" s="107" t="s">
        <v>2290</v>
      </c>
      <c r="J503" s="107" t="s">
        <v>2291</v>
      </c>
      <c r="K503" s="107" t="s">
        <v>2050</v>
      </c>
      <c r="L503" s="108">
        <v>5.5439033275615124</v>
      </c>
      <c r="M503" s="93">
        <v>10</v>
      </c>
      <c r="N503" s="108">
        <v>4.96</v>
      </c>
      <c r="O503" s="107" t="s">
        <v>2306</v>
      </c>
      <c r="P503" s="107" t="s">
        <v>2023</v>
      </c>
      <c r="Q503" s="107" t="s">
        <v>1259</v>
      </c>
      <c r="R503" s="107" t="s">
        <v>2179</v>
      </c>
      <c r="S503" s="107"/>
      <c r="T503" s="93">
        <v>8.94</v>
      </c>
      <c r="U503" s="109">
        <v>20</v>
      </c>
      <c r="V503" s="110">
        <v>45200</v>
      </c>
      <c r="W503" s="110"/>
      <c r="X503" s="107" t="s">
        <v>1424</v>
      </c>
      <c r="Y503" s="107" t="s">
        <v>1963</v>
      </c>
      <c r="Z503" s="107"/>
      <c r="AA503" s="107" t="s">
        <v>2128</v>
      </c>
      <c r="AB503" s="107"/>
      <c r="AC503" s="107"/>
      <c r="AD503" s="107" t="s">
        <v>1331</v>
      </c>
      <c r="AE503" s="110"/>
      <c r="AF503" s="106"/>
      <c r="AG503" s="108">
        <v>2.2101160941608981E-3</v>
      </c>
      <c r="AH503" s="108">
        <v>2.3080519027616131E-3</v>
      </c>
      <c r="AI503" s="108">
        <v>0.90715245109680065</v>
      </c>
      <c r="AJ503" s="106" t="s">
        <v>1267</v>
      </c>
      <c r="AK503" s="97">
        <v>34.347425274196667</v>
      </c>
      <c r="AL503" s="108">
        <v>6.4468116028366888E-3</v>
      </c>
      <c r="AM503" s="111">
        <v>10</v>
      </c>
      <c r="AN503" s="112">
        <v>15</v>
      </c>
      <c r="AO503" s="113" t="s">
        <v>2027</v>
      </c>
      <c r="AP503" s="113" t="s">
        <v>1267</v>
      </c>
      <c r="AQ503" s="113" t="s">
        <v>1365</v>
      </c>
      <c r="AR503" s="114" t="s">
        <v>1267</v>
      </c>
      <c r="AS503" s="114"/>
      <c r="AT503" s="107"/>
    </row>
    <row r="504" spans="1:46" x14ac:dyDescent="0.25">
      <c r="A504" s="106" t="s">
        <v>2312</v>
      </c>
      <c r="B504" s="107" t="s">
        <v>1269</v>
      </c>
      <c r="C504" s="107" t="s">
        <v>1257</v>
      </c>
      <c r="D504" s="107" t="s">
        <v>34</v>
      </c>
      <c r="E504" s="107" t="s">
        <v>22</v>
      </c>
      <c r="F504" s="107" t="s">
        <v>23</v>
      </c>
      <c r="G504" s="107" t="s">
        <v>1175</v>
      </c>
      <c r="H504" s="107" t="s">
        <v>2176</v>
      </c>
      <c r="I504" s="107" t="s">
        <v>2290</v>
      </c>
      <c r="J504" s="107" t="s">
        <v>2294</v>
      </c>
      <c r="K504" s="107" t="s">
        <v>2050</v>
      </c>
      <c r="L504" s="108">
        <v>7.1448052113416987</v>
      </c>
      <c r="M504" s="93">
        <v>10</v>
      </c>
      <c r="N504" s="108">
        <v>6.39</v>
      </c>
      <c r="O504" s="107" t="s">
        <v>2308</v>
      </c>
      <c r="P504" s="107" t="s">
        <v>2023</v>
      </c>
      <c r="Q504" s="107" t="s">
        <v>1259</v>
      </c>
      <c r="R504" s="107" t="s">
        <v>2179</v>
      </c>
      <c r="S504" s="107"/>
      <c r="T504" s="93">
        <v>8.94</v>
      </c>
      <c r="U504" s="109">
        <v>20</v>
      </c>
      <c r="V504" s="110">
        <v>45200</v>
      </c>
      <c r="W504" s="110"/>
      <c r="X504" s="107" t="s">
        <v>1424</v>
      </c>
      <c r="Y504" s="107" t="s">
        <v>1963</v>
      </c>
      <c r="Z504" s="107"/>
      <c r="AA504" s="107" t="s">
        <v>2128</v>
      </c>
      <c r="AB504" s="107"/>
      <c r="AC504" s="107"/>
      <c r="AD504" s="107" t="s">
        <v>1331</v>
      </c>
      <c r="AE504" s="110"/>
      <c r="AF504" s="106"/>
      <c r="AG504" s="108">
        <v>4.3406718322470013E-3</v>
      </c>
      <c r="AH504" s="108">
        <v>4.5330179297595188E-3</v>
      </c>
      <c r="AI504" s="108">
        <v>1.7816489832515756</v>
      </c>
      <c r="AJ504" s="106" t="s">
        <v>26</v>
      </c>
      <c r="AK504" s="97">
        <v>4.0947630107533834</v>
      </c>
      <c r="AL504" s="108">
        <v>1.2661549140413227E-2</v>
      </c>
      <c r="AM504" s="111">
        <v>10</v>
      </c>
      <c r="AN504" s="112">
        <v>15</v>
      </c>
      <c r="AO504" s="113" t="s">
        <v>2027</v>
      </c>
      <c r="AP504" s="113" t="s">
        <v>1267</v>
      </c>
      <c r="AQ504" s="113" t="s">
        <v>1365</v>
      </c>
      <c r="AR504" s="114" t="s">
        <v>1267</v>
      </c>
      <c r="AS504" s="114"/>
      <c r="AT504" s="107"/>
    </row>
    <row r="505" spans="1:46" x14ac:dyDescent="0.25">
      <c r="A505" s="106" t="s">
        <v>2313</v>
      </c>
      <c r="B505" s="107" t="s">
        <v>1269</v>
      </c>
      <c r="C505" s="107" t="s">
        <v>1257</v>
      </c>
      <c r="D505" s="107" t="s">
        <v>34</v>
      </c>
      <c r="E505" s="107" t="s">
        <v>22</v>
      </c>
      <c r="F505" s="107" t="s">
        <v>23</v>
      </c>
      <c r="G505" s="107" t="s">
        <v>1175</v>
      </c>
      <c r="H505" s="107" t="s">
        <v>2176</v>
      </c>
      <c r="I505" s="107" t="s">
        <v>2290</v>
      </c>
      <c r="J505" s="107" t="s">
        <v>2297</v>
      </c>
      <c r="K505" s="107" t="s">
        <v>2050</v>
      </c>
      <c r="L505" s="108">
        <v>7.1448052113416987</v>
      </c>
      <c r="M505" s="93">
        <v>10</v>
      </c>
      <c r="N505" s="108">
        <v>6.39</v>
      </c>
      <c r="O505" s="107" t="s">
        <v>2310</v>
      </c>
      <c r="P505" s="107" t="s">
        <v>2023</v>
      </c>
      <c r="Q505" s="107" t="s">
        <v>1259</v>
      </c>
      <c r="R505" s="107" t="s">
        <v>2179</v>
      </c>
      <c r="S505" s="107"/>
      <c r="T505" s="93">
        <v>8.94</v>
      </c>
      <c r="U505" s="109">
        <v>20</v>
      </c>
      <c r="V505" s="110">
        <v>45200</v>
      </c>
      <c r="W505" s="110"/>
      <c r="X505" s="107" t="s">
        <v>1424</v>
      </c>
      <c r="Y505" s="107" t="s">
        <v>1963</v>
      </c>
      <c r="Z505" s="107"/>
      <c r="AA505" s="107" t="s">
        <v>2128</v>
      </c>
      <c r="AB505" s="107"/>
      <c r="AC505" s="107"/>
      <c r="AD505" s="107" t="s">
        <v>1331</v>
      </c>
      <c r="AE505" s="110"/>
      <c r="AF505" s="106"/>
      <c r="AG505" s="108">
        <v>3.371051499424012E-3</v>
      </c>
      <c r="AH505" s="108">
        <v>3.5204312787500787E-3</v>
      </c>
      <c r="AI505" s="108">
        <v>1.3836637987277642</v>
      </c>
      <c r="AJ505" s="106" t="s">
        <v>26</v>
      </c>
      <c r="AK505" s="97">
        <v>13.121319669160304</v>
      </c>
      <c r="AL505" s="108">
        <v>9.8332092045589105E-3</v>
      </c>
      <c r="AM505" s="111">
        <v>10</v>
      </c>
      <c r="AN505" s="112">
        <v>15</v>
      </c>
      <c r="AO505" s="113" t="s">
        <v>2027</v>
      </c>
      <c r="AP505" s="113" t="s">
        <v>1267</v>
      </c>
      <c r="AQ505" s="113" t="s">
        <v>1365</v>
      </c>
      <c r="AR505" s="114" t="s">
        <v>1267</v>
      </c>
      <c r="AS505" s="114"/>
      <c r="AT505" s="107"/>
    </row>
    <row r="506" spans="1:46" x14ac:dyDescent="0.25">
      <c r="A506" s="106" t="s">
        <v>2314</v>
      </c>
      <c r="B506" s="107" t="s">
        <v>1271</v>
      </c>
      <c r="C506" s="107" t="s">
        <v>1257</v>
      </c>
      <c r="D506" s="107" t="s">
        <v>34</v>
      </c>
      <c r="E506" s="107" t="s">
        <v>22</v>
      </c>
      <c r="F506" s="107" t="s">
        <v>23</v>
      </c>
      <c r="G506" s="107" t="s">
        <v>1175</v>
      </c>
      <c r="H506" s="107" t="s">
        <v>2176</v>
      </c>
      <c r="I506" s="107" t="s">
        <v>2290</v>
      </c>
      <c r="J506" s="107" t="s">
        <v>2291</v>
      </c>
      <c r="K506" s="107" t="s">
        <v>2050</v>
      </c>
      <c r="L506" s="108">
        <v>5.5439033275615124</v>
      </c>
      <c r="M506" s="93">
        <v>10</v>
      </c>
      <c r="N506" s="108">
        <v>4.96</v>
      </c>
      <c r="O506" s="107" t="s">
        <v>2306</v>
      </c>
      <c r="P506" s="107" t="s">
        <v>2023</v>
      </c>
      <c r="Q506" s="107" t="s">
        <v>1259</v>
      </c>
      <c r="R506" s="107" t="s">
        <v>2179</v>
      </c>
      <c r="S506" s="107"/>
      <c r="T506" s="93">
        <v>8.94</v>
      </c>
      <c r="U506" s="109">
        <v>20</v>
      </c>
      <c r="V506" s="110">
        <v>45200</v>
      </c>
      <c r="W506" s="110"/>
      <c r="X506" s="107" t="s">
        <v>1424</v>
      </c>
      <c r="Y506" s="107" t="s">
        <v>1963</v>
      </c>
      <c r="Z506" s="107"/>
      <c r="AA506" s="107" t="s">
        <v>2128</v>
      </c>
      <c r="AB506" s="107"/>
      <c r="AC506" s="107"/>
      <c r="AD506" s="107" t="s">
        <v>1331</v>
      </c>
      <c r="AE506" s="110"/>
      <c r="AF506" s="106"/>
      <c r="AG506" s="108">
        <v>2.8977855177114396E-3</v>
      </c>
      <c r="AH506" s="108">
        <v>3.0261936898333922E-3</v>
      </c>
      <c r="AI506" s="108">
        <v>1.1894095708772165</v>
      </c>
      <c r="AJ506" s="106" t="s">
        <v>26</v>
      </c>
      <c r="AK506" s="97">
        <v>19.720901261894774</v>
      </c>
      <c r="AL506" s="108">
        <v>8.4527131165057223E-3</v>
      </c>
      <c r="AM506" s="111">
        <v>10</v>
      </c>
      <c r="AN506" s="112">
        <v>15</v>
      </c>
      <c r="AO506" s="113" t="s">
        <v>2027</v>
      </c>
      <c r="AP506" s="113" t="s">
        <v>1267</v>
      </c>
      <c r="AQ506" s="113" t="s">
        <v>1365</v>
      </c>
      <c r="AR506" s="114" t="s">
        <v>1267</v>
      </c>
      <c r="AS506" s="114"/>
      <c r="AT506" s="107"/>
    </row>
    <row r="507" spans="1:46" x14ac:dyDescent="0.25">
      <c r="A507" s="106" t="s">
        <v>2315</v>
      </c>
      <c r="B507" s="107" t="s">
        <v>1271</v>
      </c>
      <c r="C507" s="107" t="s">
        <v>1257</v>
      </c>
      <c r="D507" s="107" t="s">
        <v>34</v>
      </c>
      <c r="E507" s="107" t="s">
        <v>22</v>
      </c>
      <c r="F507" s="107" t="s">
        <v>23</v>
      </c>
      <c r="G507" s="107" t="s">
        <v>1175</v>
      </c>
      <c r="H507" s="107" t="s">
        <v>2176</v>
      </c>
      <c r="I507" s="107" t="s">
        <v>2290</v>
      </c>
      <c r="J507" s="107" t="s">
        <v>2294</v>
      </c>
      <c r="K507" s="107" t="s">
        <v>2050</v>
      </c>
      <c r="L507" s="108">
        <v>7.1448052113416987</v>
      </c>
      <c r="M507" s="93">
        <v>10</v>
      </c>
      <c r="N507" s="108">
        <v>6.39</v>
      </c>
      <c r="O507" s="107" t="s">
        <v>2308</v>
      </c>
      <c r="P507" s="107" t="s">
        <v>2023</v>
      </c>
      <c r="Q507" s="107" t="s">
        <v>1259</v>
      </c>
      <c r="R507" s="107" t="s">
        <v>2179</v>
      </c>
      <c r="S507" s="107"/>
      <c r="T507" s="93">
        <v>8.94</v>
      </c>
      <c r="U507" s="109">
        <v>20</v>
      </c>
      <c r="V507" s="110">
        <v>45200</v>
      </c>
      <c r="W507" s="110"/>
      <c r="X507" s="107" t="s">
        <v>1424</v>
      </c>
      <c r="Y507" s="107" t="s">
        <v>1963</v>
      </c>
      <c r="Z507" s="107"/>
      <c r="AA507" s="107" t="s">
        <v>2128</v>
      </c>
      <c r="AB507" s="107"/>
      <c r="AC507" s="107"/>
      <c r="AD507" s="107" t="s">
        <v>1331</v>
      </c>
      <c r="AE507" s="110"/>
      <c r="AF507" s="106"/>
      <c r="AG507" s="108">
        <v>5.6417348261650303E-3</v>
      </c>
      <c r="AH507" s="108">
        <v>5.891734300659179E-3</v>
      </c>
      <c r="AI507" s="108">
        <v>2.315676352710728</v>
      </c>
      <c r="AJ507" s="106" t="s">
        <v>26</v>
      </c>
      <c r="AK507" s="97">
        <v>-3.1424514229359533</v>
      </c>
      <c r="AL507" s="108">
        <v>1.64566927653895E-2</v>
      </c>
      <c r="AM507" s="111">
        <v>10</v>
      </c>
      <c r="AN507" s="112">
        <v>15</v>
      </c>
      <c r="AO507" s="113" t="s">
        <v>2027</v>
      </c>
      <c r="AP507" s="113" t="s">
        <v>1267</v>
      </c>
      <c r="AQ507" s="113" t="s">
        <v>1365</v>
      </c>
      <c r="AR507" s="114" t="s">
        <v>1267</v>
      </c>
      <c r="AS507" s="114"/>
      <c r="AT507" s="107"/>
    </row>
    <row r="508" spans="1:46" x14ac:dyDescent="0.25">
      <c r="A508" s="106" t="s">
        <v>2316</v>
      </c>
      <c r="B508" s="107" t="s">
        <v>1271</v>
      </c>
      <c r="C508" s="107" t="s">
        <v>1257</v>
      </c>
      <c r="D508" s="107" t="s">
        <v>34</v>
      </c>
      <c r="E508" s="107" t="s">
        <v>22</v>
      </c>
      <c r="F508" s="107" t="s">
        <v>23</v>
      </c>
      <c r="G508" s="107" t="s">
        <v>1175</v>
      </c>
      <c r="H508" s="107" t="s">
        <v>2176</v>
      </c>
      <c r="I508" s="107" t="s">
        <v>2290</v>
      </c>
      <c r="J508" s="107" t="s">
        <v>2297</v>
      </c>
      <c r="K508" s="107" t="s">
        <v>2050</v>
      </c>
      <c r="L508" s="108">
        <v>7.1448052113416987</v>
      </c>
      <c r="M508" s="93">
        <v>10</v>
      </c>
      <c r="N508" s="108">
        <v>6.39</v>
      </c>
      <c r="O508" s="107" t="s">
        <v>2310</v>
      </c>
      <c r="P508" s="107" t="s">
        <v>2023</v>
      </c>
      <c r="Q508" s="107" t="s">
        <v>1259</v>
      </c>
      <c r="R508" s="107" t="s">
        <v>2179</v>
      </c>
      <c r="S508" s="107"/>
      <c r="T508" s="93">
        <v>8.94</v>
      </c>
      <c r="U508" s="109">
        <v>20</v>
      </c>
      <c r="V508" s="110">
        <v>45200</v>
      </c>
      <c r="W508" s="110"/>
      <c r="X508" s="107" t="s">
        <v>1424</v>
      </c>
      <c r="Y508" s="107" t="s">
        <v>1963</v>
      </c>
      <c r="Z508" s="107"/>
      <c r="AA508" s="107" t="s">
        <v>2128</v>
      </c>
      <c r="AB508" s="107"/>
      <c r="AC508" s="107"/>
      <c r="AD508" s="107" t="s">
        <v>1331</v>
      </c>
      <c r="AE508" s="110"/>
      <c r="AF508" s="106"/>
      <c r="AG508" s="108">
        <v>4.387552491024938E-3</v>
      </c>
      <c r="AH508" s="108">
        <v>4.5819759885605948E-3</v>
      </c>
      <c r="AI508" s="108">
        <v>1.8008913681343406</v>
      </c>
      <c r="AJ508" s="106" t="s">
        <v>26</v>
      </c>
      <c r="AK508" s="97">
        <v>3.7594447797254285</v>
      </c>
      <c r="AL508" s="108">
        <v>1.2798297963588941E-2</v>
      </c>
      <c r="AM508" s="111">
        <v>10</v>
      </c>
      <c r="AN508" s="112">
        <v>15</v>
      </c>
      <c r="AO508" s="113" t="s">
        <v>2027</v>
      </c>
      <c r="AP508" s="113" t="s">
        <v>1267</v>
      </c>
      <c r="AQ508" s="113" t="s">
        <v>1365</v>
      </c>
      <c r="AR508" s="114" t="s">
        <v>1267</v>
      </c>
      <c r="AS508" s="114"/>
      <c r="AT508" s="107"/>
    </row>
    <row r="509" spans="1:46" x14ac:dyDescent="0.25">
      <c r="A509" s="106" t="s">
        <v>2317</v>
      </c>
      <c r="B509" s="107" t="s">
        <v>1256</v>
      </c>
      <c r="C509" s="107" t="s">
        <v>1257</v>
      </c>
      <c r="D509" s="107" t="s">
        <v>34</v>
      </c>
      <c r="E509" s="107" t="s">
        <v>22</v>
      </c>
      <c r="F509" s="107" t="s">
        <v>23</v>
      </c>
      <c r="G509" s="107" t="s">
        <v>1175</v>
      </c>
      <c r="H509" s="107" t="s">
        <v>2077</v>
      </c>
      <c r="I509" s="107" t="s">
        <v>2290</v>
      </c>
      <c r="J509" s="107" t="s">
        <v>2297</v>
      </c>
      <c r="K509" s="107" t="s">
        <v>2050</v>
      </c>
      <c r="L509" s="108">
        <v>21.07</v>
      </c>
      <c r="M509" s="93">
        <v>10</v>
      </c>
      <c r="N509" s="108">
        <v>18.89</v>
      </c>
      <c r="O509" s="107" t="s">
        <v>2318</v>
      </c>
      <c r="P509" s="107" t="s">
        <v>2023</v>
      </c>
      <c r="Q509" s="107" t="s">
        <v>1259</v>
      </c>
      <c r="R509" s="107" t="s">
        <v>2080</v>
      </c>
      <c r="S509" s="107"/>
      <c r="T509" s="93">
        <v>13.793841795402404</v>
      </c>
      <c r="U509" s="109">
        <v>20</v>
      </c>
      <c r="V509" s="110">
        <v>45200</v>
      </c>
      <c r="W509" s="110"/>
      <c r="X509" s="107" t="s">
        <v>1424</v>
      </c>
      <c r="Y509" s="107" t="s">
        <v>1963</v>
      </c>
      <c r="Z509" s="107"/>
      <c r="AA509" s="107" t="s">
        <v>2128</v>
      </c>
      <c r="AB509" s="107"/>
      <c r="AC509" s="107"/>
      <c r="AD509" s="107" t="s">
        <v>1264</v>
      </c>
      <c r="AE509" s="110">
        <v>45146</v>
      </c>
      <c r="AF509" s="106" t="s">
        <v>2082</v>
      </c>
      <c r="AG509" s="108">
        <v>3.0199240659942875E-3</v>
      </c>
      <c r="AH509" s="108">
        <v>2.8936195228086311E-3</v>
      </c>
      <c r="AI509" s="108">
        <v>0.91158395898090161</v>
      </c>
      <c r="AJ509" s="106" t="s">
        <v>1267</v>
      </c>
      <c r="AK509" s="97">
        <v>32.91467667181093</v>
      </c>
      <c r="AL509" s="108">
        <v>0.01</v>
      </c>
      <c r="AM509" s="111">
        <v>10</v>
      </c>
      <c r="AN509" s="112">
        <v>15</v>
      </c>
      <c r="AO509" s="113" t="s">
        <v>2027</v>
      </c>
      <c r="AP509" s="113" t="s">
        <v>1267</v>
      </c>
      <c r="AQ509" s="113" t="s">
        <v>1365</v>
      </c>
      <c r="AR509" s="114" t="s">
        <v>1267</v>
      </c>
      <c r="AS509" s="114"/>
      <c r="AT509" s="107"/>
    </row>
    <row r="510" spans="1:46" x14ac:dyDescent="0.25">
      <c r="A510" s="106" t="s">
        <v>2319</v>
      </c>
      <c r="B510" s="107" t="s">
        <v>1256</v>
      </c>
      <c r="C510" s="107" t="s">
        <v>1257</v>
      </c>
      <c r="D510" s="107" t="s">
        <v>34</v>
      </c>
      <c r="E510" s="107" t="s">
        <v>22</v>
      </c>
      <c r="F510" s="107" t="s">
        <v>23</v>
      </c>
      <c r="G510" s="107" t="s">
        <v>1175</v>
      </c>
      <c r="H510" s="107" t="s">
        <v>2077</v>
      </c>
      <c r="I510" s="107" t="s">
        <v>2290</v>
      </c>
      <c r="J510" s="107" t="s">
        <v>2294</v>
      </c>
      <c r="K510" s="107" t="s">
        <v>2050</v>
      </c>
      <c r="L510" s="108">
        <v>27.04</v>
      </c>
      <c r="M510" s="93">
        <v>10</v>
      </c>
      <c r="N510" s="108">
        <v>24.25</v>
      </c>
      <c r="O510" s="107" t="s">
        <v>2320</v>
      </c>
      <c r="P510" s="107" t="s">
        <v>2023</v>
      </c>
      <c r="Q510" s="107" t="s">
        <v>1259</v>
      </c>
      <c r="R510" s="107" t="s">
        <v>2080</v>
      </c>
      <c r="S510" s="107"/>
      <c r="T510" s="93">
        <v>13.793841795402404</v>
      </c>
      <c r="U510" s="109">
        <v>20</v>
      </c>
      <c r="V510" s="110">
        <v>45200</v>
      </c>
      <c r="W510" s="110"/>
      <c r="X510" s="107" t="s">
        <v>1424</v>
      </c>
      <c r="Y510" s="107" t="s">
        <v>1963</v>
      </c>
      <c r="Z510" s="107"/>
      <c r="AA510" s="107" t="s">
        <v>2128</v>
      </c>
      <c r="AB510" s="107"/>
      <c r="AC510" s="107"/>
      <c r="AD510" s="107" t="s">
        <v>1264</v>
      </c>
      <c r="AE510" s="110">
        <v>45146</v>
      </c>
      <c r="AF510" s="106" t="s">
        <v>2082</v>
      </c>
      <c r="AG510" s="108">
        <v>0</v>
      </c>
      <c r="AH510" s="108">
        <v>3.7134147657086657E-3</v>
      </c>
      <c r="AI510" s="108">
        <v>1.1698460377324165</v>
      </c>
      <c r="AJ510" s="106" t="s">
        <v>26</v>
      </c>
      <c r="AK510" s="97">
        <v>20.35172981756654</v>
      </c>
      <c r="AL510" s="108">
        <v>1.2500000000000001E-2</v>
      </c>
      <c r="AM510" s="111">
        <v>10</v>
      </c>
      <c r="AN510" s="112">
        <v>15</v>
      </c>
      <c r="AO510" s="113" t="s">
        <v>2027</v>
      </c>
      <c r="AP510" s="113" t="s">
        <v>1267</v>
      </c>
      <c r="AQ510" s="113" t="s">
        <v>1365</v>
      </c>
      <c r="AR510" s="114" t="s">
        <v>1267</v>
      </c>
      <c r="AS510" s="114"/>
      <c r="AT510" s="107"/>
    </row>
    <row r="511" spans="1:46" x14ac:dyDescent="0.25">
      <c r="A511" s="106" t="s">
        <v>2321</v>
      </c>
      <c r="B511" s="107" t="s">
        <v>1256</v>
      </c>
      <c r="C511" s="107" t="s">
        <v>1257</v>
      </c>
      <c r="D511" s="107" t="s">
        <v>34</v>
      </c>
      <c r="E511" s="107" t="s">
        <v>22</v>
      </c>
      <c r="F511" s="107" t="s">
        <v>23</v>
      </c>
      <c r="G511" s="107" t="s">
        <v>1175</v>
      </c>
      <c r="H511" s="107" t="s">
        <v>2077</v>
      </c>
      <c r="I511" s="107" t="s">
        <v>2290</v>
      </c>
      <c r="J511" s="107" t="s">
        <v>2291</v>
      </c>
      <c r="K511" s="107" t="s">
        <v>2050</v>
      </c>
      <c r="L511" s="108">
        <v>13.67</v>
      </c>
      <c r="M511" s="93">
        <v>10</v>
      </c>
      <c r="N511" s="108">
        <v>12.26</v>
      </c>
      <c r="O511" s="107" t="s">
        <v>2322</v>
      </c>
      <c r="P511" s="107" t="s">
        <v>2023</v>
      </c>
      <c r="Q511" s="107" t="s">
        <v>1259</v>
      </c>
      <c r="R511" s="107" t="s">
        <v>2080</v>
      </c>
      <c r="S511" s="107"/>
      <c r="T511" s="93">
        <v>13.793841795402404</v>
      </c>
      <c r="U511" s="109">
        <v>20</v>
      </c>
      <c r="V511" s="110">
        <v>45200</v>
      </c>
      <c r="W511" s="110"/>
      <c r="X511" s="107" t="s">
        <v>1424</v>
      </c>
      <c r="Y511" s="107" t="s">
        <v>1963</v>
      </c>
      <c r="Z511" s="107"/>
      <c r="AA511" s="107" t="s">
        <v>2128</v>
      </c>
      <c r="AB511" s="107"/>
      <c r="AC511" s="107"/>
      <c r="AD511" s="107" t="s">
        <v>1264</v>
      </c>
      <c r="AE511" s="110">
        <v>45146</v>
      </c>
      <c r="AF511" s="106" t="s">
        <v>2082</v>
      </c>
      <c r="AG511" s="108">
        <v>1.9593528538775929E-3</v>
      </c>
      <c r="AH511" s="108">
        <v>1.8774053738282752E-3</v>
      </c>
      <c r="AI511" s="108">
        <v>0.59144355703864337</v>
      </c>
      <c r="AJ511" s="106" t="s">
        <v>1267</v>
      </c>
      <c r="AK511" s="97">
        <v>63.717233636902698</v>
      </c>
      <c r="AL511" s="108">
        <v>6.4999999999999997E-3</v>
      </c>
      <c r="AM511" s="111">
        <v>10</v>
      </c>
      <c r="AN511" s="112">
        <v>15</v>
      </c>
      <c r="AO511" s="113" t="s">
        <v>2027</v>
      </c>
      <c r="AP511" s="113" t="s">
        <v>1267</v>
      </c>
      <c r="AQ511" s="113" t="s">
        <v>1365</v>
      </c>
      <c r="AR511" s="114" t="s">
        <v>1267</v>
      </c>
      <c r="AS511" s="114"/>
      <c r="AT511" s="107"/>
    </row>
    <row r="512" spans="1:46" x14ac:dyDescent="0.25">
      <c r="A512" s="106" t="s">
        <v>2323</v>
      </c>
      <c r="B512" s="107" t="s">
        <v>1269</v>
      </c>
      <c r="C512" s="107" t="s">
        <v>1257</v>
      </c>
      <c r="D512" s="107" t="s">
        <v>34</v>
      </c>
      <c r="E512" s="107" t="s">
        <v>22</v>
      </c>
      <c r="F512" s="107" t="s">
        <v>23</v>
      </c>
      <c r="G512" s="107" t="s">
        <v>1175</v>
      </c>
      <c r="H512" s="107" t="s">
        <v>2077</v>
      </c>
      <c r="I512" s="107" t="s">
        <v>2290</v>
      </c>
      <c r="J512" s="107" t="s">
        <v>2297</v>
      </c>
      <c r="K512" s="107" t="s">
        <v>2050</v>
      </c>
      <c r="L512" s="108">
        <v>27.94</v>
      </c>
      <c r="M512" s="93">
        <v>10</v>
      </c>
      <c r="N512" s="108">
        <v>25.05</v>
      </c>
      <c r="O512" s="107" t="s">
        <v>2318</v>
      </c>
      <c r="P512" s="107" t="s">
        <v>2023</v>
      </c>
      <c r="Q512" s="107" t="s">
        <v>1259</v>
      </c>
      <c r="R512" s="107" t="s">
        <v>2080</v>
      </c>
      <c r="S512" s="107"/>
      <c r="T512" s="93">
        <v>13.793841795402404</v>
      </c>
      <c r="U512" s="109">
        <v>20</v>
      </c>
      <c r="V512" s="110">
        <v>45200</v>
      </c>
      <c r="W512" s="110"/>
      <c r="X512" s="107" t="s">
        <v>1424</v>
      </c>
      <c r="Y512" s="107" t="s">
        <v>1963</v>
      </c>
      <c r="Z512" s="107"/>
      <c r="AA512" s="107" t="s">
        <v>2128</v>
      </c>
      <c r="AB512" s="107"/>
      <c r="AC512" s="107"/>
      <c r="AD512" s="107" t="s">
        <v>1264</v>
      </c>
      <c r="AE512" s="110">
        <v>45146</v>
      </c>
      <c r="AF512" s="106" t="s">
        <v>2082</v>
      </c>
      <c r="AG512" s="108">
        <v>0</v>
      </c>
      <c r="AH512" s="108">
        <v>3.8369403471298562E-3</v>
      </c>
      <c r="AI512" s="108">
        <v>1.2087606005005198</v>
      </c>
      <c r="AJ512" s="106" t="s">
        <v>26</v>
      </c>
      <c r="AK512" s="97">
        <v>18.924153239287723</v>
      </c>
      <c r="AL512" s="108">
        <v>1.2999999999999999E-2</v>
      </c>
      <c r="AM512" s="111">
        <v>10</v>
      </c>
      <c r="AN512" s="112">
        <v>15</v>
      </c>
      <c r="AO512" s="113" t="s">
        <v>2027</v>
      </c>
      <c r="AP512" s="113" t="s">
        <v>1267</v>
      </c>
      <c r="AQ512" s="113" t="s">
        <v>1365</v>
      </c>
      <c r="AR512" s="114" t="s">
        <v>1267</v>
      </c>
      <c r="AS512" s="114"/>
      <c r="AT512" s="107"/>
    </row>
    <row r="513" spans="1:46" x14ac:dyDescent="0.25">
      <c r="A513" s="106" t="s">
        <v>2324</v>
      </c>
      <c r="B513" s="107" t="s">
        <v>1269</v>
      </c>
      <c r="C513" s="107" t="s">
        <v>1257</v>
      </c>
      <c r="D513" s="107" t="s">
        <v>34</v>
      </c>
      <c r="E513" s="107" t="s">
        <v>22</v>
      </c>
      <c r="F513" s="107" t="s">
        <v>23</v>
      </c>
      <c r="G513" s="107" t="s">
        <v>1175</v>
      </c>
      <c r="H513" s="107" t="s">
        <v>2077</v>
      </c>
      <c r="I513" s="107" t="s">
        <v>2290</v>
      </c>
      <c r="J513" s="107" t="s">
        <v>2294</v>
      </c>
      <c r="K513" s="107" t="s">
        <v>2050</v>
      </c>
      <c r="L513" s="108">
        <v>35.58</v>
      </c>
      <c r="M513" s="93">
        <v>10</v>
      </c>
      <c r="N513" s="108">
        <v>31.9</v>
      </c>
      <c r="O513" s="107" t="s">
        <v>2320</v>
      </c>
      <c r="P513" s="107" t="s">
        <v>2023</v>
      </c>
      <c r="Q513" s="107" t="s">
        <v>1259</v>
      </c>
      <c r="R513" s="107" t="s">
        <v>2080</v>
      </c>
      <c r="S513" s="107"/>
      <c r="T513" s="93">
        <v>13.793841795402404</v>
      </c>
      <c r="U513" s="109">
        <v>20</v>
      </c>
      <c r="V513" s="110">
        <v>45200</v>
      </c>
      <c r="W513" s="110"/>
      <c r="X513" s="107" t="s">
        <v>1424</v>
      </c>
      <c r="Y513" s="107" t="s">
        <v>1963</v>
      </c>
      <c r="Z513" s="107"/>
      <c r="AA513" s="107" t="s">
        <v>2128</v>
      </c>
      <c r="AB513" s="107"/>
      <c r="AC513" s="107"/>
      <c r="AD513" s="107" t="s">
        <v>1264</v>
      </c>
      <c r="AE513" s="110">
        <v>45146</v>
      </c>
      <c r="AF513" s="106" t="s">
        <v>2082</v>
      </c>
      <c r="AG513" s="108">
        <v>0</v>
      </c>
      <c r="AH513" s="108">
        <v>4.8858898781496641E-3</v>
      </c>
      <c r="AI513" s="108">
        <v>1.5392137090453766</v>
      </c>
      <c r="AJ513" s="106" t="s">
        <v>26</v>
      </c>
      <c r="AK513" s="97">
        <v>9.7106055923638888</v>
      </c>
      <c r="AL513" s="108">
        <v>1.6500000000000001E-2</v>
      </c>
      <c r="AM513" s="111">
        <v>10</v>
      </c>
      <c r="AN513" s="112">
        <v>15</v>
      </c>
      <c r="AO513" s="113" t="s">
        <v>2027</v>
      </c>
      <c r="AP513" s="113" t="s">
        <v>1267</v>
      </c>
      <c r="AQ513" s="113" t="s">
        <v>1365</v>
      </c>
      <c r="AR513" s="114" t="s">
        <v>1267</v>
      </c>
      <c r="AS513" s="114"/>
      <c r="AT513" s="107"/>
    </row>
    <row r="514" spans="1:46" x14ac:dyDescent="0.25">
      <c r="A514" s="106" t="s">
        <v>2325</v>
      </c>
      <c r="B514" s="107" t="s">
        <v>1269</v>
      </c>
      <c r="C514" s="107" t="s">
        <v>1257</v>
      </c>
      <c r="D514" s="107" t="s">
        <v>34</v>
      </c>
      <c r="E514" s="107" t="s">
        <v>22</v>
      </c>
      <c r="F514" s="107" t="s">
        <v>23</v>
      </c>
      <c r="G514" s="107" t="s">
        <v>1175</v>
      </c>
      <c r="H514" s="107" t="s">
        <v>2077</v>
      </c>
      <c r="I514" s="107" t="s">
        <v>2290</v>
      </c>
      <c r="J514" s="107" t="s">
        <v>2291</v>
      </c>
      <c r="K514" s="107" t="s">
        <v>2050</v>
      </c>
      <c r="L514" s="108">
        <v>18.37</v>
      </c>
      <c r="M514" s="93">
        <v>10</v>
      </c>
      <c r="N514" s="108">
        <v>16.47</v>
      </c>
      <c r="O514" s="107" t="s">
        <v>2322</v>
      </c>
      <c r="P514" s="107" t="s">
        <v>2023</v>
      </c>
      <c r="Q514" s="107" t="s">
        <v>1259</v>
      </c>
      <c r="R514" s="107" t="s">
        <v>2080</v>
      </c>
      <c r="S514" s="107"/>
      <c r="T514" s="93">
        <v>13.793841795402404</v>
      </c>
      <c r="U514" s="109">
        <v>20</v>
      </c>
      <c r="V514" s="110">
        <v>45200</v>
      </c>
      <c r="W514" s="110"/>
      <c r="X514" s="107" t="s">
        <v>1424</v>
      </c>
      <c r="Y514" s="107" t="s">
        <v>1963</v>
      </c>
      <c r="Z514" s="107"/>
      <c r="AA514" s="107" t="s">
        <v>2128</v>
      </c>
      <c r="AB514" s="107"/>
      <c r="AC514" s="107"/>
      <c r="AD514" s="107" t="s">
        <v>1264</v>
      </c>
      <c r="AE514" s="110">
        <v>45146</v>
      </c>
      <c r="AF514" s="106" t="s">
        <v>2082</v>
      </c>
      <c r="AG514" s="108">
        <v>2.6334327237736667E-3</v>
      </c>
      <c r="AH514" s="108">
        <v>2.5232926970982341E-3</v>
      </c>
      <c r="AI514" s="108">
        <v>0.79491900312304031</v>
      </c>
      <c r="AJ514" s="106" t="s">
        <v>1267</v>
      </c>
      <c r="AK514" s="97">
        <v>41.266419839784376</v>
      </c>
      <c r="AL514" s="108">
        <v>8.5000000000000006E-3</v>
      </c>
      <c r="AM514" s="111">
        <v>10</v>
      </c>
      <c r="AN514" s="112">
        <v>15</v>
      </c>
      <c r="AO514" s="113" t="s">
        <v>2027</v>
      </c>
      <c r="AP514" s="113" t="s">
        <v>1267</v>
      </c>
      <c r="AQ514" s="113" t="s">
        <v>1365</v>
      </c>
      <c r="AR514" s="114" t="s">
        <v>1267</v>
      </c>
      <c r="AS514" s="114"/>
      <c r="AT514" s="107"/>
    </row>
    <row r="515" spans="1:46" x14ac:dyDescent="0.25">
      <c r="A515" s="106" t="s">
        <v>2326</v>
      </c>
      <c r="B515" s="107" t="s">
        <v>1271</v>
      </c>
      <c r="C515" s="107" t="s">
        <v>1257</v>
      </c>
      <c r="D515" s="107" t="s">
        <v>34</v>
      </c>
      <c r="E515" s="107" t="s">
        <v>22</v>
      </c>
      <c r="F515" s="107" t="s">
        <v>23</v>
      </c>
      <c r="G515" s="107" t="s">
        <v>1175</v>
      </c>
      <c r="H515" s="107" t="s">
        <v>2077</v>
      </c>
      <c r="I515" s="107" t="s">
        <v>2290</v>
      </c>
      <c r="J515" s="107" t="s">
        <v>2297</v>
      </c>
      <c r="K515" s="107" t="s">
        <v>2050</v>
      </c>
      <c r="L515" s="108">
        <v>33.19</v>
      </c>
      <c r="M515" s="93">
        <v>10</v>
      </c>
      <c r="N515" s="108">
        <v>29.76</v>
      </c>
      <c r="O515" s="107" t="s">
        <v>2318</v>
      </c>
      <c r="P515" s="107" t="s">
        <v>2023</v>
      </c>
      <c r="Q515" s="107" t="s">
        <v>1259</v>
      </c>
      <c r="R515" s="107" t="s">
        <v>2080</v>
      </c>
      <c r="S515" s="107"/>
      <c r="T515" s="93">
        <v>13.793841795402404</v>
      </c>
      <c r="U515" s="109">
        <v>20</v>
      </c>
      <c r="V515" s="110">
        <v>45200</v>
      </c>
      <c r="W515" s="110"/>
      <c r="X515" s="107" t="s">
        <v>1424</v>
      </c>
      <c r="Y515" s="107" t="s">
        <v>1963</v>
      </c>
      <c r="Z515" s="107"/>
      <c r="AA515" s="107" t="s">
        <v>2128</v>
      </c>
      <c r="AB515" s="107"/>
      <c r="AC515" s="107"/>
      <c r="AD515" s="107" t="s">
        <v>1264</v>
      </c>
      <c r="AE515" s="110">
        <v>45146</v>
      </c>
      <c r="AF515" s="106" t="s">
        <v>2082</v>
      </c>
      <c r="AG515" s="108">
        <v>0</v>
      </c>
      <c r="AH515" s="108">
        <v>4.5580540571309907E-3</v>
      </c>
      <c r="AI515" s="108">
        <v>1.435934797196633</v>
      </c>
      <c r="AJ515" s="106" t="s">
        <v>26</v>
      </c>
      <c r="AK515" s="97">
        <v>12.134614848368585</v>
      </c>
      <c r="AL515" s="108">
        <v>1.55E-2</v>
      </c>
      <c r="AM515" s="111">
        <v>10</v>
      </c>
      <c r="AN515" s="112">
        <v>15</v>
      </c>
      <c r="AO515" s="113" t="s">
        <v>2027</v>
      </c>
      <c r="AP515" s="113" t="s">
        <v>1267</v>
      </c>
      <c r="AQ515" s="113" t="s">
        <v>1365</v>
      </c>
      <c r="AR515" s="114" t="s">
        <v>1267</v>
      </c>
      <c r="AS515" s="114"/>
      <c r="AT515" s="107"/>
    </row>
    <row r="516" spans="1:46" x14ac:dyDescent="0.25">
      <c r="A516" s="106" t="s">
        <v>2327</v>
      </c>
      <c r="B516" s="107" t="s">
        <v>1271</v>
      </c>
      <c r="C516" s="107" t="s">
        <v>1257</v>
      </c>
      <c r="D516" s="107" t="s">
        <v>34</v>
      </c>
      <c r="E516" s="107" t="s">
        <v>22</v>
      </c>
      <c r="F516" s="107" t="s">
        <v>23</v>
      </c>
      <c r="G516" s="107" t="s">
        <v>1175</v>
      </c>
      <c r="H516" s="107" t="s">
        <v>2077</v>
      </c>
      <c r="I516" s="107" t="s">
        <v>2290</v>
      </c>
      <c r="J516" s="107" t="s">
        <v>2294</v>
      </c>
      <c r="K516" s="107" t="s">
        <v>2050</v>
      </c>
      <c r="L516" s="108">
        <v>42.17</v>
      </c>
      <c r="M516" s="93">
        <v>10</v>
      </c>
      <c r="N516" s="108">
        <v>37.81</v>
      </c>
      <c r="O516" s="107" t="s">
        <v>2320</v>
      </c>
      <c r="P516" s="107" t="s">
        <v>2023</v>
      </c>
      <c r="Q516" s="107" t="s">
        <v>1259</v>
      </c>
      <c r="R516" s="107" t="s">
        <v>2080</v>
      </c>
      <c r="S516" s="107"/>
      <c r="T516" s="93">
        <v>13.793841795402404</v>
      </c>
      <c r="U516" s="109">
        <v>20</v>
      </c>
      <c r="V516" s="110">
        <v>45200</v>
      </c>
      <c r="W516" s="110"/>
      <c r="X516" s="107" t="s">
        <v>1424</v>
      </c>
      <c r="Y516" s="107" t="s">
        <v>1963</v>
      </c>
      <c r="Z516" s="107"/>
      <c r="AA516" s="107" t="s">
        <v>2128</v>
      </c>
      <c r="AB516" s="107"/>
      <c r="AC516" s="107"/>
      <c r="AD516" s="107" t="s">
        <v>1264</v>
      </c>
      <c r="AE516" s="110">
        <v>45146</v>
      </c>
      <c r="AF516" s="106" t="s">
        <v>2082</v>
      </c>
      <c r="AG516" s="108">
        <v>0</v>
      </c>
      <c r="AH516" s="108">
        <v>5.7908743096706855E-3</v>
      </c>
      <c r="AI516" s="108">
        <v>1.8243131439915696</v>
      </c>
      <c r="AJ516" s="106" t="s">
        <v>26</v>
      </c>
      <c r="AK516" s="97">
        <v>4.4437148466819263</v>
      </c>
      <c r="AL516" s="108">
        <v>1.95E-2</v>
      </c>
      <c r="AM516" s="111">
        <v>10</v>
      </c>
      <c r="AN516" s="112">
        <v>15</v>
      </c>
      <c r="AO516" s="113" t="s">
        <v>2027</v>
      </c>
      <c r="AP516" s="113" t="s">
        <v>1267</v>
      </c>
      <c r="AQ516" s="113" t="s">
        <v>1365</v>
      </c>
      <c r="AR516" s="114" t="s">
        <v>1267</v>
      </c>
      <c r="AS516" s="114"/>
      <c r="AT516" s="107"/>
    </row>
    <row r="517" spans="1:46" x14ac:dyDescent="0.25">
      <c r="A517" s="106" t="s">
        <v>2328</v>
      </c>
      <c r="B517" s="107" t="s">
        <v>1271</v>
      </c>
      <c r="C517" s="107" t="s">
        <v>1257</v>
      </c>
      <c r="D517" s="107" t="s">
        <v>34</v>
      </c>
      <c r="E517" s="107" t="s">
        <v>22</v>
      </c>
      <c r="F517" s="107" t="s">
        <v>23</v>
      </c>
      <c r="G517" s="107" t="s">
        <v>1175</v>
      </c>
      <c r="H517" s="107" t="s">
        <v>2077</v>
      </c>
      <c r="I517" s="107" t="s">
        <v>2290</v>
      </c>
      <c r="J517" s="107" t="s">
        <v>2291</v>
      </c>
      <c r="K517" s="107" t="s">
        <v>2050</v>
      </c>
      <c r="L517" s="108">
        <v>22</v>
      </c>
      <c r="M517" s="93">
        <v>10</v>
      </c>
      <c r="N517" s="108">
        <v>19.73</v>
      </c>
      <c r="O517" s="107" t="s">
        <v>2322</v>
      </c>
      <c r="P517" s="107" t="s">
        <v>2023</v>
      </c>
      <c r="Q517" s="107" t="s">
        <v>1259</v>
      </c>
      <c r="R517" s="107" t="s">
        <v>2080</v>
      </c>
      <c r="S517" s="107"/>
      <c r="T517" s="93">
        <v>13.793841795402404</v>
      </c>
      <c r="U517" s="109">
        <v>20</v>
      </c>
      <c r="V517" s="110">
        <v>45200</v>
      </c>
      <c r="W517" s="110"/>
      <c r="X517" s="107" t="s">
        <v>1424</v>
      </c>
      <c r="Y517" s="107" t="s">
        <v>1963</v>
      </c>
      <c r="Z517" s="107"/>
      <c r="AA517" s="107" t="s">
        <v>2128</v>
      </c>
      <c r="AB517" s="107"/>
      <c r="AC517" s="107"/>
      <c r="AD517" s="107" t="s">
        <v>1264</v>
      </c>
      <c r="AE517" s="110">
        <v>45146</v>
      </c>
      <c r="AF517" s="106" t="s">
        <v>2082</v>
      </c>
      <c r="AG517" s="108">
        <v>3.1533794763967875E-3</v>
      </c>
      <c r="AH517" s="108">
        <v>3.0214933277541108E-3</v>
      </c>
      <c r="AI517" s="108">
        <v>0.95186835312578499</v>
      </c>
      <c r="AJ517" s="106" t="s">
        <v>1267</v>
      </c>
      <c r="AK517" s="97">
        <v>30.506327032708391</v>
      </c>
      <c r="AL517" s="108">
        <v>1E-3</v>
      </c>
      <c r="AM517" s="111">
        <v>10</v>
      </c>
      <c r="AN517" s="112">
        <v>15</v>
      </c>
      <c r="AO517" s="113" t="s">
        <v>2027</v>
      </c>
      <c r="AP517" s="113" t="s">
        <v>1267</v>
      </c>
      <c r="AQ517" s="113" t="s">
        <v>1365</v>
      </c>
      <c r="AR517" s="114" t="s">
        <v>1267</v>
      </c>
      <c r="AS517" s="114"/>
      <c r="AT517" s="107"/>
    </row>
    <row r="518" spans="1:46" x14ac:dyDescent="0.25">
      <c r="A518" s="106" t="s">
        <v>2329</v>
      </c>
      <c r="B518" s="107" t="s">
        <v>1256</v>
      </c>
      <c r="C518" s="107" t="s">
        <v>1257</v>
      </c>
      <c r="D518" s="107" t="s">
        <v>34</v>
      </c>
      <c r="E518" s="107" t="s">
        <v>22</v>
      </c>
      <c r="F518" s="107" t="s">
        <v>23</v>
      </c>
      <c r="G518" s="107" t="s">
        <v>557</v>
      </c>
      <c r="H518" s="107" t="s">
        <v>2330</v>
      </c>
      <c r="I518" s="107" t="s">
        <v>2102</v>
      </c>
      <c r="J518" s="107" t="s">
        <v>2103</v>
      </c>
      <c r="K518" s="107" t="s">
        <v>2050</v>
      </c>
      <c r="L518" s="108">
        <v>2.12</v>
      </c>
      <c r="M518" s="93">
        <v>0.75</v>
      </c>
      <c r="N518" s="108">
        <v>1.97</v>
      </c>
      <c r="O518" s="107" t="s">
        <v>2331</v>
      </c>
      <c r="P518" s="107" t="s">
        <v>2023</v>
      </c>
      <c r="Q518" s="107" t="s">
        <v>1259</v>
      </c>
      <c r="R518" s="107" t="s">
        <v>2332</v>
      </c>
      <c r="S518" s="107"/>
      <c r="T518" s="93">
        <v>1.37</v>
      </c>
      <c r="U518" s="109">
        <v>30</v>
      </c>
      <c r="V518" s="110">
        <v>45200</v>
      </c>
      <c r="W518" s="110"/>
      <c r="X518" s="107" t="s">
        <v>2053</v>
      </c>
      <c r="Y518" s="107" t="s">
        <v>2105</v>
      </c>
      <c r="Z518" s="107"/>
      <c r="AA518" s="107" t="s">
        <v>2102</v>
      </c>
      <c r="AB518" s="107"/>
      <c r="AC518" s="107"/>
      <c r="AD518" s="107" t="s">
        <v>1331</v>
      </c>
      <c r="AE518" s="110"/>
      <c r="AF518" s="106"/>
      <c r="AG518" s="108">
        <v>0</v>
      </c>
      <c r="AH518" s="108">
        <v>0</v>
      </c>
      <c r="AI518" s="108">
        <v>1.92</v>
      </c>
      <c r="AJ518" s="106" t="s">
        <v>26</v>
      </c>
      <c r="AK518" s="97">
        <v>-7.43</v>
      </c>
      <c r="AL518" s="108">
        <v>0</v>
      </c>
      <c r="AM518" s="111"/>
      <c r="AN518" s="112">
        <v>12</v>
      </c>
      <c r="AO518" s="113" t="s">
        <v>2056</v>
      </c>
      <c r="AP518" s="113" t="s">
        <v>1267</v>
      </c>
      <c r="AQ518" s="113" t="s">
        <v>1365</v>
      </c>
      <c r="AR518" s="114" t="s">
        <v>1267</v>
      </c>
      <c r="AS518" s="114"/>
      <c r="AT518" s="107" t="s">
        <v>2333</v>
      </c>
    </row>
    <row r="519" spans="1:46" x14ac:dyDescent="0.25">
      <c r="A519" s="106" t="s">
        <v>2334</v>
      </c>
      <c r="B519" s="107" t="s">
        <v>1256</v>
      </c>
      <c r="C519" s="107" t="s">
        <v>1257</v>
      </c>
      <c r="D519" s="107" t="s">
        <v>34</v>
      </c>
      <c r="E519" s="107" t="s">
        <v>22</v>
      </c>
      <c r="F519" s="107" t="s">
        <v>23</v>
      </c>
      <c r="G519" s="107" t="s">
        <v>557</v>
      </c>
      <c r="H519" s="107" t="s">
        <v>2330</v>
      </c>
      <c r="I519" s="107" t="s">
        <v>2335</v>
      </c>
      <c r="J519" s="107" t="s">
        <v>2078</v>
      </c>
      <c r="K519" s="107" t="s">
        <v>2050</v>
      </c>
      <c r="L519" s="108">
        <v>0.75963111885270174</v>
      </c>
      <c r="M519" s="93">
        <v>1.2</v>
      </c>
      <c r="N519" s="108">
        <v>0.67969195919605507</v>
      </c>
      <c r="O519" s="107" t="s">
        <v>2336</v>
      </c>
      <c r="P519" s="107" t="s">
        <v>2023</v>
      </c>
      <c r="Q519" s="107" t="s">
        <v>1259</v>
      </c>
      <c r="R519" s="107" t="s">
        <v>2332</v>
      </c>
      <c r="S519" s="107"/>
      <c r="T519" s="93">
        <v>0.5</v>
      </c>
      <c r="U519" s="109">
        <v>30</v>
      </c>
      <c r="V519" s="110">
        <v>45200</v>
      </c>
      <c r="W519" s="110"/>
      <c r="X519" s="107" t="s">
        <v>2053</v>
      </c>
      <c r="Y519" s="107" t="s">
        <v>2081</v>
      </c>
      <c r="Z519" s="107"/>
      <c r="AA519" s="107" t="s">
        <v>2335</v>
      </c>
      <c r="AB519" s="107"/>
      <c r="AC519" s="107"/>
      <c r="AD519" s="107" t="s">
        <v>1331</v>
      </c>
      <c r="AE519" s="110"/>
      <c r="AF519" s="106"/>
      <c r="AG519" s="108">
        <v>1.2109488769740567E-4</v>
      </c>
      <c r="AH519" s="108">
        <v>1.2646090705511765E-4</v>
      </c>
      <c r="AI519" s="108">
        <v>1.3901905057378172</v>
      </c>
      <c r="AJ519" s="106" t="s">
        <v>26</v>
      </c>
      <c r="AK519" s="97">
        <v>12.931606643422224</v>
      </c>
      <c r="AL519" s="108">
        <v>2.3548564684433768E-4</v>
      </c>
      <c r="AM519" s="111"/>
      <c r="AN519" s="112">
        <v>12</v>
      </c>
      <c r="AO519" s="113" t="s">
        <v>2056</v>
      </c>
      <c r="AP519" s="113" t="s">
        <v>1267</v>
      </c>
      <c r="AQ519" s="113" t="s">
        <v>1365</v>
      </c>
      <c r="AR519" s="114" t="s">
        <v>1267</v>
      </c>
      <c r="AS519" s="114"/>
      <c r="AT519" s="107"/>
    </row>
    <row r="520" spans="1:46" x14ac:dyDescent="0.25">
      <c r="A520" s="106" t="s">
        <v>2337</v>
      </c>
      <c r="B520" s="107" t="s">
        <v>1256</v>
      </c>
      <c r="C520" s="107" t="s">
        <v>1257</v>
      </c>
      <c r="D520" s="107" t="s">
        <v>34</v>
      </c>
      <c r="E520" s="107" t="s">
        <v>22</v>
      </c>
      <c r="F520" s="107" t="s">
        <v>23</v>
      </c>
      <c r="G520" s="107" t="s">
        <v>557</v>
      </c>
      <c r="H520" s="107" t="s">
        <v>2330</v>
      </c>
      <c r="I520" s="107" t="s">
        <v>2102</v>
      </c>
      <c r="J520" s="107" t="s">
        <v>2078</v>
      </c>
      <c r="K520" s="107" t="s">
        <v>2050</v>
      </c>
      <c r="L520" s="108">
        <v>3.3975370313982323</v>
      </c>
      <c r="M520" s="93">
        <v>1.2</v>
      </c>
      <c r="N520" s="108">
        <v>3.04</v>
      </c>
      <c r="O520" s="107" t="s">
        <v>2338</v>
      </c>
      <c r="P520" s="107" t="s">
        <v>2023</v>
      </c>
      <c r="Q520" s="107" t="s">
        <v>1259</v>
      </c>
      <c r="R520" s="107" t="s">
        <v>2332</v>
      </c>
      <c r="S520" s="107"/>
      <c r="T520" s="93">
        <v>1.52</v>
      </c>
      <c r="U520" s="109">
        <v>30</v>
      </c>
      <c r="V520" s="110">
        <v>45200</v>
      </c>
      <c r="W520" s="110"/>
      <c r="X520" s="107" t="s">
        <v>2053</v>
      </c>
      <c r="Y520" s="107" t="s">
        <v>2081</v>
      </c>
      <c r="Z520" s="107"/>
      <c r="AA520" s="107" t="s">
        <v>2102</v>
      </c>
      <c r="AB520" s="107"/>
      <c r="AC520" s="107"/>
      <c r="AD520" s="107" t="s">
        <v>1331</v>
      </c>
      <c r="AE520" s="110"/>
      <c r="AF520" s="106"/>
      <c r="AG520" s="108">
        <v>5.4161073059557513E-4</v>
      </c>
      <c r="AH520" s="108">
        <v>5.6561086569609806E-4</v>
      </c>
      <c r="AI520" s="108">
        <v>0.89540798441719183</v>
      </c>
      <c r="AJ520" s="106" t="s">
        <v>1267</v>
      </c>
      <c r="AK520" s="97">
        <v>4.4443775456820749</v>
      </c>
      <c r="AL520" s="108">
        <v>1.0532364797334525E-3</v>
      </c>
      <c r="AM520" s="111"/>
      <c r="AN520" s="112">
        <v>12</v>
      </c>
      <c r="AO520" s="113" t="s">
        <v>2056</v>
      </c>
      <c r="AP520" s="113" t="s">
        <v>1267</v>
      </c>
      <c r="AQ520" s="113" t="s">
        <v>1365</v>
      </c>
      <c r="AR520" s="114" t="s">
        <v>1267</v>
      </c>
      <c r="AS520" s="114"/>
      <c r="AT520" s="107"/>
    </row>
    <row r="521" spans="1:46" x14ac:dyDescent="0.25">
      <c r="A521" s="106" t="s">
        <v>2339</v>
      </c>
      <c r="B521" s="107" t="s">
        <v>1256</v>
      </c>
      <c r="C521" s="107" t="s">
        <v>1257</v>
      </c>
      <c r="D521" s="107" t="s">
        <v>34</v>
      </c>
      <c r="E521" s="107" t="s">
        <v>22</v>
      </c>
      <c r="F521" s="107" t="s">
        <v>23</v>
      </c>
      <c r="G521" s="107" t="s">
        <v>557</v>
      </c>
      <c r="H521" s="107" t="s">
        <v>2330</v>
      </c>
      <c r="I521" s="107" t="s">
        <v>2335</v>
      </c>
      <c r="J521" s="107" t="s">
        <v>2151</v>
      </c>
      <c r="K521" s="107" t="s">
        <v>2050</v>
      </c>
      <c r="L521" s="108">
        <v>1.0761727741871221</v>
      </c>
      <c r="M521" s="93">
        <v>1.8</v>
      </c>
      <c r="N521" s="108">
        <v>0.96292261226140674</v>
      </c>
      <c r="O521" s="107" t="s">
        <v>2340</v>
      </c>
      <c r="P521" s="107" t="s">
        <v>2023</v>
      </c>
      <c r="Q521" s="107" t="s">
        <v>1259</v>
      </c>
      <c r="R521" s="107" t="s">
        <v>2332</v>
      </c>
      <c r="S521" s="107"/>
      <c r="T521" s="93">
        <v>1.26</v>
      </c>
      <c r="U521" s="109">
        <v>30</v>
      </c>
      <c r="V521" s="110">
        <v>45200</v>
      </c>
      <c r="W521" s="110"/>
      <c r="X521" s="107" t="s">
        <v>2053</v>
      </c>
      <c r="Y521" s="107" t="s">
        <v>2093</v>
      </c>
      <c r="Z521" s="107"/>
      <c r="AA521" s="107" t="s">
        <v>2335</v>
      </c>
      <c r="AB521" s="107"/>
      <c r="AC521" s="107"/>
      <c r="AD521" s="107" t="s">
        <v>1331</v>
      </c>
      <c r="AE521" s="110"/>
      <c r="AF521" s="106"/>
      <c r="AG521" s="108">
        <v>1.7155566432036192E-4</v>
      </c>
      <c r="AH521" s="108">
        <v>1.7915772773668501E-4</v>
      </c>
      <c r="AI521" s="108">
        <v>0.78154327516190325</v>
      </c>
      <c r="AJ521" s="106" t="s">
        <v>1267</v>
      </c>
      <c r="AK521" s="97">
        <v>44.253371990981222</v>
      </c>
      <c r="AL521" s="108">
        <v>3.3361355999800805E-4</v>
      </c>
      <c r="AM521" s="111"/>
      <c r="AN521" s="112">
        <v>12</v>
      </c>
      <c r="AO521" s="113" t="s">
        <v>2056</v>
      </c>
      <c r="AP521" s="113" t="s">
        <v>1267</v>
      </c>
      <c r="AQ521" s="113" t="s">
        <v>1365</v>
      </c>
      <c r="AR521" s="114" t="s">
        <v>1267</v>
      </c>
      <c r="AS521" s="114"/>
      <c r="AT521" s="107"/>
    </row>
    <row r="522" spans="1:46" x14ac:dyDescent="0.25">
      <c r="A522" s="106" t="s">
        <v>2341</v>
      </c>
      <c r="B522" s="107" t="s">
        <v>1269</v>
      </c>
      <c r="C522" s="107" t="s">
        <v>1257</v>
      </c>
      <c r="D522" s="107" t="s">
        <v>34</v>
      </c>
      <c r="E522" s="107" t="s">
        <v>22</v>
      </c>
      <c r="F522" s="107" t="s">
        <v>23</v>
      </c>
      <c r="G522" s="107" t="s">
        <v>557</v>
      </c>
      <c r="H522" s="107" t="s">
        <v>2330</v>
      </c>
      <c r="I522" s="107" t="s">
        <v>2102</v>
      </c>
      <c r="J522" s="107" t="s">
        <v>2103</v>
      </c>
      <c r="K522" s="107" t="s">
        <v>2050</v>
      </c>
      <c r="L522" s="108">
        <v>2.5499999999999998</v>
      </c>
      <c r="M522" s="93">
        <v>1.05</v>
      </c>
      <c r="N522" s="108">
        <v>2.37</v>
      </c>
      <c r="O522" s="107" t="s">
        <v>2331</v>
      </c>
      <c r="P522" s="107" t="s">
        <v>2023</v>
      </c>
      <c r="Q522" s="107" t="s">
        <v>1259</v>
      </c>
      <c r="R522" s="107" t="s">
        <v>2332</v>
      </c>
      <c r="S522" s="107"/>
      <c r="T522" s="93">
        <v>1.18</v>
      </c>
      <c r="U522" s="109">
        <v>30</v>
      </c>
      <c r="V522" s="110">
        <v>45200</v>
      </c>
      <c r="W522" s="110"/>
      <c r="X522" s="107" t="s">
        <v>2053</v>
      </c>
      <c r="Y522" s="107" t="s">
        <v>2105</v>
      </c>
      <c r="Z522" s="107"/>
      <c r="AA522" s="107" t="s">
        <v>2102</v>
      </c>
      <c r="AB522" s="107"/>
      <c r="AC522" s="107"/>
      <c r="AD522" s="107" t="s">
        <v>1331</v>
      </c>
      <c r="AE522" s="110"/>
      <c r="AF522" s="106"/>
      <c r="AG522" s="108">
        <v>4.9552033570996563E-4</v>
      </c>
      <c r="AH522" s="108">
        <v>5.1747808937008634E-4</v>
      </c>
      <c r="AI522" s="108">
        <v>2.4104492304168925</v>
      </c>
      <c r="AJ522" s="106" t="s">
        <v>26</v>
      </c>
      <c r="AK522" s="97">
        <v>-4.0917791128550949</v>
      </c>
      <c r="AL522" s="108">
        <v>9.636073743324883E-4</v>
      </c>
      <c r="AM522" s="111"/>
      <c r="AN522" s="112">
        <v>12</v>
      </c>
      <c r="AO522" s="113" t="s">
        <v>2056</v>
      </c>
      <c r="AP522" s="113" t="s">
        <v>1267</v>
      </c>
      <c r="AQ522" s="113" t="s">
        <v>1365</v>
      </c>
      <c r="AR522" s="114" t="s">
        <v>1267</v>
      </c>
      <c r="AS522" s="114"/>
      <c r="AT522" s="107"/>
    </row>
    <row r="523" spans="1:46" x14ac:dyDescent="0.25">
      <c r="A523" s="106" t="s">
        <v>2342</v>
      </c>
      <c r="B523" s="107" t="s">
        <v>1269</v>
      </c>
      <c r="C523" s="107" t="s">
        <v>1257</v>
      </c>
      <c r="D523" s="107" t="s">
        <v>34</v>
      </c>
      <c r="E523" s="107" t="s">
        <v>22</v>
      </c>
      <c r="F523" s="107" t="s">
        <v>23</v>
      </c>
      <c r="G523" s="107" t="s">
        <v>557</v>
      </c>
      <c r="H523" s="107" t="s">
        <v>2330</v>
      </c>
      <c r="I523" s="107" t="s">
        <v>2335</v>
      </c>
      <c r="J523" s="107" t="s">
        <v>2078</v>
      </c>
      <c r="K523" s="107" t="s">
        <v>2050</v>
      </c>
      <c r="L523" s="108">
        <v>0.84660613497617454</v>
      </c>
      <c r="M523" s="93">
        <v>1.2</v>
      </c>
      <c r="N523" s="108">
        <v>0.7575142306155791</v>
      </c>
      <c r="O523" s="107" t="s">
        <v>2336</v>
      </c>
      <c r="P523" s="107" t="s">
        <v>2023</v>
      </c>
      <c r="Q523" s="107" t="s">
        <v>1259</v>
      </c>
      <c r="R523" s="107" t="s">
        <v>2332</v>
      </c>
      <c r="S523" s="107"/>
      <c r="T523" s="93">
        <v>0.5</v>
      </c>
      <c r="U523" s="109">
        <v>30</v>
      </c>
      <c r="V523" s="110">
        <v>45200</v>
      </c>
      <c r="W523" s="110"/>
      <c r="X523" s="107" t="s">
        <v>2053</v>
      </c>
      <c r="Y523" s="107" t="s">
        <v>2081</v>
      </c>
      <c r="Z523" s="107"/>
      <c r="AA523" s="107" t="s">
        <v>2335</v>
      </c>
      <c r="AB523" s="107"/>
      <c r="AC523" s="107"/>
      <c r="AD523" s="107" t="s">
        <v>1331</v>
      </c>
      <c r="AE523" s="110"/>
      <c r="AF523" s="106"/>
      <c r="AG523" s="108">
        <v>1.3495981443429237E-4</v>
      </c>
      <c r="AH523" s="108">
        <v>1.4094022360381294E-4</v>
      </c>
      <c r="AI523" s="108">
        <v>1.549362291424879</v>
      </c>
      <c r="AJ523" s="106" t="s">
        <v>26</v>
      </c>
      <c r="AK523" s="97">
        <v>8.7997359813700218</v>
      </c>
      <c r="AL523" s="108">
        <v>2.6244790184261422E-4</v>
      </c>
      <c r="AM523" s="111"/>
      <c r="AN523" s="112">
        <v>12</v>
      </c>
      <c r="AO523" s="113" t="s">
        <v>2056</v>
      </c>
      <c r="AP523" s="113" t="s">
        <v>1267</v>
      </c>
      <c r="AQ523" s="113" t="s">
        <v>1365</v>
      </c>
      <c r="AR523" s="114" t="s">
        <v>1267</v>
      </c>
      <c r="AS523" s="114"/>
      <c r="AT523" s="107"/>
    </row>
    <row r="524" spans="1:46" x14ac:dyDescent="0.25">
      <c r="A524" s="106" t="s">
        <v>2343</v>
      </c>
      <c r="B524" s="107" t="s">
        <v>1269</v>
      </c>
      <c r="C524" s="107" t="s">
        <v>1257</v>
      </c>
      <c r="D524" s="107" t="s">
        <v>34</v>
      </c>
      <c r="E524" s="107" t="s">
        <v>22</v>
      </c>
      <c r="F524" s="107" t="s">
        <v>23</v>
      </c>
      <c r="G524" s="107" t="s">
        <v>557</v>
      </c>
      <c r="H524" s="107" t="s">
        <v>2330</v>
      </c>
      <c r="I524" s="107" t="s">
        <v>2102</v>
      </c>
      <c r="J524" s="107" t="s">
        <v>2078</v>
      </c>
      <c r="K524" s="107" t="s">
        <v>2050</v>
      </c>
      <c r="L524" s="108">
        <v>3.96</v>
      </c>
      <c r="M524" s="93">
        <v>1.2</v>
      </c>
      <c r="N524" s="108">
        <v>3.68</v>
      </c>
      <c r="O524" s="107" t="s">
        <v>2338</v>
      </c>
      <c r="P524" s="107" t="s">
        <v>2023</v>
      </c>
      <c r="Q524" s="107" t="s">
        <v>1259</v>
      </c>
      <c r="R524" s="107" t="s">
        <v>2332</v>
      </c>
      <c r="S524" s="107"/>
      <c r="T524" s="93">
        <v>1.52</v>
      </c>
      <c r="U524" s="109">
        <v>30</v>
      </c>
      <c r="V524" s="110">
        <v>45200</v>
      </c>
      <c r="W524" s="110"/>
      <c r="X524" s="107" t="s">
        <v>2053</v>
      </c>
      <c r="Y524" s="107" t="s">
        <v>2081</v>
      </c>
      <c r="Z524" s="107"/>
      <c r="AA524" s="107" t="s">
        <v>2102</v>
      </c>
      <c r="AB524" s="107"/>
      <c r="AC524" s="107"/>
      <c r="AD524" s="107" t="s">
        <v>1331</v>
      </c>
      <c r="AE524" s="110"/>
      <c r="AF524" s="106"/>
      <c r="AG524" s="108">
        <v>6.5563404229990673E-4</v>
      </c>
      <c r="AH524" s="108">
        <v>6.8468683742159235E-4</v>
      </c>
      <c r="AI524" s="108">
        <v>1.0839149285050216</v>
      </c>
      <c r="AJ524" s="106" t="s">
        <v>26</v>
      </c>
      <c r="AK524" s="97">
        <v>-1.0742290547594571</v>
      </c>
      <c r="AL524" s="108">
        <v>1.2749704754668114E-3</v>
      </c>
      <c r="AM524" s="111"/>
      <c r="AN524" s="112">
        <v>12</v>
      </c>
      <c r="AO524" s="113" t="s">
        <v>2056</v>
      </c>
      <c r="AP524" s="113" t="s">
        <v>1267</v>
      </c>
      <c r="AQ524" s="113" t="s">
        <v>1365</v>
      </c>
      <c r="AR524" s="114" t="s">
        <v>1267</v>
      </c>
      <c r="AS524" s="114"/>
      <c r="AT524" s="107"/>
    </row>
    <row r="525" spans="1:46" x14ac:dyDescent="0.25">
      <c r="A525" s="106" t="s">
        <v>2344</v>
      </c>
      <c r="B525" s="107" t="s">
        <v>1269</v>
      </c>
      <c r="C525" s="107" t="s">
        <v>1257</v>
      </c>
      <c r="D525" s="107" t="s">
        <v>34</v>
      </c>
      <c r="E525" s="107" t="s">
        <v>22</v>
      </c>
      <c r="F525" s="107" t="s">
        <v>23</v>
      </c>
      <c r="G525" s="107" t="s">
        <v>557</v>
      </c>
      <c r="H525" s="107" t="s">
        <v>2330</v>
      </c>
      <c r="I525" s="107" t="s">
        <v>2335</v>
      </c>
      <c r="J525" s="107" t="s">
        <v>2151</v>
      </c>
      <c r="K525" s="107" t="s">
        <v>2050</v>
      </c>
      <c r="L525" s="108">
        <v>1.2008951410849258</v>
      </c>
      <c r="M525" s="93">
        <v>2.1</v>
      </c>
      <c r="N525" s="108">
        <v>1.0745199228618108</v>
      </c>
      <c r="O525" s="107" t="s">
        <v>2340</v>
      </c>
      <c r="P525" s="107" t="s">
        <v>2023</v>
      </c>
      <c r="Q525" s="107" t="s">
        <v>1259</v>
      </c>
      <c r="R525" s="107" t="s">
        <v>2332</v>
      </c>
      <c r="S525" s="107"/>
      <c r="T525" s="93">
        <v>1.26</v>
      </c>
      <c r="U525" s="109">
        <v>30</v>
      </c>
      <c r="V525" s="110">
        <v>45200</v>
      </c>
      <c r="W525" s="110"/>
      <c r="X525" s="107" t="s">
        <v>2053</v>
      </c>
      <c r="Y525" s="107" t="s">
        <v>2093</v>
      </c>
      <c r="Z525" s="107"/>
      <c r="AA525" s="107" t="s">
        <v>2335</v>
      </c>
      <c r="AB525" s="107"/>
      <c r="AC525" s="107"/>
      <c r="AD525" s="107" t="s">
        <v>1331</v>
      </c>
      <c r="AE525" s="110"/>
      <c r="AF525" s="106"/>
      <c r="AG525" s="108">
        <v>1.9143800015154156E-4</v>
      </c>
      <c r="AH525" s="108">
        <v>1.9992109992683331E-4</v>
      </c>
      <c r="AI525" s="108">
        <v>0.87211974155214622</v>
      </c>
      <c r="AJ525" s="106" t="s">
        <v>1267</v>
      </c>
      <c r="AK525" s="97">
        <v>36.823280595331653</v>
      </c>
      <c r="AL525" s="108">
        <v>3.7227749373632701E-4</v>
      </c>
      <c r="AM525" s="111"/>
      <c r="AN525" s="112">
        <v>12</v>
      </c>
      <c r="AO525" s="113" t="s">
        <v>2056</v>
      </c>
      <c r="AP525" s="113" t="s">
        <v>1267</v>
      </c>
      <c r="AQ525" s="113" t="s">
        <v>1365</v>
      </c>
      <c r="AR525" s="114" t="s">
        <v>1267</v>
      </c>
      <c r="AS525" s="114"/>
      <c r="AT525" s="107"/>
    </row>
    <row r="526" spans="1:46" x14ac:dyDescent="0.25">
      <c r="A526" s="107" t="s">
        <v>2345</v>
      </c>
      <c r="B526" s="107" t="s">
        <v>1271</v>
      </c>
      <c r="C526" s="107" t="s">
        <v>1257</v>
      </c>
      <c r="D526" s="107" t="s">
        <v>34</v>
      </c>
      <c r="E526" s="107" t="s">
        <v>22</v>
      </c>
      <c r="F526" s="107" t="s">
        <v>23</v>
      </c>
      <c r="G526" s="107" t="s">
        <v>557</v>
      </c>
      <c r="H526" s="107" t="s">
        <v>2330</v>
      </c>
      <c r="I526" s="107" t="s">
        <v>2102</v>
      </c>
      <c r="J526" s="107" t="s">
        <v>2103</v>
      </c>
      <c r="K526" s="107" t="s">
        <v>2050</v>
      </c>
      <c r="L526" s="108">
        <v>2.72</v>
      </c>
      <c r="M526" s="93">
        <v>1.2</v>
      </c>
      <c r="N526" s="108">
        <v>2.5299999999999998</v>
      </c>
      <c r="O526" s="107" t="s">
        <v>2331</v>
      </c>
      <c r="P526" s="107" t="s">
        <v>2023</v>
      </c>
      <c r="Q526" s="107" t="s">
        <v>1259</v>
      </c>
      <c r="R526" s="107" t="s">
        <v>2332</v>
      </c>
      <c r="S526" s="107"/>
      <c r="T526" s="93">
        <v>1.18</v>
      </c>
      <c r="U526" s="107">
        <v>30</v>
      </c>
      <c r="V526" s="110">
        <v>45200</v>
      </c>
      <c r="W526" s="110"/>
      <c r="X526" s="107" t="s">
        <v>2053</v>
      </c>
      <c r="Y526" s="107" t="s">
        <v>2105</v>
      </c>
      <c r="Z526" s="107"/>
      <c r="AA526" s="107" t="s">
        <v>2102</v>
      </c>
      <c r="AB526" s="107"/>
      <c r="AC526" s="107"/>
      <c r="AD526" s="107" t="s">
        <v>1331</v>
      </c>
      <c r="AE526" s="110"/>
      <c r="AF526" s="107"/>
      <c r="AG526" s="108">
        <v>5.8083215036568625E-4</v>
      </c>
      <c r="AH526" s="108">
        <v>6.0657028532504112E-4</v>
      </c>
      <c r="AI526" s="108">
        <v>2.8254469271062037</v>
      </c>
      <c r="AJ526" s="107" t="s">
        <v>26</v>
      </c>
      <c r="AK526" s="97">
        <v>-7.4987504020534486</v>
      </c>
      <c r="AL526" s="108">
        <v>1.1295079192660377E-3</v>
      </c>
      <c r="AM526" s="111"/>
      <c r="AN526" s="107">
        <v>12</v>
      </c>
      <c r="AO526" s="113" t="s">
        <v>2056</v>
      </c>
      <c r="AP526" s="113" t="s">
        <v>1267</v>
      </c>
      <c r="AQ526" s="113" t="s">
        <v>1365</v>
      </c>
      <c r="AR526" s="114" t="s">
        <v>1267</v>
      </c>
      <c r="AS526" s="107"/>
      <c r="AT526" s="107"/>
    </row>
    <row r="527" spans="1:46" x14ac:dyDescent="0.25">
      <c r="A527" s="106" t="s">
        <v>2346</v>
      </c>
      <c r="B527" s="107" t="s">
        <v>1271</v>
      </c>
      <c r="C527" s="107" t="s">
        <v>1257</v>
      </c>
      <c r="D527" s="107" t="s">
        <v>34</v>
      </c>
      <c r="E527" s="107" t="s">
        <v>22</v>
      </c>
      <c r="F527" s="107" t="s">
        <v>23</v>
      </c>
      <c r="G527" s="107" t="s">
        <v>557</v>
      </c>
      <c r="H527" s="107" t="s">
        <v>2330</v>
      </c>
      <c r="I527" s="107" t="s">
        <v>2335</v>
      </c>
      <c r="J527" s="107" t="s">
        <v>2078</v>
      </c>
      <c r="K527" s="107" t="s">
        <v>2050</v>
      </c>
      <c r="L527" s="108">
        <v>0.85501293999948635</v>
      </c>
      <c r="M527" s="93">
        <v>1.95</v>
      </c>
      <c r="N527" s="108">
        <v>0.76503635238634615</v>
      </c>
      <c r="O527" s="107" t="s">
        <v>2336</v>
      </c>
      <c r="P527" s="107" t="s">
        <v>2023</v>
      </c>
      <c r="Q527" s="107" t="s">
        <v>1259</v>
      </c>
      <c r="R527" s="107" t="s">
        <v>2332</v>
      </c>
      <c r="S527" s="107"/>
      <c r="T527" s="93">
        <v>0.5</v>
      </c>
      <c r="U527" s="109">
        <v>30</v>
      </c>
      <c r="V527" s="110">
        <v>45200</v>
      </c>
      <c r="W527" s="110"/>
      <c r="X527" s="107" t="s">
        <v>2053</v>
      </c>
      <c r="Y527" s="107" t="s">
        <v>2081</v>
      </c>
      <c r="Z527" s="107"/>
      <c r="AA527" s="107" t="s">
        <v>2335</v>
      </c>
      <c r="AB527" s="107"/>
      <c r="AC527" s="107"/>
      <c r="AD527" s="107" t="s">
        <v>1331</v>
      </c>
      <c r="AE527" s="110"/>
      <c r="AF527" s="106"/>
      <c r="AG527" s="108">
        <v>1.3629996636452065E-4</v>
      </c>
      <c r="AH527" s="108">
        <v>1.4233976104020604E-4</v>
      </c>
      <c r="AI527" s="108">
        <v>1.5647474701477422</v>
      </c>
      <c r="AJ527" s="106" t="s">
        <v>26</v>
      </c>
      <c r="AK527" s="97">
        <v>8.4449117784816767</v>
      </c>
      <c r="AL527" s="108">
        <v>2.6505401139984095E-4</v>
      </c>
      <c r="AM527" s="111"/>
      <c r="AN527" s="112">
        <v>12</v>
      </c>
      <c r="AO527" s="113" t="s">
        <v>2056</v>
      </c>
      <c r="AP527" s="113" t="s">
        <v>1267</v>
      </c>
      <c r="AQ527" s="113" t="s">
        <v>1365</v>
      </c>
      <c r="AR527" s="114" t="s">
        <v>1267</v>
      </c>
      <c r="AS527" s="114"/>
      <c r="AT527" s="107"/>
    </row>
    <row r="528" spans="1:46" x14ac:dyDescent="0.25">
      <c r="A528" s="106" t="s">
        <v>2347</v>
      </c>
      <c r="B528" s="107" t="s">
        <v>1271</v>
      </c>
      <c r="C528" s="107" t="s">
        <v>1257</v>
      </c>
      <c r="D528" s="107" t="s">
        <v>34</v>
      </c>
      <c r="E528" s="107" t="s">
        <v>22</v>
      </c>
      <c r="F528" s="107" t="s">
        <v>23</v>
      </c>
      <c r="G528" s="107" t="s">
        <v>557</v>
      </c>
      <c r="H528" s="107" t="s">
        <v>2330</v>
      </c>
      <c r="I528" s="107" t="s">
        <v>2102</v>
      </c>
      <c r="J528" s="107" t="s">
        <v>2078</v>
      </c>
      <c r="K528" s="107" t="s">
        <v>2050</v>
      </c>
      <c r="L528" s="108">
        <v>4.22</v>
      </c>
      <c r="M528" s="93">
        <v>1.95</v>
      </c>
      <c r="N528" s="108">
        <v>3.92</v>
      </c>
      <c r="O528" s="107" t="s">
        <v>2338</v>
      </c>
      <c r="P528" s="107" t="s">
        <v>2023</v>
      </c>
      <c r="Q528" s="107" t="s">
        <v>1259</v>
      </c>
      <c r="R528" s="107" t="s">
        <v>2332</v>
      </c>
      <c r="S528" s="107"/>
      <c r="T528" s="93">
        <v>1.52</v>
      </c>
      <c r="U528" s="109">
        <v>30</v>
      </c>
      <c r="V528" s="110">
        <v>45200</v>
      </c>
      <c r="W528" s="110"/>
      <c r="X528" s="107" t="s">
        <v>2053</v>
      </c>
      <c r="Y528" s="107" t="s">
        <v>2081</v>
      </c>
      <c r="Z528" s="107"/>
      <c r="AA528" s="107" t="s">
        <v>2102</v>
      </c>
      <c r="AB528" s="107"/>
      <c r="AC528" s="107"/>
      <c r="AD528" s="107" t="s">
        <v>1331</v>
      </c>
      <c r="AE528" s="110"/>
      <c r="AF528" s="106"/>
      <c r="AG528" s="108">
        <v>6.9839278418903103E-4</v>
      </c>
      <c r="AH528" s="108">
        <v>7.2934032681865274E-4</v>
      </c>
      <c r="AI528" s="108">
        <v>1.1546050325379578</v>
      </c>
      <c r="AJ528" s="106" t="s">
        <v>26</v>
      </c>
      <c r="AK528" s="97">
        <v>-2.6791299538674638</v>
      </c>
      <c r="AL528" s="108">
        <v>1.3581207238668202E-3</v>
      </c>
      <c r="AM528" s="111"/>
      <c r="AN528" s="112">
        <v>12</v>
      </c>
      <c r="AO528" s="113" t="s">
        <v>2056</v>
      </c>
      <c r="AP528" s="113" t="s">
        <v>1267</v>
      </c>
      <c r="AQ528" s="113" t="s">
        <v>1365</v>
      </c>
      <c r="AR528" s="114" t="s">
        <v>1267</v>
      </c>
      <c r="AS528" s="114"/>
      <c r="AT528" s="107"/>
    </row>
    <row r="529" spans="1:46" x14ac:dyDescent="0.25">
      <c r="A529" s="106" t="s">
        <v>2348</v>
      </c>
      <c r="B529" s="107" t="s">
        <v>1271</v>
      </c>
      <c r="C529" s="107" t="s">
        <v>1257</v>
      </c>
      <c r="D529" s="107" t="s">
        <v>34</v>
      </c>
      <c r="E529" s="107" t="s">
        <v>22</v>
      </c>
      <c r="F529" s="107" t="s">
        <v>23</v>
      </c>
      <c r="G529" s="107" t="s">
        <v>557</v>
      </c>
      <c r="H529" s="107" t="s">
        <v>2330</v>
      </c>
      <c r="I529" s="107" t="s">
        <v>2335</v>
      </c>
      <c r="J529" s="107" t="s">
        <v>2151</v>
      </c>
      <c r="K529" s="107" t="s">
        <v>2050</v>
      </c>
      <c r="L529" s="108">
        <v>1.204286649407823</v>
      </c>
      <c r="M529" s="93">
        <v>2.4</v>
      </c>
      <c r="N529" s="108">
        <v>1.0775545285795194</v>
      </c>
      <c r="O529" s="107" t="s">
        <v>2340</v>
      </c>
      <c r="P529" s="107" t="s">
        <v>2023</v>
      </c>
      <c r="Q529" s="107" t="s">
        <v>1259</v>
      </c>
      <c r="R529" s="107" t="s">
        <v>2332</v>
      </c>
      <c r="S529" s="107"/>
      <c r="T529" s="93">
        <v>1.26</v>
      </c>
      <c r="U529" s="109">
        <v>30</v>
      </c>
      <c r="V529" s="110">
        <v>45200</v>
      </c>
      <c r="W529" s="110"/>
      <c r="X529" s="107" t="s">
        <v>2053</v>
      </c>
      <c r="Y529" s="107" t="s">
        <v>2093</v>
      </c>
      <c r="Z529" s="107"/>
      <c r="AA529" s="107" t="s">
        <v>2335</v>
      </c>
      <c r="AB529" s="107"/>
      <c r="AC529" s="107"/>
      <c r="AD529" s="107" t="s">
        <v>1331</v>
      </c>
      <c r="AE529" s="110"/>
      <c r="AF529" s="106"/>
      <c r="AG529" s="108">
        <v>1.9197864982911975E-4</v>
      </c>
      <c r="AH529" s="108">
        <v>2.0048570715283315E-4</v>
      </c>
      <c r="AI529" s="108">
        <v>0.87458273874552717</v>
      </c>
      <c r="AJ529" s="106" t="s">
        <v>1267</v>
      </c>
      <c r="AK529" s="97">
        <v>36.642731703147902</v>
      </c>
      <c r="AL529" s="108">
        <v>3.7332886131642538E-4</v>
      </c>
      <c r="AM529" s="111"/>
      <c r="AN529" s="112">
        <v>12</v>
      </c>
      <c r="AO529" s="113" t="s">
        <v>2056</v>
      </c>
      <c r="AP529" s="113" t="s">
        <v>1267</v>
      </c>
      <c r="AQ529" s="113" t="s">
        <v>1365</v>
      </c>
      <c r="AR529" s="114" t="s">
        <v>1267</v>
      </c>
      <c r="AS529" s="114"/>
      <c r="AT529" s="107"/>
    </row>
    <row r="530" spans="1:46" x14ac:dyDescent="0.25">
      <c r="A530" s="106" t="s">
        <v>2349</v>
      </c>
      <c r="B530" s="107" t="s">
        <v>1256</v>
      </c>
      <c r="C530" s="107" t="s">
        <v>1257</v>
      </c>
      <c r="D530" s="107" t="s">
        <v>34</v>
      </c>
      <c r="E530" s="107" t="s">
        <v>22</v>
      </c>
      <c r="F530" s="107" t="s">
        <v>23</v>
      </c>
      <c r="G530" s="107" t="s">
        <v>1175</v>
      </c>
      <c r="H530" s="107" t="s">
        <v>2330</v>
      </c>
      <c r="I530" s="107" t="s">
        <v>2123</v>
      </c>
      <c r="J530" s="107" t="s">
        <v>2350</v>
      </c>
      <c r="K530" s="107" t="s">
        <v>2050</v>
      </c>
      <c r="L530" s="108">
        <v>20.292320785187098</v>
      </c>
      <c r="M530" s="93">
        <v>45</v>
      </c>
      <c r="N530" s="108">
        <v>18.156874999999999</v>
      </c>
      <c r="O530" s="107" t="s">
        <v>2351</v>
      </c>
      <c r="P530" s="107" t="s">
        <v>2023</v>
      </c>
      <c r="Q530" s="107" t="s">
        <v>1259</v>
      </c>
      <c r="R530" s="107" t="s">
        <v>2332</v>
      </c>
      <c r="S530" s="107"/>
      <c r="T530" s="93">
        <v>20.61</v>
      </c>
      <c r="U530" s="109">
        <v>20</v>
      </c>
      <c r="V530" s="110">
        <v>45200</v>
      </c>
      <c r="W530" s="110"/>
      <c r="X530" s="107" t="s">
        <v>2126</v>
      </c>
      <c r="Y530" s="107" t="s">
        <v>2127</v>
      </c>
      <c r="Z530" s="107"/>
      <c r="AA530" s="107" t="s">
        <v>2128</v>
      </c>
      <c r="AB530" s="107"/>
      <c r="AC530" s="107"/>
      <c r="AD530" s="107" t="s">
        <v>1331</v>
      </c>
      <c r="AE530" s="110"/>
      <c r="AF530" s="106"/>
      <c r="AG530" s="108">
        <v>3.2348547151587279E-3</v>
      </c>
      <c r="AH530" s="108">
        <v>3.3781992720677105E-3</v>
      </c>
      <c r="AI530" s="108">
        <v>1.0458996858604939</v>
      </c>
      <c r="AJ530" s="106" t="s">
        <v>26</v>
      </c>
      <c r="AK530" s="97">
        <v>26.171028550000315</v>
      </c>
      <c r="AL530" s="108">
        <v>9.4359291651120118E-3</v>
      </c>
      <c r="AM530" s="111">
        <v>45</v>
      </c>
      <c r="AN530" s="112">
        <v>12</v>
      </c>
      <c r="AO530" s="113" t="s">
        <v>2027</v>
      </c>
      <c r="AP530" s="113" t="s">
        <v>1267</v>
      </c>
      <c r="AQ530" s="113" t="s">
        <v>1365</v>
      </c>
      <c r="AR530" s="114" t="s">
        <v>1267</v>
      </c>
      <c r="AS530" s="114"/>
      <c r="AT530" s="107"/>
    </row>
    <row r="531" spans="1:46" x14ac:dyDescent="0.25">
      <c r="A531" s="107" t="s">
        <v>2352</v>
      </c>
      <c r="B531" s="107" t="s">
        <v>1269</v>
      </c>
      <c r="C531" s="107" t="s">
        <v>1257</v>
      </c>
      <c r="D531" s="107" t="s">
        <v>34</v>
      </c>
      <c r="E531" s="107" t="s">
        <v>22</v>
      </c>
      <c r="F531" s="107" t="s">
        <v>23</v>
      </c>
      <c r="G531" s="107" t="s">
        <v>1175</v>
      </c>
      <c r="H531" s="107" t="s">
        <v>2330</v>
      </c>
      <c r="I531" s="107" t="s">
        <v>2123</v>
      </c>
      <c r="J531" s="107" t="s">
        <v>2350</v>
      </c>
      <c r="K531" s="107" t="s">
        <v>2050</v>
      </c>
      <c r="L531" s="108">
        <v>26.923245752099806</v>
      </c>
      <c r="M531" s="93">
        <v>45</v>
      </c>
      <c r="N531" s="108">
        <v>24.09</v>
      </c>
      <c r="O531" s="107" t="s">
        <v>2351</v>
      </c>
      <c r="P531" s="107" t="s">
        <v>2023</v>
      </c>
      <c r="Q531" s="107" t="s">
        <v>1259</v>
      </c>
      <c r="R531" s="107" t="s">
        <v>2332</v>
      </c>
      <c r="S531" s="107"/>
      <c r="T531" s="93">
        <v>20.61</v>
      </c>
      <c r="U531" s="107">
        <v>20</v>
      </c>
      <c r="V531" s="110">
        <v>45200</v>
      </c>
      <c r="W531" s="110"/>
      <c r="X531" s="107" t="s">
        <v>2126</v>
      </c>
      <c r="Y531" s="107" t="s">
        <v>2127</v>
      </c>
      <c r="Z531" s="107"/>
      <c r="AA531" s="107" t="s">
        <v>2128</v>
      </c>
      <c r="AB531" s="107"/>
      <c r="AC531" s="107"/>
      <c r="AD531" s="107" t="s">
        <v>1331</v>
      </c>
      <c r="AE531" s="110"/>
      <c r="AF531" s="107"/>
      <c r="AG531" s="108">
        <v>4.2919087171208571E-3</v>
      </c>
      <c r="AH531" s="108">
        <v>4.4820939982299348E-3</v>
      </c>
      <c r="AI531" s="108">
        <v>1.3876684964994968</v>
      </c>
      <c r="AJ531" s="107" t="s">
        <v>26</v>
      </c>
      <c r="AK531" s="97">
        <v>13.004702802349733</v>
      </c>
      <c r="AL531" s="108">
        <v>1.2519309274726423E-2</v>
      </c>
      <c r="AM531" s="111">
        <v>45</v>
      </c>
      <c r="AN531" s="107">
        <v>12</v>
      </c>
      <c r="AO531" s="113" t="s">
        <v>2027</v>
      </c>
      <c r="AP531" s="113" t="s">
        <v>1267</v>
      </c>
      <c r="AQ531" s="113" t="s">
        <v>1365</v>
      </c>
      <c r="AR531" s="114" t="s">
        <v>1267</v>
      </c>
      <c r="AS531" s="107"/>
      <c r="AT531" s="107"/>
    </row>
    <row r="532" spans="1:46" x14ac:dyDescent="0.25">
      <c r="A532" s="106" t="s">
        <v>2353</v>
      </c>
      <c r="B532" s="107" t="s">
        <v>1271</v>
      </c>
      <c r="C532" s="107" t="s">
        <v>1257</v>
      </c>
      <c r="D532" s="107" t="s">
        <v>34</v>
      </c>
      <c r="E532" s="107" t="s">
        <v>22</v>
      </c>
      <c r="F532" s="107" t="s">
        <v>23</v>
      </c>
      <c r="G532" s="107" t="s">
        <v>1175</v>
      </c>
      <c r="H532" s="107" t="s">
        <v>2330</v>
      </c>
      <c r="I532" s="107" t="s">
        <v>2123</v>
      </c>
      <c r="J532" s="107" t="s">
        <v>2350</v>
      </c>
      <c r="K532" s="107" t="s">
        <v>2050</v>
      </c>
      <c r="L532" s="108">
        <v>32.283586866193161</v>
      </c>
      <c r="M532" s="93">
        <v>45</v>
      </c>
      <c r="N532" s="108">
        <v>28.886250000000004</v>
      </c>
      <c r="O532" s="107" t="s">
        <v>2351</v>
      </c>
      <c r="P532" s="107" t="s">
        <v>2023</v>
      </c>
      <c r="Q532" s="107" t="s">
        <v>1259</v>
      </c>
      <c r="R532" s="107" t="s">
        <v>2332</v>
      </c>
      <c r="S532" s="107"/>
      <c r="T532" s="93">
        <v>23.3</v>
      </c>
      <c r="U532" s="109">
        <v>20</v>
      </c>
      <c r="V532" s="110">
        <v>45200</v>
      </c>
      <c r="W532" s="110"/>
      <c r="X532" s="107" t="s">
        <v>2126</v>
      </c>
      <c r="Y532" s="107" t="s">
        <v>2127</v>
      </c>
      <c r="Z532" s="107"/>
      <c r="AA532" s="107" t="s">
        <v>2128</v>
      </c>
      <c r="AB532" s="107"/>
      <c r="AC532" s="107"/>
      <c r="AD532" s="107" t="s">
        <v>1331</v>
      </c>
      <c r="AE532" s="110"/>
      <c r="AF532" s="106"/>
      <c r="AG532" s="108">
        <v>5.1464154495613271E-3</v>
      </c>
      <c r="AH532" s="108">
        <v>5.374466075399314E-3</v>
      </c>
      <c r="AI532" s="108">
        <v>1.6639493195105266</v>
      </c>
      <c r="AJ532" s="106" t="s">
        <v>26</v>
      </c>
      <c r="AK532" s="97">
        <v>6.3145991291607002</v>
      </c>
      <c r="AL532" s="108">
        <v>1.5011867892779829E-2</v>
      </c>
      <c r="AM532" s="111">
        <v>45</v>
      </c>
      <c r="AN532" s="112">
        <v>12</v>
      </c>
      <c r="AO532" s="113" t="s">
        <v>2027</v>
      </c>
      <c r="AP532" s="113" t="s">
        <v>1267</v>
      </c>
      <c r="AQ532" s="113" t="s">
        <v>1365</v>
      </c>
      <c r="AR532" s="114" t="s">
        <v>1267</v>
      </c>
      <c r="AS532" s="114"/>
      <c r="AT532" s="107"/>
    </row>
    <row r="533" spans="1:46" x14ac:dyDescent="0.25">
      <c r="A533" s="106" t="s">
        <v>2354</v>
      </c>
      <c r="B533" s="107" t="s">
        <v>1273</v>
      </c>
      <c r="C533" s="107" t="s">
        <v>1257</v>
      </c>
      <c r="D533" s="107" t="s">
        <v>34</v>
      </c>
      <c r="E533" s="107" t="s">
        <v>22</v>
      </c>
      <c r="F533" s="107" t="s">
        <v>23</v>
      </c>
      <c r="G533" s="107" t="s">
        <v>2355</v>
      </c>
      <c r="H533" s="107" t="s">
        <v>2020</v>
      </c>
      <c r="I533" s="107" t="s">
        <v>2050</v>
      </c>
      <c r="J533" s="107"/>
      <c r="K533" s="107" t="s">
        <v>2356</v>
      </c>
      <c r="L533" s="108">
        <v>28.583428854750515</v>
      </c>
      <c r="M533" s="93">
        <v>35</v>
      </c>
      <c r="N533" s="108">
        <v>25.575475091343186</v>
      </c>
      <c r="O533" s="107" t="s">
        <v>2357</v>
      </c>
      <c r="P533" s="107" t="s">
        <v>2023</v>
      </c>
      <c r="Q533" s="107" t="s">
        <v>1259</v>
      </c>
      <c r="R533" s="107" t="s">
        <v>2358</v>
      </c>
      <c r="S533" s="107"/>
      <c r="T533" s="93">
        <v>16.738486450182702</v>
      </c>
      <c r="U533" s="109">
        <v>5</v>
      </c>
      <c r="V533" s="110">
        <v>45200</v>
      </c>
      <c r="W533" s="110"/>
      <c r="X533" s="107" t="s">
        <v>2359</v>
      </c>
      <c r="Y533" s="107"/>
      <c r="Z533" s="107"/>
      <c r="AA533" s="107"/>
      <c r="AB533" s="107"/>
      <c r="AC533" s="107"/>
      <c r="AD533" s="107" t="s">
        <v>1331</v>
      </c>
      <c r="AE533" s="110"/>
      <c r="AF533" s="106"/>
      <c r="AG533" s="108">
        <v>4.5565630755103016E-3</v>
      </c>
      <c r="AH533" s="108">
        <v>4.7584758575669774E-3</v>
      </c>
      <c r="AI533" s="108">
        <v>4.3420176131823647</v>
      </c>
      <c r="AJ533" s="106" t="s">
        <v>26</v>
      </c>
      <c r="AK533" s="97">
        <v>114.2818019141114</v>
      </c>
      <c r="AL533" s="108">
        <v>0</v>
      </c>
      <c r="AM533" s="111">
        <v>35</v>
      </c>
      <c r="AN533" s="112">
        <v>20</v>
      </c>
      <c r="AO533" s="113" t="s">
        <v>2027</v>
      </c>
      <c r="AP533" s="113" t="s">
        <v>1267</v>
      </c>
      <c r="AQ533" s="113" t="s">
        <v>1365</v>
      </c>
      <c r="AR533" s="114" t="s">
        <v>1267</v>
      </c>
      <c r="AS533" s="114"/>
      <c r="AT533" s="107"/>
    </row>
    <row r="534" spans="1:46" x14ac:dyDescent="0.25">
      <c r="A534" s="90" t="s">
        <v>2360</v>
      </c>
      <c r="B534" s="91" t="s">
        <v>1273</v>
      </c>
      <c r="C534" s="91" t="s">
        <v>1257</v>
      </c>
      <c r="D534" s="91" t="s">
        <v>21</v>
      </c>
      <c r="E534" s="91" t="s">
        <v>22</v>
      </c>
      <c r="F534" s="91" t="s">
        <v>396</v>
      </c>
      <c r="G534" s="91" t="s">
        <v>1069</v>
      </c>
      <c r="H534" s="91" t="s">
        <v>1705</v>
      </c>
      <c r="I534" s="91" t="s">
        <v>1706</v>
      </c>
      <c r="J534" s="91" t="s">
        <v>2361</v>
      </c>
      <c r="K534" s="104"/>
      <c r="L534" s="92">
        <v>1255.5043363766877</v>
      </c>
      <c r="M534" s="93">
        <v>400</v>
      </c>
      <c r="N534" s="92">
        <v>1131.8569488710114</v>
      </c>
      <c r="O534" s="91" t="s">
        <v>4332</v>
      </c>
      <c r="P534" s="91" t="s">
        <v>2362</v>
      </c>
      <c r="Q534" s="91" t="s">
        <v>1259</v>
      </c>
      <c r="R534" s="91" t="s">
        <v>1423</v>
      </c>
      <c r="S534" s="91"/>
      <c r="T534" s="94">
        <v>371.09710254759318</v>
      </c>
      <c r="U534" s="95">
        <v>5</v>
      </c>
      <c r="V534" s="96">
        <v>45200</v>
      </c>
      <c r="W534" s="96"/>
      <c r="X534" s="91" t="s">
        <v>1707</v>
      </c>
      <c r="Y534" s="91"/>
      <c r="Z534" s="91"/>
      <c r="AA534" s="91"/>
      <c r="AB534" s="91"/>
      <c r="AC534" s="91"/>
      <c r="AD534" s="91" t="s">
        <v>1264</v>
      </c>
      <c r="AE534" s="96">
        <v>45119</v>
      </c>
      <c r="AF534" s="90" t="s">
        <v>1708</v>
      </c>
      <c r="AG534" s="92">
        <v>0.15096815625285717</v>
      </c>
      <c r="AH534" s="92">
        <v>0.15677025743605608</v>
      </c>
      <c r="AI534" s="92">
        <v>0.77419985588895479</v>
      </c>
      <c r="AJ534" s="90" t="s">
        <v>1267</v>
      </c>
      <c r="AK534" s="97">
        <v>49.624808657657589</v>
      </c>
      <c r="AL534" s="92">
        <v>2.3352380656606373</v>
      </c>
      <c r="AM534" s="98">
        <v>400</v>
      </c>
      <c r="AN534" s="99">
        <v>17</v>
      </c>
      <c r="AO534" s="100" t="s">
        <v>2027</v>
      </c>
      <c r="AP534" s="100" t="s">
        <v>1267</v>
      </c>
      <c r="AQ534" s="100" t="s">
        <v>1261</v>
      </c>
      <c r="AR534" s="101" t="s">
        <v>1267</v>
      </c>
      <c r="AS534" s="101"/>
      <c r="AT534" s="91"/>
    </row>
    <row r="535" spans="1:46" x14ac:dyDescent="0.25">
      <c r="A535" s="90" t="s">
        <v>2363</v>
      </c>
      <c r="B535" s="91" t="s">
        <v>1273</v>
      </c>
      <c r="C535" s="91" t="s">
        <v>1257</v>
      </c>
      <c r="D535" s="91" t="s">
        <v>21</v>
      </c>
      <c r="E535" s="91" t="s">
        <v>22</v>
      </c>
      <c r="F535" s="91" t="s">
        <v>396</v>
      </c>
      <c r="G535" s="91" t="s">
        <v>1069</v>
      </c>
      <c r="H535" s="91" t="s">
        <v>1705</v>
      </c>
      <c r="I535" s="91" t="s">
        <v>1710</v>
      </c>
      <c r="J535" s="91" t="s">
        <v>2361</v>
      </c>
      <c r="K535" s="104"/>
      <c r="L535" s="92">
        <v>390.51488271224838</v>
      </c>
      <c r="M535" s="93">
        <v>400</v>
      </c>
      <c r="N535" s="92">
        <v>352.05532217516082</v>
      </c>
      <c r="O535" s="91" t="s">
        <v>4333</v>
      </c>
      <c r="P535" s="91" t="s">
        <v>2362</v>
      </c>
      <c r="Q535" s="91" t="s">
        <v>1259</v>
      </c>
      <c r="R535" s="91" t="s">
        <v>1423</v>
      </c>
      <c r="S535" s="91"/>
      <c r="T535" s="94">
        <v>371.09710254759318</v>
      </c>
      <c r="U535" s="95">
        <v>5</v>
      </c>
      <c r="V535" s="96">
        <v>45200</v>
      </c>
      <c r="W535" s="96"/>
      <c r="X535" s="91" t="s">
        <v>1707</v>
      </c>
      <c r="Y535" s="91"/>
      <c r="Z535" s="91"/>
      <c r="AA535" s="91"/>
      <c r="AB535" s="91"/>
      <c r="AC535" s="91"/>
      <c r="AD535" s="91" t="s">
        <v>1264</v>
      </c>
      <c r="AE535" s="96">
        <v>45119</v>
      </c>
      <c r="AF535" s="90" t="s">
        <v>1708</v>
      </c>
      <c r="AG535" s="92">
        <v>4.6957473681461338E-2</v>
      </c>
      <c r="AH535" s="92">
        <v>4.8762172237565501E-2</v>
      </c>
      <c r="AI535" s="92">
        <v>0.24080885836749907</v>
      </c>
      <c r="AJ535" s="90" t="s">
        <v>1267</v>
      </c>
      <c r="AK535" s="97">
        <v>207.75411980284042</v>
      </c>
      <c r="AL535" s="92">
        <v>0.72635768184478144</v>
      </c>
      <c r="AM535" s="98">
        <v>400</v>
      </c>
      <c r="AN535" s="99">
        <v>17</v>
      </c>
      <c r="AO535" s="100" t="s">
        <v>2027</v>
      </c>
      <c r="AP535" s="100" t="s">
        <v>1267</v>
      </c>
      <c r="AQ535" s="100" t="s">
        <v>1261</v>
      </c>
      <c r="AR535" s="101" t="s">
        <v>1267</v>
      </c>
      <c r="AS535" s="101"/>
      <c r="AT535" s="91"/>
    </row>
    <row r="536" spans="1:46" x14ac:dyDescent="0.25">
      <c r="A536" s="90" t="s">
        <v>2364</v>
      </c>
      <c r="B536" s="91" t="s">
        <v>1273</v>
      </c>
      <c r="C536" s="91" t="s">
        <v>1257</v>
      </c>
      <c r="D536" s="91" t="s">
        <v>21</v>
      </c>
      <c r="E536" s="91" t="s">
        <v>22</v>
      </c>
      <c r="F536" s="91" t="s">
        <v>38</v>
      </c>
      <c r="G536" s="91" t="s">
        <v>39</v>
      </c>
      <c r="H536" s="91" t="s">
        <v>1743</v>
      </c>
      <c r="I536" s="91"/>
      <c r="J536" s="91"/>
      <c r="K536" s="91" t="s">
        <v>2361</v>
      </c>
      <c r="L536" s="92">
        <v>453.77</v>
      </c>
      <c r="M536" s="93">
        <v>1400</v>
      </c>
      <c r="N536" s="92">
        <v>423.32</v>
      </c>
      <c r="O536" s="91" t="s">
        <v>2365</v>
      </c>
      <c r="P536" s="91" t="s">
        <v>2362</v>
      </c>
      <c r="Q536" s="91" t="s">
        <v>1259</v>
      </c>
      <c r="R536" s="91" t="s">
        <v>1423</v>
      </c>
      <c r="S536" s="91"/>
      <c r="T536" s="94">
        <v>197.63</v>
      </c>
      <c r="U536" s="95">
        <v>15</v>
      </c>
      <c r="V536" s="96">
        <v>45200</v>
      </c>
      <c r="W536" s="96"/>
      <c r="X536" s="91" t="s">
        <v>1715</v>
      </c>
      <c r="Y536" s="91"/>
      <c r="Z536" s="91"/>
      <c r="AA536" s="91"/>
      <c r="AB536" s="91"/>
      <c r="AC536" s="91"/>
      <c r="AD536" s="91" t="s">
        <v>1331</v>
      </c>
      <c r="AE536" s="96"/>
      <c r="AF536" s="90"/>
      <c r="AG536" s="92">
        <v>5.6462630618811724E-2</v>
      </c>
      <c r="AH536" s="92">
        <v>5.8632637221867998E-2</v>
      </c>
      <c r="AI536" s="92">
        <v>1.2644639693034991</v>
      </c>
      <c r="AJ536" s="90" t="s">
        <v>26</v>
      </c>
      <c r="AK536" s="97">
        <v>21.963755235060471</v>
      </c>
      <c r="AL536" s="92">
        <v>0.29112913076305258</v>
      </c>
      <c r="AM536" s="98">
        <v>1400</v>
      </c>
      <c r="AN536" s="99">
        <v>20</v>
      </c>
      <c r="AO536" s="100" t="s">
        <v>2027</v>
      </c>
      <c r="AP536" s="100" t="s">
        <v>1267</v>
      </c>
      <c r="AQ536" s="100" t="s">
        <v>1261</v>
      </c>
      <c r="AR536" s="101" t="s">
        <v>1267</v>
      </c>
      <c r="AS536" s="101"/>
      <c r="AT536" s="91"/>
    </row>
    <row r="537" spans="1:46" x14ac:dyDescent="0.25">
      <c r="A537" s="90" t="s">
        <v>2366</v>
      </c>
      <c r="B537" s="91" t="s">
        <v>1273</v>
      </c>
      <c r="C537" s="91" t="s">
        <v>1257</v>
      </c>
      <c r="D537" s="91" t="s">
        <v>21</v>
      </c>
      <c r="E537" s="91" t="s">
        <v>22</v>
      </c>
      <c r="F537" s="91" t="s">
        <v>38</v>
      </c>
      <c r="G537" s="91" t="s">
        <v>39</v>
      </c>
      <c r="H537" s="91" t="s">
        <v>1750</v>
      </c>
      <c r="I537" s="91"/>
      <c r="J537" s="91"/>
      <c r="K537" s="91" t="s">
        <v>2361</v>
      </c>
      <c r="L537" s="92">
        <v>4299.12</v>
      </c>
      <c r="M537" s="93">
        <v>1400</v>
      </c>
      <c r="N537" s="92">
        <v>4010.57</v>
      </c>
      <c r="O537" s="91" t="s">
        <v>2367</v>
      </c>
      <c r="P537" s="91" t="s">
        <v>2362</v>
      </c>
      <c r="Q537" s="91" t="s">
        <v>1259</v>
      </c>
      <c r="R537" s="91" t="s">
        <v>1423</v>
      </c>
      <c r="S537" s="91"/>
      <c r="T537" s="94">
        <v>2317</v>
      </c>
      <c r="U537" s="95">
        <v>15</v>
      </c>
      <c r="V537" s="96">
        <v>45200</v>
      </c>
      <c r="W537" s="96"/>
      <c r="X537" s="91" t="s">
        <v>1715</v>
      </c>
      <c r="Y537" s="91"/>
      <c r="Z537" s="91"/>
      <c r="AA537" s="91"/>
      <c r="AB537" s="91"/>
      <c r="AC537" s="91"/>
      <c r="AD537" s="91" t="s">
        <v>1331</v>
      </c>
      <c r="AE537" s="96"/>
      <c r="AF537" s="90"/>
      <c r="AG537" s="92">
        <v>0.53493429548610549</v>
      </c>
      <c r="AH537" s="92">
        <v>0.5554932198699678</v>
      </c>
      <c r="AI537" s="92">
        <v>1.0218158368256425</v>
      </c>
      <c r="AJ537" s="90" t="s">
        <v>26</v>
      </c>
      <c r="AK537" s="97">
        <v>32.326757442215026</v>
      </c>
      <c r="AL537" s="92">
        <v>2.7581951948290797</v>
      </c>
      <c r="AM537" s="98">
        <v>1400</v>
      </c>
      <c r="AN537" s="99">
        <v>20</v>
      </c>
      <c r="AO537" s="100" t="s">
        <v>2027</v>
      </c>
      <c r="AP537" s="100" t="s">
        <v>1267</v>
      </c>
      <c r="AQ537" s="100" t="s">
        <v>1261</v>
      </c>
      <c r="AR537" s="101" t="s">
        <v>1267</v>
      </c>
      <c r="AS537" s="101"/>
      <c r="AT537" s="91"/>
    </row>
    <row r="538" spans="1:46" x14ac:dyDescent="0.25">
      <c r="A538" s="90" t="s">
        <v>2368</v>
      </c>
      <c r="B538" s="91" t="s">
        <v>1273</v>
      </c>
      <c r="C538" s="91" t="s">
        <v>1257</v>
      </c>
      <c r="D538" s="91" t="s">
        <v>21</v>
      </c>
      <c r="E538" s="91" t="s">
        <v>22</v>
      </c>
      <c r="F538" s="91" t="s">
        <v>38</v>
      </c>
      <c r="G538" s="91" t="s">
        <v>324</v>
      </c>
      <c r="H538" s="91" t="s">
        <v>1750</v>
      </c>
      <c r="I538" s="91"/>
      <c r="J538" s="91"/>
      <c r="K538" s="91" t="s">
        <v>2361</v>
      </c>
      <c r="L538" s="92">
        <v>2761.0444491177432</v>
      </c>
      <c r="M538" s="93">
        <v>2000</v>
      </c>
      <c r="N538" s="92">
        <v>2458.9591838803549</v>
      </c>
      <c r="O538" s="91" t="s">
        <v>2369</v>
      </c>
      <c r="P538" s="91" t="s">
        <v>2362</v>
      </c>
      <c r="Q538" s="91" t="s">
        <v>1259</v>
      </c>
      <c r="R538" s="91" t="s">
        <v>1423</v>
      </c>
      <c r="S538" s="91"/>
      <c r="T538" s="94">
        <v>3220</v>
      </c>
      <c r="U538" s="95">
        <v>15</v>
      </c>
      <c r="V538" s="96">
        <v>45200</v>
      </c>
      <c r="W538" s="96"/>
      <c r="X538" s="91" t="s">
        <v>1715</v>
      </c>
      <c r="Y538" s="91"/>
      <c r="Z538" s="91"/>
      <c r="AA538" s="91"/>
      <c r="AB538" s="91"/>
      <c r="AC538" s="91"/>
      <c r="AD538" s="91" t="s">
        <v>1331</v>
      </c>
      <c r="AE538" s="96"/>
      <c r="AF538" s="90"/>
      <c r="AG538" s="92">
        <v>0.54168642523343058</v>
      </c>
      <c r="AH538" s="92">
        <v>0.56250485162730934</v>
      </c>
      <c r="AI538" s="92">
        <v>0.74454388592112208</v>
      </c>
      <c r="AJ538" s="90" t="s">
        <v>1267</v>
      </c>
      <c r="AK538" s="97">
        <v>52.437621611147371</v>
      </c>
      <c r="AL538" s="92">
        <v>2.7930101094477258</v>
      </c>
      <c r="AM538" s="98">
        <v>2000</v>
      </c>
      <c r="AN538" s="99">
        <v>20</v>
      </c>
      <c r="AO538" s="100" t="s">
        <v>2027</v>
      </c>
      <c r="AP538" s="100" t="s">
        <v>1267</v>
      </c>
      <c r="AQ538" s="100" t="s">
        <v>1261</v>
      </c>
      <c r="AR538" s="101" t="s">
        <v>1267</v>
      </c>
      <c r="AS538" s="101"/>
      <c r="AT538" s="91"/>
    </row>
    <row r="539" spans="1:46" x14ac:dyDescent="0.25">
      <c r="A539" s="90" t="s">
        <v>2370</v>
      </c>
      <c r="B539" s="91" t="s">
        <v>1273</v>
      </c>
      <c r="C539" s="91" t="s">
        <v>1257</v>
      </c>
      <c r="D539" s="91" t="s">
        <v>21</v>
      </c>
      <c r="E539" s="91" t="s">
        <v>22</v>
      </c>
      <c r="F539" s="91" t="s">
        <v>38</v>
      </c>
      <c r="G539" s="91" t="s">
        <v>324</v>
      </c>
      <c r="H539" s="91" t="s">
        <v>1743</v>
      </c>
      <c r="I539" s="91"/>
      <c r="J539" s="91"/>
      <c r="K539" s="91" t="s">
        <v>2361</v>
      </c>
      <c r="L539" s="92">
        <v>963.71233853665183</v>
      </c>
      <c r="M539" s="93">
        <v>2000</v>
      </c>
      <c r="N539" s="92">
        <v>868.8</v>
      </c>
      <c r="O539" s="91" t="s">
        <v>2371</v>
      </c>
      <c r="P539" s="91" t="s">
        <v>2362</v>
      </c>
      <c r="Q539" s="91" t="s">
        <v>1259</v>
      </c>
      <c r="R539" s="91" t="s">
        <v>1423</v>
      </c>
      <c r="S539" s="91"/>
      <c r="T539" s="94">
        <v>800</v>
      </c>
      <c r="U539" s="95">
        <v>15</v>
      </c>
      <c r="V539" s="96">
        <v>45200</v>
      </c>
      <c r="W539" s="96"/>
      <c r="X539" s="91" t="s">
        <v>1715</v>
      </c>
      <c r="Y539" s="91"/>
      <c r="Z539" s="91"/>
      <c r="AA539" s="91"/>
      <c r="AB539" s="91"/>
      <c r="AC539" s="91"/>
      <c r="AD539" s="91" t="s">
        <v>1331</v>
      </c>
      <c r="AE539" s="96"/>
      <c r="AF539" s="90"/>
      <c r="AG539" s="92">
        <v>0.11588161879781549</v>
      </c>
      <c r="AH539" s="92">
        <v>0.1203352525589093</v>
      </c>
      <c r="AI539" s="92">
        <v>0.6410955871484787</v>
      </c>
      <c r="AJ539" s="90" t="s">
        <v>1267</v>
      </c>
      <c r="AK539" s="97">
        <v>64.396707624533363</v>
      </c>
      <c r="AL539" s="92">
        <v>0.59750164989272381</v>
      </c>
      <c r="AM539" s="98">
        <v>2000</v>
      </c>
      <c r="AN539" s="99">
        <v>20</v>
      </c>
      <c r="AO539" s="100" t="s">
        <v>2027</v>
      </c>
      <c r="AP539" s="100" t="s">
        <v>1267</v>
      </c>
      <c r="AQ539" s="100" t="s">
        <v>1261</v>
      </c>
      <c r="AR539" s="101" t="s">
        <v>1267</v>
      </c>
      <c r="AS539" s="101"/>
      <c r="AT539" s="91"/>
    </row>
    <row r="540" spans="1:46" x14ac:dyDescent="0.25">
      <c r="A540" s="106" t="s">
        <v>2372</v>
      </c>
      <c r="B540" s="107" t="s">
        <v>1256</v>
      </c>
      <c r="C540" s="107" t="s">
        <v>1257</v>
      </c>
      <c r="D540" s="107" t="s">
        <v>34</v>
      </c>
      <c r="E540" s="107" t="s">
        <v>22</v>
      </c>
      <c r="F540" s="107" t="s">
        <v>45</v>
      </c>
      <c r="G540" s="107" t="s">
        <v>2373</v>
      </c>
      <c r="H540" s="107" t="s">
        <v>2047</v>
      </c>
      <c r="I540" s="107" t="s">
        <v>2374</v>
      </c>
      <c r="J540" s="107"/>
      <c r="K540" s="107" t="s">
        <v>2050</v>
      </c>
      <c r="L540" s="108">
        <v>992</v>
      </c>
      <c r="M540" s="93">
        <v>750</v>
      </c>
      <c r="N540" s="108">
        <v>888.03</v>
      </c>
      <c r="O540" s="107" t="s">
        <v>2375</v>
      </c>
      <c r="P540" s="107" t="s">
        <v>2023</v>
      </c>
      <c r="Q540" s="107" t="s">
        <v>1259</v>
      </c>
      <c r="R540" s="107" t="s">
        <v>2052</v>
      </c>
      <c r="S540" s="107"/>
      <c r="T540" s="93">
        <v>549</v>
      </c>
      <c r="U540" s="109">
        <v>18</v>
      </c>
      <c r="V540" s="110">
        <v>45200</v>
      </c>
      <c r="W540" s="110"/>
      <c r="X540" s="107" t="s">
        <v>2376</v>
      </c>
      <c r="Y540" s="107"/>
      <c r="Z540" s="107"/>
      <c r="AA540" s="107"/>
      <c r="AB540" s="107"/>
      <c r="AC540" s="107"/>
      <c r="AD540" s="107" t="s">
        <v>1264</v>
      </c>
      <c r="AE540" s="110">
        <v>45121</v>
      </c>
      <c r="AF540" s="106" t="s">
        <v>2377</v>
      </c>
      <c r="AG540" s="108">
        <v>0.17</v>
      </c>
      <c r="AH540" s="108">
        <v>0.16</v>
      </c>
      <c r="AI540" s="108">
        <v>1.23</v>
      </c>
      <c r="AJ540" s="106" t="s">
        <v>26</v>
      </c>
      <c r="AK540" s="97">
        <v>18.14</v>
      </c>
      <c r="AL540" s="108">
        <v>0.51277777777777778</v>
      </c>
      <c r="AM540" s="111">
        <v>750</v>
      </c>
      <c r="AN540" s="112">
        <v>16</v>
      </c>
      <c r="AO540" s="113" t="s">
        <v>2027</v>
      </c>
      <c r="AP540" s="113" t="s">
        <v>1267</v>
      </c>
      <c r="AQ540" s="113" t="s">
        <v>1261</v>
      </c>
      <c r="AR540" s="114" t="s">
        <v>1267</v>
      </c>
      <c r="AS540" s="114"/>
      <c r="AT540" s="107"/>
    </row>
    <row r="541" spans="1:46" x14ac:dyDescent="0.25">
      <c r="A541" s="106" t="s">
        <v>2378</v>
      </c>
      <c r="B541" s="107" t="s">
        <v>1269</v>
      </c>
      <c r="C541" s="107" t="s">
        <v>1257</v>
      </c>
      <c r="D541" s="107" t="s">
        <v>34</v>
      </c>
      <c r="E541" s="107" t="s">
        <v>22</v>
      </c>
      <c r="F541" s="107" t="s">
        <v>45</v>
      </c>
      <c r="G541" s="107" t="s">
        <v>2373</v>
      </c>
      <c r="H541" s="107" t="s">
        <v>2047</v>
      </c>
      <c r="I541" s="107" t="s">
        <v>2374</v>
      </c>
      <c r="J541" s="107"/>
      <c r="K541" s="107" t="s">
        <v>2050</v>
      </c>
      <c r="L541" s="108">
        <v>992</v>
      </c>
      <c r="M541" s="93">
        <v>750</v>
      </c>
      <c r="N541" s="108">
        <v>888.03</v>
      </c>
      <c r="O541" s="107" t="s">
        <v>2375</v>
      </c>
      <c r="P541" s="107" t="s">
        <v>2023</v>
      </c>
      <c r="Q541" s="107" t="s">
        <v>1259</v>
      </c>
      <c r="R541" s="107" t="s">
        <v>2052</v>
      </c>
      <c r="S541" s="107"/>
      <c r="T541" s="93">
        <v>549</v>
      </c>
      <c r="U541" s="109">
        <v>18</v>
      </c>
      <c r="V541" s="110">
        <v>45200</v>
      </c>
      <c r="W541" s="110"/>
      <c r="X541" s="107" t="s">
        <v>2376</v>
      </c>
      <c r="Y541" s="107"/>
      <c r="Z541" s="107"/>
      <c r="AA541" s="107"/>
      <c r="AB541" s="107"/>
      <c r="AC541" s="107"/>
      <c r="AD541" s="107" t="s">
        <v>1264</v>
      </c>
      <c r="AE541" s="110">
        <v>45121</v>
      </c>
      <c r="AF541" s="106" t="s">
        <v>2377</v>
      </c>
      <c r="AG541" s="108">
        <v>0.17</v>
      </c>
      <c r="AH541" s="108">
        <v>0.16</v>
      </c>
      <c r="AI541" s="108">
        <v>1.23</v>
      </c>
      <c r="AJ541" s="106" t="s">
        <v>26</v>
      </c>
      <c r="AK541" s="97">
        <v>18.14</v>
      </c>
      <c r="AL541" s="108">
        <v>0.51277777777777778</v>
      </c>
      <c r="AM541" s="111">
        <v>750</v>
      </c>
      <c r="AN541" s="112">
        <v>16</v>
      </c>
      <c r="AO541" s="113" t="s">
        <v>2027</v>
      </c>
      <c r="AP541" s="113" t="s">
        <v>1267</v>
      </c>
      <c r="AQ541" s="113" t="s">
        <v>1261</v>
      </c>
      <c r="AR541" s="114" t="s">
        <v>1267</v>
      </c>
      <c r="AS541" s="114"/>
      <c r="AT541" s="107"/>
    </row>
    <row r="542" spans="1:46" x14ac:dyDescent="0.25">
      <c r="A542" s="107" t="s">
        <v>2379</v>
      </c>
      <c r="B542" s="107" t="s">
        <v>1271</v>
      </c>
      <c r="C542" s="107" t="s">
        <v>1257</v>
      </c>
      <c r="D542" s="107" t="s">
        <v>34</v>
      </c>
      <c r="E542" s="107" t="s">
        <v>22</v>
      </c>
      <c r="F542" s="107" t="s">
        <v>45</v>
      </c>
      <c r="G542" s="107" t="s">
        <v>2373</v>
      </c>
      <c r="H542" s="107" t="s">
        <v>2047</v>
      </c>
      <c r="I542" s="107" t="s">
        <v>2374</v>
      </c>
      <c r="J542" s="107"/>
      <c r="K542" s="107" t="s">
        <v>2050</v>
      </c>
      <c r="L542" s="108">
        <v>992</v>
      </c>
      <c r="M542" s="93">
        <v>750</v>
      </c>
      <c r="N542" s="108">
        <v>888.03</v>
      </c>
      <c r="O542" s="107" t="s">
        <v>2375</v>
      </c>
      <c r="P542" s="107" t="s">
        <v>2023</v>
      </c>
      <c r="Q542" s="107" t="s">
        <v>1259</v>
      </c>
      <c r="R542" s="107" t="s">
        <v>2052</v>
      </c>
      <c r="S542" s="107"/>
      <c r="T542" s="93">
        <v>549</v>
      </c>
      <c r="U542" s="107">
        <v>18</v>
      </c>
      <c r="V542" s="110">
        <v>45200</v>
      </c>
      <c r="W542" s="110"/>
      <c r="X542" s="107" t="s">
        <v>2376</v>
      </c>
      <c r="Y542" s="107"/>
      <c r="Z542" s="107"/>
      <c r="AA542" s="107"/>
      <c r="AB542" s="107"/>
      <c r="AC542" s="107"/>
      <c r="AD542" s="107" t="s">
        <v>1264</v>
      </c>
      <c r="AE542" s="110">
        <v>45121</v>
      </c>
      <c r="AF542" s="107" t="s">
        <v>2377</v>
      </c>
      <c r="AG542" s="108">
        <v>0.17</v>
      </c>
      <c r="AH542" s="108">
        <v>0.16</v>
      </c>
      <c r="AI542" s="108">
        <v>1.23</v>
      </c>
      <c r="AJ542" s="107" t="s">
        <v>26</v>
      </c>
      <c r="AK542" s="97">
        <v>18.14</v>
      </c>
      <c r="AL542" s="108">
        <v>0.51277777777777778</v>
      </c>
      <c r="AM542" s="111">
        <v>750</v>
      </c>
      <c r="AN542" s="107">
        <v>16</v>
      </c>
      <c r="AO542" s="113" t="s">
        <v>2027</v>
      </c>
      <c r="AP542" s="113" t="s">
        <v>1267</v>
      </c>
      <c r="AQ542" s="113" t="s">
        <v>1261</v>
      </c>
      <c r="AR542" s="114" t="s">
        <v>1267</v>
      </c>
      <c r="AS542" s="107"/>
      <c r="AT542" s="107"/>
    </row>
    <row r="543" spans="1:46" x14ac:dyDescent="0.25">
      <c r="A543" s="106" t="s">
        <v>2380</v>
      </c>
      <c r="B543" s="107" t="s">
        <v>1256</v>
      </c>
      <c r="C543" s="107" t="s">
        <v>1257</v>
      </c>
      <c r="D543" s="107" t="s">
        <v>34</v>
      </c>
      <c r="E543" s="107" t="s">
        <v>22</v>
      </c>
      <c r="F543" s="107" t="s">
        <v>45</v>
      </c>
      <c r="G543" s="107" t="s">
        <v>2373</v>
      </c>
      <c r="H543" s="107" t="s">
        <v>2176</v>
      </c>
      <c r="I543" s="107" t="s">
        <v>2374</v>
      </c>
      <c r="J543" s="107"/>
      <c r="K543" s="107" t="s">
        <v>2050</v>
      </c>
      <c r="L543" s="108">
        <v>487</v>
      </c>
      <c r="M543" s="93">
        <v>750</v>
      </c>
      <c r="N543" s="108">
        <v>436</v>
      </c>
      <c r="O543" s="107" t="s">
        <v>2381</v>
      </c>
      <c r="P543" s="107" t="s">
        <v>2023</v>
      </c>
      <c r="Q543" s="107" t="s">
        <v>1259</v>
      </c>
      <c r="R543" s="107" t="s">
        <v>2179</v>
      </c>
      <c r="S543" s="107"/>
      <c r="T543" s="93">
        <v>440</v>
      </c>
      <c r="U543" s="109">
        <v>20</v>
      </c>
      <c r="V543" s="110">
        <v>45748</v>
      </c>
      <c r="W543" s="110"/>
      <c r="X543" s="107" t="s">
        <v>2376</v>
      </c>
      <c r="Y543" s="107"/>
      <c r="Z543" s="107"/>
      <c r="AA543" s="107"/>
      <c r="AB543" s="107"/>
      <c r="AC543" s="107"/>
      <c r="AD543" s="107" t="s">
        <v>1264</v>
      </c>
      <c r="AE543" s="110">
        <v>45124</v>
      </c>
      <c r="AF543" s="106" t="s">
        <v>2382</v>
      </c>
      <c r="AG543" s="108">
        <v>0.08</v>
      </c>
      <c r="AH543" s="108">
        <v>0.08</v>
      </c>
      <c r="AI543" s="108">
        <v>0.71381749562254548</v>
      </c>
      <c r="AJ543" s="106" t="s">
        <v>1267</v>
      </c>
      <c r="AK543" s="97">
        <v>51.088645408763611</v>
      </c>
      <c r="AL543" s="108">
        <v>0.22650000000000001</v>
      </c>
      <c r="AM543" s="111">
        <v>750</v>
      </c>
      <c r="AN543" s="112">
        <v>16</v>
      </c>
      <c r="AO543" s="113" t="s">
        <v>2027</v>
      </c>
      <c r="AP543" s="113" t="s">
        <v>1267</v>
      </c>
      <c r="AQ543" s="113" t="s">
        <v>1261</v>
      </c>
      <c r="AR543" s="114" t="s">
        <v>1267</v>
      </c>
      <c r="AS543" s="114"/>
      <c r="AT543" s="107"/>
    </row>
    <row r="544" spans="1:46" x14ac:dyDescent="0.25">
      <c r="A544" s="106" t="s">
        <v>2383</v>
      </c>
      <c r="B544" s="107" t="s">
        <v>1269</v>
      </c>
      <c r="C544" s="107" t="s">
        <v>1257</v>
      </c>
      <c r="D544" s="107" t="s">
        <v>34</v>
      </c>
      <c r="E544" s="107" t="s">
        <v>22</v>
      </c>
      <c r="F544" s="107" t="s">
        <v>45</v>
      </c>
      <c r="G544" s="107" t="s">
        <v>2373</v>
      </c>
      <c r="H544" s="107" t="s">
        <v>2176</v>
      </c>
      <c r="I544" s="107" t="s">
        <v>2374</v>
      </c>
      <c r="J544" s="107"/>
      <c r="K544" s="107" t="s">
        <v>2050</v>
      </c>
      <c r="L544" s="108">
        <v>487</v>
      </c>
      <c r="M544" s="93">
        <v>750</v>
      </c>
      <c r="N544" s="108">
        <v>436</v>
      </c>
      <c r="O544" s="107" t="s">
        <v>2381</v>
      </c>
      <c r="P544" s="107" t="s">
        <v>2023</v>
      </c>
      <c r="Q544" s="107" t="s">
        <v>1259</v>
      </c>
      <c r="R544" s="107" t="s">
        <v>2179</v>
      </c>
      <c r="S544" s="107"/>
      <c r="T544" s="93">
        <v>440</v>
      </c>
      <c r="U544" s="109">
        <v>20</v>
      </c>
      <c r="V544" s="110">
        <v>45748</v>
      </c>
      <c r="W544" s="110"/>
      <c r="X544" s="107" t="s">
        <v>2376</v>
      </c>
      <c r="Y544" s="107"/>
      <c r="Z544" s="107"/>
      <c r="AA544" s="107"/>
      <c r="AB544" s="107"/>
      <c r="AC544" s="107"/>
      <c r="AD544" s="107" t="s">
        <v>1264</v>
      </c>
      <c r="AE544" s="110">
        <v>45124</v>
      </c>
      <c r="AF544" s="106" t="s">
        <v>2382</v>
      </c>
      <c r="AG544" s="108">
        <v>0.08</v>
      </c>
      <c r="AH544" s="108">
        <v>0.08</v>
      </c>
      <c r="AI544" s="108">
        <v>0.71381749562254548</v>
      </c>
      <c r="AJ544" s="106" t="s">
        <v>1267</v>
      </c>
      <c r="AK544" s="97">
        <v>51.088645408763611</v>
      </c>
      <c r="AL544" s="108">
        <v>0.22650000000000001</v>
      </c>
      <c r="AM544" s="111">
        <v>750</v>
      </c>
      <c r="AN544" s="112">
        <v>16</v>
      </c>
      <c r="AO544" s="113" t="s">
        <v>2027</v>
      </c>
      <c r="AP544" s="113" t="s">
        <v>1267</v>
      </c>
      <c r="AQ544" s="113" t="s">
        <v>1261</v>
      </c>
      <c r="AR544" s="114" t="s">
        <v>1267</v>
      </c>
      <c r="AS544" s="114"/>
      <c r="AT544" s="107"/>
    </row>
    <row r="545" spans="1:46" x14ac:dyDescent="0.25">
      <c r="A545" s="106" t="s">
        <v>2384</v>
      </c>
      <c r="B545" s="107" t="s">
        <v>1271</v>
      </c>
      <c r="C545" s="107" t="s">
        <v>1257</v>
      </c>
      <c r="D545" s="107" t="s">
        <v>34</v>
      </c>
      <c r="E545" s="107" t="s">
        <v>22</v>
      </c>
      <c r="F545" s="107" t="s">
        <v>45</v>
      </c>
      <c r="G545" s="107" t="s">
        <v>2373</v>
      </c>
      <c r="H545" s="107" t="s">
        <v>2176</v>
      </c>
      <c r="I545" s="107" t="s">
        <v>2374</v>
      </c>
      <c r="J545" s="107"/>
      <c r="K545" s="107" t="s">
        <v>2050</v>
      </c>
      <c r="L545" s="108">
        <v>487</v>
      </c>
      <c r="M545" s="93">
        <v>750</v>
      </c>
      <c r="N545" s="108">
        <v>436</v>
      </c>
      <c r="O545" s="107" t="s">
        <v>2381</v>
      </c>
      <c r="P545" s="107" t="s">
        <v>2023</v>
      </c>
      <c r="Q545" s="107" t="s">
        <v>1259</v>
      </c>
      <c r="R545" s="107" t="s">
        <v>2179</v>
      </c>
      <c r="S545" s="107"/>
      <c r="T545" s="93">
        <v>440</v>
      </c>
      <c r="U545" s="109">
        <v>20</v>
      </c>
      <c r="V545" s="110">
        <v>45748</v>
      </c>
      <c r="W545" s="110"/>
      <c r="X545" s="107" t="s">
        <v>2376</v>
      </c>
      <c r="Y545" s="107"/>
      <c r="Z545" s="107"/>
      <c r="AA545" s="107"/>
      <c r="AB545" s="107"/>
      <c r="AC545" s="107"/>
      <c r="AD545" s="107" t="s">
        <v>1264</v>
      </c>
      <c r="AE545" s="110">
        <v>45124</v>
      </c>
      <c r="AF545" s="106" t="s">
        <v>2382</v>
      </c>
      <c r="AG545" s="108">
        <v>0.08</v>
      </c>
      <c r="AH545" s="108">
        <v>0.08</v>
      </c>
      <c r="AI545" s="108">
        <v>0.71381749562254548</v>
      </c>
      <c r="AJ545" s="106" t="s">
        <v>1267</v>
      </c>
      <c r="AK545" s="97">
        <v>51.088645408763611</v>
      </c>
      <c r="AL545" s="108">
        <v>0.22650000000000001</v>
      </c>
      <c r="AM545" s="111">
        <v>750</v>
      </c>
      <c r="AN545" s="112">
        <v>16</v>
      </c>
      <c r="AO545" s="113" t="s">
        <v>2027</v>
      </c>
      <c r="AP545" s="113" t="s">
        <v>1267</v>
      </c>
      <c r="AQ545" s="113" t="s">
        <v>1261</v>
      </c>
      <c r="AR545" s="114" t="s">
        <v>1267</v>
      </c>
      <c r="AS545" s="114"/>
      <c r="AT545" s="107"/>
    </row>
    <row r="546" spans="1:46" x14ac:dyDescent="0.25">
      <c r="A546" s="106" t="s">
        <v>2385</v>
      </c>
      <c r="B546" s="107" t="s">
        <v>1271</v>
      </c>
      <c r="C546" s="107" t="s">
        <v>1257</v>
      </c>
      <c r="D546" s="107" t="s">
        <v>34</v>
      </c>
      <c r="E546" s="107" t="s">
        <v>22</v>
      </c>
      <c r="F546" s="107" t="s">
        <v>45</v>
      </c>
      <c r="G546" s="107" t="s">
        <v>2373</v>
      </c>
      <c r="H546" s="107" t="s">
        <v>2176</v>
      </c>
      <c r="I546" s="107" t="s">
        <v>2386</v>
      </c>
      <c r="J546" s="107"/>
      <c r="K546" s="107" t="s">
        <v>2050</v>
      </c>
      <c r="L546" s="108">
        <v>487</v>
      </c>
      <c r="M546" s="93">
        <v>750</v>
      </c>
      <c r="N546" s="108">
        <v>436</v>
      </c>
      <c r="O546" s="107" t="s">
        <v>2387</v>
      </c>
      <c r="P546" s="107" t="s">
        <v>2023</v>
      </c>
      <c r="Q546" s="107" t="s">
        <v>1259</v>
      </c>
      <c r="R546" s="107" t="s">
        <v>2179</v>
      </c>
      <c r="S546" s="107"/>
      <c r="T546" s="93">
        <v>440</v>
      </c>
      <c r="U546" s="109">
        <v>20</v>
      </c>
      <c r="V546" s="110">
        <v>45748</v>
      </c>
      <c r="W546" s="110"/>
      <c r="X546" s="107" t="s">
        <v>2376</v>
      </c>
      <c r="Y546" s="107"/>
      <c r="Z546" s="107"/>
      <c r="AA546" s="107"/>
      <c r="AB546" s="107"/>
      <c r="AC546" s="107"/>
      <c r="AD546" s="107" t="s">
        <v>1264</v>
      </c>
      <c r="AE546" s="110">
        <v>45124</v>
      </c>
      <c r="AF546" s="106" t="s">
        <v>2382</v>
      </c>
      <c r="AG546" s="108">
        <v>0.08</v>
      </c>
      <c r="AH546" s="108">
        <v>0.08</v>
      </c>
      <c r="AI546" s="108">
        <v>0.71381749562254548</v>
      </c>
      <c r="AJ546" s="106" t="s">
        <v>1267</v>
      </c>
      <c r="AK546" s="97">
        <v>51.088645408763611</v>
      </c>
      <c r="AL546" s="108">
        <v>0.22650000000000001</v>
      </c>
      <c r="AM546" s="111">
        <v>750</v>
      </c>
      <c r="AN546" s="112">
        <v>16</v>
      </c>
      <c r="AO546" s="113" t="s">
        <v>2027</v>
      </c>
      <c r="AP546" s="113" t="s">
        <v>1267</v>
      </c>
      <c r="AQ546" s="113" t="s">
        <v>1261</v>
      </c>
      <c r="AR546" s="114" t="s">
        <v>1267</v>
      </c>
      <c r="AS546" s="114"/>
      <c r="AT546" s="107"/>
    </row>
    <row r="547" spans="1:46" x14ac:dyDescent="0.25">
      <c r="A547" s="107" t="s">
        <v>2388</v>
      </c>
      <c r="B547" s="107" t="s">
        <v>1256</v>
      </c>
      <c r="C547" s="107" t="s">
        <v>1257</v>
      </c>
      <c r="D547" s="107" t="s">
        <v>34</v>
      </c>
      <c r="E547" s="107" t="s">
        <v>22</v>
      </c>
      <c r="F547" s="107" t="s">
        <v>45</v>
      </c>
      <c r="G547" s="107" t="s">
        <v>1069</v>
      </c>
      <c r="H547" s="107" t="s">
        <v>2020</v>
      </c>
      <c r="I547" s="107" t="s">
        <v>2389</v>
      </c>
      <c r="J547" s="107" t="s">
        <v>1436</v>
      </c>
      <c r="K547" s="107" t="s">
        <v>2356</v>
      </c>
      <c r="L547" s="108">
        <v>398.37</v>
      </c>
      <c r="M547" s="93">
        <v>400</v>
      </c>
      <c r="N547" s="108">
        <v>356.44</v>
      </c>
      <c r="O547" s="107" t="s">
        <v>2390</v>
      </c>
      <c r="P547" s="107" t="s">
        <v>2023</v>
      </c>
      <c r="Q547" s="107" t="s">
        <v>1259</v>
      </c>
      <c r="R547" s="107" t="s">
        <v>2358</v>
      </c>
      <c r="S547" s="107" t="s">
        <v>2356</v>
      </c>
      <c r="T547" s="93">
        <v>222.03</v>
      </c>
      <c r="U547" s="107">
        <v>7</v>
      </c>
      <c r="V547" s="110">
        <v>45931</v>
      </c>
      <c r="W547" s="110"/>
      <c r="X547" s="107" t="s">
        <v>2391</v>
      </c>
      <c r="Y547" s="107"/>
      <c r="Z547" s="107"/>
      <c r="AA547" s="107"/>
      <c r="AB547" s="107"/>
      <c r="AC547" s="107"/>
      <c r="AD547" s="107" t="s">
        <v>1264</v>
      </c>
      <c r="AE547" s="110">
        <v>45124</v>
      </c>
      <c r="AF547" s="107" t="s">
        <v>2392</v>
      </c>
      <c r="AG547" s="108">
        <v>7.0000000000000007E-2</v>
      </c>
      <c r="AH547" s="108">
        <v>0.06</v>
      </c>
      <c r="AI547" s="108">
        <v>0.55000000000000004</v>
      </c>
      <c r="AJ547" s="107" t="s">
        <v>1267</v>
      </c>
      <c r="AK547" s="97">
        <v>74.22</v>
      </c>
      <c r="AL547" s="108">
        <v>0.52</v>
      </c>
      <c r="AM547" s="111">
        <v>400</v>
      </c>
      <c r="AN547" s="107">
        <v>4</v>
      </c>
      <c r="AO547" s="113" t="s">
        <v>2027</v>
      </c>
      <c r="AP547" s="113" t="s">
        <v>1267</v>
      </c>
      <c r="AQ547" s="113" t="s">
        <v>1261</v>
      </c>
      <c r="AR547" s="114" t="s">
        <v>1267</v>
      </c>
      <c r="AS547" s="107"/>
      <c r="AT547" s="107"/>
    </row>
    <row r="548" spans="1:46" x14ac:dyDescent="0.25">
      <c r="A548" s="106" t="s">
        <v>2393</v>
      </c>
      <c r="B548" s="107" t="s">
        <v>1256</v>
      </c>
      <c r="C548" s="107" t="s">
        <v>1257</v>
      </c>
      <c r="D548" s="107" t="s">
        <v>34</v>
      </c>
      <c r="E548" s="107" t="s">
        <v>22</v>
      </c>
      <c r="F548" s="107" t="s">
        <v>45</v>
      </c>
      <c r="G548" s="107" t="s">
        <v>1069</v>
      </c>
      <c r="H548" s="107" t="s">
        <v>2020</v>
      </c>
      <c r="I548" s="107" t="s">
        <v>2389</v>
      </c>
      <c r="J548" s="107" t="s">
        <v>2394</v>
      </c>
      <c r="K548" s="107" t="s">
        <v>2356</v>
      </c>
      <c r="L548" s="108">
        <v>194.09</v>
      </c>
      <c r="M548" s="93">
        <v>400</v>
      </c>
      <c r="N548" s="108">
        <v>173.67</v>
      </c>
      <c r="O548" s="107" t="s">
        <v>2395</v>
      </c>
      <c r="P548" s="107" t="s">
        <v>2023</v>
      </c>
      <c r="Q548" s="107" t="s">
        <v>1259</v>
      </c>
      <c r="R548" s="107" t="s">
        <v>2358</v>
      </c>
      <c r="S548" s="107" t="s">
        <v>2356</v>
      </c>
      <c r="T548" s="93">
        <v>222.03</v>
      </c>
      <c r="U548" s="109">
        <v>7</v>
      </c>
      <c r="V548" s="110">
        <v>45931</v>
      </c>
      <c r="W548" s="110"/>
      <c r="X548" s="107" t="s">
        <v>2391</v>
      </c>
      <c r="Y548" s="107"/>
      <c r="Z548" s="107"/>
      <c r="AA548" s="107"/>
      <c r="AB548" s="107"/>
      <c r="AC548" s="107"/>
      <c r="AD548" s="107" t="s">
        <v>1264</v>
      </c>
      <c r="AE548" s="110">
        <v>45124</v>
      </c>
      <c r="AF548" s="106" t="s">
        <v>2392</v>
      </c>
      <c r="AG548" s="108">
        <v>0.03</v>
      </c>
      <c r="AH548" s="108">
        <v>0.03</v>
      </c>
      <c r="AI548" s="108">
        <v>0.27</v>
      </c>
      <c r="AJ548" s="106" t="s">
        <v>1267</v>
      </c>
      <c r="AK548" s="97">
        <v>181.3</v>
      </c>
      <c r="AL548" s="108">
        <v>0.25</v>
      </c>
      <c r="AM548" s="111">
        <v>400</v>
      </c>
      <c r="AN548" s="112">
        <v>4</v>
      </c>
      <c r="AO548" s="113" t="s">
        <v>2027</v>
      </c>
      <c r="AP548" s="113" t="s">
        <v>1267</v>
      </c>
      <c r="AQ548" s="113" t="s">
        <v>1261</v>
      </c>
      <c r="AR548" s="114" t="s">
        <v>1267</v>
      </c>
      <c r="AS548" s="114"/>
      <c r="AT548" s="107"/>
    </row>
    <row r="549" spans="1:46" x14ac:dyDescent="0.25">
      <c r="A549" s="106" t="s">
        <v>2396</v>
      </c>
      <c r="B549" s="107" t="s">
        <v>1269</v>
      </c>
      <c r="C549" s="107" t="s">
        <v>1257</v>
      </c>
      <c r="D549" s="107" t="s">
        <v>34</v>
      </c>
      <c r="E549" s="107" t="s">
        <v>22</v>
      </c>
      <c r="F549" s="107" t="s">
        <v>45</v>
      </c>
      <c r="G549" s="107" t="s">
        <v>1069</v>
      </c>
      <c r="H549" s="107" t="s">
        <v>2020</v>
      </c>
      <c r="I549" s="107" t="s">
        <v>2389</v>
      </c>
      <c r="J549" s="107" t="s">
        <v>1436</v>
      </c>
      <c r="K549" s="107" t="s">
        <v>2356</v>
      </c>
      <c r="L549" s="108">
        <v>418.46</v>
      </c>
      <c r="M549" s="93">
        <v>400</v>
      </c>
      <c r="N549" s="108">
        <v>374.42</v>
      </c>
      <c r="O549" s="107" t="s">
        <v>2390</v>
      </c>
      <c r="P549" s="107" t="s">
        <v>2023</v>
      </c>
      <c r="Q549" s="107" t="s">
        <v>1259</v>
      </c>
      <c r="R549" s="107" t="s">
        <v>2358</v>
      </c>
      <c r="S549" s="107" t="s">
        <v>2356</v>
      </c>
      <c r="T549" s="93">
        <v>222.03</v>
      </c>
      <c r="U549" s="109">
        <v>7</v>
      </c>
      <c r="V549" s="110">
        <v>45931</v>
      </c>
      <c r="W549" s="110"/>
      <c r="X549" s="107" t="s">
        <v>2391</v>
      </c>
      <c r="Y549" s="107"/>
      <c r="Z549" s="107"/>
      <c r="AA549" s="107"/>
      <c r="AB549" s="107"/>
      <c r="AC549" s="107"/>
      <c r="AD549" s="107" t="s">
        <v>1264</v>
      </c>
      <c r="AE549" s="110">
        <v>45124</v>
      </c>
      <c r="AF549" s="106" t="s">
        <v>2392</v>
      </c>
      <c r="AG549" s="108">
        <v>7.0000000000000007E-2</v>
      </c>
      <c r="AH549" s="108">
        <v>0.06</v>
      </c>
      <c r="AI549" s="108">
        <v>0.57999999999999996</v>
      </c>
      <c r="AJ549" s="106" t="s">
        <v>1267</v>
      </c>
      <c r="AK549" s="97">
        <v>69.34</v>
      </c>
      <c r="AL549" s="108">
        <v>0.55000000000000004</v>
      </c>
      <c r="AM549" s="111">
        <v>400</v>
      </c>
      <c r="AN549" s="112">
        <v>4</v>
      </c>
      <c r="AO549" s="113" t="s">
        <v>2027</v>
      </c>
      <c r="AP549" s="113" t="s">
        <v>1267</v>
      </c>
      <c r="AQ549" s="113" t="s">
        <v>1261</v>
      </c>
      <c r="AR549" s="114" t="s">
        <v>1267</v>
      </c>
      <c r="AS549" s="114"/>
      <c r="AT549" s="107"/>
    </row>
    <row r="550" spans="1:46" x14ac:dyDescent="0.25">
      <c r="A550" s="106" t="s">
        <v>2397</v>
      </c>
      <c r="B550" s="107" t="s">
        <v>1269</v>
      </c>
      <c r="C550" s="107" t="s">
        <v>1257</v>
      </c>
      <c r="D550" s="107" t="s">
        <v>34</v>
      </c>
      <c r="E550" s="107" t="s">
        <v>22</v>
      </c>
      <c r="F550" s="107" t="s">
        <v>45</v>
      </c>
      <c r="G550" s="107" t="s">
        <v>1069</v>
      </c>
      <c r="H550" s="107" t="s">
        <v>2020</v>
      </c>
      <c r="I550" s="107" t="s">
        <v>2389</v>
      </c>
      <c r="J550" s="107" t="s">
        <v>2394</v>
      </c>
      <c r="K550" s="107" t="s">
        <v>2356</v>
      </c>
      <c r="L550" s="108">
        <v>218.34</v>
      </c>
      <c r="M550" s="93">
        <v>400</v>
      </c>
      <c r="N550" s="108">
        <v>195.36</v>
      </c>
      <c r="O550" s="107" t="s">
        <v>2395</v>
      </c>
      <c r="P550" s="107" t="s">
        <v>2023</v>
      </c>
      <c r="Q550" s="107" t="s">
        <v>1259</v>
      </c>
      <c r="R550" s="107" t="s">
        <v>2358</v>
      </c>
      <c r="S550" s="107" t="s">
        <v>2356</v>
      </c>
      <c r="T550" s="93">
        <v>222.03</v>
      </c>
      <c r="U550" s="109">
        <v>7</v>
      </c>
      <c r="V550" s="110">
        <v>45931</v>
      </c>
      <c r="W550" s="110"/>
      <c r="X550" s="107" t="s">
        <v>2391</v>
      </c>
      <c r="Y550" s="107"/>
      <c r="Z550" s="107"/>
      <c r="AA550" s="107"/>
      <c r="AB550" s="107"/>
      <c r="AC550" s="107"/>
      <c r="AD550" s="107" t="s">
        <v>1264</v>
      </c>
      <c r="AE550" s="110">
        <v>45124</v>
      </c>
      <c r="AF550" s="106" t="s">
        <v>2392</v>
      </c>
      <c r="AG550" s="108">
        <v>0.04</v>
      </c>
      <c r="AH550" s="108">
        <v>0.03</v>
      </c>
      <c r="AI550" s="108">
        <v>0.3</v>
      </c>
      <c r="AJ550" s="106" t="s">
        <v>1267</v>
      </c>
      <c r="AK550" s="97">
        <v>158.02000000000001</v>
      </c>
      <c r="AL550" s="108">
        <v>0.28999999999999998</v>
      </c>
      <c r="AM550" s="111">
        <v>400</v>
      </c>
      <c r="AN550" s="112">
        <v>4</v>
      </c>
      <c r="AO550" s="113" t="s">
        <v>2027</v>
      </c>
      <c r="AP550" s="113" t="s">
        <v>1267</v>
      </c>
      <c r="AQ550" s="113" t="s">
        <v>1261</v>
      </c>
      <c r="AR550" s="114" t="s">
        <v>1267</v>
      </c>
      <c r="AS550" s="114"/>
      <c r="AT550" s="107"/>
    </row>
    <row r="551" spans="1:46" x14ac:dyDescent="0.25">
      <c r="A551" s="106" t="s">
        <v>2398</v>
      </c>
      <c r="B551" s="107" t="s">
        <v>1271</v>
      </c>
      <c r="C551" s="107" t="s">
        <v>1257</v>
      </c>
      <c r="D551" s="107" t="s">
        <v>34</v>
      </c>
      <c r="E551" s="107" t="s">
        <v>22</v>
      </c>
      <c r="F551" s="107" t="s">
        <v>45</v>
      </c>
      <c r="G551" s="107" t="s">
        <v>1069</v>
      </c>
      <c r="H551" s="107" t="s">
        <v>2020</v>
      </c>
      <c r="I551" s="107" t="s">
        <v>2389</v>
      </c>
      <c r="J551" s="107" t="s">
        <v>1436</v>
      </c>
      <c r="K551" s="107" t="s">
        <v>2356</v>
      </c>
      <c r="L551" s="108">
        <v>337.87</v>
      </c>
      <c r="M551" s="93">
        <v>400</v>
      </c>
      <c r="N551" s="108">
        <v>302.31</v>
      </c>
      <c r="O551" s="107" t="s">
        <v>2390</v>
      </c>
      <c r="P551" s="107" t="s">
        <v>2023</v>
      </c>
      <c r="Q551" s="107" t="s">
        <v>1259</v>
      </c>
      <c r="R551" s="107" t="s">
        <v>2358</v>
      </c>
      <c r="S551" s="107" t="s">
        <v>2356</v>
      </c>
      <c r="T551" s="93">
        <v>222.03</v>
      </c>
      <c r="U551" s="109">
        <v>7</v>
      </c>
      <c r="V551" s="110">
        <v>45931</v>
      </c>
      <c r="W551" s="110"/>
      <c r="X551" s="107" t="s">
        <v>2391</v>
      </c>
      <c r="Y551" s="107"/>
      <c r="Z551" s="107"/>
      <c r="AA551" s="107"/>
      <c r="AB551" s="107"/>
      <c r="AC551" s="107"/>
      <c r="AD551" s="107" t="s">
        <v>1264</v>
      </c>
      <c r="AE551" s="110">
        <v>45124</v>
      </c>
      <c r="AF551" s="106" t="s">
        <v>2392</v>
      </c>
      <c r="AG551" s="108">
        <v>0.06</v>
      </c>
      <c r="AH551" s="108">
        <v>0.05</v>
      </c>
      <c r="AI551" s="108">
        <v>0.28000000000000003</v>
      </c>
      <c r="AJ551" s="106" t="s">
        <v>1267</v>
      </c>
      <c r="AK551" s="97">
        <v>92.42</v>
      </c>
      <c r="AL551" s="108">
        <v>0.45</v>
      </c>
      <c r="AM551" s="111">
        <v>400</v>
      </c>
      <c r="AN551" s="112">
        <v>4</v>
      </c>
      <c r="AO551" s="113" t="s">
        <v>2027</v>
      </c>
      <c r="AP551" s="113" t="s">
        <v>1267</v>
      </c>
      <c r="AQ551" s="113" t="s">
        <v>1261</v>
      </c>
      <c r="AR551" s="114" t="s">
        <v>1267</v>
      </c>
      <c r="AS551" s="114"/>
      <c r="AT551" s="107"/>
    </row>
    <row r="552" spans="1:46" x14ac:dyDescent="0.25">
      <c r="A552" s="106" t="s">
        <v>2399</v>
      </c>
      <c r="B552" s="107" t="s">
        <v>1271</v>
      </c>
      <c r="C552" s="107" t="s">
        <v>1257</v>
      </c>
      <c r="D552" s="107" t="s">
        <v>34</v>
      </c>
      <c r="E552" s="107" t="s">
        <v>22</v>
      </c>
      <c r="F552" s="107" t="s">
        <v>45</v>
      </c>
      <c r="G552" s="107" t="s">
        <v>1069</v>
      </c>
      <c r="H552" s="107" t="s">
        <v>2020</v>
      </c>
      <c r="I552" s="107" t="s">
        <v>2389</v>
      </c>
      <c r="J552" s="107" t="s">
        <v>2394</v>
      </c>
      <c r="K552" s="107" t="s">
        <v>2356</v>
      </c>
      <c r="L552" s="108">
        <v>204.98</v>
      </c>
      <c r="M552" s="93">
        <v>400</v>
      </c>
      <c r="N552" s="108">
        <v>183.41</v>
      </c>
      <c r="O552" s="107" t="s">
        <v>2395</v>
      </c>
      <c r="P552" s="107" t="s">
        <v>2023</v>
      </c>
      <c r="Q552" s="107" t="s">
        <v>1259</v>
      </c>
      <c r="R552" s="107" t="s">
        <v>2358</v>
      </c>
      <c r="S552" s="107" t="s">
        <v>2356</v>
      </c>
      <c r="T552" s="93">
        <v>222.03</v>
      </c>
      <c r="U552" s="109">
        <v>7</v>
      </c>
      <c r="V552" s="110">
        <v>45931</v>
      </c>
      <c r="W552" s="110"/>
      <c r="X552" s="107" t="s">
        <v>2391</v>
      </c>
      <c r="Y552" s="107"/>
      <c r="Z552" s="107"/>
      <c r="AA552" s="107"/>
      <c r="AB552" s="107"/>
      <c r="AC552" s="107"/>
      <c r="AD552" s="107" t="s">
        <v>1264</v>
      </c>
      <c r="AE552" s="110">
        <v>45124</v>
      </c>
      <c r="AF552" s="106" t="s">
        <v>2392</v>
      </c>
      <c r="AG552" s="108">
        <v>0.03</v>
      </c>
      <c r="AH552" s="108">
        <v>0.03</v>
      </c>
      <c r="AI552" s="108">
        <v>0.3</v>
      </c>
      <c r="AJ552" s="106" t="s">
        <v>1267</v>
      </c>
      <c r="AK552" s="97">
        <v>170.11</v>
      </c>
      <c r="AL552" s="108">
        <v>0.38200000000000001</v>
      </c>
      <c r="AM552" s="111">
        <v>400</v>
      </c>
      <c r="AN552" s="112">
        <v>4</v>
      </c>
      <c r="AO552" s="113" t="s">
        <v>2027</v>
      </c>
      <c r="AP552" s="113" t="s">
        <v>1267</v>
      </c>
      <c r="AQ552" s="113" t="s">
        <v>1261</v>
      </c>
      <c r="AR552" s="114" t="s">
        <v>1267</v>
      </c>
      <c r="AS552" s="114"/>
      <c r="AT552" s="107"/>
    </row>
    <row r="553" spans="1:46" x14ac:dyDescent="0.25">
      <c r="A553" s="106" t="s">
        <v>2400</v>
      </c>
      <c r="B553" s="107" t="s">
        <v>1256</v>
      </c>
      <c r="C553" s="107" t="s">
        <v>1257</v>
      </c>
      <c r="D553" s="107" t="s">
        <v>34</v>
      </c>
      <c r="E553" s="107" t="s">
        <v>22</v>
      </c>
      <c r="F553" s="107" t="s">
        <v>45</v>
      </c>
      <c r="G553" s="107" t="s">
        <v>318</v>
      </c>
      <c r="H553" s="107" t="s">
        <v>2176</v>
      </c>
      <c r="I553" s="107" t="s">
        <v>318</v>
      </c>
      <c r="J553" s="107" t="s">
        <v>2401</v>
      </c>
      <c r="K553" s="107"/>
      <c r="L553" s="108">
        <v>3.9193265815235314</v>
      </c>
      <c r="M553" s="93">
        <v>2.2200000000000002</v>
      </c>
      <c r="N553" s="108">
        <v>3.5285611619427568</v>
      </c>
      <c r="O553" s="107" t="s">
        <v>2402</v>
      </c>
      <c r="P553" s="107" t="s">
        <v>2023</v>
      </c>
      <c r="Q553" s="107" t="s">
        <v>1259</v>
      </c>
      <c r="R553" s="107" t="s">
        <v>2179</v>
      </c>
      <c r="S553" s="107"/>
      <c r="T553" s="93">
        <v>3.08</v>
      </c>
      <c r="U553" s="109">
        <v>15</v>
      </c>
      <c r="V553" s="110">
        <v>45931</v>
      </c>
      <c r="W553" s="110"/>
      <c r="X553" s="107" t="s">
        <v>1934</v>
      </c>
      <c r="Y553" s="107" t="s">
        <v>2105</v>
      </c>
      <c r="Z553" s="107"/>
      <c r="AA553" s="107"/>
      <c r="AB553" s="107"/>
      <c r="AC553" s="107"/>
      <c r="AD553" s="107" t="s">
        <v>1264</v>
      </c>
      <c r="AE553" s="110">
        <v>45145</v>
      </c>
      <c r="AF553" s="106" t="s">
        <v>2403</v>
      </c>
      <c r="AG553" s="108">
        <v>6.0628543438553918E-4</v>
      </c>
      <c r="AH553" s="108">
        <v>5.8215774491153234E-4</v>
      </c>
      <c r="AI553" s="108">
        <v>1.132510081771795</v>
      </c>
      <c r="AJ553" s="106" t="s">
        <v>26</v>
      </c>
      <c r="AK553" s="97">
        <v>21.966097290921844</v>
      </c>
      <c r="AL553" s="108">
        <v>9.770154187001103E-4</v>
      </c>
      <c r="AM553" s="111"/>
      <c r="AN553" s="112">
        <v>13</v>
      </c>
      <c r="AO553" s="113" t="s">
        <v>2056</v>
      </c>
      <c r="AP553" s="113" t="s">
        <v>1267</v>
      </c>
      <c r="AQ553" s="113" t="s">
        <v>1365</v>
      </c>
      <c r="AR553" s="114" t="s">
        <v>1267</v>
      </c>
      <c r="AS553" s="114"/>
      <c r="AT553" s="107"/>
    </row>
    <row r="554" spans="1:46" x14ac:dyDescent="0.25">
      <c r="A554" s="106" t="s">
        <v>2404</v>
      </c>
      <c r="B554" s="107" t="s">
        <v>1269</v>
      </c>
      <c r="C554" s="107" t="s">
        <v>1257</v>
      </c>
      <c r="D554" s="107" t="s">
        <v>34</v>
      </c>
      <c r="E554" s="107" t="s">
        <v>22</v>
      </c>
      <c r="F554" s="107" t="s">
        <v>45</v>
      </c>
      <c r="G554" s="107" t="s">
        <v>318</v>
      </c>
      <c r="H554" s="107" t="s">
        <v>2176</v>
      </c>
      <c r="I554" s="107" t="s">
        <v>318</v>
      </c>
      <c r="J554" s="107" t="s">
        <v>2401</v>
      </c>
      <c r="K554" s="107"/>
      <c r="L554" s="108">
        <v>2.7328657885528878</v>
      </c>
      <c r="M554" s="93">
        <v>2.2200000000000002</v>
      </c>
      <c r="N554" s="108">
        <v>2.4617366976223281</v>
      </c>
      <c r="O554" s="107" t="s">
        <v>2402</v>
      </c>
      <c r="P554" s="107" t="s">
        <v>2023</v>
      </c>
      <c r="Q554" s="107" t="s">
        <v>1259</v>
      </c>
      <c r="R554" s="107" t="s">
        <v>2179</v>
      </c>
      <c r="S554" s="107"/>
      <c r="T554" s="93">
        <v>3.08</v>
      </c>
      <c r="U554" s="109">
        <v>15</v>
      </c>
      <c r="V554" s="110">
        <v>45931</v>
      </c>
      <c r="W554" s="110"/>
      <c r="X554" s="107" t="s">
        <v>1934</v>
      </c>
      <c r="Y554" s="107" t="s">
        <v>2105</v>
      </c>
      <c r="Z554" s="107"/>
      <c r="AA554" s="107"/>
      <c r="AB554" s="107"/>
      <c r="AC554" s="107"/>
      <c r="AD554" s="107" t="s">
        <v>1264</v>
      </c>
      <c r="AE554" s="110">
        <v>45145</v>
      </c>
      <c r="AF554" s="106" t="s">
        <v>2403</v>
      </c>
      <c r="AG554" s="108">
        <v>4.3584774374272198E-4</v>
      </c>
      <c r="AH554" s="108">
        <v>4.1858616497645999E-4</v>
      </c>
      <c r="AI554" s="108">
        <v>0.81173835421049079</v>
      </c>
      <c r="AJ554" s="106" t="s">
        <v>1267</v>
      </c>
      <c r="AK554" s="97">
        <v>41.955592181771081</v>
      </c>
      <c r="AL554" s="108">
        <v>9.492986692334408E-4</v>
      </c>
      <c r="AM554" s="111"/>
      <c r="AN554" s="112">
        <v>13</v>
      </c>
      <c r="AO554" s="113" t="s">
        <v>2056</v>
      </c>
      <c r="AP554" s="113" t="s">
        <v>1267</v>
      </c>
      <c r="AQ554" s="113" t="s">
        <v>1365</v>
      </c>
      <c r="AR554" s="114" t="s">
        <v>1267</v>
      </c>
      <c r="AS554" s="114"/>
      <c r="AT554" s="107"/>
    </row>
    <row r="555" spans="1:46" x14ac:dyDescent="0.25">
      <c r="A555" s="106" t="s">
        <v>2405</v>
      </c>
      <c r="B555" s="107" t="s">
        <v>1271</v>
      </c>
      <c r="C555" s="107" t="s">
        <v>1257</v>
      </c>
      <c r="D555" s="107" t="s">
        <v>34</v>
      </c>
      <c r="E555" s="107" t="s">
        <v>22</v>
      </c>
      <c r="F555" s="107" t="s">
        <v>45</v>
      </c>
      <c r="G555" s="107" t="s">
        <v>318</v>
      </c>
      <c r="H555" s="107" t="s">
        <v>2176</v>
      </c>
      <c r="I555" s="107" t="s">
        <v>318</v>
      </c>
      <c r="J555" s="107" t="s">
        <v>2401</v>
      </c>
      <c r="K555" s="107"/>
      <c r="L555" s="108">
        <v>2.7328657885528878</v>
      </c>
      <c r="M555" s="93">
        <v>2.2200000000000002</v>
      </c>
      <c r="N555" s="108">
        <v>2.4617366976223281</v>
      </c>
      <c r="O555" s="107" t="s">
        <v>2402</v>
      </c>
      <c r="P555" s="107" t="s">
        <v>2023</v>
      </c>
      <c r="Q555" s="107" t="s">
        <v>1259</v>
      </c>
      <c r="R555" s="107" t="s">
        <v>2179</v>
      </c>
      <c r="S555" s="107"/>
      <c r="T555" s="93">
        <v>3.08</v>
      </c>
      <c r="U555" s="109">
        <v>15</v>
      </c>
      <c r="V555" s="110">
        <v>45931</v>
      </c>
      <c r="W555" s="110"/>
      <c r="X555" s="107" t="s">
        <v>1934</v>
      </c>
      <c r="Y555" s="107" t="s">
        <v>2105</v>
      </c>
      <c r="Z555" s="107"/>
      <c r="AA555" s="107"/>
      <c r="AB555" s="107"/>
      <c r="AC555" s="107"/>
      <c r="AD555" s="107" t="s">
        <v>1264</v>
      </c>
      <c r="AE555" s="110">
        <v>45145</v>
      </c>
      <c r="AF555" s="106" t="s">
        <v>2403</v>
      </c>
      <c r="AG555" s="108">
        <v>4.3584774374272198E-4</v>
      </c>
      <c r="AH555" s="108">
        <v>4.1858616497645999E-4</v>
      </c>
      <c r="AI555" s="108">
        <v>0.81173835421049079</v>
      </c>
      <c r="AJ555" s="106" t="s">
        <v>1267</v>
      </c>
      <c r="AK555" s="97">
        <v>41.955592181771081</v>
      </c>
      <c r="AL555" s="108">
        <v>9.492986692334408E-4</v>
      </c>
      <c r="AM555" s="111"/>
      <c r="AN555" s="112">
        <v>13</v>
      </c>
      <c r="AO555" s="113" t="s">
        <v>2056</v>
      </c>
      <c r="AP555" s="113" t="s">
        <v>1267</v>
      </c>
      <c r="AQ555" s="113" t="s">
        <v>1365</v>
      </c>
      <c r="AR555" s="114" t="s">
        <v>1267</v>
      </c>
      <c r="AS555" s="114"/>
      <c r="AT555" s="107"/>
    </row>
    <row r="556" spans="1:46" x14ac:dyDescent="0.25">
      <c r="A556" s="106" t="s">
        <v>2406</v>
      </c>
      <c r="B556" s="107" t="s">
        <v>1256</v>
      </c>
      <c r="C556" s="107" t="s">
        <v>1257</v>
      </c>
      <c r="D556" s="107" t="s">
        <v>34</v>
      </c>
      <c r="E556" s="107" t="s">
        <v>22</v>
      </c>
      <c r="F556" s="107" t="s">
        <v>45</v>
      </c>
      <c r="G556" s="107" t="s">
        <v>2373</v>
      </c>
      <c r="H556" s="107" t="s">
        <v>2047</v>
      </c>
      <c r="I556" s="107" t="s">
        <v>2386</v>
      </c>
      <c r="J556" s="107"/>
      <c r="K556" s="107" t="s">
        <v>2050</v>
      </c>
      <c r="L556" s="108">
        <v>992</v>
      </c>
      <c r="M556" s="93">
        <v>750</v>
      </c>
      <c r="N556" s="108">
        <v>888.03405320000002</v>
      </c>
      <c r="O556" s="107" t="s">
        <v>2407</v>
      </c>
      <c r="P556" s="107" t="s">
        <v>2023</v>
      </c>
      <c r="Q556" s="107" t="s">
        <v>1259</v>
      </c>
      <c r="R556" s="107" t="s">
        <v>2052</v>
      </c>
      <c r="S556" s="107"/>
      <c r="T556" s="93">
        <v>549</v>
      </c>
      <c r="U556" s="109">
        <v>18</v>
      </c>
      <c r="V556" s="110">
        <v>45200</v>
      </c>
      <c r="W556" s="110"/>
      <c r="X556" s="107" t="s">
        <v>2376</v>
      </c>
      <c r="Y556" s="107"/>
      <c r="Z556" s="107"/>
      <c r="AA556" s="107"/>
      <c r="AB556" s="107"/>
      <c r="AC556" s="107"/>
      <c r="AD556" s="107" t="s">
        <v>1264</v>
      </c>
      <c r="AE556" s="110">
        <v>45121</v>
      </c>
      <c r="AF556" s="106" t="s">
        <v>2377</v>
      </c>
      <c r="AG556" s="108">
        <v>0.17</v>
      </c>
      <c r="AH556" s="108">
        <v>0.16</v>
      </c>
      <c r="AI556" s="108">
        <v>1.23</v>
      </c>
      <c r="AJ556" s="106" t="s">
        <v>26</v>
      </c>
      <c r="AK556" s="97">
        <v>18.14</v>
      </c>
      <c r="AL556" s="108">
        <v>0.51277777777777778</v>
      </c>
      <c r="AM556" s="111">
        <v>750</v>
      </c>
      <c r="AN556" s="112">
        <v>16</v>
      </c>
      <c r="AO556" s="113" t="s">
        <v>2027</v>
      </c>
      <c r="AP556" s="113" t="s">
        <v>1267</v>
      </c>
      <c r="AQ556" s="113" t="s">
        <v>1261</v>
      </c>
      <c r="AR556" s="114" t="s">
        <v>1267</v>
      </c>
      <c r="AS556" s="114"/>
      <c r="AT556" s="107"/>
    </row>
    <row r="557" spans="1:46" x14ac:dyDescent="0.25">
      <c r="A557" s="107" t="s">
        <v>2408</v>
      </c>
      <c r="B557" s="107" t="s">
        <v>1256</v>
      </c>
      <c r="C557" s="107" t="s">
        <v>1257</v>
      </c>
      <c r="D557" s="107" t="s">
        <v>34</v>
      </c>
      <c r="E557" s="107" t="s">
        <v>22</v>
      </c>
      <c r="F557" s="107" t="s">
        <v>45</v>
      </c>
      <c r="G557" s="107" t="s">
        <v>2373</v>
      </c>
      <c r="H557" s="107" t="s">
        <v>2176</v>
      </c>
      <c r="I557" s="107" t="s">
        <v>2386</v>
      </c>
      <c r="J557" s="107"/>
      <c r="K557" s="107" t="s">
        <v>2050</v>
      </c>
      <c r="L557" s="108">
        <v>487</v>
      </c>
      <c r="M557" s="93">
        <v>750</v>
      </c>
      <c r="N557" s="108">
        <v>436</v>
      </c>
      <c r="O557" s="107" t="s">
        <v>2387</v>
      </c>
      <c r="P557" s="107" t="s">
        <v>2023</v>
      </c>
      <c r="Q557" s="107" t="s">
        <v>1259</v>
      </c>
      <c r="R557" s="107" t="s">
        <v>2179</v>
      </c>
      <c r="S557" s="107"/>
      <c r="T557" s="93">
        <v>440</v>
      </c>
      <c r="U557" s="107">
        <v>20</v>
      </c>
      <c r="V557" s="110">
        <v>45748</v>
      </c>
      <c r="W557" s="110"/>
      <c r="X557" s="107" t="s">
        <v>2376</v>
      </c>
      <c r="Y557" s="107"/>
      <c r="Z557" s="107"/>
      <c r="AA557" s="107"/>
      <c r="AB557" s="107"/>
      <c r="AC557" s="107"/>
      <c r="AD557" s="107" t="s">
        <v>1264</v>
      </c>
      <c r="AE557" s="110">
        <v>45124</v>
      </c>
      <c r="AF557" s="107" t="s">
        <v>2382</v>
      </c>
      <c r="AG557" s="108">
        <v>0.08</v>
      </c>
      <c r="AH557" s="108">
        <v>0.08</v>
      </c>
      <c r="AI557" s="108">
        <v>0.71381749562254548</v>
      </c>
      <c r="AJ557" s="107" t="s">
        <v>1267</v>
      </c>
      <c r="AK557" s="97">
        <v>51.088645408763611</v>
      </c>
      <c r="AL557" s="108">
        <v>0.22650000000000001</v>
      </c>
      <c r="AM557" s="111">
        <v>750</v>
      </c>
      <c r="AN557" s="107">
        <v>16</v>
      </c>
      <c r="AO557" s="113" t="s">
        <v>2027</v>
      </c>
      <c r="AP557" s="113" t="s">
        <v>1267</v>
      </c>
      <c r="AQ557" s="113" t="s">
        <v>1261</v>
      </c>
      <c r="AR557" s="114" t="s">
        <v>1267</v>
      </c>
      <c r="AS557" s="107"/>
      <c r="AT557" s="107"/>
    </row>
    <row r="558" spans="1:46" x14ac:dyDescent="0.25">
      <c r="A558" s="106" t="s">
        <v>2409</v>
      </c>
      <c r="B558" s="107" t="s">
        <v>1269</v>
      </c>
      <c r="C558" s="107" t="s">
        <v>1257</v>
      </c>
      <c r="D558" s="107" t="s">
        <v>34</v>
      </c>
      <c r="E558" s="107" t="s">
        <v>22</v>
      </c>
      <c r="F558" s="107" t="s">
        <v>45</v>
      </c>
      <c r="G558" s="107" t="s">
        <v>2373</v>
      </c>
      <c r="H558" s="107" t="s">
        <v>2047</v>
      </c>
      <c r="I558" s="107" t="s">
        <v>2386</v>
      </c>
      <c r="J558" s="107"/>
      <c r="K558" s="107" t="s">
        <v>2050</v>
      </c>
      <c r="L558" s="108">
        <v>992</v>
      </c>
      <c r="M558" s="93">
        <v>750</v>
      </c>
      <c r="N558" s="108">
        <v>888.03</v>
      </c>
      <c r="O558" s="107" t="s">
        <v>2407</v>
      </c>
      <c r="P558" s="107" t="s">
        <v>2023</v>
      </c>
      <c r="Q558" s="107" t="s">
        <v>1259</v>
      </c>
      <c r="R558" s="107" t="s">
        <v>2052</v>
      </c>
      <c r="S558" s="107"/>
      <c r="T558" s="93">
        <v>549</v>
      </c>
      <c r="U558" s="109">
        <v>18</v>
      </c>
      <c r="V558" s="110">
        <v>45200</v>
      </c>
      <c r="W558" s="110"/>
      <c r="X558" s="107" t="s">
        <v>2376</v>
      </c>
      <c r="Y558" s="107"/>
      <c r="Z558" s="107"/>
      <c r="AA558" s="107"/>
      <c r="AB558" s="107"/>
      <c r="AC558" s="107"/>
      <c r="AD558" s="107" t="s">
        <v>1264</v>
      </c>
      <c r="AE558" s="110">
        <v>45121</v>
      </c>
      <c r="AF558" s="106" t="s">
        <v>2377</v>
      </c>
      <c r="AG558" s="108">
        <v>0.17</v>
      </c>
      <c r="AH558" s="108">
        <v>0.16</v>
      </c>
      <c r="AI558" s="108">
        <v>1.23</v>
      </c>
      <c r="AJ558" s="106" t="s">
        <v>26</v>
      </c>
      <c r="AK558" s="97">
        <v>18.14</v>
      </c>
      <c r="AL558" s="108">
        <v>0.51277777777777778</v>
      </c>
      <c r="AM558" s="111">
        <v>750</v>
      </c>
      <c r="AN558" s="112">
        <v>16</v>
      </c>
      <c r="AO558" s="113" t="s">
        <v>2027</v>
      </c>
      <c r="AP558" s="113" t="s">
        <v>1267</v>
      </c>
      <c r="AQ558" s="113" t="s">
        <v>1261</v>
      </c>
      <c r="AR558" s="114" t="s">
        <v>1267</v>
      </c>
      <c r="AS558" s="114"/>
      <c r="AT558" s="107"/>
    </row>
    <row r="559" spans="1:46" x14ac:dyDescent="0.25">
      <c r="A559" s="107" t="s">
        <v>2410</v>
      </c>
      <c r="B559" s="107" t="s">
        <v>1269</v>
      </c>
      <c r="C559" s="107" t="s">
        <v>1257</v>
      </c>
      <c r="D559" s="107" t="s">
        <v>34</v>
      </c>
      <c r="E559" s="107" t="s">
        <v>22</v>
      </c>
      <c r="F559" s="107" t="s">
        <v>45</v>
      </c>
      <c r="G559" s="107" t="s">
        <v>2373</v>
      </c>
      <c r="H559" s="107" t="s">
        <v>2176</v>
      </c>
      <c r="I559" s="107" t="s">
        <v>2386</v>
      </c>
      <c r="J559" s="107"/>
      <c r="K559" s="107" t="s">
        <v>2050</v>
      </c>
      <c r="L559" s="108">
        <v>487</v>
      </c>
      <c r="M559" s="93">
        <v>750</v>
      </c>
      <c r="N559" s="108">
        <v>436</v>
      </c>
      <c r="O559" s="107" t="s">
        <v>2387</v>
      </c>
      <c r="P559" s="107" t="s">
        <v>2023</v>
      </c>
      <c r="Q559" s="107" t="s">
        <v>1259</v>
      </c>
      <c r="R559" s="107" t="s">
        <v>2179</v>
      </c>
      <c r="S559" s="107"/>
      <c r="T559" s="93">
        <v>440</v>
      </c>
      <c r="U559" s="107">
        <v>20</v>
      </c>
      <c r="V559" s="110">
        <v>45748</v>
      </c>
      <c r="W559" s="110"/>
      <c r="X559" s="107" t="s">
        <v>2376</v>
      </c>
      <c r="Y559" s="107"/>
      <c r="Z559" s="107"/>
      <c r="AA559" s="107"/>
      <c r="AB559" s="107"/>
      <c r="AC559" s="107"/>
      <c r="AD559" s="107" t="s">
        <v>1264</v>
      </c>
      <c r="AE559" s="110">
        <v>45124</v>
      </c>
      <c r="AF559" s="107" t="s">
        <v>2382</v>
      </c>
      <c r="AG559" s="108">
        <v>0.08</v>
      </c>
      <c r="AH559" s="108">
        <v>0.08</v>
      </c>
      <c r="AI559" s="108">
        <v>0.71381749562254548</v>
      </c>
      <c r="AJ559" s="107" t="s">
        <v>1267</v>
      </c>
      <c r="AK559" s="97">
        <v>51.088645408763611</v>
      </c>
      <c r="AL559" s="108">
        <v>0.22650000000000001</v>
      </c>
      <c r="AM559" s="111">
        <v>750</v>
      </c>
      <c r="AN559" s="107">
        <v>16</v>
      </c>
      <c r="AO559" s="113" t="s">
        <v>2027</v>
      </c>
      <c r="AP559" s="113" t="s">
        <v>1267</v>
      </c>
      <c r="AQ559" s="113" t="s">
        <v>1261</v>
      </c>
      <c r="AR559" s="114" t="s">
        <v>1267</v>
      </c>
      <c r="AS559" s="107"/>
      <c r="AT559" s="107"/>
    </row>
    <row r="560" spans="1:46" x14ac:dyDescent="0.25">
      <c r="A560" s="106" t="s">
        <v>2411</v>
      </c>
      <c r="B560" s="107" t="s">
        <v>1271</v>
      </c>
      <c r="C560" s="107" t="s">
        <v>1257</v>
      </c>
      <c r="D560" s="107" t="s">
        <v>34</v>
      </c>
      <c r="E560" s="107" t="s">
        <v>22</v>
      </c>
      <c r="F560" s="107" t="s">
        <v>45</v>
      </c>
      <c r="G560" s="107" t="s">
        <v>2373</v>
      </c>
      <c r="H560" s="107" t="s">
        <v>2047</v>
      </c>
      <c r="I560" s="107" t="s">
        <v>2386</v>
      </c>
      <c r="J560" s="107"/>
      <c r="K560" s="107" t="s">
        <v>2050</v>
      </c>
      <c r="L560" s="108">
        <v>992</v>
      </c>
      <c r="M560" s="93">
        <v>750</v>
      </c>
      <c r="N560" s="108">
        <v>888.03</v>
      </c>
      <c r="O560" s="107" t="s">
        <v>2407</v>
      </c>
      <c r="P560" s="107" t="s">
        <v>2023</v>
      </c>
      <c r="Q560" s="107" t="s">
        <v>1259</v>
      </c>
      <c r="R560" s="107" t="s">
        <v>2052</v>
      </c>
      <c r="S560" s="107"/>
      <c r="T560" s="93">
        <v>549</v>
      </c>
      <c r="U560" s="109">
        <v>18</v>
      </c>
      <c r="V560" s="110">
        <v>45200</v>
      </c>
      <c r="W560" s="110"/>
      <c r="X560" s="107" t="s">
        <v>2376</v>
      </c>
      <c r="Y560" s="107"/>
      <c r="Z560" s="107"/>
      <c r="AA560" s="107"/>
      <c r="AB560" s="107"/>
      <c r="AC560" s="107"/>
      <c r="AD560" s="107" t="s">
        <v>1264</v>
      </c>
      <c r="AE560" s="110">
        <v>45121</v>
      </c>
      <c r="AF560" s="106" t="s">
        <v>2377</v>
      </c>
      <c r="AG560" s="108">
        <v>0.17</v>
      </c>
      <c r="AH560" s="108">
        <v>0.16</v>
      </c>
      <c r="AI560" s="108">
        <v>1.23</v>
      </c>
      <c r="AJ560" s="106" t="s">
        <v>26</v>
      </c>
      <c r="AK560" s="97">
        <v>18.14</v>
      </c>
      <c r="AL560" s="108">
        <v>0.51277777777777778</v>
      </c>
      <c r="AM560" s="111">
        <v>750</v>
      </c>
      <c r="AN560" s="112">
        <v>16</v>
      </c>
      <c r="AO560" s="113" t="s">
        <v>2027</v>
      </c>
      <c r="AP560" s="113" t="s">
        <v>1267</v>
      </c>
      <c r="AQ560" s="113" t="s">
        <v>1261</v>
      </c>
      <c r="AR560" s="114" t="s">
        <v>1267</v>
      </c>
      <c r="AS560" s="114"/>
      <c r="AT560" s="107"/>
    </row>
    <row r="561" spans="1:46" x14ac:dyDescent="0.25">
      <c r="A561" s="107" t="s">
        <v>2412</v>
      </c>
      <c r="B561" s="107" t="s">
        <v>1256</v>
      </c>
      <c r="C561" s="107" t="s">
        <v>1257</v>
      </c>
      <c r="D561" s="107" t="s">
        <v>34</v>
      </c>
      <c r="E561" s="107" t="s">
        <v>22</v>
      </c>
      <c r="F561" s="107" t="s">
        <v>45</v>
      </c>
      <c r="G561" s="107" t="s">
        <v>39</v>
      </c>
      <c r="H561" s="107" t="s">
        <v>2176</v>
      </c>
      <c r="I561" s="107" t="s">
        <v>2413</v>
      </c>
      <c r="J561" s="107" t="s">
        <v>2414</v>
      </c>
      <c r="K561" s="107"/>
      <c r="L561" s="108">
        <v>3553.9685586031296</v>
      </c>
      <c r="M561" s="93">
        <v>9000</v>
      </c>
      <c r="N561" s="108">
        <v>3192.1028966125323</v>
      </c>
      <c r="O561" s="107" t="s">
        <v>2415</v>
      </c>
      <c r="P561" s="107" t="s">
        <v>2023</v>
      </c>
      <c r="Q561" s="107" t="s">
        <v>1259</v>
      </c>
      <c r="R561" s="107" t="s">
        <v>2179</v>
      </c>
      <c r="S561" s="107"/>
      <c r="T561" s="93">
        <v>10785.903952153454</v>
      </c>
      <c r="U561" s="107">
        <v>18</v>
      </c>
      <c r="V561" s="110">
        <v>45931</v>
      </c>
      <c r="W561" s="110"/>
      <c r="X561" s="107" t="s">
        <v>2416</v>
      </c>
      <c r="Y561" s="107"/>
      <c r="Z561" s="107"/>
      <c r="AA561" s="107"/>
      <c r="AB561" s="107"/>
      <c r="AC561" s="107" t="s">
        <v>2417</v>
      </c>
      <c r="AD561" s="107" t="s">
        <v>1264</v>
      </c>
      <c r="AE561" s="110">
        <v>45616</v>
      </c>
      <c r="AF561" s="107" t="s">
        <v>2418</v>
      </c>
      <c r="AG561" s="108">
        <v>0.66259218832747546</v>
      </c>
      <c r="AH561" s="108">
        <v>0.63554974074969828</v>
      </c>
      <c r="AI561" s="108">
        <v>0.2026851238792147</v>
      </c>
      <c r="AJ561" s="107" t="s">
        <v>1267</v>
      </c>
      <c r="AK561" s="97">
        <v>234.0266993229115</v>
      </c>
      <c r="AL561" s="108">
        <v>1.1933333333333334</v>
      </c>
      <c r="AM561" s="111">
        <v>9000</v>
      </c>
      <c r="AN561" s="107">
        <v>13</v>
      </c>
      <c r="AO561" s="113" t="s">
        <v>2027</v>
      </c>
      <c r="AP561" s="113" t="s">
        <v>1267</v>
      </c>
      <c r="AQ561" s="113" t="s">
        <v>1261</v>
      </c>
      <c r="AR561" s="114" t="s">
        <v>1267</v>
      </c>
      <c r="AS561" s="107"/>
      <c r="AT561" s="107"/>
    </row>
    <row r="562" spans="1:46" x14ac:dyDescent="0.25">
      <c r="A562" s="106" t="s">
        <v>2419</v>
      </c>
      <c r="B562" s="107" t="s">
        <v>1256</v>
      </c>
      <c r="C562" s="107" t="s">
        <v>1257</v>
      </c>
      <c r="D562" s="107" t="s">
        <v>34</v>
      </c>
      <c r="E562" s="107" t="s">
        <v>22</v>
      </c>
      <c r="F562" s="107" t="s">
        <v>45</v>
      </c>
      <c r="G562" s="107" t="s">
        <v>39</v>
      </c>
      <c r="H562" s="107" t="s">
        <v>2176</v>
      </c>
      <c r="I562" s="107" t="s">
        <v>2413</v>
      </c>
      <c r="J562" s="107" t="s">
        <v>2420</v>
      </c>
      <c r="K562" s="107"/>
      <c r="L562" s="108">
        <v>3222.3746769443187</v>
      </c>
      <c r="M562" s="93">
        <v>9000</v>
      </c>
      <c r="N562" s="108">
        <v>2893.9185872106405</v>
      </c>
      <c r="O562" s="107" t="s">
        <v>2421</v>
      </c>
      <c r="P562" s="107" t="s">
        <v>2023</v>
      </c>
      <c r="Q562" s="107" t="s">
        <v>1259</v>
      </c>
      <c r="R562" s="107" t="s">
        <v>2179</v>
      </c>
      <c r="S562" s="107"/>
      <c r="T562" s="93">
        <v>8513.5416535171607</v>
      </c>
      <c r="U562" s="109">
        <v>18</v>
      </c>
      <c r="V562" s="110">
        <v>45931</v>
      </c>
      <c r="W562" s="110"/>
      <c r="X562" s="107" t="s">
        <v>2416</v>
      </c>
      <c r="Y562" s="107"/>
      <c r="Z562" s="107"/>
      <c r="AA562" s="107"/>
      <c r="AB562" s="107"/>
      <c r="AC562" s="107" t="s">
        <v>2422</v>
      </c>
      <c r="AD562" s="107" t="s">
        <v>1264</v>
      </c>
      <c r="AE562" s="110">
        <v>45616</v>
      </c>
      <c r="AF562" s="107" t="s">
        <v>2418</v>
      </c>
      <c r="AG562" s="108">
        <v>0.65530183849803125</v>
      </c>
      <c r="AH562" s="108">
        <v>0.62849312543565916</v>
      </c>
      <c r="AI562" s="108">
        <v>0.2135862802716785</v>
      </c>
      <c r="AJ562" s="106" t="s">
        <v>1267</v>
      </c>
      <c r="AK562" s="97">
        <v>204.99722192001343</v>
      </c>
      <c r="AL562" s="108">
        <v>1.2916666666666667</v>
      </c>
      <c r="AM562" s="111">
        <v>9000</v>
      </c>
      <c r="AN562" s="112">
        <v>13</v>
      </c>
      <c r="AO562" s="113" t="s">
        <v>2027</v>
      </c>
      <c r="AP562" s="113" t="s">
        <v>1267</v>
      </c>
      <c r="AQ562" s="113" t="s">
        <v>1261</v>
      </c>
      <c r="AR562" s="114" t="s">
        <v>1267</v>
      </c>
      <c r="AS562" s="114"/>
      <c r="AT562" s="107"/>
    </row>
    <row r="563" spans="1:46" x14ac:dyDescent="0.25">
      <c r="A563" s="107" t="s">
        <v>2423</v>
      </c>
      <c r="B563" s="107" t="s">
        <v>1256</v>
      </c>
      <c r="C563" s="107" t="s">
        <v>1257</v>
      </c>
      <c r="D563" s="107" t="s">
        <v>34</v>
      </c>
      <c r="E563" s="107" t="s">
        <v>22</v>
      </c>
      <c r="F563" s="107" t="s">
        <v>45</v>
      </c>
      <c r="G563" s="107" t="s">
        <v>39</v>
      </c>
      <c r="H563" s="107" t="s">
        <v>2047</v>
      </c>
      <c r="I563" s="107" t="s">
        <v>2413</v>
      </c>
      <c r="J563" s="107" t="s">
        <v>2414</v>
      </c>
      <c r="K563" s="107"/>
      <c r="L563" s="108">
        <v>3621.7849619067729</v>
      </c>
      <c r="M563" s="93">
        <v>9000</v>
      </c>
      <c r="N563" s="108">
        <v>3253.0142226003145</v>
      </c>
      <c r="O563" s="107" t="s">
        <v>2424</v>
      </c>
      <c r="P563" s="107" t="s">
        <v>2023</v>
      </c>
      <c r="Q563" s="107" t="s">
        <v>1259</v>
      </c>
      <c r="R563" s="107" t="s">
        <v>2052</v>
      </c>
      <c r="S563" s="107"/>
      <c r="T563" s="93">
        <v>7624.8664971359904</v>
      </c>
      <c r="U563" s="107">
        <v>18</v>
      </c>
      <c r="V563" s="110">
        <v>45931</v>
      </c>
      <c r="W563" s="110"/>
      <c r="X563" s="107" t="s">
        <v>2416</v>
      </c>
      <c r="Y563" s="107"/>
      <c r="Z563" s="107"/>
      <c r="AA563" s="107"/>
      <c r="AB563" s="107"/>
      <c r="AC563" s="107" t="s">
        <v>2417</v>
      </c>
      <c r="AD563" s="107" t="s">
        <v>1264</v>
      </c>
      <c r="AE563" s="110">
        <v>45616</v>
      </c>
      <c r="AF563" s="107" t="s">
        <v>2418</v>
      </c>
      <c r="AG563" s="108">
        <v>0.6752356932793373</v>
      </c>
      <c r="AH563" s="108">
        <v>0.64767722494869973</v>
      </c>
      <c r="AI563" s="108">
        <v>0.26498222603204152</v>
      </c>
      <c r="AJ563" s="107" t="s">
        <v>1267</v>
      </c>
      <c r="AK563" s="97">
        <v>173.63812794512629</v>
      </c>
      <c r="AL563" s="108">
        <v>1.2161111111111111</v>
      </c>
      <c r="AM563" s="111">
        <v>9000</v>
      </c>
      <c r="AN563" s="107">
        <v>13</v>
      </c>
      <c r="AO563" s="113" t="s">
        <v>2027</v>
      </c>
      <c r="AP563" s="113" t="s">
        <v>1267</v>
      </c>
      <c r="AQ563" s="113" t="s">
        <v>1261</v>
      </c>
      <c r="AR563" s="114" t="s">
        <v>1267</v>
      </c>
      <c r="AS563" s="107"/>
      <c r="AT563" s="107"/>
    </row>
    <row r="564" spans="1:46" x14ac:dyDescent="0.25">
      <c r="A564" s="106" t="s">
        <v>2425</v>
      </c>
      <c r="B564" s="107" t="s">
        <v>1256</v>
      </c>
      <c r="C564" s="107" t="s">
        <v>1257</v>
      </c>
      <c r="D564" s="107" t="s">
        <v>34</v>
      </c>
      <c r="E564" s="107" t="s">
        <v>22</v>
      </c>
      <c r="F564" s="107" t="s">
        <v>45</v>
      </c>
      <c r="G564" s="107" t="s">
        <v>39</v>
      </c>
      <c r="H564" s="107" t="s">
        <v>2047</v>
      </c>
      <c r="I564" s="107" t="s">
        <v>2413</v>
      </c>
      <c r="J564" s="107" t="s">
        <v>2420</v>
      </c>
      <c r="K564" s="107"/>
      <c r="L564" s="108">
        <v>3394.5218393545269</v>
      </c>
      <c r="M564" s="93">
        <v>9000</v>
      </c>
      <c r="N564" s="108">
        <v>3048.5188193310341</v>
      </c>
      <c r="O564" s="107" t="s">
        <v>2426</v>
      </c>
      <c r="P564" s="107" t="s">
        <v>2023</v>
      </c>
      <c r="Q564" s="107" t="s">
        <v>1259</v>
      </c>
      <c r="R564" s="107" t="s">
        <v>2052</v>
      </c>
      <c r="S564" s="107"/>
      <c r="T564" s="93">
        <v>5597.8454515289231</v>
      </c>
      <c r="U564" s="109">
        <v>18</v>
      </c>
      <c r="V564" s="110">
        <v>45931</v>
      </c>
      <c r="W564" s="110"/>
      <c r="X564" s="107" t="s">
        <v>2416</v>
      </c>
      <c r="Y564" s="107"/>
      <c r="Z564" s="107"/>
      <c r="AA564" s="107"/>
      <c r="AB564" s="107"/>
      <c r="AC564" s="107" t="s">
        <v>2422</v>
      </c>
      <c r="AD564" s="107" t="s">
        <v>1264</v>
      </c>
      <c r="AE564" s="110">
        <v>45616</v>
      </c>
      <c r="AF564" s="107" t="s">
        <v>2418</v>
      </c>
      <c r="AG564" s="108">
        <v>0.69030967071157179</v>
      </c>
      <c r="AH564" s="108">
        <v>0.66206877041331524</v>
      </c>
      <c r="AI564" s="108">
        <v>0.34638559662019502</v>
      </c>
      <c r="AJ564" s="106" t="s">
        <v>1267</v>
      </c>
      <c r="AK564" s="97">
        <v>117.44702112410714</v>
      </c>
      <c r="AL564" s="108">
        <v>1.345</v>
      </c>
      <c r="AM564" s="111">
        <v>9000</v>
      </c>
      <c r="AN564" s="112">
        <v>13</v>
      </c>
      <c r="AO564" s="113" t="s">
        <v>2027</v>
      </c>
      <c r="AP564" s="113" t="s">
        <v>1267</v>
      </c>
      <c r="AQ564" s="113" t="s">
        <v>1261</v>
      </c>
      <c r="AR564" s="114" t="s">
        <v>1267</v>
      </c>
      <c r="AS564" s="114"/>
      <c r="AT564" s="107"/>
    </row>
    <row r="565" spans="1:46" x14ac:dyDescent="0.25">
      <c r="A565" s="107" t="s">
        <v>2427</v>
      </c>
      <c r="B565" s="107" t="s">
        <v>1269</v>
      </c>
      <c r="C565" s="107" t="s">
        <v>1257</v>
      </c>
      <c r="D565" s="107" t="s">
        <v>34</v>
      </c>
      <c r="E565" s="107" t="s">
        <v>22</v>
      </c>
      <c r="F565" s="107" t="s">
        <v>45</v>
      </c>
      <c r="G565" s="107" t="s">
        <v>39</v>
      </c>
      <c r="H565" s="107" t="s">
        <v>2176</v>
      </c>
      <c r="I565" s="107" t="s">
        <v>2413</v>
      </c>
      <c r="J565" s="107" t="s">
        <v>2414</v>
      </c>
      <c r="K565" s="107"/>
      <c r="L565" s="108">
        <v>2311.393089672486</v>
      </c>
      <c r="M565" s="93">
        <v>9000</v>
      </c>
      <c r="N565" s="108">
        <v>2076.0466658865721</v>
      </c>
      <c r="O565" s="107" t="s">
        <v>2415</v>
      </c>
      <c r="P565" s="107" t="s">
        <v>2023</v>
      </c>
      <c r="Q565" s="107" t="s">
        <v>1259</v>
      </c>
      <c r="R565" s="107" t="s">
        <v>2179</v>
      </c>
      <c r="S565" s="107"/>
      <c r="T565" s="93">
        <v>10785.903952153454</v>
      </c>
      <c r="U565" s="107">
        <v>18</v>
      </c>
      <c r="V565" s="110">
        <v>45931</v>
      </c>
      <c r="W565" s="110"/>
      <c r="X565" s="107" t="s">
        <v>2416</v>
      </c>
      <c r="Y565" s="107"/>
      <c r="Z565" s="107"/>
      <c r="AA565" s="107"/>
      <c r="AB565" s="107"/>
      <c r="AC565" s="107" t="s">
        <v>2417</v>
      </c>
      <c r="AD565" s="107" t="s">
        <v>1264</v>
      </c>
      <c r="AE565" s="110">
        <v>45616</v>
      </c>
      <c r="AF565" s="107" t="s">
        <v>2418</v>
      </c>
      <c r="AG565" s="108">
        <v>0.43092981271985437</v>
      </c>
      <c r="AH565" s="108">
        <v>0.41334222705936885</v>
      </c>
      <c r="AI565" s="108">
        <v>0.13352153250609525</v>
      </c>
      <c r="AJ565" s="107" t="s">
        <v>1267</v>
      </c>
      <c r="AK565" s="97">
        <v>367.08129585232422</v>
      </c>
      <c r="AL565" s="108">
        <v>0.7761111111111112</v>
      </c>
      <c r="AM565" s="111">
        <v>9000</v>
      </c>
      <c r="AN565" s="107">
        <v>13</v>
      </c>
      <c r="AO565" s="113" t="s">
        <v>2027</v>
      </c>
      <c r="AP565" s="113" t="s">
        <v>1267</v>
      </c>
      <c r="AQ565" s="113" t="s">
        <v>1261</v>
      </c>
      <c r="AR565" s="114" t="s">
        <v>1267</v>
      </c>
      <c r="AS565" s="107"/>
      <c r="AT565" s="107"/>
    </row>
    <row r="566" spans="1:46" x14ac:dyDescent="0.25">
      <c r="A566" s="106" t="s">
        <v>2428</v>
      </c>
      <c r="B566" s="107" t="s">
        <v>1269</v>
      </c>
      <c r="C566" s="107" t="s">
        <v>1257</v>
      </c>
      <c r="D566" s="107" t="s">
        <v>34</v>
      </c>
      <c r="E566" s="107" t="s">
        <v>22</v>
      </c>
      <c r="F566" s="107" t="s">
        <v>45</v>
      </c>
      <c r="G566" s="107" t="s">
        <v>39</v>
      </c>
      <c r="H566" s="107" t="s">
        <v>2176</v>
      </c>
      <c r="I566" s="107" t="s">
        <v>2413</v>
      </c>
      <c r="J566" s="107" t="s">
        <v>2420</v>
      </c>
      <c r="K566" s="107"/>
      <c r="L566" s="108">
        <v>1878.8491237960322</v>
      </c>
      <c r="M566" s="93">
        <v>9000</v>
      </c>
      <c r="N566" s="108">
        <v>1687.3383597570137</v>
      </c>
      <c r="O566" s="107" t="s">
        <v>2421</v>
      </c>
      <c r="P566" s="107" t="s">
        <v>2023</v>
      </c>
      <c r="Q566" s="107" t="s">
        <v>1259</v>
      </c>
      <c r="R566" s="107" t="s">
        <v>2179</v>
      </c>
      <c r="S566" s="107"/>
      <c r="T566" s="93">
        <v>8346.1592924409524</v>
      </c>
      <c r="U566" s="109">
        <v>18</v>
      </c>
      <c r="V566" s="110">
        <v>45931</v>
      </c>
      <c r="W566" s="110"/>
      <c r="X566" s="107" t="s">
        <v>2416</v>
      </c>
      <c r="Y566" s="107"/>
      <c r="Z566" s="107"/>
      <c r="AA566" s="107"/>
      <c r="AB566" s="107"/>
      <c r="AC566" s="107" t="s">
        <v>2422</v>
      </c>
      <c r="AD566" s="107" t="s">
        <v>1264</v>
      </c>
      <c r="AE566" s="110">
        <v>45616</v>
      </c>
      <c r="AF566" s="107" t="s">
        <v>2418</v>
      </c>
      <c r="AG566" s="108">
        <v>0.38208259700311381</v>
      </c>
      <c r="AH566" s="108">
        <v>0.36645141438250645</v>
      </c>
      <c r="AI566" s="108">
        <v>0.13612306136985167</v>
      </c>
      <c r="AJ566" s="106" t="s">
        <v>1267</v>
      </c>
      <c r="AK566" s="97">
        <v>343.01895354696654</v>
      </c>
      <c r="AL566" s="108">
        <v>0.78388888888888886</v>
      </c>
      <c r="AM566" s="111">
        <v>9000</v>
      </c>
      <c r="AN566" s="112">
        <v>13</v>
      </c>
      <c r="AO566" s="113" t="s">
        <v>2027</v>
      </c>
      <c r="AP566" s="113" t="s">
        <v>1267</v>
      </c>
      <c r="AQ566" s="113" t="s">
        <v>1261</v>
      </c>
      <c r="AR566" s="114" t="s">
        <v>1267</v>
      </c>
      <c r="AS566" s="114"/>
      <c r="AT566" s="107"/>
    </row>
    <row r="567" spans="1:46" x14ac:dyDescent="0.25">
      <c r="A567" s="107" t="s">
        <v>2429</v>
      </c>
      <c r="B567" s="107" t="s">
        <v>1269</v>
      </c>
      <c r="C567" s="107" t="s">
        <v>1257</v>
      </c>
      <c r="D567" s="107" t="s">
        <v>34</v>
      </c>
      <c r="E567" s="107" t="s">
        <v>22</v>
      </c>
      <c r="F567" s="107" t="s">
        <v>45</v>
      </c>
      <c r="G567" s="107" t="s">
        <v>39</v>
      </c>
      <c r="H567" s="107" t="s">
        <v>2047</v>
      </c>
      <c r="I567" s="107" t="s">
        <v>2413</v>
      </c>
      <c r="J567" s="107" t="s">
        <v>2414</v>
      </c>
      <c r="K567" s="107"/>
      <c r="L567" s="108">
        <v>4145.3663078711097</v>
      </c>
      <c r="M567" s="93">
        <v>9000</v>
      </c>
      <c r="N567" s="108">
        <v>3723.2844299771505</v>
      </c>
      <c r="O567" s="107" t="s">
        <v>2424</v>
      </c>
      <c r="P567" s="107" t="s">
        <v>2023</v>
      </c>
      <c r="Q567" s="107" t="s">
        <v>1259</v>
      </c>
      <c r="R567" s="107" t="s">
        <v>2052</v>
      </c>
      <c r="S567" s="107"/>
      <c r="T567" s="93">
        <v>7624.8664971359904</v>
      </c>
      <c r="U567" s="107">
        <v>18</v>
      </c>
      <c r="V567" s="110">
        <v>45931</v>
      </c>
      <c r="W567" s="110"/>
      <c r="X567" s="107" t="s">
        <v>2416</v>
      </c>
      <c r="Y567" s="107"/>
      <c r="Z567" s="107"/>
      <c r="AA567" s="107"/>
      <c r="AB567" s="107"/>
      <c r="AC567" s="107" t="s">
        <v>2417</v>
      </c>
      <c r="AD567" s="107" t="s">
        <v>1264</v>
      </c>
      <c r="AE567" s="110">
        <v>45616</v>
      </c>
      <c r="AF567" s="107" t="s">
        <v>2418</v>
      </c>
      <c r="AG567" s="108">
        <v>0.77285076895302607</v>
      </c>
      <c r="AH567" s="108">
        <v>0.7413083258439207</v>
      </c>
      <c r="AI567" s="108">
        <v>0.30540706475145724</v>
      </c>
      <c r="AJ567" s="107" t="s">
        <v>1267</v>
      </c>
      <c r="AK567" s="97">
        <v>147.63186185158347</v>
      </c>
      <c r="AL567" s="108">
        <v>1.3922222222222222</v>
      </c>
      <c r="AM567" s="111">
        <v>9000</v>
      </c>
      <c r="AN567" s="107">
        <v>13</v>
      </c>
      <c r="AO567" s="113" t="s">
        <v>2027</v>
      </c>
      <c r="AP567" s="113" t="s">
        <v>1267</v>
      </c>
      <c r="AQ567" s="113" t="s">
        <v>1261</v>
      </c>
      <c r="AR567" s="114" t="s">
        <v>1267</v>
      </c>
      <c r="AS567" s="107"/>
      <c r="AT567" s="107"/>
    </row>
    <row r="568" spans="1:46" x14ac:dyDescent="0.25">
      <c r="A568" s="106" t="s">
        <v>2430</v>
      </c>
      <c r="B568" s="107" t="s">
        <v>1269</v>
      </c>
      <c r="C568" s="107" t="s">
        <v>1257</v>
      </c>
      <c r="D568" s="107" t="s">
        <v>34</v>
      </c>
      <c r="E568" s="107" t="s">
        <v>22</v>
      </c>
      <c r="F568" s="107" t="s">
        <v>45</v>
      </c>
      <c r="G568" s="107" t="s">
        <v>39</v>
      </c>
      <c r="H568" s="107" t="s">
        <v>2047</v>
      </c>
      <c r="I568" s="107" t="s">
        <v>2413</v>
      </c>
      <c r="J568" s="107" t="s">
        <v>2420</v>
      </c>
      <c r="K568" s="107"/>
      <c r="L568" s="108">
        <v>3854.7750483114855</v>
      </c>
      <c r="M568" s="93">
        <v>9000</v>
      </c>
      <c r="N568" s="108">
        <v>3461.8584988393527</v>
      </c>
      <c r="O568" s="107" t="s">
        <v>2426</v>
      </c>
      <c r="P568" s="107" t="s">
        <v>2023</v>
      </c>
      <c r="Q568" s="107" t="s">
        <v>1259</v>
      </c>
      <c r="R568" s="107" t="s">
        <v>2052</v>
      </c>
      <c r="S568" s="107"/>
      <c r="T568" s="93">
        <v>5504.9901101828318</v>
      </c>
      <c r="U568" s="109">
        <v>18</v>
      </c>
      <c r="V568" s="110">
        <v>45931</v>
      </c>
      <c r="W568" s="110"/>
      <c r="X568" s="107" t="s">
        <v>2416</v>
      </c>
      <c r="Y568" s="107"/>
      <c r="Z568" s="107"/>
      <c r="AA568" s="107"/>
      <c r="AB568" s="107"/>
      <c r="AC568" s="107" t="s">
        <v>2422</v>
      </c>
      <c r="AD568" s="107" t="s">
        <v>1264</v>
      </c>
      <c r="AE568" s="110">
        <v>45616</v>
      </c>
      <c r="AF568" s="107" t="s">
        <v>2418</v>
      </c>
      <c r="AG568" s="108">
        <v>0.78390672389165594</v>
      </c>
      <c r="AH568" s="108">
        <v>0.75183672317771966</v>
      </c>
      <c r="AI568" s="108">
        <v>0.40495804108408895</v>
      </c>
      <c r="AJ568" s="106" t="s">
        <v>1267</v>
      </c>
      <c r="AK568" s="97">
        <v>97.594011148518859</v>
      </c>
      <c r="AL568" s="108">
        <v>1.5311111111111111</v>
      </c>
      <c r="AM568" s="111">
        <v>9000</v>
      </c>
      <c r="AN568" s="112">
        <v>13</v>
      </c>
      <c r="AO568" s="113" t="s">
        <v>2027</v>
      </c>
      <c r="AP568" s="113" t="s">
        <v>1267</v>
      </c>
      <c r="AQ568" s="113" t="s">
        <v>1261</v>
      </c>
      <c r="AR568" s="114" t="s">
        <v>1267</v>
      </c>
      <c r="AS568" s="114"/>
      <c r="AT568" s="107"/>
    </row>
    <row r="569" spans="1:46" x14ac:dyDescent="0.25">
      <c r="A569" s="107" t="s">
        <v>2431</v>
      </c>
      <c r="B569" s="107" t="s">
        <v>1271</v>
      </c>
      <c r="C569" s="107" t="s">
        <v>1257</v>
      </c>
      <c r="D569" s="107" t="s">
        <v>34</v>
      </c>
      <c r="E569" s="107" t="s">
        <v>22</v>
      </c>
      <c r="F569" s="107" t="s">
        <v>45</v>
      </c>
      <c r="G569" s="107" t="s">
        <v>39</v>
      </c>
      <c r="H569" s="107" t="s">
        <v>2176</v>
      </c>
      <c r="I569" s="107" t="s">
        <v>2413</v>
      </c>
      <c r="J569" s="107" t="s">
        <v>2414</v>
      </c>
      <c r="K569" s="107"/>
      <c r="L569" s="108">
        <v>2311.393089672486</v>
      </c>
      <c r="M569" s="93">
        <v>9000</v>
      </c>
      <c r="N569" s="108">
        <v>2076.0466658865721</v>
      </c>
      <c r="O569" s="107" t="s">
        <v>2415</v>
      </c>
      <c r="P569" s="107" t="s">
        <v>2023</v>
      </c>
      <c r="Q569" s="107" t="s">
        <v>1259</v>
      </c>
      <c r="R569" s="107" t="s">
        <v>2179</v>
      </c>
      <c r="S569" s="107"/>
      <c r="T569" s="93">
        <v>10785.903952153454</v>
      </c>
      <c r="U569" s="107">
        <v>18</v>
      </c>
      <c r="V569" s="110">
        <v>45931</v>
      </c>
      <c r="W569" s="110"/>
      <c r="X569" s="107" t="s">
        <v>2416</v>
      </c>
      <c r="Y569" s="107"/>
      <c r="Z569" s="107"/>
      <c r="AA569" s="107"/>
      <c r="AB569" s="107"/>
      <c r="AC569" s="107" t="s">
        <v>2417</v>
      </c>
      <c r="AD569" s="107" t="s">
        <v>1264</v>
      </c>
      <c r="AE569" s="110">
        <v>45616</v>
      </c>
      <c r="AF569" s="107" t="s">
        <v>2418</v>
      </c>
      <c r="AG569" s="108">
        <v>0.43092981271985437</v>
      </c>
      <c r="AH569" s="108">
        <v>0.41334222705936885</v>
      </c>
      <c r="AI569" s="108">
        <v>0.13352153250609525</v>
      </c>
      <c r="AJ569" s="107" t="s">
        <v>1267</v>
      </c>
      <c r="AK569" s="97">
        <v>367.08129585232422</v>
      </c>
      <c r="AL569" s="108">
        <v>0.7761111111111112</v>
      </c>
      <c r="AM569" s="111">
        <v>9000</v>
      </c>
      <c r="AN569" s="107">
        <v>13</v>
      </c>
      <c r="AO569" s="113" t="s">
        <v>2027</v>
      </c>
      <c r="AP569" s="113" t="s">
        <v>1267</v>
      </c>
      <c r="AQ569" s="113" t="s">
        <v>1261</v>
      </c>
      <c r="AR569" s="114" t="s">
        <v>1267</v>
      </c>
      <c r="AS569" s="107"/>
      <c r="AT569" s="107"/>
    </row>
    <row r="570" spans="1:46" x14ac:dyDescent="0.25">
      <c r="A570" s="107" t="s">
        <v>2432</v>
      </c>
      <c r="B570" s="107" t="s">
        <v>1271</v>
      </c>
      <c r="C570" s="107" t="s">
        <v>1257</v>
      </c>
      <c r="D570" s="107" t="s">
        <v>34</v>
      </c>
      <c r="E570" s="107" t="s">
        <v>22</v>
      </c>
      <c r="F570" s="107" t="s">
        <v>45</v>
      </c>
      <c r="G570" s="107" t="s">
        <v>39</v>
      </c>
      <c r="H570" s="107" t="s">
        <v>2176</v>
      </c>
      <c r="I570" s="107" t="s">
        <v>2413</v>
      </c>
      <c r="J570" s="107" t="s">
        <v>2420</v>
      </c>
      <c r="K570" s="107"/>
      <c r="L570" s="108">
        <v>1878.8491237960322</v>
      </c>
      <c r="M570" s="93">
        <v>9000</v>
      </c>
      <c r="N570" s="108">
        <v>1687.3383597570137</v>
      </c>
      <c r="O570" s="107" t="s">
        <v>2421</v>
      </c>
      <c r="P570" s="107" t="s">
        <v>2023</v>
      </c>
      <c r="Q570" s="107" t="s">
        <v>1259</v>
      </c>
      <c r="R570" s="107" t="s">
        <v>2179</v>
      </c>
      <c r="S570" s="107"/>
      <c r="T570" s="93">
        <v>8346.1592924409524</v>
      </c>
      <c r="U570" s="107">
        <v>18</v>
      </c>
      <c r="V570" s="110">
        <v>45931</v>
      </c>
      <c r="W570" s="110"/>
      <c r="X570" s="107" t="s">
        <v>2416</v>
      </c>
      <c r="Y570" s="107"/>
      <c r="Z570" s="107"/>
      <c r="AA570" s="107"/>
      <c r="AB570" s="107"/>
      <c r="AC570" s="107" t="s">
        <v>2422</v>
      </c>
      <c r="AD570" s="107" t="s">
        <v>1264</v>
      </c>
      <c r="AE570" s="110">
        <v>45616</v>
      </c>
      <c r="AF570" s="107" t="s">
        <v>2418</v>
      </c>
      <c r="AG570" s="108">
        <v>0.38208259700311381</v>
      </c>
      <c r="AH570" s="108">
        <v>0.36645141438250645</v>
      </c>
      <c r="AI570" s="108">
        <v>0.13612306136985167</v>
      </c>
      <c r="AJ570" s="107" t="s">
        <v>1267</v>
      </c>
      <c r="AK570" s="97">
        <v>343.01895354696654</v>
      </c>
      <c r="AL570" s="108">
        <v>0.78388888888888886</v>
      </c>
      <c r="AM570" s="111">
        <v>9000</v>
      </c>
      <c r="AN570" s="107">
        <v>13</v>
      </c>
      <c r="AO570" s="113" t="s">
        <v>2027</v>
      </c>
      <c r="AP570" s="113" t="s">
        <v>1267</v>
      </c>
      <c r="AQ570" s="113" t="s">
        <v>1261</v>
      </c>
      <c r="AR570" s="114" t="s">
        <v>1267</v>
      </c>
      <c r="AS570" s="107"/>
      <c r="AT570" s="107"/>
    </row>
    <row r="571" spans="1:46" x14ac:dyDescent="0.25">
      <c r="A571" s="107" t="s">
        <v>2433</v>
      </c>
      <c r="B571" s="107" t="s">
        <v>1271</v>
      </c>
      <c r="C571" s="107" t="s">
        <v>1257</v>
      </c>
      <c r="D571" s="107" t="s">
        <v>34</v>
      </c>
      <c r="E571" s="107" t="s">
        <v>22</v>
      </c>
      <c r="F571" s="107" t="s">
        <v>45</v>
      </c>
      <c r="G571" s="107" t="s">
        <v>39</v>
      </c>
      <c r="H571" s="107" t="s">
        <v>2047</v>
      </c>
      <c r="I571" s="107" t="s">
        <v>2413</v>
      </c>
      <c r="J571" s="107" t="s">
        <v>2414</v>
      </c>
      <c r="K571" s="107"/>
      <c r="L571" s="108">
        <v>4145.3663078711097</v>
      </c>
      <c r="M571" s="93">
        <v>9000</v>
      </c>
      <c r="N571" s="108">
        <v>3723.2844299771505</v>
      </c>
      <c r="O571" s="107" t="s">
        <v>2424</v>
      </c>
      <c r="P571" s="107" t="s">
        <v>2023</v>
      </c>
      <c r="Q571" s="107" t="s">
        <v>1259</v>
      </c>
      <c r="R571" s="107" t="s">
        <v>2052</v>
      </c>
      <c r="S571" s="107"/>
      <c r="T571" s="93">
        <v>7624.8664971359904</v>
      </c>
      <c r="U571" s="107">
        <v>18</v>
      </c>
      <c r="V571" s="110">
        <v>45931</v>
      </c>
      <c r="W571" s="110"/>
      <c r="X571" s="107" t="s">
        <v>2416</v>
      </c>
      <c r="Y571" s="107"/>
      <c r="Z571" s="107"/>
      <c r="AA571" s="107"/>
      <c r="AB571" s="107"/>
      <c r="AC571" s="107" t="s">
        <v>2417</v>
      </c>
      <c r="AD571" s="107" t="s">
        <v>1264</v>
      </c>
      <c r="AE571" s="110">
        <v>45616</v>
      </c>
      <c r="AF571" s="107" t="s">
        <v>2418</v>
      </c>
      <c r="AG571" s="108">
        <v>0.77285076895302607</v>
      </c>
      <c r="AH571" s="108">
        <v>0.7413083258439207</v>
      </c>
      <c r="AI571" s="108">
        <v>0.30540706475145724</v>
      </c>
      <c r="AJ571" s="107" t="s">
        <v>1267</v>
      </c>
      <c r="AK571" s="97">
        <v>147.63186185158347</v>
      </c>
      <c r="AL571" s="108">
        <v>1.3922222222222222</v>
      </c>
      <c r="AM571" s="111">
        <v>9000</v>
      </c>
      <c r="AN571" s="107">
        <v>13</v>
      </c>
      <c r="AO571" s="113" t="s">
        <v>2027</v>
      </c>
      <c r="AP571" s="113" t="s">
        <v>1267</v>
      </c>
      <c r="AQ571" s="113" t="s">
        <v>1261</v>
      </c>
      <c r="AR571" s="114" t="s">
        <v>1267</v>
      </c>
      <c r="AS571" s="107"/>
      <c r="AT571" s="107"/>
    </row>
    <row r="572" spans="1:46" x14ac:dyDescent="0.25">
      <c r="A572" s="107" t="s">
        <v>2434</v>
      </c>
      <c r="B572" s="107" t="s">
        <v>1271</v>
      </c>
      <c r="C572" s="107" t="s">
        <v>1257</v>
      </c>
      <c r="D572" s="107" t="s">
        <v>34</v>
      </c>
      <c r="E572" s="107" t="s">
        <v>22</v>
      </c>
      <c r="F572" s="107" t="s">
        <v>45</v>
      </c>
      <c r="G572" s="107" t="s">
        <v>39</v>
      </c>
      <c r="H572" s="107" t="s">
        <v>2047</v>
      </c>
      <c r="I572" s="107" t="s">
        <v>2413</v>
      </c>
      <c r="J572" s="107" t="s">
        <v>2420</v>
      </c>
      <c r="K572" s="107"/>
      <c r="L572" s="108">
        <v>3854.7750483114855</v>
      </c>
      <c r="M572" s="93">
        <v>9000</v>
      </c>
      <c r="N572" s="108">
        <v>3461.8584988393527</v>
      </c>
      <c r="O572" s="107" t="s">
        <v>2426</v>
      </c>
      <c r="P572" s="107" t="s">
        <v>2023</v>
      </c>
      <c r="Q572" s="107" t="s">
        <v>1259</v>
      </c>
      <c r="R572" s="107" t="s">
        <v>2052</v>
      </c>
      <c r="S572" s="107"/>
      <c r="T572" s="93">
        <v>5504.9901101828318</v>
      </c>
      <c r="U572" s="107">
        <v>18</v>
      </c>
      <c r="V572" s="110">
        <v>45931</v>
      </c>
      <c r="W572" s="110"/>
      <c r="X572" s="107" t="s">
        <v>2416</v>
      </c>
      <c r="Y572" s="107"/>
      <c r="Z572" s="107"/>
      <c r="AA572" s="107"/>
      <c r="AB572" s="107"/>
      <c r="AC572" s="107" t="s">
        <v>2422</v>
      </c>
      <c r="AD572" s="107" t="s">
        <v>1264</v>
      </c>
      <c r="AE572" s="110">
        <v>45616</v>
      </c>
      <c r="AF572" s="107" t="s">
        <v>2418</v>
      </c>
      <c r="AG572" s="108">
        <v>0.78390672389165594</v>
      </c>
      <c r="AH572" s="108">
        <v>0.75183672317771966</v>
      </c>
      <c r="AI572" s="108">
        <v>0.40495804108408895</v>
      </c>
      <c r="AJ572" s="107" t="s">
        <v>1267</v>
      </c>
      <c r="AK572" s="97">
        <v>97.594011148518859</v>
      </c>
      <c r="AL572" s="108">
        <v>1.5311111111111111</v>
      </c>
      <c r="AM572" s="111">
        <v>9000</v>
      </c>
      <c r="AN572" s="107">
        <v>13</v>
      </c>
      <c r="AO572" s="113" t="s">
        <v>2027</v>
      </c>
      <c r="AP572" s="113" t="s">
        <v>1267</v>
      </c>
      <c r="AQ572" s="113" t="s">
        <v>1261</v>
      </c>
      <c r="AR572" s="114" t="s">
        <v>1267</v>
      </c>
      <c r="AS572" s="107"/>
      <c r="AT572" s="107"/>
    </row>
    <row r="573" spans="1:46" x14ac:dyDescent="0.25">
      <c r="A573" s="107" t="s">
        <v>2435</v>
      </c>
      <c r="B573" s="107" t="s">
        <v>1273</v>
      </c>
      <c r="C573" s="107" t="s">
        <v>1257</v>
      </c>
      <c r="D573" s="107" t="s">
        <v>34</v>
      </c>
      <c r="E573" s="107" t="s">
        <v>22</v>
      </c>
      <c r="F573" s="107" t="s">
        <v>45</v>
      </c>
      <c r="G573" s="107" t="s">
        <v>1757</v>
      </c>
      <c r="H573" s="107" t="s">
        <v>2077</v>
      </c>
      <c r="I573" s="107" t="s">
        <v>1750</v>
      </c>
      <c r="J573" s="107"/>
      <c r="K573" s="107"/>
      <c r="L573" s="108">
        <v>909.21116406735086</v>
      </c>
      <c r="M573" s="93">
        <v>1600</v>
      </c>
      <c r="N573" s="108">
        <v>816</v>
      </c>
      <c r="O573" s="107" t="s">
        <v>2436</v>
      </c>
      <c r="P573" s="107" t="s">
        <v>2023</v>
      </c>
      <c r="Q573" s="107" t="s">
        <v>1259</v>
      </c>
      <c r="R573" s="107" t="s">
        <v>2080</v>
      </c>
      <c r="S573" s="107"/>
      <c r="T573" s="93">
        <v>827</v>
      </c>
      <c r="U573" s="107">
        <v>15</v>
      </c>
      <c r="V573" s="110">
        <v>45200</v>
      </c>
      <c r="W573" s="110"/>
      <c r="X573" s="107" t="s">
        <v>2437</v>
      </c>
      <c r="Y573" s="107"/>
      <c r="Z573" s="107"/>
      <c r="AA573" s="107"/>
      <c r="AB573" s="107"/>
      <c r="AC573" s="107"/>
      <c r="AD573" s="107" t="s">
        <v>1331</v>
      </c>
      <c r="AE573" s="110"/>
      <c r="AF573" s="107"/>
      <c r="AG573" s="108">
        <v>0.12968185403115129</v>
      </c>
      <c r="AH573" s="108">
        <v>0.13529788581947363</v>
      </c>
      <c r="AI573" s="108">
        <v>0.28276471478633575</v>
      </c>
      <c r="AJ573" s="107" t="s">
        <v>1267</v>
      </c>
      <c r="AK573" s="97">
        <v>69.777141889443499</v>
      </c>
      <c r="AL573" s="108">
        <v>0.56371092172175741</v>
      </c>
      <c r="AM573" s="111">
        <v>1600</v>
      </c>
      <c r="AN573" s="107">
        <v>10</v>
      </c>
      <c r="AO573" s="113" t="s">
        <v>2027</v>
      </c>
      <c r="AP573" s="113" t="s">
        <v>1267</v>
      </c>
      <c r="AQ573" s="113" t="s">
        <v>1261</v>
      </c>
      <c r="AR573" s="114" t="s">
        <v>1267</v>
      </c>
      <c r="AS573" s="107"/>
      <c r="AT573" s="107"/>
    </row>
    <row r="574" spans="1:46" x14ac:dyDescent="0.25">
      <c r="A574" s="106" t="s">
        <v>2438</v>
      </c>
      <c r="B574" s="107" t="s">
        <v>1273</v>
      </c>
      <c r="C574" s="107" t="s">
        <v>1257</v>
      </c>
      <c r="D574" s="107" t="s">
        <v>34</v>
      </c>
      <c r="E574" s="107" t="s">
        <v>22</v>
      </c>
      <c r="F574" s="107" t="s">
        <v>45</v>
      </c>
      <c r="G574" s="107" t="s">
        <v>1757</v>
      </c>
      <c r="H574" s="107" t="s">
        <v>2439</v>
      </c>
      <c r="I574" s="107" t="s">
        <v>1750</v>
      </c>
      <c r="J574" s="107"/>
      <c r="K574" s="107"/>
      <c r="L574" s="108">
        <v>909.21116406735086</v>
      </c>
      <c r="M574" s="93">
        <v>1600</v>
      </c>
      <c r="N574" s="108">
        <v>816</v>
      </c>
      <c r="O574" s="107" t="s">
        <v>4334</v>
      </c>
      <c r="P574" s="107" t="s">
        <v>2023</v>
      </c>
      <c r="Q574" s="107" t="s">
        <v>1259</v>
      </c>
      <c r="R574" s="107" t="s">
        <v>2332</v>
      </c>
      <c r="S574" s="107"/>
      <c r="T574" s="93">
        <v>827</v>
      </c>
      <c r="U574" s="109">
        <v>15</v>
      </c>
      <c r="V574" s="110">
        <v>45200</v>
      </c>
      <c r="W574" s="110"/>
      <c r="X574" s="107" t="s">
        <v>2437</v>
      </c>
      <c r="Y574" s="107"/>
      <c r="Z574" s="107"/>
      <c r="AA574" s="107"/>
      <c r="AB574" s="107"/>
      <c r="AC574" s="107"/>
      <c r="AD574" s="107" t="s">
        <v>1331</v>
      </c>
      <c r="AE574" s="110"/>
      <c r="AF574" s="106"/>
      <c r="AG574" s="108">
        <v>0.12968185403115129</v>
      </c>
      <c r="AH574" s="108">
        <v>0.13529788581947363</v>
      </c>
      <c r="AI574" s="108">
        <v>0.28276471478633575</v>
      </c>
      <c r="AJ574" s="106" t="s">
        <v>1267</v>
      </c>
      <c r="AK574" s="97">
        <v>69.777141889443499</v>
      </c>
      <c r="AL574" s="108">
        <v>0.56371092172175741</v>
      </c>
      <c r="AM574" s="111">
        <v>1600</v>
      </c>
      <c r="AN574" s="112">
        <v>10</v>
      </c>
      <c r="AO574" s="113" t="s">
        <v>2027</v>
      </c>
      <c r="AP574" s="113" t="s">
        <v>1267</v>
      </c>
      <c r="AQ574" s="113" t="s">
        <v>1261</v>
      </c>
      <c r="AR574" s="114" t="s">
        <v>1267</v>
      </c>
      <c r="AS574" s="114"/>
      <c r="AT574" s="107"/>
    </row>
    <row r="575" spans="1:46" x14ac:dyDescent="0.25">
      <c r="A575" s="107" t="s">
        <v>2440</v>
      </c>
      <c r="B575" s="107" t="s">
        <v>1256</v>
      </c>
      <c r="C575" s="107" t="s">
        <v>1257</v>
      </c>
      <c r="D575" s="107" t="s">
        <v>34</v>
      </c>
      <c r="E575" s="107" t="s">
        <v>22</v>
      </c>
      <c r="F575" s="107" t="s">
        <v>45</v>
      </c>
      <c r="G575" s="107" t="s">
        <v>1069</v>
      </c>
      <c r="H575" s="107" t="s">
        <v>2176</v>
      </c>
      <c r="I575" s="107" t="s">
        <v>2441</v>
      </c>
      <c r="J575" s="107" t="s">
        <v>2442</v>
      </c>
      <c r="K575" s="107"/>
      <c r="L575" s="108">
        <v>80.430000000000007</v>
      </c>
      <c r="M575" s="93">
        <v>85</v>
      </c>
      <c r="N575" s="108">
        <v>72.12</v>
      </c>
      <c r="O575" s="107" t="s">
        <v>2443</v>
      </c>
      <c r="P575" s="107" t="s">
        <v>2023</v>
      </c>
      <c r="Q575" s="107" t="s">
        <v>1259</v>
      </c>
      <c r="R575" s="107" t="s">
        <v>2179</v>
      </c>
      <c r="S575" s="107"/>
      <c r="T575" s="93">
        <v>46.39</v>
      </c>
      <c r="U575" s="107">
        <v>15</v>
      </c>
      <c r="V575" s="110">
        <v>45200</v>
      </c>
      <c r="W575" s="110"/>
      <c r="X575" s="107" t="s">
        <v>2391</v>
      </c>
      <c r="Y575" s="107"/>
      <c r="Z575" s="107"/>
      <c r="AA575" s="107"/>
      <c r="AB575" s="107"/>
      <c r="AC575" s="107" t="s">
        <v>2444</v>
      </c>
      <c r="AD575" s="107" t="s">
        <v>1264</v>
      </c>
      <c r="AE575" s="110">
        <v>44726</v>
      </c>
      <c r="AF575" s="107" t="s">
        <v>2445</v>
      </c>
      <c r="AG575" s="108">
        <v>1.1528E-2</v>
      </c>
      <c r="AH575" s="108">
        <v>0.01</v>
      </c>
      <c r="AI575" s="108">
        <v>0.92</v>
      </c>
      <c r="AJ575" s="107" t="s">
        <v>1267</v>
      </c>
      <c r="AK575" s="97">
        <v>32.659999999999997</v>
      </c>
      <c r="AL575" s="108">
        <v>4.5999999999999999E-2</v>
      </c>
      <c r="AM575" s="111">
        <v>85</v>
      </c>
      <c r="AN575" s="107">
        <v>4</v>
      </c>
      <c r="AO575" s="113" t="s">
        <v>2027</v>
      </c>
      <c r="AP575" s="113" t="s">
        <v>1267</v>
      </c>
      <c r="AQ575" s="113" t="s">
        <v>1261</v>
      </c>
      <c r="AR575" s="114" t="s">
        <v>1267</v>
      </c>
      <c r="AS575" s="107"/>
      <c r="AT575" s="107"/>
    </row>
    <row r="576" spans="1:46" x14ac:dyDescent="0.25">
      <c r="A576" s="106" t="s">
        <v>2446</v>
      </c>
      <c r="B576" s="107" t="s">
        <v>1256</v>
      </c>
      <c r="C576" s="107" t="s">
        <v>1257</v>
      </c>
      <c r="D576" s="107" t="s">
        <v>34</v>
      </c>
      <c r="E576" s="107" t="s">
        <v>22</v>
      </c>
      <c r="F576" s="107" t="s">
        <v>45</v>
      </c>
      <c r="G576" s="107" t="s">
        <v>1069</v>
      </c>
      <c r="H576" s="107" t="s">
        <v>2447</v>
      </c>
      <c r="I576" s="107" t="s">
        <v>2441</v>
      </c>
      <c r="J576" s="107" t="s">
        <v>2442</v>
      </c>
      <c r="K576" s="107"/>
      <c r="L576" s="108">
        <v>65.7</v>
      </c>
      <c r="M576" s="93">
        <v>85</v>
      </c>
      <c r="N576" s="108">
        <v>58.91</v>
      </c>
      <c r="O576" s="107" t="s">
        <v>2448</v>
      </c>
      <c r="P576" s="107" t="s">
        <v>2023</v>
      </c>
      <c r="Q576" s="107" t="s">
        <v>1259</v>
      </c>
      <c r="R576" s="107" t="s">
        <v>2449</v>
      </c>
      <c r="S576" s="107"/>
      <c r="T576" s="93">
        <v>46.39</v>
      </c>
      <c r="U576" s="109">
        <v>15</v>
      </c>
      <c r="V576" s="110">
        <v>45200</v>
      </c>
      <c r="W576" s="110"/>
      <c r="X576" s="107" t="s">
        <v>2391</v>
      </c>
      <c r="Y576" s="107"/>
      <c r="Z576" s="107"/>
      <c r="AA576" s="107"/>
      <c r="AB576" s="107"/>
      <c r="AC576" s="107" t="s">
        <v>2444</v>
      </c>
      <c r="AD576" s="107" t="s">
        <v>1264</v>
      </c>
      <c r="AE576" s="110">
        <v>44726</v>
      </c>
      <c r="AF576" s="106" t="s">
        <v>2445</v>
      </c>
      <c r="AG576" s="108">
        <v>6.6369999999999997E-3</v>
      </c>
      <c r="AH576" s="108">
        <v>0.01</v>
      </c>
      <c r="AI576" s="108">
        <v>0.75</v>
      </c>
      <c r="AJ576" s="106" t="s">
        <v>1267</v>
      </c>
      <c r="AK576" s="97">
        <v>45.18</v>
      </c>
      <c r="AL576" s="108">
        <v>3.7999999999999999E-2</v>
      </c>
      <c r="AM576" s="111">
        <v>85</v>
      </c>
      <c r="AN576" s="112">
        <v>4</v>
      </c>
      <c r="AO576" s="113" t="s">
        <v>2027</v>
      </c>
      <c r="AP576" s="113" t="s">
        <v>1267</v>
      </c>
      <c r="AQ576" s="113" t="s">
        <v>1261</v>
      </c>
      <c r="AR576" s="114" t="s">
        <v>1267</v>
      </c>
      <c r="AS576" s="114"/>
      <c r="AT576" s="107"/>
    </row>
    <row r="577" spans="1:46" x14ac:dyDescent="0.25">
      <c r="A577" s="107" t="s">
        <v>2450</v>
      </c>
      <c r="B577" s="107" t="s">
        <v>1256</v>
      </c>
      <c r="C577" s="107" t="s">
        <v>1257</v>
      </c>
      <c r="D577" s="107" t="s">
        <v>34</v>
      </c>
      <c r="E577" s="107" t="s">
        <v>22</v>
      </c>
      <c r="F577" s="107" t="s">
        <v>45</v>
      </c>
      <c r="G577" s="107" t="s">
        <v>1069</v>
      </c>
      <c r="H577" s="107" t="s">
        <v>2176</v>
      </c>
      <c r="I577" s="107" t="s">
        <v>2451</v>
      </c>
      <c r="J577" s="107" t="s">
        <v>2442</v>
      </c>
      <c r="K577" s="107"/>
      <c r="L577" s="108">
        <v>80.434690340179614</v>
      </c>
      <c r="M577" s="93">
        <v>225</v>
      </c>
      <c r="N577" s="108">
        <v>72.118695948052135</v>
      </c>
      <c r="O577" s="107" t="s">
        <v>2452</v>
      </c>
      <c r="P577" s="107" t="s">
        <v>2023</v>
      </c>
      <c r="Q577" s="107" t="s">
        <v>1259</v>
      </c>
      <c r="R577" s="107" t="s">
        <v>2179</v>
      </c>
      <c r="S577" s="107"/>
      <c r="T577" s="93">
        <v>148.58000000000001</v>
      </c>
      <c r="U577" s="107">
        <v>15</v>
      </c>
      <c r="V577" s="110">
        <v>45931</v>
      </c>
      <c r="W577" s="110"/>
      <c r="X577" s="107" t="s">
        <v>2391</v>
      </c>
      <c r="Y577" s="107"/>
      <c r="Z577" s="107"/>
      <c r="AA577" s="107"/>
      <c r="AB577" s="107"/>
      <c r="AC577" s="107" t="s">
        <v>2444</v>
      </c>
      <c r="AD577" s="107" t="s">
        <v>1264</v>
      </c>
      <c r="AE577" s="110">
        <v>44726</v>
      </c>
      <c r="AF577" s="107" t="s">
        <v>2445</v>
      </c>
      <c r="AG577" s="108">
        <v>1.1527831114961664E-2</v>
      </c>
      <c r="AH577" s="108">
        <v>1.1045694011154305E-2</v>
      </c>
      <c r="AI577" s="108">
        <v>0.92120099473218708</v>
      </c>
      <c r="AJ577" s="107" t="s">
        <v>1267</v>
      </c>
      <c r="AK577" s="97">
        <v>32.557399215543256</v>
      </c>
      <c r="AL577" s="108">
        <v>4.5999999999999999E-2</v>
      </c>
      <c r="AM577" s="111">
        <v>225</v>
      </c>
      <c r="AN577" s="107">
        <v>4</v>
      </c>
      <c r="AO577" s="113" t="s">
        <v>2027</v>
      </c>
      <c r="AP577" s="113" t="s">
        <v>1267</v>
      </c>
      <c r="AQ577" s="113" t="s">
        <v>1261</v>
      </c>
      <c r="AR577" s="114" t="s">
        <v>1267</v>
      </c>
      <c r="AS577" s="107"/>
      <c r="AT577" s="107"/>
    </row>
    <row r="578" spans="1:46" x14ac:dyDescent="0.25">
      <c r="A578" s="106" t="s">
        <v>2453</v>
      </c>
      <c r="B578" s="107" t="s">
        <v>1256</v>
      </c>
      <c r="C578" s="107" t="s">
        <v>1257</v>
      </c>
      <c r="D578" s="107" t="s">
        <v>34</v>
      </c>
      <c r="E578" s="107" t="s">
        <v>22</v>
      </c>
      <c r="F578" s="107" t="s">
        <v>45</v>
      </c>
      <c r="G578" s="107" t="s">
        <v>1069</v>
      </c>
      <c r="H578" s="107" t="s">
        <v>2447</v>
      </c>
      <c r="I578" s="107" t="s">
        <v>2451</v>
      </c>
      <c r="J578" s="107" t="s">
        <v>2442</v>
      </c>
      <c r="K578" s="107"/>
      <c r="L578" s="108">
        <v>66</v>
      </c>
      <c r="M578" s="93">
        <v>225</v>
      </c>
      <c r="N578" s="108">
        <v>58.911235335664834</v>
      </c>
      <c r="O578" s="107" t="s">
        <v>2454</v>
      </c>
      <c r="P578" s="107" t="s">
        <v>2023</v>
      </c>
      <c r="Q578" s="107" t="s">
        <v>1259</v>
      </c>
      <c r="R578" s="107" t="s">
        <v>2449</v>
      </c>
      <c r="S578" s="107"/>
      <c r="T578" s="93">
        <v>148.58000000000001</v>
      </c>
      <c r="U578" s="109">
        <v>15</v>
      </c>
      <c r="V578" s="110">
        <v>45200</v>
      </c>
      <c r="W578" s="110"/>
      <c r="X578" s="107" t="s">
        <v>2391</v>
      </c>
      <c r="Y578" s="107"/>
      <c r="Z578" s="107"/>
      <c r="AA578" s="107"/>
      <c r="AB578" s="107"/>
      <c r="AC578" s="107" t="s">
        <v>2444</v>
      </c>
      <c r="AD578" s="107" t="s">
        <v>1264</v>
      </c>
      <c r="AE578" s="110">
        <v>44726</v>
      </c>
      <c r="AF578" s="106" t="s">
        <v>2445</v>
      </c>
      <c r="AG578" s="108">
        <v>6.6369999999999997E-3</v>
      </c>
      <c r="AH578" s="108">
        <v>0.01</v>
      </c>
      <c r="AI578" s="108">
        <v>0.26</v>
      </c>
      <c r="AJ578" s="106" t="s">
        <v>1267</v>
      </c>
      <c r="AK578" s="97">
        <v>176.42</v>
      </c>
      <c r="AL578" s="108">
        <v>3.7999999999999999E-2</v>
      </c>
      <c r="AM578" s="111">
        <v>225</v>
      </c>
      <c r="AN578" s="112">
        <v>4</v>
      </c>
      <c r="AO578" s="113" t="s">
        <v>2027</v>
      </c>
      <c r="AP578" s="113" t="s">
        <v>1267</v>
      </c>
      <c r="AQ578" s="113" t="s">
        <v>1261</v>
      </c>
      <c r="AR578" s="114" t="s">
        <v>1267</v>
      </c>
      <c r="AS578" s="114"/>
      <c r="AT578" s="107"/>
    </row>
    <row r="579" spans="1:46" x14ac:dyDescent="0.25">
      <c r="A579" s="107" t="s">
        <v>2455</v>
      </c>
      <c r="B579" s="107" t="s">
        <v>1269</v>
      </c>
      <c r="C579" s="107" t="s">
        <v>1257</v>
      </c>
      <c r="D579" s="107" t="s">
        <v>34</v>
      </c>
      <c r="E579" s="107" t="s">
        <v>22</v>
      </c>
      <c r="F579" s="107" t="s">
        <v>45</v>
      </c>
      <c r="G579" s="107" t="s">
        <v>1069</v>
      </c>
      <c r="H579" s="107" t="s">
        <v>2176</v>
      </c>
      <c r="I579" s="107" t="s">
        <v>2441</v>
      </c>
      <c r="J579" s="107" t="s">
        <v>2442</v>
      </c>
      <c r="K579" s="107"/>
      <c r="L579" s="108">
        <v>90.4</v>
      </c>
      <c r="M579" s="93">
        <v>85</v>
      </c>
      <c r="N579" s="108">
        <v>81.05</v>
      </c>
      <c r="O579" s="107" t="s">
        <v>2443</v>
      </c>
      <c r="P579" s="107" t="s">
        <v>2023</v>
      </c>
      <c r="Q579" s="107" t="s">
        <v>1259</v>
      </c>
      <c r="R579" s="107" t="s">
        <v>2179</v>
      </c>
      <c r="S579" s="107"/>
      <c r="T579" s="93">
        <v>46.39</v>
      </c>
      <c r="U579" s="107">
        <v>15</v>
      </c>
      <c r="V579" s="110">
        <v>45200</v>
      </c>
      <c r="W579" s="110"/>
      <c r="X579" s="107" t="s">
        <v>2391</v>
      </c>
      <c r="Y579" s="107"/>
      <c r="Z579" s="107"/>
      <c r="AA579" s="107"/>
      <c r="AB579" s="107"/>
      <c r="AC579" s="107" t="s">
        <v>2444</v>
      </c>
      <c r="AD579" s="107" t="s">
        <v>1264</v>
      </c>
      <c r="AE579" s="110">
        <v>44726</v>
      </c>
      <c r="AF579" s="107" t="s">
        <v>2445</v>
      </c>
      <c r="AG579" s="108">
        <v>1.2955E-2</v>
      </c>
      <c r="AH579" s="108">
        <v>0.01</v>
      </c>
      <c r="AI579" s="108">
        <v>1.03</v>
      </c>
      <c r="AJ579" s="107" t="s">
        <v>26</v>
      </c>
      <c r="AK579" s="97">
        <v>26.51</v>
      </c>
      <c r="AL579" s="108">
        <v>5.2000000000000005E-2</v>
      </c>
      <c r="AM579" s="111">
        <v>85</v>
      </c>
      <c r="AN579" s="107">
        <v>4</v>
      </c>
      <c r="AO579" s="113" t="s">
        <v>2027</v>
      </c>
      <c r="AP579" s="113" t="s">
        <v>1267</v>
      </c>
      <c r="AQ579" s="113" t="s">
        <v>1261</v>
      </c>
      <c r="AR579" s="114" t="s">
        <v>1267</v>
      </c>
      <c r="AS579" s="107"/>
      <c r="AT579" s="107"/>
    </row>
    <row r="580" spans="1:46" x14ac:dyDescent="0.25">
      <c r="A580" s="106" t="s">
        <v>2456</v>
      </c>
      <c r="B580" s="107" t="s">
        <v>1269</v>
      </c>
      <c r="C580" s="107" t="s">
        <v>1257</v>
      </c>
      <c r="D580" s="107" t="s">
        <v>34</v>
      </c>
      <c r="E580" s="107" t="s">
        <v>22</v>
      </c>
      <c r="F580" s="107" t="s">
        <v>45</v>
      </c>
      <c r="G580" s="107" t="s">
        <v>1069</v>
      </c>
      <c r="H580" s="107" t="s">
        <v>2447</v>
      </c>
      <c r="I580" s="107" t="s">
        <v>2441</v>
      </c>
      <c r="J580" s="107" t="s">
        <v>2442</v>
      </c>
      <c r="K580" s="107"/>
      <c r="L580" s="108">
        <v>79.52</v>
      </c>
      <c r="M580" s="93">
        <v>85</v>
      </c>
      <c r="N580" s="108">
        <v>71.3</v>
      </c>
      <c r="O580" s="107" t="s">
        <v>2448</v>
      </c>
      <c r="P580" s="107" t="s">
        <v>2023</v>
      </c>
      <c r="Q580" s="107" t="s">
        <v>1259</v>
      </c>
      <c r="R580" s="107" t="s">
        <v>2449</v>
      </c>
      <c r="S580" s="107"/>
      <c r="T580" s="93">
        <v>46.39</v>
      </c>
      <c r="U580" s="109">
        <v>15</v>
      </c>
      <c r="V580" s="110">
        <v>45200</v>
      </c>
      <c r="W580" s="110"/>
      <c r="X580" s="107" t="s">
        <v>2391</v>
      </c>
      <c r="Y580" s="107"/>
      <c r="Z580" s="107"/>
      <c r="AA580" s="107"/>
      <c r="AB580" s="107"/>
      <c r="AC580" s="107" t="s">
        <v>2444</v>
      </c>
      <c r="AD580" s="107" t="s">
        <v>1264</v>
      </c>
      <c r="AE580" s="110">
        <v>44726</v>
      </c>
      <c r="AF580" s="106" t="s">
        <v>2445</v>
      </c>
      <c r="AG580" s="108">
        <v>7.7380000000000001E-3</v>
      </c>
      <c r="AH580" s="108">
        <v>0.01</v>
      </c>
      <c r="AI580" s="108">
        <v>0.91</v>
      </c>
      <c r="AJ580" s="106" t="s">
        <v>1267</v>
      </c>
      <c r="AK580" s="97">
        <v>33.299999999999997</v>
      </c>
      <c r="AL580" s="108">
        <v>4.5333333333333337E-2</v>
      </c>
      <c r="AM580" s="111">
        <v>85</v>
      </c>
      <c r="AN580" s="112">
        <v>4</v>
      </c>
      <c r="AO580" s="113" t="s">
        <v>2027</v>
      </c>
      <c r="AP580" s="113" t="s">
        <v>1267</v>
      </c>
      <c r="AQ580" s="113" t="s">
        <v>1261</v>
      </c>
      <c r="AR580" s="114" t="s">
        <v>1267</v>
      </c>
      <c r="AS580" s="114"/>
      <c r="AT580" s="107"/>
    </row>
    <row r="581" spans="1:46" x14ac:dyDescent="0.25">
      <c r="A581" s="107" t="s">
        <v>2457</v>
      </c>
      <c r="B581" s="107" t="s">
        <v>1269</v>
      </c>
      <c r="C581" s="107" t="s">
        <v>1257</v>
      </c>
      <c r="D581" s="107" t="s">
        <v>34</v>
      </c>
      <c r="E581" s="107" t="s">
        <v>22</v>
      </c>
      <c r="F581" s="107" t="s">
        <v>45</v>
      </c>
      <c r="G581" s="107" t="s">
        <v>1069</v>
      </c>
      <c r="H581" s="107" t="s">
        <v>2176</v>
      </c>
      <c r="I581" s="107" t="s">
        <v>2451</v>
      </c>
      <c r="J581" s="107" t="s">
        <v>2442</v>
      </c>
      <c r="K581" s="107"/>
      <c r="L581" s="108">
        <v>90</v>
      </c>
      <c r="M581" s="93">
        <v>225</v>
      </c>
      <c r="N581" s="108">
        <v>81.049378814288659</v>
      </c>
      <c r="O581" s="107" t="s">
        <v>2452</v>
      </c>
      <c r="P581" s="107" t="s">
        <v>2023</v>
      </c>
      <c r="Q581" s="107" t="s">
        <v>1259</v>
      </c>
      <c r="R581" s="107" t="s">
        <v>2179</v>
      </c>
      <c r="S581" s="107"/>
      <c r="T581" s="93">
        <v>148.58000000000001</v>
      </c>
      <c r="U581" s="107">
        <v>15</v>
      </c>
      <c r="V581" s="110">
        <v>45200</v>
      </c>
      <c r="W581" s="110"/>
      <c r="X581" s="107" t="s">
        <v>2391</v>
      </c>
      <c r="Y581" s="107"/>
      <c r="Z581" s="107"/>
      <c r="AA581" s="107"/>
      <c r="AB581" s="107"/>
      <c r="AC581" s="107" t="s">
        <v>2444</v>
      </c>
      <c r="AD581" s="107" t="s">
        <v>1264</v>
      </c>
      <c r="AE581" s="110">
        <v>44726</v>
      </c>
      <c r="AF581" s="107" t="s">
        <v>2445</v>
      </c>
      <c r="AG581" s="108">
        <v>1.2955E-2</v>
      </c>
      <c r="AH581" s="108">
        <v>0.01</v>
      </c>
      <c r="AI581" s="108">
        <v>0.35</v>
      </c>
      <c r="AJ581" s="107" t="s">
        <v>1267</v>
      </c>
      <c r="AK581" s="97">
        <v>121.9</v>
      </c>
      <c r="AL581" s="108">
        <v>5.2000000000000005E-2</v>
      </c>
      <c r="AM581" s="111">
        <v>225</v>
      </c>
      <c r="AN581" s="107">
        <v>4</v>
      </c>
      <c r="AO581" s="113" t="s">
        <v>2027</v>
      </c>
      <c r="AP581" s="113" t="s">
        <v>1267</v>
      </c>
      <c r="AQ581" s="113" t="s">
        <v>1261</v>
      </c>
      <c r="AR581" s="114" t="s">
        <v>1267</v>
      </c>
      <c r="AS581" s="107"/>
      <c r="AT581" s="107"/>
    </row>
    <row r="582" spans="1:46" x14ac:dyDescent="0.25">
      <c r="A582" s="107" t="s">
        <v>2458</v>
      </c>
      <c r="B582" s="107" t="s">
        <v>1269</v>
      </c>
      <c r="C582" s="107" t="s">
        <v>1257</v>
      </c>
      <c r="D582" s="107" t="s">
        <v>34</v>
      </c>
      <c r="E582" s="107" t="s">
        <v>22</v>
      </c>
      <c r="F582" s="107" t="s">
        <v>45</v>
      </c>
      <c r="G582" s="107" t="s">
        <v>1069</v>
      </c>
      <c r="H582" s="107" t="s">
        <v>2447</v>
      </c>
      <c r="I582" s="107" t="s">
        <v>2451</v>
      </c>
      <c r="J582" s="107" t="s">
        <v>2442</v>
      </c>
      <c r="K582" s="107"/>
      <c r="L582" s="108">
        <v>79.522200464729792</v>
      </c>
      <c r="M582" s="93">
        <v>225</v>
      </c>
      <c r="N582" s="108">
        <v>71.300546719094783</v>
      </c>
      <c r="O582" s="107" t="s">
        <v>2454</v>
      </c>
      <c r="P582" s="107" t="s">
        <v>2023</v>
      </c>
      <c r="Q582" s="107" t="s">
        <v>1259</v>
      </c>
      <c r="R582" s="107" t="s">
        <v>2449</v>
      </c>
      <c r="S582" s="107"/>
      <c r="T582" s="93">
        <v>148.58000000000001</v>
      </c>
      <c r="U582" s="107">
        <v>15</v>
      </c>
      <c r="V582" s="110">
        <v>45931</v>
      </c>
      <c r="W582" s="110"/>
      <c r="X582" s="107" t="s">
        <v>2391</v>
      </c>
      <c r="Y582" s="107"/>
      <c r="Z582" s="107"/>
      <c r="AA582" s="107"/>
      <c r="AB582" s="107"/>
      <c r="AC582" s="107" t="s">
        <v>2444</v>
      </c>
      <c r="AD582" s="107" t="s">
        <v>1264</v>
      </c>
      <c r="AE582" s="110">
        <v>44726</v>
      </c>
      <c r="AF582" s="107" t="s">
        <v>2445</v>
      </c>
      <c r="AG582" s="108">
        <v>1.1397053845430195E-2</v>
      </c>
      <c r="AH582" s="108">
        <v>1.0920386337190897E-2</v>
      </c>
      <c r="AI582" s="108">
        <v>0.91075044687289464</v>
      </c>
      <c r="AJ582" s="107" t="s">
        <v>1267</v>
      </c>
      <c r="AK582" s="97">
        <v>33.198173044209327</v>
      </c>
      <c r="AL582" s="108">
        <v>4.5333333333333337E-2</v>
      </c>
      <c r="AM582" s="111">
        <v>225</v>
      </c>
      <c r="AN582" s="107">
        <v>4</v>
      </c>
      <c r="AO582" s="113" t="s">
        <v>2027</v>
      </c>
      <c r="AP582" s="113" t="s">
        <v>1267</v>
      </c>
      <c r="AQ582" s="113" t="s">
        <v>1261</v>
      </c>
      <c r="AR582" s="114" t="s">
        <v>1267</v>
      </c>
      <c r="AS582" s="107"/>
      <c r="AT582" s="107"/>
    </row>
    <row r="583" spans="1:46" x14ac:dyDescent="0.25">
      <c r="A583" s="107" t="s">
        <v>2459</v>
      </c>
      <c r="B583" s="107" t="s">
        <v>1271</v>
      </c>
      <c r="C583" s="107" t="s">
        <v>1257</v>
      </c>
      <c r="D583" s="107" t="s">
        <v>34</v>
      </c>
      <c r="E583" s="107" t="s">
        <v>22</v>
      </c>
      <c r="F583" s="107" t="s">
        <v>45</v>
      </c>
      <c r="G583" s="107" t="s">
        <v>1069</v>
      </c>
      <c r="H583" s="107" t="s">
        <v>2176</v>
      </c>
      <c r="I583" s="107" t="s">
        <v>2441</v>
      </c>
      <c r="J583" s="107" t="s">
        <v>2442</v>
      </c>
      <c r="K583" s="107"/>
      <c r="L583" s="108">
        <v>122.61</v>
      </c>
      <c r="M583" s="93">
        <v>85</v>
      </c>
      <c r="N583" s="108">
        <v>109.94</v>
      </c>
      <c r="O583" s="107" t="s">
        <v>2443</v>
      </c>
      <c r="P583" s="107" t="s">
        <v>2023</v>
      </c>
      <c r="Q583" s="107" t="s">
        <v>1259</v>
      </c>
      <c r="R583" s="107" t="s">
        <v>2179</v>
      </c>
      <c r="S583" s="107"/>
      <c r="T583" s="93">
        <v>60.4</v>
      </c>
      <c r="U583" s="107">
        <v>15</v>
      </c>
      <c r="V583" s="110">
        <v>45200</v>
      </c>
      <c r="W583" s="110"/>
      <c r="X583" s="107" t="s">
        <v>2391</v>
      </c>
      <c r="Y583" s="107"/>
      <c r="Z583" s="107"/>
      <c r="AA583" s="107"/>
      <c r="AB583" s="107"/>
      <c r="AC583" s="107" t="s">
        <v>2444</v>
      </c>
      <c r="AD583" s="107" t="s">
        <v>1264</v>
      </c>
      <c r="AE583" s="110">
        <v>44726</v>
      </c>
      <c r="AF583" s="107" t="s">
        <v>2445</v>
      </c>
      <c r="AG583" s="108">
        <v>1.7572999999999998E-2</v>
      </c>
      <c r="AH583" s="108">
        <v>0.02</v>
      </c>
      <c r="AI583" s="108">
        <v>1.4</v>
      </c>
      <c r="AJ583" s="107" t="s">
        <v>26</v>
      </c>
      <c r="AK583" s="97">
        <v>13.45</v>
      </c>
      <c r="AL583" s="108">
        <v>7.0000000000000007E-2</v>
      </c>
      <c r="AM583" s="111">
        <v>85</v>
      </c>
      <c r="AN583" s="107">
        <v>4</v>
      </c>
      <c r="AO583" s="113" t="s">
        <v>2027</v>
      </c>
      <c r="AP583" s="113" t="s">
        <v>1267</v>
      </c>
      <c r="AQ583" s="113" t="s">
        <v>1261</v>
      </c>
      <c r="AR583" s="114" t="s">
        <v>1267</v>
      </c>
      <c r="AS583" s="107"/>
      <c r="AT583" s="107"/>
    </row>
    <row r="584" spans="1:46" x14ac:dyDescent="0.25">
      <c r="A584" s="107" t="s">
        <v>2460</v>
      </c>
      <c r="B584" s="107" t="s">
        <v>1271</v>
      </c>
      <c r="C584" s="107" t="s">
        <v>1257</v>
      </c>
      <c r="D584" s="107" t="s">
        <v>34</v>
      </c>
      <c r="E584" s="107" t="s">
        <v>22</v>
      </c>
      <c r="F584" s="107" t="s">
        <v>45</v>
      </c>
      <c r="G584" s="107" t="s">
        <v>1069</v>
      </c>
      <c r="H584" s="107" t="s">
        <v>2447</v>
      </c>
      <c r="I584" s="107" t="s">
        <v>2441</v>
      </c>
      <c r="J584" s="107" t="s">
        <v>2442</v>
      </c>
      <c r="K584" s="107"/>
      <c r="L584" s="108">
        <v>68.69</v>
      </c>
      <c r="M584" s="93">
        <v>85</v>
      </c>
      <c r="N584" s="108">
        <v>61.59</v>
      </c>
      <c r="O584" s="107" t="s">
        <v>2448</v>
      </c>
      <c r="P584" s="107" t="s">
        <v>2023</v>
      </c>
      <c r="Q584" s="107" t="s">
        <v>1259</v>
      </c>
      <c r="R584" s="107" t="s">
        <v>2449</v>
      </c>
      <c r="S584" s="107"/>
      <c r="T584" s="93">
        <v>60.4</v>
      </c>
      <c r="U584" s="107">
        <v>15</v>
      </c>
      <c r="V584" s="110">
        <v>45200</v>
      </c>
      <c r="W584" s="110"/>
      <c r="X584" s="107" t="s">
        <v>2391</v>
      </c>
      <c r="Y584" s="107"/>
      <c r="Z584" s="107"/>
      <c r="AA584" s="107"/>
      <c r="AB584" s="107"/>
      <c r="AC584" s="107" t="s">
        <v>2444</v>
      </c>
      <c r="AD584" s="107" t="s">
        <v>1264</v>
      </c>
      <c r="AE584" s="110">
        <v>44726</v>
      </c>
      <c r="AF584" s="107" t="s">
        <v>2445</v>
      </c>
      <c r="AG584" s="108">
        <v>1.0704E-2</v>
      </c>
      <c r="AH584" s="108">
        <v>0.01</v>
      </c>
      <c r="AI584" s="108">
        <v>0.79</v>
      </c>
      <c r="AJ584" s="107" t="s">
        <v>1267</v>
      </c>
      <c r="AK584" s="97">
        <v>42.21</v>
      </c>
      <c r="AL584" s="108">
        <v>3.9333333333333331E-2</v>
      </c>
      <c r="AM584" s="111">
        <v>85</v>
      </c>
      <c r="AN584" s="107">
        <v>4</v>
      </c>
      <c r="AO584" s="113" t="s">
        <v>2027</v>
      </c>
      <c r="AP584" s="113" t="s">
        <v>1267</v>
      </c>
      <c r="AQ584" s="113" t="s">
        <v>1261</v>
      </c>
      <c r="AR584" s="114" t="s">
        <v>1267</v>
      </c>
      <c r="AS584" s="107"/>
      <c r="AT584" s="107"/>
    </row>
    <row r="585" spans="1:46" x14ac:dyDescent="0.25">
      <c r="A585" s="107" t="s">
        <v>2461</v>
      </c>
      <c r="B585" s="107" t="s">
        <v>1271</v>
      </c>
      <c r="C585" s="107" t="s">
        <v>1257</v>
      </c>
      <c r="D585" s="107" t="s">
        <v>34</v>
      </c>
      <c r="E585" s="107" t="s">
        <v>22</v>
      </c>
      <c r="F585" s="107" t="s">
        <v>45</v>
      </c>
      <c r="G585" s="107" t="s">
        <v>1069</v>
      </c>
      <c r="H585" s="107" t="s">
        <v>2176</v>
      </c>
      <c r="I585" s="107" t="s">
        <v>2451</v>
      </c>
      <c r="J585" s="107" t="s">
        <v>2442</v>
      </c>
      <c r="K585" s="107"/>
      <c r="L585" s="108">
        <v>123</v>
      </c>
      <c r="M585" s="93">
        <v>225</v>
      </c>
      <c r="N585" s="108">
        <v>109.93694370435455</v>
      </c>
      <c r="O585" s="107" t="s">
        <v>2452</v>
      </c>
      <c r="P585" s="107" t="s">
        <v>2023</v>
      </c>
      <c r="Q585" s="107" t="s">
        <v>1259</v>
      </c>
      <c r="R585" s="107" t="s">
        <v>2179</v>
      </c>
      <c r="S585" s="107"/>
      <c r="T585" s="93">
        <v>142.63</v>
      </c>
      <c r="U585" s="107">
        <v>15</v>
      </c>
      <c r="V585" s="110">
        <v>45200</v>
      </c>
      <c r="W585" s="110"/>
      <c r="X585" s="107" t="s">
        <v>2391</v>
      </c>
      <c r="Y585" s="107"/>
      <c r="Z585" s="107"/>
      <c r="AA585" s="107"/>
      <c r="AB585" s="107"/>
      <c r="AC585" s="107" t="s">
        <v>2444</v>
      </c>
      <c r="AD585" s="107" t="s">
        <v>1264</v>
      </c>
      <c r="AE585" s="110">
        <v>44726</v>
      </c>
      <c r="AF585" s="107" t="s">
        <v>2445</v>
      </c>
      <c r="AG585" s="108">
        <v>1.7572999999999998E-2</v>
      </c>
      <c r="AH585" s="108">
        <v>0.02</v>
      </c>
      <c r="AI585" s="108">
        <v>0.48</v>
      </c>
      <c r="AJ585" s="107" t="s">
        <v>1267</v>
      </c>
      <c r="AK585" s="97">
        <v>83.78</v>
      </c>
      <c r="AL585" s="108">
        <v>7.0000000000000007E-2</v>
      </c>
      <c r="AM585" s="111">
        <v>225</v>
      </c>
      <c r="AN585" s="107">
        <v>4</v>
      </c>
      <c r="AO585" s="113" t="s">
        <v>2027</v>
      </c>
      <c r="AP585" s="113" t="s">
        <v>1267</v>
      </c>
      <c r="AQ585" s="113" t="s">
        <v>1261</v>
      </c>
      <c r="AR585" s="114" t="s">
        <v>1267</v>
      </c>
      <c r="AS585" s="107"/>
      <c r="AT585" s="107"/>
    </row>
    <row r="586" spans="1:46" x14ac:dyDescent="0.25">
      <c r="A586" s="106" t="s">
        <v>2462</v>
      </c>
      <c r="B586" s="107" t="s">
        <v>1271</v>
      </c>
      <c r="C586" s="107" t="s">
        <v>1257</v>
      </c>
      <c r="D586" s="107" t="s">
        <v>34</v>
      </c>
      <c r="E586" s="107" t="s">
        <v>22</v>
      </c>
      <c r="F586" s="107" t="s">
        <v>45</v>
      </c>
      <c r="G586" s="107" t="s">
        <v>1069</v>
      </c>
      <c r="H586" s="107" t="s">
        <v>2447</v>
      </c>
      <c r="I586" s="107" t="s">
        <v>2451</v>
      </c>
      <c r="J586" s="107" t="s">
        <v>2442</v>
      </c>
      <c r="K586" s="107"/>
      <c r="L586" s="108">
        <v>69</v>
      </c>
      <c r="M586" s="93">
        <v>225</v>
      </c>
      <c r="N586" s="108">
        <v>61.586622862777098</v>
      </c>
      <c r="O586" s="107" t="s">
        <v>2454</v>
      </c>
      <c r="P586" s="107" t="s">
        <v>2023</v>
      </c>
      <c r="Q586" s="107" t="s">
        <v>1259</v>
      </c>
      <c r="R586" s="107" t="s">
        <v>2449</v>
      </c>
      <c r="S586" s="107"/>
      <c r="T586" s="93">
        <v>142.63</v>
      </c>
      <c r="U586" s="109">
        <v>15</v>
      </c>
      <c r="V586" s="110">
        <v>45200</v>
      </c>
      <c r="W586" s="110"/>
      <c r="X586" s="107" t="s">
        <v>2391</v>
      </c>
      <c r="Y586" s="107"/>
      <c r="Z586" s="107"/>
      <c r="AA586" s="107"/>
      <c r="AB586" s="107"/>
      <c r="AC586" s="107" t="s">
        <v>2444</v>
      </c>
      <c r="AD586" s="107" t="s">
        <v>1264</v>
      </c>
      <c r="AE586" s="110">
        <v>44726</v>
      </c>
      <c r="AF586" s="106" t="s">
        <v>2445</v>
      </c>
      <c r="AG586" s="108">
        <v>1.0704E-2</v>
      </c>
      <c r="AH586" s="108">
        <v>0.01</v>
      </c>
      <c r="AI586" s="108">
        <v>0.27</v>
      </c>
      <c r="AJ586" s="106" t="s">
        <v>1267</v>
      </c>
      <c r="AK586" s="97">
        <v>167.75</v>
      </c>
      <c r="AL586" s="108">
        <v>3.9333333333333331E-2</v>
      </c>
      <c r="AM586" s="111">
        <v>225</v>
      </c>
      <c r="AN586" s="112">
        <v>4</v>
      </c>
      <c r="AO586" s="113" t="s">
        <v>2027</v>
      </c>
      <c r="AP586" s="113" t="s">
        <v>1267</v>
      </c>
      <c r="AQ586" s="113" t="s">
        <v>1261</v>
      </c>
      <c r="AR586" s="114" t="s">
        <v>1267</v>
      </c>
      <c r="AS586" s="114"/>
      <c r="AT586" s="107"/>
    </row>
    <row r="587" spans="1:46" x14ac:dyDescent="0.25">
      <c r="A587" s="107" t="s">
        <v>2463</v>
      </c>
      <c r="B587" s="107" t="s">
        <v>1256</v>
      </c>
      <c r="C587" s="107" t="s">
        <v>1257</v>
      </c>
      <c r="D587" s="107" t="s">
        <v>34</v>
      </c>
      <c r="E587" s="107" t="s">
        <v>22</v>
      </c>
      <c r="F587" s="107" t="s">
        <v>45</v>
      </c>
      <c r="G587" s="107" t="s">
        <v>2464</v>
      </c>
      <c r="H587" s="107" t="s">
        <v>2047</v>
      </c>
      <c r="I587" s="107" t="s">
        <v>2465</v>
      </c>
      <c r="J587" s="107" t="s">
        <v>2466</v>
      </c>
      <c r="K587" s="107"/>
      <c r="L587" s="108">
        <v>672.51873272154387</v>
      </c>
      <c r="M587" s="93">
        <v>9000</v>
      </c>
      <c r="N587" s="108">
        <v>603.75</v>
      </c>
      <c r="O587" s="107" t="s">
        <v>2467</v>
      </c>
      <c r="P587" s="107" t="s">
        <v>2023</v>
      </c>
      <c r="Q587" s="107" t="s">
        <v>1259</v>
      </c>
      <c r="R587" s="107" t="s">
        <v>2052</v>
      </c>
      <c r="S587" s="107"/>
      <c r="T587" s="93">
        <v>3789.2858196885118</v>
      </c>
      <c r="U587" s="107">
        <v>18</v>
      </c>
      <c r="V587" s="110">
        <v>45931</v>
      </c>
      <c r="W587" s="110"/>
      <c r="X587" s="107" t="s">
        <v>2468</v>
      </c>
      <c r="Y587" s="107"/>
      <c r="Z587" s="107"/>
      <c r="AA587" s="107"/>
      <c r="AB587" s="107"/>
      <c r="AC587" s="107"/>
      <c r="AD587" s="107" t="s">
        <v>1264</v>
      </c>
      <c r="AE587" s="110">
        <v>45616</v>
      </c>
      <c r="AF587" s="107" t="s">
        <v>2418</v>
      </c>
      <c r="AG587" s="108">
        <v>0.13004352870739008</v>
      </c>
      <c r="AH587" s="108">
        <v>0.12470553520685286</v>
      </c>
      <c r="AI587" s="108">
        <v>0.11743458561650699</v>
      </c>
      <c r="AJ587" s="107" t="s">
        <v>1267</v>
      </c>
      <c r="AK587" s="97">
        <v>489.4065095763255</v>
      </c>
      <c r="AL587" s="108">
        <v>0.34722222222222221</v>
      </c>
      <c r="AM587" s="111">
        <v>9000</v>
      </c>
      <c r="AN587" s="107">
        <v>10</v>
      </c>
      <c r="AO587" s="113" t="s">
        <v>2027</v>
      </c>
      <c r="AP587" s="113" t="s">
        <v>1267</v>
      </c>
      <c r="AQ587" s="113" t="s">
        <v>1261</v>
      </c>
      <c r="AR587" s="114" t="s">
        <v>1267</v>
      </c>
      <c r="AS587" s="107"/>
      <c r="AT587" s="107"/>
    </row>
    <row r="588" spans="1:46" x14ac:dyDescent="0.25">
      <c r="A588" s="106" t="s">
        <v>2469</v>
      </c>
      <c r="B588" s="107" t="s">
        <v>1256</v>
      </c>
      <c r="C588" s="107" t="s">
        <v>1257</v>
      </c>
      <c r="D588" s="107" t="s">
        <v>34</v>
      </c>
      <c r="E588" s="107" t="s">
        <v>22</v>
      </c>
      <c r="F588" s="107" t="s">
        <v>45</v>
      </c>
      <c r="G588" s="107" t="s">
        <v>2464</v>
      </c>
      <c r="H588" s="107" t="s">
        <v>2176</v>
      </c>
      <c r="I588" s="107" t="s">
        <v>2465</v>
      </c>
      <c r="J588" s="107" t="s">
        <v>2466</v>
      </c>
      <c r="K588" s="107"/>
      <c r="L588" s="108">
        <v>545.33702369560012</v>
      </c>
      <c r="M588" s="93">
        <v>9000</v>
      </c>
      <c r="N588" s="108">
        <v>489.57</v>
      </c>
      <c r="O588" s="107" t="s">
        <v>2470</v>
      </c>
      <c r="P588" s="107" t="s">
        <v>2023</v>
      </c>
      <c r="Q588" s="107" t="s">
        <v>1259</v>
      </c>
      <c r="R588" s="107" t="s">
        <v>2179</v>
      </c>
      <c r="S588" s="107"/>
      <c r="T588" s="93">
        <v>5360.2083280761781</v>
      </c>
      <c r="U588" s="109">
        <v>18</v>
      </c>
      <c r="V588" s="110">
        <v>45931</v>
      </c>
      <c r="W588" s="110"/>
      <c r="X588" s="107" t="s">
        <v>2468</v>
      </c>
      <c r="Y588" s="107"/>
      <c r="Z588" s="107"/>
      <c r="AA588" s="107"/>
      <c r="AB588" s="107"/>
      <c r="AC588" s="107"/>
      <c r="AD588" s="107" t="s">
        <v>1264</v>
      </c>
      <c r="AE588" s="110">
        <v>45616</v>
      </c>
      <c r="AF588" s="107" t="s">
        <v>2418</v>
      </c>
      <c r="AG588" s="108">
        <v>0.10545066991542797</v>
      </c>
      <c r="AH588" s="108">
        <v>0.1</v>
      </c>
      <c r="AI588" s="108">
        <v>7.0000000000000007E-2</v>
      </c>
      <c r="AJ588" s="106" t="s">
        <v>1267</v>
      </c>
      <c r="AK588" s="97">
        <v>877.40779252076891</v>
      </c>
      <c r="AL588" s="108">
        <v>0.28166666666666668</v>
      </c>
      <c r="AM588" s="111">
        <v>9000</v>
      </c>
      <c r="AN588" s="112">
        <v>10</v>
      </c>
      <c r="AO588" s="113" t="s">
        <v>2027</v>
      </c>
      <c r="AP588" s="113" t="s">
        <v>1267</v>
      </c>
      <c r="AQ588" s="113" t="s">
        <v>1261</v>
      </c>
      <c r="AR588" s="114" t="s">
        <v>1267</v>
      </c>
      <c r="AS588" s="114"/>
      <c r="AT588" s="107"/>
    </row>
    <row r="589" spans="1:46" x14ac:dyDescent="0.25">
      <c r="A589" s="107" t="s">
        <v>2471</v>
      </c>
      <c r="B589" s="107" t="s">
        <v>1256</v>
      </c>
      <c r="C589" s="107" t="s">
        <v>1257</v>
      </c>
      <c r="D589" s="107" t="s">
        <v>34</v>
      </c>
      <c r="E589" s="107" t="s">
        <v>22</v>
      </c>
      <c r="F589" s="107" t="s">
        <v>45</v>
      </c>
      <c r="G589" s="107" t="s">
        <v>2464</v>
      </c>
      <c r="H589" s="107" t="s">
        <v>2047</v>
      </c>
      <c r="I589" s="107" t="s">
        <v>2413</v>
      </c>
      <c r="J589" s="107" t="s">
        <v>2414</v>
      </c>
      <c r="K589" s="107"/>
      <c r="L589" s="108">
        <v>3621.7849619067729</v>
      </c>
      <c r="M589" s="93">
        <v>9000</v>
      </c>
      <c r="N589" s="108">
        <v>3253.0142226003145</v>
      </c>
      <c r="O589" s="107" t="s">
        <v>2472</v>
      </c>
      <c r="P589" s="107" t="s">
        <v>2023</v>
      </c>
      <c r="Q589" s="107" t="s">
        <v>1259</v>
      </c>
      <c r="R589" s="107" t="s">
        <v>2052</v>
      </c>
      <c r="S589" s="107"/>
      <c r="T589" s="93">
        <v>7624.8664971359904</v>
      </c>
      <c r="U589" s="107">
        <v>18</v>
      </c>
      <c r="V589" s="110">
        <v>45931</v>
      </c>
      <c r="W589" s="110"/>
      <c r="X589" s="107" t="s">
        <v>2468</v>
      </c>
      <c r="Y589" s="107"/>
      <c r="Z589" s="107"/>
      <c r="AA589" s="107"/>
      <c r="AB589" s="107"/>
      <c r="AC589" s="107" t="s">
        <v>2417</v>
      </c>
      <c r="AD589" s="107" t="s">
        <v>1264</v>
      </c>
      <c r="AE589" s="110">
        <v>45616</v>
      </c>
      <c r="AF589" s="107" t="s">
        <v>2418</v>
      </c>
      <c r="AG589" s="108">
        <v>0.6752356932793373</v>
      </c>
      <c r="AH589" s="108">
        <v>0.64767722494869973</v>
      </c>
      <c r="AI589" s="108">
        <v>0.26498222603204152</v>
      </c>
      <c r="AJ589" s="107" t="s">
        <v>1267</v>
      </c>
      <c r="AK589" s="97">
        <v>173.63812794512629</v>
      </c>
      <c r="AL589" s="108">
        <v>1.2161111111111111</v>
      </c>
      <c r="AM589" s="111">
        <v>9000</v>
      </c>
      <c r="AN589" s="107">
        <v>10</v>
      </c>
      <c r="AO589" s="113" t="s">
        <v>2027</v>
      </c>
      <c r="AP589" s="113" t="s">
        <v>1267</v>
      </c>
      <c r="AQ589" s="113" t="s">
        <v>1261</v>
      </c>
      <c r="AR589" s="114" t="s">
        <v>1267</v>
      </c>
      <c r="AS589" s="107"/>
      <c r="AT589" s="107"/>
    </row>
    <row r="590" spans="1:46" x14ac:dyDescent="0.25">
      <c r="A590" s="106" t="s">
        <v>2473</v>
      </c>
      <c r="B590" s="107" t="s">
        <v>1256</v>
      </c>
      <c r="C590" s="107" t="s">
        <v>1257</v>
      </c>
      <c r="D590" s="107" t="s">
        <v>34</v>
      </c>
      <c r="E590" s="107" t="s">
        <v>22</v>
      </c>
      <c r="F590" s="107" t="s">
        <v>45</v>
      </c>
      <c r="G590" s="107" t="s">
        <v>2464</v>
      </c>
      <c r="H590" s="107" t="s">
        <v>2176</v>
      </c>
      <c r="I590" s="107" t="s">
        <v>2413</v>
      </c>
      <c r="J590" s="107" t="s">
        <v>2414</v>
      </c>
      <c r="K590" s="107"/>
      <c r="L590" s="108">
        <v>3553.9685586031296</v>
      </c>
      <c r="M590" s="93">
        <v>9000</v>
      </c>
      <c r="N590" s="108">
        <v>3192.1028966125323</v>
      </c>
      <c r="O590" s="107" t="s">
        <v>2474</v>
      </c>
      <c r="P590" s="107" t="s">
        <v>2023</v>
      </c>
      <c r="Q590" s="107" t="s">
        <v>1259</v>
      </c>
      <c r="R590" s="107" t="s">
        <v>2179</v>
      </c>
      <c r="S590" s="107"/>
      <c r="T590" s="93">
        <v>10785.903952153454</v>
      </c>
      <c r="U590" s="109">
        <v>18</v>
      </c>
      <c r="V590" s="110">
        <v>45931</v>
      </c>
      <c r="W590" s="110"/>
      <c r="X590" s="107" t="s">
        <v>2468</v>
      </c>
      <c r="Y590" s="107"/>
      <c r="Z590" s="107"/>
      <c r="AA590" s="107"/>
      <c r="AB590" s="107"/>
      <c r="AC590" s="107" t="s">
        <v>2417</v>
      </c>
      <c r="AD590" s="107" t="s">
        <v>1264</v>
      </c>
      <c r="AE590" s="110">
        <v>45616</v>
      </c>
      <c r="AF590" s="107" t="s">
        <v>2418</v>
      </c>
      <c r="AG590" s="108">
        <v>0.33129609416373773</v>
      </c>
      <c r="AH590" s="108">
        <v>0.63554974074969828</v>
      </c>
      <c r="AI590" s="108">
        <v>0.2026851238792147</v>
      </c>
      <c r="AJ590" s="106" t="s">
        <v>1267</v>
      </c>
      <c r="AK590" s="97">
        <v>234.0266993229115</v>
      </c>
      <c r="AL590" s="108">
        <v>1.1933333333333334</v>
      </c>
      <c r="AM590" s="111">
        <v>9000</v>
      </c>
      <c r="AN590" s="112">
        <v>10</v>
      </c>
      <c r="AO590" s="113" t="s">
        <v>2027</v>
      </c>
      <c r="AP590" s="113" t="s">
        <v>1267</v>
      </c>
      <c r="AQ590" s="113" t="s">
        <v>1261</v>
      </c>
      <c r="AR590" s="114" t="s">
        <v>1267</v>
      </c>
      <c r="AS590" s="114"/>
      <c r="AT590" s="107"/>
    </row>
    <row r="591" spans="1:46" x14ac:dyDescent="0.25">
      <c r="A591" s="107" t="s">
        <v>2475</v>
      </c>
      <c r="B591" s="107" t="s">
        <v>1256</v>
      </c>
      <c r="C591" s="107" t="s">
        <v>1257</v>
      </c>
      <c r="D591" s="107" t="s">
        <v>34</v>
      </c>
      <c r="E591" s="107" t="s">
        <v>22</v>
      </c>
      <c r="F591" s="107" t="s">
        <v>45</v>
      </c>
      <c r="G591" s="107" t="s">
        <v>2464</v>
      </c>
      <c r="H591" s="107" t="s">
        <v>2047</v>
      </c>
      <c r="I591" s="107" t="s">
        <v>2413</v>
      </c>
      <c r="J591" s="107" t="s">
        <v>2420</v>
      </c>
      <c r="K591" s="107"/>
      <c r="L591" s="108">
        <v>3394.5218393545269</v>
      </c>
      <c r="M591" s="93">
        <v>9000</v>
      </c>
      <c r="N591" s="108">
        <v>3048.5188193310341</v>
      </c>
      <c r="O591" s="107" t="s">
        <v>2476</v>
      </c>
      <c r="P591" s="107" t="s">
        <v>2023</v>
      </c>
      <c r="Q591" s="107" t="s">
        <v>1259</v>
      </c>
      <c r="R591" s="107" t="s">
        <v>2052</v>
      </c>
      <c r="S591" s="107"/>
      <c r="T591" s="93">
        <v>5597.8454515289231</v>
      </c>
      <c r="U591" s="107">
        <v>18</v>
      </c>
      <c r="V591" s="110">
        <v>45931</v>
      </c>
      <c r="W591" s="110"/>
      <c r="X591" s="107" t="s">
        <v>2468</v>
      </c>
      <c r="Y591" s="107"/>
      <c r="Z591" s="107"/>
      <c r="AA591" s="107"/>
      <c r="AB591" s="107"/>
      <c r="AC591" s="107" t="s">
        <v>2422</v>
      </c>
      <c r="AD591" s="107" t="s">
        <v>1264</v>
      </c>
      <c r="AE591" s="110">
        <v>45616</v>
      </c>
      <c r="AF591" s="107" t="s">
        <v>2418</v>
      </c>
      <c r="AG591" s="108">
        <v>0.69030967071157179</v>
      </c>
      <c r="AH591" s="108">
        <v>0.66206877041331524</v>
      </c>
      <c r="AI591" s="108">
        <v>0.34638559662019502</v>
      </c>
      <c r="AJ591" s="107" t="s">
        <v>1267</v>
      </c>
      <c r="AK591" s="97">
        <v>117.44702112410714</v>
      </c>
      <c r="AL591" s="108">
        <v>1.345</v>
      </c>
      <c r="AM591" s="111">
        <v>9000</v>
      </c>
      <c r="AN591" s="107">
        <v>10</v>
      </c>
      <c r="AO591" s="113" t="s">
        <v>2027</v>
      </c>
      <c r="AP591" s="113" t="s">
        <v>1267</v>
      </c>
      <c r="AQ591" s="113" t="s">
        <v>1261</v>
      </c>
      <c r="AR591" s="114" t="s">
        <v>1267</v>
      </c>
      <c r="AS591" s="107"/>
      <c r="AT591" s="107"/>
    </row>
    <row r="592" spans="1:46" x14ac:dyDescent="0.25">
      <c r="A592" s="106" t="s">
        <v>2477</v>
      </c>
      <c r="B592" s="107" t="s">
        <v>1256</v>
      </c>
      <c r="C592" s="107" t="s">
        <v>1257</v>
      </c>
      <c r="D592" s="107" t="s">
        <v>34</v>
      </c>
      <c r="E592" s="107" t="s">
        <v>22</v>
      </c>
      <c r="F592" s="107" t="s">
        <v>45</v>
      </c>
      <c r="G592" s="107" t="s">
        <v>2464</v>
      </c>
      <c r="H592" s="107" t="s">
        <v>2176</v>
      </c>
      <c r="I592" s="107" t="s">
        <v>2413</v>
      </c>
      <c r="J592" s="107" t="s">
        <v>2420</v>
      </c>
      <c r="K592" s="107"/>
      <c r="L592" s="108">
        <v>3222.3746769443187</v>
      </c>
      <c r="M592" s="93">
        <v>9000</v>
      </c>
      <c r="N592" s="108">
        <v>2893.9185872106405</v>
      </c>
      <c r="O592" s="107" t="s">
        <v>2478</v>
      </c>
      <c r="P592" s="107" t="s">
        <v>2023</v>
      </c>
      <c r="Q592" s="107" t="s">
        <v>1259</v>
      </c>
      <c r="R592" s="107" t="s">
        <v>2179</v>
      </c>
      <c r="S592" s="107"/>
      <c r="T592" s="93">
        <v>8513.5416535171607</v>
      </c>
      <c r="U592" s="109">
        <v>18</v>
      </c>
      <c r="V592" s="110">
        <v>45931</v>
      </c>
      <c r="W592" s="110"/>
      <c r="X592" s="107" t="s">
        <v>2468</v>
      </c>
      <c r="Y592" s="107"/>
      <c r="Z592" s="107"/>
      <c r="AA592" s="107"/>
      <c r="AB592" s="107"/>
      <c r="AC592" s="107" t="s">
        <v>2422</v>
      </c>
      <c r="AD592" s="107" t="s">
        <v>1264</v>
      </c>
      <c r="AE592" s="110">
        <v>45616</v>
      </c>
      <c r="AF592" s="107" t="s">
        <v>2418</v>
      </c>
      <c r="AG592" s="108">
        <v>0.33129609416373773</v>
      </c>
      <c r="AH592" s="108">
        <v>0.62849312543565916</v>
      </c>
      <c r="AI592" s="108">
        <v>0.2135862802716785</v>
      </c>
      <c r="AJ592" s="106" t="s">
        <v>1267</v>
      </c>
      <c r="AK592" s="97">
        <v>204.99722192001343</v>
      </c>
      <c r="AL592" s="108">
        <v>1.2916666666666667</v>
      </c>
      <c r="AM592" s="111">
        <v>9000</v>
      </c>
      <c r="AN592" s="112">
        <v>10</v>
      </c>
      <c r="AO592" s="113" t="s">
        <v>2027</v>
      </c>
      <c r="AP592" s="113" t="s">
        <v>1267</v>
      </c>
      <c r="AQ592" s="113" t="s">
        <v>1261</v>
      </c>
      <c r="AR592" s="114" t="s">
        <v>1267</v>
      </c>
      <c r="AS592" s="114"/>
      <c r="AT592" s="107"/>
    </row>
    <row r="593" spans="1:46" x14ac:dyDescent="0.25">
      <c r="A593" s="107" t="s">
        <v>2479</v>
      </c>
      <c r="B593" s="107" t="s">
        <v>1269</v>
      </c>
      <c r="C593" s="107" t="s">
        <v>1257</v>
      </c>
      <c r="D593" s="107" t="s">
        <v>34</v>
      </c>
      <c r="E593" s="107" t="s">
        <v>22</v>
      </c>
      <c r="F593" s="107" t="s">
        <v>45</v>
      </c>
      <c r="G593" s="107" t="s">
        <v>2464</v>
      </c>
      <c r="H593" s="107" t="s">
        <v>2047</v>
      </c>
      <c r="I593" s="107" t="s">
        <v>2465</v>
      </c>
      <c r="J593" s="107" t="s">
        <v>2466</v>
      </c>
      <c r="K593" s="107"/>
      <c r="L593" s="108">
        <v>676.83594210783622</v>
      </c>
      <c r="M593" s="93">
        <v>9000</v>
      </c>
      <c r="N593" s="108">
        <v>607.62</v>
      </c>
      <c r="O593" s="107" t="s">
        <v>2467</v>
      </c>
      <c r="P593" s="107" t="s">
        <v>2023</v>
      </c>
      <c r="Q593" s="107" t="s">
        <v>1259</v>
      </c>
      <c r="R593" s="107" t="s">
        <v>2052</v>
      </c>
      <c r="S593" s="107"/>
      <c r="T593" s="93">
        <v>3789.2858196885118</v>
      </c>
      <c r="U593" s="107">
        <v>18</v>
      </c>
      <c r="V593" s="110">
        <v>45931</v>
      </c>
      <c r="W593" s="110"/>
      <c r="X593" s="107" t="s">
        <v>2468</v>
      </c>
      <c r="Y593" s="107"/>
      <c r="Z593" s="107"/>
      <c r="AA593" s="107"/>
      <c r="AB593" s="107"/>
      <c r="AC593" s="107"/>
      <c r="AD593" s="107" t="s">
        <v>1264</v>
      </c>
      <c r="AE593" s="110">
        <v>45616</v>
      </c>
      <c r="AF593" s="107" t="s">
        <v>2418</v>
      </c>
      <c r="AG593" s="108">
        <v>0.13004352870739008</v>
      </c>
      <c r="AH593" s="108">
        <v>0.12550607782510667</v>
      </c>
      <c r="AI593" s="108">
        <v>0.11743458561650699</v>
      </c>
      <c r="AJ593" s="107" t="s">
        <v>1267</v>
      </c>
      <c r="AK593" s="97">
        <v>486.08217147730596</v>
      </c>
      <c r="AL593" s="108">
        <v>0.34944444444444445</v>
      </c>
      <c r="AM593" s="111">
        <v>9000</v>
      </c>
      <c r="AN593" s="107">
        <v>10</v>
      </c>
      <c r="AO593" s="113" t="s">
        <v>2027</v>
      </c>
      <c r="AP593" s="113" t="s">
        <v>1267</v>
      </c>
      <c r="AQ593" s="113" t="s">
        <v>1261</v>
      </c>
      <c r="AR593" s="114" t="s">
        <v>1267</v>
      </c>
      <c r="AS593" s="107"/>
      <c r="AT593" s="107"/>
    </row>
    <row r="594" spans="1:46" x14ac:dyDescent="0.25">
      <c r="A594" s="107" t="s">
        <v>2480</v>
      </c>
      <c r="B594" s="107" t="s">
        <v>1269</v>
      </c>
      <c r="C594" s="107" t="s">
        <v>1257</v>
      </c>
      <c r="D594" s="107" t="s">
        <v>34</v>
      </c>
      <c r="E594" s="107" t="s">
        <v>22</v>
      </c>
      <c r="F594" s="107" t="s">
        <v>45</v>
      </c>
      <c r="G594" s="107" t="s">
        <v>2464</v>
      </c>
      <c r="H594" s="107" t="s">
        <v>2176</v>
      </c>
      <c r="I594" s="107" t="s">
        <v>2465</v>
      </c>
      <c r="J594" s="107" t="s">
        <v>2466</v>
      </c>
      <c r="K594" s="107"/>
      <c r="L594" s="108">
        <v>556.83979049859624</v>
      </c>
      <c r="M594" s="93">
        <v>9000</v>
      </c>
      <c r="N594" s="108">
        <v>499.9</v>
      </c>
      <c r="O594" s="107" t="s">
        <v>2470</v>
      </c>
      <c r="P594" s="107" t="s">
        <v>2023</v>
      </c>
      <c r="Q594" s="107" t="s">
        <v>1259</v>
      </c>
      <c r="R594" s="107" t="s">
        <v>2179</v>
      </c>
      <c r="S594" s="107"/>
      <c r="T594" s="93">
        <v>5360.2083280761781</v>
      </c>
      <c r="U594" s="107">
        <v>18</v>
      </c>
      <c r="V594" s="110">
        <v>45931</v>
      </c>
      <c r="W594" s="110"/>
      <c r="X594" s="107" t="s">
        <v>2468</v>
      </c>
      <c r="Y594" s="107"/>
      <c r="Z594" s="107"/>
      <c r="AA594" s="107"/>
      <c r="AB594" s="107"/>
      <c r="AC594" s="107"/>
      <c r="AD594" s="107" t="s">
        <v>1264</v>
      </c>
      <c r="AE594" s="110">
        <v>45616</v>
      </c>
      <c r="AF594" s="107" t="s">
        <v>2418</v>
      </c>
      <c r="AG594" s="108">
        <v>0.11</v>
      </c>
      <c r="AH594" s="108">
        <v>0.1</v>
      </c>
      <c r="AI594" s="108">
        <v>7.0000000000000007E-2</v>
      </c>
      <c r="AJ594" s="107" t="s">
        <v>1267</v>
      </c>
      <c r="AK594" s="97">
        <v>858.62668287165286</v>
      </c>
      <c r="AL594" s="108">
        <v>0.28777777777777774</v>
      </c>
      <c r="AM594" s="111">
        <v>9000</v>
      </c>
      <c r="AN594" s="107">
        <v>10</v>
      </c>
      <c r="AO594" s="113" t="s">
        <v>2027</v>
      </c>
      <c r="AP594" s="113" t="s">
        <v>1267</v>
      </c>
      <c r="AQ594" s="113" t="s">
        <v>1261</v>
      </c>
      <c r="AR594" s="114" t="s">
        <v>1267</v>
      </c>
      <c r="AS594" s="107"/>
      <c r="AT594" s="107"/>
    </row>
    <row r="595" spans="1:46" x14ac:dyDescent="0.25">
      <c r="A595" s="107" t="s">
        <v>2481</v>
      </c>
      <c r="B595" s="107" t="s">
        <v>1269</v>
      </c>
      <c r="C595" s="107" t="s">
        <v>1257</v>
      </c>
      <c r="D595" s="107" t="s">
        <v>34</v>
      </c>
      <c r="E595" s="107" t="s">
        <v>22</v>
      </c>
      <c r="F595" s="107" t="s">
        <v>45</v>
      </c>
      <c r="G595" s="107" t="s">
        <v>2464</v>
      </c>
      <c r="H595" s="107" t="s">
        <v>2047</v>
      </c>
      <c r="I595" s="107" t="s">
        <v>2413</v>
      </c>
      <c r="J595" s="107" t="s">
        <v>2414</v>
      </c>
      <c r="K595" s="107"/>
      <c r="L595" s="108">
        <v>4145.3663078711097</v>
      </c>
      <c r="M595" s="93">
        <v>9000</v>
      </c>
      <c r="N595" s="108">
        <v>3723.2844299771505</v>
      </c>
      <c r="O595" s="107" t="s">
        <v>2472</v>
      </c>
      <c r="P595" s="107" t="s">
        <v>2023</v>
      </c>
      <c r="Q595" s="107" t="s">
        <v>1259</v>
      </c>
      <c r="R595" s="107" t="s">
        <v>2052</v>
      </c>
      <c r="S595" s="107"/>
      <c r="T595" s="93">
        <v>7624.8664971359904</v>
      </c>
      <c r="U595" s="107">
        <v>18</v>
      </c>
      <c r="V595" s="110">
        <v>45931</v>
      </c>
      <c r="W595" s="110"/>
      <c r="X595" s="107" t="s">
        <v>2468</v>
      </c>
      <c r="Y595" s="107"/>
      <c r="Z595" s="107"/>
      <c r="AA595" s="107"/>
      <c r="AB595" s="107"/>
      <c r="AC595" s="107" t="s">
        <v>2417</v>
      </c>
      <c r="AD595" s="107" t="s">
        <v>1264</v>
      </c>
      <c r="AE595" s="110">
        <v>45616</v>
      </c>
      <c r="AF595" s="107" t="s">
        <v>2418</v>
      </c>
      <c r="AG595" s="108">
        <v>0.77285076895302607</v>
      </c>
      <c r="AH595" s="108">
        <v>0.7413083258439207</v>
      </c>
      <c r="AI595" s="108">
        <v>0.30540706475145724</v>
      </c>
      <c r="AJ595" s="107" t="s">
        <v>1267</v>
      </c>
      <c r="AK595" s="97">
        <v>147.63186185158347</v>
      </c>
      <c r="AL595" s="108">
        <v>1.3922222222222222</v>
      </c>
      <c r="AM595" s="111">
        <v>9000</v>
      </c>
      <c r="AN595" s="107">
        <v>10</v>
      </c>
      <c r="AO595" s="113" t="s">
        <v>2027</v>
      </c>
      <c r="AP595" s="113" t="s">
        <v>1267</v>
      </c>
      <c r="AQ595" s="113" t="s">
        <v>1261</v>
      </c>
      <c r="AR595" s="114" t="s">
        <v>1267</v>
      </c>
      <c r="AS595" s="107"/>
      <c r="AT595" s="107"/>
    </row>
    <row r="596" spans="1:46" x14ac:dyDescent="0.25">
      <c r="A596" s="107" t="s">
        <v>2482</v>
      </c>
      <c r="B596" s="107" t="s">
        <v>1269</v>
      </c>
      <c r="C596" s="107" t="s">
        <v>1257</v>
      </c>
      <c r="D596" s="107" t="s">
        <v>34</v>
      </c>
      <c r="E596" s="107" t="s">
        <v>22</v>
      </c>
      <c r="F596" s="107" t="s">
        <v>45</v>
      </c>
      <c r="G596" s="107" t="s">
        <v>2464</v>
      </c>
      <c r="H596" s="107" t="s">
        <v>2176</v>
      </c>
      <c r="I596" s="107" t="s">
        <v>2413</v>
      </c>
      <c r="J596" s="107" t="s">
        <v>2414</v>
      </c>
      <c r="K596" s="107"/>
      <c r="L596" s="108">
        <v>2311.393089672486</v>
      </c>
      <c r="M596" s="93">
        <v>9000</v>
      </c>
      <c r="N596" s="108">
        <v>2076.0466658865721</v>
      </c>
      <c r="O596" s="107" t="s">
        <v>2474</v>
      </c>
      <c r="P596" s="107" t="s">
        <v>2023</v>
      </c>
      <c r="Q596" s="107" t="s">
        <v>1259</v>
      </c>
      <c r="R596" s="107" t="s">
        <v>2179</v>
      </c>
      <c r="S596" s="107"/>
      <c r="T596" s="93">
        <v>10785.903952153454</v>
      </c>
      <c r="U596" s="107">
        <v>18</v>
      </c>
      <c r="V596" s="110">
        <v>45931</v>
      </c>
      <c r="W596" s="110"/>
      <c r="X596" s="107" t="s">
        <v>2468</v>
      </c>
      <c r="Y596" s="107"/>
      <c r="Z596" s="107"/>
      <c r="AA596" s="107"/>
      <c r="AB596" s="107"/>
      <c r="AC596" s="107" t="s">
        <v>2417</v>
      </c>
      <c r="AD596" s="107" t="s">
        <v>1264</v>
      </c>
      <c r="AE596" s="110">
        <v>45616</v>
      </c>
      <c r="AF596" s="107" t="s">
        <v>2418</v>
      </c>
      <c r="AG596" s="108">
        <v>0.43092981271985437</v>
      </c>
      <c r="AH596" s="108">
        <v>0.41334222705936885</v>
      </c>
      <c r="AI596" s="108">
        <v>0.13352153250609525</v>
      </c>
      <c r="AJ596" s="107" t="s">
        <v>1267</v>
      </c>
      <c r="AK596" s="97">
        <v>367.08129585232422</v>
      </c>
      <c r="AL596" s="108">
        <v>0.7761111111111112</v>
      </c>
      <c r="AM596" s="111">
        <v>9000</v>
      </c>
      <c r="AN596" s="107">
        <v>10</v>
      </c>
      <c r="AO596" s="113" t="s">
        <v>2027</v>
      </c>
      <c r="AP596" s="113" t="s">
        <v>1267</v>
      </c>
      <c r="AQ596" s="113" t="s">
        <v>1261</v>
      </c>
      <c r="AR596" s="114" t="s">
        <v>1267</v>
      </c>
      <c r="AS596" s="107"/>
      <c r="AT596" s="107"/>
    </row>
    <row r="597" spans="1:46" x14ac:dyDescent="0.25">
      <c r="A597" s="107" t="s">
        <v>2483</v>
      </c>
      <c r="B597" s="107" t="s">
        <v>1269</v>
      </c>
      <c r="C597" s="107" t="s">
        <v>1257</v>
      </c>
      <c r="D597" s="107" t="s">
        <v>34</v>
      </c>
      <c r="E597" s="107" t="s">
        <v>22</v>
      </c>
      <c r="F597" s="107" t="s">
        <v>45</v>
      </c>
      <c r="G597" s="107" t="s">
        <v>2464</v>
      </c>
      <c r="H597" s="107" t="s">
        <v>2047</v>
      </c>
      <c r="I597" s="107" t="s">
        <v>2413</v>
      </c>
      <c r="J597" s="107" t="s">
        <v>2420</v>
      </c>
      <c r="K597" s="107"/>
      <c r="L597" s="108">
        <v>3854.7750483114855</v>
      </c>
      <c r="M597" s="93">
        <v>9000</v>
      </c>
      <c r="N597" s="108">
        <v>3461.8584988393527</v>
      </c>
      <c r="O597" s="107" t="s">
        <v>2476</v>
      </c>
      <c r="P597" s="107" t="s">
        <v>2023</v>
      </c>
      <c r="Q597" s="107" t="s">
        <v>1259</v>
      </c>
      <c r="R597" s="107" t="s">
        <v>2052</v>
      </c>
      <c r="S597" s="107"/>
      <c r="T597" s="93">
        <v>5504.9901101828318</v>
      </c>
      <c r="U597" s="107">
        <v>18</v>
      </c>
      <c r="V597" s="110">
        <v>45931</v>
      </c>
      <c r="W597" s="110"/>
      <c r="X597" s="107" t="s">
        <v>2468</v>
      </c>
      <c r="Y597" s="107"/>
      <c r="Z597" s="107"/>
      <c r="AA597" s="107"/>
      <c r="AB597" s="107"/>
      <c r="AC597" s="107" t="s">
        <v>2422</v>
      </c>
      <c r="AD597" s="107" t="s">
        <v>1264</v>
      </c>
      <c r="AE597" s="110">
        <v>45616</v>
      </c>
      <c r="AF597" s="107" t="s">
        <v>2418</v>
      </c>
      <c r="AG597" s="108">
        <v>0.78390672389165594</v>
      </c>
      <c r="AH597" s="108">
        <v>0.75183672317771966</v>
      </c>
      <c r="AI597" s="108">
        <v>0.40495804108408895</v>
      </c>
      <c r="AJ597" s="107" t="s">
        <v>1267</v>
      </c>
      <c r="AK597" s="97">
        <v>97.594011148518859</v>
      </c>
      <c r="AL597" s="108">
        <v>1.5311111111111111</v>
      </c>
      <c r="AM597" s="111">
        <v>9000</v>
      </c>
      <c r="AN597" s="107">
        <v>10</v>
      </c>
      <c r="AO597" s="113" t="s">
        <v>2027</v>
      </c>
      <c r="AP597" s="113" t="s">
        <v>1267</v>
      </c>
      <c r="AQ597" s="113" t="s">
        <v>1261</v>
      </c>
      <c r="AR597" s="114" t="s">
        <v>1267</v>
      </c>
      <c r="AS597" s="107"/>
      <c r="AT597" s="107"/>
    </row>
    <row r="598" spans="1:46" x14ac:dyDescent="0.25">
      <c r="A598" s="106" t="s">
        <v>2484</v>
      </c>
      <c r="B598" s="107" t="s">
        <v>1269</v>
      </c>
      <c r="C598" s="107" t="s">
        <v>1257</v>
      </c>
      <c r="D598" s="107" t="s">
        <v>34</v>
      </c>
      <c r="E598" s="107" t="s">
        <v>22</v>
      </c>
      <c r="F598" s="107" t="s">
        <v>45</v>
      </c>
      <c r="G598" s="107" t="s">
        <v>2464</v>
      </c>
      <c r="H598" s="107" t="s">
        <v>2176</v>
      </c>
      <c r="I598" s="107" t="s">
        <v>2413</v>
      </c>
      <c r="J598" s="107" t="s">
        <v>2420</v>
      </c>
      <c r="K598" s="107"/>
      <c r="L598" s="108">
        <v>1878.8491237960322</v>
      </c>
      <c r="M598" s="93">
        <v>9000</v>
      </c>
      <c r="N598" s="108">
        <v>1687.3383597570137</v>
      </c>
      <c r="O598" s="107" t="s">
        <v>2478</v>
      </c>
      <c r="P598" s="107" t="s">
        <v>2023</v>
      </c>
      <c r="Q598" s="107" t="s">
        <v>1259</v>
      </c>
      <c r="R598" s="107" t="s">
        <v>2179</v>
      </c>
      <c r="S598" s="107"/>
      <c r="T598" s="93">
        <v>8346.1592924409524</v>
      </c>
      <c r="U598" s="109">
        <v>18</v>
      </c>
      <c r="V598" s="110">
        <v>45931</v>
      </c>
      <c r="W598" s="110"/>
      <c r="X598" s="107" t="s">
        <v>2468</v>
      </c>
      <c r="Y598" s="107"/>
      <c r="Z598" s="107"/>
      <c r="AA598" s="107"/>
      <c r="AB598" s="107"/>
      <c r="AC598" s="107" t="s">
        <v>2422</v>
      </c>
      <c r="AD598" s="107" t="s">
        <v>1264</v>
      </c>
      <c r="AE598" s="110">
        <v>45616</v>
      </c>
      <c r="AF598" s="107" t="s">
        <v>2418</v>
      </c>
      <c r="AG598" s="108">
        <v>0.38208259700311381</v>
      </c>
      <c r="AH598" s="108">
        <v>0.36645141438250645</v>
      </c>
      <c r="AI598" s="108">
        <v>0.13612306136985167</v>
      </c>
      <c r="AJ598" s="106" t="s">
        <v>1267</v>
      </c>
      <c r="AK598" s="97">
        <v>343.01895354696654</v>
      </c>
      <c r="AL598" s="108">
        <v>0.78388888888888886</v>
      </c>
      <c r="AM598" s="111">
        <v>9000</v>
      </c>
      <c r="AN598" s="112">
        <v>10</v>
      </c>
      <c r="AO598" s="113" t="s">
        <v>2027</v>
      </c>
      <c r="AP598" s="113" t="s">
        <v>1267</v>
      </c>
      <c r="AQ598" s="113" t="s">
        <v>1261</v>
      </c>
      <c r="AR598" s="114" t="s">
        <v>1267</v>
      </c>
      <c r="AS598" s="114"/>
      <c r="AT598" s="107"/>
    </row>
    <row r="599" spans="1:46" x14ac:dyDescent="0.25">
      <c r="A599" s="107" t="s">
        <v>2485</v>
      </c>
      <c r="B599" s="107" t="s">
        <v>1271</v>
      </c>
      <c r="C599" s="107" t="s">
        <v>1257</v>
      </c>
      <c r="D599" s="107" t="s">
        <v>34</v>
      </c>
      <c r="E599" s="107" t="s">
        <v>22</v>
      </c>
      <c r="F599" s="107" t="s">
        <v>45</v>
      </c>
      <c r="G599" s="107" t="s">
        <v>2464</v>
      </c>
      <c r="H599" s="107" t="s">
        <v>2047</v>
      </c>
      <c r="I599" s="107" t="s">
        <v>2465</v>
      </c>
      <c r="J599" s="107" t="s">
        <v>2466</v>
      </c>
      <c r="K599" s="107"/>
      <c r="L599" s="108">
        <v>676.83594210783622</v>
      </c>
      <c r="M599" s="93">
        <v>9000</v>
      </c>
      <c r="N599" s="108">
        <v>607.62</v>
      </c>
      <c r="O599" s="107" t="s">
        <v>2467</v>
      </c>
      <c r="P599" s="107" t="s">
        <v>2023</v>
      </c>
      <c r="Q599" s="107" t="s">
        <v>1259</v>
      </c>
      <c r="R599" s="107" t="s">
        <v>2052</v>
      </c>
      <c r="S599" s="107"/>
      <c r="T599" s="93">
        <v>3789.2858196885118</v>
      </c>
      <c r="U599" s="107">
        <v>18</v>
      </c>
      <c r="V599" s="110">
        <v>45931</v>
      </c>
      <c r="W599" s="110"/>
      <c r="X599" s="107" t="s">
        <v>2468</v>
      </c>
      <c r="Y599" s="107"/>
      <c r="Z599" s="107"/>
      <c r="AA599" s="107"/>
      <c r="AB599" s="107"/>
      <c r="AC599" s="107"/>
      <c r="AD599" s="107" t="s">
        <v>1264</v>
      </c>
      <c r="AE599" s="110">
        <v>45616</v>
      </c>
      <c r="AF599" s="107" t="s">
        <v>2418</v>
      </c>
      <c r="AG599" s="108">
        <v>0.13004352870739008</v>
      </c>
      <c r="AH599" s="108">
        <v>0.12550607782510667</v>
      </c>
      <c r="AI599" s="108">
        <v>0.11743458561650699</v>
      </c>
      <c r="AJ599" s="107" t="s">
        <v>1267</v>
      </c>
      <c r="AK599" s="97">
        <v>486.08217147730596</v>
      </c>
      <c r="AL599" s="108">
        <v>0.34944444444444445</v>
      </c>
      <c r="AM599" s="111">
        <v>9000</v>
      </c>
      <c r="AN599" s="107">
        <v>10</v>
      </c>
      <c r="AO599" s="113" t="s">
        <v>2027</v>
      </c>
      <c r="AP599" s="113" t="s">
        <v>1267</v>
      </c>
      <c r="AQ599" s="113" t="s">
        <v>1261</v>
      </c>
      <c r="AR599" s="114" t="s">
        <v>1267</v>
      </c>
      <c r="AS599" s="107"/>
      <c r="AT599" s="107"/>
    </row>
    <row r="600" spans="1:46" x14ac:dyDescent="0.25">
      <c r="A600" s="107" t="s">
        <v>2486</v>
      </c>
      <c r="B600" s="107" t="s">
        <v>1271</v>
      </c>
      <c r="C600" s="107" t="s">
        <v>1257</v>
      </c>
      <c r="D600" s="107" t="s">
        <v>34</v>
      </c>
      <c r="E600" s="107" t="s">
        <v>22</v>
      </c>
      <c r="F600" s="107" t="s">
        <v>45</v>
      </c>
      <c r="G600" s="107" t="s">
        <v>2464</v>
      </c>
      <c r="H600" s="107" t="s">
        <v>2176</v>
      </c>
      <c r="I600" s="107" t="s">
        <v>2465</v>
      </c>
      <c r="J600" s="107" t="s">
        <v>2466</v>
      </c>
      <c r="K600" s="107"/>
      <c r="L600" s="108">
        <v>556.83979049859624</v>
      </c>
      <c r="M600" s="93">
        <v>9000</v>
      </c>
      <c r="N600" s="108">
        <v>499.9</v>
      </c>
      <c r="O600" s="107" t="s">
        <v>2470</v>
      </c>
      <c r="P600" s="107" t="s">
        <v>2023</v>
      </c>
      <c r="Q600" s="107" t="s">
        <v>1259</v>
      </c>
      <c r="R600" s="107" t="s">
        <v>2179</v>
      </c>
      <c r="S600" s="107"/>
      <c r="T600" s="93">
        <v>5360.2083280761781</v>
      </c>
      <c r="U600" s="107">
        <v>18</v>
      </c>
      <c r="V600" s="110">
        <v>45931</v>
      </c>
      <c r="W600" s="110"/>
      <c r="X600" s="107" t="s">
        <v>2468</v>
      </c>
      <c r="Y600" s="107"/>
      <c r="Z600" s="107"/>
      <c r="AA600" s="107"/>
      <c r="AB600" s="107"/>
      <c r="AC600" s="107"/>
      <c r="AD600" s="107" t="s">
        <v>1264</v>
      </c>
      <c r="AE600" s="110">
        <v>45616</v>
      </c>
      <c r="AF600" s="107" t="s">
        <v>2418</v>
      </c>
      <c r="AG600" s="108">
        <v>0.11</v>
      </c>
      <c r="AH600" s="108">
        <v>0.1</v>
      </c>
      <c r="AI600" s="108">
        <v>7.0000000000000007E-2</v>
      </c>
      <c r="AJ600" s="107" t="s">
        <v>1267</v>
      </c>
      <c r="AK600" s="97">
        <v>858.62668287165286</v>
      </c>
      <c r="AL600" s="108">
        <v>0.28777777777777774</v>
      </c>
      <c r="AM600" s="111">
        <v>9000</v>
      </c>
      <c r="AN600" s="107">
        <v>10</v>
      </c>
      <c r="AO600" s="113" t="s">
        <v>2027</v>
      </c>
      <c r="AP600" s="113" t="s">
        <v>1267</v>
      </c>
      <c r="AQ600" s="113" t="s">
        <v>1261</v>
      </c>
      <c r="AR600" s="114" t="s">
        <v>1267</v>
      </c>
      <c r="AS600" s="107"/>
      <c r="AT600" s="107"/>
    </row>
    <row r="601" spans="1:46" x14ac:dyDescent="0.25">
      <c r="A601" s="106" t="s">
        <v>2487</v>
      </c>
      <c r="B601" s="107" t="s">
        <v>1271</v>
      </c>
      <c r="C601" s="107" t="s">
        <v>1257</v>
      </c>
      <c r="D601" s="107" t="s">
        <v>34</v>
      </c>
      <c r="E601" s="107" t="s">
        <v>22</v>
      </c>
      <c r="F601" s="107" t="s">
        <v>45</v>
      </c>
      <c r="G601" s="107" t="s">
        <v>2464</v>
      </c>
      <c r="H601" s="107" t="s">
        <v>2047</v>
      </c>
      <c r="I601" s="107" t="s">
        <v>2413</v>
      </c>
      <c r="J601" s="107" t="s">
        <v>2414</v>
      </c>
      <c r="K601" s="107"/>
      <c r="L601" s="108">
        <v>4145.3663078711097</v>
      </c>
      <c r="M601" s="93">
        <v>9000</v>
      </c>
      <c r="N601" s="108">
        <v>3723.2844299771505</v>
      </c>
      <c r="O601" s="107" t="s">
        <v>2472</v>
      </c>
      <c r="P601" s="107" t="s">
        <v>2023</v>
      </c>
      <c r="Q601" s="107" t="s">
        <v>1259</v>
      </c>
      <c r="R601" s="107" t="s">
        <v>2052</v>
      </c>
      <c r="S601" s="107"/>
      <c r="T601" s="93">
        <v>7624.8664971359904</v>
      </c>
      <c r="U601" s="109">
        <v>18</v>
      </c>
      <c r="V601" s="110">
        <v>45931</v>
      </c>
      <c r="W601" s="110"/>
      <c r="X601" s="107" t="s">
        <v>2468</v>
      </c>
      <c r="Y601" s="107"/>
      <c r="Z601" s="107"/>
      <c r="AA601" s="107"/>
      <c r="AB601" s="107"/>
      <c r="AC601" s="107" t="s">
        <v>2417</v>
      </c>
      <c r="AD601" s="107" t="s">
        <v>1264</v>
      </c>
      <c r="AE601" s="110">
        <v>45616</v>
      </c>
      <c r="AF601" s="107" t="s">
        <v>2418</v>
      </c>
      <c r="AG601" s="108">
        <v>0.77285076895302607</v>
      </c>
      <c r="AH601" s="108">
        <v>0.7413083258439207</v>
      </c>
      <c r="AI601" s="108">
        <v>0.30540706475145724</v>
      </c>
      <c r="AJ601" s="106" t="s">
        <v>1267</v>
      </c>
      <c r="AK601" s="97">
        <v>147.63186185158347</v>
      </c>
      <c r="AL601" s="108">
        <v>1.3922222222222222</v>
      </c>
      <c r="AM601" s="111">
        <v>9000</v>
      </c>
      <c r="AN601" s="112">
        <v>10</v>
      </c>
      <c r="AO601" s="113" t="s">
        <v>2027</v>
      </c>
      <c r="AP601" s="113" t="s">
        <v>1267</v>
      </c>
      <c r="AQ601" s="113" t="s">
        <v>1261</v>
      </c>
      <c r="AR601" s="114" t="s">
        <v>1267</v>
      </c>
      <c r="AS601" s="114"/>
      <c r="AT601" s="107"/>
    </row>
    <row r="602" spans="1:46" x14ac:dyDescent="0.25">
      <c r="A602" s="107" t="s">
        <v>2488</v>
      </c>
      <c r="B602" s="107" t="s">
        <v>1271</v>
      </c>
      <c r="C602" s="107" t="s">
        <v>1257</v>
      </c>
      <c r="D602" s="107" t="s">
        <v>34</v>
      </c>
      <c r="E602" s="107" t="s">
        <v>22</v>
      </c>
      <c r="F602" s="107" t="s">
        <v>45</v>
      </c>
      <c r="G602" s="107" t="s">
        <v>2464</v>
      </c>
      <c r="H602" s="107" t="s">
        <v>2176</v>
      </c>
      <c r="I602" s="107" t="s">
        <v>2413</v>
      </c>
      <c r="J602" s="107" t="s">
        <v>2414</v>
      </c>
      <c r="K602" s="107"/>
      <c r="L602" s="108">
        <v>2311.393089672486</v>
      </c>
      <c r="M602" s="93">
        <v>9000</v>
      </c>
      <c r="N602" s="108">
        <v>2076.0466658865721</v>
      </c>
      <c r="O602" s="107" t="s">
        <v>2474</v>
      </c>
      <c r="P602" s="107" t="s">
        <v>2023</v>
      </c>
      <c r="Q602" s="107" t="s">
        <v>1259</v>
      </c>
      <c r="R602" s="107" t="s">
        <v>2179</v>
      </c>
      <c r="S602" s="107"/>
      <c r="T602" s="93">
        <v>10785.903952153454</v>
      </c>
      <c r="U602" s="107">
        <v>18</v>
      </c>
      <c r="V602" s="110">
        <v>45931</v>
      </c>
      <c r="W602" s="110"/>
      <c r="X602" s="107" t="s">
        <v>2468</v>
      </c>
      <c r="Y602" s="107"/>
      <c r="Z602" s="107"/>
      <c r="AA602" s="107"/>
      <c r="AB602" s="107"/>
      <c r="AC602" s="107" t="s">
        <v>2417</v>
      </c>
      <c r="AD602" s="107" t="s">
        <v>1264</v>
      </c>
      <c r="AE602" s="110">
        <v>45616</v>
      </c>
      <c r="AF602" s="107" t="s">
        <v>2418</v>
      </c>
      <c r="AG602" s="108">
        <v>0.43092981271985437</v>
      </c>
      <c r="AH602" s="108">
        <v>0.41334222705936885</v>
      </c>
      <c r="AI602" s="108">
        <v>0.13352153250609525</v>
      </c>
      <c r="AJ602" s="107" t="s">
        <v>1267</v>
      </c>
      <c r="AK602" s="97">
        <v>367.08129585232422</v>
      </c>
      <c r="AL602" s="108">
        <v>0.7761111111111112</v>
      </c>
      <c r="AM602" s="111">
        <v>9000</v>
      </c>
      <c r="AN602" s="107">
        <v>10</v>
      </c>
      <c r="AO602" s="113" t="s">
        <v>2027</v>
      </c>
      <c r="AP602" s="113" t="s">
        <v>1267</v>
      </c>
      <c r="AQ602" s="113" t="s">
        <v>1261</v>
      </c>
      <c r="AR602" s="114" t="s">
        <v>1267</v>
      </c>
      <c r="AS602" s="107"/>
      <c r="AT602" s="107"/>
    </row>
    <row r="603" spans="1:46" x14ac:dyDescent="0.25">
      <c r="A603" s="107" t="s">
        <v>2489</v>
      </c>
      <c r="B603" s="107" t="s">
        <v>1271</v>
      </c>
      <c r="C603" s="107" t="s">
        <v>1257</v>
      </c>
      <c r="D603" s="107" t="s">
        <v>34</v>
      </c>
      <c r="E603" s="107" t="s">
        <v>22</v>
      </c>
      <c r="F603" s="107" t="s">
        <v>45</v>
      </c>
      <c r="G603" s="107" t="s">
        <v>2464</v>
      </c>
      <c r="H603" s="107" t="s">
        <v>2047</v>
      </c>
      <c r="I603" s="107" t="s">
        <v>2413</v>
      </c>
      <c r="J603" s="107" t="s">
        <v>2420</v>
      </c>
      <c r="K603" s="107"/>
      <c r="L603" s="108">
        <v>3854.7750483114855</v>
      </c>
      <c r="M603" s="93">
        <v>9000</v>
      </c>
      <c r="N603" s="108">
        <v>3461.8584988393527</v>
      </c>
      <c r="O603" s="107" t="s">
        <v>2476</v>
      </c>
      <c r="P603" s="107" t="s">
        <v>2023</v>
      </c>
      <c r="Q603" s="107" t="s">
        <v>1259</v>
      </c>
      <c r="R603" s="107" t="s">
        <v>2052</v>
      </c>
      <c r="S603" s="107"/>
      <c r="T603" s="93">
        <v>5504.9901101828318</v>
      </c>
      <c r="U603" s="107">
        <v>18</v>
      </c>
      <c r="V603" s="110">
        <v>45931</v>
      </c>
      <c r="W603" s="110"/>
      <c r="X603" s="107" t="s">
        <v>2468</v>
      </c>
      <c r="Y603" s="107"/>
      <c r="Z603" s="107"/>
      <c r="AA603" s="107"/>
      <c r="AB603" s="107"/>
      <c r="AC603" s="107" t="s">
        <v>2422</v>
      </c>
      <c r="AD603" s="107" t="s">
        <v>1264</v>
      </c>
      <c r="AE603" s="110">
        <v>45616</v>
      </c>
      <c r="AF603" s="107" t="s">
        <v>2418</v>
      </c>
      <c r="AG603" s="108">
        <v>0.78390672389165594</v>
      </c>
      <c r="AH603" s="108">
        <v>0.75183672317771966</v>
      </c>
      <c r="AI603" s="108">
        <v>0.40495804108408895</v>
      </c>
      <c r="AJ603" s="107" t="s">
        <v>1267</v>
      </c>
      <c r="AK603" s="97">
        <v>97.594011148518859</v>
      </c>
      <c r="AL603" s="108">
        <v>1.5311111111111111</v>
      </c>
      <c r="AM603" s="111">
        <v>9000</v>
      </c>
      <c r="AN603" s="107">
        <v>10</v>
      </c>
      <c r="AO603" s="113" t="s">
        <v>2027</v>
      </c>
      <c r="AP603" s="113" t="s">
        <v>1267</v>
      </c>
      <c r="AQ603" s="113" t="s">
        <v>1261</v>
      </c>
      <c r="AR603" s="114" t="s">
        <v>1267</v>
      </c>
      <c r="AS603" s="107"/>
      <c r="AT603" s="107"/>
    </row>
    <row r="604" spans="1:46" x14ac:dyDescent="0.25">
      <c r="A604" s="106" t="s">
        <v>2490</v>
      </c>
      <c r="B604" s="107" t="s">
        <v>1271</v>
      </c>
      <c r="C604" s="107" t="s">
        <v>1257</v>
      </c>
      <c r="D604" s="107" t="s">
        <v>34</v>
      </c>
      <c r="E604" s="107" t="s">
        <v>22</v>
      </c>
      <c r="F604" s="107" t="s">
        <v>45</v>
      </c>
      <c r="G604" s="107" t="s">
        <v>2464</v>
      </c>
      <c r="H604" s="107" t="s">
        <v>2176</v>
      </c>
      <c r="I604" s="107" t="s">
        <v>2413</v>
      </c>
      <c r="J604" s="107" t="s">
        <v>2420</v>
      </c>
      <c r="K604" s="107"/>
      <c r="L604" s="108">
        <v>1878.8491237960322</v>
      </c>
      <c r="M604" s="93">
        <v>9000</v>
      </c>
      <c r="N604" s="108">
        <v>1687.3383597570137</v>
      </c>
      <c r="O604" s="107" t="s">
        <v>2478</v>
      </c>
      <c r="P604" s="107" t="s">
        <v>2023</v>
      </c>
      <c r="Q604" s="107" t="s">
        <v>1259</v>
      </c>
      <c r="R604" s="107" t="s">
        <v>2179</v>
      </c>
      <c r="S604" s="107"/>
      <c r="T604" s="93">
        <v>8346.1592924409524</v>
      </c>
      <c r="U604" s="109">
        <v>18</v>
      </c>
      <c r="V604" s="110">
        <v>45931</v>
      </c>
      <c r="W604" s="110"/>
      <c r="X604" s="107" t="s">
        <v>2468</v>
      </c>
      <c r="Y604" s="107"/>
      <c r="Z604" s="107"/>
      <c r="AA604" s="107"/>
      <c r="AB604" s="107"/>
      <c r="AC604" s="107" t="s">
        <v>2422</v>
      </c>
      <c r="AD604" s="107" t="s">
        <v>1264</v>
      </c>
      <c r="AE604" s="110">
        <v>45616</v>
      </c>
      <c r="AF604" s="107" t="s">
        <v>2418</v>
      </c>
      <c r="AG604" s="108">
        <v>0.38208259700311381</v>
      </c>
      <c r="AH604" s="108">
        <v>0.36645141438250645</v>
      </c>
      <c r="AI604" s="108">
        <v>0.13612306136985167</v>
      </c>
      <c r="AJ604" s="106" t="s">
        <v>1267</v>
      </c>
      <c r="AK604" s="97">
        <v>343.01895354696654</v>
      </c>
      <c r="AL604" s="108">
        <v>0.78388888888888886</v>
      </c>
      <c r="AM604" s="111">
        <v>9000</v>
      </c>
      <c r="AN604" s="112">
        <v>10</v>
      </c>
      <c r="AO604" s="113" t="s">
        <v>2027</v>
      </c>
      <c r="AP604" s="113" t="s">
        <v>1267</v>
      </c>
      <c r="AQ604" s="113" t="s">
        <v>1261</v>
      </c>
      <c r="AR604" s="114" t="s">
        <v>1267</v>
      </c>
      <c r="AS604" s="114"/>
      <c r="AT604" s="107"/>
    </row>
    <row r="605" spans="1:46" x14ac:dyDescent="0.25">
      <c r="A605" s="107" t="s">
        <v>2491</v>
      </c>
      <c r="B605" s="107" t="s">
        <v>1256</v>
      </c>
      <c r="C605" s="107" t="s">
        <v>1257</v>
      </c>
      <c r="D605" s="107" t="s">
        <v>34</v>
      </c>
      <c r="E605" s="107" t="s">
        <v>22</v>
      </c>
      <c r="F605" s="107" t="s">
        <v>45</v>
      </c>
      <c r="G605" s="107" t="s">
        <v>324</v>
      </c>
      <c r="H605" s="107" t="s">
        <v>2176</v>
      </c>
      <c r="I605" s="107" t="s">
        <v>2492</v>
      </c>
      <c r="J605" s="107"/>
      <c r="K605" s="107" t="s">
        <v>2493</v>
      </c>
      <c r="L605" s="108">
        <v>1820.8896465911816</v>
      </c>
      <c r="M605" s="93">
        <v>6000</v>
      </c>
      <c r="N605" s="108">
        <v>1634.2144000000001</v>
      </c>
      <c r="O605" s="107" t="s">
        <v>2494</v>
      </c>
      <c r="P605" s="107" t="s">
        <v>2023</v>
      </c>
      <c r="Q605" s="107" t="s">
        <v>1259</v>
      </c>
      <c r="R605" s="107" t="s">
        <v>2179</v>
      </c>
      <c r="S605" s="107"/>
      <c r="T605" s="93">
        <v>7760.88</v>
      </c>
      <c r="U605" s="107">
        <v>15</v>
      </c>
      <c r="V605" s="110">
        <v>45931</v>
      </c>
      <c r="W605" s="110"/>
      <c r="X605" s="107" t="s">
        <v>2495</v>
      </c>
      <c r="Y605" s="107"/>
      <c r="Z605" s="107"/>
      <c r="AA605" s="107"/>
      <c r="AB605" s="107"/>
      <c r="AC605" s="107" t="s">
        <v>2496</v>
      </c>
      <c r="AD605" s="107" t="s">
        <v>1264</v>
      </c>
      <c r="AE605" s="110">
        <v>45643</v>
      </c>
      <c r="AF605" s="107" t="s">
        <v>2497</v>
      </c>
      <c r="AG605" s="108">
        <v>0.27096292833917052</v>
      </c>
      <c r="AH605" s="108">
        <v>0.25971562458573177</v>
      </c>
      <c r="AI605" s="108">
        <v>0.18960947405660541</v>
      </c>
      <c r="AJ605" s="107" t="s">
        <v>1267</v>
      </c>
      <c r="AK605" s="97">
        <v>413.98625491982676</v>
      </c>
      <c r="AL605" s="108">
        <v>1.1286659999999999</v>
      </c>
      <c r="AM605" s="111">
        <v>6000</v>
      </c>
      <c r="AN605" s="107">
        <v>17</v>
      </c>
      <c r="AO605" s="113" t="s">
        <v>2027</v>
      </c>
      <c r="AP605" s="113" t="s">
        <v>1267</v>
      </c>
      <c r="AQ605" s="113" t="s">
        <v>1261</v>
      </c>
      <c r="AR605" s="114" t="s">
        <v>1267</v>
      </c>
      <c r="AS605" s="107"/>
      <c r="AT605" s="107"/>
    </row>
    <row r="606" spans="1:46" x14ac:dyDescent="0.25">
      <c r="A606" s="107" t="s">
        <v>2498</v>
      </c>
      <c r="B606" s="107" t="s">
        <v>1269</v>
      </c>
      <c r="C606" s="107" t="s">
        <v>1257</v>
      </c>
      <c r="D606" s="107" t="s">
        <v>34</v>
      </c>
      <c r="E606" s="107" t="s">
        <v>22</v>
      </c>
      <c r="F606" s="107" t="s">
        <v>45</v>
      </c>
      <c r="G606" s="107" t="s">
        <v>324</v>
      </c>
      <c r="H606" s="107" t="s">
        <v>2176</v>
      </c>
      <c r="I606" s="107" t="s">
        <v>2492</v>
      </c>
      <c r="J606" s="107"/>
      <c r="K606" s="107" t="s">
        <v>2493</v>
      </c>
      <c r="L606" s="108">
        <v>1108.7953654316623</v>
      </c>
      <c r="M606" s="93">
        <v>6000</v>
      </c>
      <c r="N606" s="108">
        <v>995.61057000000005</v>
      </c>
      <c r="O606" s="107" t="s">
        <v>2494</v>
      </c>
      <c r="P606" s="107" t="s">
        <v>2023</v>
      </c>
      <c r="Q606" s="107" t="s">
        <v>1259</v>
      </c>
      <c r="R606" s="107" t="s">
        <v>2179</v>
      </c>
      <c r="S606" s="107"/>
      <c r="T606" s="93">
        <v>7760.88</v>
      </c>
      <c r="U606" s="107">
        <v>15</v>
      </c>
      <c r="V606" s="110">
        <v>45931</v>
      </c>
      <c r="W606" s="110"/>
      <c r="X606" s="107" t="s">
        <v>2495</v>
      </c>
      <c r="Y606" s="107"/>
      <c r="Z606" s="107"/>
      <c r="AA606" s="107"/>
      <c r="AB606" s="107"/>
      <c r="AC606" s="107" t="s">
        <v>2496</v>
      </c>
      <c r="AD606" s="107" t="s">
        <v>1264</v>
      </c>
      <c r="AE606" s="110">
        <v>45643</v>
      </c>
      <c r="AF606" s="107" t="s">
        <v>2497</v>
      </c>
      <c r="AG606" s="108">
        <v>0.15964846877811548</v>
      </c>
      <c r="AH606" s="108">
        <v>0.15307930821995031</v>
      </c>
      <c r="AI606" s="108">
        <v>0.16814407803442069</v>
      </c>
      <c r="AJ606" s="107" t="s">
        <v>1267</v>
      </c>
      <c r="AK606" s="97">
        <v>680.09261112497779</v>
      </c>
      <c r="AL606" s="108">
        <v>0.68733299999999997</v>
      </c>
      <c r="AM606" s="111">
        <v>6000</v>
      </c>
      <c r="AN606" s="107">
        <v>17</v>
      </c>
      <c r="AO606" s="113" t="s">
        <v>2027</v>
      </c>
      <c r="AP606" s="113" t="s">
        <v>1267</v>
      </c>
      <c r="AQ606" s="113" t="s">
        <v>1261</v>
      </c>
      <c r="AR606" s="114" t="s">
        <v>1267</v>
      </c>
      <c r="AS606" s="107"/>
      <c r="AT606" s="107"/>
    </row>
    <row r="607" spans="1:46" x14ac:dyDescent="0.25">
      <c r="A607" s="106" t="s">
        <v>2499</v>
      </c>
      <c r="B607" s="107" t="s">
        <v>1271</v>
      </c>
      <c r="C607" s="107" t="s">
        <v>1257</v>
      </c>
      <c r="D607" s="107" t="s">
        <v>34</v>
      </c>
      <c r="E607" s="107" t="s">
        <v>22</v>
      </c>
      <c r="F607" s="107" t="s">
        <v>45</v>
      </c>
      <c r="G607" s="107" t="s">
        <v>324</v>
      </c>
      <c r="H607" s="107" t="s">
        <v>2176</v>
      </c>
      <c r="I607" s="107" t="s">
        <v>2492</v>
      </c>
      <c r="J607" s="107"/>
      <c r="K607" s="107" t="s">
        <v>2493</v>
      </c>
      <c r="L607" s="108">
        <v>1080.28</v>
      </c>
      <c r="M607" s="93">
        <v>6000</v>
      </c>
      <c r="N607" s="108">
        <v>970</v>
      </c>
      <c r="O607" s="107" t="s">
        <v>2494</v>
      </c>
      <c r="P607" s="107" t="s">
        <v>2023</v>
      </c>
      <c r="Q607" s="107" t="s">
        <v>1259</v>
      </c>
      <c r="R607" s="107" t="s">
        <v>2179</v>
      </c>
      <c r="S607" s="107"/>
      <c r="T607" s="93">
        <v>7760.88</v>
      </c>
      <c r="U607" s="109">
        <v>15</v>
      </c>
      <c r="V607" s="110">
        <v>45931</v>
      </c>
      <c r="W607" s="110"/>
      <c r="X607" s="107" t="s">
        <v>2495</v>
      </c>
      <c r="Y607" s="107"/>
      <c r="Z607" s="107"/>
      <c r="AA607" s="107"/>
      <c r="AB607" s="107"/>
      <c r="AC607" s="107" t="s">
        <v>2496</v>
      </c>
      <c r="AD607" s="107" t="s">
        <v>1264</v>
      </c>
      <c r="AE607" s="110">
        <v>45643</v>
      </c>
      <c r="AF607" s="106" t="s">
        <v>2497</v>
      </c>
      <c r="AG607" s="108">
        <v>0.14473482910808569</v>
      </c>
      <c r="AH607" s="108">
        <v>0.13880808491391433</v>
      </c>
      <c r="AI607" s="108">
        <v>0.23684437889011356</v>
      </c>
      <c r="AJ607" s="106" t="s">
        <v>1267</v>
      </c>
      <c r="AK607" s="97">
        <v>640.87396473152228</v>
      </c>
      <c r="AL607" s="108">
        <v>0.77307000000000003</v>
      </c>
      <c r="AM607" s="111">
        <v>6000</v>
      </c>
      <c r="AN607" s="112">
        <v>17</v>
      </c>
      <c r="AO607" s="113" t="s">
        <v>2027</v>
      </c>
      <c r="AP607" s="113" t="s">
        <v>1267</v>
      </c>
      <c r="AQ607" s="113" t="s">
        <v>1261</v>
      </c>
      <c r="AR607" s="114" t="s">
        <v>1267</v>
      </c>
      <c r="AS607" s="114"/>
      <c r="AT607" s="107"/>
    </row>
    <row r="608" spans="1:46" x14ac:dyDescent="0.25">
      <c r="A608" s="106" t="s">
        <v>2500</v>
      </c>
      <c r="B608" s="107" t="s">
        <v>1256</v>
      </c>
      <c r="C608" s="107" t="s">
        <v>1257</v>
      </c>
      <c r="D608" s="107" t="s">
        <v>34</v>
      </c>
      <c r="E608" s="107" t="s">
        <v>22</v>
      </c>
      <c r="F608" s="107" t="s">
        <v>45</v>
      </c>
      <c r="G608" s="107" t="s">
        <v>324</v>
      </c>
      <c r="H608" s="107" t="s">
        <v>2447</v>
      </c>
      <c r="I608" s="107" t="s">
        <v>2492</v>
      </c>
      <c r="J608" s="107"/>
      <c r="K608" s="107" t="s">
        <v>2493</v>
      </c>
      <c r="L608" s="108">
        <v>1337.08</v>
      </c>
      <c r="M608" s="93">
        <v>6000</v>
      </c>
      <c r="N608" s="108">
        <v>1200</v>
      </c>
      <c r="O608" s="107" t="s">
        <v>3823</v>
      </c>
      <c r="P608" s="107" t="s">
        <v>2362</v>
      </c>
      <c r="Q608" s="107" t="s">
        <v>1259</v>
      </c>
      <c r="R608" s="107" t="s">
        <v>2449</v>
      </c>
      <c r="S608" s="107"/>
      <c r="T608" s="93">
        <v>4305.1000000000004</v>
      </c>
      <c r="U608" s="109">
        <v>15</v>
      </c>
      <c r="V608" s="110">
        <v>45931</v>
      </c>
      <c r="W608" s="110"/>
      <c r="X608" s="107" t="s">
        <v>2495</v>
      </c>
      <c r="Y608" s="107"/>
      <c r="Z608" s="107"/>
      <c r="AA608" s="107"/>
      <c r="AB608" s="107"/>
      <c r="AC608" s="107" t="s">
        <v>2496</v>
      </c>
      <c r="AD608" s="107" t="s">
        <v>1264</v>
      </c>
      <c r="AE608" s="110">
        <v>45643</v>
      </c>
      <c r="AF608" s="106" t="s">
        <v>2501</v>
      </c>
      <c r="AG608" s="108">
        <v>0.19896747914628476</v>
      </c>
      <c r="AH608" s="108">
        <v>0.1907086088693401</v>
      </c>
      <c r="AI608" s="108">
        <v>0.13688340384343942</v>
      </c>
      <c r="AJ608" s="106" t="s">
        <v>1267</v>
      </c>
      <c r="AK608" s="97">
        <v>351.9651633596269</v>
      </c>
      <c r="AL608" s="108">
        <v>0.82866660000000003</v>
      </c>
      <c r="AM608" s="111">
        <v>6000</v>
      </c>
      <c r="AN608" s="112">
        <v>17</v>
      </c>
      <c r="AO608" s="113" t="s">
        <v>2027</v>
      </c>
      <c r="AP608" s="113" t="s">
        <v>1267</v>
      </c>
      <c r="AQ608" s="113" t="s">
        <v>1261</v>
      </c>
      <c r="AR608" s="114" t="s">
        <v>1267</v>
      </c>
      <c r="AS608" s="114"/>
      <c r="AT608" s="107"/>
    </row>
    <row r="609" spans="1:46" x14ac:dyDescent="0.25">
      <c r="A609" s="106" t="s">
        <v>2502</v>
      </c>
      <c r="B609" s="107" t="s">
        <v>1269</v>
      </c>
      <c r="C609" s="107" t="s">
        <v>1257</v>
      </c>
      <c r="D609" s="107" t="s">
        <v>34</v>
      </c>
      <c r="E609" s="107" t="s">
        <v>22</v>
      </c>
      <c r="F609" s="107" t="s">
        <v>45</v>
      </c>
      <c r="G609" s="107" t="s">
        <v>324</v>
      </c>
      <c r="H609" s="107" t="s">
        <v>2503</v>
      </c>
      <c r="I609" s="107" t="s">
        <v>2492</v>
      </c>
      <c r="J609" s="107"/>
      <c r="K609" s="107" t="s">
        <v>2493</v>
      </c>
      <c r="L609" s="108">
        <v>1336.4205584967281</v>
      </c>
      <c r="M609" s="93">
        <v>6000</v>
      </c>
      <c r="N609" s="108">
        <v>1200</v>
      </c>
      <c r="O609" s="107" t="s">
        <v>3823</v>
      </c>
      <c r="P609" s="107" t="s">
        <v>2362</v>
      </c>
      <c r="Q609" s="107" t="s">
        <v>1259</v>
      </c>
      <c r="R609" s="107" t="s">
        <v>2449</v>
      </c>
      <c r="S609" s="107"/>
      <c r="T609" s="93">
        <v>4305.1000000000004</v>
      </c>
      <c r="U609" s="109">
        <v>15</v>
      </c>
      <c r="V609" s="110">
        <v>45931</v>
      </c>
      <c r="W609" s="110"/>
      <c r="X609" s="107" t="s">
        <v>2495</v>
      </c>
      <c r="Y609" s="107"/>
      <c r="Z609" s="107"/>
      <c r="AA609" s="107"/>
      <c r="AB609" s="107"/>
      <c r="AC609" s="107" t="s">
        <v>2496</v>
      </c>
      <c r="AD609" s="107" t="s">
        <v>1264</v>
      </c>
      <c r="AE609" s="110">
        <v>45643</v>
      </c>
      <c r="AF609" s="106" t="s">
        <v>2504</v>
      </c>
      <c r="AG609" s="108">
        <v>0.19242278824328859</v>
      </c>
      <c r="AH609" s="108">
        <v>0.18450504120384278</v>
      </c>
      <c r="AI609" s="108">
        <v>0.13741668059855774</v>
      </c>
      <c r="AJ609" s="106" t="s">
        <v>1267</v>
      </c>
      <c r="AK609" s="97">
        <v>352.56754677496531</v>
      </c>
      <c r="AL609" s="108">
        <v>0.82866660000000003</v>
      </c>
      <c r="AM609" s="111">
        <v>6000</v>
      </c>
      <c r="AN609" s="112">
        <v>17</v>
      </c>
      <c r="AO609" s="113" t="s">
        <v>2027</v>
      </c>
      <c r="AP609" s="113" t="s">
        <v>1267</v>
      </c>
      <c r="AQ609" s="113" t="s">
        <v>1261</v>
      </c>
      <c r="AR609" s="114" t="s">
        <v>1267</v>
      </c>
      <c r="AS609" s="114"/>
      <c r="AT609" s="107"/>
    </row>
    <row r="610" spans="1:46" x14ac:dyDescent="0.25">
      <c r="A610" s="106" t="s">
        <v>2505</v>
      </c>
      <c r="B610" s="107" t="s">
        <v>1271</v>
      </c>
      <c r="C610" s="107" t="s">
        <v>1257</v>
      </c>
      <c r="D610" s="107" t="s">
        <v>34</v>
      </c>
      <c r="E610" s="107" t="s">
        <v>22</v>
      </c>
      <c r="F610" s="107" t="s">
        <v>45</v>
      </c>
      <c r="G610" s="107" t="s">
        <v>324</v>
      </c>
      <c r="H610" s="107" t="s">
        <v>2503</v>
      </c>
      <c r="I610" s="107" t="s">
        <v>2492</v>
      </c>
      <c r="J610" s="107"/>
      <c r="K610" s="107" t="s">
        <v>2493</v>
      </c>
      <c r="L610" s="108">
        <v>1336.4274218835646</v>
      </c>
      <c r="M610" s="93">
        <v>6000</v>
      </c>
      <c r="N610" s="108">
        <v>1200</v>
      </c>
      <c r="O610" s="107" t="s">
        <v>3823</v>
      </c>
      <c r="P610" s="107" t="s">
        <v>2362</v>
      </c>
      <c r="Q610" s="107" t="s">
        <v>1259</v>
      </c>
      <c r="R610" s="107" t="s">
        <v>2449</v>
      </c>
      <c r="S610" s="107"/>
      <c r="T610" s="93">
        <v>4305.1000000000004</v>
      </c>
      <c r="U610" s="109">
        <v>15</v>
      </c>
      <c r="V610" s="110">
        <v>45931</v>
      </c>
      <c r="W610" s="110"/>
      <c r="X610" s="107" t="s">
        <v>2495</v>
      </c>
      <c r="Y610" s="107"/>
      <c r="Z610" s="107"/>
      <c r="AA610" s="107"/>
      <c r="AB610" s="107"/>
      <c r="AC610" s="107" t="s">
        <v>2496</v>
      </c>
      <c r="AD610" s="107" t="s">
        <v>1264</v>
      </c>
      <c r="AE610" s="110">
        <v>45643</v>
      </c>
      <c r="AF610" s="106" t="s">
        <v>2506</v>
      </c>
      <c r="AG610" s="108">
        <v>0.17905305113569622</v>
      </c>
      <c r="AH610" s="108">
        <v>0.17172101061851933</v>
      </c>
      <c r="AI610" s="108">
        <v>0.12988016994955517</v>
      </c>
      <c r="AJ610" s="106" t="s">
        <v>1267</v>
      </c>
      <c r="AK610" s="97">
        <v>354.27989611110058</v>
      </c>
      <c r="AL610" s="108">
        <v>0.82866660000000003</v>
      </c>
      <c r="AM610" s="111">
        <v>6000</v>
      </c>
      <c r="AN610" s="112">
        <v>17</v>
      </c>
      <c r="AO610" s="113" t="s">
        <v>2027</v>
      </c>
      <c r="AP610" s="113" t="s">
        <v>1267</v>
      </c>
      <c r="AQ610" s="113" t="s">
        <v>1261</v>
      </c>
      <c r="AR610" s="114" t="s">
        <v>1267</v>
      </c>
      <c r="AS610" s="114"/>
      <c r="AT610" s="107"/>
    </row>
    <row r="611" spans="1:46" x14ac:dyDescent="0.25">
      <c r="A611" s="106" t="s">
        <v>2507</v>
      </c>
      <c r="B611" s="107" t="s">
        <v>1256</v>
      </c>
      <c r="C611" s="107" t="s">
        <v>1257</v>
      </c>
      <c r="D611" s="107" t="s">
        <v>34</v>
      </c>
      <c r="E611" s="107" t="s">
        <v>22</v>
      </c>
      <c r="F611" s="107" t="s">
        <v>45</v>
      </c>
      <c r="G611" s="107" t="s">
        <v>324</v>
      </c>
      <c r="H611" s="107" t="s">
        <v>2047</v>
      </c>
      <c r="I611" s="107" t="s">
        <v>2492</v>
      </c>
      <c r="J611" s="107"/>
      <c r="K611" s="107" t="s">
        <v>2493</v>
      </c>
      <c r="L611" s="108">
        <v>1820.8896465911816</v>
      </c>
      <c r="M611" s="93">
        <v>6000</v>
      </c>
      <c r="N611" s="108">
        <v>1634.2144000000001</v>
      </c>
      <c r="O611" s="107" t="s">
        <v>3791</v>
      </c>
      <c r="P611" s="107" t="s">
        <v>2362</v>
      </c>
      <c r="Q611" s="107" t="s">
        <v>1259</v>
      </c>
      <c r="R611" s="107" t="s">
        <v>2052</v>
      </c>
      <c r="S611" s="107"/>
      <c r="T611" s="93">
        <v>6290.53</v>
      </c>
      <c r="U611" s="109">
        <v>15</v>
      </c>
      <c r="V611" s="110">
        <v>45931</v>
      </c>
      <c r="W611" s="110"/>
      <c r="X611" s="107" t="s">
        <v>2495</v>
      </c>
      <c r="Y611" s="107"/>
      <c r="Z611" s="107"/>
      <c r="AA611" s="107"/>
      <c r="AB611" s="107"/>
      <c r="AC611" s="107" t="s">
        <v>2496</v>
      </c>
      <c r="AD611" s="107" t="s">
        <v>1264</v>
      </c>
      <c r="AE611" s="110">
        <v>45643</v>
      </c>
      <c r="AF611" s="106" t="s">
        <v>2497</v>
      </c>
      <c r="AG611" s="108">
        <v>0.27096292833917052</v>
      </c>
      <c r="AH611" s="108">
        <v>0.25971562458573177</v>
      </c>
      <c r="AI611" s="108">
        <v>0.18960947405660541</v>
      </c>
      <c r="AJ611" s="106" t="s">
        <v>1267</v>
      </c>
      <c r="AK611" s="97">
        <v>413.98625491982676</v>
      </c>
      <c r="AL611" s="108">
        <v>1.1286666000000001</v>
      </c>
      <c r="AM611" s="111">
        <v>6000</v>
      </c>
      <c r="AN611" s="112">
        <v>17</v>
      </c>
      <c r="AO611" s="113" t="s">
        <v>2027</v>
      </c>
      <c r="AP611" s="113" t="s">
        <v>1267</v>
      </c>
      <c r="AQ611" s="113" t="s">
        <v>1261</v>
      </c>
      <c r="AR611" s="114" t="s">
        <v>1267</v>
      </c>
      <c r="AS611" s="114"/>
      <c r="AT611" s="107"/>
    </row>
    <row r="612" spans="1:46" x14ac:dyDescent="0.25">
      <c r="A612" s="106" t="s">
        <v>2508</v>
      </c>
      <c r="B612" s="107" t="s">
        <v>1269</v>
      </c>
      <c r="C612" s="107" t="s">
        <v>1257</v>
      </c>
      <c r="D612" s="107" t="s">
        <v>34</v>
      </c>
      <c r="E612" s="107" t="s">
        <v>22</v>
      </c>
      <c r="F612" s="107" t="s">
        <v>45</v>
      </c>
      <c r="G612" s="107" t="s">
        <v>324</v>
      </c>
      <c r="H612" s="107" t="s">
        <v>2509</v>
      </c>
      <c r="I612" s="107" t="s">
        <v>2492</v>
      </c>
      <c r="J612" s="107"/>
      <c r="K612" s="107" t="s">
        <v>2493</v>
      </c>
      <c r="L612" s="108">
        <v>1108.7953654316623</v>
      </c>
      <c r="M612" s="93">
        <v>6000</v>
      </c>
      <c r="N612" s="108">
        <v>995.61057000000005</v>
      </c>
      <c r="O612" s="107" t="s">
        <v>3791</v>
      </c>
      <c r="P612" s="107" t="s">
        <v>2362</v>
      </c>
      <c r="Q612" s="107" t="s">
        <v>1259</v>
      </c>
      <c r="R612" s="107" t="s">
        <v>2052</v>
      </c>
      <c r="S612" s="107"/>
      <c r="T612" s="93">
        <v>6290.53</v>
      </c>
      <c r="U612" s="109">
        <v>15</v>
      </c>
      <c r="V612" s="110">
        <v>45931</v>
      </c>
      <c r="W612" s="110"/>
      <c r="X612" s="107" t="s">
        <v>2495</v>
      </c>
      <c r="Y612" s="107"/>
      <c r="Z612" s="107"/>
      <c r="AA612" s="107"/>
      <c r="AB612" s="107"/>
      <c r="AC612" s="107" t="s">
        <v>2496</v>
      </c>
      <c r="AD612" s="107" t="s">
        <v>1264</v>
      </c>
      <c r="AE612" s="110">
        <v>45643</v>
      </c>
      <c r="AF612" s="106" t="s">
        <v>2497</v>
      </c>
      <c r="AG612" s="108">
        <v>0.15964846877811548</v>
      </c>
      <c r="AH612" s="108">
        <v>0.15307930821995031</v>
      </c>
      <c r="AI612" s="108">
        <v>0.16814407803442069</v>
      </c>
      <c r="AJ612" s="106" t="s">
        <v>1267</v>
      </c>
      <c r="AK612" s="97">
        <v>680.09261112497779</v>
      </c>
      <c r="AL612" s="108">
        <v>6.88E-2</v>
      </c>
      <c r="AM612" s="111">
        <v>6000</v>
      </c>
      <c r="AN612" s="112">
        <v>17</v>
      </c>
      <c r="AO612" s="113" t="s">
        <v>2027</v>
      </c>
      <c r="AP612" s="113" t="s">
        <v>1267</v>
      </c>
      <c r="AQ612" s="113" t="s">
        <v>1261</v>
      </c>
      <c r="AR612" s="114" t="s">
        <v>1267</v>
      </c>
      <c r="AS612" s="114"/>
      <c r="AT612" s="107"/>
    </row>
    <row r="613" spans="1:46" x14ac:dyDescent="0.25">
      <c r="A613" s="106" t="s">
        <v>2510</v>
      </c>
      <c r="B613" s="107" t="s">
        <v>1271</v>
      </c>
      <c r="C613" s="107" t="s">
        <v>1257</v>
      </c>
      <c r="D613" s="107" t="s">
        <v>34</v>
      </c>
      <c r="E613" s="107" t="s">
        <v>22</v>
      </c>
      <c r="F613" s="107" t="s">
        <v>45</v>
      </c>
      <c r="G613" s="107" t="s">
        <v>324</v>
      </c>
      <c r="H613" s="107" t="s">
        <v>2509</v>
      </c>
      <c r="I613" s="107" t="s">
        <v>2492</v>
      </c>
      <c r="J613" s="107"/>
      <c r="K613" s="107" t="s">
        <v>2493</v>
      </c>
      <c r="L613" s="108">
        <v>1080.28</v>
      </c>
      <c r="M613" s="93">
        <v>6000</v>
      </c>
      <c r="N613" s="108">
        <v>970</v>
      </c>
      <c r="O613" s="107" t="s">
        <v>3791</v>
      </c>
      <c r="P613" s="107" t="s">
        <v>2362</v>
      </c>
      <c r="Q613" s="107" t="s">
        <v>1259</v>
      </c>
      <c r="R613" s="107" t="s">
        <v>2052</v>
      </c>
      <c r="S613" s="107"/>
      <c r="T613" s="93">
        <v>6290.53</v>
      </c>
      <c r="U613" s="109">
        <v>15</v>
      </c>
      <c r="V613" s="110">
        <v>45931</v>
      </c>
      <c r="W613" s="110"/>
      <c r="X613" s="107" t="s">
        <v>2495</v>
      </c>
      <c r="Y613" s="107"/>
      <c r="Z613" s="107"/>
      <c r="AA613" s="107"/>
      <c r="AB613" s="107"/>
      <c r="AC613" s="107" t="s">
        <v>2496</v>
      </c>
      <c r="AD613" s="107" t="s">
        <v>1264</v>
      </c>
      <c r="AE613" s="110">
        <v>45643</v>
      </c>
      <c r="AF613" s="106" t="s">
        <v>2497</v>
      </c>
      <c r="AG613" s="108">
        <v>0.14473482910808569</v>
      </c>
      <c r="AH613" s="108">
        <v>0.13880808491391433</v>
      </c>
      <c r="AI613" s="108">
        <v>0.23684437889011356</v>
      </c>
      <c r="AJ613" s="106" t="s">
        <v>1267</v>
      </c>
      <c r="AK613" s="97">
        <v>640.87396473152228</v>
      </c>
      <c r="AL613" s="108">
        <v>0.67</v>
      </c>
      <c r="AM613" s="111">
        <v>6000</v>
      </c>
      <c r="AN613" s="112">
        <v>17</v>
      </c>
      <c r="AO613" s="113" t="s">
        <v>2027</v>
      </c>
      <c r="AP613" s="113" t="s">
        <v>1267</v>
      </c>
      <c r="AQ613" s="113" t="s">
        <v>1261</v>
      </c>
      <c r="AR613" s="114" t="s">
        <v>1267</v>
      </c>
      <c r="AS613" s="114"/>
      <c r="AT613" s="107"/>
    </row>
    <row r="614" spans="1:46" x14ac:dyDescent="0.25">
      <c r="A614" s="106" t="s">
        <v>2511</v>
      </c>
      <c r="B614" s="107" t="s">
        <v>1256</v>
      </c>
      <c r="C614" s="107" t="s">
        <v>1257</v>
      </c>
      <c r="D614" s="107" t="s">
        <v>34</v>
      </c>
      <c r="E614" s="107" t="s">
        <v>22</v>
      </c>
      <c r="F614" s="107" t="s">
        <v>45</v>
      </c>
      <c r="G614" s="107" t="s">
        <v>324</v>
      </c>
      <c r="H614" s="107" t="s">
        <v>2047</v>
      </c>
      <c r="I614" s="107" t="s">
        <v>2492</v>
      </c>
      <c r="J614" s="107"/>
      <c r="K614" s="107" t="s">
        <v>2512</v>
      </c>
      <c r="L614" s="108">
        <v>3248</v>
      </c>
      <c r="M614" s="93">
        <v>6000</v>
      </c>
      <c r="N614" s="108">
        <v>2915.1479789999999</v>
      </c>
      <c r="O614" s="107" t="s">
        <v>4335</v>
      </c>
      <c r="P614" s="107" t="s">
        <v>2362</v>
      </c>
      <c r="Q614" s="107" t="s">
        <v>1259</v>
      </c>
      <c r="R614" s="107" t="s">
        <v>2052</v>
      </c>
      <c r="S614" s="107"/>
      <c r="T614" s="93">
        <v>6290.53</v>
      </c>
      <c r="U614" s="109">
        <v>15</v>
      </c>
      <c r="V614" s="110">
        <v>45931</v>
      </c>
      <c r="W614" s="110"/>
      <c r="X614" s="107" t="s">
        <v>2495</v>
      </c>
      <c r="Y614" s="107"/>
      <c r="Z614" s="107"/>
      <c r="AA614" s="107"/>
      <c r="AB614" s="107"/>
      <c r="AC614" s="107" t="s">
        <v>2513</v>
      </c>
      <c r="AD614" s="107" t="s">
        <v>1264</v>
      </c>
      <c r="AE614" s="110">
        <v>45656</v>
      </c>
      <c r="AF614" s="106" t="s">
        <v>2514</v>
      </c>
      <c r="AG614" s="108">
        <v>0.48334970390655441</v>
      </c>
      <c r="AH614" s="108">
        <v>0.46328651307711788</v>
      </c>
      <c r="AI614" s="108">
        <v>0.29725349652989974</v>
      </c>
      <c r="AJ614" s="106" t="s">
        <v>1267</v>
      </c>
      <c r="AK614" s="97">
        <v>200.46278672353893</v>
      </c>
      <c r="AL614" s="108">
        <v>2.0139999999999998</v>
      </c>
      <c r="AM614" s="111">
        <v>6000</v>
      </c>
      <c r="AN614" s="112">
        <v>17</v>
      </c>
      <c r="AO614" s="113" t="s">
        <v>2027</v>
      </c>
      <c r="AP614" s="113" t="s">
        <v>1267</v>
      </c>
      <c r="AQ614" s="113" t="s">
        <v>1261</v>
      </c>
      <c r="AR614" s="114" t="s">
        <v>1267</v>
      </c>
      <c r="AS614" s="114"/>
      <c r="AT614" s="107"/>
    </row>
    <row r="615" spans="1:46" x14ac:dyDescent="0.25">
      <c r="A615" s="106" t="s">
        <v>2515</v>
      </c>
      <c r="B615" s="107" t="s">
        <v>1269</v>
      </c>
      <c r="C615" s="107" t="s">
        <v>1257</v>
      </c>
      <c r="D615" s="107" t="s">
        <v>34</v>
      </c>
      <c r="E615" s="107" t="s">
        <v>22</v>
      </c>
      <c r="F615" s="107" t="s">
        <v>45</v>
      </c>
      <c r="G615" s="107" t="s">
        <v>324</v>
      </c>
      <c r="H615" s="107" t="s">
        <v>2509</v>
      </c>
      <c r="I615" s="107" t="s">
        <v>2492</v>
      </c>
      <c r="J615" s="107"/>
      <c r="K615" s="107" t="s">
        <v>2512</v>
      </c>
      <c r="L615" s="108">
        <v>2553</v>
      </c>
      <c r="M615" s="93">
        <v>6000</v>
      </c>
      <c r="N615" s="108">
        <v>2292.3012119999999</v>
      </c>
      <c r="O615" s="107" t="s">
        <v>4335</v>
      </c>
      <c r="P615" s="107" t="s">
        <v>2362</v>
      </c>
      <c r="Q615" s="107" t="s">
        <v>1259</v>
      </c>
      <c r="R615" s="107" t="s">
        <v>2052</v>
      </c>
      <c r="S615" s="107"/>
      <c r="T615" s="93">
        <v>6290.53</v>
      </c>
      <c r="U615" s="109">
        <v>15</v>
      </c>
      <c r="V615" s="110">
        <v>45931</v>
      </c>
      <c r="W615" s="110"/>
      <c r="X615" s="107" t="s">
        <v>2495</v>
      </c>
      <c r="Y615" s="107"/>
      <c r="Z615" s="107"/>
      <c r="AA615" s="107"/>
      <c r="AB615" s="107"/>
      <c r="AC615" s="107" t="s">
        <v>2513</v>
      </c>
      <c r="AD615" s="107" t="s">
        <v>1264</v>
      </c>
      <c r="AE615" s="110">
        <v>45656</v>
      </c>
      <c r="AF615" s="106" t="s">
        <v>2514</v>
      </c>
      <c r="AG615" s="108">
        <v>0.36757582563184693</v>
      </c>
      <c r="AH615" s="108">
        <v>0.3524509413510481</v>
      </c>
      <c r="AI615" s="108">
        <v>0.27547390871878341</v>
      </c>
      <c r="AJ615" s="106" t="s">
        <v>1267</v>
      </c>
      <c r="AK615" s="97">
        <v>255.23119042634858</v>
      </c>
      <c r="AL615" s="108">
        <v>1.5826666</v>
      </c>
      <c r="AM615" s="111">
        <v>6000</v>
      </c>
      <c r="AN615" s="112">
        <v>17</v>
      </c>
      <c r="AO615" s="113" t="s">
        <v>2027</v>
      </c>
      <c r="AP615" s="113" t="s">
        <v>1267</v>
      </c>
      <c r="AQ615" s="113" t="s">
        <v>1261</v>
      </c>
      <c r="AR615" s="114" t="s">
        <v>1267</v>
      </c>
      <c r="AS615" s="114"/>
      <c r="AT615" s="107"/>
    </row>
    <row r="616" spans="1:46" x14ac:dyDescent="0.25">
      <c r="A616" s="107" t="s">
        <v>2516</v>
      </c>
      <c r="B616" s="107" t="s">
        <v>1271</v>
      </c>
      <c r="C616" s="107" t="s">
        <v>1257</v>
      </c>
      <c r="D616" s="107" t="s">
        <v>34</v>
      </c>
      <c r="E616" s="107" t="s">
        <v>22</v>
      </c>
      <c r="F616" s="107" t="s">
        <v>45</v>
      </c>
      <c r="G616" s="107" t="s">
        <v>324</v>
      </c>
      <c r="H616" s="107" t="s">
        <v>2509</v>
      </c>
      <c r="I616" s="107" t="s">
        <v>2492</v>
      </c>
      <c r="J616" s="107"/>
      <c r="K616" s="107" t="s">
        <v>2512</v>
      </c>
      <c r="L616" s="108">
        <v>2042</v>
      </c>
      <c r="M616" s="93">
        <v>6000</v>
      </c>
      <c r="N616" s="108">
        <v>1833.845867</v>
      </c>
      <c r="O616" s="107" t="s">
        <v>4335</v>
      </c>
      <c r="P616" s="107" t="s">
        <v>2362</v>
      </c>
      <c r="Q616" s="107" t="s">
        <v>1259</v>
      </c>
      <c r="R616" s="107" t="s">
        <v>2052</v>
      </c>
      <c r="S616" s="107"/>
      <c r="T616" s="93">
        <v>6290.53</v>
      </c>
      <c r="U616" s="107">
        <v>15</v>
      </c>
      <c r="V616" s="110">
        <v>45931</v>
      </c>
      <c r="W616" s="110"/>
      <c r="X616" s="107" t="s">
        <v>2495</v>
      </c>
      <c r="Y616" s="107"/>
      <c r="Z616" s="107"/>
      <c r="AA616" s="107"/>
      <c r="AB616" s="107"/>
      <c r="AC616" s="107" t="s">
        <v>2513</v>
      </c>
      <c r="AD616" s="107" t="s">
        <v>1264</v>
      </c>
      <c r="AE616" s="110">
        <v>45656</v>
      </c>
      <c r="AF616" s="107" t="s">
        <v>2514</v>
      </c>
      <c r="AG616" s="108">
        <v>0.31044479122722896</v>
      </c>
      <c r="AH616" s="108">
        <v>0.29755864887924355</v>
      </c>
      <c r="AI616" s="108">
        <v>0.20533608236527789</v>
      </c>
      <c r="AJ616" s="107" t="s">
        <v>1267</v>
      </c>
      <c r="AK616" s="97">
        <v>358.19470182341342</v>
      </c>
      <c r="AL616" s="108">
        <v>1.2933330000000001</v>
      </c>
      <c r="AM616" s="111">
        <v>6000</v>
      </c>
      <c r="AN616" s="107">
        <v>17</v>
      </c>
      <c r="AO616" s="113" t="s">
        <v>2027</v>
      </c>
      <c r="AP616" s="113" t="s">
        <v>1267</v>
      </c>
      <c r="AQ616" s="113" t="s">
        <v>1261</v>
      </c>
      <c r="AR616" s="114" t="s">
        <v>1267</v>
      </c>
      <c r="AS616" s="107"/>
      <c r="AT616" s="107"/>
    </row>
    <row r="617" spans="1:46" x14ac:dyDescent="0.25">
      <c r="A617" s="107" t="s">
        <v>2517</v>
      </c>
      <c r="B617" s="107" t="s">
        <v>1256</v>
      </c>
      <c r="C617" s="107" t="s">
        <v>1257</v>
      </c>
      <c r="D617" s="107" t="s">
        <v>34</v>
      </c>
      <c r="E617" s="107" t="s">
        <v>22</v>
      </c>
      <c r="F617" s="107" t="s">
        <v>45</v>
      </c>
      <c r="G617" s="107" t="s">
        <v>324</v>
      </c>
      <c r="H617" s="107" t="s">
        <v>2176</v>
      </c>
      <c r="I617" s="107" t="s">
        <v>2492</v>
      </c>
      <c r="J617" s="107"/>
      <c r="K617" s="107" t="s">
        <v>2512</v>
      </c>
      <c r="L617" s="108">
        <v>2086</v>
      </c>
      <c r="M617" s="93">
        <v>6000</v>
      </c>
      <c r="N617" s="108">
        <v>1872.334871</v>
      </c>
      <c r="O617" s="107" t="s">
        <v>4336</v>
      </c>
      <c r="P617" s="107" t="s">
        <v>2362</v>
      </c>
      <c r="Q617" s="107" t="s">
        <v>1259</v>
      </c>
      <c r="R617" s="107" t="s">
        <v>2179</v>
      </c>
      <c r="S617" s="107"/>
      <c r="T617" s="93">
        <v>7760.88</v>
      </c>
      <c r="U617" s="107">
        <v>15</v>
      </c>
      <c r="V617" s="110">
        <v>45931</v>
      </c>
      <c r="W617" s="110"/>
      <c r="X617" s="107" t="s">
        <v>2495</v>
      </c>
      <c r="Y617" s="107"/>
      <c r="Z617" s="107"/>
      <c r="AA617" s="107"/>
      <c r="AB617" s="107"/>
      <c r="AC617" s="107" t="s">
        <v>2513</v>
      </c>
      <c r="AD617" s="107" t="s">
        <v>1264</v>
      </c>
      <c r="AE617" s="110">
        <v>45656</v>
      </c>
      <c r="AF617" s="107" t="s">
        <v>2514</v>
      </c>
      <c r="AG617" s="108">
        <v>0.31044479122722896</v>
      </c>
      <c r="AH617" s="108">
        <v>0.29755864887924355</v>
      </c>
      <c r="AI617" s="108">
        <v>0.20533608236527789</v>
      </c>
      <c r="AJ617" s="107" t="s">
        <v>1267</v>
      </c>
      <c r="AK617" s="97">
        <v>358.19470182341342</v>
      </c>
      <c r="AL617" s="108">
        <v>1.2933330000000001</v>
      </c>
      <c r="AM617" s="111">
        <v>6000</v>
      </c>
      <c r="AN617" s="107">
        <v>17</v>
      </c>
      <c r="AO617" s="113" t="s">
        <v>2027</v>
      </c>
      <c r="AP617" s="113" t="s">
        <v>1267</v>
      </c>
      <c r="AQ617" s="113" t="s">
        <v>1261</v>
      </c>
      <c r="AR617" s="114" t="s">
        <v>1267</v>
      </c>
      <c r="AS617" s="107"/>
      <c r="AT617" s="107"/>
    </row>
    <row r="618" spans="1:46" x14ac:dyDescent="0.25">
      <c r="A618" s="107" t="s">
        <v>2518</v>
      </c>
      <c r="B618" s="107" t="s">
        <v>1269</v>
      </c>
      <c r="C618" s="107" t="s">
        <v>1257</v>
      </c>
      <c r="D618" s="107" t="s">
        <v>34</v>
      </c>
      <c r="E618" s="107" t="s">
        <v>22</v>
      </c>
      <c r="F618" s="107" t="s">
        <v>45</v>
      </c>
      <c r="G618" s="107" t="s">
        <v>324</v>
      </c>
      <c r="H618" s="107" t="s">
        <v>2176</v>
      </c>
      <c r="I618" s="107" t="s">
        <v>2492</v>
      </c>
      <c r="J618" s="107"/>
      <c r="K618" s="107" t="s">
        <v>2512</v>
      </c>
      <c r="L618" s="108">
        <v>1654</v>
      </c>
      <c r="M618" s="93">
        <v>6000</v>
      </c>
      <c r="N618" s="108">
        <v>1485.337207</v>
      </c>
      <c r="O618" s="107" t="s">
        <v>4336</v>
      </c>
      <c r="P618" s="107" t="s">
        <v>2362</v>
      </c>
      <c r="Q618" s="107" t="s">
        <v>1259</v>
      </c>
      <c r="R618" s="107" t="s">
        <v>2179</v>
      </c>
      <c r="S618" s="107"/>
      <c r="T618" s="93">
        <v>7760.88</v>
      </c>
      <c r="U618" s="107">
        <v>15</v>
      </c>
      <c r="V618" s="110">
        <v>45931</v>
      </c>
      <c r="W618" s="110"/>
      <c r="X618" s="107" t="s">
        <v>2495</v>
      </c>
      <c r="Y618" s="107"/>
      <c r="Z618" s="107"/>
      <c r="AA618" s="107"/>
      <c r="AB618" s="107"/>
      <c r="AC618" s="107" t="s">
        <v>2513</v>
      </c>
      <c r="AD618" s="107" t="s">
        <v>1264</v>
      </c>
      <c r="AE618" s="110">
        <v>45656</v>
      </c>
      <c r="AF618" s="107" t="s">
        <v>2514</v>
      </c>
      <c r="AG618" s="108">
        <v>0.23817727233870289</v>
      </c>
      <c r="AH618" s="108">
        <v>2.750227997191125E-2</v>
      </c>
      <c r="AI618" s="108">
        <v>0.20061395677457361</v>
      </c>
      <c r="AJ618" s="107" t="s">
        <v>1267</v>
      </c>
      <c r="AK618" s="97">
        <v>447.85467276122336</v>
      </c>
      <c r="AL618" s="108">
        <v>1.025333</v>
      </c>
      <c r="AM618" s="111">
        <v>6000</v>
      </c>
      <c r="AN618" s="107">
        <v>17</v>
      </c>
      <c r="AO618" s="113" t="s">
        <v>2027</v>
      </c>
      <c r="AP618" s="113" t="s">
        <v>1267</v>
      </c>
      <c r="AQ618" s="113" t="s">
        <v>1261</v>
      </c>
      <c r="AR618" s="114" t="s">
        <v>1267</v>
      </c>
      <c r="AS618" s="107"/>
      <c r="AT618" s="107"/>
    </row>
    <row r="619" spans="1:46" x14ac:dyDescent="0.25">
      <c r="A619" s="106" t="s">
        <v>2519</v>
      </c>
      <c r="B619" s="107" t="s">
        <v>1271</v>
      </c>
      <c r="C619" s="107" t="s">
        <v>1257</v>
      </c>
      <c r="D619" s="107" t="s">
        <v>34</v>
      </c>
      <c r="E619" s="107" t="s">
        <v>22</v>
      </c>
      <c r="F619" s="107" t="s">
        <v>45</v>
      </c>
      <c r="G619" s="107" t="s">
        <v>324</v>
      </c>
      <c r="H619" s="107" t="s">
        <v>2176</v>
      </c>
      <c r="I619" s="107" t="s">
        <v>2492</v>
      </c>
      <c r="J619" s="107"/>
      <c r="K619" s="107" t="s">
        <v>2512</v>
      </c>
      <c r="L619" s="108">
        <v>545</v>
      </c>
      <c r="M619" s="93">
        <v>6000</v>
      </c>
      <c r="N619" s="108">
        <v>489.61636750000002</v>
      </c>
      <c r="O619" s="107" t="s">
        <v>4336</v>
      </c>
      <c r="P619" s="107" t="s">
        <v>2362</v>
      </c>
      <c r="Q619" s="107" t="s">
        <v>1259</v>
      </c>
      <c r="R619" s="107" t="s">
        <v>2179</v>
      </c>
      <c r="S619" s="107"/>
      <c r="T619" s="93">
        <v>7760.88</v>
      </c>
      <c r="U619" s="109">
        <v>15</v>
      </c>
      <c r="V619" s="110">
        <v>45931</v>
      </c>
      <c r="W619" s="110"/>
      <c r="X619" s="107" t="s">
        <v>2495</v>
      </c>
      <c r="Y619" s="107"/>
      <c r="Z619" s="107"/>
      <c r="AA619" s="107"/>
      <c r="AB619" s="107"/>
      <c r="AC619" s="107" t="s">
        <v>2513</v>
      </c>
      <c r="AD619" s="107" t="s">
        <v>1264</v>
      </c>
      <c r="AE619" s="110">
        <v>45656</v>
      </c>
      <c r="AF619" s="106" t="s">
        <v>2514</v>
      </c>
      <c r="AG619" s="108">
        <v>7.3056087074871462E-2</v>
      </c>
      <c r="AH619" s="108">
        <v>2.6376172777678102E-2</v>
      </c>
      <c r="AI619" s="108">
        <v>0.20674065424851659</v>
      </c>
      <c r="AJ619" s="106" t="s">
        <v>1267</v>
      </c>
      <c r="AK619" s="97">
        <v>1291.8088992448563</v>
      </c>
      <c r="AL619" s="108">
        <v>0.33800000000000002</v>
      </c>
      <c r="AM619" s="111">
        <v>6000</v>
      </c>
      <c r="AN619" s="112">
        <v>17</v>
      </c>
      <c r="AO619" s="113" t="s">
        <v>2027</v>
      </c>
      <c r="AP619" s="113" t="s">
        <v>1267</v>
      </c>
      <c r="AQ619" s="113" t="s">
        <v>1261</v>
      </c>
      <c r="AR619" s="114" t="s">
        <v>1267</v>
      </c>
      <c r="AS619" s="114"/>
      <c r="AT619" s="107"/>
    </row>
    <row r="620" spans="1:46" x14ac:dyDescent="0.25">
      <c r="A620" s="107" t="s">
        <v>2520</v>
      </c>
      <c r="B620" s="107" t="s">
        <v>1256</v>
      </c>
      <c r="C620" s="107" t="s">
        <v>1257</v>
      </c>
      <c r="D620" s="107" t="s">
        <v>34</v>
      </c>
      <c r="E620" s="107" t="s">
        <v>61</v>
      </c>
      <c r="F620" s="107" t="s">
        <v>495</v>
      </c>
      <c r="G620" s="107" t="s">
        <v>496</v>
      </c>
      <c r="H620" s="107" t="s">
        <v>2020</v>
      </c>
      <c r="I620" s="107" t="s">
        <v>1943</v>
      </c>
      <c r="J620" s="107" t="s">
        <v>2521</v>
      </c>
      <c r="K620" s="107" t="s">
        <v>2522</v>
      </c>
      <c r="L620" s="108">
        <v>1747.2144236933489</v>
      </c>
      <c r="M620" s="93">
        <v>3000</v>
      </c>
      <c r="N620" s="108">
        <v>1571.0200884710239</v>
      </c>
      <c r="O620" s="107" t="s">
        <v>2523</v>
      </c>
      <c r="P620" s="107" t="s">
        <v>2023</v>
      </c>
      <c r="Q620" s="107" t="s">
        <v>1259</v>
      </c>
      <c r="R620" s="107" t="s">
        <v>2358</v>
      </c>
      <c r="S620" s="107"/>
      <c r="T620" s="93">
        <v>778.79</v>
      </c>
      <c r="U620" s="107">
        <v>13</v>
      </c>
      <c r="V620" s="110">
        <v>45931</v>
      </c>
      <c r="W620" s="110"/>
      <c r="X620" s="107" t="s">
        <v>2524</v>
      </c>
      <c r="Y620" s="107" t="s">
        <v>1943</v>
      </c>
      <c r="Z620" s="107"/>
      <c r="AA620" s="107" t="s">
        <v>2522</v>
      </c>
      <c r="AB620" s="107"/>
      <c r="AC620" s="107"/>
      <c r="AD620" s="107" t="s">
        <v>1264</v>
      </c>
      <c r="AE620" s="110">
        <v>45121</v>
      </c>
      <c r="AF620" s="107" t="s">
        <v>2525</v>
      </c>
      <c r="AG620" s="108">
        <v>0.21408308355292979</v>
      </c>
      <c r="AH620" s="108">
        <v>0.20543960322027771</v>
      </c>
      <c r="AI620" s="108">
        <v>0.98823289671941861</v>
      </c>
      <c r="AJ620" s="107" t="s">
        <v>1267</v>
      </c>
      <c r="AK620" s="97">
        <v>29.91418095833005</v>
      </c>
      <c r="AL620" s="108">
        <v>1.25</v>
      </c>
      <c r="AM620" s="111">
        <v>3000</v>
      </c>
      <c r="AN620" s="107">
        <v>6</v>
      </c>
      <c r="AO620" s="113" t="s">
        <v>2027</v>
      </c>
      <c r="AP620" s="113" t="s">
        <v>1267</v>
      </c>
      <c r="AQ620" s="113" t="s">
        <v>1261</v>
      </c>
      <c r="AR620" s="114" t="s">
        <v>1267</v>
      </c>
      <c r="AS620" s="107"/>
      <c r="AT620" s="107"/>
    </row>
    <row r="621" spans="1:46" x14ac:dyDescent="0.25">
      <c r="A621" s="106" t="s">
        <v>2526</v>
      </c>
      <c r="B621" s="107" t="s">
        <v>1256</v>
      </c>
      <c r="C621" s="107" t="s">
        <v>1257</v>
      </c>
      <c r="D621" s="107" t="s">
        <v>34</v>
      </c>
      <c r="E621" s="107" t="s">
        <v>61</v>
      </c>
      <c r="F621" s="107" t="s">
        <v>495</v>
      </c>
      <c r="G621" s="107" t="s">
        <v>496</v>
      </c>
      <c r="H621" s="107" t="s">
        <v>2020</v>
      </c>
      <c r="I621" s="107" t="s">
        <v>1991</v>
      </c>
      <c r="J621" s="107" t="s">
        <v>2521</v>
      </c>
      <c r="K621" s="107" t="s">
        <v>2522</v>
      </c>
      <c r="L621" s="108">
        <v>1972.6459187676421</v>
      </c>
      <c r="M621" s="93">
        <v>3000</v>
      </c>
      <c r="N621" s="108">
        <v>1773.7183964366459</v>
      </c>
      <c r="O621" s="107" t="s">
        <v>2527</v>
      </c>
      <c r="P621" s="107" t="s">
        <v>2023</v>
      </c>
      <c r="Q621" s="107" t="s">
        <v>1259</v>
      </c>
      <c r="R621" s="107" t="s">
        <v>2358</v>
      </c>
      <c r="S621" s="107"/>
      <c r="T621" s="93">
        <v>778.79</v>
      </c>
      <c r="U621" s="109">
        <v>13</v>
      </c>
      <c r="V621" s="110">
        <v>45931</v>
      </c>
      <c r="W621" s="110"/>
      <c r="X621" s="107" t="s">
        <v>2524</v>
      </c>
      <c r="Y621" s="107" t="s">
        <v>1991</v>
      </c>
      <c r="Z621" s="107"/>
      <c r="AA621" s="107" t="s">
        <v>2522</v>
      </c>
      <c r="AB621" s="107"/>
      <c r="AC621" s="107"/>
      <c r="AD621" s="107" t="s">
        <v>1264</v>
      </c>
      <c r="AE621" s="110">
        <v>45121</v>
      </c>
      <c r="AF621" s="106" t="s">
        <v>2525</v>
      </c>
      <c r="AG621" s="108">
        <v>0.24170480470003156</v>
      </c>
      <c r="AH621" s="108">
        <v>0.23194611339635499</v>
      </c>
      <c r="AI621" s="108">
        <v>1.1157380365397145</v>
      </c>
      <c r="AJ621" s="106" t="s">
        <v>26</v>
      </c>
      <c r="AK621" s="97">
        <v>24.095985331275614</v>
      </c>
      <c r="AL621" s="108">
        <v>1.4115</v>
      </c>
      <c r="AM621" s="111">
        <v>3000</v>
      </c>
      <c r="AN621" s="112">
        <v>6</v>
      </c>
      <c r="AO621" s="113" t="s">
        <v>2027</v>
      </c>
      <c r="AP621" s="113" t="s">
        <v>1267</v>
      </c>
      <c r="AQ621" s="113" t="s">
        <v>1261</v>
      </c>
      <c r="AR621" s="114" t="s">
        <v>1267</v>
      </c>
      <c r="AS621" s="114"/>
      <c r="AT621" s="107"/>
    </row>
    <row r="622" spans="1:46" x14ac:dyDescent="0.25">
      <c r="A622" s="107" t="s">
        <v>2528</v>
      </c>
      <c r="B622" s="107" t="s">
        <v>1256</v>
      </c>
      <c r="C622" s="107" t="s">
        <v>1257</v>
      </c>
      <c r="D622" s="107" t="s">
        <v>34</v>
      </c>
      <c r="E622" s="107" t="s">
        <v>61</v>
      </c>
      <c r="F622" s="107" t="s">
        <v>495</v>
      </c>
      <c r="G622" s="107" t="s">
        <v>496</v>
      </c>
      <c r="H622" s="107" t="s">
        <v>2020</v>
      </c>
      <c r="I622" s="107" t="s">
        <v>1943</v>
      </c>
      <c r="J622" s="107" t="s">
        <v>2521</v>
      </c>
      <c r="K622" s="107" t="s">
        <v>2529</v>
      </c>
      <c r="L622" s="108">
        <v>1466.07</v>
      </c>
      <c r="M622" s="93">
        <v>3000</v>
      </c>
      <c r="N622" s="108">
        <v>1318.23</v>
      </c>
      <c r="O622" s="107" t="s">
        <v>2530</v>
      </c>
      <c r="P622" s="107" t="s">
        <v>2023</v>
      </c>
      <c r="Q622" s="107" t="s">
        <v>1259</v>
      </c>
      <c r="R622" s="107" t="s">
        <v>2358</v>
      </c>
      <c r="S622" s="107"/>
      <c r="T622" s="93">
        <v>778.79</v>
      </c>
      <c r="U622" s="107">
        <v>13</v>
      </c>
      <c r="V622" s="110">
        <v>45931</v>
      </c>
      <c r="W622" s="110"/>
      <c r="X622" s="107" t="s">
        <v>2524</v>
      </c>
      <c r="Y622" s="107" t="s">
        <v>1943</v>
      </c>
      <c r="Z622" s="107"/>
      <c r="AA622" s="107" t="s">
        <v>2529</v>
      </c>
      <c r="AB622" s="107"/>
      <c r="AC622" s="107"/>
      <c r="AD622" s="107" t="s">
        <v>1264</v>
      </c>
      <c r="AE622" s="110">
        <v>45121</v>
      </c>
      <c r="AF622" s="107" t="s">
        <v>2525</v>
      </c>
      <c r="AG622" s="108">
        <v>0.21364854528808286</v>
      </c>
      <c r="AH622" s="108">
        <v>0.20502260918584661</v>
      </c>
      <c r="AI622" s="108">
        <v>0.98622701656729117</v>
      </c>
      <c r="AJ622" s="107" t="s">
        <v>1267</v>
      </c>
      <c r="AK622" s="97">
        <v>30.017731160783484</v>
      </c>
      <c r="AL622" s="108">
        <v>1.24769</v>
      </c>
      <c r="AM622" s="111">
        <v>3000</v>
      </c>
      <c r="AN622" s="107">
        <v>6</v>
      </c>
      <c r="AO622" s="113" t="s">
        <v>2027</v>
      </c>
      <c r="AP622" s="113" t="s">
        <v>1267</v>
      </c>
      <c r="AQ622" s="113" t="s">
        <v>1261</v>
      </c>
      <c r="AR622" s="114" t="s">
        <v>1267</v>
      </c>
      <c r="AS622" s="107"/>
      <c r="AT622" s="107"/>
    </row>
    <row r="623" spans="1:46" x14ac:dyDescent="0.25">
      <c r="A623" s="106" t="s">
        <v>2531</v>
      </c>
      <c r="B623" s="107" t="s">
        <v>1256</v>
      </c>
      <c r="C623" s="107" t="s">
        <v>1257</v>
      </c>
      <c r="D623" s="107" t="s">
        <v>34</v>
      </c>
      <c r="E623" s="107" t="s">
        <v>61</v>
      </c>
      <c r="F623" s="107" t="s">
        <v>495</v>
      </c>
      <c r="G623" s="107" t="s">
        <v>496</v>
      </c>
      <c r="H623" s="107" t="s">
        <v>2020</v>
      </c>
      <c r="I623" s="107" t="s">
        <v>1991</v>
      </c>
      <c r="J623" s="107" t="s">
        <v>2521</v>
      </c>
      <c r="K623" s="107" t="s">
        <v>2529</v>
      </c>
      <c r="L623" s="108">
        <v>1971.0057413968582</v>
      </c>
      <c r="M623" s="93">
        <v>3000</v>
      </c>
      <c r="N623" s="108">
        <v>1772.2436194641034</v>
      </c>
      <c r="O623" s="107" t="s">
        <v>2532</v>
      </c>
      <c r="P623" s="107" t="s">
        <v>2023</v>
      </c>
      <c r="Q623" s="107" t="s">
        <v>1259</v>
      </c>
      <c r="R623" s="107" t="s">
        <v>2358</v>
      </c>
      <c r="S623" s="107"/>
      <c r="T623" s="93">
        <v>778.79</v>
      </c>
      <c r="U623" s="109">
        <v>13</v>
      </c>
      <c r="V623" s="110">
        <v>45931</v>
      </c>
      <c r="W623" s="110"/>
      <c r="X623" s="107" t="s">
        <v>2524</v>
      </c>
      <c r="Y623" s="107" t="s">
        <v>1991</v>
      </c>
      <c r="Z623" s="107"/>
      <c r="AA623" s="107" t="s">
        <v>2529</v>
      </c>
      <c r="AB623" s="107"/>
      <c r="AC623" s="107"/>
      <c r="AD623" s="107" t="s">
        <v>1264</v>
      </c>
      <c r="AE623" s="110">
        <v>45121</v>
      </c>
      <c r="AF623" s="106" t="s">
        <v>2525</v>
      </c>
      <c r="AG623" s="108">
        <v>0.24150383667667419</v>
      </c>
      <c r="AH623" s="108">
        <v>0.23175325934038146</v>
      </c>
      <c r="AI623" s="108">
        <v>1.1148103443158619</v>
      </c>
      <c r="AJ623" s="106" t="s">
        <v>26</v>
      </c>
      <c r="AK623" s="97">
        <v>24.133510517907911</v>
      </c>
      <c r="AL623" s="108">
        <v>1.41</v>
      </c>
      <c r="AM623" s="111">
        <v>3000</v>
      </c>
      <c r="AN623" s="112">
        <v>6</v>
      </c>
      <c r="AO623" s="113" t="s">
        <v>2027</v>
      </c>
      <c r="AP623" s="113" t="s">
        <v>1267</v>
      </c>
      <c r="AQ623" s="113" t="s">
        <v>1261</v>
      </c>
      <c r="AR623" s="114" t="s">
        <v>1267</v>
      </c>
      <c r="AS623" s="114"/>
      <c r="AT623" s="107"/>
    </row>
    <row r="624" spans="1:46" x14ac:dyDescent="0.25">
      <c r="A624" s="107" t="s">
        <v>2533</v>
      </c>
      <c r="B624" s="107" t="s">
        <v>1269</v>
      </c>
      <c r="C624" s="107" t="s">
        <v>1257</v>
      </c>
      <c r="D624" s="107" t="s">
        <v>34</v>
      </c>
      <c r="E624" s="107" t="s">
        <v>61</v>
      </c>
      <c r="F624" s="107" t="s">
        <v>495</v>
      </c>
      <c r="G624" s="107" t="s">
        <v>496</v>
      </c>
      <c r="H624" s="107" t="s">
        <v>2020</v>
      </c>
      <c r="I624" s="107" t="s">
        <v>1943</v>
      </c>
      <c r="J624" s="107" t="s">
        <v>2521</v>
      </c>
      <c r="K624" s="107" t="s">
        <v>2522</v>
      </c>
      <c r="L624" s="108">
        <v>1690.4959036828523</v>
      </c>
      <c r="M624" s="93">
        <v>3000</v>
      </c>
      <c r="N624" s="108">
        <v>1520.021233884831</v>
      </c>
      <c r="O624" s="107" t="s">
        <v>2523</v>
      </c>
      <c r="P624" s="107" t="s">
        <v>2023</v>
      </c>
      <c r="Q624" s="107" t="s">
        <v>1259</v>
      </c>
      <c r="R624" s="107" t="s">
        <v>2358</v>
      </c>
      <c r="S624" s="107"/>
      <c r="T624" s="93">
        <v>778.79</v>
      </c>
      <c r="U624" s="107">
        <v>13</v>
      </c>
      <c r="V624" s="110">
        <v>45931</v>
      </c>
      <c r="W624" s="110"/>
      <c r="X624" s="107" t="s">
        <v>2524</v>
      </c>
      <c r="Y624" s="107" t="s">
        <v>1943</v>
      </c>
      <c r="Z624" s="107"/>
      <c r="AA624" s="107" t="s">
        <v>2522</v>
      </c>
      <c r="AB624" s="107"/>
      <c r="AC624" s="107"/>
      <c r="AD624" s="107" t="s">
        <v>1264</v>
      </c>
      <c r="AE624" s="110">
        <v>45121</v>
      </c>
      <c r="AF624" s="107" t="s">
        <v>2525</v>
      </c>
      <c r="AG624" s="108">
        <v>0.20713346392196413</v>
      </c>
      <c r="AH624" s="108">
        <v>0.19877057045121049</v>
      </c>
      <c r="AI624" s="108">
        <v>0.95615262851219529</v>
      </c>
      <c r="AJ624" s="107" t="s">
        <v>1267</v>
      </c>
      <c r="AK624" s="97">
        <v>31.622360962948047</v>
      </c>
      <c r="AL624" s="108">
        <v>1.20923</v>
      </c>
      <c r="AM624" s="111">
        <v>3000</v>
      </c>
      <c r="AN624" s="107">
        <v>6</v>
      </c>
      <c r="AO624" s="113" t="s">
        <v>2027</v>
      </c>
      <c r="AP624" s="113" t="s">
        <v>1267</v>
      </c>
      <c r="AQ624" s="113" t="s">
        <v>1261</v>
      </c>
      <c r="AR624" s="114" t="s">
        <v>1267</v>
      </c>
      <c r="AS624" s="107"/>
      <c r="AT624" s="107"/>
    </row>
    <row r="625" spans="1:46" x14ac:dyDescent="0.25">
      <c r="A625" s="106" t="s">
        <v>2534</v>
      </c>
      <c r="B625" s="107" t="s">
        <v>1269</v>
      </c>
      <c r="C625" s="107" t="s">
        <v>1257</v>
      </c>
      <c r="D625" s="107" t="s">
        <v>34</v>
      </c>
      <c r="E625" s="107" t="s">
        <v>61</v>
      </c>
      <c r="F625" s="107" t="s">
        <v>495</v>
      </c>
      <c r="G625" s="107" t="s">
        <v>496</v>
      </c>
      <c r="H625" s="107" t="s">
        <v>2020</v>
      </c>
      <c r="I625" s="107" t="s">
        <v>1991</v>
      </c>
      <c r="J625" s="107" t="s">
        <v>2521</v>
      </c>
      <c r="K625" s="107" t="s">
        <v>2522</v>
      </c>
      <c r="L625" s="108">
        <v>2063.5078363785142</v>
      </c>
      <c r="M625" s="93">
        <v>3000</v>
      </c>
      <c r="N625" s="108">
        <v>1855.4175261530411</v>
      </c>
      <c r="O625" s="107" t="s">
        <v>2527</v>
      </c>
      <c r="P625" s="107" t="s">
        <v>2023</v>
      </c>
      <c r="Q625" s="107" t="s">
        <v>1259</v>
      </c>
      <c r="R625" s="107" t="s">
        <v>2358</v>
      </c>
      <c r="S625" s="107"/>
      <c r="T625" s="93">
        <v>778.79</v>
      </c>
      <c r="U625" s="109">
        <v>13</v>
      </c>
      <c r="V625" s="110">
        <v>45931</v>
      </c>
      <c r="W625" s="110"/>
      <c r="X625" s="107" t="s">
        <v>2524</v>
      </c>
      <c r="Y625" s="107" t="s">
        <v>1991</v>
      </c>
      <c r="Z625" s="107"/>
      <c r="AA625" s="107" t="s">
        <v>2522</v>
      </c>
      <c r="AB625" s="107"/>
      <c r="AC625" s="107"/>
      <c r="AD625" s="107" t="s">
        <v>1264</v>
      </c>
      <c r="AE625" s="110">
        <v>45121</v>
      </c>
      <c r="AF625" s="106" t="s">
        <v>2525</v>
      </c>
      <c r="AG625" s="108">
        <v>0.25283795426420996</v>
      </c>
      <c r="AH625" s="108">
        <v>0.2426297685039821</v>
      </c>
      <c r="AI625" s="108">
        <v>1.167129974944312</v>
      </c>
      <c r="AJ625" s="106" t="s">
        <v>26</v>
      </c>
      <c r="AK625" s="97">
        <v>22.110367289622513</v>
      </c>
      <c r="AL625" s="108">
        <v>1.4761500000000001</v>
      </c>
      <c r="AM625" s="111">
        <v>3000</v>
      </c>
      <c r="AN625" s="112">
        <v>6</v>
      </c>
      <c r="AO625" s="113" t="s">
        <v>2027</v>
      </c>
      <c r="AP625" s="113" t="s">
        <v>1267</v>
      </c>
      <c r="AQ625" s="113" t="s">
        <v>1261</v>
      </c>
      <c r="AR625" s="114" t="s">
        <v>1267</v>
      </c>
      <c r="AS625" s="114"/>
      <c r="AT625" s="107"/>
    </row>
    <row r="626" spans="1:46" x14ac:dyDescent="0.25">
      <c r="A626" s="106" t="s">
        <v>2535</v>
      </c>
      <c r="B626" s="107" t="s">
        <v>1269</v>
      </c>
      <c r="C626" s="107" t="s">
        <v>1257</v>
      </c>
      <c r="D626" s="107" t="s">
        <v>34</v>
      </c>
      <c r="E626" s="107" t="s">
        <v>61</v>
      </c>
      <c r="F626" s="107" t="s">
        <v>495</v>
      </c>
      <c r="G626" s="107" t="s">
        <v>496</v>
      </c>
      <c r="H626" s="107" t="s">
        <v>2020</v>
      </c>
      <c r="I626" s="107" t="s">
        <v>1943</v>
      </c>
      <c r="J626" s="107" t="s">
        <v>2521</v>
      </c>
      <c r="K626" s="107" t="s">
        <v>2529</v>
      </c>
      <c r="L626" s="108">
        <v>1573.9623688410454</v>
      </c>
      <c r="M626" s="93">
        <v>3000</v>
      </c>
      <c r="N626" s="108">
        <v>1415.2392897030629</v>
      </c>
      <c r="O626" s="107" t="s">
        <v>2530</v>
      </c>
      <c r="P626" s="107" t="s">
        <v>2023</v>
      </c>
      <c r="Q626" s="107" t="s">
        <v>1259</v>
      </c>
      <c r="R626" s="107" t="s">
        <v>2358</v>
      </c>
      <c r="S626" s="107"/>
      <c r="T626" s="93">
        <v>778.79</v>
      </c>
      <c r="U626" s="109">
        <v>13</v>
      </c>
      <c r="V626" s="110">
        <v>45931</v>
      </c>
      <c r="W626" s="110"/>
      <c r="X626" s="107" t="s">
        <v>2524</v>
      </c>
      <c r="Y626" s="107" t="s">
        <v>1943</v>
      </c>
      <c r="Z626" s="107"/>
      <c r="AA626" s="107" t="s">
        <v>2522</v>
      </c>
      <c r="AB626" s="107"/>
      <c r="AC626" s="107"/>
      <c r="AD626" s="107" t="s">
        <v>1264</v>
      </c>
      <c r="AE626" s="110">
        <v>45121</v>
      </c>
      <c r="AF626" s="106" t="s">
        <v>2525</v>
      </c>
      <c r="AG626" s="108">
        <v>0.20713346392196413</v>
      </c>
      <c r="AH626" s="108">
        <v>0.19877057045121049</v>
      </c>
      <c r="AI626" s="108">
        <v>0.95615262851219529</v>
      </c>
      <c r="AJ626" s="106" t="s">
        <v>1267</v>
      </c>
      <c r="AK626" s="97">
        <v>31.622360962948047</v>
      </c>
      <c r="AL626" s="108">
        <v>1.20923</v>
      </c>
      <c r="AM626" s="111">
        <v>3000</v>
      </c>
      <c r="AN626" s="112">
        <v>6</v>
      </c>
      <c r="AO626" s="113" t="s">
        <v>2027</v>
      </c>
      <c r="AP626" s="113" t="s">
        <v>1267</v>
      </c>
      <c r="AQ626" s="113" t="s">
        <v>1261</v>
      </c>
      <c r="AR626" s="114" t="s">
        <v>1267</v>
      </c>
      <c r="AS626" s="114"/>
      <c r="AT626" s="107"/>
    </row>
    <row r="627" spans="1:46" x14ac:dyDescent="0.25">
      <c r="A627" s="106" t="s">
        <v>2536</v>
      </c>
      <c r="B627" s="107" t="s">
        <v>1269</v>
      </c>
      <c r="C627" s="107" t="s">
        <v>1257</v>
      </c>
      <c r="D627" s="107" t="s">
        <v>34</v>
      </c>
      <c r="E627" s="107" t="s">
        <v>61</v>
      </c>
      <c r="F627" s="107" t="s">
        <v>495</v>
      </c>
      <c r="G627" s="107" t="s">
        <v>496</v>
      </c>
      <c r="H627" s="107" t="s">
        <v>2020</v>
      </c>
      <c r="I627" s="107" t="s">
        <v>1991</v>
      </c>
      <c r="J627" s="107" t="s">
        <v>2521</v>
      </c>
      <c r="K627" s="107" t="s">
        <v>2529</v>
      </c>
      <c r="L627" s="108">
        <v>1953.3720047997429</v>
      </c>
      <c r="M627" s="93">
        <v>3000</v>
      </c>
      <c r="N627" s="108">
        <v>1756.3881216767654</v>
      </c>
      <c r="O627" s="107" t="s">
        <v>2532</v>
      </c>
      <c r="P627" s="107" t="s">
        <v>2023</v>
      </c>
      <c r="Q627" s="107" t="s">
        <v>1259</v>
      </c>
      <c r="R627" s="107" t="s">
        <v>2358</v>
      </c>
      <c r="S627" s="107"/>
      <c r="T627" s="93">
        <v>778.79</v>
      </c>
      <c r="U627" s="109">
        <v>13</v>
      </c>
      <c r="V627" s="110">
        <v>45931</v>
      </c>
      <c r="W627" s="110"/>
      <c r="X627" s="107" t="s">
        <v>2524</v>
      </c>
      <c r="Y627" s="107" t="s">
        <v>1991</v>
      </c>
      <c r="Z627" s="107"/>
      <c r="AA627" s="107" t="s">
        <v>2529</v>
      </c>
      <c r="AB627" s="107"/>
      <c r="AC627" s="107"/>
      <c r="AD627" s="107" t="s">
        <v>1264</v>
      </c>
      <c r="AE627" s="110">
        <v>45121</v>
      </c>
      <c r="AF627" s="106" t="s">
        <v>2525</v>
      </c>
      <c r="AG627" s="108">
        <v>0.23934320621593735</v>
      </c>
      <c r="AH627" s="108">
        <v>0.22967986308135535</v>
      </c>
      <c r="AI627" s="108">
        <v>1.1048366179311413</v>
      </c>
      <c r="AJ627" s="106" t="s">
        <v>26</v>
      </c>
      <c r="AK627" s="97">
        <v>24.540928856555986</v>
      </c>
      <c r="AL627" s="108">
        <v>1.3976900000000001</v>
      </c>
      <c r="AM627" s="111">
        <v>3000</v>
      </c>
      <c r="AN627" s="112">
        <v>6</v>
      </c>
      <c r="AO627" s="113" t="s">
        <v>2027</v>
      </c>
      <c r="AP627" s="113" t="s">
        <v>1267</v>
      </c>
      <c r="AQ627" s="113" t="s">
        <v>1261</v>
      </c>
      <c r="AR627" s="114" t="s">
        <v>1267</v>
      </c>
      <c r="AS627" s="114"/>
      <c r="AT627" s="107"/>
    </row>
    <row r="628" spans="1:46" x14ac:dyDescent="0.25">
      <c r="A628" s="106" t="s">
        <v>2537</v>
      </c>
      <c r="B628" s="107" t="s">
        <v>1271</v>
      </c>
      <c r="C628" s="107" t="s">
        <v>1257</v>
      </c>
      <c r="D628" s="107" t="s">
        <v>34</v>
      </c>
      <c r="E628" s="107" t="s">
        <v>61</v>
      </c>
      <c r="F628" s="107" t="s">
        <v>495</v>
      </c>
      <c r="G628" s="107" t="s">
        <v>496</v>
      </c>
      <c r="H628" s="107" t="s">
        <v>2020</v>
      </c>
      <c r="I628" s="107" t="s">
        <v>1943</v>
      </c>
      <c r="J628" s="107" t="s">
        <v>2521</v>
      </c>
      <c r="K628" s="107" t="s">
        <v>2522</v>
      </c>
      <c r="L628" s="108">
        <v>2063.5078363785142</v>
      </c>
      <c r="M628" s="93">
        <v>3000</v>
      </c>
      <c r="N628" s="108">
        <v>1855.4175261530411</v>
      </c>
      <c r="O628" s="107" t="s">
        <v>2523</v>
      </c>
      <c r="P628" s="107" t="s">
        <v>2023</v>
      </c>
      <c r="Q628" s="107" t="s">
        <v>1259</v>
      </c>
      <c r="R628" s="107" t="s">
        <v>2358</v>
      </c>
      <c r="S628" s="107"/>
      <c r="T628" s="93">
        <v>778.79</v>
      </c>
      <c r="U628" s="109">
        <v>13</v>
      </c>
      <c r="V628" s="110">
        <v>45931</v>
      </c>
      <c r="W628" s="110"/>
      <c r="X628" s="107" t="s">
        <v>2524</v>
      </c>
      <c r="Y628" s="107" t="s">
        <v>1991</v>
      </c>
      <c r="Z628" s="107"/>
      <c r="AA628" s="107" t="s">
        <v>2522</v>
      </c>
      <c r="AB628" s="107"/>
      <c r="AC628" s="107"/>
      <c r="AD628" s="107" t="s">
        <v>1264</v>
      </c>
      <c r="AE628" s="110">
        <v>45121</v>
      </c>
      <c r="AF628" s="106" t="s">
        <v>2525</v>
      </c>
      <c r="AG628" s="108">
        <v>0.25283795426420996</v>
      </c>
      <c r="AH628" s="108">
        <v>0.2426297685039821</v>
      </c>
      <c r="AI628" s="108">
        <v>1.167129974944312</v>
      </c>
      <c r="AJ628" s="106" t="s">
        <v>26</v>
      </c>
      <c r="AK628" s="97">
        <v>22.110367289622513</v>
      </c>
      <c r="AL628" s="108">
        <v>1.4761500000000001</v>
      </c>
      <c r="AM628" s="111">
        <v>3000</v>
      </c>
      <c r="AN628" s="112">
        <v>6</v>
      </c>
      <c r="AO628" s="113" t="s">
        <v>2027</v>
      </c>
      <c r="AP628" s="113" t="s">
        <v>1267</v>
      </c>
      <c r="AQ628" s="113" t="s">
        <v>1261</v>
      </c>
      <c r="AR628" s="114" t="s">
        <v>1267</v>
      </c>
      <c r="AS628" s="114"/>
      <c r="AT628" s="107"/>
    </row>
    <row r="629" spans="1:46" x14ac:dyDescent="0.25">
      <c r="A629" s="106" t="s">
        <v>2538</v>
      </c>
      <c r="B629" s="107" t="s">
        <v>1271</v>
      </c>
      <c r="C629" s="107" t="s">
        <v>1257</v>
      </c>
      <c r="D629" s="107" t="s">
        <v>34</v>
      </c>
      <c r="E629" s="107" t="s">
        <v>61</v>
      </c>
      <c r="F629" s="107" t="s">
        <v>495</v>
      </c>
      <c r="G629" s="107" t="s">
        <v>496</v>
      </c>
      <c r="H629" s="107" t="s">
        <v>2020</v>
      </c>
      <c r="I629" s="107" t="s">
        <v>1991</v>
      </c>
      <c r="J629" s="107" t="s">
        <v>2521</v>
      </c>
      <c r="K629" s="107" t="s">
        <v>2522</v>
      </c>
      <c r="L629" s="108">
        <v>2133.5743904883252</v>
      </c>
      <c r="M629" s="93">
        <v>3000</v>
      </c>
      <c r="N629" s="108">
        <v>1918.4183591039107</v>
      </c>
      <c r="O629" s="107" t="s">
        <v>2527</v>
      </c>
      <c r="P629" s="107" t="s">
        <v>2023</v>
      </c>
      <c r="Q629" s="107" t="s">
        <v>1259</v>
      </c>
      <c r="R629" s="107" t="s">
        <v>2358</v>
      </c>
      <c r="S629" s="107"/>
      <c r="T629" s="93">
        <v>778.79</v>
      </c>
      <c r="U629" s="109">
        <v>13</v>
      </c>
      <c r="V629" s="110">
        <v>45931</v>
      </c>
      <c r="W629" s="110"/>
      <c r="X629" s="107" t="s">
        <v>2524</v>
      </c>
      <c r="Y629" s="107" t="s">
        <v>1991</v>
      </c>
      <c r="Z629" s="107"/>
      <c r="AA629" s="107" t="s">
        <v>2522</v>
      </c>
      <c r="AB629" s="107"/>
      <c r="AC629" s="107"/>
      <c r="AD629" s="107" t="s">
        <v>1264</v>
      </c>
      <c r="AE629" s="110">
        <v>45121</v>
      </c>
      <c r="AF629" s="106" t="s">
        <v>2525</v>
      </c>
      <c r="AG629" s="108">
        <v>0.26142308483224214</v>
      </c>
      <c r="AH629" s="108">
        <v>0.25086827940460982</v>
      </c>
      <c r="AI629" s="108">
        <v>0.44947029277698969</v>
      </c>
      <c r="AJ629" s="106" t="s">
        <v>26</v>
      </c>
      <c r="AK629" s="97">
        <v>20.694684606235203</v>
      </c>
      <c r="AL629" s="108">
        <v>1.5261530000000001</v>
      </c>
      <c r="AM629" s="111">
        <v>3000</v>
      </c>
      <c r="AN629" s="112">
        <v>6</v>
      </c>
      <c r="AO629" s="113" t="s">
        <v>2027</v>
      </c>
      <c r="AP629" s="113" t="s">
        <v>1267</v>
      </c>
      <c r="AQ629" s="113" t="s">
        <v>1261</v>
      </c>
      <c r="AR629" s="114" t="s">
        <v>1267</v>
      </c>
      <c r="AS629" s="114"/>
      <c r="AT629" s="107"/>
    </row>
    <row r="630" spans="1:46" x14ac:dyDescent="0.25">
      <c r="A630" s="106" t="s">
        <v>2539</v>
      </c>
      <c r="B630" s="107" t="s">
        <v>1271</v>
      </c>
      <c r="C630" s="107" t="s">
        <v>1257</v>
      </c>
      <c r="D630" s="107" t="s">
        <v>34</v>
      </c>
      <c r="E630" s="107" t="s">
        <v>61</v>
      </c>
      <c r="F630" s="107" t="s">
        <v>495</v>
      </c>
      <c r="G630" s="107" t="s">
        <v>496</v>
      </c>
      <c r="H630" s="107" t="s">
        <v>2020</v>
      </c>
      <c r="I630" s="107" t="s">
        <v>1943</v>
      </c>
      <c r="J630" s="107" t="s">
        <v>2521</v>
      </c>
      <c r="K630" s="107" t="s">
        <v>2529</v>
      </c>
      <c r="L630" s="108">
        <v>1466.07</v>
      </c>
      <c r="M630" s="93">
        <v>3000</v>
      </c>
      <c r="N630" s="108">
        <v>1318.23</v>
      </c>
      <c r="O630" s="107" t="s">
        <v>2530</v>
      </c>
      <c r="P630" s="107" t="s">
        <v>2023</v>
      </c>
      <c r="Q630" s="107" t="s">
        <v>1259</v>
      </c>
      <c r="R630" s="107" t="s">
        <v>2358</v>
      </c>
      <c r="S630" s="107"/>
      <c r="T630" s="93">
        <v>775.88</v>
      </c>
      <c r="U630" s="109">
        <v>13</v>
      </c>
      <c r="V630" s="110">
        <v>45931</v>
      </c>
      <c r="W630" s="110"/>
      <c r="X630" s="107" t="s">
        <v>2524</v>
      </c>
      <c r="Y630" s="107" t="s">
        <v>1943</v>
      </c>
      <c r="Z630" s="107"/>
      <c r="AA630" s="107" t="s">
        <v>2529</v>
      </c>
      <c r="AB630" s="107"/>
      <c r="AC630" s="107"/>
      <c r="AD630" s="107" t="s">
        <v>1264</v>
      </c>
      <c r="AE630" s="110">
        <v>45121</v>
      </c>
      <c r="AF630" s="106" t="s">
        <v>2525</v>
      </c>
      <c r="AG630" s="108">
        <v>0.18733536582878871</v>
      </c>
      <c r="AH630" s="108">
        <v>0.17977180908587126</v>
      </c>
      <c r="AI630" s="108">
        <v>0.86476226032686121</v>
      </c>
      <c r="AJ630" s="106" t="s">
        <v>1267</v>
      </c>
      <c r="AK630" s="97">
        <v>37.183434641038197</v>
      </c>
      <c r="AL630" s="108">
        <v>1.0938000000000001</v>
      </c>
      <c r="AM630" s="111">
        <v>3000</v>
      </c>
      <c r="AN630" s="112">
        <v>6</v>
      </c>
      <c r="AO630" s="113" t="s">
        <v>2027</v>
      </c>
      <c r="AP630" s="113" t="s">
        <v>1267</v>
      </c>
      <c r="AQ630" s="113" t="s">
        <v>1261</v>
      </c>
      <c r="AR630" s="114" t="s">
        <v>1267</v>
      </c>
      <c r="AS630" s="114"/>
      <c r="AT630" s="107"/>
    </row>
    <row r="631" spans="1:46" x14ac:dyDescent="0.25">
      <c r="A631" s="106" t="s">
        <v>2540</v>
      </c>
      <c r="B631" s="107" t="s">
        <v>1271</v>
      </c>
      <c r="C631" s="107" t="s">
        <v>1257</v>
      </c>
      <c r="D631" s="107" t="s">
        <v>34</v>
      </c>
      <c r="E631" s="107" t="s">
        <v>61</v>
      </c>
      <c r="F631" s="107" t="s">
        <v>495</v>
      </c>
      <c r="G631" s="107" t="s">
        <v>496</v>
      </c>
      <c r="H631" s="107" t="s">
        <v>2020</v>
      </c>
      <c r="I631" s="107" t="s">
        <v>1991</v>
      </c>
      <c r="J631" s="107" t="s">
        <v>2521</v>
      </c>
      <c r="K631" s="107" t="s">
        <v>2529</v>
      </c>
      <c r="L631" s="108">
        <v>1944.9955954478744</v>
      </c>
      <c r="M631" s="93">
        <v>3000</v>
      </c>
      <c r="N631" s="108">
        <v>1748.8564145304699</v>
      </c>
      <c r="O631" s="107" t="s">
        <v>2532</v>
      </c>
      <c r="P631" s="107" t="s">
        <v>2023</v>
      </c>
      <c r="Q631" s="107" t="s">
        <v>1259</v>
      </c>
      <c r="R631" s="107" t="s">
        <v>2358</v>
      </c>
      <c r="S631" s="107"/>
      <c r="T631" s="93">
        <v>778.79</v>
      </c>
      <c r="U631" s="109">
        <v>13</v>
      </c>
      <c r="V631" s="110">
        <v>45931</v>
      </c>
      <c r="W631" s="110"/>
      <c r="X631" s="107" t="s">
        <v>2524</v>
      </c>
      <c r="Y631" s="107" t="s">
        <v>1991</v>
      </c>
      <c r="Z631" s="107"/>
      <c r="AA631" s="107" t="s">
        <v>2529</v>
      </c>
      <c r="AB631" s="107"/>
      <c r="AC631" s="107"/>
      <c r="AD631" s="107" t="s">
        <v>1264</v>
      </c>
      <c r="AE631" s="110">
        <v>45121</v>
      </c>
      <c r="AF631" s="106" t="s">
        <v>2525</v>
      </c>
      <c r="AG631" s="108">
        <v>0.23831685963887617</v>
      </c>
      <c r="AH631" s="108">
        <v>0.22869495465207346</v>
      </c>
      <c r="AI631" s="108">
        <v>1.1000988804413112</v>
      </c>
      <c r="AJ631" s="106" t="s">
        <v>26</v>
      </c>
      <c r="AK631" s="97">
        <v>24.737049533854293</v>
      </c>
      <c r="AL631" s="108">
        <v>1.3915379999999999</v>
      </c>
      <c r="AM631" s="111">
        <v>3000</v>
      </c>
      <c r="AN631" s="112">
        <v>6</v>
      </c>
      <c r="AO631" s="113" t="s">
        <v>2027</v>
      </c>
      <c r="AP631" s="113" t="s">
        <v>1267</v>
      </c>
      <c r="AQ631" s="113" t="s">
        <v>1261</v>
      </c>
      <c r="AR631" s="114" t="s">
        <v>1267</v>
      </c>
      <c r="AS631" s="114"/>
      <c r="AT631" s="107"/>
    </row>
    <row r="632" spans="1:46" x14ac:dyDescent="0.25">
      <c r="A632" s="106" t="s">
        <v>2541</v>
      </c>
      <c r="B632" s="107" t="s">
        <v>1256</v>
      </c>
      <c r="C632" s="107" t="s">
        <v>1257</v>
      </c>
      <c r="D632" s="107" t="s">
        <v>34</v>
      </c>
      <c r="E632" s="107" t="s">
        <v>61</v>
      </c>
      <c r="F632" s="107" t="s">
        <v>495</v>
      </c>
      <c r="G632" s="107" t="s">
        <v>496</v>
      </c>
      <c r="H632" s="107" t="s">
        <v>2020</v>
      </c>
      <c r="I632" s="107"/>
      <c r="J632" s="107" t="s">
        <v>2542</v>
      </c>
      <c r="K632" s="107" t="s">
        <v>2522</v>
      </c>
      <c r="L632" s="108">
        <v>1047.3699194480796</v>
      </c>
      <c r="M632" s="93">
        <v>2800</v>
      </c>
      <c r="N632" s="108">
        <v>941.75</v>
      </c>
      <c r="O632" s="107" t="s">
        <v>2543</v>
      </c>
      <c r="P632" s="107" t="s">
        <v>2023</v>
      </c>
      <c r="Q632" s="107" t="s">
        <v>1259</v>
      </c>
      <c r="R632" s="107" t="s">
        <v>2358</v>
      </c>
      <c r="S632" s="107"/>
      <c r="T632" s="93">
        <v>549.22</v>
      </c>
      <c r="U632" s="109">
        <v>13</v>
      </c>
      <c r="V632" s="110">
        <v>45200</v>
      </c>
      <c r="W632" s="110"/>
      <c r="X632" s="107" t="s">
        <v>2524</v>
      </c>
      <c r="Y632" s="107"/>
      <c r="Z632" s="107"/>
      <c r="AA632" s="107" t="s">
        <v>2522</v>
      </c>
      <c r="AB632" s="107"/>
      <c r="AC632" s="107"/>
      <c r="AD632" s="107" t="s">
        <v>1331</v>
      </c>
      <c r="AE632" s="110"/>
      <c r="AF632" s="106"/>
      <c r="AG632" s="108">
        <v>0.12315103272867219</v>
      </c>
      <c r="AH632" s="108">
        <v>0.12833237806156175</v>
      </c>
      <c r="AI632" s="108">
        <v>0.83855552059623961</v>
      </c>
      <c r="AJ632" s="106" t="s">
        <v>1267</v>
      </c>
      <c r="AK632" s="97">
        <v>38.984879614772694</v>
      </c>
      <c r="AL632" s="108">
        <v>0.74927232698977997</v>
      </c>
      <c r="AM632" s="111">
        <v>2800</v>
      </c>
      <c r="AN632" s="112">
        <v>6</v>
      </c>
      <c r="AO632" s="113" t="s">
        <v>2027</v>
      </c>
      <c r="AP632" s="113" t="s">
        <v>1267</v>
      </c>
      <c r="AQ632" s="113" t="s">
        <v>1261</v>
      </c>
      <c r="AR632" s="114" t="s">
        <v>1267</v>
      </c>
      <c r="AS632" s="114"/>
      <c r="AT632" s="107"/>
    </row>
    <row r="633" spans="1:46" x14ac:dyDescent="0.25">
      <c r="A633" s="106" t="s">
        <v>2544</v>
      </c>
      <c r="B633" s="107" t="s">
        <v>1256</v>
      </c>
      <c r="C633" s="107" t="s">
        <v>1257</v>
      </c>
      <c r="D633" s="107" t="s">
        <v>34</v>
      </c>
      <c r="E633" s="107" t="s">
        <v>61</v>
      </c>
      <c r="F633" s="107" t="s">
        <v>495</v>
      </c>
      <c r="G633" s="107" t="s">
        <v>496</v>
      </c>
      <c r="H633" s="107" t="s">
        <v>2020</v>
      </c>
      <c r="I633" s="107"/>
      <c r="J633" s="107" t="s">
        <v>2542</v>
      </c>
      <c r="K633" s="107" t="s">
        <v>2529</v>
      </c>
      <c r="L633" s="108">
        <v>1593.4369547005429</v>
      </c>
      <c r="M633" s="93">
        <v>2800</v>
      </c>
      <c r="N633" s="108">
        <v>1432.75</v>
      </c>
      <c r="O633" s="107" t="s">
        <v>2545</v>
      </c>
      <c r="P633" s="107" t="s">
        <v>2023</v>
      </c>
      <c r="Q633" s="107" t="s">
        <v>1259</v>
      </c>
      <c r="R633" s="107" t="s">
        <v>2358</v>
      </c>
      <c r="S633" s="107"/>
      <c r="T633" s="93">
        <v>549.22</v>
      </c>
      <c r="U633" s="109">
        <v>13</v>
      </c>
      <c r="V633" s="110">
        <v>45200</v>
      </c>
      <c r="W633" s="110"/>
      <c r="X633" s="107" t="s">
        <v>2524</v>
      </c>
      <c r="Y633" s="107"/>
      <c r="Z633" s="107"/>
      <c r="AA633" s="107" t="s">
        <v>2529</v>
      </c>
      <c r="AB633" s="107"/>
      <c r="AC633" s="107"/>
      <c r="AD633" s="107" t="s">
        <v>1331</v>
      </c>
      <c r="AE633" s="110"/>
      <c r="AF633" s="106"/>
      <c r="AG633" s="108">
        <v>0.18735826083568363</v>
      </c>
      <c r="AH633" s="108">
        <v>0.19524100309817108</v>
      </c>
      <c r="AI633" s="108">
        <v>1.2757530365110294</v>
      </c>
      <c r="AJ633" s="106" t="s">
        <v>26</v>
      </c>
      <c r="AK633" s="97">
        <v>18.458853330243095</v>
      </c>
      <c r="AL633" s="108">
        <v>1.1399202829780803</v>
      </c>
      <c r="AM633" s="111">
        <v>2800</v>
      </c>
      <c r="AN633" s="112">
        <v>6</v>
      </c>
      <c r="AO633" s="113" t="s">
        <v>2027</v>
      </c>
      <c r="AP633" s="113" t="s">
        <v>1267</v>
      </c>
      <c r="AQ633" s="113" t="s">
        <v>1261</v>
      </c>
      <c r="AR633" s="114" t="s">
        <v>1267</v>
      </c>
      <c r="AS633" s="114"/>
      <c r="AT633" s="107"/>
    </row>
    <row r="634" spans="1:46" x14ac:dyDescent="0.25">
      <c r="A634" s="106" t="s">
        <v>2546</v>
      </c>
      <c r="B634" s="107" t="s">
        <v>1269</v>
      </c>
      <c r="C634" s="107" t="s">
        <v>1257</v>
      </c>
      <c r="D634" s="107" t="s">
        <v>34</v>
      </c>
      <c r="E634" s="107" t="s">
        <v>61</v>
      </c>
      <c r="F634" s="107" t="s">
        <v>495</v>
      </c>
      <c r="G634" s="107" t="s">
        <v>496</v>
      </c>
      <c r="H634" s="107" t="s">
        <v>2020</v>
      </c>
      <c r="I634" s="107"/>
      <c r="J634" s="107" t="s">
        <v>2542</v>
      </c>
      <c r="K634" s="107" t="s">
        <v>2522</v>
      </c>
      <c r="L634" s="108">
        <v>1039.0287732884187</v>
      </c>
      <c r="M634" s="93">
        <v>2800</v>
      </c>
      <c r="N634" s="108">
        <v>934.25</v>
      </c>
      <c r="O634" s="107" t="s">
        <v>2543</v>
      </c>
      <c r="P634" s="107" t="s">
        <v>2023</v>
      </c>
      <c r="Q634" s="107" t="s">
        <v>1259</v>
      </c>
      <c r="R634" s="107" t="s">
        <v>2358</v>
      </c>
      <c r="S634" s="107"/>
      <c r="T634" s="93">
        <v>549.22</v>
      </c>
      <c r="U634" s="109">
        <v>13</v>
      </c>
      <c r="V634" s="110">
        <v>45200</v>
      </c>
      <c r="W634" s="110"/>
      <c r="X634" s="107" t="s">
        <v>2524</v>
      </c>
      <c r="Y634" s="107"/>
      <c r="Z634" s="107"/>
      <c r="AA634" s="107" t="s">
        <v>2522</v>
      </c>
      <c r="AB634" s="107"/>
      <c r="AC634" s="107"/>
      <c r="AD634" s="107" t="s">
        <v>1331</v>
      </c>
      <c r="AE634" s="110"/>
      <c r="AF634" s="106"/>
      <c r="AG634" s="108">
        <v>0.12217027058854471</v>
      </c>
      <c r="AH634" s="108">
        <v>0.12731035222088036</v>
      </c>
      <c r="AI634" s="108">
        <v>0.83187735080120717</v>
      </c>
      <c r="AJ634" s="106" t="s">
        <v>1267</v>
      </c>
      <c r="AK634" s="97">
        <v>39.465710064486359</v>
      </c>
      <c r="AL634" s="108">
        <v>0.74330519935248429</v>
      </c>
      <c r="AM634" s="111">
        <v>2800</v>
      </c>
      <c r="AN634" s="112">
        <v>6</v>
      </c>
      <c r="AO634" s="113" t="s">
        <v>2027</v>
      </c>
      <c r="AP634" s="113" t="s">
        <v>1267</v>
      </c>
      <c r="AQ634" s="113" t="s">
        <v>1261</v>
      </c>
      <c r="AR634" s="114" t="s">
        <v>1267</v>
      </c>
      <c r="AS634" s="114"/>
      <c r="AT634" s="107"/>
    </row>
    <row r="635" spans="1:46" x14ac:dyDescent="0.25">
      <c r="A635" s="106" t="s">
        <v>2547</v>
      </c>
      <c r="B635" s="107" t="s">
        <v>1269</v>
      </c>
      <c r="C635" s="107" t="s">
        <v>1257</v>
      </c>
      <c r="D635" s="107" t="s">
        <v>34</v>
      </c>
      <c r="E635" s="107" t="s">
        <v>61</v>
      </c>
      <c r="F635" s="107" t="s">
        <v>495</v>
      </c>
      <c r="G635" s="107" t="s">
        <v>496</v>
      </c>
      <c r="H635" s="107" t="s">
        <v>2020</v>
      </c>
      <c r="I635" s="107"/>
      <c r="J635" s="107" t="s">
        <v>2542</v>
      </c>
      <c r="K635" s="107" t="s">
        <v>2529</v>
      </c>
      <c r="L635" s="108">
        <v>1660.1661239778296</v>
      </c>
      <c r="M635" s="93">
        <v>2800</v>
      </c>
      <c r="N635" s="108">
        <v>1492.75</v>
      </c>
      <c r="O635" s="107" t="s">
        <v>2545</v>
      </c>
      <c r="P635" s="107" t="s">
        <v>2023</v>
      </c>
      <c r="Q635" s="107" t="s">
        <v>1259</v>
      </c>
      <c r="R635" s="107" t="s">
        <v>2358</v>
      </c>
      <c r="S635" s="107"/>
      <c r="T635" s="93">
        <v>549.22</v>
      </c>
      <c r="U635" s="109">
        <v>13</v>
      </c>
      <c r="V635" s="110">
        <v>45200</v>
      </c>
      <c r="W635" s="110"/>
      <c r="X635" s="107" t="s">
        <v>2524</v>
      </c>
      <c r="Y635" s="107"/>
      <c r="Z635" s="107"/>
      <c r="AA635" s="107" t="s">
        <v>2529</v>
      </c>
      <c r="AB635" s="107"/>
      <c r="AC635" s="107"/>
      <c r="AD635" s="107" t="s">
        <v>1331</v>
      </c>
      <c r="AE635" s="110"/>
      <c r="AF635" s="106"/>
      <c r="AG635" s="108">
        <v>0.19520435795670338</v>
      </c>
      <c r="AH635" s="108">
        <v>0.20341720982362232</v>
      </c>
      <c r="AI635" s="108">
        <v>1.329178394871289</v>
      </c>
      <c r="AJ635" s="106" t="s">
        <v>26</v>
      </c>
      <c r="AK635" s="97">
        <v>16.876428139093679</v>
      </c>
      <c r="AL635" s="108">
        <v>1.1876573040764473</v>
      </c>
      <c r="AM635" s="111">
        <v>2800</v>
      </c>
      <c r="AN635" s="112">
        <v>6</v>
      </c>
      <c r="AO635" s="113" t="s">
        <v>2027</v>
      </c>
      <c r="AP635" s="113" t="s">
        <v>1267</v>
      </c>
      <c r="AQ635" s="113" t="s">
        <v>1261</v>
      </c>
      <c r="AR635" s="114" t="s">
        <v>1267</v>
      </c>
      <c r="AS635" s="114"/>
      <c r="AT635" s="107"/>
    </row>
    <row r="636" spans="1:46" x14ac:dyDescent="0.25">
      <c r="A636" s="106" t="s">
        <v>2548</v>
      </c>
      <c r="B636" s="107" t="s">
        <v>1271</v>
      </c>
      <c r="C636" s="107" t="s">
        <v>1257</v>
      </c>
      <c r="D636" s="107" t="s">
        <v>34</v>
      </c>
      <c r="E636" s="107" t="s">
        <v>61</v>
      </c>
      <c r="F636" s="107" t="s">
        <v>495</v>
      </c>
      <c r="G636" s="107" t="s">
        <v>496</v>
      </c>
      <c r="H636" s="107" t="s">
        <v>2020</v>
      </c>
      <c r="I636" s="107"/>
      <c r="J636" s="107" t="s">
        <v>2542</v>
      </c>
      <c r="K636" s="107" t="s">
        <v>2522</v>
      </c>
      <c r="L636" s="108">
        <v>1014.5614112200803</v>
      </c>
      <c r="M636" s="93">
        <v>2800</v>
      </c>
      <c r="N636" s="108">
        <v>912.25</v>
      </c>
      <c r="O636" s="107" t="s">
        <v>2543</v>
      </c>
      <c r="P636" s="107" t="s">
        <v>2023</v>
      </c>
      <c r="Q636" s="107" t="s">
        <v>1259</v>
      </c>
      <c r="R636" s="107" t="s">
        <v>2358</v>
      </c>
      <c r="S636" s="107"/>
      <c r="T636" s="93">
        <v>549.22</v>
      </c>
      <c r="U636" s="109">
        <v>13</v>
      </c>
      <c r="V636" s="110">
        <v>45200</v>
      </c>
      <c r="W636" s="110"/>
      <c r="X636" s="107" t="s">
        <v>2524</v>
      </c>
      <c r="Y636" s="107"/>
      <c r="Z636" s="107"/>
      <c r="AA636" s="107" t="s">
        <v>2522</v>
      </c>
      <c r="AB636" s="107"/>
      <c r="AC636" s="107"/>
      <c r="AD636" s="107" t="s">
        <v>1331</v>
      </c>
      <c r="AE636" s="110"/>
      <c r="AF636" s="106"/>
      <c r="AG636" s="108">
        <v>0.11929336831083748</v>
      </c>
      <c r="AH636" s="108">
        <v>0.12431240975488157</v>
      </c>
      <c r="AI636" s="108">
        <v>0.81228805273577853</v>
      </c>
      <c r="AJ636" s="106" t="s">
        <v>1267</v>
      </c>
      <c r="AK636" s="97">
        <v>40.921756202773452</v>
      </c>
      <c r="AL636" s="108">
        <v>0.72580162494974965</v>
      </c>
      <c r="AM636" s="111">
        <v>2800</v>
      </c>
      <c r="AN636" s="112">
        <v>6</v>
      </c>
      <c r="AO636" s="113" t="s">
        <v>2027</v>
      </c>
      <c r="AP636" s="113" t="s">
        <v>1267</v>
      </c>
      <c r="AQ636" s="113" t="s">
        <v>1261</v>
      </c>
      <c r="AR636" s="114" t="s">
        <v>1267</v>
      </c>
      <c r="AS636" s="114"/>
      <c r="AT636" s="107"/>
    </row>
    <row r="637" spans="1:46" x14ac:dyDescent="0.25">
      <c r="A637" s="106" t="s">
        <v>2549</v>
      </c>
      <c r="B637" s="107" t="s">
        <v>1271</v>
      </c>
      <c r="C637" s="107" t="s">
        <v>1257</v>
      </c>
      <c r="D637" s="107" t="s">
        <v>34</v>
      </c>
      <c r="E637" s="107" t="s">
        <v>61</v>
      </c>
      <c r="F637" s="107" t="s">
        <v>495</v>
      </c>
      <c r="G637" s="107" t="s">
        <v>496</v>
      </c>
      <c r="H637" s="107" t="s">
        <v>2020</v>
      </c>
      <c r="I637" s="107"/>
      <c r="J637" s="107" t="s">
        <v>2542</v>
      </c>
      <c r="K637" s="107" t="s">
        <v>2529</v>
      </c>
      <c r="L637" s="108">
        <v>1666.004926289592</v>
      </c>
      <c r="M637" s="93">
        <v>2800</v>
      </c>
      <c r="N637" s="108">
        <v>1498</v>
      </c>
      <c r="O637" s="107" t="s">
        <v>2545</v>
      </c>
      <c r="P637" s="107" t="s">
        <v>2023</v>
      </c>
      <c r="Q637" s="107" t="s">
        <v>1259</v>
      </c>
      <c r="R637" s="107" t="s">
        <v>2358</v>
      </c>
      <c r="S637" s="107"/>
      <c r="T637" s="93">
        <v>549.22</v>
      </c>
      <c r="U637" s="109">
        <v>13</v>
      </c>
      <c r="V637" s="110">
        <v>45200</v>
      </c>
      <c r="W637" s="110"/>
      <c r="X637" s="107" t="s">
        <v>2524</v>
      </c>
      <c r="Y637" s="107"/>
      <c r="Z637" s="107"/>
      <c r="AA637" s="107" t="s">
        <v>2529</v>
      </c>
      <c r="AB637" s="107"/>
      <c r="AC637" s="107"/>
      <c r="AD637" s="107" t="s">
        <v>1331</v>
      </c>
      <c r="AE637" s="110"/>
      <c r="AF637" s="106"/>
      <c r="AG637" s="108">
        <v>0.1958908914547926</v>
      </c>
      <c r="AH637" s="108">
        <v>0.2041326279120993</v>
      </c>
      <c r="AI637" s="108">
        <v>1.3338531137278118</v>
      </c>
      <c r="AJ637" s="106" t="s">
        <v>26</v>
      </c>
      <c r="AK637" s="97">
        <v>16.743997082281822</v>
      </c>
      <c r="AL637" s="108">
        <v>1.1918342934225545</v>
      </c>
      <c r="AM637" s="111">
        <v>2800</v>
      </c>
      <c r="AN637" s="112">
        <v>6</v>
      </c>
      <c r="AO637" s="113" t="s">
        <v>2027</v>
      </c>
      <c r="AP637" s="113" t="s">
        <v>1267</v>
      </c>
      <c r="AQ637" s="113" t="s">
        <v>1261</v>
      </c>
      <c r="AR637" s="114" t="s">
        <v>1267</v>
      </c>
      <c r="AS637" s="114"/>
      <c r="AT637" s="107"/>
    </row>
    <row r="638" spans="1:46" x14ac:dyDescent="0.25">
      <c r="A638" s="106" t="s">
        <v>2550</v>
      </c>
      <c r="B638" s="107" t="s">
        <v>1256</v>
      </c>
      <c r="C638" s="107" t="s">
        <v>1257</v>
      </c>
      <c r="D638" s="107" t="s">
        <v>34</v>
      </c>
      <c r="E638" s="107" t="s">
        <v>61</v>
      </c>
      <c r="F638" s="107" t="s">
        <v>495</v>
      </c>
      <c r="G638" s="107" t="s">
        <v>496</v>
      </c>
      <c r="H638" s="107" t="s">
        <v>2020</v>
      </c>
      <c r="I638" s="107" t="s">
        <v>1955</v>
      </c>
      <c r="J638" s="107" t="s">
        <v>2551</v>
      </c>
      <c r="K638" s="107"/>
      <c r="L638" s="108">
        <v>1912.85</v>
      </c>
      <c r="M638" s="93">
        <v>3000</v>
      </c>
      <c r="N638" s="108">
        <v>1719.95</v>
      </c>
      <c r="O638" s="107" t="s">
        <v>2552</v>
      </c>
      <c r="P638" s="107" t="s">
        <v>2023</v>
      </c>
      <c r="Q638" s="107" t="s">
        <v>1259</v>
      </c>
      <c r="R638" s="107" t="s">
        <v>2553</v>
      </c>
      <c r="S638" s="107"/>
      <c r="T638" s="93">
        <v>3693.66</v>
      </c>
      <c r="U638" s="109">
        <v>15</v>
      </c>
      <c r="V638" s="110">
        <v>45748</v>
      </c>
      <c r="W638" s="110"/>
      <c r="X638" s="107" t="s">
        <v>2554</v>
      </c>
      <c r="Y638" s="107" t="s">
        <v>1955</v>
      </c>
      <c r="Z638" s="107"/>
      <c r="AA638" s="107"/>
      <c r="AB638" s="107"/>
      <c r="AC638" s="107"/>
      <c r="AD638" s="107" t="s">
        <v>1264</v>
      </c>
      <c r="AE638" s="110">
        <v>45121</v>
      </c>
      <c r="AF638" s="106" t="s">
        <v>2525</v>
      </c>
      <c r="AG638" s="108">
        <v>0.23437806156122418</v>
      </c>
      <c r="AH638" s="108">
        <v>0.22491518326234777</v>
      </c>
      <c r="AI638" s="108">
        <v>0.25</v>
      </c>
      <c r="AJ638" s="106" t="s">
        <v>1267</v>
      </c>
      <c r="AK638" s="97">
        <v>179.33765123629698</v>
      </c>
      <c r="AL638" s="108">
        <v>1.36846</v>
      </c>
      <c r="AM638" s="111">
        <v>3000</v>
      </c>
      <c r="AN638" s="112">
        <v>6</v>
      </c>
      <c r="AO638" s="113" t="s">
        <v>2027</v>
      </c>
      <c r="AP638" s="113" t="s">
        <v>1267</v>
      </c>
      <c r="AQ638" s="113" t="s">
        <v>2524</v>
      </c>
      <c r="AR638" s="114" t="s">
        <v>1267</v>
      </c>
      <c r="AS638" s="114"/>
      <c r="AT638" s="107"/>
    </row>
    <row r="639" spans="1:46" x14ac:dyDescent="0.25">
      <c r="A639" s="106" t="s">
        <v>2555</v>
      </c>
      <c r="B639" s="107" t="s">
        <v>1269</v>
      </c>
      <c r="C639" s="107" t="s">
        <v>1257</v>
      </c>
      <c r="D639" s="107" t="s">
        <v>34</v>
      </c>
      <c r="E639" s="107" t="s">
        <v>61</v>
      </c>
      <c r="F639" s="107" t="s">
        <v>495</v>
      </c>
      <c r="G639" s="107" t="s">
        <v>496</v>
      </c>
      <c r="H639" s="107" t="s">
        <v>2020</v>
      </c>
      <c r="I639" s="107" t="s">
        <v>1955</v>
      </c>
      <c r="J639" s="107" t="s">
        <v>2551</v>
      </c>
      <c r="K639" s="107"/>
      <c r="L639" s="108">
        <v>1977.1</v>
      </c>
      <c r="M639" s="93">
        <v>3000</v>
      </c>
      <c r="N639" s="108">
        <v>1777.82</v>
      </c>
      <c r="O639" s="107" t="s">
        <v>2552</v>
      </c>
      <c r="P639" s="107" t="s">
        <v>2023</v>
      </c>
      <c r="Q639" s="107" t="s">
        <v>1259</v>
      </c>
      <c r="R639" s="107" t="s">
        <v>2553</v>
      </c>
      <c r="S639" s="107"/>
      <c r="T639" s="93">
        <v>3693.66</v>
      </c>
      <c r="U639" s="109">
        <v>15</v>
      </c>
      <c r="V639" s="110">
        <v>45748</v>
      </c>
      <c r="W639" s="110"/>
      <c r="X639" s="107" t="s">
        <v>2554</v>
      </c>
      <c r="Y639" s="107" t="s">
        <v>1955</v>
      </c>
      <c r="Z639" s="107"/>
      <c r="AA639" s="107"/>
      <c r="AB639" s="107"/>
      <c r="AC639" s="107"/>
      <c r="AD639" s="107" t="s">
        <v>1264</v>
      </c>
      <c r="AE639" s="110">
        <v>45121</v>
      </c>
      <c r="AF639" s="106" t="s">
        <v>2525</v>
      </c>
      <c r="AG639" s="108">
        <v>0.24225039777709451</v>
      </c>
      <c r="AH639" s="108">
        <v>0.23246967846936942</v>
      </c>
      <c r="AI639" s="108">
        <v>0.25957996880685563</v>
      </c>
      <c r="AJ639" s="106" t="s">
        <v>1267</v>
      </c>
      <c r="AK639" s="97">
        <v>172.82740113078302</v>
      </c>
      <c r="AL639" s="108">
        <v>1.4146099999999999</v>
      </c>
      <c r="AM639" s="111">
        <v>3000</v>
      </c>
      <c r="AN639" s="112">
        <v>6</v>
      </c>
      <c r="AO639" s="113" t="s">
        <v>2027</v>
      </c>
      <c r="AP639" s="113" t="s">
        <v>1267</v>
      </c>
      <c r="AQ639" s="113" t="s">
        <v>2524</v>
      </c>
      <c r="AR639" s="114" t="s">
        <v>1267</v>
      </c>
      <c r="AS639" s="114"/>
      <c r="AT639" s="107"/>
    </row>
    <row r="640" spans="1:46" x14ac:dyDescent="0.25">
      <c r="A640" s="106" t="s">
        <v>2556</v>
      </c>
      <c r="B640" s="107" t="s">
        <v>1271</v>
      </c>
      <c r="C640" s="107" t="s">
        <v>1257</v>
      </c>
      <c r="D640" s="107" t="s">
        <v>34</v>
      </c>
      <c r="E640" s="107" t="s">
        <v>61</v>
      </c>
      <c r="F640" s="107" t="s">
        <v>495</v>
      </c>
      <c r="G640" s="107" t="s">
        <v>496</v>
      </c>
      <c r="H640" s="107" t="s">
        <v>2020</v>
      </c>
      <c r="I640" s="107" t="s">
        <v>1955</v>
      </c>
      <c r="J640" s="107" t="s">
        <v>2551</v>
      </c>
      <c r="K640" s="107"/>
      <c r="L640" s="108">
        <v>2011.64</v>
      </c>
      <c r="M640" s="93">
        <v>3000</v>
      </c>
      <c r="N640" s="108">
        <v>1808.7781573548732</v>
      </c>
      <c r="O640" s="107" t="s">
        <v>2552</v>
      </c>
      <c r="P640" s="107" t="s">
        <v>2023</v>
      </c>
      <c r="Q640" s="107" t="s">
        <v>1259</v>
      </c>
      <c r="R640" s="107" t="s">
        <v>2553</v>
      </c>
      <c r="S640" s="107"/>
      <c r="T640" s="93">
        <v>3693.66</v>
      </c>
      <c r="U640" s="109">
        <v>15</v>
      </c>
      <c r="V640" s="110">
        <v>45748</v>
      </c>
      <c r="W640" s="110"/>
      <c r="X640" s="107" t="s">
        <v>2554</v>
      </c>
      <c r="Y640" s="107" t="s">
        <v>1955</v>
      </c>
      <c r="Z640" s="107"/>
      <c r="AA640" s="107"/>
      <c r="AB640" s="107"/>
      <c r="AC640" s="107"/>
      <c r="AD640" s="107" t="s">
        <v>1264</v>
      </c>
      <c r="AE640" s="110">
        <v>45121</v>
      </c>
      <c r="AF640" s="106" t="s">
        <v>2525</v>
      </c>
      <c r="AG640" s="108">
        <v>0.24648240225023693</v>
      </c>
      <c r="AH640" s="108">
        <v>0.23653081821642405</v>
      </c>
      <c r="AI640" s="108">
        <v>0.26411471301866746</v>
      </c>
      <c r="AJ640" s="106" t="s">
        <v>1267</v>
      </c>
      <c r="AK640" s="97">
        <v>169.49949400607966</v>
      </c>
      <c r="AL640" s="108">
        <v>1.43923</v>
      </c>
      <c r="AM640" s="111">
        <v>3000</v>
      </c>
      <c r="AN640" s="112">
        <v>6</v>
      </c>
      <c r="AO640" s="113" t="s">
        <v>2027</v>
      </c>
      <c r="AP640" s="113" t="s">
        <v>1267</v>
      </c>
      <c r="AQ640" s="113" t="s">
        <v>2524</v>
      </c>
      <c r="AR640" s="114" t="s">
        <v>1267</v>
      </c>
      <c r="AS640" s="114"/>
      <c r="AT640" s="107"/>
    </row>
    <row r="641" spans="1:46" x14ac:dyDescent="0.25">
      <c r="A641" s="106" t="s">
        <v>2557</v>
      </c>
      <c r="B641" s="107" t="s">
        <v>1273</v>
      </c>
      <c r="C641" s="107" t="s">
        <v>1257</v>
      </c>
      <c r="D641" s="107" t="s">
        <v>34</v>
      </c>
      <c r="E641" s="107" t="s">
        <v>61</v>
      </c>
      <c r="F641" s="107" t="s">
        <v>131</v>
      </c>
      <c r="G641" s="107" t="s">
        <v>132</v>
      </c>
      <c r="H641" s="107" t="s">
        <v>2020</v>
      </c>
      <c r="I641" s="107" t="s">
        <v>2558</v>
      </c>
      <c r="J641" s="107" t="s">
        <v>2559</v>
      </c>
      <c r="K641" s="107"/>
      <c r="L641" s="108">
        <v>191</v>
      </c>
      <c r="M641" s="93">
        <v>800</v>
      </c>
      <c r="N641" s="108">
        <v>171.2927243</v>
      </c>
      <c r="O641" s="107" t="s">
        <v>2560</v>
      </c>
      <c r="P641" s="107" t="s">
        <v>2023</v>
      </c>
      <c r="Q641" s="107" t="s">
        <v>1259</v>
      </c>
      <c r="R641" s="107" t="s">
        <v>2358</v>
      </c>
      <c r="S641" s="107"/>
      <c r="T641" s="93">
        <v>59</v>
      </c>
      <c r="U641" s="109">
        <v>14</v>
      </c>
      <c r="V641" s="110">
        <v>45200</v>
      </c>
      <c r="W641" s="110"/>
      <c r="X641" s="107" t="s">
        <v>2561</v>
      </c>
      <c r="Y641" s="107" t="s">
        <v>1963</v>
      </c>
      <c r="Z641" s="107"/>
      <c r="AA641" s="107"/>
      <c r="AB641" s="107"/>
      <c r="AC641" s="107"/>
      <c r="AD641" s="107" t="s">
        <v>1264</v>
      </c>
      <c r="AE641" s="110">
        <v>45125</v>
      </c>
      <c r="AF641" s="106" t="s">
        <v>2562</v>
      </c>
      <c r="AG641" s="108">
        <v>3.1386999999999998E-2</v>
      </c>
      <c r="AH641" s="108">
        <v>0.02</v>
      </c>
      <c r="AI641" s="108">
        <v>4.41</v>
      </c>
      <c r="AJ641" s="106" t="s">
        <v>26</v>
      </c>
      <c r="AK641" s="97">
        <v>-83.73</v>
      </c>
      <c r="AL641" s="108">
        <v>0.12642857142857142</v>
      </c>
      <c r="AM641" s="111">
        <v>800</v>
      </c>
      <c r="AN641" s="112">
        <v>2</v>
      </c>
      <c r="AO641" s="113" t="s">
        <v>2027</v>
      </c>
      <c r="AP641" s="113" t="s">
        <v>1267</v>
      </c>
      <c r="AQ641" s="113" t="s">
        <v>1261</v>
      </c>
      <c r="AR641" s="114" t="s">
        <v>1267</v>
      </c>
      <c r="AS641" s="114"/>
      <c r="AT641" s="107"/>
    </row>
    <row r="642" spans="1:46" x14ac:dyDescent="0.25">
      <c r="A642" s="106" t="s">
        <v>2563</v>
      </c>
      <c r="B642" s="107" t="s">
        <v>1273</v>
      </c>
      <c r="C642" s="107" t="s">
        <v>1257</v>
      </c>
      <c r="D642" s="107" t="s">
        <v>34</v>
      </c>
      <c r="E642" s="107" t="s">
        <v>61</v>
      </c>
      <c r="F642" s="107" t="s">
        <v>131</v>
      </c>
      <c r="G642" s="107" t="s">
        <v>132</v>
      </c>
      <c r="H642" s="107" t="s">
        <v>2020</v>
      </c>
      <c r="I642" s="107" t="s">
        <v>2558</v>
      </c>
      <c r="J642" s="107" t="s">
        <v>2564</v>
      </c>
      <c r="K642" s="107"/>
      <c r="L642" s="108">
        <v>121</v>
      </c>
      <c r="M642" s="93">
        <v>800</v>
      </c>
      <c r="N642" s="108">
        <v>108.4482062</v>
      </c>
      <c r="O642" s="107" t="s">
        <v>2565</v>
      </c>
      <c r="P642" s="107" t="s">
        <v>2023</v>
      </c>
      <c r="Q642" s="107" t="s">
        <v>1259</v>
      </c>
      <c r="R642" s="107" t="s">
        <v>2358</v>
      </c>
      <c r="S642" s="107"/>
      <c r="T642" s="93">
        <v>59</v>
      </c>
      <c r="U642" s="109">
        <v>14</v>
      </c>
      <c r="V642" s="110">
        <v>45200</v>
      </c>
      <c r="W642" s="110"/>
      <c r="X642" s="107" t="s">
        <v>2561</v>
      </c>
      <c r="Y642" s="107" t="s">
        <v>1963</v>
      </c>
      <c r="Z642" s="107"/>
      <c r="AA642" s="107"/>
      <c r="AB642" s="107"/>
      <c r="AC642" s="107"/>
      <c r="AD642" s="107" t="s">
        <v>1264</v>
      </c>
      <c r="AE642" s="110">
        <v>45125</v>
      </c>
      <c r="AF642" s="106" t="s">
        <v>2562</v>
      </c>
      <c r="AG642" s="108">
        <v>1.9845000000000002E-2</v>
      </c>
      <c r="AH642" s="108">
        <v>0.01</v>
      </c>
      <c r="AI642" s="108">
        <v>4.07</v>
      </c>
      <c r="AJ642" s="106" t="s">
        <v>26</v>
      </c>
      <c r="AK642" s="97">
        <v>-131.49</v>
      </c>
      <c r="AL642" s="108">
        <v>0.10071428571428571</v>
      </c>
      <c r="AM642" s="111">
        <v>800</v>
      </c>
      <c r="AN642" s="112">
        <v>2</v>
      </c>
      <c r="AO642" s="113" t="s">
        <v>2027</v>
      </c>
      <c r="AP642" s="113" t="s">
        <v>1267</v>
      </c>
      <c r="AQ642" s="113" t="s">
        <v>1261</v>
      </c>
      <c r="AR642" s="114" t="s">
        <v>1267</v>
      </c>
      <c r="AS642" s="114"/>
      <c r="AT642" s="107"/>
    </row>
    <row r="643" spans="1:46" x14ac:dyDescent="0.25">
      <c r="A643" s="106" t="s">
        <v>2566</v>
      </c>
      <c r="B643" s="107" t="s">
        <v>1273</v>
      </c>
      <c r="C643" s="107" t="s">
        <v>1257</v>
      </c>
      <c r="D643" s="107" t="s">
        <v>34</v>
      </c>
      <c r="E643" s="107" t="s">
        <v>61</v>
      </c>
      <c r="F643" s="107" t="s">
        <v>131</v>
      </c>
      <c r="G643" s="107" t="s">
        <v>132</v>
      </c>
      <c r="H643" s="107" t="s">
        <v>2020</v>
      </c>
      <c r="I643" s="107" t="s">
        <v>2558</v>
      </c>
      <c r="J643" s="107" t="s">
        <v>2567</v>
      </c>
      <c r="K643" s="107"/>
      <c r="L643" s="108">
        <v>66</v>
      </c>
      <c r="M643" s="93">
        <v>800</v>
      </c>
      <c r="N643" s="108">
        <v>59.52371445</v>
      </c>
      <c r="O643" s="107" t="s">
        <v>2568</v>
      </c>
      <c r="P643" s="107" t="s">
        <v>2023</v>
      </c>
      <c r="Q643" s="107" t="s">
        <v>1259</v>
      </c>
      <c r="R643" s="107" t="s">
        <v>2358</v>
      </c>
      <c r="S643" s="107"/>
      <c r="T643" s="93">
        <v>59</v>
      </c>
      <c r="U643" s="109">
        <v>14</v>
      </c>
      <c r="V643" s="110">
        <v>45200</v>
      </c>
      <c r="W643" s="110"/>
      <c r="X643" s="107" t="s">
        <v>2561</v>
      </c>
      <c r="Y643" s="107" t="s">
        <v>1963</v>
      </c>
      <c r="Z643" s="107"/>
      <c r="AA643" s="107"/>
      <c r="AB643" s="107"/>
      <c r="AC643" s="107"/>
      <c r="AD643" s="107" t="s">
        <v>1264</v>
      </c>
      <c r="AE643" s="110">
        <v>45125</v>
      </c>
      <c r="AF643" s="106" t="s">
        <v>2562</v>
      </c>
      <c r="AG643" s="108">
        <v>1.0859000000000001E-2</v>
      </c>
      <c r="AH643" s="108">
        <v>0.01</v>
      </c>
      <c r="AI643" s="108">
        <v>3.88</v>
      </c>
      <c r="AJ643" s="106" t="s">
        <v>26</v>
      </c>
      <c r="AK643" s="97">
        <v>-245.96</v>
      </c>
      <c r="AL643" s="108">
        <v>8.9285714285714288E-2</v>
      </c>
      <c r="AM643" s="111">
        <v>800</v>
      </c>
      <c r="AN643" s="112">
        <v>2</v>
      </c>
      <c r="AO643" s="113" t="s">
        <v>2027</v>
      </c>
      <c r="AP643" s="113" t="s">
        <v>1267</v>
      </c>
      <c r="AQ643" s="113" t="s">
        <v>1261</v>
      </c>
      <c r="AR643" s="114" t="s">
        <v>1267</v>
      </c>
      <c r="AS643" s="114"/>
      <c r="AT643" s="107"/>
    </row>
    <row r="644" spans="1:46" x14ac:dyDescent="0.25">
      <c r="A644" s="106" t="s">
        <v>2569</v>
      </c>
      <c r="B644" s="107" t="s">
        <v>1273</v>
      </c>
      <c r="C644" s="107" t="s">
        <v>1257</v>
      </c>
      <c r="D644" s="107" t="s">
        <v>34</v>
      </c>
      <c r="E644" s="107" t="s">
        <v>61</v>
      </c>
      <c r="F644" s="107" t="s">
        <v>131</v>
      </c>
      <c r="G644" s="107" t="s">
        <v>132</v>
      </c>
      <c r="H644" s="107" t="s">
        <v>2020</v>
      </c>
      <c r="I644" s="107" t="s">
        <v>2558</v>
      </c>
      <c r="J644" s="107" t="s">
        <v>2570</v>
      </c>
      <c r="K644" s="107"/>
      <c r="L644" s="108">
        <v>133</v>
      </c>
      <c r="M644" s="93">
        <v>800</v>
      </c>
      <c r="N644" s="108">
        <v>119.98887499999999</v>
      </c>
      <c r="O644" s="107" t="s">
        <v>2571</v>
      </c>
      <c r="P644" s="107" t="s">
        <v>2023</v>
      </c>
      <c r="Q644" s="107" t="s">
        <v>1259</v>
      </c>
      <c r="R644" s="107" t="s">
        <v>2358</v>
      </c>
      <c r="S644" s="107"/>
      <c r="T644" s="93">
        <v>59</v>
      </c>
      <c r="U644" s="109">
        <v>14</v>
      </c>
      <c r="V644" s="110">
        <v>45200</v>
      </c>
      <c r="W644" s="110"/>
      <c r="X644" s="107" t="s">
        <v>2561</v>
      </c>
      <c r="Y644" s="107" t="s">
        <v>1963</v>
      </c>
      <c r="Z644" s="107"/>
      <c r="AA644" s="107"/>
      <c r="AB644" s="107"/>
      <c r="AC644" s="107"/>
      <c r="AD644" s="107" t="s">
        <v>1264</v>
      </c>
      <c r="AE644" s="110">
        <v>45125</v>
      </c>
      <c r="AF644" s="106" t="s">
        <v>2562</v>
      </c>
      <c r="AG644" s="108">
        <v>2.1964999999999998E-2</v>
      </c>
      <c r="AH644" s="108">
        <v>0.01</v>
      </c>
      <c r="AI644" s="108">
        <v>4.16</v>
      </c>
      <c r="AJ644" s="106" t="s">
        <v>26</v>
      </c>
      <c r="AK644" s="97">
        <v>-120.54</v>
      </c>
      <c r="AL644" s="108">
        <v>0.10928571428571429</v>
      </c>
      <c r="AM644" s="111">
        <v>800</v>
      </c>
      <c r="AN644" s="112">
        <v>2</v>
      </c>
      <c r="AO644" s="113" t="s">
        <v>2027</v>
      </c>
      <c r="AP644" s="113" t="s">
        <v>1267</v>
      </c>
      <c r="AQ644" s="113" t="s">
        <v>1261</v>
      </c>
      <c r="AR644" s="114" t="s">
        <v>1267</v>
      </c>
      <c r="AS644" s="114"/>
      <c r="AT644" s="107"/>
    </row>
    <row r="645" spans="1:46" x14ac:dyDescent="0.25">
      <c r="A645" s="106" t="s">
        <v>2572</v>
      </c>
      <c r="B645" s="107" t="s">
        <v>1273</v>
      </c>
      <c r="C645" s="107" t="s">
        <v>1257</v>
      </c>
      <c r="D645" s="107" t="s">
        <v>34</v>
      </c>
      <c r="E645" s="107" t="s">
        <v>61</v>
      </c>
      <c r="F645" s="107" t="s">
        <v>131</v>
      </c>
      <c r="G645" s="107" t="s">
        <v>132</v>
      </c>
      <c r="H645" s="107" t="s">
        <v>2020</v>
      </c>
      <c r="I645" s="107" t="s">
        <v>2558</v>
      </c>
      <c r="J645" s="107" t="s">
        <v>2570</v>
      </c>
      <c r="K645" s="107" t="s">
        <v>2035</v>
      </c>
      <c r="L645" s="108">
        <v>133</v>
      </c>
      <c r="M645" s="93">
        <v>800</v>
      </c>
      <c r="N645" s="108">
        <v>119.98887499999999</v>
      </c>
      <c r="O645" s="107" t="s">
        <v>2573</v>
      </c>
      <c r="P645" s="107" t="s">
        <v>2023</v>
      </c>
      <c r="Q645" s="107" t="s">
        <v>1259</v>
      </c>
      <c r="R645" s="107" t="s">
        <v>2358</v>
      </c>
      <c r="S645" s="107" t="s">
        <v>2035</v>
      </c>
      <c r="T645" s="93">
        <v>59</v>
      </c>
      <c r="U645" s="109">
        <v>14</v>
      </c>
      <c r="V645" s="110">
        <v>45200</v>
      </c>
      <c r="W645" s="110"/>
      <c r="X645" s="107" t="s">
        <v>2561</v>
      </c>
      <c r="Y645" s="107" t="s">
        <v>1963</v>
      </c>
      <c r="Z645" s="107"/>
      <c r="AA645" s="107"/>
      <c r="AB645" s="107"/>
      <c r="AC645" s="107"/>
      <c r="AD645" s="107" t="s">
        <v>1264</v>
      </c>
      <c r="AE645" s="110">
        <v>45125</v>
      </c>
      <c r="AF645" s="106" t="s">
        <v>2562</v>
      </c>
      <c r="AG645" s="108">
        <v>2.1964999999999998E-2</v>
      </c>
      <c r="AH645" s="108">
        <v>0.01</v>
      </c>
      <c r="AI645" s="108">
        <v>4.16</v>
      </c>
      <c r="AJ645" s="106" t="s">
        <v>26</v>
      </c>
      <c r="AK645" s="97">
        <v>-120.54</v>
      </c>
      <c r="AL645" s="108">
        <v>0.10928571428571429</v>
      </c>
      <c r="AM645" s="111">
        <v>800</v>
      </c>
      <c r="AN645" s="112">
        <v>2</v>
      </c>
      <c r="AO645" s="113" t="s">
        <v>2027</v>
      </c>
      <c r="AP645" s="113" t="s">
        <v>1267</v>
      </c>
      <c r="AQ645" s="113" t="s">
        <v>1261</v>
      </c>
      <c r="AR645" s="114" t="s">
        <v>1267</v>
      </c>
      <c r="AS645" s="114"/>
      <c r="AT645" s="107"/>
    </row>
    <row r="646" spans="1:46" x14ac:dyDescent="0.25">
      <c r="A646" s="106" t="s">
        <v>2574</v>
      </c>
      <c r="B646" s="107" t="s">
        <v>1273</v>
      </c>
      <c r="C646" s="107" t="s">
        <v>1257</v>
      </c>
      <c r="D646" s="107" t="s">
        <v>34</v>
      </c>
      <c r="E646" s="107" t="s">
        <v>61</v>
      </c>
      <c r="F646" s="107" t="s">
        <v>131</v>
      </c>
      <c r="G646" s="107" t="s">
        <v>132</v>
      </c>
      <c r="H646" s="107" t="s">
        <v>2575</v>
      </c>
      <c r="I646" s="107" t="s">
        <v>1963</v>
      </c>
      <c r="J646" s="107" t="s">
        <v>2559</v>
      </c>
      <c r="K646" s="107"/>
      <c r="L646" s="108">
        <v>1299</v>
      </c>
      <c r="M646" s="93">
        <v>800</v>
      </c>
      <c r="N646" s="108">
        <v>1167.8367679999999</v>
      </c>
      <c r="O646" s="107" t="s">
        <v>2576</v>
      </c>
      <c r="P646" s="107" t="s">
        <v>2023</v>
      </c>
      <c r="Q646" s="107" t="s">
        <v>1259</v>
      </c>
      <c r="R646" s="107" t="s">
        <v>2449</v>
      </c>
      <c r="S646" s="107"/>
      <c r="T646" s="93">
        <v>426.57</v>
      </c>
      <c r="U646" s="109">
        <v>11</v>
      </c>
      <c r="V646" s="110">
        <v>45200</v>
      </c>
      <c r="W646" s="110"/>
      <c r="X646" s="107" t="s">
        <v>2561</v>
      </c>
      <c r="Y646" s="107" t="s">
        <v>1963</v>
      </c>
      <c r="Z646" s="107"/>
      <c r="AA646" s="107"/>
      <c r="AB646" s="107"/>
      <c r="AC646" s="107"/>
      <c r="AD646" s="107" t="s">
        <v>1264</v>
      </c>
      <c r="AE646" s="110">
        <v>45125</v>
      </c>
      <c r="AF646" s="106" t="s">
        <v>2562</v>
      </c>
      <c r="AG646" s="108">
        <v>0.13</v>
      </c>
      <c r="AH646" s="108">
        <v>0.12</v>
      </c>
      <c r="AI646" s="108">
        <v>2.97</v>
      </c>
      <c r="AJ646" s="106" t="s">
        <v>26</v>
      </c>
      <c r="AK646" s="97">
        <v>-133.25</v>
      </c>
      <c r="AL646" s="108">
        <v>1.0981818181818181</v>
      </c>
      <c r="AM646" s="111">
        <v>800</v>
      </c>
      <c r="AN646" s="112">
        <v>2</v>
      </c>
      <c r="AO646" s="113" t="s">
        <v>2027</v>
      </c>
      <c r="AP646" s="113" t="s">
        <v>1267</v>
      </c>
      <c r="AQ646" s="113" t="s">
        <v>1261</v>
      </c>
      <c r="AR646" s="114" t="s">
        <v>1267</v>
      </c>
      <c r="AS646" s="114"/>
      <c r="AT646" s="107"/>
    </row>
    <row r="647" spans="1:46" x14ac:dyDescent="0.25">
      <c r="A647" s="106" t="s">
        <v>2577</v>
      </c>
      <c r="B647" s="107" t="s">
        <v>1273</v>
      </c>
      <c r="C647" s="107" t="s">
        <v>1257</v>
      </c>
      <c r="D647" s="107" t="s">
        <v>34</v>
      </c>
      <c r="E647" s="107" t="s">
        <v>61</v>
      </c>
      <c r="F647" s="107" t="s">
        <v>131</v>
      </c>
      <c r="G647" s="107" t="s">
        <v>132</v>
      </c>
      <c r="H647" s="107" t="s">
        <v>2575</v>
      </c>
      <c r="I647" s="107" t="s">
        <v>1963</v>
      </c>
      <c r="J647" s="107" t="s">
        <v>2564</v>
      </c>
      <c r="K647" s="107"/>
      <c r="L647" s="108">
        <v>476</v>
      </c>
      <c r="M647" s="93">
        <v>800</v>
      </c>
      <c r="N647" s="108">
        <v>427.55618679999998</v>
      </c>
      <c r="O647" s="107" t="s">
        <v>2578</v>
      </c>
      <c r="P647" s="107" t="s">
        <v>2023</v>
      </c>
      <c r="Q647" s="107" t="s">
        <v>1259</v>
      </c>
      <c r="R647" s="107" t="s">
        <v>2449</v>
      </c>
      <c r="S647" s="107"/>
      <c r="T647" s="93">
        <v>426.57</v>
      </c>
      <c r="U647" s="109">
        <v>11</v>
      </c>
      <c r="V647" s="110">
        <v>45200</v>
      </c>
      <c r="W647" s="110"/>
      <c r="X647" s="107" t="s">
        <v>2561</v>
      </c>
      <c r="Y647" s="107" t="s">
        <v>1963</v>
      </c>
      <c r="Z647" s="107"/>
      <c r="AA647" s="107"/>
      <c r="AB647" s="107"/>
      <c r="AC647" s="107"/>
      <c r="AD647" s="107" t="s">
        <v>1264</v>
      </c>
      <c r="AE647" s="110">
        <v>45125</v>
      </c>
      <c r="AF647" s="106" t="s">
        <v>2562</v>
      </c>
      <c r="AG647" s="108">
        <v>0.05</v>
      </c>
      <c r="AH647" s="108">
        <v>0.04</v>
      </c>
      <c r="AI647" s="108">
        <v>2.74</v>
      </c>
      <c r="AJ647" s="106" t="s">
        <v>26</v>
      </c>
      <c r="AK647" s="97">
        <v>-362.34</v>
      </c>
      <c r="AL647" s="108">
        <v>0.7063636363636363</v>
      </c>
      <c r="AM647" s="111">
        <v>800</v>
      </c>
      <c r="AN647" s="112">
        <v>2</v>
      </c>
      <c r="AO647" s="113" t="s">
        <v>2027</v>
      </c>
      <c r="AP647" s="113" t="s">
        <v>1267</v>
      </c>
      <c r="AQ647" s="113" t="s">
        <v>1261</v>
      </c>
      <c r="AR647" s="114" t="s">
        <v>1267</v>
      </c>
      <c r="AS647" s="114"/>
      <c r="AT647" s="107"/>
    </row>
    <row r="648" spans="1:46" x14ac:dyDescent="0.25">
      <c r="A648" s="106" t="s">
        <v>2579</v>
      </c>
      <c r="B648" s="107" t="s">
        <v>1273</v>
      </c>
      <c r="C648" s="107" t="s">
        <v>1257</v>
      </c>
      <c r="D648" s="107" t="s">
        <v>34</v>
      </c>
      <c r="E648" s="107" t="s">
        <v>61</v>
      </c>
      <c r="F648" s="107" t="s">
        <v>131</v>
      </c>
      <c r="G648" s="107" t="s">
        <v>132</v>
      </c>
      <c r="H648" s="107" t="s">
        <v>2575</v>
      </c>
      <c r="I648" s="107" t="s">
        <v>1963</v>
      </c>
      <c r="J648" s="107" t="s">
        <v>2567</v>
      </c>
      <c r="K648" s="107"/>
      <c r="L648" s="108">
        <v>895</v>
      </c>
      <c r="M648" s="93">
        <v>800</v>
      </c>
      <c r="N648" s="108">
        <v>804.3710638</v>
      </c>
      <c r="O648" s="107" t="s">
        <v>2580</v>
      </c>
      <c r="P648" s="107" t="s">
        <v>2023</v>
      </c>
      <c r="Q648" s="107" t="s">
        <v>1259</v>
      </c>
      <c r="R648" s="107" t="s">
        <v>2449</v>
      </c>
      <c r="S648" s="107"/>
      <c r="T648" s="93">
        <v>426.57</v>
      </c>
      <c r="U648" s="109">
        <v>11</v>
      </c>
      <c r="V648" s="110">
        <v>45200</v>
      </c>
      <c r="W648" s="110"/>
      <c r="X648" s="107" t="s">
        <v>2561</v>
      </c>
      <c r="Y648" s="107" t="s">
        <v>1963</v>
      </c>
      <c r="Z648" s="107"/>
      <c r="AA648" s="107"/>
      <c r="AB648" s="107"/>
      <c r="AC648" s="107"/>
      <c r="AD648" s="107" t="s">
        <v>1264</v>
      </c>
      <c r="AE648" s="110">
        <v>45125</v>
      </c>
      <c r="AF648" s="106" t="s">
        <v>2562</v>
      </c>
      <c r="AG648" s="108">
        <v>0.09</v>
      </c>
      <c r="AH648" s="108">
        <v>0.08</v>
      </c>
      <c r="AI648" s="108">
        <v>2.87</v>
      </c>
      <c r="AJ648" s="106" t="s">
        <v>26</v>
      </c>
      <c r="AK648" s="97">
        <v>-194.43</v>
      </c>
      <c r="AL648" s="108">
        <v>0.93454545454545446</v>
      </c>
      <c r="AM648" s="111">
        <v>800</v>
      </c>
      <c r="AN648" s="112">
        <v>2</v>
      </c>
      <c r="AO648" s="113" t="s">
        <v>2027</v>
      </c>
      <c r="AP648" s="113" t="s">
        <v>1267</v>
      </c>
      <c r="AQ648" s="113" t="s">
        <v>1261</v>
      </c>
      <c r="AR648" s="114" t="s">
        <v>1267</v>
      </c>
      <c r="AS648" s="114"/>
      <c r="AT648" s="107"/>
    </row>
    <row r="649" spans="1:46" x14ac:dyDescent="0.25">
      <c r="A649" s="106" t="s">
        <v>2581</v>
      </c>
      <c r="B649" s="107" t="s">
        <v>1273</v>
      </c>
      <c r="C649" s="107" t="s">
        <v>1257</v>
      </c>
      <c r="D649" s="107" t="s">
        <v>34</v>
      </c>
      <c r="E649" s="107" t="s">
        <v>61</v>
      </c>
      <c r="F649" s="107" t="s">
        <v>131</v>
      </c>
      <c r="G649" s="107" t="s">
        <v>132</v>
      </c>
      <c r="H649" s="107" t="s">
        <v>2575</v>
      </c>
      <c r="I649" s="107" t="s">
        <v>1963</v>
      </c>
      <c r="J649" s="107" t="s">
        <v>2582</v>
      </c>
      <c r="K649" s="107"/>
      <c r="L649" s="108">
        <v>71</v>
      </c>
      <c r="M649" s="93">
        <v>800</v>
      </c>
      <c r="N649" s="108">
        <v>64.090482460000004</v>
      </c>
      <c r="O649" s="107" t="s">
        <v>2583</v>
      </c>
      <c r="P649" s="107" t="s">
        <v>2023</v>
      </c>
      <c r="Q649" s="107" t="s">
        <v>1259</v>
      </c>
      <c r="R649" s="107" t="s">
        <v>2449</v>
      </c>
      <c r="S649" s="107"/>
      <c r="T649" s="93">
        <v>426.57</v>
      </c>
      <c r="U649" s="109">
        <v>11</v>
      </c>
      <c r="V649" s="110">
        <v>45200</v>
      </c>
      <c r="W649" s="110"/>
      <c r="X649" s="107" t="s">
        <v>2561</v>
      </c>
      <c r="Y649" s="107" t="s">
        <v>1963</v>
      </c>
      <c r="Z649" s="107"/>
      <c r="AA649" s="107"/>
      <c r="AB649" s="107"/>
      <c r="AC649" s="107"/>
      <c r="AD649" s="107" t="s">
        <v>1264</v>
      </c>
      <c r="AE649" s="110">
        <v>45125</v>
      </c>
      <c r="AF649" s="106" t="s">
        <v>2562</v>
      </c>
      <c r="AG649" s="108">
        <v>0.01</v>
      </c>
      <c r="AH649" s="108">
        <v>0.01</v>
      </c>
      <c r="AI649" s="108">
        <v>2.64</v>
      </c>
      <c r="AJ649" s="106" t="s">
        <v>26</v>
      </c>
      <c r="AK649" s="97">
        <v>-2431.02</v>
      </c>
      <c r="AL649" s="108">
        <v>0.54181818181818187</v>
      </c>
      <c r="AM649" s="111">
        <v>800</v>
      </c>
      <c r="AN649" s="112">
        <v>2</v>
      </c>
      <c r="AO649" s="113" t="s">
        <v>2027</v>
      </c>
      <c r="AP649" s="113" t="s">
        <v>1267</v>
      </c>
      <c r="AQ649" s="113" t="s">
        <v>1261</v>
      </c>
      <c r="AR649" s="114" t="s">
        <v>1267</v>
      </c>
      <c r="AS649" s="114"/>
      <c r="AT649" s="107"/>
    </row>
    <row r="650" spans="1:46" x14ac:dyDescent="0.25">
      <c r="A650" s="106" t="s">
        <v>2584</v>
      </c>
      <c r="B650" s="107" t="s">
        <v>1273</v>
      </c>
      <c r="C650" s="107" t="s">
        <v>1257</v>
      </c>
      <c r="D650" s="107" t="s">
        <v>34</v>
      </c>
      <c r="E650" s="107" t="s">
        <v>61</v>
      </c>
      <c r="F650" s="107" t="s">
        <v>131</v>
      </c>
      <c r="G650" s="107" t="s">
        <v>132</v>
      </c>
      <c r="H650" s="107" t="s">
        <v>2020</v>
      </c>
      <c r="I650" s="107" t="s">
        <v>2585</v>
      </c>
      <c r="J650" s="107" t="s">
        <v>2559</v>
      </c>
      <c r="K650" s="107"/>
      <c r="L650" s="108">
        <v>54.302790827601591</v>
      </c>
      <c r="M650" s="93">
        <v>800</v>
      </c>
      <c r="N650" s="108">
        <v>48.82</v>
      </c>
      <c r="O650" s="107" t="s">
        <v>2586</v>
      </c>
      <c r="P650" s="107" t="s">
        <v>2023</v>
      </c>
      <c r="Q650" s="107" t="s">
        <v>1259</v>
      </c>
      <c r="R650" s="107" t="s">
        <v>2358</v>
      </c>
      <c r="S650" s="107"/>
      <c r="T650" s="93">
        <v>45</v>
      </c>
      <c r="U650" s="109">
        <v>14</v>
      </c>
      <c r="V650" s="110">
        <v>45200</v>
      </c>
      <c r="W650" s="110"/>
      <c r="X650" s="107" t="s">
        <v>2561</v>
      </c>
      <c r="Y650" s="107" t="s">
        <v>1963</v>
      </c>
      <c r="Z650" s="107"/>
      <c r="AA650" s="107"/>
      <c r="AB650" s="107"/>
      <c r="AC650" s="107"/>
      <c r="AD650" s="107" t="s">
        <v>1331</v>
      </c>
      <c r="AE650" s="110"/>
      <c r="AF650" s="106"/>
      <c r="AG650" s="108">
        <v>5.1267493205157518E-3</v>
      </c>
      <c r="AH650" s="108">
        <v>5.3455029227740258E-3</v>
      </c>
      <c r="AI650" s="108">
        <v>0.32928957738578063</v>
      </c>
      <c r="AJ650" s="106" t="s">
        <v>1267</v>
      </c>
      <c r="AK650" s="97">
        <v>72.571711472309758</v>
      </c>
      <c r="AL650" s="108">
        <v>3.6072568192621092E-2</v>
      </c>
      <c r="AM650" s="111">
        <v>800</v>
      </c>
      <c r="AN650" s="112">
        <v>2</v>
      </c>
      <c r="AO650" s="113" t="s">
        <v>2027</v>
      </c>
      <c r="AP650" s="113" t="s">
        <v>1267</v>
      </c>
      <c r="AQ650" s="113" t="s">
        <v>1261</v>
      </c>
      <c r="AR650" s="114" t="s">
        <v>1267</v>
      </c>
      <c r="AS650" s="114"/>
      <c r="AT650" s="107"/>
    </row>
    <row r="651" spans="1:46" x14ac:dyDescent="0.25">
      <c r="A651" s="106" t="s">
        <v>2587</v>
      </c>
      <c r="B651" s="107" t="s">
        <v>1273</v>
      </c>
      <c r="C651" s="107" t="s">
        <v>1257</v>
      </c>
      <c r="D651" s="107" t="s">
        <v>34</v>
      </c>
      <c r="E651" s="107" t="s">
        <v>61</v>
      </c>
      <c r="F651" s="107" t="s">
        <v>131</v>
      </c>
      <c r="G651" s="107" t="s">
        <v>132</v>
      </c>
      <c r="H651" s="107" t="s">
        <v>2020</v>
      </c>
      <c r="I651" s="107" t="s">
        <v>2585</v>
      </c>
      <c r="J651" s="107" t="s">
        <v>2567</v>
      </c>
      <c r="K651" s="107"/>
      <c r="L651" s="108">
        <v>41.433407585582941</v>
      </c>
      <c r="M651" s="93">
        <v>800</v>
      </c>
      <c r="N651" s="108">
        <v>37.25</v>
      </c>
      <c r="O651" s="107" t="s">
        <v>2588</v>
      </c>
      <c r="P651" s="107" t="s">
        <v>2023</v>
      </c>
      <c r="Q651" s="107" t="s">
        <v>1259</v>
      </c>
      <c r="R651" s="107" t="s">
        <v>2358</v>
      </c>
      <c r="S651" s="107"/>
      <c r="T651" s="93">
        <v>45</v>
      </c>
      <c r="U651" s="109">
        <v>14</v>
      </c>
      <c r="V651" s="110">
        <v>45200</v>
      </c>
      <c r="W651" s="110"/>
      <c r="X651" s="107" t="s">
        <v>2561</v>
      </c>
      <c r="Y651" s="107" t="s">
        <v>1963</v>
      </c>
      <c r="Z651" s="107"/>
      <c r="AA651" s="107"/>
      <c r="AB651" s="107"/>
      <c r="AC651" s="107"/>
      <c r="AD651" s="107" t="s">
        <v>1331</v>
      </c>
      <c r="AE651" s="110"/>
      <c r="AF651" s="106"/>
      <c r="AG651" s="108">
        <v>3.9117454360756195E-3</v>
      </c>
      <c r="AH651" s="108">
        <v>4.0786559580772734E-3</v>
      </c>
      <c r="AI651" s="108">
        <v>0.25125024083613945</v>
      </c>
      <c r="AJ651" s="106" t="s">
        <v>1267</v>
      </c>
      <c r="AK651" s="97">
        <v>100.52534235057315</v>
      </c>
      <c r="AL651" s="108">
        <v>2.7523620753280131E-2</v>
      </c>
      <c r="AM651" s="111">
        <v>800</v>
      </c>
      <c r="AN651" s="112">
        <v>2</v>
      </c>
      <c r="AO651" s="113" t="s">
        <v>2027</v>
      </c>
      <c r="AP651" s="113" t="s">
        <v>1267</v>
      </c>
      <c r="AQ651" s="113" t="s">
        <v>1261</v>
      </c>
      <c r="AR651" s="114" t="s">
        <v>1267</v>
      </c>
      <c r="AS651" s="114"/>
      <c r="AT651" s="107"/>
    </row>
    <row r="652" spans="1:46" x14ac:dyDescent="0.25">
      <c r="A652" s="106" t="s">
        <v>2589</v>
      </c>
      <c r="B652" s="107" t="s">
        <v>1273</v>
      </c>
      <c r="C652" s="107" t="s">
        <v>1257</v>
      </c>
      <c r="D652" s="107" t="s">
        <v>34</v>
      </c>
      <c r="E652" s="107" t="s">
        <v>61</v>
      </c>
      <c r="F652" s="107" t="s">
        <v>131</v>
      </c>
      <c r="G652" s="107" t="s">
        <v>132</v>
      </c>
      <c r="H652" s="107" t="s">
        <v>2020</v>
      </c>
      <c r="I652" s="107" t="s">
        <v>2585</v>
      </c>
      <c r="J652" s="107" t="s">
        <v>2564</v>
      </c>
      <c r="K652" s="107"/>
      <c r="L652" s="108">
        <v>22.691047375728644</v>
      </c>
      <c r="M652" s="93">
        <v>800</v>
      </c>
      <c r="N652" s="108">
        <v>20.399999999999999</v>
      </c>
      <c r="O652" s="107" t="s">
        <v>2590</v>
      </c>
      <c r="P652" s="107" t="s">
        <v>2023</v>
      </c>
      <c r="Q652" s="107" t="s">
        <v>1259</v>
      </c>
      <c r="R652" s="107" t="s">
        <v>2358</v>
      </c>
      <c r="S652" s="107"/>
      <c r="T652" s="93">
        <v>45</v>
      </c>
      <c r="U652" s="109">
        <v>14</v>
      </c>
      <c r="V652" s="110">
        <v>45200</v>
      </c>
      <c r="W652" s="110"/>
      <c r="X652" s="107" t="s">
        <v>2561</v>
      </c>
      <c r="Y652" s="107" t="s">
        <v>1963</v>
      </c>
      <c r="Z652" s="107"/>
      <c r="AA652" s="107"/>
      <c r="AB652" s="107"/>
      <c r="AC652" s="107"/>
      <c r="AD652" s="107" t="s">
        <v>1331</v>
      </c>
      <c r="AE652" s="110"/>
      <c r="AF652" s="106"/>
      <c r="AG652" s="108">
        <v>2.1422713260655741E-3</v>
      </c>
      <c r="AH652" s="108">
        <v>2.2336800414705063E-3</v>
      </c>
      <c r="AI652" s="108">
        <v>0.13759744733039583</v>
      </c>
      <c r="AJ652" s="106" t="s">
        <v>1267</v>
      </c>
      <c r="AK652" s="97">
        <v>197.95078328209129</v>
      </c>
      <c r="AL652" s="108">
        <v>1.5073338613876905E-2</v>
      </c>
      <c r="AM652" s="111">
        <v>800</v>
      </c>
      <c r="AN652" s="112">
        <v>2</v>
      </c>
      <c r="AO652" s="113" t="s">
        <v>2027</v>
      </c>
      <c r="AP652" s="113" t="s">
        <v>1267</v>
      </c>
      <c r="AQ652" s="113" t="s">
        <v>1261</v>
      </c>
      <c r="AR652" s="114" t="s">
        <v>1267</v>
      </c>
      <c r="AS652" s="114"/>
      <c r="AT652" s="107"/>
    </row>
    <row r="653" spans="1:46" x14ac:dyDescent="0.25">
      <c r="A653" s="106" t="s">
        <v>2591</v>
      </c>
      <c r="B653" s="107" t="s">
        <v>1273</v>
      </c>
      <c r="C653" s="107" t="s">
        <v>1257</v>
      </c>
      <c r="D653" s="107" t="s">
        <v>34</v>
      </c>
      <c r="E653" s="107" t="s">
        <v>61</v>
      </c>
      <c r="F653" s="107" t="s">
        <v>131</v>
      </c>
      <c r="G653" s="107" t="s">
        <v>132</v>
      </c>
      <c r="H653" s="107" t="s">
        <v>2020</v>
      </c>
      <c r="I653" s="107" t="s">
        <v>2585</v>
      </c>
      <c r="J653" s="107" t="s">
        <v>2570</v>
      </c>
      <c r="K653" s="107"/>
      <c r="L653" s="108">
        <v>46.850338993416202</v>
      </c>
      <c r="M653" s="93">
        <v>800</v>
      </c>
      <c r="N653" s="108">
        <v>42.12</v>
      </c>
      <c r="O653" s="107" t="s">
        <v>2592</v>
      </c>
      <c r="P653" s="107" t="s">
        <v>2023</v>
      </c>
      <c r="Q653" s="107" t="s">
        <v>1259</v>
      </c>
      <c r="R653" s="107" t="s">
        <v>2358</v>
      </c>
      <c r="S653" s="107"/>
      <c r="T653" s="93">
        <v>45</v>
      </c>
      <c r="U653" s="109">
        <v>14</v>
      </c>
      <c r="V653" s="110">
        <v>45200</v>
      </c>
      <c r="W653" s="110"/>
      <c r="X653" s="107" t="s">
        <v>2561</v>
      </c>
      <c r="Y653" s="107" t="s">
        <v>1963</v>
      </c>
      <c r="Z653" s="107"/>
      <c r="AA653" s="107"/>
      <c r="AB653" s="107"/>
      <c r="AC653" s="107"/>
      <c r="AD653" s="107" t="s">
        <v>1331</v>
      </c>
      <c r="AE653" s="110"/>
      <c r="AF653" s="106"/>
      <c r="AG653" s="108">
        <v>4.423160208523627E-3</v>
      </c>
      <c r="AH653" s="108">
        <v>4.611892320918516E-3</v>
      </c>
      <c r="AI653" s="108">
        <v>0.28409825889981727</v>
      </c>
      <c r="AJ653" s="106" t="s">
        <v>1267</v>
      </c>
      <c r="AK653" s="97">
        <v>86.887576146813828</v>
      </c>
      <c r="AL653" s="108">
        <v>3.1122010902769365E-2</v>
      </c>
      <c r="AM653" s="111">
        <v>800</v>
      </c>
      <c r="AN653" s="112">
        <v>2</v>
      </c>
      <c r="AO653" s="113" t="s">
        <v>2027</v>
      </c>
      <c r="AP653" s="113" t="s">
        <v>1267</v>
      </c>
      <c r="AQ653" s="113" t="s">
        <v>1261</v>
      </c>
      <c r="AR653" s="114" t="s">
        <v>1267</v>
      </c>
      <c r="AS653" s="114"/>
      <c r="AT653" s="107"/>
    </row>
    <row r="654" spans="1:46" x14ac:dyDescent="0.25">
      <c r="A654" s="106" t="s">
        <v>2593</v>
      </c>
      <c r="B654" s="107" t="s">
        <v>1273</v>
      </c>
      <c r="C654" s="107" t="s">
        <v>1257</v>
      </c>
      <c r="D654" s="107" t="s">
        <v>34</v>
      </c>
      <c r="E654" s="107" t="s">
        <v>61</v>
      </c>
      <c r="F654" s="107" t="s">
        <v>131</v>
      </c>
      <c r="G654" s="107" t="s">
        <v>132</v>
      </c>
      <c r="H654" s="107" t="s">
        <v>2020</v>
      </c>
      <c r="I654" s="107" t="s">
        <v>2585</v>
      </c>
      <c r="J654" s="107" t="s">
        <v>2570</v>
      </c>
      <c r="K654" s="107" t="s">
        <v>2035</v>
      </c>
      <c r="L654" s="108">
        <v>46.850338993416202</v>
      </c>
      <c r="M654" s="93">
        <v>800</v>
      </c>
      <c r="N654" s="108">
        <v>42.12</v>
      </c>
      <c r="O654" s="107" t="s">
        <v>2594</v>
      </c>
      <c r="P654" s="107" t="s">
        <v>2023</v>
      </c>
      <c r="Q654" s="107" t="s">
        <v>1259</v>
      </c>
      <c r="R654" s="107" t="s">
        <v>2358</v>
      </c>
      <c r="S654" s="107" t="s">
        <v>2035</v>
      </c>
      <c r="T654" s="93">
        <v>45</v>
      </c>
      <c r="U654" s="109">
        <v>14</v>
      </c>
      <c r="V654" s="110">
        <v>45200</v>
      </c>
      <c r="W654" s="110"/>
      <c r="X654" s="107" t="s">
        <v>2561</v>
      </c>
      <c r="Y654" s="107" t="s">
        <v>1963</v>
      </c>
      <c r="Z654" s="107"/>
      <c r="AA654" s="107"/>
      <c r="AB654" s="107"/>
      <c r="AC654" s="107"/>
      <c r="AD654" s="107" t="s">
        <v>1331</v>
      </c>
      <c r="AE654" s="110"/>
      <c r="AF654" s="106"/>
      <c r="AG654" s="108">
        <v>4.423160208523627E-3</v>
      </c>
      <c r="AH654" s="108">
        <v>4.611892320918516E-3</v>
      </c>
      <c r="AI654" s="108">
        <v>0.28409825889981727</v>
      </c>
      <c r="AJ654" s="106" t="s">
        <v>1267</v>
      </c>
      <c r="AK654" s="97">
        <v>86.887576146813828</v>
      </c>
      <c r="AL654" s="108">
        <v>3.1122010902769365E-2</v>
      </c>
      <c r="AM654" s="111">
        <v>800</v>
      </c>
      <c r="AN654" s="112">
        <v>2</v>
      </c>
      <c r="AO654" s="113" t="s">
        <v>2027</v>
      </c>
      <c r="AP654" s="113" t="s">
        <v>1267</v>
      </c>
      <c r="AQ654" s="113" t="s">
        <v>1261</v>
      </c>
      <c r="AR654" s="114" t="s">
        <v>1267</v>
      </c>
      <c r="AS654" s="114"/>
      <c r="AT654" s="107"/>
    </row>
    <row r="655" spans="1:46" x14ac:dyDescent="0.25">
      <c r="A655" s="106" t="s">
        <v>2595</v>
      </c>
      <c r="B655" s="107" t="s">
        <v>1273</v>
      </c>
      <c r="C655" s="107" t="s">
        <v>1257</v>
      </c>
      <c r="D655" s="107" t="s">
        <v>34</v>
      </c>
      <c r="E655" s="107" t="s">
        <v>126</v>
      </c>
      <c r="F655" s="107" t="s">
        <v>127</v>
      </c>
      <c r="G655" s="107" t="s">
        <v>128</v>
      </c>
      <c r="H655" s="107" t="s">
        <v>2358</v>
      </c>
      <c r="I655" s="107" t="s">
        <v>1963</v>
      </c>
      <c r="J655" s="107"/>
      <c r="K655" s="107"/>
      <c r="L655" s="108">
        <v>83.091533416829634</v>
      </c>
      <c r="M655" s="93">
        <v>50</v>
      </c>
      <c r="N655" s="108">
        <v>74.569999999999993</v>
      </c>
      <c r="O655" s="107" t="s">
        <v>2596</v>
      </c>
      <c r="P655" s="107"/>
      <c r="Q655" s="107" t="s">
        <v>1321</v>
      </c>
      <c r="R655" s="107" t="s">
        <v>2024</v>
      </c>
      <c r="S655" s="107"/>
      <c r="T655" s="93">
        <v>20.440000000000001</v>
      </c>
      <c r="U655" s="109">
        <v>12</v>
      </c>
      <c r="V655" s="110">
        <v>45200</v>
      </c>
      <c r="W655" s="110"/>
      <c r="X655" s="107" t="s">
        <v>1261</v>
      </c>
      <c r="Y655" s="107" t="s">
        <v>2043</v>
      </c>
      <c r="Z655" s="107"/>
      <c r="AA655" s="107"/>
      <c r="AB655" s="107"/>
      <c r="AC655" s="107"/>
      <c r="AD655" s="107" t="s">
        <v>1331</v>
      </c>
      <c r="AE655" s="110"/>
      <c r="AF655" s="106"/>
      <c r="AG655" s="108">
        <v>1.0381019981825246E-2</v>
      </c>
      <c r="AH655" s="108">
        <v>1.0852240405816418E-2</v>
      </c>
      <c r="AI655" s="108">
        <v>0.19414873631082527</v>
      </c>
      <c r="AJ655" s="106" t="s">
        <v>1267</v>
      </c>
      <c r="AK655" s="97">
        <v>127.31125033365527</v>
      </c>
      <c r="AL655" s="108">
        <v>6.4395938398042876E-2</v>
      </c>
      <c r="AM655" s="111"/>
      <c r="AN655" s="112">
        <v>2</v>
      </c>
      <c r="AO655" s="113" t="s">
        <v>1266</v>
      </c>
      <c r="AP655" s="113" t="s">
        <v>1267</v>
      </c>
      <c r="AQ655" s="113" t="s">
        <v>1261</v>
      </c>
      <c r="AR655" s="114" t="s">
        <v>1267</v>
      </c>
      <c r="AS655" s="114"/>
      <c r="AT655" s="107"/>
    </row>
    <row r="656" spans="1:46" x14ac:dyDescent="0.25">
      <c r="A656" s="106" t="s">
        <v>2597</v>
      </c>
      <c r="B656" s="107" t="s">
        <v>1273</v>
      </c>
      <c r="C656" s="107" t="s">
        <v>1257</v>
      </c>
      <c r="D656" s="107" t="s">
        <v>34</v>
      </c>
      <c r="E656" s="107" t="s">
        <v>126</v>
      </c>
      <c r="F656" s="107" t="s">
        <v>127</v>
      </c>
      <c r="G656" s="107" t="s">
        <v>128</v>
      </c>
      <c r="H656" s="107" t="s">
        <v>2358</v>
      </c>
      <c r="I656" s="107" t="s">
        <v>2021</v>
      </c>
      <c r="J656" s="107"/>
      <c r="K656" s="107"/>
      <c r="L656" s="108">
        <v>253.02692532449927</v>
      </c>
      <c r="M656" s="93">
        <v>75</v>
      </c>
      <c r="N656" s="108">
        <v>227.07750170881161</v>
      </c>
      <c r="O656" s="107" t="s">
        <v>2598</v>
      </c>
      <c r="P656" s="107"/>
      <c r="Q656" s="107" t="s">
        <v>1321</v>
      </c>
      <c r="R656" s="107" t="s">
        <v>2024</v>
      </c>
      <c r="S656" s="107"/>
      <c r="T656" s="93">
        <v>441.53</v>
      </c>
      <c r="U656" s="109">
        <v>12</v>
      </c>
      <c r="V656" s="110">
        <v>45931</v>
      </c>
      <c r="W656" s="110"/>
      <c r="X656" s="107" t="s">
        <v>1261</v>
      </c>
      <c r="Y656" s="107" t="s">
        <v>2021</v>
      </c>
      <c r="Z656" s="107"/>
      <c r="AA656" s="107"/>
      <c r="AB656" s="107"/>
      <c r="AC656" s="107"/>
      <c r="AD656" s="107" t="s">
        <v>1264</v>
      </c>
      <c r="AE656" s="110">
        <v>45125</v>
      </c>
      <c r="AF656" s="106" t="s">
        <v>2026</v>
      </c>
      <c r="AG656" s="108">
        <v>3.3046796825750464E-2</v>
      </c>
      <c r="AH656" s="108">
        <v>3.1611855741747755E-2</v>
      </c>
      <c r="AI656" s="108">
        <v>0.3720279201845782</v>
      </c>
      <c r="AJ656" s="106" t="s">
        <v>1267</v>
      </c>
      <c r="AK656" s="97">
        <v>152.54206853696735</v>
      </c>
      <c r="AL656" s="108">
        <v>0.23583333333333334</v>
      </c>
      <c r="AM656" s="111"/>
      <c r="AN656" s="112">
        <v>2</v>
      </c>
      <c r="AO656" s="113" t="s">
        <v>1266</v>
      </c>
      <c r="AP656" s="113" t="s">
        <v>1267</v>
      </c>
      <c r="AQ656" s="113" t="s">
        <v>1261</v>
      </c>
      <c r="AR656" s="114" t="s">
        <v>1267</v>
      </c>
      <c r="AS656" s="114"/>
      <c r="AT656" s="107"/>
    </row>
    <row r="657" spans="1:46" x14ac:dyDescent="0.25">
      <c r="A657" s="106" t="s">
        <v>2599</v>
      </c>
      <c r="B657" s="107" t="s">
        <v>1273</v>
      </c>
      <c r="C657" s="107" t="s">
        <v>1257</v>
      </c>
      <c r="D657" s="107" t="s">
        <v>34</v>
      </c>
      <c r="E657" s="107" t="s">
        <v>126</v>
      </c>
      <c r="F657" s="107" t="s">
        <v>127</v>
      </c>
      <c r="G657" s="107" t="s">
        <v>128</v>
      </c>
      <c r="H657" s="107" t="s">
        <v>2358</v>
      </c>
      <c r="I657" s="107" t="s">
        <v>2029</v>
      </c>
      <c r="J657" s="107"/>
      <c r="K657" s="107"/>
      <c r="L657" s="108">
        <v>396.7557104309044</v>
      </c>
      <c r="M657" s="93">
        <v>125</v>
      </c>
      <c r="N657" s="108">
        <v>356.06604078918195</v>
      </c>
      <c r="O657" s="107" t="s">
        <v>2600</v>
      </c>
      <c r="P657" s="107"/>
      <c r="Q657" s="107" t="s">
        <v>1321</v>
      </c>
      <c r="R657" s="107" t="s">
        <v>2024</v>
      </c>
      <c r="S657" s="107"/>
      <c r="T657" s="93">
        <v>441.53</v>
      </c>
      <c r="U657" s="109">
        <v>12</v>
      </c>
      <c r="V657" s="110">
        <v>45931</v>
      </c>
      <c r="W657" s="110"/>
      <c r="X657" s="107" t="s">
        <v>1261</v>
      </c>
      <c r="Y657" s="107" t="s">
        <v>2029</v>
      </c>
      <c r="Z657" s="107"/>
      <c r="AA657" s="107"/>
      <c r="AB657" s="107"/>
      <c r="AC657" s="107"/>
      <c r="AD657" s="107" t="s">
        <v>1264</v>
      </c>
      <c r="AE657" s="110">
        <v>45125</v>
      </c>
      <c r="AF657" s="106" t="s">
        <v>2026</v>
      </c>
      <c r="AG657" s="108">
        <v>5.1818617071093434E-2</v>
      </c>
      <c r="AH657" s="108">
        <v>4.9568575624002964E-2</v>
      </c>
      <c r="AI657" s="108">
        <v>0.4996930395127489</v>
      </c>
      <c r="AJ657" s="106" t="s">
        <v>1267</v>
      </c>
      <c r="AK657" s="97">
        <v>91.852266007269208</v>
      </c>
      <c r="AL657" s="108">
        <v>0.33916666666666667</v>
      </c>
      <c r="AM657" s="111"/>
      <c r="AN657" s="112">
        <v>2</v>
      </c>
      <c r="AO657" s="113" t="s">
        <v>1266</v>
      </c>
      <c r="AP657" s="113" t="s">
        <v>1267</v>
      </c>
      <c r="AQ657" s="113" t="s">
        <v>1261</v>
      </c>
      <c r="AR657" s="114" t="s">
        <v>1267</v>
      </c>
      <c r="AS657" s="114"/>
      <c r="AT657" s="107"/>
    </row>
    <row r="658" spans="1:46" x14ac:dyDescent="0.25">
      <c r="A658" s="106" t="s">
        <v>2601</v>
      </c>
      <c r="B658" s="107" t="s">
        <v>1273</v>
      </c>
      <c r="C658" s="107" t="s">
        <v>1257</v>
      </c>
      <c r="D658" s="107" t="s">
        <v>34</v>
      </c>
      <c r="E658" s="107" t="s">
        <v>126</v>
      </c>
      <c r="F658" s="107" t="s">
        <v>127</v>
      </c>
      <c r="G658" s="107" t="s">
        <v>128</v>
      </c>
      <c r="H658" s="107" t="s">
        <v>2358</v>
      </c>
      <c r="I658" s="107" t="s">
        <v>2032</v>
      </c>
      <c r="J658" s="107"/>
      <c r="K658" s="107"/>
      <c r="L658" s="108">
        <v>569.28983163169482</v>
      </c>
      <c r="M658" s="93">
        <v>175</v>
      </c>
      <c r="N658" s="108">
        <v>510.90575656866048</v>
      </c>
      <c r="O658" s="107" t="s">
        <v>2602</v>
      </c>
      <c r="P658" s="107"/>
      <c r="Q658" s="107" t="s">
        <v>1321</v>
      </c>
      <c r="R658" s="107" t="s">
        <v>2024</v>
      </c>
      <c r="S658" s="107"/>
      <c r="T658" s="93">
        <v>441.53</v>
      </c>
      <c r="U658" s="109">
        <v>12</v>
      </c>
      <c r="V658" s="110">
        <v>45931</v>
      </c>
      <c r="W658" s="110"/>
      <c r="X658" s="107" t="s">
        <v>1261</v>
      </c>
      <c r="Y658" s="107" t="s">
        <v>2032</v>
      </c>
      <c r="Z658" s="107"/>
      <c r="AA658" s="107"/>
      <c r="AB658" s="107"/>
      <c r="AC658" s="107"/>
      <c r="AD658" s="107" t="s">
        <v>1264</v>
      </c>
      <c r="AE658" s="110">
        <v>45125</v>
      </c>
      <c r="AF658" s="106" t="s">
        <v>2026</v>
      </c>
      <c r="AG658" s="108">
        <v>7.4352582741030224E-2</v>
      </c>
      <c r="AH658" s="108">
        <v>7.1124082979332301E-2</v>
      </c>
      <c r="AI658" s="108">
        <v>0.65294410299995032</v>
      </c>
      <c r="AJ658" s="106" t="s">
        <v>1267</v>
      </c>
      <c r="AK658" s="97">
        <v>59.472010057014622</v>
      </c>
      <c r="AL658" s="108">
        <v>0.46333333333333332</v>
      </c>
      <c r="AM658" s="111"/>
      <c r="AN658" s="112">
        <v>2</v>
      </c>
      <c r="AO658" s="113" t="s">
        <v>1266</v>
      </c>
      <c r="AP658" s="113" t="s">
        <v>1267</v>
      </c>
      <c r="AQ658" s="113" t="s">
        <v>1261</v>
      </c>
      <c r="AR658" s="114" t="s">
        <v>1267</v>
      </c>
      <c r="AS658" s="114"/>
      <c r="AT658" s="107"/>
    </row>
    <row r="659" spans="1:46" x14ac:dyDescent="0.25">
      <c r="A659" s="106" t="s">
        <v>2603</v>
      </c>
      <c r="B659" s="107" t="s">
        <v>1273</v>
      </c>
      <c r="C659" s="107" t="s">
        <v>1257</v>
      </c>
      <c r="D659" s="107" t="s">
        <v>34</v>
      </c>
      <c r="E659" s="107" t="s">
        <v>126</v>
      </c>
      <c r="F659" s="107" t="s">
        <v>127</v>
      </c>
      <c r="G659" s="107" t="s">
        <v>128</v>
      </c>
      <c r="H659" s="107" t="s">
        <v>2358</v>
      </c>
      <c r="I659" s="107" t="s">
        <v>1963</v>
      </c>
      <c r="J659" s="107"/>
      <c r="K659" s="107" t="s">
        <v>2035</v>
      </c>
      <c r="L659" s="108">
        <v>83.091533416829634</v>
      </c>
      <c r="M659" s="93">
        <v>50</v>
      </c>
      <c r="N659" s="108">
        <v>74.569999999999993</v>
      </c>
      <c r="O659" s="107" t="s">
        <v>2604</v>
      </c>
      <c r="P659" s="107"/>
      <c r="Q659" s="107" t="s">
        <v>1321</v>
      </c>
      <c r="R659" s="107" t="s">
        <v>2024</v>
      </c>
      <c r="S659" s="107" t="s">
        <v>2035</v>
      </c>
      <c r="T659" s="93">
        <v>20.440000000000001</v>
      </c>
      <c r="U659" s="109">
        <v>12</v>
      </c>
      <c r="V659" s="110">
        <v>45200</v>
      </c>
      <c r="W659" s="110"/>
      <c r="X659" s="107" t="s">
        <v>1261</v>
      </c>
      <c r="Y659" s="107" t="s">
        <v>2043</v>
      </c>
      <c r="Z659" s="107"/>
      <c r="AA659" s="107"/>
      <c r="AB659" s="107"/>
      <c r="AC659" s="107"/>
      <c r="AD659" s="107" t="s">
        <v>1331</v>
      </c>
      <c r="AE659" s="110"/>
      <c r="AF659" s="106"/>
      <c r="AG659" s="108">
        <v>1.0381019981825246E-2</v>
      </c>
      <c r="AH659" s="108">
        <v>1.0852240405816418E-2</v>
      </c>
      <c r="AI659" s="108">
        <v>0.19414873631082527</v>
      </c>
      <c r="AJ659" s="106" t="s">
        <v>1267</v>
      </c>
      <c r="AK659" s="97">
        <v>127.31125033365527</v>
      </c>
      <c r="AL659" s="108">
        <v>6.4395938398042876E-2</v>
      </c>
      <c r="AM659" s="111"/>
      <c r="AN659" s="112">
        <v>2</v>
      </c>
      <c r="AO659" s="113" t="s">
        <v>1266</v>
      </c>
      <c r="AP659" s="113" t="s">
        <v>1267</v>
      </c>
      <c r="AQ659" s="113" t="s">
        <v>1261</v>
      </c>
      <c r="AR659" s="114" t="s">
        <v>1267</v>
      </c>
      <c r="AS659" s="114"/>
      <c r="AT659" s="107"/>
    </row>
    <row r="660" spans="1:46" x14ac:dyDescent="0.25">
      <c r="A660" s="106" t="s">
        <v>2605</v>
      </c>
      <c r="B660" s="107" t="s">
        <v>1273</v>
      </c>
      <c r="C660" s="107" t="s">
        <v>1257</v>
      </c>
      <c r="D660" s="107" t="s">
        <v>34</v>
      </c>
      <c r="E660" s="107" t="s">
        <v>126</v>
      </c>
      <c r="F660" s="107" t="s">
        <v>127</v>
      </c>
      <c r="G660" s="107" t="s">
        <v>128</v>
      </c>
      <c r="H660" s="107" t="s">
        <v>2358</v>
      </c>
      <c r="I660" s="107" t="s">
        <v>2021</v>
      </c>
      <c r="J660" s="107"/>
      <c r="K660" s="107" t="s">
        <v>2035</v>
      </c>
      <c r="L660" s="108">
        <v>253.02692532449927</v>
      </c>
      <c r="M660" s="93">
        <v>75</v>
      </c>
      <c r="N660" s="108">
        <v>227.07750170881161</v>
      </c>
      <c r="O660" s="107" t="s">
        <v>2606</v>
      </c>
      <c r="P660" s="107"/>
      <c r="Q660" s="107" t="s">
        <v>1321</v>
      </c>
      <c r="R660" s="107" t="s">
        <v>2024</v>
      </c>
      <c r="S660" s="107" t="s">
        <v>2035</v>
      </c>
      <c r="T660" s="93">
        <v>441.53</v>
      </c>
      <c r="U660" s="109">
        <v>12</v>
      </c>
      <c r="V660" s="110">
        <v>45931</v>
      </c>
      <c r="W660" s="110"/>
      <c r="X660" s="107" t="s">
        <v>1261</v>
      </c>
      <c r="Y660" s="107" t="s">
        <v>2021</v>
      </c>
      <c r="Z660" s="107"/>
      <c r="AA660" s="107"/>
      <c r="AB660" s="107"/>
      <c r="AC660" s="107"/>
      <c r="AD660" s="107" t="s">
        <v>1264</v>
      </c>
      <c r="AE660" s="110">
        <v>45125</v>
      </c>
      <c r="AF660" s="106" t="s">
        <v>2026</v>
      </c>
      <c r="AG660" s="108">
        <v>3.3046796825750464E-2</v>
      </c>
      <c r="AH660" s="108">
        <v>3.1611855741747755E-2</v>
      </c>
      <c r="AI660" s="108">
        <v>0.3720279201845782</v>
      </c>
      <c r="AJ660" s="106" t="s">
        <v>1267</v>
      </c>
      <c r="AK660" s="97">
        <v>152.54206853696735</v>
      </c>
      <c r="AL660" s="108">
        <v>0.23583333333333334</v>
      </c>
      <c r="AM660" s="111"/>
      <c r="AN660" s="112">
        <v>2</v>
      </c>
      <c r="AO660" s="113" t="s">
        <v>1266</v>
      </c>
      <c r="AP660" s="113" t="s">
        <v>1267</v>
      </c>
      <c r="AQ660" s="113" t="s">
        <v>1261</v>
      </c>
      <c r="AR660" s="114" t="s">
        <v>1267</v>
      </c>
      <c r="AS660" s="114"/>
      <c r="AT660" s="107"/>
    </row>
    <row r="661" spans="1:46" x14ac:dyDescent="0.25">
      <c r="A661" s="106" t="s">
        <v>2607</v>
      </c>
      <c r="B661" s="107" t="s">
        <v>1273</v>
      </c>
      <c r="C661" s="107" t="s">
        <v>1257</v>
      </c>
      <c r="D661" s="107" t="s">
        <v>34</v>
      </c>
      <c r="E661" s="107" t="s">
        <v>126</v>
      </c>
      <c r="F661" s="107" t="s">
        <v>127</v>
      </c>
      <c r="G661" s="107" t="s">
        <v>128</v>
      </c>
      <c r="H661" s="107" t="s">
        <v>2358</v>
      </c>
      <c r="I661" s="107" t="s">
        <v>2029</v>
      </c>
      <c r="J661" s="107"/>
      <c r="K661" s="107" t="s">
        <v>2035</v>
      </c>
      <c r="L661" s="108">
        <v>396.7557104309044</v>
      </c>
      <c r="M661" s="93">
        <v>125</v>
      </c>
      <c r="N661" s="108">
        <v>356.06604078918195</v>
      </c>
      <c r="O661" s="107" t="s">
        <v>2608</v>
      </c>
      <c r="P661" s="107"/>
      <c r="Q661" s="107" t="s">
        <v>1321</v>
      </c>
      <c r="R661" s="107" t="s">
        <v>2024</v>
      </c>
      <c r="S661" s="107" t="s">
        <v>2035</v>
      </c>
      <c r="T661" s="93">
        <v>441.53</v>
      </c>
      <c r="U661" s="109">
        <v>12</v>
      </c>
      <c r="V661" s="110">
        <v>45931</v>
      </c>
      <c r="W661" s="110"/>
      <c r="X661" s="107" t="s">
        <v>1261</v>
      </c>
      <c r="Y661" s="107" t="s">
        <v>2029</v>
      </c>
      <c r="Z661" s="107"/>
      <c r="AA661" s="107"/>
      <c r="AB661" s="107"/>
      <c r="AC661" s="107"/>
      <c r="AD661" s="107" t="s">
        <v>1264</v>
      </c>
      <c r="AE661" s="110">
        <v>45125</v>
      </c>
      <c r="AF661" s="106" t="s">
        <v>2026</v>
      </c>
      <c r="AG661" s="108">
        <v>5.1818617071093434E-2</v>
      </c>
      <c r="AH661" s="108">
        <v>4.9568575624002964E-2</v>
      </c>
      <c r="AI661" s="108">
        <v>0.4996930395127489</v>
      </c>
      <c r="AJ661" s="106" t="s">
        <v>1267</v>
      </c>
      <c r="AK661" s="97">
        <v>91.852266007269208</v>
      </c>
      <c r="AL661" s="108">
        <v>0.33916666666666667</v>
      </c>
      <c r="AM661" s="111"/>
      <c r="AN661" s="112">
        <v>2</v>
      </c>
      <c r="AO661" s="113" t="s">
        <v>1266</v>
      </c>
      <c r="AP661" s="113" t="s">
        <v>1267</v>
      </c>
      <c r="AQ661" s="113" t="s">
        <v>1261</v>
      </c>
      <c r="AR661" s="114" t="s">
        <v>1267</v>
      </c>
      <c r="AS661" s="114"/>
      <c r="AT661" s="107"/>
    </row>
    <row r="662" spans="1:46" x14ac:dyDescent="0.25">
      <c r="A662" s="106" t="s">
        <v>2609</v>
      </c>
      <c r="B662" s="107" t="s">
        <v>1273</v>
      </c>
      <c r="C662" s="107" t="s">
        <v>1257</v>
      </c>
      <c r="D662" s="107" t="s">
        <v>34</v>
      </c>
      <c r="E662" s="107" t="s">
        <v>126</v>
      </c>
      <c r="F662" s="107" t="s">
        <v>127</v>
      </c>
      <c r="G662" s="107" t="s">
        <v>128</v>
      </c>
      <c r="H662" s="107" t="s">
        <v>2358</v>
      </c>
      <c r="I662" s="107" t="s">
        <v>2032</v>
      </c>
      <c r="J662" s="107"/>
      <c r="K662" s="107" t="s">
        <v>2035</v>
      </c>
      <c r="L662" s="108">
        <v>569.28983163169482</v>
      </c>
      <c r="M662" s="93">
        <v>175</v>
      </c>
      <c r="N662" s="108">
        <v>510.90575656866048</v>
      </c>
      <c r="O662" s="107" t="s">
        <v>2610</v>
      </c>
      <c r="P662" s="107"/>
      <c r="Q662" s="107" t="s">
        <v>1321</v>
      </c>
      <c r="R662" s="107" t="s">
        <v>2024</v>
      </c>
      <c r="S662" s="107" t="s">
        <v>2035</v>
      </c>
      <c r="T662" s="93">
        <v>441.53</v>
      </c>
      <c r="U662" s="109">
        <v>12</v>
      </c>
      <c r="V662" s="110">
        <v>45931</v>
      </c>
      <c r="W662" s="110"/>
      <c r="X662" s="107" t="s">
        <v>1261</v>
      </c>
      <c r="Y662" s="107" t="s">
        <v>2032</v>
      </c>
      <c r="Z662" s="107"/>
      <c r="AA662" s="107"/>
      <c r="AB662" s="107"/>
      <c r="AC662" s="107"/>
      <c r="AD662" s="107" t="s">
        <v>1264</v>
      </c>
      <c r="AE662" s="110">
        <v>45125</v>
      </c>
      <c r="AF662" s="106" t="s">
        <v>2026</v>
      </c>
      <c r="AG662" s="108">
        <v>7.4352582741030224E-2</v>
      </c>
      <c r="AH662" s="108">
        <v>7.1124082979332301E-2</v>
      </c>
      <c r="AI662" s="108">
        <v>0.65294410299995032</v>
      </c>
      <c r="AJ662" s="106" t="s">
        <v>1267</v>
      </c>
      <c r="AK662" s="97">
        <v>59.472010057014622</v>
      </c>
      <c r="AL662" s="108">
        <v>0.46333333333333332</v>
      </c>
      <c r="AM662" s="111"/>
      <c r="AN662" s="112">
        <v>2</v>
      </c>
      <c r="AO662" s="113" t="s">
        <v>1266</v>
      </c>
      <c r="AP662" s="113" t="s">
        <v>1267</v>
      </c>
      <c r="AQ662" s="113" t="s">
        <v>1261</v>
      </c>
      <c r="AR662" s="114" t="s">
        <v>1267</v>
      </c>
      <c r="AS662" s="114"/>
      <c r="AT662" s="107"/>
    </row>
    <row r="663" spans="1:46" x14ac:dyDescent="0.25">
      <c r="A663" s="106" t="s">
        <v>2611</v>
      </c>
      <c r="B663" s="107" t="s">
        <v>1273</v>
      </c>
      <c r="C663" s="107" t="s">
        <v>1257</v>
      </c>
      <c r="D663" s="107" t="s">
        <v>34</v>
      </c>
      <c r="E663" s="107" t="s">
        <v>126</v>
      </c>
      <c r="F663" s="107" t="s">
        <v>127</v>
      </c>
      <c r="G663" s="107" t="s">
        <v>2612</v>
      </c>
      <c r="H663" s="107" t="s">
        <v>2613</v>
      </c>
      <c r="I663" s="107"/>
      <c r="J663" s="107"/>
      <c r="K663" s="107"/>
      <c r="L663" s="108">
        <v>53.54</v>
      </c>
      <c r="M663" s="93">
        <v>20</v>
      </c>
      <c r="N663" s="108">
        <v>48.4</v>
      </c>
      <c r="O663" s="107" t="s">
        <v>2614</v>
      </c>
      <c r="P663" s="107"/>
      <c r="Q663" s="107" t="s">
        <v>1321</v>
      </c>
      <c r="R663" s="107" t="s">
        <v>2024</v>
      </c>
      <c r="S663" s="107"/>
      <c r="T663" s="93">
        <v>50.6</v>
      </c>
      <c r="U663" s="109">
        <v>10</v>
      </c>
      <c r="V663" s="110">
        <v>45200</v>
      </c>
      <c r="W663" s="110"/>
      <c r="X663" s="107" t="s">
        <v>1261</v>
      </c>
      <c r="Y663" s="107" t="s">
        <v>1963</v>
      </c>
      <c r="Z663" s="107"/>
      <c r="AA663" s="107"/>
      <c r="AB663" s="107"/>
      <c r="AC663" s="107"/>
      <c r="AD663" s="107" t="s">
        <v>1264</v>
      </c>
      <c r="AE663" s="110">
        <v>45125</v>
      </c>
      <c r="AF663" s="106" t="s">
        <v>2615</v>
      </c>
      <c r="AG663" s="108">
        <v>0</v>
      </c>
      <c r="AH663" s="108">
        <v>0.01</v>
      </c>
      <c r="AI663" s="108">
        <v>0.35</v>
      </c>
      <c r="AJ663" s="106" t="s">
        <v>1267</v>
      </c>
      <c r="AK663" s="97">
        <v>113.21</v>
      </c>
      <c r="AL663" s="108">
        <v>0.05</v>
      </c>
      <c r="AM663" s="111"/>
      <c r="AN663" s="112">
        <v>3</v>
      </c>
      <c r="AO663" s="113" t="s">
        <v>1266</v>
      </c>
      <c r="AP663" s="113" t="s">
        <v>1267</v>
      </c>
      <c r="AQ663" s="113" t="s">
        <v>1261</v>
      </c>
      <c r="AR663" s="114" t="s">
        <v>1267</v>
      </c>
      <c r="AS663" s="114"/>
      <c r="AT663" s="107"/>
    </row>
    <row r="664" spans="1:46" x14ac:dyDescent="0.25">
      <c r="A664" s="106" t="s">
        <v>2616</v>
      </c>
      <c r="B664" s="107" t="s">
        <v>1256</v>
      </c>
      <c r="C664" s="107" t="s">
        <v>1257</v>
      </c>
      <c r="D664" s="107" t="s">
        <v>34</v>
      </c>
      <c r="E664" s="107" t="s">
        <v>22</v>
      </c>
      <c r="F664" s="107" t="s">
        <v>23</v>
      </c>
      <c r="G664" s="107" t="s">
        <v>557</v>
      </c>
      <c r="H664" s="107" t="s">
        <v>2617</v>
      </c>
      <c r="I664" s="107" t="s">
        <v>2048</v>
      </c>
      <c r="J664" s="107" t="s">
        <v>2049</v>
      </c>
      <c r="K664" s="107" t="s">
        <v>2050</v>
      </c>
      <c r="L664" s="108">
        <v>0.75932186157108961</v>
      </c>
      <c r="M664" s="93">
        <v>0.75</v>
      </c>
      <c r="N664" s="108">
        <v>0.6832837059095187</v>
      </c>
      <c r="O664" s="107" t="s">
        <v>2618</v>
      </c>
      <c r="P664" s="107"/>
      <c r="Q664" s="107" t="s">
        <v>1259</v>
      </c>
      <c r="R664" s="107" t="s">
        <v>2052</v>
      </c>
      <c r="S664" s="107"/>
      <c r="T664" s="93">
        <v>1.1357372528003795</v>
      </c>
      <c r="U664" s="109">
        <v>25</v>
      </c>
      <c r="V664" s="110">
        <v>45931</v>
      </c>
      <c r="W664" s="110"/>
      <c r="X664" s="107" t="s">
        <v>2053</v>
      </c>
      <c r="Y664" s="107" t="s">
        <v>2054</v>
      </c>
      <c r="Z664" s="107"/>
      <c r="AA664" s="107" t="s">
        <v>2048</v>
      </c>
      <c r="AB664" s="107"/>
      <c r="AC664" s="107"/>
      <c r="AD664" s="107" t="s">
        <v>1264</v>
      </c>
      <c r="AE664" s="110">
        <v>45069</v>
      </c>
      <c r="AF664" s="106" t="s">
        <v>2055</v>
      </c>
      <c r="AG664" s="108">
        <v>0</v>
      </c>
      <c r="AH664" s="108">
        <v>1.0948257376625382E-4</v>
      </c>
      <c r="AI664" s="108">
        <v>0.46198410064578826</v>
      </c>
      <c r="AJ664" s="106" t="s">
        <v>1267</v>
      </c>
      <c r="AK664" s="97">
        <v>90.31406517623175</v>
      </c>
      <c r="AL664" s="108">
        <v>2.8246773250444518E-4</v>
      </c>
      <c r="AM664" s="111"/>
      <c r="AN664" s="112">
        <v>15</v>
      </c>
      <c r="AO664" s="113" t="s">
        <v>1266</v>
      </c>
      <c r="AP664" s="113" t="s">
        <v>1267</v>
      </c>
      <c r="AQ664" s="113" t="s">
        <v>1365</v>
      </c>
      <c r="AR664" s="114" t="s">
        <v>1267</v>
      </c>
      <c r="AS664" s="114"/>
      <c r="AT664" s="107"/>
    </row>
    <row r="665" spans="1:46" x14ac:dyDescent="0.25">
      <c r="A665" s="106" t="s">
        <v>2619</v>
      </c>
      <c r="B665" s="107" t="s">
        <v>1256</v>
      </c>
      <c r="C665" s="107" t="s">
        <v>1257</v>
      </c>
      <c r="D665" s="107" t="s">
        <v>34</v>
      </c>
      <c r="E665" s="107" t="s">
        <v>22</v>
      </c>
      <c r="F665" s="107" t="s">
        <v>23</v>
      </c>
      <c r="G665" s="107" t="s">
        <v>557</v>
      </c>
      <c r="H665" s="107" t="s">
        <v>2617</v>
      </c>
      <c r="I665" s="107" t="s">
        <v>2048</v>
      </c>
      <c r="J665" s="107" t="s">
        <v>2058</v>
      </c>
      <c r="K665" s="107" t="s">
        <v>2050</v>
      </c>
      <c r="L665" s="108">
        <v>1.0281852199902919</v>
      </c>
      <c r="M665" s="93">
        <v>0.9</v>
      </c>
      <c r="N665" s="108">
        <v>0.92522320643152789</v>
      </c>
      <c r="O665" s="107" t="s">
        <v>2620</v>
      </c>
      <c r="P665" s="107"/>
      <c r="Q665" s="107" t="s">
        <v>1259</v>
      </c>
      <c r="R665" s="107" t="s">
        <v>2052</v>
      </c>
      <c r="S665" s="107"/>
      <c r="T665" s="93">
        <v>1.5368022284463692</v>
      </c>
      <c r="U665" s="109">
        <v>25</v>
      </c>
      <c r="V665" s="110">
        <v>45931</v>
      </c>
      <c r="W665" s="110"/>
      <c r="X665" s="107" t="s">
        <v>2053</v>
      </c>
      <c r="Y665" s="107" t="s">
        <v>2060</v>
      </c>
      <c r="Z665" s="107"/>
      <c r="AA665" s="107" t="s">
        <v>2048</v>
      </c>
      <c r="AB665" s="107"/>
      <c r="AC665" s="107"/>
      <c r="AD665" s="107" t="s">
        <v>1264</v>
      </c>
      <c r="AE665" s="110">
        <v>45069</v>
      </c>
      <c r="AF665" s="106" t="s">
        <v>2055</v>
      </c>
      <c r="AG665" s="108">
        <v>1.5438731198744521E-4</v>
      </c>
      <c r="AH665" s="108">
        <v>1.4824854898823442E-4</v>
      </c>
      <c r="AI665" s="108">
        <v>0.46230902515687256</v>
      </c>
      <c r="AJ665" s="106" t="s">
        <v>1267</v>
      </c>
      <c r="AK665" s="97">
        <v>90.232886319985923</v>
      </c>
      <c r="AL665" s="108">
        <v>3.8248490183638844E-4</v>
      </c>
      <c r="AM665" s="111"/>
      <c r="AN665" s="112">
        <v>15</v>
      </c>
      <c r="AO665" s="113" t="s">
        <v>1266</v>
      </c>
      <c r="AP665" s="113" t="s">
        <v>1267</v>
      </c>
      <c r="AQ665" s="113" t="s">
        <v>1365</v>
      </c>
      <c r="AR665" s="114" t="s">
        <v>1267</v>
      </c>
      <c r="AS665" s="114"/>
      <c r="AT665" s="107"/>
    </row>
    <row r="666" spans="1:46" x14ac:dyDescent="0.25">
      <c r="A666" s="106" t="s">
        <v>2621</v>
      </c>
      <c r="B666" s="107" t="s">
        <v>1256</v>
      </c>
      <c r="C666" s="107" t="s">
        <v>1257</v>
      </c>
      <c r="D666" s="107" t="s">
        <v>34</v>
      </c>
      <c r="E666" s="107" t="s">
        <v>22</v>
      </c>
      <c r="F666" s="107" t="s">
        <v>23</v>
      </c>
      <c r="G666" s="107" t="s">
        <v>557</v>
      </c>
      <c r="H666" s="107" t="s">
        <v>2617</v>
      </c>
      <c r="I666" s="107" t="s">
        <v>2048</v>
      </c>
      <c r="J666" s="107" t="s">
        <v>2062</v>
      </c>
      <c r="K666" s="107" t="s">
        <v>2050</v>
      </c>
      <c r="L666" s="108">
        <v>0.38269596582084131</v>
      </c>
      <c r="M666" s="93">
        <v>0.45</v>
      </c>
      <c r="N666" s="108">
        <v>0.34437296092285052</v>
      </c>
      <c r="O666" s="107" t="s">
        <v>2622</v>
      </c>
      <c r="P666" s="107"/>
      <c r="Q666" s="107" t="s">
        <v>1259</v>
      </c>
      <c r="R666" s="107" t="s">
        <v>2052</v>
      </c>
      <c r="S666" s="107"/>
      <c r="T666" s="93">
        <v>1.0454073033305615</v>
      </c>
      <c r="U666" s="109">
        <v>25</v>
      </c>
      <c r="V666" s="110">
        <v>45931</v>
      </c>
      <c r="W666" s="110"/>
      <c r="X666" s="107" t="s">
        <v>2053</v>
      </c>
      <c r="Y666" s="107" t="s">
        <v>2060</v>
      </c>
      <c r="Z666" s="107"/>
      <c r="AA666" s="107" t="s">
        <v>2048</v>
      </c>
      <c r="AB666" s="107"/>
      <c r="AC666" s="107"/>
      <c r="AD666" s="107" t="s">
        <v>1264</v>
      </c>
      <c r="AE666" s="110">
        <v>45069</v>
      </c>
      <c r="AF666" s="106" t="s">
        <v>2055</v>
      </c>
      <c r="AG666" s="108">
        <v>5.746377240481707E-5</v>
      </c>
      <c r="AH666" s="108">
        <v>5.5178892415051802E-5</v>
      </c>
      <c r="AI666" s="108">
        <v>0.2529573780513924</v>
      </c>
      <c r="AJ666" s="106" t="s">
        <v>1267</v>
      </c>
      <c r="AK666" s="97">
        <v>185.75776932262602</v>
      </c>
      <c r="AL666" s="108">
        <v>1.4200000000000001E-4</v>
      </c>
      <c r="AM666" s="111"/>
      <c r="AN666" s="112">
        <v>15</v>
      </c>
      <c r="AO666" s="113" t="s">
        <v>1266</v>
      </c>
      <c r="AP666" s="113" t="s">
        <v>1267</v>
      </c>
      <c r="AQ666" s="113" t="s">
        <v>1365</v>
      </c>
      <c r="AR666" s="114" t="s">
        <v>1267</v>
      </c>
      <c r="AS666" s="114"/>
      <c r="AT666" s="107"/>
    </row>
    <row r="667" spans="1:46" x14ac:dyDescent="0.25">
      <c r="A667" s="106" t="s">
        <v>2623</v>
      </c>
      <c r="B667" s="107" t="s">
        <v>1256</v>
      </c>
      <c r="C667" s="107" t="s">
        <v>1257</v>
      </c>
      <c r="D667" s="107" t="s">
        <v>34</v>
      </c>
      <c r="E667" s="107" t="s">
        <v>22</v>
      </c>
      <c r="F667" s="107" t="s">
        <v>23</v>
      </c>
      <c r="G667" s="107" t="s">
        <v>557</v>
      </c>
      <c r="H667" s="107" t="s">
        <v>2617</v>
      </c>
      <c r="I667" s="107" t="s">
        <v>2065</v>
      </c>
      <c r="J667" s="107" t="s">
        <v>2066</v>
      </c>
      <c r="K667" s="107" t="s">
        <v>2050</v>
      </c>
      <c r="L667" s="108">
        <v>0.41199999999999998</v>
      </c>
      <c r="M667" s="93">
        <v>0.6</v>
      </c>
      <c r="N667" s="108">
        <v>0.37115599999999999</v>
      </c>
      <c r="O667" s="107" t="s">
        <v>2624</v>
      </c>
      <c r="P667" s="107"/>
      <c r="Q667" s="107" t="s">
        <v>1259</v>
      </c>
      <c r="R667" s="107" t="s">
        <v>2052</v>
      </c>
      <c r="S667" s="107"/>
      <c r="T667" s="93">
        <v>1.0454073033305615</v>
      </c>
      <c r="U667" s="109">
        <v>25</v>
      </c>
      <c r="V667" s="110">
        <v>45931</v>
      </c>
      <c r="W667" s="110"/>
      <c r="X667" s="107" t="s">
        <v>2053</v>
      </c>
      <c r="Y667" s="107" t="s">
        <v>2054</v>
      </c>
      <c r="Z667" s="107"/>
      <c r="AA667" s="107" t="s">
        <v>2065</v>
      </c>
      <c r="AB667" s="107"/>
      <c r="AC667" s="107"/>
      <c r="AD667" s="107" t="s">
        <v>1264</v>
      </c>
      <c r="AE667" s="110">
        <v>45069</v>
      </c>
      <c r="AF667" s="106" t="s">
        <v>2055</v>
      </c>
      <c r="AG667" s="108">
        <v>0</v>
      </c>
      <c r="AH667" s="108">
        <v>7.8711810010817331E-5</v>
      </c>
      <c r="AI667" s="108">
        <v>0.35920578682972315</v>
      </c>
      <c r="AJ667" s="106" t="s">
        <v>1267</v>
      </c>
      <c r="AK667" s="97">
        <v>126.18684113001049</v>
      </c>
      <c r="AL667" s="108">
        <v>1.9734874421771721E-4</v>
      </c>
      <c r="AM667" s="111"/>
      <c r="AN667" s="112">
        <v>15</v>
      </c>
      <c r="AO667" s="113" t="s">
        <v>1266</v>
      </c>
      <c r="AP667" s="113" t="s">
        <v>1267</v>
      </c>
      <c r="AQ667" s="113" t="s">
        <v>1365</v>
      </c>
      <c r="AR667" s="114" t="s">
        <v>1267</v>
      </c>
      <c r="AS667" s="114"/>
      <c r="AT667" s="107"/>
    </row>
    <row r="668" spans="1:46" x14ac:dyDescent="0.25">
      <c r="A668" s="106" t="s">
        <v>2625</v>
      </c>
      <c r="B668" s="107" t="s">
        <v>1269</v>
      </c>
      <c r="C668" s="107" t="s">
        <v>1257</v>
      </c>
      <c r="D668" s="107" t="s">
        <v>34</v>
      </c>
      <c r="E668" s="107" t="s">
        <v>22</v>
      </c>
      <c r="F668" s="107" t="s">
        <v>23</v>
      </c>
      <c r="G668" s="107" t="s">
        <v>557</v>
      </c>
      <c r="H668" s="107" t="s">
        <v>2617</v>
      </c>
      <c r="I668" s="107" t="s">
        <v>2048</v>
      </c>
      <c r="J668" s="107" t="s">
        <v>2049</v>
      </c>
      <c r="K668" s="107" t="s">
        <v>2050</v>
      </c>
      <c r="L668" s="108">
        <v>1.0893605886989541</v>
      </c>
      <c r="M668" s="93">
        <v>0.75</v>
      </c>
      <c r="N668" s="108">
        <v>0.98092192938083356</v>
      </c>
      <c r="O668" s="107" t="s">
        <v>2618</v>
      </c>
      <c r="P668" s="107"/>
      <c r="Q668" s="107" t="s">
        <v>1259</v>
      </c>
      <c r="R668" s="107" t="s">
        <v>2052</v>
      </c>
      <c r="S668" s="107"/>
      <c r="T668" s="93">
        <v>1.1357372528003795</v>
      </c>
      <c r="U668" s="109">
        <v>25</v>
      </c>
      <c r="V668" s="110">
        <v>45931</v>
      </c>
      <c r="W668" s="110"/>
      <c r="X668" s="107" t="s">
        <v>2053</v>
      </c>
      <c r="Y668" s="107" t="s">
        <v>2054</v>
      </c>
      <c r="Z668" s="107"/>
      <c r="AA668" s="107" t="s">
        <v>2048</v>
      </c>
      <c r="AB668" s="107"/>
      <c r="AC668" s="107"/>
      <c r="AD668" s="107" t="s">
        <v>1264</v>
      </c>
      <c r="AE668" s="110">
        <v>45069</v>
      </c>
      <c r="AF668" s="106" t="s">
        <v>2055</v>
      </c>
      <c r="AG668" s="108">
        <v>1.6830875612449452E-4</v>
      </c>
      <c r="AH668" s="108">
        <v>1.6162931453894501E-4</v>
      </c>
      <c r="AI668" s="108">
        <v>0.67893971708494327</v>
      </c>
      <c r="AJ668" s="106" t="s">
        <v>1267</v>
      </c>
      <c r="AK668" s="97">
        <v>54.524255781475475</v>
      </c>
      <c r="AL668" s="108">
        <v>4.0524213899601201E-4</v>
      </c>
      <c r="AM668" s="111"/>
      <c r="AN668" s="112">
        <v>15</v>
      </c>
      <c r="AO668" s="113" t="s">
        <v>1266</v>
      </c>
      <c r="AP668" s="113" t="s">
        <v>1267</v>
      </c>
      <c r="AQ668" s="113" t="s">
        <v>1365</v>
      </c>
      <c r="AR668" s="114" t="s">
        <v>1267</v>
      </c>
      <c r="AS668" s="114"/>
      <c r="AT668" s="107"/>
    </row>
    <row r="669" spans="1:46" x14ac:dyDescent="0.25">
      <c r="A669" s="106" t="s">
        <v>2626</v>
      </c>
      <c r="B669" s="107" t="s">
        <v>1269</v>
      </c>
      <c r="C669" s="107" t="s">
        <v>1257</v>
      </c>
      <c r="D669" s="107" t="s">
        <v>34</v>
      </c>
      <c r="E669" s="107" t="s">
        <v>22</v>
      </c>
      <c r="F669" s="107" t="s">
        <v>23</v>
      </c>
      <c r="G669" s="107" t="s">
        <v>557</v>
      </c>
      <c r="H669" s="107" t="s">
        <v>2617</v>
      </c>
      <c r="I669" s="107" t="s">
        <v>2048</v>
      </c>
      <c r="J669" s="107" t="s">
        <v>2058</v>
      </c>
      <c r="K669" s="107" t="s">
        <v>2050</v>
      </c>
      <c r="L669" s="108">
        <v>1.4253085811464508</v>
      </c>
      <c r="M669" s="93">
        <v>0.9</v>
      </c>
      <c r="N669" s="108">
        <v>1.2834285156681078</v>
      </c>
      <c r="O669" s="107" t="s">
        <v>2620</v>
      </c>
      <c r="P669" s="107"/>
      <c r="Q669" s="107" t="s">
        <v>1259</v>
      </c>
      <c r="R669" s="107" t="s">
        <v>2052</v>
      </c>
      <c r="S669" s="107"/>
      <c r="T669" s="93">
        <v>1.5368022284463692</v>
      </c>
      <c r="U669" s="109">
        <v>25</v>
      </c>
      <c r="V669" s="110">
        <v>45931</v>
      </c>
      <c r="W669" s="110"/>
      <c r="X669" s="107" t="s">
        <v>2053</v>
      </c>
      <c r="Y669" s="107" t="s">
        <v>2060</v>
      </c>
      <c r="Z669" s="107"/>
      <c r="AA669" s="107" t="s">
        <v>2048</v>
      </c>
      <c r="AB669" s="107"/>
      <c r="AC669" s="107"/>
      <c r="AD669" s="107" t="s">
        <v>1264</v>
      </c>
      <c r="AE669" s="110">
        <v>45069</v>
      </c>
      <c r="AF669" s="106" t="s">
        <v>2055</v>
      </c>
      <c r="AG669" s="108">
        <v>2.202135058629532E-4</v>
      </c>
      <c r="AH669" s="108">
        <v>2.1147419079325675E-4</v>
      </c>
      <c r="AI669" s="108">
        <v>0.65649034797561046</v>
      </c>
      <c r="AJ669" s="106" t="s">
        <v>1267</v>
      </c>
      <c r="AK669" s="97">
        <v>57.27736135573236</v>
      </c>
      <c r="AL669" s="108">
        <v>5.3021479218648003E-4</v>
      </c>
      <c r="AM669" s="111"/>
      <c r="AN669" s="112">
        <v>15</v>
      </c>
      <c r="AO669" s="113" t="s">
        <v>1266</v>
      </c>
      <c r="AP669" s="113" t="s">
        <v>1267</v>
      </c>
      <c r="AQ669" s="113" t="s">
        <v>1365</v>
      </c>
      <c r="AR669" s="114" t="s">
        <v>1267</v>
      </c>
      <c r="AS669" s="114"/>
      <c r="AT669" s="107"/>
    </row>
    <row r="670" spans="1:46" x14ac:dyDescent="0.25">
      <c r="A670" s="106" t="s">
        <v>2627</v>
      </c>
      <c r="B670" s="107" t="s">
        <v>1269</v>
      </c>
      <c r="C670" s="107" t="s">
        <v>1257</v>
      </c>
      <c r="D670" s="107" t="s">
        <v>34</v>
      </c>
      <c r="E670" s="107" t="s">
        <v>22</v>
      </c>
      <c r="F670" s="107" t="s">
        <v>23</v>
      </c>
      <c r="G670" s="107" t="s">
        <v>557</v>
      </c>
      <c r="H670" s="107" t="s">
        <v>2617</v>
      </c>
      <c r="I670" s="107" t="s">
        <v>2048</v>
      </c>
      <c r="J670" s="107" t="s">
        <v>2062</v>
      </c>
      <c r="K670" s="107" t="s">
        <v>2050</v>
      </c>
      <c r="L670" s="108">
        <v>0.53050737692934768</v>
      </c>
      <c r="M670" s="93">
        <v>0.45</v>
      </c>
      <c r="N670" s="108">
        <v>0.47769886769064129</v>
      </c>
      <c r="O670" s="107" t="s">
        <v>2622</v>
      </c>
      <c r="P670" s="107"/>
      <c r="Q670" s="107" t="s">
        <v>1259</v>
      </c>
      <c r="R670" s="107" t="s">
        <v>2052</v>
      </c>
      <c r="S670" s="107"/>
      <c r="T670" s="93">
        <v>1.0454073033305615</v>
      </c>
      <c r="U670" s="109">
        <v>25</v>
      </c>
      <c r="V670" s="110">
        <v>45931</v>
      </c>
      <c r="W670" s="110"/>
      <c r="X670" s="107" t="s">
        <v>2053</v>
      </c>
      <c r="Y670" s="107" t="s">
        <v>2060</v>
      </c>
      <c r="Z670" s="107"/>
      <c r="AA670" s="107" t="s">
        <v>2048</v>
      </c>
      <c r="AB670" s="107"/>
      <c r="AC670" s="107"/>
      <c r="AD670" s="107" t="s">
        <v>1264</v>
      </c>
      <c r="AE670" s="110">
        <v>45069</v>
      </c>
      <c r="AF670" s="106" t="s">
        <v>2055</v>
      </c>
      <c r="AG670" s="108">
        <v>0</v>
      </c>
      <c r="AH670" s="108">
        <v>7.8711810010817331E-5</v>
      </c>
      <c r="AI670" s="108">
        <v>0.35920578682972315</v>
      </c>
      <c r="AJ670" s="106" t="s">
        <v>1267</v>
      </c>
      <c r="AK670" s="97">
        <v>126.18684113001049</v>
      </c>
      <c r="AL670" s="108">
        <v>1.9734874421771721E-4</v>
      </c>
      <c r="AM670" s="111"/>
      <c r="AN670" s="112">
        <v>15</v>
      </c>
      <c r="AO670" s="113" t="s">
        <v>1266</v>
      </c>
      <c r="AP670" s="113" t="s">
        <v>1267</v>
      </c>
      <c r="AQ670" s="113" t="s">
        <v>1365</v>
      </c>
      <c r="AR670" s="114" t="s">
        <v>1267</v>
      </c>
      <c r="AS670" s="114"/>
      <c r="AT670" s="107"/>
    </row>
    <row r="671" spans="1:46" x14ac:dyDescent="0.25">
      <c r="A671" s="106" t="s">
        <v>2628</v>
      </c>
      <c r="B671" s="107" t="s">
        <v>1269</v>
      </c>
      <c r="C671" s="107" t="s">
        <v>1257</v>
      </c>
      <c r="D671" s="107" t="s">
        <v>34</v>
      </c>
      <c r="E671" s="107" t="s">
        <v>22</v>
      </c>
      <c r="F671" s="107" t="s">
        <v>23</v>
      </c>
      <c r="G671" s="107" t="s">
        <v>557</v>
      </c>
      <c r="H671" s="107" t="s">
        <v>2617</v>
      </c>
      <c r="I671" s="107" t="s">
        <v>2065</v>
      </c>
      <c r="J671" s="107" t="s">
        <v>2066</v>
      </c>
      <c r="K671" s="107" t="s">
        <v>2050</v>
      </c>
      <c r="L671" s="108">
        <v>0.57020000000000004</v>
      </c>
      <c r="M671" s="93">
        <v>0.6</v>
      </c>
      <c r="N671" s="108">
        <v>0.51339999999999997</v>
      </c>
      <c r="O671" s="107" t="s">
        <v>2624</v>
      </c>
      <c r="P671" s="107"/>
      <c r="Q671" s="107" t="s">
        <v>1259</v>
      </c>
      <c r="R671" s="107" t="s">
        <v>2052</v>
      </c>
      <c r="S671" s="107"/>
      <c r="T671" s="93">
        <v>1.8618421312961972</v>
      </c>
      <c r="U671" s="109">
        <v>25</v>
      </c>
      <c r="V671" s="110">
        <v>45931</v>
      </c>
      <c r="W671" s="110"/>
      <c r="X671" s="107" t="s">
        <v>2053</v>
      </c>
      <c r="Y671" s="107" t="s">
        <v>2054</v>
      </c>
      <c r="Z671" s="107"/>
      <c r="AA671" s="107" t="s">
        <v>2065</v>
      </c>
      <c r="AB671" s="107"/>
      <c r="AC671" s="107"/>
      <c r="AD671" s="107" t="s">
        <v>1264</v>
      </c>
      <c r="AE671" s="110">
        <v>45069</v>
      </c>
      <c r="AF671" s="106" t="s">
        <v>2055</v>
      </c>
      <c r="AG671" s="108">
        <v>0</v>
      </c>
      <c r="AH671" s="108">
        <v>1.5660545082724675E-4</v>
      </c>
      <c r="AI671" s="108">
        <v>0.4012850456122744</v>
      </c>
      <c r="AJ671" s="106" t="s">
        <v>1267</v>
      </c>
      <c r="AK671" s="97">
        <v>110.22988442790404</v>
      </c>
      <c r="AL671" s="108">
        <v>3.9264614870575644E-4</v>
      </c>
      <c r="AM671" s="111"/>
      <c r="AN671" s="112">
        <v>15</v>
      </c>
      <c r="AO671" s="113" t="s">
        <v>1266</v>
      </c>
      <c r="AP671" s="113" t="s">
        <v>1267</v>
      </c>
      <c r="AQ671" s="113" t="s">
        <v>1365</v>
      </c>
      <c r="AR671" s="114" t="s">
        <v>1267</v>
      </c>
      <c r="AS671" s="114"/>
      <c r="AT671" s="107"/>
    </row>
    <row r="672" spans="1:46" x14ac:dyDescent="0.25">
      <c r="A672" s="106" t="s">
        <v>2629</v>
      </c>
      <c r="B672" s="107" t="s">
        <v>1271</v>
      </c>
      <c r="C672" s="107" t="s">
        <v>1257</v>
      </c>
      <c r="D672" s="107" t="s">
        <v>34</v>
      </c>
      <c r="E672" s="107" t="s">
        <v>22</v>
      </c>
      <c r="F672" s="107" t="s">
        <v>23</v>
      </c>
      <c r="G672" s="107" t="s">
        <v>557</v>
      </c>
      <c r="H672" s="107" t="s">
        <v>2617</v>
      </c>
      <c r="I672" s="107" t="s">
        <v>2048</v>
      </c>
      <c r="J672" s="107" t="s">
        <v>2049</v>
      </c>
      <c r="K672" s="107" t="s">
        <v>2050</v>
      </c>
      <c r="L672" s="108">
        <v>1.0893605886989541</v>
      </c>
      <c r="M672" s="93">
        <v>0.75</v>
      </c>
      <c r="N672" s="108">
        <v>0.98092192938083356</v>
      </c>
      <c r="O672" s="107" t="s">
        <v>2618</v>
      </c>
      <c r="P672" s="107"/>
      <c r="Q672" s="107" t="s">
        <v>1259</v>
      </c>
      <c r="R672" s="107" t="s">
        <v>2052</v>
      </c>
      <c r="S672" s="107"/>
      <c r="T672" s="93">
        <v>1.1357372528003795</v>
      </c>
      <c r="U672" s="109">
        <v>25</v>
      </c>
      <c r="V672" s="110">
        <v>45931</v>
      </c>
      <c r="W672" s="110"/>
      <c r="X672" s="107" t="s">
        <v>2053</v>
      </c>
      <c r="Y672" s="107" t="s">
        <v>2054</v>
      </c>
      <c r="Z672" s="107"/>
      <c r="AA672" s="107" t="s">
        <v>2048</v>
      </c>
      <c r="AB672" s="107"/>
      <c r="AC672" s="107"/>
      <c r="AD672" s="107" t="s">
        <v>1264</v>
      </c>
      <c r="AE672" s="110">
        <v>45069</v>
      </c>
      <c r="AF672" s="106" t="s">
        <v>2055</v>
      </c>
      <c r="AG672" s="108">
        <v>1.6830875612449452E-4</v>
      </c>
      <c r="AH672" s="108">
        <v>1.6162931453894501E-4</v>
      </c>
      <c r="AI672" s="108">
        <v>0.67893971708494327</v>
      </c>
      <c r="AJ672" s="106" t="s">
        <v>1267</v>
      </c>
      <c r="AK672" s="97">
        <v>54.524255781475475</v>
      </c>
      <c r="AL672" s="108">
        <v>4.0524213899601201E-4</v>
      </c>
      <c r="AM672" s="111"/>
      <c r="AN672" s="112">
        <v>15</v>
      </c>
      <c r="AO672" s="113" t="s">
        <v>1266</v>
      </c>
      <c r="AP672" s="113" t="s">
        <v>1267</v>
      </c>
      <c r="AQ672" s="113" t="s">
        <v>1365</v>
      </c>
      <c r="AR672" s="114" t="s">
        <v>1267</v>
      </c>
      <c r="AS672" s="114"/>
      <c r="AT672" s="107"/>
    </row>
    <row r="673" spans="1:46" x14ac:dyDescent="0.25">
      <c r="A673" s="106" t="s">
        <v>2630</v>
      </c>
      <c r="B673" s="107" t="s">
        <v>1271</v>
      </c>
      <c r="C673" s="107" t="s">
        <v>1257</v>
      </c>
      <c r="D673" s="107" t="s">
        <v>34</v>
      </c>
      <c r="E673" s="107" t="s">
        <v>22</v>
      </c>
      <c r="F673" s="107" t="s">
        <v>23</v>
      </c>
      <c r="G673" s="107" t="s">
        <v>557</v>
      </c>
      <c r="H673" s="107" t="s">
        <v>2617</v>
      </c>
      <c r="I673" s="107" t="s">
        <v>2048</v>
      </c>
      <c r="J673" s="107" t="s">
        <v>2058</v>
      </c>
      <c r="K673" s="107" t="s">
        <v>2050</v>
      </c>
      <c r="L673" s="108">
        <v>1.4253085811464508</v>
      </c>
      <c r="M673" s="93">
        <v>0.9</v>
      </c>
      <c r="N673" s="108">
        <v>1.2834285156681078</v>
      </c>
      <c r="O673" s="107" t="s">
        <v>2620</v>
      </c>
      <c r="P673" s="107"/>
      <c r="Q673" s="107" t="s">
        <v>1259</v>
      </c>
      <c r="R673" s="107" t="s">
        <v>2052</v>
      </c>
      <c r="S673" s="107"/>
      <c r="T673" s="93">
        <v>1.5368022284463692</v>
      </c>
      <c r="U673" s="109">
        <v>25</v>
      </c>
      <c r="V673" s="110">
        <v>45931</v>
      </c>
      <c r="W673" s="110"/>
      <c r="X673" s="107" t="s">
        <v>2053</v>
      </c>
      <c r="Y673" s="107" t="s">
        <v>2060</v>
      </c>
      <c r="Z673" s="107"/>
      <c r="AA673" s="107" t="s">
        <v>2048</v>
      </c>
      <c r="AB673" s="107"/>
      <c r="AC673" s="107"/>
      <c r="AD673" s="107" t="s">
        <v>1264</v>
      </c>
      <c r="AE673" s="110">
        <v>45069</v>
      </c>
      <c r="AF673" s="106" t="s">
        <v>2055</v>
      </c>
      <c r="AG673" s="108">
        <v>2.202135058629532E-4</v>
      </c>
      <c r="AH673" s="108">
        <v>2.1147419079325675E-4</v>
      </c>
      <c r="AI673" s="108">
        <v>0.65649034797561046</v>
      </c>
      <c r="AJ673" s="106" t="s">
        <v>1267</v>
      </c>
      <c r="AK673" s="97">
        <v>57.27736135573236</v>
      </c>
      <c r="AL673" s="108">
        <v>5.3021479218648003E-4</v>
      </c>
      <c r="AM673" s="111"/>
      <c r="AN673" s="112">
        <v>15</v>
      </c>
      <c r="AO673" s="113" t="s">
        <v>1266</v>
      </c>
      <c r="AP673" s="113" t="s">
        <v>1267</v>
      </c>
      <c r="AQ673" s="113" t="s">
        <v>1365</v>
      </c>
      <c r="AR673" s="114" t="s">
        <v>1267</v>
      </c>
      <c r="AS673" s="114"/>
      <c r="AT673" s="107"/>
    </row>
    <row r="674" spans="1:46" x14ac:dyDescent="0.25">
      <c r="A674" s="106" t="s">
        <v>2631</v>
      </c>
      <c r="B674" s="107" t="s">
        <v>1271</v>
      </c>
      <c r="C674" s="107" t="s">
        <v>1257</v>
      </c>
      <c r="D674" s="107" t="s">
        <v>34</v>
      </c>
      <c r="E674" s="107" t="s">
        <v>22</v>
      </c>
      <c r="F674" s="107" t="s">
        <v>23</v>
      </c>
      <c r="G674" s="107" t="s">
        <v>557</v>
      </c>
      <c r="H674" s="107" t="s">
        <v>2617</v>
      </c>
      <c r="I674" s="107" t="s">
        <v>2048</v>
      </c>
      <c r="J674" s="107" t="s">
        <v>2062</v>
      </c>
      <c r="K674" s="107" t="s">
        <v>2050</v>
      </c>
      <c r="L674" s="108">
        <v>0.53050737692934768</v>
      </c>
      <c r="M674" s="93">
        <v>0.45</v>
      </c>
      <c r="N674" s="108">
        <v>0.47769886769064129</v>
      </c>
      <c r="O674" s="107" t="s">
        <v>2622</v>
      </c>
      <c r="P674" s="107"/>
      <c r="Q674" s="107" t="s">
        <v>1259</v>
      </c>
      <c r="R674" s="107" t="s">
        <v>2052</v>
      </c>
      <c r="S674" s="107"/>
      <c r="T674" s="93">
        <v>1.0454073033305615</v>
      </c>
      <c r="U674" s="109">
        <v>25</v>
      </c>
      <c r="V674" s="110">
        <v>45931</v>
      </c>
      <c r="W674" s="110"/>
      <c r="X674" s="107" t="s">
        <v>2053</v>
      </c>
      <c r="Y674" s="107" t="s">
        <v>2060</v>
      </c>
      <c r="Z674" s="107"/>
      <c r="AA674" s="107" t="s">
        <v>2048</v>
      </c>
      <c r="AB674" s="107"/>
      <c r="AC674" s="107"/>
      <c r="AD674" s="107" t="s">
        <v>1264</v>
      </c>
      <c r="AE674" s="110">
        <v>45069</v>
      </c>
      <c r="AF674" s="106" t="s">
        <v>2055</v>
      </c>
      <c r="AG674" s="108">
        <v>0</v>
      </c>
      <c r="AH674" s="108">
        <v>7.8711810010817331E-5</v>
      </c>
      <c r="AI674" s="108">
        <v>0.35920578682972315</v>
      </c>
      <c r="AJ674" s="106" t="s">
        <v>1267</v>
      </c>
      <c r="AK674" s="97">
        <v>126.18684113001049</v>
      </c>
      <c r="AL674" s="108">
        <v>1.9734874421771721E-4</v>
      </c>
      <c r="AM674" s="111"/>
      <c r="AN674" s="112">
        <v>15</v>
      </c>
      <c r="AO674" s="113" t="s">
        <v>1266</v>
      </c>
      <c r="AP674" s="113" t="s">
        <v>1267</v>
      </c>
      <c r="AQ674" s="113" t="s">
        <v>1365</v>
      </c>
      <c r="AR674" s="114" t="s">
        <v>1267</v>
      </c>
      <c r="AS674" s="114"/>
      <c r="AT674" s="107"/>
    </row>
    <row r="675" spans="1:46" x14ac:dyDescent="0.25">
      <c r="A675" s="106" t="s">
        <v>2632</v>
      </c>
      <c r="B675" s="107" t="s">
        <v>1271</v>
      </c>
      <c r="C675" s="107" t="s">
        <v>1257</v>
      </c>
      <c r="D675" s="107" t="s">
        <v>34</v>
      </c>
      <c r="E675" s="107" t="s">
        <v>22</v>
      </c>
      <c r="F675" s="107" t="s">
        <v>23</v>
      </c>
      <c r="G675" s="107" t="s">
        <v>557</v>
      </c>
      <c r="H675" s="107" t="s">
        <v>2617</v>
      </c>
      <c r="I675" s="107" t="s">
        <v>2065</v>
      </c>
      <c r="J675" s="107" t="s">
        <v>2066</v>
      </c>
      <c r="K675" s="107" t="s">
        <v>2050</v>
      </c>
      <c r="L675" s="108">
        <v>0.57020000000000004</v>
      </c>
      <c r="M675" s="93">
        <v>0.6</v>
      </c>
      <c r="N675" s="108">
        <v>0.51339999999999997</v>
      </c>
      <c r="O675" s="107" t="s">
        <v>2624</v>
      </c>
      <c r="P675" s="107"/>
      <c r="Q675" s="107" t="s">
        <v>1259</v>
      </c>
      <c r="R675" s="107" t="s">
        <v>2052</v>
      </c>
      <c r="S675" s="107"/>
      <c r="T675" s="93">
        <v>1.8618421312961972</v>
      </c>
      <c r="U675" s="109">
        <v>25</v>
      </c>
      <c r="V675" s="110">
        <v>45931</v>
      </c>
      <c r="W675" s="110"/>
      <c r="X675" s="107" t="s">
        <v>2053</v>
      </c>
      <c r="Y675" s="107" t="s">
        <v>2054</v>
      </c>
      <c r="Z675" s="107"/>
      <c r="AA675" s="107" t="s">
        <v>2065</v>
      </c>
      <c r="AB675" s="107"/>
      <c r="AC675" s="107"/>
      <c r="AD675" s="107" t="s">
        <v>1264</v>
      </c>
      <c r="AE675" s="110">
        <v>45069</v>
      </c>
      <c r="AF675" s="106" t="s">
        <v>2055</v>
      </c>
      <c r="AG675" s="108">
        <v>0</v>
      </c>
      <c r="AH675" s="108">
        <v>1.5660545082724675E-4</v>
      </c>
      <c r="AI675" s="108">
        <v>0.4012850456122744</v>
      </c>
      <c r="AJ675" s="106" t="s">
        <v>1267</v>
      </c>
      <c r="AK675" s="97">
        <v>110.22988442790404</v>
      </c>
      <c r="AL675" s="108">
        <v>3.9264614870575644E-4</v>
      </c>
      <c r="AM675" s="111"/>
      <c r="AN675" s="112">
        <v>15</v>
      </c>
      <c r="AO675" s="113" t="s">
        <v>1266</v>
      </c>
      <c r="AP675" s="113" t="s">
        <v>1267</v>
      </c>
      <c r="AQ675" s="113" t="s">
        <v>1365</v>
      </c>
      <c r="AR675" s="114" t="s">
        <v>1267</v>
      </c>
      <c r="AS675" s="114"/>
      <c r="AT675" s="107"/>
    </row>
    <row r="676" spans="1:46" x14ac:dyDescent="0.25">
      <c r="A676" s="106" t="s">
        <v>2633</v>
      </c>
      <c r="B676" s="107" t="s">
        <v>1256</v>
      </c>
      <c r="C676" s="107" t="s">
        <v>1257</v>
      </c>
      <c r="D676" s="107" t="s">
        <v>34</v>
      </c>
      <c r="E676" s="107" t="s">
        <v>22</v>
      </c>
      <c r="F676" s="107" t="s">
        <v>23</v>
      </c>
      <c r="G676" s="107" t="s">
        <v>557</v>
      </c>
      <c r="H676" s="107" t="s">
        <v>2634</v>
      </c>
      <c r="I676" s="107" t="s">
        <v>2048</v>
      </c>
      <c r="J676" s="107" t="s">
        <v>2078</v>
      </c>
      <c r="K676" s="107" t="s">
        <v>2050</v>
      </c>
      <c r="L676" s="108">
        <v>0.75085115303837102</v>
      </c>
      <c r="M676" s="93">
        <v>0.9</v>
      </c>
      <c r="N676" s="108">
        <v>0.67322203615383147</v>
      </c>
      <c r="O676" s="107" t="s">
        <v>2635</v>
      </c>
      <c r="P676" s="107"/>
      <c r="Q676" s="107" t="s">
        <v>1259</v>
      </c>
      <c r="R676" s="107" t="s">
        <v>2080</v>
      </c>
      <c r="S676" s="107"/>
      <c r="T676" s="93">
        <v>0.99389752009890775</v>
      </c>
      <c r="U676" s="109">
        <v>45</v>
      </c>
      <c r="V676" s="110">
        <v>45931</v>
      </c>
      <c r="W676" s="110"/>
      <c r="X676" s="107" t="s">
        <v>2053</v>
      </c>
      <c r="Y676" s="107" t="s">
        <v>2081</v>
      </c>
      <c r="Z676" s="107"/>
      <c r="AA676" s="107" t="s">
        <v>2048</v>
      </c>
      <c r="AB676" s="107"/>
      <c r="AC676" s="107"/>
      <c r="AD676" s="107" t="s">
        <v>1264</v>
      </c>
      <c r="AE676" s="110">
        <v>45146</v>
      </c>
      <c r="AF676" s="106" t="s">
        <v>2082</v>
      </c>
      <c r="AG676" s="108">
        <v>1.0761134590179174E-4</v>
      </c>
      <c r="AH676" s="108">
        <v>1.0311063608634662E-4</v>
      </c>
      <c r="AI676" s="108">
        <v>0.64136041684882339</v>
      </c>
      <c r="AJ676" s="106" t="s">
        <v>1267</v>
      </c>
      <c r="AK676" s="97">
        <v>56.89089133595693</v>
      </c>
      <c r="AL676" s="108">
        <v>1.5517590496126333E-4</v>
      </c>
      <c r="AM676" s="111"/>
      <c r="AN676" s="112">
        <v>15</v>
      </c>
      <c r="AO676" s="113" t="s">
        <v>1266</v>
      </c>
      <c r="AP676" s="113" t="s">
        <v>1267</v>
      </c>
      <c r="AQ676" s="113" t="s">
        <v>1365</v>
      </c>
      <c r="AR676" s="114" t="s">
        <v>1267</v>
      </c>
      <c r="AS676" s="114"/>
      <c r="AT676" s="107"/>
    </row>
    <row r="677" spans="1:46" x14ac:dyDescent="0.25">
      <c r="A677" s="106" t="s">
        <v>2636</v>
      </c>
      <c r="B677" s="107" t="s">
        <v>1256</v>
      </c>
      <c r="C677" s="107" t="s">
        <v>1257</v>
      </c>
      <c r="D677" s="107" t="s">
        <v>34</v>
      </c>
      <c r="E677" s="107" t="s">
        <v>22</v>
      </c>
      <c r="F677" s="107" t="s">
        <v>23</v>
      </c>
      <c r="G677" s="107" t="s">
        <v>557</v>
      </c>
      <c r="H677" s="107" t="s">
        <v>2634</v>
      </c>
      <c r="I677" s="107" t="s">
        <v>2048</v>
      </c>
      <c r="J677" s="107" t="s">
        <v>2084</v>
      </c>
      <c r="K677" s="107" t="s">
        <v>2050</v>
      </c>
      <c r="L677" s="108">
        <v>1.0094273888861693</v>
      </c>
      <c r="M677" s="93">
        <v>1.2</v>
      </c>
      <c r="N677" s="108">
        <v>0.90506455153657361</v>
      </c>
      <c r="O677" s="107" t="s">
        <v>2637</v>
      </c>
      <c r="P677" s="107"/>
      <c r="Q677" s="107" t="s">
        <v>1259</v>
      </c>
      <c r="R677" s="107" t="s">
        <v>2080</v>
      </c>
      <c r="S677" s="107"/>
      <c r="T677" s="93">
        <v>1.4190180810630293</v>
      </c>
      <c r="U677" s="109">
        <v>45</v>
      </c>
      <c r="V677" s="110">
        <v>45931</v>
      </c>
      <c r="W677" s="110"/>
      <c r="X677" s="107" t="s">
        <v>2053</v>
      </c>
      <c r="Y677" s="107" t="s">
        <v>2086</v>
      </c>
      <c r="Z677" s="107"/>
      <c r="AA677" s="107" t="s">
        <v>2048</v>
      </c>
      <c r="AB677" s="107"/>
      <c r="AC677" s="107"/>
      <c r="AD677" s="107" t="s">
        <v>1264</v>
      </c>
      <c r="AE677" s="110">
        <v>45146</v>
      </c>
      <c r="AF677" s="106" t="s">
        <v>2082</v>
      </c>
      <c r="AG677" s="108">
        <v>1.4467027115642038E-4</v>
      </c>
      <c r="AH677" s="108">
        <v>1.3861961818911121E-4</v>
      </c>
      <c r="AI677" s="108">
        <v>0.60391673286181402</v>
      </c>
      <c r="AJ677" s="106" t="s">
        <v>1267</v>
      </c>
      <c r="AK677" s="97">
        <v>61.905714445830064</v>
      </c>
      <c r="AL677" s="108">
        <v>2.0861499370314178E-4</v>
      </c>
      <c r="AM677" s="111"/>
      <c r="AN677" s="112">
        <v>15</v>
      </c>
      <c r="AO677" s="113" t="s">
        <v>1266</v>
      </c>
      <c r="AP677" s="113" t="s">
        <v>1267</v>
      </c>
      <c r="AQ677" s="113" t="s">
        <v>1365</v>
      </c>
      <c r="AR677" s="114" t="s">
        <v>1267</v>
      </c>
      <c r="AS677" s="114"/>
      <c r="AT677" s="107"/>
    </row>
    <row r="678" spans="1:46" x14ac:dyDescent="0.25">
      <c r="A678" s="106" t="s">
        <v>2638</v>
      </c>
      <c r="B678" s="107" t="s">
        <v>1256</v>
      </c>
      <c r="C678" s="107" t="s">
        <v>1257</v>
      </c>
      <c r="D678" s="107" t="s">
        <v>34</v>
      </c>
      <c r="E678" s="107" t="s">
        <v>22</v>
      </c>
      <c r="F678" s="107" t="s">
        <v>23</v>
      </c>
      <c r="G678" s="107" t="s">
        <v>557</v>
      </c>
      <c r="H678" s="107" t="s">
        <v>2634</v>
      </c>
      <c r="I678" s="107" t="s">
        <v>2048</v>
      </c>
      <c r="J678" s="107" t="s">
        <v>2088</v>
      </c>
      <c r="K678" s="107" t="s">
        <v>2050</v>
      </c>
      <c r="L678" s="108">
        <v>0.25857623584779854</v>
      </c>
      <c r="M678" s="93">
        <v>0.3</v>
      </c>
      <c r="N678" s="108">
        <v>0.23184251538274225</v>
      </c>
      <c r="O678" s="107" t="s">
        <v>2639</v>
      </c>
      <c r="P678" s="107"/>
      <c r="Q678" s="107" t="s">
        <v>1259</v>
      </c>
      <c r="R678" s="107" t="s">
        <v>2080</v>
      </c>
      <c r="S678" s="107"/>
      <c r="T678" s="93">
        <v>0.99389752009890775</v>
      </c>
      <c r="U678" s="109">
        <v>45</v>
      </c>
      <c r="V678" s="110">
        <v>45931</v>
      </c>
      <c r="W678" s="110"/>
      <c r="X678" s="107" t="s">
        <v>2053</v>
      </c>
      <c r="Y678" s="107" t="s">
        <v>2086</v>
      </c>
      <c r="Z678" s="107"/>
      <c r="AA678" s="107" t="s">
        <v>2048</v>
      </c>
      <c r="AB678" s="107"/>
      <c r="AC678" s="107"/>
      <c r="AD678" s="107" t="s">
        <v>1264</v>
      </c>
      <c r="AE678" s="110">
        <v>45146</v>
      </c>
      <c r="AF678" s="106" t="s">
        <v>2082</v>
      </c>
      <c r="AG678" s="108">
        <v>3.7058925254628655E-5</v>
      </c>
      <c r="AH678" s="108">
        <v>3.5508982102764611E-5</v>
      </c>
      <c r="AI678" s="108">
        <v>0.22087009088213888</v>
      </c>
      <c r="AJ678" s="106" t="s">
        <v>1267</v>
      </c>
      <c r="AK678" s="97">
        <v>210.87404461866944</v>
      </c>
      <c r="AL678" s="108">
        <v>5.3439088741878444E-5</v>
      </c>
      <c r="AM678" s="111"/>
      <c r="AN678" s="112">
        <v>15</v>
      </c>
      <c r="AO678" s="113" t="s">
        <v>1266</v>
      </c>
      <c r="AP678" s="113" t="s">
        <v>1267</v>
      </c>
      <c r="AQ678" s="113" t="s">
        <v>1365</v>
      </c>
      <c r="AR678" s="114" t="s">
        <v>1267</v>
      </c>
      <c r="AS678" s="114"/>
      <c r="AT678" s="107"/>
    </row>
    <row r="679" spans="1:46" x14ac:dyDescent="0.25">
      <c r="A679" s="106" t="s">
        <v>2640</v>
      </c>
      <c r="B679" s="107" t="s">
        <v>1256</v>
      </c>
      <c r="C679" s="107" t="s">
        <v>1257</v>
      </c>
      <c r="D679" s="107" t="s">
        <v>34</v>
      </c>
      <c r="E679" s="107" t="s">
        <v>22</v>
      </c>
      <c r="F679" s="107" t="s">
        <v>23</v>
      </c>
      <c r="G679" s="107" t="s">
        <v>557</v>
      </c>
      <c r="H679" s="107" t="s">
        <v>2634</v>
      </c>
      <c r="I679" s="107" t="s">
        <v>2048</v>
      </c>
      <c r="J679" s="107" t="s">
        <v>2091</v>
      </c>
      <c r="K679" s="107" t="s">
        <v>2050</v>
      </c>
      <c r="L679" s="108">
        <v>5.2797047673745746E-2</v>
      </c>
      <c r="M679" s="93">
        <v>0.09</v>
      </c>
      <c r="N679" s="108">
        <v>4.7338458220378597E-2</v>
      </c>
      <c r="O679" s="107" t="s">
        <v>2641</v>
      </c>
      <c r="P679" s="107"/>
      <c r="Q679" s="107" t="s">
        <v>1259</v>
      </c>
      <c r="R679" s="107" t="s">
        <v>2080</v>
      </c>
      <c r="S679" s="107"/>
      <c r="T679" s="93">
        <v>0.79122485771818418</v>
      </c>
      <c r="U679" s="109">
        <v>45</v>
      </c>
      <c r="V679" s="110">
        <v>45931</v>
      </c>
      <c r="W679" s="110"/>
      <c r="X679" s="107" t="s">
        <v>2053</v>
      </c>
      <c r="Y679" s="107" t="s">
        <v>2093</v>
      </c>
      <c r="Z679" s="107"/>
      <c r="AA679" s="107" t="s">
        <v>2048</v>
      </c>
      <c r="AB679" s="107"/>
      <c r="AC679" s="107"/>
      <c r="AD679" s="107" t="s">
        <v>1264</v>
      </c>
      <c r="AE679" s="110">
        <v>45146</v>
      </c>
      <c r="AF679" s="106" t="s">
        <v>2082</v>
      </c>
      <c r="AG679" s="108">
        <v>7.5668277751482602E-6</v>
      </c>
      <c r="AH679" s="108">
        <v>7.2503546769447225E-6</v>
      </c>
      <c r="AI679" s="108">
        <v>5.6649962022248333E-2</v>
      </c>
      <c r="AJ679" s="106" t="s">
        <v>1267</v>
      </c>
      <c r="AK679" s="97">
        <v>891.71569950805872</v>
      </c>
      <c r="AL679" s="108">
        <v>1.0911389852574112E-5</v>
      </c>
      <c r="AM679" s="111"/>
      <c r="AN679" s="112">
        <v>15</v>
      </c>
      <c r="AO679" s="113" t="s">
        <v>1266</v>
      </c>
      <c r="AP679" s="113" t="s">
        <v>1267</v>
      </c>
      <c r="AQ679" s="113" t="s">
        <v>1365</v>
      </c>
      <c r="AR679" s="114" t="s">
        <v>1267</v>
      </c>
      <c r="AS679" s="114"/>
      <c r="AT679" s="107"/>
    </row>
    <row r="680" spans="1:46" x14ac:dyDescent="0.25">
      <c r="A680" s="106" t="s">
        <v>2642</v>
      </c>
      <c r="B680" s="107" t="s">
        <v>1256</v>
      </c>
      <c r="C680" s="107" t="s">
        <v>1257</v>
      </c>
      <c r="D680" s="107" t="s">
        <v>34</v>
      </c>
      <c r="E680" s="107" t="s">
        <v>22</v>
      </c>
      <c r="F680" s="107" t="s">
        <v>23</v>
      </c>
      <c r="G680" s="107" t="s">
        <v>557</v>
      </c>
      <c r="H680" s="107" t="s">
        <v>2634</v>
      </c>
      <c r="I680" s="107" t="s">
        <v>2065</v>
      </c>
      <c r="J680" s="107" t="s">
        <v>2078</v>
      </c>
      <c r="K680" s="107" t="s">
        <v>2050</v>
      </c>
      <c r="L680" s="108">
        <v>1.1311326563944468</v>
      </c>
      <c r="M680" s="93">
        <v>1.1100000000000001</v>
      </c>
      <c r="N680" s="108">
        <v>1.0141869357415056</v>
      </c>
      <c r="O680" s="107" t="s">
        <v>2643</v>
      </c>
      <c r="P680" s="107"/>
      <c r="Q680" s="107" t="s">
        <v>1259</v>
      </c>
      <c r="R680" s="107" t="s">
        <v>2080</v>
      </c>
      <c r="S680" s="107"/>
      <c r="T680" s="93">
        <v>1.9478912018971424</v>
      </c>
      <c r="U680" s="109">
        <v>45</v>
      </c>
      <c r="V680" s="110">
        <v>45931</v>
      </c>
      <c r="W680" s="110"/>
      <c r="X680" s="107" t="s">
        <v>2053</v>
      </c>
      <c r="Y680" s="107" t="s">
        <v>2081</v>
      </c>
      <c r="Z680" s="107"/>
      <c r="AA680" s="107" t="s">
        <v>2065</v>
      </c>
      <c r="AB680" s="107"/>
      <c r="AC680" s="107"/>
      <c r="AD680" s="107" t="s">
        <v>1264</v>
      </c>
      <c r="AE680" s="110">
        <v>45146</v>
      </c>
      <c r="AF680" s="106" t="s">
        <v>2082</v>
      </c>
      <c r="AG680" s="108">
        <v>1.6211296613918223E-4</v>
      </c>
      <c r="AH680" s="108">
        <v>1.5533279429206669E-4</v>
      </c>
      <c r="AI680" s="108">
        <v>0.49299072958525109</v>
      </c>
      <c r="AJ680" s="106" t="s">
        <v>1267</v>
      </c>
      <c r="AK680" s="97">
        <v>81.233131265789325</v>
      </c>
      <c r="AL680" s="108">
        <v>2.3376741565485332E-4</v>
      </c>
      <c r="AM680" s="111"/>
      <c r="AN680" s="112">
        <v>15</v>
      </c>
      <c r="AO680" s="113" t="s">
        <v>1266</v>
      </c>
      <c r="AP680" s="113" t="s">
        <v>1267</v>
      </c>
      <c r="AQ680" s="113" t="s">
        <v>1365</v>
      </c>
      <c r="AR680" s="114" t="s">
        <v>1267</v>
      </c>
      <c r="AS680" s="114"/>
      <c r="AT680" s="107"/>
    </row>
    <row r="681" spans="1:46" x14ac:dyDescent="0.25">
      <c r="A681" s="106" t="s">
        <v>2644</v>
      </c>
      <c r="B681" s="107" t="s">
        <v>1256</v>
      </c>
      <c r="C681" s="107" t="s">
        <v>1257</v>
      </c>
      <c r="D681" s="107" t="s">
        <v>34</v>
      </c>
      <c r="E681" s="107" t="s">
        <v>22</v>
      </c>
      <c r="F681" s="107" t="s">
        <v>23</v>
      </c>
      <c r="G681" s="107" t="s">
        <v>557</v>
      </c>
      <c r="H681" s="107" t="s">
        <v>2634</v>
      </c>
      <c r="I681" s="107" t="s">
        <v>2065</v>
      </c>
      <c r="J681" s="107" t="s">
        <v>2058</v>
      </c>
      <c r="K681" s="107" t="s">
        <v>2050</v>
      </c>
      <c r="L681" s="108">
        <v>1.5071122174751206</v>
      </c>
      <c r="M681" s="93">
        <v>1.29</v>
      </c>
      <c r="N681" s="108">
        <v>1.3512946629370979</v>
      </c>
      <c r="O681" s="107" t="s">
        <v>2645</v>
      </c>
      <c r="P681" s="107"/>
      <c r="Q681" s="107" t="s">
        <v>1259</v>
      </c>
      <c r="R681" s="107" t="s">
        <v>2080</v>
      </c>
      <c r="S681" s="107"/>
      <c r="T681" s="93">
        <v>1.35</v>
      </c>
      <c r="U681" s="109">
        <v>45</v>
      </c>
      <c r="V681" s="110">
        <v>45931</v>
      </c>
      <c r="W681" s="110"/>
      <c r="X681" s="107" t="s">
        <v>2053</v>
      </c>
      <c r="Y681" s="107" t="s">
        <v>2060</v>
      </c>
      <c r="Z681" s="107"/>
      <c r="AA681" s="107" t="s">
        <v>2065</v>
      </c>
      <c r="AB681" s="107"/>
      <c r="AC681" s="107"/>
      <c r="AD681" s="107" t="s">
        <v>1264</v>
      </c>
      <c r="AE681" s="110">
        <v>45146</v>
      </c>
      <c r="AF681" s="106" t="s">
        <v>2082</v>
      </c>
      <c r="AG681" s="108">
        <v>5.5599999999999996E-4</v>
      </c>
      <c r="AH681" s="108">
        <v>0</v>
      </c>
      <c r="AI681" s="108">
        <v>0.94</v>
      </c>
      <c r="AJ681" s="106" t="s">
        <v>1267</v>
      </c>
      <c r="AK681" s="97">
        <v>31.01</v>
      </c>
      <c r="AL681" s="108">
        <v>2.2222222222222223E-4</v>
      </c>
      <c r="AM681" s="111"/>
      <c r="AN681" s="112">
        <v>15</v>
      </c>
      <c r="AO681" s="113" t="s">
        <v>1266</v>
      </c>
      <c r="AP681" s="113" t="s">
        <v>1267</v>
      </c>
      <c r="AQ681" s="113" t="s">
        <v>1365</v>
      </c>
      <c r="AR681" s="114" t="s">
        <v>1267</v>
      </c>
      <c r="AS681" s="114"/>
      <c r="AT681" s="107"/>
    </row>
    <row r="682" spans="1:46" x14ac:dyDescent="0.25">
      <c r="A682" s="106" t="s">
        <v>2646</v>
      </c>
      <c r="B682" s="107" t="s">
        <v>1256</v>
      </c>
      <c r="C682" s="107" t="s">
        <v>1257</v>
      </c>
      <c r="D682" s="107" t="s">
        <v>34</v>
      </c>
      <c r="E682" s="107" t="s">
        <v>22</v>
      </c>
      <c r="F682" s="107" t="s">
        <v>23</v>
      </c>
      <c r="G682" s="107" t="s">
        <v>557</v>
      </c>
      <c r="H682" s="107" t="s">
        <v>2634</v>
      </c>
      <c r="I682" s="107" t="s">
        <v>2065</v>
      </c>
      <c r="J682" s="107" t="s">
        <v>2099</v>
      </c>
      <c r="K682" s="107" t="s">
        <v>2050</v>
      </c>
      <c r="L682" s="108">
        <v>0.37597956108067349</v>
      </c>
      <c r="M682" s="93">
        <v>0.21</v>
      </c>
      <c r="N682" s="108">
        <v>0.33710772719559201</v>
      </c>
      <c r="O682" s="107" t="s">
        <v>2647</v>
      </c>
      <c r="P682" s="107"/>
      <c r="Q682" s="107" t="s">
        <v>1259</v>
      </c>
      <c r="R682" s="107" t="s">
        <v>2080</v>
      </c>
      <c r="S682" s="107"/>
      <c r="T682" s="93">
        <v>1.719054463412131</v>
      </c>
      <c r="U682" s="109">
        <v>45</v>
      </c>
      <c r="V682" s="110">
        <v>45931</v>
      </c>
      <c r="W682" s="110"/>
      <c r="X682" s="107" t="s">
        <v>2053</v>
      </c>
      <c r="Y682" s="107" t="s">
        <v>2060</v>
      </c>
      <c r="Z682" s="107"/>
      <c r="AA682" s="107" t="s">
        <v>2065</v>
      </c>
      <c r="AB682" s="107"/>
      <c r="AC682" s="107"/>
      <c r="AD682" s="107" t="s">
        <v>1264</v>
      </c>
      <c r="AE682" s="110">
        <v>45146</v>
      </c>
      <c r="AF682" s="106" t="s">
        <v>2082</v>
      </c>
      <c r="AG682" s="108">
        <v>5.3885069545053456E-5</v>
      </c>
      <c r="AH682" s="108">
        <v>5.1631393974182936E-5</v>
      </c>
      <c r="AI682" s="108">
        <v>0.18567973518379291</v>
      </c>
      <c r="AJ682" s="106" t="s">
        <v>1267</v>
      </c>
      <c r="AK682" s="97">
        <v>255.38618743246795</v>
      </c>
      <c r="AL682" s="108">
        <v>7.770244262333933E-5</v>
      </c>
      <c r="AM682" s="111"/>
      <c r="AN682" s="112">
        <v>15</v>
      </c>
      <c r="AO682" s="113" t="s">
        <v>1266</v>
      </c>
      <c r="AP682" s="113" t="s">
        <v>1267</v>
      </c>
      <c r="AQ682" s="113" t="s">
        <v>1365</v>
      </c>
      <c r="AR682" s="114" t="s">
        <v>1267</v>
      </c>
      <c r="AS682" s="114"/>
      <c r="AT682" s="107"/>
    </row>
    <row r="683" spans="1:46" x14ac:dyDescent="0.25">
      <c r="A683" s="106" t="s">
        <v>2648</v>
      </c>
      <c r="B683" s="107" t="s">
        <v>1256</v>
      </c>
      <c r="C683" s="107" t="s">
        <v>1257</v>
      </c>
      <c r="D683" s="107" t="s">
        <v>34</v>
      </c>
      <c r="E683" s="107" t="s">
        <v>22</v>
      </c>
      <c r="F683" s="107" t="s">
        <v>23</v>
      </c>
      <c r="G683" s="107" t="s">
        <v>557</v>
      </c>
      <c r="H683" s="107" t="s">
        <v>2634</v>
      </c>
      <c r="I683" s="107" t="s">
        <v>2102</v>
      </c>
      <c r="J683" s="107" t="s">
        <v>2103</v>
      </c>
      <c r="K683" s="107" t="s">
        <v>2050</v>
      </c>
      <c r="L683" s="108">
        <v>2.21</v>
      </c>
      <c r="M683" s="93">
        <v>2</v>
      </c>
      <c r="N683" s="108">
        <v>2.0499999999999998</v>
      </c>
      <c r="O683" s="107" t="s">
        <v>2649</v>
      </c>
      <c r="P683" s="107"/>
      <c r="Q683" s="107" t="s">
        <v>1259</v>
      </c>
      <c r="R683" s="107" t="s">
        <v>2080</v>
      </c>
      <c r="S683" s="107"/>
      <c r="T683" s="93">
        <v>2.7493375167722496</v>
      </c>
      <c r="U683" s="109">
        <v>45</v>
      </c>
      <c r="V683" s="110">
        <v>45931</v>
      </c>
      <c r="W683" s="110"/>
      <c r="X683" s="107" t="s">
        <v>2053</v>
      </c>
      <c r="Y683" s="107" t="s">
        <v>2105</v>
      </c>
      <c r="Z683" s="107"/>
      <c r="AA683" s="107" t="s">
        <v>2102</v>
      </c>
      <c r="AB683" s="107"/>
      <c r="AC683" s="107"/>
      <c r="AD683" s="107" t="s">
        <v>1264</v>
      </c>
      <c r="AE683" s="110">
        <v>45146</v>
      </c>
      <c r="AF683" s="106" t="s">
        <v>2082</v>
      </c>
      <c r="AG683" s="108">
        <v>3.2871495390860274E-4</v>
      </c>
      <c r="AH683" s="108">
        <v>3.1496686250483737E-4</v>
      </c>
      <c r="AI683" s="108">
        <v>0.7082345345017248</v>
      </c>
      <c r="AJ683" s="106" t="s">
        <v>1267</v>
      </c>
      <c r="AK683" s="97">
        <v>49.253675307790701</v>
      </c>
      <c r="AL683" s="108">
        <v>4.7400801485764218E-4</v>
      </c>
      <c r="AM683" s="111"/>
      <c r="AN683" s="112">
        <v>15</v>
      </c>
      <c r="AO683" s="113" t="s">
        <v>1266</v>
      </c>
      <c r="AP683" s="113" t="s">
        <v>1267</v>
      </c>
      <c r="AQ683" s="113" t="s">
        <v>1365</v>
      </c>
      <c r="AR683" s="114" t="s">
        <v>1267</v>
      </c>
      <c r="AS683" s="114"/>
      <c r="AT683" s="107"/>
    </row>
    <row r="684" spans="1:46" x14ac:dyDescent="0.25">
      <c r="A684" s="106" t="s">
        <v>2650</v>
      </c>
      <c r="B684" s="107" t="s">
        <v>1269</v>
      </c>
      <c r="C684" s="107" t="s">
        <v>1257</v>
      </c>
      <c r="D684" s="107" t="s">
        <v>34</v>
      </c>
      <c r="E684" s="107" t="s">
        <v>22</v>
      </c>
      <c r="F684" s="107" t="s">
        <v>23</v>
      </c>
      <c r="G684" s="107" t="s">
        <v>557</v>
      </c>
      <c r="H684" s="107" t="s">
        <v>2634</v>
      </c>
      <c r="I684" s="107" t="s">
        <v>2048</v>
      </c>
      <c r="J684" s="107" t="s">
        <v>2078</v>
      </c>
      <c r="K684" s="107" t="s">
        <v>2050</v>
      </c>
      <c r="L684" s="108">
        <v>0.8</v>
      </c>
      <c r="M684" s="93">
        <v>1.05</v>
      </c>
      <c r="N684" s="108">
        <v>0.74</v>
      </c>
      <c r="O684" s="107" t="s">
        <v>2635</v>
      </c>
      <c r="P684" s="107"/>
      <c r="Q684" s="107" t="s">
        <v>1259</v>
      </c>
      <c r="R684" s="107" t="s">
        <v>2080</v>
      </c>
      <c r="S684" s="107"/>
      <c r="T684" s="93">
        <v>0.99389752009890775</v>
      </c>
      <c r="U684" s="109">
        <v>45</v>
      </c>
      <c r="V684" s="110">
        <v>45931</v>
      </c>
      <c r="W684" s="110"/>
      <c r="X684" s="107" t="s">
        <v>2053</v>
      </c>
      <c r="Y684" s="107" t="s">
        <v>2081</v>
      </c>
      <c r="Z684" s="107"/>
      <c r="AA684" s="107" t="s">
        <v>2048</v>
      </c>
      <c r="AB684" s="107"/>
      <c r="AC684" s="107"/>
      <c r="AD684" s="107" t="s">
        <v>1264</v>
      </c>
      <c r="AE684" s="110">
        <v>45146</v>
      </c>
      <c r="AF684" s="106" t="s">
        <v>2082</v>
      </c>
      <c r="AG684" s="108">
        <v>1.187605569947098E-4</v>
      </c>
      <c r="AH684" s="108">
        <v>1.1379354538385585E-4</v>
      </c>
      <c r="AI684" s="108">
        <v>0.70780938293289508</v>
      </c>
      <c r="AJ684" s="106" t="s">
        <v>26</v>
      </c>
      <c r="AK684" s="97">
        <v>49.297670643278849</v>
      </c>
      <c r="AL684" s="108">
        <v>1.7125310301551534E-4</v>
      </c>
      <c r="AM684" s="111"/>
      <c r="AN684" s="121">
        <v>15</v>
      </c>
      <c r="AO684" s="113" t="s">
        <v>1266</v>
      </c>
      <c r="AP684" s="113" t="s">
        <v>1267</v>
      </c>
      <c r="AQ684" s="113" t="s">
        <v>1365</v>
      </c>
      <c r="AR684" s="114" t="s">
        <v>1267</v>
      </c>
      <c r="AS684" s="114"/>
      <c r="AT684" s="107"/>
    </row>
    <row r="685" spans="1:46" x14ac:dyDescent="0.25">
      <c r="A685" s="106" t="s">
        <v>2651</v>
      </c>
      <c r="B685" s="107" t="s">
        <v>1269</v>
      </c>
      <c r="C685" s="107" t="s">
        <v>1257</v>
      </c>
      <c r="D685" s="107" t="s">
        <v>34</v>
      </c>
      <c r="E685" s="107" t="s">
        <v>22</v>
      </c>
      <c r="F685" s="107" t="s">
        <v>23</v>
      </c>
      <c r="G685" s="107" t="s">
        <v>557</v>
      </c>
      <c r="H685" s="107" t="s">
        <v>2634</v>
      </c>
      <c r="I685" s="107" t="s">
        <v>2048</v>
      </c>
      <c r="J685" s="107" t="s">
        <v>2084</v>
      </c>
      <c r="K685" s="107" t="s">
        <v>2050</v>
      </c>
      <c r="L685" s="108">
        <v>1.1156042139933438</v>
      </c>
      <c r="M685" s="93">
        <v>1.35</v>
      </c>
      <c r="N685" s="108">
        <v>1.0002639503811384</v>
      </c>
      <c r="O685" s="107" t="s">
        <v>2637</v>
      </c>
      <c r="P685" s="107"/>
      <c r="Q685" s="107" t="s">
        <v>1259</v>
      </c>
      <c r="R685" s="107" t="s">
        <v>2080</v>
      </c>
      <c r="S685" s="107"/>
      <c r="T685" s="93">
        <v>1.4190180810630293</v>
      </c>
      <c r="U685" s="109">
        <v>45</v>
      </c>
      <c r="V685" s="110">
        <v>45931</v>
      </c>
      <c r="W685" s="110"/>
      <c r="X685" s="107" t="s">
        <v>2053</v>
      </c>
      <c r="Y685" s="107" t="s">
        <v>2086</v>
      </c>
      <c r="Z685" s="107"/>
      <c r="AA685" s="107" t="s">
        <v>2048</v>
      </c>
      <c r="AB685" s="107"/>
      <c r="AC685" s="107"/>
      <c r="AD685" s="107" t="s">
        <v>1264</v>
      </c>
      <c r="AE685" s="110">
        <v>45146</v>
      </c>
      <c r="AF685" s="106" t="s">
        <v>2082</v>
      </c>
      <c r="AG685" s="108">
        <v>1.5988744303812658E-4</v>
      </c>
      <c r="AH685" s="108">
        <v>1.5320035090840965E-4</v>
      </c>
      <c r="AI685" s="108">
        <v>0.66743983717852873</v>
      </c>
      <c r="AJ685" s="106" t="s">
        <v>1267</v>
      </c>
      <c r="AK685" s="97">
        <v>53.7305068619048</v>
      </c>
      <c r="AL685" s="108">
        <v>2.3055820422529112E-4</v>
      </c>
      <c r="AM685" s="111"/>
      <c r="AN685" s="112">
        <v>15</v>
      </c>
      <c r="AO685" s="113" t="s">
        <v>1266</v>
      </c>
      <c r="AP685" s="113" t="s">
        <v>1267</v>
      </c>
      <c r="AQ685" s="113" t="s">
        <v>1365</v>
      </c>
      <c r="AR685" s="114" t="s">
        <v>1267</v>
      </c>
      <c r="AS685" s="114"/>
      <c r="AT685" s="107"/>
    </row>
    <row r="686" spans="1:46" x14ac:dyDescent="0.25">
      <c r="A686" s="106" t="s">
        <v>2652</v>
      </c>
      <c r="B686" s="107" t="s">
        <v>1269</v>
      </c>
      <c r="C686" s="107" t="s">
        <v>1257</v>
      </c>
      <c r="D686" s="107" t="s">
        <v>34</v>
      </c>
      <c r="E686" s="107" t="s">
        <v>22</v>
      </c>
      <c r="F686" s="107" t="s">
        <v>23</v>
      </c>
      <c r="G686" s="107" t="s">
        <v>557</v>
      </c>
      <c r="H686" s="107" t="s">
        <v>2634</v>
      </c>
      <c r="I686" s="107" t="s">
        <v>2048</v>
      </c>
      <c r="J686" s="107" t="s">
        <v>2088</v>
      </c>
      <c r="K686" s="107" t="s">
        <v>2050</v>
      </c>
      <c r="L686" s="108">
        <v>0.28696016714407641</v>
      </c>
      <c r="M686" s="93">
        <v>0.45</v>
      </c>
      <c r="N686" s="108">
        <v>0.25729188433423955</v>
      </c>
      <c r="O686" s="107" t="s">
        <v>2639</v>
      </c>
      <c r="P686" s="107"/>
      <c r="Q686" s="107" t="s">
        <v>1259</v>
      </c>
      <c r="R686" s="107" t="s">
        <v>2080</v>
      </c>
      <c r="S686" s="107"/>
      <c r="T686" s="93">
        <v>0.99389752009890775</v>
      </c>
      <c r="U686" s="109">
        <v>45</v>
      </c>
      <c r="V686" s="110">
        <v>45931</v>
      </c>
      <c r="W686" s="110"/>
      <c r="X686" s="107" t="s">
        <v>2053</v>
      </c>
      <c r="Y686" s="107" t="s">
        <v>2086</v>
      </c>
      <c r="Z686" s="107"/>
      <c r="AA686" s="107" t="s">
        <v>2048</v>
      </c>
      <c r="AB686" s="107"/>
      <c r="AC686" s="107"/>
      <c r="AD686" s="107" t="s">
        <v>1264</v>
      </c>
      <c r="AE686" s="110">
        <v>45146</v>
      </c>
      <c r="AF686" s="106" t="s">
        <v>2082</v>
      </c>
      <c r="AG686" s="108">
        <v>4.1126886043416791E-5</v>
      </c>
      <c r="AH686" s="108">
        <v>3.9406805524553793E-5</v>
      </c>
      <c r="AI686" s="108">
        <v>0.24511501603717667</v>
      </c>
      <c r="AJ686" s="106" t="s">
        <v>1267</v>
      </c>
      <c r="AK686" s="97">
        <v>187.64291738200924</v>
      </c>
      <c r="AL686" s="108">
        <v>5.9305101209775778E-5</v>
      </c>
      <c r="AM686" s="111"/>
      <c r="AN686" s="112">
        <v>15</v>
      </c>
      <c r="AO686" s="113" t="s">
        <v>1266</v>
      </c>
      <c r="AP686" s="113" t="s">
        <v>1267</v>
      </c>
      <c r="AQ686" s="113" t="s">
        <v>1365</v>
      </c>
      <c r="AR686" s="114" t="s">
        <v>1267</v>
      </c>
      <c r="AS686" s="114"/>
      <c r="AT686" s="107"/>
    </row>
    <row r="687" spans="1:46" x14ac:dyDescent="0.25">
      <c r="A687" s="106" t="s">
        <v>2653</v>
      </c>
      <c r="B687" s="107" t="s">
        <v>1269</v>
      </c>
      <c r="C687" s="107" t="s">
        <v>1257</v>
      </c>
      <c r="D687" s="107" t="s">
        <v>34</v>
      </c>
      <c r="E687" s="107" t="s">
        <v>22</v>
      </c>
      <c r="F687" s="107" t="s">
        <v>23</v>
      </c>
      <c r="G687" s="107" t="s">
        <v>557</v>
      </c>
      <c r="H687" s="107" t="s">
        <v>2634</v>
      </c>
      <c r="I687" s="107" t="s">
        <v>2048</v>
      </c>
      <c r="J687" s="107" t="s">
        <v>2091</v>
      </c>
      <c r="K687" s="107" t="s">
        <v>2050</v>
      </c>
      <c r="L687" s="108">
        <v>5.8712054036317303E-2</v>
      </c>
      <c r="M687" s="93">
        <v>0.12</v>
      </c>
      <c r="N687" s="108">
        <v>5.2641922976554838E-2</v>
      </c>
      <c r="O687" s="107" t="s">
        <v>2641</v>
      </c>
      <c r="P687" s="107"/>
      <c r="Q687" s="107" t="s">
        <v>1259</v>
      </c>
      <c r="R687" s="107" t="s">
        <v>2080</v>
      </c>
      <c r="S687" s="107"/>
      <c r="T687" s="93">
        <v>0.79122485771818418</v>
      </c>
      <c r="U687" s="109">
        <v>45</v>
      </c>
      <c r="V687" s="110">
        <v>45931</v>
      </c>
      <c r="W687" s="110"/>
      <c r="X687" s="107" t="s">
        <v>2053</v>
      </c>
      <c r="Y687" s="107" t="s">
        <v>2093</v>
      </c>
      <c r="Z687" s="107"/>
      <c r="AA687" s="107" t="s">
        <v>2048</v>
      </c>
      <c r="AB687" s="107"/>
      <c r="AC687" s="107"/>
      <c r="AD687" s="107" t="s">
        <v>1264</v>
      </c>
      <c r="AE687" s="110">
        <v>45146</v>
      </c>
      <c r="AF687" s="106" t="s">
        <v>2082</v>
      </c>
      <c r="AG687" s="108">
        <v>8.4145614346335751E-6</v>
      </c>
      <c r="AH687" s="108">
        <v>8.06263293746485E-6</v>
      </c>
      <c r="AI687" s="108">
        <v>6.2996621552752013E-2</v>
      </c>
      <c r="AJ687" s="106" t="s">
        <v>1267</v>
      </c>
      <c r="AK687" s="97">
        <v>799.46183204622935</v>
      </c>
      <c r="AL687" s="108">
        <v>1.2133824500838913E-5</v>
      </c>
      <c r="AM687" s="111"/>
      <c r="AN687" s="112">
        <v>15</v>
      </c>
      <c r="AO687" s="113" t="s">
        <v>1266</v>
      </c>
      <c r="AP687" s="113" t="s">
        <v>1267</v>
      </c>
      <c r="AQ687" s="113" t="s">
        <v>1365</v>
      </c>
      <c r="AR687" s="114" t="s">
        <v>1267</v>
      </c>
      <c r="AS687" s="114"/>
      <c r="AT687" s="107"/>
    </row>
    <row r="688" spans="1:46" x14ac:dyDescent="0.25">
      <c r="A688" s="106" t="s">
        <v>2654</v>
      </c>
      <c r="B688" s="107" t="s">
        <v>1269</v>
      </c>
      <c r="C688" s="107" t="s">
        <v>1257</v>
      </c>
      <c r="D688" s="107" t="s">
        <v>34</v>
      </c>
      <c r="E688" s="107" t="s">
        <v>22</v>
      </c>
      <c r="F688" s="107" t="s">
        <v>23</v>
      </c>
      <c r="G688" s="107" t="s">
        <v>557</v>
      </c>
      <c r="H688" s="107" t="s">
        <v>2634</v>
      </c>
      <c r="I688" s="107" t="s">
        <v>2065</v>
      </c>
      <c r="J688" s="107" t="s">
        <v>2078</v>
      </c>
      <c r="K688" s="107" t="s">
        <v>2050</v>
      </c>
      <c r="L688" s="108">
        <v>1.7178523516355799</v>
      </c>
      <c r="M688" s="93">
        <v>1.83</v>
      </c>
      <c r="N688" s="108">
        <v>1.5402467630234191</v>
      </c>
      <c r="O688" s="107" t="s">
        <v>2643</v>
      </c>
      <c r="P688" s="107"/>
      <c r="Q688" s="107" t="s">
        <v>1259</v>
      </c>
      <c r="R688" s="107" t="s">
        <v>2080</v>
      </c>
      <c r="S688" s="107"/>
      <c r="T688" s="93">
        <v>1.9478912018971424</v>
      </c>
      <c r="U688" s="109">
        <v>45</v>
      </c>
      <c r="V688" s="110">
        <v>45931</v>
      </c>
      <c r="W688" s="110"/>
      <c r="X688" s="107" t="s">
        <v>2053</v>
      </c>
      <c r="Y688" s="107" t="s">
        <v>2081</v>
      </c>
      <c r="Z688" s="107"/>
      <c r="AA688" s="107" t="s">
        <v>2065</v>
      </c>
      <c r="AB688" s="107"/>
      <c r="AC688" s="107"/>
      <c r="AD688" s="107" t="s">
        <v>1264</v>
      </c>
      <c r="AE688" s="110">
        <v>45146</v>
      </c>
      <c r="AF688" s="106" t="s">
        <v>2082</v>
      </c>
      <c r="AG688" s="108">
        <v>2.4620113170501558E-4</v>
      </c>
      <c r="AH688" s="108">
        <v>2.3590407760953276E-4</v>
      </c>
      <c r="AI688" s="108">
        <v>0.74870553808609985</v>
      </c>
      <c r="AJ688" s="106" t="s">
        <v>1267</v>
      </c>
      <c r="AK688" s="97">
        <v>45.294432908146568</v>
      </c>
      <c r="AL688" s="108">
        <v>3.5502281933802004E-4</v>
      </c>
      <c r="AM688" s="111"/>
      <c r="AN688" s="121">
        <v>15</v>
      </c>
      <c r="AO688" s="113" t="s">
        <v>1266</v>
      </c>
      <c r="AP688" s="113" t="s">
        <v>1267</v>
      </c>
      <c r="AQ688" s="113" t="s">
        <v>1365</v>
      </c>
      <c r="AR688" s="114" t="s">
        <v>1267</v>
      </c>
      <c r="AS688" s="114"/>
      <c r="AT688" s="107"/>
    </row>
    <row r="689" spans="1:46" x14ac:dyDescent="0.25">
      <c r="A689" s="106" t="s">
        <v>2655</v>
      </c>
      <c r="B689" s="107" t="s">
        <v>1269</v>
      </c>
      <c r="C689" s="107" t="s">
        <v>1257</v>
      </c>
      <c r="D689" s="107" t="s">
        <v>34</v>
      </c>
      <c r="E689" s="107" t="s">
        <v>22</v>
      </c>
      <c r="F689" s="107" t="s">
        <v>23</v>
      </c>
      <c r="G689" s="107" t="s">
        <v>557</v>
      </c>
      <c r="H689" s="107" t="s">
        <v>2634</v>
      </c>
      <c r="I689" s="107" t="s">
        <v>2065</v>
      </c>
      <c r="J689" s="107" t="s">
        <v>2058</v>
      </c>
      <c r="K689" s="107" t="s">
        <v>2050</v>
      </c>
      <c r="L689" s="108">
        <v>2.2935871686660114</v>
      </c>
      <c r="M689" s="93">
        <v>2.16</v>
      </c>
      <c r="N689" s="108">
        <v>2.0564574184075672</v>
      </c>
      <c r="O689" s="107" t="s">
        <v>2645</v>
      </c>
      <c r="P689" s="107"/>
      <c r="Q689" s="107" t="s">
        <v>1259</v>
      </c>
      <c r="R689" s="107" t="s">
        <v>2080</v>
      </c>
      <c r="S689" s="107"/>
      <c r="T689" s="93">
        <v>2.7493375167722496</v>
      </c>
      <c r="U689" s="109">
        <v>45</v>
      </c>
      <c r="V689" s="110">
        <v>45931</v>
      </c>
      <c r="W689" s="110"/>
      <c r="X689" s="107" t="s">
        <v>2053</v>
      </c>
      <c r="Y689" s="107" t="s">
        <v>2060</v>
      </c>
      <c r="Z689" s="107"/>
      <c r="AA689" s="107" t="s">
        <v>2065</v>
      </c>
      <c r="AB689" s="107"/>
      <c r="AC689" s="107"/>
      <c r="AD689" s="107" t="s">
        <v>1264</v>
      </c>
      <c r="AE689" s="110">
        <v>45146</v>
      </c>
      <c r="AF689" s="106" t="s">
        <v>2082</v>
      </c>
      <c r="AG689" s="108">
        <v>3.2871495390860274E-4</v>
      </c>
      <c r="AH689" s="108">
        <v>3.1496686250483737E-4</v>
      </c>
      <c r="AI689" s="108">
        <v>0.7082345345017248</v>
      </c>
      <c r="AJ689" s="106" t="s">
        <v>26</v>
      </c>
      <c r="AK689" s="97">
        <v>49.253675307790701</v>
      </c>
      <c r="AL689" s="108">
        <v>4.7400801485764218E-4</v>
      </c>
      <c r="AM689" s="111"/>
      <c r="AN689" s="112">
        <v>15</v>
      </c>
      <c r="AO689" s="113" t="s">
        <v>1266</v>
      </c>
      <c r="AP689" s="113" t="s">
        <v>1267</v>
      </c>
      <c r="AQ689" s="113" t="s">
        <v>1365</v>
      </c>
      <c r="AR689" s="114" t="s">
        <v>1267</v>
      </c>
      <c r="AS689" s="114"/>
      <c r="AT689" s="107"/>
    </row>
    <row r="690" spans="1:46" x14ac:dyDescent="0.25">
      <c r="A690" s="106" t="s">
        <v>2656</v>
      </c>
      <c r="B690" s="107" t="s">
        <v>1269</v>
      </c>
      <c r="C690" s="107" t="s">
        <v>1257</v>
      </c>
      <c r="D690" s="107" t="s">
        <v>34</v>
      </c>
      <c r="E690" s="107" t="s">
        <v>22</v>
      </c>
      <c r="F690" s="107" t="s">
        <v>23</v>
      </c>
      <c r="G690" s="107" t="s">
        <v>557</v>
      </c>
      <c r="H690" s="107" t="s">
        <v>2634</v>
      </c>
      <c r="I690" s="107" t="s">
        <v>2065</v>
      </c>
      <c r="J690" s="107" t="s">
        <v>2099</v>
      </c>
      <c r="K690" s="107" t="s">
        <v>2050</v>
      </c>
      <c r="L690" s="108">
        <v>0.57573481703043172</v>
      </c>
      <c r="M690" s="93">
        <v>0.33</v>
      </c>
      <c r="N690" s="108">
        <v>0.51621065538414823</v>
      </c>
      <c r="O690" s="107" t="s">
        <v>2647</v>
      </c>
      <c r="P690" s="107"/>
      <c r="Q690" s="107" t="s">
        <v>1259</v>
      </c>
      <c r="R690" s="107" t="s">
        <v>2080</v>
      </c>
      <c r="S690" s="107"/>
      <c r="T690" s="93">
        <v>1.719054463412131</v>
      </c>
      <c r="U690" s="109">
        <v>45</v>
      </c>
      <c r="V690" s="110">
        <v>45931</v>
      </c>
      <c r="W690" s="110"/>
      <c r="X690" s="107" t="s">
        <v>2053</v>
      </c>
      <c r="Y690" s="107" t="s">
        <v>2060</v>
      </c>
      <c r="Z690" s="107"/>
      <c r="AA690" s="107" t="s">
        <v>2065</v>
      </c>
      <c r="AB690" s="107"/>
      <c r="AC690" s="107"/>
      <c r="AD690" s="107" t="s">
        <v>1264</v>
      </c>
      <c r="AE690" s="110">
        <v>45146</v>
      </c>
      <c r="AF690" s="106" t="s">
        <v>2082</v>
      </c>
      <c r="AG690" s="108">
        <v>8.2513822203587184E-5</v>
      </c>
      <c r="AH690" s="108">
        <v>7.9062784895304658E-5</v>
      </c>
      <c r="AI690" s="108">
        <v>0.28433005255666577</v>
      </c>
      <c r="AJ690" s="106" t="s">
        <v>1267</v>
      </c>
      <c r="AK690" s="97">
        <v>158.45411985303332</v>
      </c>
      <c r="AL690" s="108">
        <v>1.1898519551962265E-4</v>
      </c>
      <c r="AM690" s="111"/>
      <c r="AN690" s="112">
        <v>15</v>
      </c>
      <c r="AO690" s="113" t="s">
        <v>1266</v>
      </c>
      <c r="AP690" s="113" t="s">
        <v>1267</v>
      </c>
      <c r="AQ690" s="113" t="s">
        <v>1365</v>
      </c>
      <c r="AR690" s="114" t="s">
        <v>1267</v>
      </c>
      <c r="AS690" s="114"/>
      <c r="AT690" s="107"/>
    </row>
    <row r="691" spans="1:46" x14ac:dyDescent="0.25">
      <c r="A691" s="106" t="s">
        <v>2657</v>
      </c>
      <c r="B691" s="107" t="s">
        <v>1269</v>
      </c>
      <c r="C691" s="107" t="s">
        <v>1257</v>
      </c>
      <c r="D691" s="107" t="s">
        <v>34</v>
      </c>
      <c r="E691" s="107" t="s">
        <v>22</v>
      </c>
      <c r="F691" s="107" t="s">
        <v>23</v>
      </c>
      <c r="G691" s="107" t="s">
        <v>557</v>
      </c>
      <c r="H691" s="107" t="s">
        <v>2634</v>
      </c>
      <c r="I691" s="107" t="s">
        <v>2102</v>
      </c>
      <c r="J691" s="107" t="s">
        <v>2103</v>
      </c>
      <c r="K691" s="107" t="s">
        <v>2050</v>
      </c>
      <c r="L691" s="108">
        <v>3.617099889773177</v>
      </c>
      <c r="M691" s="93">
        <v>2</v>
      </c>
      <c r="N691" s="108">
        <v>3.2431345985300171</v>
      </c>
      <c r="O691" s="107" t="s">
        <v>2649</v>
      </c>
      <c r="P691" s="107"/>
      <c r="Q691" s="107" t="s">
        <v>1259</v>
      </c>
      <c r="R691" s="107" t="s">
        <v>2080</v>
      </c>
      <c r="S691" s="107"/>
      <c r="T691" s="93">
        <v>2.5698705321851967</v>
      </c>
      <c r="U691" s="109">
        <v>45</v>
      </c>
      <c r="V691" s="110">
        <v>45931</v>
      </c>
      <c r="W691" s="110"/>
      <c r="X691" s="107" t="s">
        <v>2053</v>
      </c>
      <c r="Y691" s="107" t="s">
        <v>2105</v>
      </c>
      <c r="Z691" s="107"/>
      <c r="AA691" s="107" t="s">
        <v>2102</v>
      </c>
      <c r="AB691" s="107"/>
      <c r="AC691" s="107"/>
      <c r="AD691" s="107" t="s">
        <v>1264</v>
      </c>
      <c r="AE691" s="110">
        <v>45146</v>
      </c>
      <c r="AF691" s="106" t="s">
        <v>2082</v>
      </c>
      <c r="AG691" s="108">
        <v>5.1839966659786513E-4</v>
      </c>
      <c r="AH691" s="108">
        <v>4.9671824956671131E-4</v>
      </c>
      <c r="AI691" s="108">
        <v>1.194920923100983</v>
      </c>
      <c r="AJ691" s="106" t="s">
        <v>26</v>
      </c>
      <c r="AK691" s="97">
        <v>19.421206318384876</v>
      </c>
      <c r="AL691" s="108">
        <v>1.6819514487445299E-3</v>
      </c>
      <c r="AM691" s="111"/>
      <c r="AN691" s="112">
        <v>15</v>
      </c>
      <c r="AO691" s="113" t="s">
        <v>1266</v>
      </c>
      <c r="AP691" s="113" t="s">
        <v>1267</v>
      </c>
      <c r="AQ691" s="113" t="s">
        <v>1365</v>
      </c>
      <c r="AR691" s="114" t="s">
        <v>1267</v>
      </c>
      <c r="AS691" s="114"/>
      <c r="AT691" s="107"/>
    </row>
    <row r="692" spans="1:46" x14ac:dyDescent="0.25">
      <c r="A692" s="106" t="s">
        <v>2658</v>
      </c>
      <c r="B692" s="107" t="s">
        <v>1271</v>
      </c>
      <c r="C692" s="107" t="s">
        <v>1257</v>
      </c>
      <c r="D692" s="107" t="s">
        <v>34</v>
      </c>
      <c r="E692" s="107" t="s">
        <v>22</v>
      </c>
      <c r="F692" s="107" t="s">
        <v>23</v>
      </c>
      <c r="G692" s="107" t="s">
        <v>557</v>
      </c>
      <c r="H692" s="107" t="s">
        <v>2634</v>
      </c>
      <c r="I692" s="107" t="s">
        <v>2048</v>
      </c>
      <c r="J692" s="107" t="s">
        <v>2078</v>
      </c>
      <c r="K692" s="107" t="s">
        <v>2050</v>
      </c>
      <c r="L692" s="108">
        <v>0.84490655049837271</v>
      </c>
      <c r="M692" s="93">
        <v>1.2</v>
      </c>
      <c r="N692" s="108">
        <v>0.75755321941572151</v>
      </c>
      <c r="O692" s="107" t="s">
        <v>2635</v>
      </c>
      <c r="P692" s="107"/>
      <c r="Q692" s="107" t="s">
        <v>1259</v>
      </c>
      <c r="R692" s="107" t="s">
        <v>2080</v>
      </c>
      <c r="S692" s="107"/>
      <c r="T692" s="93">
        <v>0.99389752009890775</v>
      </c>
      <c r="U692" s="109">
        <v>45</v>
      </c>
      <c r="V692" s="110">
        <v>45931</v>
      </c>
      <c r="W692" s="110"/>
      <c r="X692" s="107" t="s">
        <v>2053</v>
      </c>
      <c r="Y692" s="107" t="s">
        <v>2081</v>
      </c>
      <c r="Z692" s="107"/>
      <c r="AA692" s="107" t="s">
        <v>2048</v>
      </c>
      <c r="AB692" s="107"/>
      <c r="AC692" s="107"/>
      <c r="AD692" s="107" t="s">
        <v>1264</v>
      </c>
      <c r="AE692" s="110">
        <v>45146</v>
      </c>
      <c r="AF692" s="106" t="s">
        <v>2082</v>
      </c>
      <c r="AG692" s="108">
        <v>1.2109128512681883E-4</v>
      </c>
      <c r="AH692" s="108">
        <v>1.1602679372985672E-4</v>
      </c>
      <c r="AI692" s="108">
        <v>0.7217004531898823</v>
      </c>
      <c r="AJ692" s="106" t="s">
        <v>1267</v>
      </c>
      <c r="AK692" s="97">
        <v>47.887022578582915</v>
      </c>
      <c r="AL692" s="108">
        <v>1.7461402043633046E-4</v>
      </c>
      <c r="AM692" s="111"/>
      <c r="AN692" s="121">
        <v>15</v>
      </c>
      <c r="AO692" s="113" t="s">
        <v>1266</v>
      </c>
      <c r="AP692" s="113" t="s">
        <v>1267</v>
      </c>
      <c r="AQ692" s="113" t="s">
        <v>1365</v>
      </c>
      <c r="AR692" s="114" t="s">
        <v>1267</v>
      </c>
      <c r="AS692" s="114"/>
      <c r="AT692" s="107"/>
    </row>
    <row r="693" spans="1:46" x14ac:dyDescent="0.25">
      <c r="A693" s="106" t="s">
        <v>2659</v>
      </c>
      <c r="B693" s="107" t="s">
        <v>1271</v>
      </c>
      <c r="C693" s="107" t="s">
        <v>1257</v>
      </c>
      <c r="D693" s="107" t="s">
        <v>34</v>
      </c>
      <c r="E693" s="107" t="s">
        <v>22</v>
      </c>
      <c r="F693" s="107" t="s">
        <v>23</v>
      </c>
      <c r="G693" s="107" t="s">
        <v>557</v>
      </c>
      <c r="H693" s="107" t="s">
        <v>2634</v>
      </c>
      <c r="I693" s="107" t="s">
        <v>2048</v>
      </c>
      <c r="J693" s="107" t="s">
        <v>2084</v>
      </c>
      <c r="K693" s="107" t="s">
        <v>2050</v>
      </c>
      <c r="L693" s="108">
        <v>1.1376744391826654</v>
      </c>
      <c r="M693" s="93">
        <v>1.5</v>
      </c>
      <c r="N693" s="108">
        <v>1.02</v>
      </c>
      <c r="O693" s="107" t="s">
        <v>2637</v>
      </c>
      <c r="P693" s="107"/>
      <c r="Q693" s="107" t="s">
        <v>1259</v>
      </c>
      <c r="R693" s="107" t="s">
        <v>2080</v>
      </c>
      <c r="S693" s="107"/>
      <c r="T693" s="93">
        <v>1.4190180810630293</v>
      </c>
      <c r="U693" s="109">
        <v>45</v>
      </c>
      <c r="V693" s="110">
        <v>45931</v>
      </c>
      <c r="W693" s="110"/>
      <c r="X693" s="107" t="s">
        <v>2053</v>
      </c>
      <c r="Y693" s="107" t="s">
        <v>2086</v>
      </c>
      <c r="Z693" s="107"/>
      <c r="AA693" s="107" t="s">
        <v>2048</v>
      </c>
      <c r="AB693" s="107"/>
      <c r="AC693" s="107"/>
      <c r="AD693" s="107" t="s">
        <v>1264</v>
      </c>
      <c r="AE693" s="110">
        <v>45146</v>
      </c>
      <c r="AF693" s="106" t="s">
        <v>2082</v>
      </c>
      <c r="AG693" s="108">
        <v>1.6305052886062004E-4</v>
      </c>
      <c r="AH693" s="108">
        <v>1.5623114462648703E-4</v>
      </c>
      <c r="AI693" s="108">
        <v>0.68064393530050127</v>
      </c>
      <c r="AJ693" s="106" t="s">
        <v>1267</v>
      </c>
      <c r="AK693" s="97">
        <v>52.222744485070997</v>
      </c>
      <c r="AL693" s="108">
        <v>4.9382716049382666E-6</v>
      </c>
      <c r="AM693" s="111"/>
      <c r="AN693" s="112">
        <v>15</v>
      </c>
      <c r="AO693" s="113" t="s">
        <v>1266</v>
      </c>
      <c r="AP693" s="113" t="s">
        <v>1267</v>
      </c>
      <c r="AQ693" s="113" t="s">
        <v>1365</v>
      </c>
      <c r="AR693" s="114" t="s">
        <v>1267</v>
      </c>
      <c r="AS693" s="114"/>
      <c r="AT693" s="107"/>
    </row>
    <row r="694" spans="1:46" x14ac:dyDescent="0.25">
      <c r="A694" s="106" t="s">
        <v>2660</v>
      </c>
      <c r="B694" s="107" t="s">
        <v>1271</v>
      </c>
      <c r="C694" s="107" t="s">
        <v>1257</v>
      </c>
      <c r="D694" s="107" t="s">
        <v>34</v>
      </c>
      <c r="E694" s="107" t="s">
        <v>22</v>
      </c>
      <c r="F694" s="107" t="s">
        <v>23</v>
      </c>
      <c r="G694" s="107" t="s">
        <v>557</v>
      </c>
      <c r="H694" s="107" t="s">
        <v>2634</v>
      </c>
      <c r="I694" s="107" t="s">
        <v>2048</v>
      </c>
      <c r="J694" s="107" t="s">
        <v>2088</v>
      </c>
      <c r="K694" s="107" t="s">
        <v>2050</v>
      </c>
      <c r="L694" s="108">
        <v>0.2927678886842926</v>
      </c>
      <c r="M694" s="93">
        <v>0.6</v>
      </c>
      <c r="N694" s="108">
        <v>0.26</v>
      </c>
      <c r="O694" s="107" t="s">
        <v>2639</v>
      </c>
      <c r="P694" s="107"/>
      <c r="Q694" s="107" t="s">
        <v>1259</v>
      </c>
      <c r="R694" s="107" t="s">
        <v>2080</v>
      </c>
      <c r="S694" s="107"/>
      <c r="T694" s="93">
        <v>0.99389752009890775</v>
      </c>
      <c r="U694" s="109">
        <v>45</v>
      </c>
      <c r="V694" s="110">
        <v>45931</v>
      </c>
      <c r="W694" s="110"/>
      <c r="X694" s="107" t="s">
        <v>2053</v>
      </c>
      <c r="Y694" s="107" t="s">
        <v>2086</v>
      </c>
      <c r="Z694" s="107"/>
      <c r="AA694" s="107" t="s">
        <v>2048</v>
      </c>
      <c r="AB694" s="107"/>
      <c r="AC694" s="107"/>
      <c r="AD694" s="107" t="s">
        <v>1264</v>
      </c>
      <c r="AE694" s="110">
        <v>45146</v>
      </c>
      <c r="AF694" s="106" t="s">
        <v>2082</v>
      </c>
      <c r="AG694" s="108">
        <v>4.1959243733801191E-5</v>
      </c>
      <c r="AH694" s="108">
        <v>4.0204350896630305E-5</v>
      </c>
      <c r="AI694" s="108">
        <v>0.25007584308379183</v>
      </c>
      <c r="AJ694" s="106" t="s">
        <v>1267</v>
      </c>
      <c r="AK694" s="97">
        <v>183.44466357897792</v>
      </c>
      <c r="AL694" s="108">
        <v>6.050536366142044E-5</v>
      </c>
      <c r="AM694" s="111"/>
      <c r="AN694" s="112">
        <v>15</v>
      </c>
      <c r="AO694" s="113" t="s">
        <v>1266</v>
      </c>
      <c r="AP694" s="113" t="s">
        <v>1267</v>
      </c>
      <c r="AQ694" s="113" t="s">
        <v>1365</v>
      </c>
      <c r="AR694" s="114" t="s">
        <v>1267</v>
      </c>
      <c r="AS694" s="114"/>
      <c r="AT694" s="107"/>
    </row>
    <row r="695" spans="1:46" x14ac:dyDescent="0.25">
      <c r="A695" s="106" t="s">
        <v>2661</v>
      </c>
      <c r="B695" s="107" t="s">
        <v>1271</v>
      </c>
      <c r="C695" s="107" t="s">
        <v>1257</v>
      </c>
      <c r="D695" s="107" t="s">
        <v>34</v>
      </c>
      <c r="E695" s="107" t="s">
        <v>22</v>
      </c>
      <c r="F695" s="107" t="s">
        <v>23</v>
      </c>
      <c r="G695" s="107" t="s">
        <v>557</v>
      </c>
      <c r="H695" s="107" t="s">
        <v>2634</v>
      </c>
      <c r="I695" s="107" t="s">
        <v>2048</v>
      </c>
      <c r="J695" s="107" t="s">
        <v>2091</v>
      </c>
      <c r="K695" s="107" t="s">
        <v>2050</v>
      </c>
      <c r="L695" s="108">
        <v>5.9928569284110174E-2</v>
      </c>
      <c r="M695" s="93">
        <v>0.15</v>
      </c>
      <c r="N695" s="108">
        <v>5.3732664954931272E-2</v>
      </c>
      <c r="O695" s="107" t="s">
        <v>2641</v>
      </c>
      <c r="P695" s="107"/>
      <c r="Q695" s="107" t="s">
        <v>1259</v>
      </c>
      <c r="R695" s="107" t="s">
        <v>2080</v>
      </c>
      <c r="S695" s="107"/>
      <c r="T695" s="93">
        <v>0.79122485771818418</v>
      </c>
      <c r="U695" s="109">
        <v>45</v>
      </c>
      <c r="V695" s="110">
        <v>45931</v>
      </c>
      <c r="W695" s="110"/>
      <c r="X695" s="107" t="s">
        <v>2053</v>
      </c>
      <c r="Y695" s="107" t="s">
        <v>2093</v>
      </c>
      <c r="Z695" s="107"/>
      <c r="AA695" s="107" t="s">
        <v>2048</v>
      </c>
      <c r="AB695" s="107"/>
      <c r="AC695" s="107"/>
      <c r="AD695" s="107" t="s">
        <v>1264</v>
      </c>
      <c r="AE695" s="110">
        <v>45146</v>
      </c>
      <c r="AF695" s="106" t="s">
        <v>2082</v>
      </c>
      <c r="AG695" s="108">
        <v>8.5889113608410569E-6</v>
      </c>
      <c r="AH695" s="108">
        <v>8.2296908962907485E-6</v>
      </c>
      <c r="AI695" s="108">
        <v>6.4301913148085338E-2</v>
      </c>
      <c r="AJ695" s="106" t="s">
        <v>1267</v>
      </c>
      <c r="AK695" s="97">
        <v>782.74620584210538</v>
      </c>
      <c r="AL695" s="108">
        <v>1.2385237652049445E-5</v>
      </c>
      <c r="AM695" s="111"/>
      <c r="AN695" s="112">
        <v>15</v>
      </c>
      <c r="AO695" s="113" t="s">
        <v>1266</v>
      </c>
      <c r="AP695" s="113" t="s">
        <v>1267</v>
      </c>
      <c r="AQ695" s="113" t="s">
        <v>1365</v>
      </c>
      <c r="AR695" s="114" t="s">
        <v>1267</v>
      </c>
      <c r="AS695" s="114"/>
      <c r="AT695" s="107"/>
    </row>
    <row r="696" spans="1:46" x14ac:dyDescent="0.25">
      <c r="A696" s="106" t="s">
        <v>2662</v>
      </c>
      <c r="B696" s="107" t="s">
        <v>1271</v>
      </c>
      <c r="C696" s="107" t="s">
        <v>1257</v>
      </c>
      <c r="D696" s="107" t="s">
        <v>34</v>
      </c>
      <c r="E696" s="107" t="s">
        <v>22</v>
      </c>
      <c r="F696" s="107" t="s">
        <v>23</v>
      </c>
      <c r="G696" s="107" t="s">
        <v>557</v>
      </c>
      <c r="H696" s="107" t="s">
        <v>2634</v>
      </c>
      <c r="I696" s="107" t="s">
        <v>2065</v>
      </c>
      <c r="J696" s="107" t="s">
        <v>2078</v>
      </c>
      <c r="K696" s="107" t="s">
        <v>2050</v>
      </c>
      <c r="L696" s="108">
        <v>1.66</v>
      </c>
      <c r="M696" s="93">
        <v>2.16</v>
      </c>
      <c r="N696" s="108">
        <v>1.54</v>
      </c>
      <c r="O696" s="107" t="s">
        <v>2643</v>
      </c>
      <c r="P696" s="107"/>
      <c r="Q696" s="107" t="s">
        <v>1259</v>
      </c>
      <c r="R696" s="107" t="s">
        <v>2080</v>
      </c>
      <c r="S696" s="107"/>
      <c r="T696" s="93">
        <v>1.9478912018971424</v>
      </c>
      <c r="U696" s="109">
        <v>45</v>
      </c>
      <c r="V696" s="110">
        <v>45931</v>
      </c>
      <c r="W696" s="110"/>
      <c r="X696" s="107" t="s">
        <v>2053</v>
      </c>
      <c r="Y696" s="107" t="s">
        <v>2081</v>
      </c>
      <c r="Z696" s="107"/>
      <c r="AA696" s="107" t="s">
        <v>2065</v>
      </c>
      <c r="AB696" s="107"/>
      <c r="AC696" s="107"/>
      <c r="AD696" s="107" t="s">
        <v>1264</v>
      </c>
      <c r="AE696" s="110">
        <v>45146</v>
      </c>
      <c r="AF696" s="106" t="s">
        <v>2082</v>
      </c>
      <c r="AG696" s="108">
        <v>2.4620113170501558E-4</v>
      </c>
      <c r="AH696" s="108">
        <v>2.3590407760953276E-4</v>
      </c>
      <c r="AI696" s="108">
        <v>0.74870553808609985</v>
      </c>
      <c r="AJ696" s="106" t="s">
        <v>26</v>
      </c>
      <c r="AK696" s="97">
        <v>45.294432908146568</v>
      </c>
      <c r="AL696" s="108">
        <v>3.5502281933802004E-4</v>
      </c>
      <c r="AM696" s="111"/>
      <c r="AN696" s="121">
        <v>15</v>
      </c>
      <c r="AO696" s="113" t="s">
        <v>1266</v>
      </c>
      <c r="AP696" s="113" t="s">
        <v>1267</v>
      </c>
      <c r="AQ696" s="113" t="s">
        <v>1365</v>
      </c>
      <c r="AR696" s="114" t="s">
        <v>1267</v>
      </c>
      <c r="AS696" s="114"/>
      <c r="AT696" s="107"/>
    </row>
    <row r="697" spans="1:46" x14ac:dyDescent="0.25">
      <c r="A697" s="106" t="s">
        <v>2663</v>
      </c>
      <c r="B697" s="107" t="s">
        <v>1271</v>
      </c>
      <c r="C697" s="107" t="s">
        <v>1257</v>
      </c>
      <c r="D697" s="107" t="s">
        <v>34</v>
      </c>
      <c r="E697" s="107" t="s">
        <v>22</v>
      </c>
      <c r="F697" s="107" t="s">
        <v>23</v>
      </c>
      <c r="G697" s="107" t="s">
        <v>557</v>
      </c>
      <c r="H697" s="107" t="s">
        <v>2634</v>
      </c>
      <c r="I697" s="107" t="s">
        <v>2065</v>
      </c>
      <c r="J697" s="107" t="s">
        <v>2058</v>
      </c>
      <c r="K697" s="107" t="s">
        <v>2050</v>
      </c>
      <c r="L697" s="108">
        <v>2.3531198279400036</v>
      </c>
      <c r="M697" s="93">
        <v>2.5499999999999998</v>
      </c>
      <c r="N697" s="108">
        <v>2.1054911869477535</v>
      </c>
      <c r="O697" s="107" t="s">
        <v>2645</v>
      </c>
      <c r="P697" s="107"/>
      <c r="Q697" s="107" t="s">
        <v>1259</v>
      </c>
      <c r="R697" s="107" t="s">
        <v>2080</v>
      </c>
      <c r="S697" s="107"/>
      <c r="T697" s="93">
        <v>2.7493375167722496</v>
      </c>
      <c r="U697" s="109">
        <v>45</v>
      </c>
      <c r="V697" s="110">
        <v>45931</v>
      </c>
      <c r="W697" s="110"/>
      <c r="X697" s="107" t="s">
        <v>2053</v>
      </c>
      <c r="Y697" s="107" t="s">
        <v>2060</v>
      </c>
      <c r="Z697" s="107"/>
      <c r="AA697" s="107" t="s">
        <v>2065</v>
      </c>
      <c r="AB697" s="107"/>
      <c r="AC697" s="107"/>
      <c r="AD697" s="107" t="s">
        <v>1264</v>
      </c>
      <c r="AE697" s="110">
        <v>45146</v>
      </c>
      <c r="AF697" s="106" t="s">
        <v>2082</v>
      </c>
      <c r="AG697" s="108">
        <v>3.9173970163323149E-4</v>
      </c>
      <c r="AH697" s="108">
        <v>3.7511730921885441E-4</v>
      </c>
      <c r="AI697" s="108">
        <v>0.78483533864669597</v>
      </c>
      <c r="AJ697" s="106" t="s">
        <v>1267</v>
      </c>
      <c r="AK697" s="97">
        <v>43.985827850183171</v>
      </c>
      <c r="AL697" s="108">
        <v>4.8631143110759999E-4</v>
      </c>
      <c r="AM697" s="111"/>
      <c r="AN697" s="112">
        <v>15</v>
      </c>
      <c r="AO697" s="113" t="s">
        <v>1266</v>
      </c>
      <c r="AP697" s="113" t="s">
        <v>1267</v>
      </c>
      <c r="AQ697" s="113" t="s">
        <v>1365</v>
      </c>
      <c r="AR697" s="114" t="s">
        <v>1267</v>
      </c>
      <c r="AS697" s="114"/>
      <c r="AT697" s="107"/>
    </row>
    <row r="698" spans="1:46" x14ac:dyDescent="0.25">
      <c r="A698" s="106" t="s">
        <v>2664</v>
      </c>
      <c r="B698" s="107" t="s">
        <v>1271</v>
      </c>
      <c r="C698" s="107" t="s">
        <v>1257</v>
      </c>
      <c r="D698" s="107" t="s">
        <v>34</v>
      </c>
      <c r="E698" s="107" t="s">
        <v>22</v>
      </c>
      <c r="F698" s="107" t="s">
        <v>23</v>
      </c>
      <c r="G698" s="107" t="s">
        <v>557</v>
      </c>
      <c r="H698" s="107" t="s">
        <v>2634</v>
      </c>
      <c r="I698" s="107" t="s">
        <v>2065</v>
      </c>
      <c r="J698" s="107" t="s">
        <v>2099</v>
      </c>
      <c r="K698" s="107" t="s">
        <v>2050</v>
      </c>
      <c r="L698" s="108">
        <v>0.56000000000000005</v>
      </c>
      <c r="M698" s="93">
        <v>0.39</v>
      </c>
      <c r="N698" s="108">
        <v>0.52</v>
      </c>
      <c r="O698" s="107" t="s">
        <v>2647</v>
      </c>
      <c r="P698" s="107"/>
      <c r="Q698" s="107" t="s">
        <v>1259</v>
      </c>
      <c r="R698" s="107" t="s">
        <v>2080</v>
      </c>
      <c r="S698" s="107"/>
      <c r="T698" s="93">
        <v>1.719054463412131</v>
      </c>
      <c r="U698" s="109">
        <v>45</v>
      </c>
      <c r="V698" s="110">
        <v>45931</v>
      </c>
      <c r="W698" s="110"/>
      <c r="X698" s="107" t="s">
        <v>2053</v>
      </c>
      <c r="Y698" s="107" t="s">
        <v>2060</v>
      </c>
      <c r="Z698" s="107"/>
      <c r="AA698" s="107" t="s">
        <v>2065</v>
      </c>
      <c r="AB698" s="107"/>
      <c r="AC698" s="107"/>
      <c r="AD698" s="107" t="s">
        <v>1264</v>
      </c>
      <c r="AE698" s="110">
        <v>45146</v>
      </c>
      <c r="AF698" s="106" t="s">
        <v>2082</v>
      </c>
      <c r="AG698" s="108">
        <v>8.2513822203587184E-5</v>
      </c>
      <c r="AH698" s="108">
        <v>0</v>
      </c>
      <c r="AI698" s="108">
        <v>0.28433005255666577</v>
      </c>
      <c r="AJ698" s="106" t="s">
        <v>1267</v>
      </c>
      <c r="AK698" s="97">
        <v>158.45411985303332</v>
      </c>
      <c r="AL698" s="108">
        <v>1.1898519551962265E-4</v>
      </c>
      <c r="AM698" s="111"/>
      <c r="AN698" s="112">
        <v>15</v>
      </c>
      <c r="AO698" s="113" t="s">
        <v>1266</v>
      </c>
      <c r="AP698" s="113" t="s">
        <v>1267</v>
      </c>
      <c r="AQ698" s="113" t="s">
        <v>1365</v>
      </c>
      <c r="AR698" s="114" t="s">
        <v>1267</v>
      </c>
      <c r="AS698" s="114"/>
      <c r="AT698" s="107"/>
    </row>
    <row r="699" spans="1:46" x14ac:dyDescent="0.25">
      <c r="A699" s="106" t="s">
        <v>2665</v>
      </c>
      <c r="B699" s="107" t="s">
        <v>1271</v>
      </c>
      <c r="C699" s="107" t="s">
        <v>1257</v>
      </c>
      <c r="D699" s="107" t="s">
        <v>34</v>
      </c>
      <c r="E699" s="107" t="s">
        <v>22</v>
      </c>
      <c r="F699" s="107" t="s">
        <v>23</v>
      </c>
      <c r="G699" s="107" t="s">
        <v>557</v>
      </c>
      <c r="H699" s="107" t="s">
        <v>2634</v>
      </c>
      <c r="I699" s="107" t="s">
        <v>2102</v>
      </c>
      <c r="J699" s="107" t="s">
        <v>2103</v>
      </c>
      <c r="K699" s="75" t="s">
        <v>2050</v>
      </c>
      <c r="L699" s="108">
        <v>4.0716308804620542</v>
      </c>
      <c r="M699" s="93">
        <v>2</v>
      </c>
      <c r="N699" s="108">
        <v>3.6431561340512211</v>
      </c>
      <c r="O699" s="107" t="s">
        <v>2649</v>
      </c>
      <c r="P699" s="107"/>
      <c r="Q699" s="107" t="s">
        <v>1259</v>
      </c>
      <c r="R699" s="107" t="s">
        <v>2080</v>
      </c>
      <c r="S699" s="107"/>
      <c r="T699" s="93">
        <v>2.5698705321851967</v>
      </c>
      <c r="U699" s="109">
        <v>45</v>
      </c>
      <c r="V699" s="110">
        <v>45931</v>
      </c>
      <c r="W699" s="110"/>
      <c r="X699" s="107" t="s">
        <v>2053</v>
      </c>
      <c r="Y699" s="107" t="s">
        <v>2105</v>
      </c>
      <c r="Z699" s="107"/>
      <c r="AA699" s="107" t="s">
        <v>2102</v>
      </c>
      <c r="AB699" s="107"/>
      <c r="AC699" s="107"/>
      <c r="AD699" s="107" t="s">
        <v>1264</v>
      </c>
      <c r="AE699" s="110">
        <v>45146</v>
      </c>
      <c r="AF699" s="106" t="s">
        <v>2082</v>
      </c>
      <c r="AG699" s="108">
        <v>6.7783180751538187E-4</v>
      </c>
      <c r="AH699" s="108">
        <v>6.4906988665698454E-4</v>
      </c>
      <c r="AI699" s="108">
        <v>1.4528464608919542</v>
      </c>
      <c r="AJ699" s="106" t="s">
        <v>26</v>
      </c>
      <c r="AK699" s="97">
        <v>11.160101559718845</v>
      </c>
      <c r="AL699" s="108">
        <v>8.4147038196215774E-4</v>
      </c>
      <c r="AM699" s="111"/>
      <c r="AN699" s="112">
        <v>15</v>
      </c>
      <c r="AO699" s="113" t="s">
        <v>1266</v>
      </c>
      <c r="AP699" s="113" t="s">
        <v>1267</v>
      </c>
      <c r="AQ699" s="113" t="s">
        <v>1365</v>
      </c>
      <c r="AR699" s="114" t="s">
        <v>1267</v>
      </c>
      <c r="AS699" s="114"/>
      <c r="AT699" s="107"/>
    </row>
    <row r="700" spans="1:46" x14ac:dyDescent="0.25">
      <c r="A700" s="106" t="s">
        <v>2666</v>
      </c>
      <c r="B700" s="107" t="s">
        <v>1256</v>
      </c>
      <c r="C700" s="107" t="s">
        <v>1257</v>
      </c>
      <c r="D700" s="107" t="s">
        <v>34</v>
      </c>
      <c r="E700" s="107" t="s">
        <v>22</v>
      </c>
      <c r="F700" s="107" t="s">
        <v>23</v>
      </c>
      <c r="G700" s="107" t="s">
        <v>1175</v>
      </c>
      <c r="H700" s="107" t="s">
        <v>2634</v>
      </c>
      <c r="I700" s="107" t="s">
        <v>2123</v>
      </c>
      <c r="J700" s="107" t="s">
        <v>2124</v>
      </c>
      <c r="K700" s="107" t="s">
        <v>2050</v>
      </c>
      <c r="L700" s="108">
        <v>26.62</v>
      </c>
      <c r="M700" s="93">
        <v>15</v>
      </c>
      <c r="N700" s="108">
        <v>23.87</v>
      </c>
      <c r="O700" s="107" t="s">
        <v>2667</v>
      </c>
      <c r="P700" s="107"/>
      <c r="Q700" s="107" t="s">
        <v>1259</v>
      </c>
      <c r="R700" s="107" t="s">
        <v>2080</v>
      </c>
      <c r="S700" s="107"/>
      <c r="T700" s="93">
        <v>31.803566470010896</v>
      </c>
      <c r="U700" s="109">
        <v>45</v>
      </c>
      <c r="V700" s="110">
        <v>45931</v>
      </c>
      <c r="W700" s="110"/>
      <c r="X700" s="107" t="s">
        <v>2126</v>
      </c>
      <c r="Y700" s="107" t="s">
        <v>2127</v>
      </c>
      <c r="Z700" s="107"/>
      <c r="AA700" s="107" t="s">
        <v>2128</v>
      </c>
      <c r="AB700" s="107"/>
      <c r="AC700" s="107"/>
      <c r="AD700" s="107" t="s">
        <v>1264</v>
      </c>
      <c r="AE700" s="110">
        <v>45146</v>
      </c>
      <c r="AF700" s="106" t="s">
        <v>2082</v>
      </c>
      <c r="AG700" s="108">
        <v>3.8155536363514903E-3</v>
      </c>
      <c r="AH700" s="108">
        <v>3.655972882495325E-3</v>
      </c>
      <c r="AI700" s="108">
        <v>0.71066910358575242</v>
      </c>
      <c r="AJ700" s="106" t="s">
        <v>1267</v>
      </c>
      <c r="AK700" s="97">
        <v>49.002756144234233</v>
      </c>
      <c r="AL700" s="108">
        <v>5.555E-3</v>
      </c>
      <c r="AM700" s="111"/>
      <c r="AN700" s="121">
        <v>15</v>
      </c>
      <c r="AO700" s="113" t="s">
        <v>1266</v>
      </c>
      <c r="AP700" s="113" t="s">
        <v>1267</v>
      </c>
      <c r="AQ700" s="113" t="s">
        <v>1365</v>
      </c>
      <c r="AR700" s="114" t="s">
        <v>1267</v>
      </c>
      <c r="AS700" s="114"/>
      <c r="AT700" s="107"/>
    </row>
    <row r="701" spans="1:46" x14ac:dyDescent="0.25">
      <c r="A701" s="106" t="s">
        <v>2668</v>
      </c>
      <c r="B701" s="107" t="s">
        <v>1269</v>
      </c>
      <c r="C701" s="107" t="s">
        <v>1257</v>
      </c>
      <c r="D701" s="107" t="s">
        <v>34</v>
      </c>
      <c r="E701" s="107" t="s">
        <v>22</v>
      </c>
      <c r="F701" s="107" t="s">
        <v>23</v>
      </c>
      <c r="G701" s="107" t="s">
        <v>1175</v>
      </c>
      <c r="H701" s="107" t="s">
        <v>2634</v>
      </c>
      <c r="I701" s="107" t="s">
        <v>2123</v>
      </c>
      <c r="J701" s="107" t="s">
        <v>2124</v>
      </c>
      <c r="K701" s="107" t="s">
        <v>2050</v>
      </c>
      <c r="L701" s="108">
        <v>35.21</v>
      </c>
      <c r="M701" s="93">
        <v>15</v>
      </c>
      <c r="N701" s="108">
        <v>31.57</v>
      </c>
      <c r="O701" s="107" t="s">
        <v>2667</v>
      </c>
      <c r="P701" s="107"/>
      <c r="Q701" s="107" t="s">
        <v>1259</v>
      </c>
      <c r="R701" s="107" t="s">
        <v>2080</v>
      </c>
      <c r="S701" s="107"/>
      <c r="T701" s="93">
        <v>31.803566470010896</v>
      </c>
      <c r="U701" s="109">
        <v>45</v>
      </c>
      <c r="V701" s="110">
        <v>45931</v>
      </c>
      <c r="W701" s="110"/>
      <c r="X701" s="107" t="s">
        <v>2126</v>
      </c>
      <c r="Y701" s="107" t="s">
        <v>2127</v>
      </c>
      <c r="Z701" s="107"/>
      <c r="AA701" s="107" t="s">
        <v>2128</v>
      </c>
      <c r="AB701" s="107"/>
      <c r="AC701" s="107"/>
      <c r="AD701" s="107" t="s">
        <v>1264</v>
      </c>
      <c r="AE701" s="110">
        <v>44669</v>
      </c>
      <c r="AF701" s="106" t="s">
        <v>2082</v>
      </c>
      <c r="AG701" s="108">
        <v>0</v>
      </c>
      <c r="AH701" s="108">
        <v>4.8350924051061769E-3</v>
      </c>
      <c r="AI701" s="108">
        <v>0.93987315982108655</v>
      </c>
      <c r="AJ701" s="106" t="s">
        <v>1267</v>
      </c>
      <c r="AK701" s="97">
        <v>31.201859453542717</v>
      </c>
      <c r="AL701" s="108">
        <v>7.3330000000000001E-3</v>
      </c>
      <c r="AM701" s="111"/>
      <c r="AN701" s="112">
        <v>15</v>
      </c>
      <c r="AO701" s="113" t="s">
        <v>1266</v>
      </c>
      <c r="AP701" s="113" t="s">
        <v>1267</v>
      </c>
      <c r="AQ701" s="113" t="s">
        <v>1365</v>
      </c>
      <c r="AR701" s="114" t="s">
        <v>1267</v>
      </c>
      <c r="AS701" s="114"/>
      <c r="AT701" s="107"/>
    </row>
    <row r="702" spans="1:46" x14ac:dyDescent="0.25">
      <c r="A702" s="106" t="s">
        <v>2669</v>
      </c>
      <c r="B702" s="107" t="s">
        <v>1271</v>
      </c>
      <c r="C702" s="107" t="s">
        <v>1257</v>
      </c>
      <c r="D702" s="107" t="s">
        <v>34</v>
      </c>
      <c r="E702" s="107" t="s">
        <v>22</v>
      </c>
      <c r="F702" s="107" t="s">
        <v>23</v>
      </c>
      <c r="G702" s="107" t="s">
        <v>1175</v>
      </c>
      <c r="H702" s="107" t="s">
        <v>2634</v>
      </c>
      <c r="I702" s="107" t="s">
        <v>2123</v>
      </c>
      <c r="J702" s="107" t="s">
        <v>2124</v>
      </c>
      <c r="K702" s="107" t="s">
        <v>2050</v>
      </c>
      <c r="L702" s="108">
        <v>42.36</v>
      </c>
      <c r="M702" s="93">
        <v>15</v>
      </c>
      <c r="N702" s="108">
        <v>37.979999999999997</v>
      </c>
      <c r="O702" s="107" t="s">
        <v>2667</v>
      </c>
      <c r="P702" s="107"/>
      <c r="Q702" s="107" t="s">
        <v>1259</v>
      </c>
      <c r="R702" s="107" t="s">
        <v>2080</v>
      </c>
      <c r="S702" s="107"/>
      <c r="T702" s="93">
        <v>31.803566470010896</v>
      </c>
      <c r="U702" s="109">
        <v>45</v>
      </c>
      <c r="V702" s="110">
        <v>45931</v>
      </c>
      <c r="W702" s="110"/>
      <c r="X702" s="107" t="s">
        <v>2126</v>
      </c>
      <c r="Y702" s="107" t="s">
        <v>2127</v>
      </c>
      <c r="Z702" s="107"/>
      <c r="AA702" s="107" t="s">
        <v>2128</v>
      </c>
      <c r="AB702" s="107"/>
      <c r="AC702" s="107"/>
      <c r="AD702" s="107" t="s">
        <v>1264</v>
      </c>
      <c r="AE702" s="110">
        <v>44669</v>
      </c>
      <c r="AF702" s="106" t="s">
        <v>2082</v>
      </c>
      <c r="AG702" s="108">
        <v>0</v>
      </c>
      <c r="AH702" s="108">
        <v>5.8170985930534004E-3</v>
      </c>
      <c r="AI702" s="108">
        <v>1.1307611887355098</v>
      </c>
      <c r="AJ702" s="106" t="s">
        <v>26</v>
      </c>
      <c r="AK702" s="97">
        <v>21.884457845994724</v>
      </c>
      <c r="AL702" s="108">
        <v>8.6660000000000001E-3</v>
      </c>
      <c r="AM702" s="111"/>
      <c r="AN702" s="112">
        <v>15</v>
      </c>
      <c r="AO702" s="113" t="s">
        <v>1266</v>
      </c>
      <c r="AP702" s="113" t="s">
        <v>1267</v>
      </c>
      <c r="AQ702" s="113" t="s">
        <v>1365</v>
      </c>
      <c r="AR702" s="114" t="s">
        <v>1267</v>
      </c>
      <c r="AS702" s="114"/>
      <c r="AT702" s="107"/>
    </row>
    <row r="703" spans="1:46" x14ac:dyDescent="0.25">
      <c r="A703" s="106" t="s">
        <v>2670</v>
      </c>
      <c r="B703" s="107" t="s">
        <v>1256</v>
      </c>
      <c r="C703" s="107" t="s">
        <v>1257</v>
      </c>
      <c r="D703" s="107" t="s">
        <v>34</v>
      </c>
      <c r="E703" s="107" t="s">
        <v>22</v>
      </c>
      <c r="F703" s="107" t="s">
        <v>23</v>
      </c>
      <c r="G703" s="107" t="s">
        <v>1175</v>
      </c>
      <c r="H703" s="107" t="s">
        <v>2634</v>
      </c>
      <c r="I703" s="107" t="s">
        <v>2123</v>
      </c>
      <c r="J703" s="107" t="s">
        <v>2132</v>
      </c>
      <c r="K703" s="107" t="s">
        <v>2050</v>
      </c>
      <c r="L703" s="108">
        <v>14.34</v>
      </c>
      <c r="M703" s="93">
        <v>15</v>
      </c>
      <c r="N703" s="108">
        <v>12.86</v>
      </c>
      <c r="O703" s="107" t="s">
        <v>2671</v>
      </c>
      <c r="P703" s="107"/>
      <c r="Q703" s="107" t="s">
        <v>1259</v>
      </c>
      <c r="R703" s="107" t="s">
        <v>2080</v>
      </c>
      <c r="S703" s="107"/>
      <c r="T703" s="93">
        <v>31.803566470010896</v>
      </c>
      <c r="U703" s="109">
        <v>45</v>
      </c>
      <c r="V703" s="110">
        <v>45931</v>
      </c>
      <c r="W703" s="110"/>
      <c r="X703" s="107" t="s">
        <v>2126</v>
      </c>
      <c r="Y703" s="107" t="s">
        <v>2127</v>
      </c>
      <c r="Z703" s="107"/>
      <c r="AA703" s="107" t="s">
        <v>2128</v>
      </c>
      <c r="AB703" s="107"/>
      <c r="AC703" s="107"/>
      <c r="AD703" s="107" t="s">
        <v>1264</v>
      </c>
      <c r="AE703" s="110">
        <v>44669</v>
      </c>
      <c r="AF703" s="106" t="s">
        <v>2082</v>
      </c>
      <c r="AG703" s="108">
        <v>2.0549207664004223E-3</v>
      </c>
      <c r="AH703" s="108">
        <v>1.9689762780586368E-3</v>
      </c>
      <c r="AI703" s="108">
        <v>0.38274096977286098</v>
      </c>
      <c r="AJ703" s="106" t="s">
        <v>1267</v>
      </c>
      <c r="AK703" s="97">
        <v>111.54342948724231</v>
      </c>
      <c r="AL703" s="108">
        <v>2.8888E-3</v>
      </c>
      <c r="AM703" s="111"/>
      <c r="AN703" s="112">
        <v>15</v>
      </c>
      <c r="AO703" s="113" t="s">
        <v>1266</v>
      </c>
      <c r="AP703" s="113" t="s">
        <v>1267</v>
      </c>
      <c r="AQ703" s="113" t="s">
        <v>1365</v>
      </c>
      <c r="AR703" s="114" t="s">
        <v>1267</v>
      </c>
      <c r="AS703" s="114"/>
      <c r="AT703" s="107"/>
    </row>
    <row r="704" spans="1:46" x14ac:dyDescent="0.25">
      <c r="A704" s="106" t="s">
        <v>2672</v>
      </c>
      <c r="B704" s="107" t="s">
        <v>1269</v>
      </c>
      <c r="C704" s="107" t="s">
        <v>1257</v>
      </c>
      <c r="D704" s="107" t="s">
        <v>34</v>
      </c>
      <c r="E704" s="107" t="s">
        <v>22</v>
      </c>
      <c r="F704" s="107" t="s">
        <v>23</v>
      </c>
      <c r="G704" s="107" t="s">
        <v>1175</v>
      </c>
      <c r="H704" s="107" t="s">
        <v>2634</v>
      </c>
      <c r="I704" s="107" t="s">
        <v>2123</v>
      </c>
      <c r="J704" s="107" t="s">
        <v>2132</v>
      </c>
      <c r="K704" s="107" t="s">
        <v>2050</v>
      </c>
      <c r="L704" s="108">
        <v>19.309999999999999</v>
      </c>
      <c r="M704" s="93">
        <v>15</v>
      </c>
      <c r="N704" s="108">
        <v>17.309999999999999</v>
      </c>
      <c r="O704" s="107" t="s">
        <v>2671</v>
      </c>
      <c r="P704" s="107"/>
      <c r="Q704" s="107" t="s">
        <v>1259</v>
      </c>
      <c r="R704" s="107" t="s">
        <v>2080</v>
      </c>
      <c r="S704" s="107"/>
      <c r="T704" s="93">
        <v>31.803566470010896</v>
      </c>
      <c r="U704" s="109">
        <v>45</v>
      </c>
      <c r="V704" s="110">
        <v>45931</v>
      </c>
      <c r="W704" s="110"/>
      <c r="X704" s="107" t="s">
        <v>2126</v>
      </c>
      <c r="Y704" s="107" t="s">
        <v>2127</v>
      </c>
      <c r="Z704" s="107"/>
      <c r="AA704" s="107" t="s">
        <v>2128</v>
      </c>
      <c r="AB704" s="107"/>
      <c r="AC704" s="107"/>
      <c r="AD704" s="107" t="s">
        <v>1264</v>
      </c>
      <c r="AE704" s="110">
        <v>45146</v>
      </c>
      <c r="AF704" s="106" t="s">
        <v>2082</v>
      </c>
      <c r="AG704" s="108">
        <v>2.7675393838142259E-3</v>
      </c>
      <c r="AH704" s="108">
        <v>2.6517905139810103E-3</v>
      </c>
      <c r="AI704" s="108">
        <v>0.51547034073781761</v>
      </c>
      <c r="AJ704" s="106" t="s">
        <v>1267</v>
      </c>
      <c r="AK704" s="97">
        <v>76.64429435285021</v>
      </c>
      <c r="AL704" s="108">
        <v>4.0000000000000001E-3</v>
      </c>
      <c r="AM704" s="111"/>
      <c r="AN704" s="121">
        <v>15</v>
      </c>
      <c r="AO704" s="113" t="s">
        <v>1266</v>
      </c>
      <c r="AP704" s="113" t="s">
        <v>1267</v>
      </c>
      <c r="AQ704" s="113" t="s">
        <v>1365</v>
      </c>
      <c r="AR704" s="114" t="s">
        <v>1267</v>
      </c>
      <c r="AS704" s="114"/>
      <c r="AT704" s="107"/>
    </row>
    <row r="705" spans="1:46" x14ac:dyDescent="0.25">
      <c r="A705" s="106" t="s">
        <v>2673</v>
      </c>
      <c r="B705" s="107" t="s">
        <v>1271</v>
      </c>
      <c r="C705" s="107" t="s">
        <v>1257</v>
      </c>
      <c r="D705" s="107" t="s">
        <v>34</v>
      </c>
      <c r="E705" s="107" t="s">
        <v>22</v>
      </c>
      <c r="F705" s="107" t="s">
        <v>23</v>
      </c>
      <c r="G705" s="107" t="s">
        <v>1175</v>
      </c>
      <c r="H705" s="107" t="s">
        <v>2634</v>
      </c>
      <c r="I705" s="107" t="s">
        <v>2123</v>
      </c>
      <c r="J705" s="107" t="s">
        <v>2132</v>
      </c>
      <c r="K705" s="107" t="s">
        <v>2050</v>
      </c>
      <c r="L705" s="108">
        <v>23.66</v>
      </c>
      <c r="M705" s="93">
        <v>15</v>
      </c>
      <c r="N705" s="108">
        <v>21.21</v>
      </c>
      <c r="O705" s="107" t="s">
        <v>2671</v>
      </c>
      <c r="P705" s="107"/>
      <c r="Q705" s="107" t="s">
        <v>1259</v>
      </c>
      <c r="R705" s="107" t="s">
        <v>2080</v>
      </c>
      <c r="S705" s="107"/>
      <c r="T705" s="93">
        <v>31.803566470010896</v>
      </c>
      <c r="U705" s="109">
        <v>45</v>
      </c>
      <c r="V705" s="110">
        <v>45931</v>
      </c>
      <c r="W705" s="110"/>
      <c r="X705" s="107" t="s">
        <v>2126</v>
      </c>
      <c r="Y705" s="107" t="s">
        <v>2127</v>
      </c>
      <c r="Z705" s="107"/>
      <c r="AA705" s="107" t="s">
        <v>2128</v>
      </c>
      <c r="AB705" s="107"/>
      <c r="AC705" s="107"/>
      <c r="AD705" s="107" t="s">
        <v>1264</v>
      </c>
      <c r="AE705" s="110">
        <v>45146</v>
      </c>
      <c r="AF705" s="106" t="s">
        <v>2082</v>
      </c>
      <c r="AG705" s="108">
        <v>0</v>
      </c>
      <c r="AH705" s="108">
        <v>3.2487406346683478E-3</v>
      </c>
      <c r="AI705" s="108">
        <v>0.63150894955395387</v>
      </c>
      <c r="AJ705" s="106" t="s">
        <v>1267</v>
      </c>
      <c r="AK705" s="97">
        <v>58.152647748017159</v>
      </c>
      <c r="AL705" s="108">
        <v>4.888E-3</v>
      </c>
      <c r="AM705" s="111"/>
      <c r="AN705" s="112">
        <v>15</v>
      </c>
      <c r="AO705" s="113" t="s">
        <v>1266</v>
      </c>
      <c r="AP705" s="113" t="s">
        <v>1267</v>
      </c>
      <c r="AQ705" s="113" t="s">
        <v>1365</v>
      </c>
      <c r="AR705" s="114" t="s">
        <v>1267</v>
      </c>
      <c r="AS705" s="114"/>
      <c r="AT705" s="107"/>
    </row>
    <row r="706" spans="1:46" x14ac:dyDescent="0.25">
      <c r="A706" s="106" t="s">
        <v>2674</v>
      </c>
      <c r="B706" s="107" t="s">
        <v>1256</v>
      </c>
      <c r="C706" s="107" t="s">
        <v>1257</v>
      </c>
      <c r="D706" s="107" t="s">
        <v>34</v>
      </c>
      <c r="E706" s="107" t="s">
        <v>22</v>
      </c>
      <c r="F706" s="107" t="s">
        <v>23</v>
      </c>
      <c r="G706" s="107" t="s">
        <v>1175</v>
      </c>
      <c r="H706" s="107" t="s">
        <v>2617</v>
      </c>
      <c r="I706" s="107" t="s">
        <v>2123</v>
      </c>
      <c r="J706" s="107" t="s">
        <v>2124</v>
      </c>
      <c r="K706" s="107" t="s">
        <v>2050</v>
      </c>
      <c r="L706" s="108">
        <v>19.684873603175095</v>
      </c>
      <c r="M706" s="93">
        <v>8</v>
      </c>
      <c r="N706" s="108">
        <v>17.713639059605402</v>
      </c>
      <c r="O706" s="107" t="s">
        <v>2675</v>
      </c>
      <c r="P706" s="107"/>
      <c r="Q706" s="107" t="s">
        <v>1259</v>
      </c>
      <c r="R706" s="107" t="s">
        <v>2052</v>
      </c>
      <c r="S706" s="107"/>
      <c r="T706" s="93">
        <v>31.210707940122539</v>
      </c>
      <c r="U706" s="109">
        <v>25</v>
      </c>
      <c r="V706" s="110">
        <v>45931</v>
      </c>
      <c r="W706" s="110"/>
      <c r="X706" s="107" t="s">
        <v>2126</v>
      </c>
      <c r="Y706" s="107" t="s">
        <v>2127</v>
      </c>
      <c r="Z706" s="107"/>
      <c r="AA706" s="107" t="s">
        <v>2128</v>
      </c>
      <c r="AB706" s="107"/>
      <c r="AC706" s="107"/>
      <c r="AD706" s="107" t="s">
        <v>1264</v>
      </c>
      <c r="AE706" s="110">
        <v>45069</v>
      </c>
      <c r="AF706" s="106" t="s">
        <v>2055</v>
      </c>
      <c r="AG706" s="108">
        <v>2.9557852644832936E-3</v>
      </c>
      <c r="AH706" s="108">
        <v>2.8382570493622346E-3</v>
      </c>
      <c r="AI706" s="108">
        <v>0.43582085417558991</v>
      </c>
      <c r="AJ706" s="106" t="s">
        <v>1267</v>
      </c>
      <c r="AK706" s="97">
        <v>97.247947241746175</v>
      </c>
      <c r="AL706" s="108">
        <v>7.1999999999999998E-3</v>
      </c>
      <c r="AM706" s="111"/>
      <c r="AN706" s="112">
        <v>15</v>
      </c>
      <c r="AO706" s="113" t="s">
        <v>1266</v>
      </c>
      <c r="AP706" s="113" t="s">
        <v>1267</v>
      </c>
      <c r="AQ706" s="113" t="s">
        <v>1365</v>
      </c>
      <c r="AR706" s="114" t="s">
        <v>1267</v>
      </c>
      <c r="AS706" s="114"/>
      <c r="AT706" s="107"/>
    </row>
    <row r="707" spans="1:46" x14ac:dyDescent="0.25">
      <c r="A707" s="106" t="s">
        <v>2676</v>
      </c>
      <c r="B707" s="107" t="s">
        <v>1269</v>
      </c>
      <c r="C707" s="107" t="s">
        <v>1257</v>
      </c>
      <c r="D707" s="107" t="s">
        <v>34</v>
      </c>
      <c r="E707" s="107" t="s">
        <v>22</v>
      </c>
      <c r="F707" s="107" t="s">
        <v>23</v>
      </c>
      <c r="G707" s="107" t="s">
        <v>1175</v>
      </c>
      <c r="H707" s="107" t="s">
        <v>2617</v>
      </c>
      <c r="I707" s="107" t="s">
        <v>2123</v>
      </c>
      <c r="J707" s="107" t="s">
        <v>2124</v>
      </c>
      <c r="K707" s="107" t="s">
        <v>2050</v>
      </c>
      <c r="L707" s="108">
        <v>23.453507247480939</v>
      </c>
      <c r="M707" s="93">
        <v>8</v>
      </c>
      <c r="N707" s="108">
        <v>21.11886534046819</v>
      </c>
      <c r="O707" s="107" t="s">
        <v>2675</v>
      </c>
      <c r="P707" s="107"/>
      <c r="Q707" s="107" t="s">
        <v>1259</v>
      </c>
      <c r="R707" s="107" t="s">
        <v>2052</v>
      </c>
      <c r="S707" s="107"/>
      <c r="T707" s="93">
        <v>31.210707940122539</v>
      </c>
      <c r="U707" s="109">
        <v>25</v>
      </c>
      <c r="V707" s="110">
        <v>45931</v>
      </c>
      <c r="W707" s="110"/>
      <c r="X707" s="107" t="s">
        <v>2126</v>
      </c>
      <c r="Y707" s="107" t="s">
        <v>2127</v>
      </c>
      <c r="Z707" s="107"/>
      <c r="AA707" s="107" t="s">
        <v>2128</v>
      </c>
      <c r="AB707" s="107"/>
      <c r="AC707" s="107"/>
      <c r="AD707" s="107" t="s">
        <v>1264</v>
      </c>
      <c r="AE707" s="110">
        <v>45069</v>
      </c>
      <c r="AF707" s="106" t="s">
        <v>2055</v>
      </c>
      <c r="AG707" s="108">
        <v>3.6236216662609692E-3</v>
      </c>
      <c r="AH707" s="108">
        <v>3.4798159023468282E-3</v>
      </c>
      <c r="AI707" s="108">
        <v>0.53191422376804853</v>
      </c>
      <c r="AJ707" s="106" t="s">
        <v>1267</v>
      </c>
      <c r="AK707" s="97">
        <v>76.777744812508431</v>
      </c>
      <c r="AL707" s="108">
        <v>8.8000000000000005E-3</v>
      </c>
      <c r="AM707" s="111"/>
      <c r="AN707" s="112">
        <v>15</v>
      </c>
      <c r="AO707" s="113" t="s">
        <v>1266</v>
      </c>
      <c r="AP707" s="113" t="s">
        <v>1267</v>
      </c>
      <c r="AQ707" s="113" t="s">
        <v>1365</v>
      </c>
      <c r="AR707" s="114" t="s">
        <v>1267</v>
      </c>
      <c r="AS707" s="114"/>
      <c r="AT707" s="107"/>
    </row>
    <row r="708" spans="1:46" x14ac:dyDescent="0.25">
      <c r="A708" s="106" t="s">
        <v>2677</v>
      </c>
      <c r="B708" s="107" t="s">
        <v>1271</v>
      </c>
      <c r="C708" s="107" t="s">
        <v>1257</v>
      </c>
      <c r="D708" s="107" t="s">
        <v>34</v>
      </c>
      <c r="E708" s="107" t="s">
        <v>22</v>
      </c>
      <c r="F708" s="107" t="s">
        <v>23</v>
      </c>
      <c r="G708" s="107" t="s">
        <v>1175</v>
      </c>
      <c r="H708" s="107" t="s">
        <v>2617</v>
      </c>
      <c r="I708" s="107" t="s">
        <v>2123</v>
      </c>
      <c r="J708" s="107" t="s">
        <v>2124</v>
      </c>
      <c r="K708" s="107" t="s">
        <v>2050</v>
      </c>
      <c r="L708" s="108">
        <v>23.453507247480939</v>
      </c>
      <c r="M708" s="93">
        <v>8</v>
      </c>
      <c r="N708" s="108">
        <v>21.11886534046819</v>
      </c>
      <c r="O708" s="107" t="s">
        <v>2675</v>
      </c>
      <c r="P708" s="107"/>
      <c r="Q708" s="107" t="s">
        <v>1259</v>
      </c>
      <c r="R708" s="107" t="s">
        <v>2052</v>
      </c>
      <c r="S708" s="107"/>
      <c r="T708" s="93">
        <v>31.210707940122539</v>
      </c>
      <c r="U708" s="109">
        <v>25</v>
      </c>
      <c r="V708" s="110">
        <v>45931</v>
      </c>
      <c r="W708" s="110"/>
      <c r="X708" s="107" t="s">
        <v>2126</v>
      </c>
      <c r="Y708" s="107" t="s">
        <v>2127</v>
      </c>
      <c r="Z708" s="107"/>
      <c r="AA708" s="107" t="s">
        <v>2128</v>
      </c>
      <c r="AB708" s="107"/>
      <c r="AC708" s="107"/>
      <c r="AD708" s="107" t="s">
        <v>1264</v>
      </c>
      <c r="AE708" s="110">
        <v>45069</v>
      </c>
      <c r="AF708" s="106" t="s">
        <v>2055</v>
      </c>
      <c r="AG708" s="108">
        <v>3.6236216662609692E-3</v>
      </c>
      <c r="AH708" s="108">
        <v>3.4798159023468282E-3</v>
      </c>
      <c r="AI708" s="108">
        <v>0.53191422376804853</v>
      </c>
      <c r="AJ708" s="106" t="s">
        <v>1267</v>
      </c>
      <c r="AK708" s="97">
        <v>76.777744812508431</v>
      </c>
      <c r="AL708" s="108">
        <v>8.8000000000000005E-3</v>
      </c>
      <c r="AM708" s="111"/>
      <c r="AN708" s="121">
        <v>15</v>
      </c>
      <c r="AO708" s="113" t="s">
        <v>1266</v>
      </c>
      <c r="AP708" s="113" t="s">
        <v>1267</v>
      </c>
      <c r="AQ708" s="113" t="s">
        <v>1365</v>
      </c>
      <c r="AR708" s="114" t="s">
        <v>1267</v>
      </c>
      <c r="AS708" s="114"/>
      <c r="AT708" s="107"/>
    </row>
    <row r="709" spans="1:46" x14ac:dyDescent="0.25">
      <c r="A709" s="106" t="s">
        <v>2678</v>
      </c>
      <c r="B709" s="107" t="s">
        <v>1256</v>
      </c>
      <c r="C709" s="107" t="s">
        <v>1257</v>
      </c>
      <c r="D709" s="107" t="s">
        <v>34</v>
      </c>
      <c r="E709" s="107" t="s">
        <v>22</v>
      </c>
      <c r="F709" s="107" t="s">
        <v>23</v>
      </c>
      <c r="G709" s="107" t="s">
        <v>1175</v>
      </c>
      <c r="H709" s="107" t="s">
        <v>2617</v>
      </c>
      <c r="I709" s="107" t="s">
        <v>2123</v>
      </c>
      <c r="J709" s="107" t="s">
        <v>2132</v>
      </c>
      <c r="K709" s="107" t="s">
        <v>2050</v>
      </c>
      <c r="L709" s="108">
        <v>8.7760966146325501</v>
      </c>
      <c r="M709" s="93">
        <v>8</v>
      </c>
      <c r="N709" s="108">
        <v>7.897262177937038</v>
      </c>
      <c r="O709" s="107" t="s">
        <v>2679</v>
      </c>
      <c r="P709" s="107"/>
      <c r="Q709" s="107" t="s">
        <v>1259</v>
      </c>
      <c r="R709" s="107" t="s">
        <v>2052</v>
      </c>
      <c r="S709" s="107"/>
      <c r="T709" s="93">
        <v>31.210707940122539</v>
      </c>
      <c r="U709" s="109">
        <v>25</v>
      </c>
      <c r="V709" s="110">
        <v>45931</v>
      </c>
      <c r="W709" s="110"/>
      <c r="X709" s="107" t="s">
        <v>2126</v>
      </c>
      <c r="Y709" s="107" t="s">
        <v>2127</v>
      </c>
      <c r="Z709" s="107"/>
      <c r="AA709" s="107" t="s">
        <v>2128</v>
      </c>
      <c r="AB709" s="107"/>
      <c r="AC709" s="107"/>
      <c r="AD709" s="107" t="s">
        <v>1264</v>
      </c>
      <c r="AE709" s="110">
        <v>42390</v>
      </c>
      <c r="AF709" s="106" t="s">
        <v>2055</v>
      </c>
      <c r="AG709" s="108">
        <v>1.3177761552417863E-3</v>
      </c>
      <c r="AH709" s="108">
        <v>1.265378614285193E-3</v>
      </c>
      <c r="AI709" s="108">
        <v>0.19430177709140756</v>
      </c>
      <c r="AJ709" s="106" t="s">
        <v>1267</v>
      </c>
      <c r="AK709" s="97">
        <v>249.43808683708809</v>
      </c>
      <c r="AL709" s="108">
        <v>3.2000000000000002E-3</v>
      </c>
      <c r="AM709" s="111"/>
      <c r="AN709" s="112">
        <v>15</v>
      </c>
      <c r="AO709" s="113" t="s">
        <v>1266</v>
      </c>
      <c r="AP709" s="113" t="s">
        <v>1267</v>
      </c>
      <c r="AQ709" s="113" t="s">
        <v>1365</v>
      </c>
      <c r="AR709" s="114" t="s">
        <v>1267</v>
      </c>
      <c r="AS709" s="114"/>
      <c r="AT709" s="107"/>
    </row>
    <row r="710" spans="1:46" x14ac:dyDescent="0.25">
      <c r="A710" s="106" t="s">
        <v>2680</v>
      </c>
      <c r="B710" s="107" t="s">
        <v>1269</v>
      </c>
      <c r="C710" s="107" t="s">
        <v>1257</v>
      </c>
      <c r="D710" s="107" t="s">
        <v>34</v>
      </c>
      <c r="E710" s="107" t="s">
        <v>22</v>
      </c>
      <c r="F710" s="107" t="s">
        <v>23</v>
      </c>
      <c r="G710" s="107" t="s">
        <v>1175</v>
      </c>
      <c r="H710" s="107" t="s">
        <v>2617</v>
      </c>
      <c r="I710" s="107" t="s">
        <v>2123</v>
      </c>
      <c r="J710" s="107" t="s">
        <v>2132</v>
      </c>
      <c r="K710" s="107" t="s">
        <v>2050</v>
      </c>
      <c r="L710" s="108">
        <v>11.655826535344113</v>
      </c>
      <c r="M710" s="93">
        <v>8</v>
      </c>
      <c r="N710" s="108">
        <v>10.49556590553113</v>
      </c>
      <c r="O710" s="107" t="s">
        <v>2679</v>
      </c>
      <c r="P710" s="107"/>
      <c r="Q710" s="107" t="s">
        <v>1259</v>
      </c>
      <c r="R710" s="107" t="s">
        <v>2052</v>
      </c>
      <c r="S710" s="107"/>
      <c r="T710" s="93">
        <v>31.210707940122539</v>
      </c>
      <c r="U710" s="109">
        <v>25</v>
      </c>
      <c r="V710" s="110">
        <v>45931</v>
      </c>
      <c r="W710" s="110"/>
      <c r="X710" s="107" t="s">
        <v>2126</v>
      </c>
      <c r="Y710" s="107" t="s">
        <v>2127</v>
      </c>
      <c r="Z710" s="107"/>
      <c r="AA710" s="107" t="s">
        <v>2128</v>
      </c>
      <c r="AB710" s="107"/>
      <c r="AC710" s="107"/>
      <c r="AD710" s="107" t="s">
        <v>1264</v>
      </c>
      <c r="AE710" s="110">
        <v>45069</v>
      </c>
      <c r="AF710" s="106" t="s">
        <v>2055</v>
      </c>
      <c r="AG710" s="108">
        <v>1.8008524322599515E-3</v>
      </c>
      <c r="AH710" s="108">
        <v>1.7293844415121752E-3</v>
      </c>
      <c r="AI710" s="108">
        <v>0.26434851975448137</v>
      </c>
      <c r="AJ710" s="106" t="s">
        <v>1267</v>
      </c>
      <c r="AK710" s="97">
        <v>180.79137273811713</v>
      </c>
      <c r="AL710" s="108">
        <v>4.4000000000000003E-3</v>
      </c>
      <c r="AM710" s="111"/>
      <c r="AN710" s="121">
        <v>15</v>
      </c>
      <c r="AO710" s="113" t="s">
        <v>1266</v>
      </c>
      <c r="AP710" s="113" t="s">
        <v>1267</v>
      </c>
      <c r="AQ710" s="113" t="s">
        <v>1365</v>
      </c>
      <c r="AR710" s="114" t="s">
        <v>1267</v>
      </c>
      <c r="AS710" s="114"/>
      <c r="AT710" s="107"/>
    </row>
    <row r="711" spans="1:46" x14ac:dyDescent="0.25">
      <c r="A711" s="106" t="s">
        <v>2681</v>
      </c>
      <c r="B711" s="107" t="s">
        <v>1271</v>
      </c>
      <c r="C711" s="107" t="s">
        <v>1257</v>
      </c>
      <c r="D711" s="107" t="s">
        <v>34</v>
      </c>
      <c r="E711" s="107" t="s">
        <v>22</v>
      </c>
      <c r="F711" s="107" t="s">
        <v>23</v>
      </c>
      <c r="G711" s="107" t="s">
        <v>1175</v>
      </c>
      <c r="H711" s="107" t="s">
        <v>2617</v>
      </c>
      <c r="I711" s="107" t="s">
        <v>2123</v>
      </c>
      <c r="J711" s="107" t="s">
        <v>2132</v>
      </c>
      <c r="K711" s="107" t="s">
        <v>2050</v>
      </c>
      <c r="L711" s="108">
        <v>11.655826535344113</v>
      </c>
      <c r="M711" s="93">
        <v>8</v>
      </c>
      <c r="N711" s="108">
        <v>10.49556590553113</v>
      </c>
      <c r="O711" s="107" t="s">
        <v>2679</v>
      </c>
      <c r="P711" s="107"/>
      <c r="Q711" s="107" t="s">
        <v>1259</v>
      </c>
      <c r="R711" s="107" t="s">
        <v>2052</v>
      </c>
      <c r="S711" s="107"/>
      <c r="T711" s="93">
        <v>31.210707940122539</v>
      </c>
      <c r="U711" s="109">
        <v>25</v>
      </c>
      <c r="V711" s="110">
        <v>45931</v>
      </c>
      <c r="W711" s="110"/>
      <c r="X711" s="107" t="s">
        <v>2126</v>
      </c>
      <c r="Y711" s="107" t="s">
        <v>2127</v>
      </c>
      <c r="Z711" s="107"/>
      <c r="AA711" s="107" t="s">
        <v>2128</v>
      </c>
      <c r="AB711" s="107"/>
      <c r="AC711" s="107"/>
      <c r="AD711" s="107" t="s">
        <v>1264</v>
      </c>
      <c r="AE711" s="110">
        <v>45069</v>
      </c>
      <c r="AF711" s="106" t="s">
        <v>2055</v>
      </c>
      <c r="AG711" s="108">
        <v>1.8008524322599515E-3</v>
      </c>
      <c r="AH711" s="108">
        <v>1.7293844415121752E-3</v>
      </c>
      <c r="AI711" s="108">
        <v>0.26434851975448137</v>
      </c>
      <c r="AJ711" s="106" t="s">
        <v>1267</v>
      </c>
      <c r="AK711" s="97">
        <v>180.79137273811713</v>
      </c>
      <c r="AL711" s="108">
        <v>4.4000000000000003E-3</v>
      </c>
      <c r="AM711" s="111"/>
      <c r="AN711" s="112">
        <v>15</v>
      </c>
      <c r="AO711" s="113" t="s">
        <v>1266</v>
      </c>
      <c r="AP711" s="113" t="s">
        <v>1267</v>
      </c>
      <c r="AQ711" s="113" t="s">
        <v>1365</v>
      </c>
      <c r="AR711" s="114" t="s">
        <v>1267</v>
      </c>
      <c r="AS711" s="114"/>
      <c r="AT711" s="107"/>
    </row>
    <row r="712" spans="1:46" x14ac:dyDescent="0.25">
      <c r="A712" s="106" t="s">
        <v>2682</v>
      </c>
      <c r="B712" s="107" t="s">
        <v>1256</v>
      </c>
      <c r="C712" s="107" t="s">
        <v>1257</v>
      </c>
      <c r="D712" s="107" t="s">
        <v>34</v>
      </c>
      <c r="E712" s="107" t="s">
        <v>22</v>
      </c>
      <c r="F712" s="107" t="s">
        <v>23</v>
      </c>
      <c r="G712" s="107" t="s">
        <v>24</v>
      </c>
      <c r="H712" s="107" t="s">
        <v>2617</v>
      </c>
      <c r="I712" s="107" t="s">
        <v>2145</v>
      </c>
      <c r="J712" s="107"/>
      <c r="K712" s="107" t="s">
        <v>2050</v>
      </c>
      <c r="L712" s="108">
        <v>0.37423774075559668</v>
      </c>
      <c r="M712" s="93">
        <v>0.25</v>
      </c>
      <c r="N712" s="108">
        <v>0.33676173877781806</v>
      </c>
      <c r="O712" s="107" t="s">
        <v>2683</v>
      </c>
      <c r="P712" s="107"/>
      <c r="Q712" s="107" t="s">
        <v>1259</v>
      </c>
      <c r="R712" s="107" t="s">
        <v>2052</v>
      </c>
      <c r="S712" s="107"/>
      <c r="T712" s="93">
        <v>0.64</v>
      </c>
      <c r="U712" s="109">
        <v>25</v>
      </c>
      <c r="V712" s="110">
        <v>45931</v>
      </c>
      <c r="W712" s="110"/>
      <c r="X712" s="107" t="s">
        <v>2147</v>
      </c>
      <c r="Y712" s="107"/>
      <c r="Z712" s="107"/>
      <c r="AA712" s="107"/>
      <c r="AB712" s="107"/>
      <c r="AC712" s="107"/>
      <c r="AD712" s="107" t="s">
        <v>1264</v>
      </c>
      <c r="AE712" s="110">
        <v>45069</v>
      </c>
      <c r="AF712" s="106" t="s">
        <v>2055</v>
      </c>
      <c r="AG712" s="108">
        <v>4.2758741889124352E-5</v>
      </c>
      <c r="AH712" s="108">
        <v>4.4653489397060374E-5</v>
      </c>
      <c r="AI712" s="108">
        <v>1.19</v>
      </c>
      <c r="AJ712" s="106" t="s">
        <v>26</v>
      </c>
      <c r="AK712" s="97">
        <v>19.71</v>
      </c>
      <c r="AL712" s="108">
        <v>9.9780298080011327E-5</v>
      </c>
      <c r="AM712" s="111"/>
      <c r="AN712" s="121">
        <v>12</v>
      </c>
      <c r="AO712" s="113" t="s">
        <v>1266</v>
      </c>
      <c r="AP712" s="113" t="s">
        <v>1267</v>
      </c>
      <c r="AQ712" s="113" t="s">
        <v>1365</v>
      </c>
      <c r="AR712" s="114" t="s">
        <v>1267</v>
      </c>
      <c r="AS712" s="114"/>
      <c r="AT712" s="107"/>
    </row>
    <row r="713" spans="1:46" x14ac:dyDescent="0.25">
      <c r="A713" s="106" t="s">
        <v>2684</v>
      </c>
      <c r="B713" s="107" t="s">
        <v>1269</v>
      </c>
      <c r="C713" s="107" t="s">
        <v>1257</v>
      </c>
      <c r="D713" s="107" t="s">
        <v>34</v>
      </c>
      <c r="E713" s="107" t="s">
        <v>22</v>
      </c>
      <c r="F713" s="107" t="s">
        <v>23</v>
      </c>
      <c r="G713" s="107" t="s">
        <v>24</v>
      </c>
      <c r="H713" s="107" t="s">
        <v>2617</v>
      </c>
      <c r="I713" s="107" t="s">
        <v>2145</v>
      </c>
      <c r="J713" s="107"/>
      <c r="K713" s="107" t="s">
        <v>2050</v>
      </c>
      <c r="L713" s="108">
        <v>0.36883982438143231</v>
      </c>
      <c r="M713" s="93">
        <v>0.25</v>
      </c>
      <c r="N713" s="108">
        <v>0.33212425336300377</v>
      </c>
      <c r="O713" s="107" t="s">
        <v>2683</v>
      </c>
      <c r="P713" s="107"/>
      <c r="Q713" s="107" t="s">
        <v>1259</v>
      </c>
      <c r="R713" s="107" t="s">
        <v>2052</v>
      </c>
      <c r="S713" s="107"/>
      <c r="T713" s="93">
        <v>0.64</v>
      </c>
      <c r="U713" s="109">
        <v>25</v>
      </c>
      <c r="V713" s="110">
        <v>45931</v>
      </c>
      <c r="W713" s="110"/>
      <c r="X713" s="107" t="s">
        <v>2147</v>
      </c>
      <c r="Y713" s="107"/>
      <c r="Z713" s="107"/>
      <c r="AA713" s="107"/>
      <c r="AB713" s="107"/>
      <c r="AC713" s="107"/>
      <c r="AD713" s="107" t="s">
        <v>1264</v>
      </c>
      <c r="AE713" s="110">
        <v>45069</v>
      </c>
      <c r="AF713" s="106" t="s">
        <v>2055</v>
      </c>
      <c r="AG713" s="108">
        <v>4.1867934766434265E-5</v>
      </c>
      <c r="AH713" s="108">
        <v>4.3723208367954951E-5</v>
      </c>
      <c r="AI713" s="108">
        <v>1.2</v>
      </c>
      <c r="AJ713" s="106" t="s">
        <v>26</v>
      </c>
      <c r="AK713" s="97">
        <v>19.57</v>
      </c>
      <c r="AL713" s="108">
        <v>9.7701541870011106E-5</v>
      </c>
      <c r="AM713" s="111"/>
      <c r="AN713" s="112">
        <v>12</v>
      </c>
      <c r="AO713" s="113" t="s">
        <v>1266</v>
      </c>
      <c r="AP713" s="113" t="s">
        <v>1267</v>
      </c>
      <c r="AQ713" s="113" t="s">
        <v>1365</v>
      </c>
      <c r="AR713" s="114" t="s">
        <v>1267</v>
      </c>
      <c r="AS713" s="114"/>
      <c r="AT713" s="107"/>
    </row>
    <row r="714" spans="1:46" x14ac:dyDescent="0.25">
      <c r="A714" s="106" t="s">
        <v>2685</v>
      </c>
      <c r="B714" s="107" t="s">
        <v>1271</v>
      </c>
      <c r="C714" s="107" t="s">
        <v>1257</v>
      </c>
      <c r="D714" s="107" t="s">
        <v>34</v>
      </c>
      <c r="E714" s="107" t="s">
        <v>22</v>
      </c>
      <c r="F714" s="107" t="s">
        <v>23</v>
      </c>
      <c r="G714" s="107" t="s">
        <v>24</v>
      </c>
      <c r="H714" s="107" t="s">
        <v>2617</v>
      </c>
      <c r="I714" s="107" t="s">
        <v>2145</v>
      </c>
      <c r="J714" s="107"/>
      <c r="K714" s="107" t="s">
        <v>2050</v>
      </c>
      <c r="L714" s="108">
        <v>0.36883982438143231</v>
      </c>
      <c r="M714" s="93">
        <v>0.25</v>
      </c>
      <c r="N714" s="108">
        <v>0.33212425336300377</v>
      </c>
      <c r="O714" s="107" t="s">
        <v>2683</v>
      </c>
      <c r="P714" s="107"/>
      <c r="Q714" s="107" t="s">
        <v>1259</v>
      </c>
      <c r="R714" s="107" t="s">
        <v>2052</v>
      </c>
      <c r="S714" s="107"/>
      <c r="T714" s="93">
        <v>0.64</v>
      </c>
      <c r="U714" s="109">
        <v>25</v>
      </c>
      <c r="V714" s="110">
        <v>45931</v>
      </c>
      <c r="W714" s="110"/>
      <c r="X714" s="107" t="s">
        <v>2147</v>
      </c>
      <c r="Y714" s="107"/>
      <c r="Z714" s="107"/>
      <c r="AA714" s="107"/>
      <c r="AB714" s="107"/>
      <c r="AC714" s="107"/>
      <c r="AD714" s="107" t="s">
        <v>1264</v>
      </c>
      <c r="AE714" s="110">
        <v>45069</v>
      </c>
      <c r="AF714" s="106" t="s">
        <v>2055</v>
      </c>
      <c r="AG714" s="108">
        <v>4.1867934766434265E-5</v>
      </c>
      <c r="AH714" s="108">
        <v>4.3723208367954951E-5</v>
      </c>
      <c r="AI714" s="108">
        <v>1.2</v>
      </c>
      <c r="AJ714" s="106" t="s">
        <v>26</v>
      </c>
      <c r="AK714" s="97">
        <v>19.57</v>
      </c>
      <c r="AL714" s="108">
        <v>9.7701541870011106E-5</v>
      </c>
      <c r="AM714" s="111"/>
      <c r="AN714" s="121">
        <v>12</v>
      </c>
      <c r="AO714" s="113" t="s">
        <v>1266</v>
      </c>
      <c r="AP714" s="113" t="s">
        <v>1267</v>
      </c>
      <c r="AQ714" s="113" t="s">
        <v>1365</v>
      </c>
      <c r="AR714" s="114" t="s">
        <v>1267</v>
      </c>
      <c r="AS714" s="114"/>
      <c r="AT714" s="107"/>
    </row>
    <row r="715" spans="1:46" x14ac:dyDescent="0.25">
      <c r="A715" s="106" t="s">
        <v>2686</v>
      </c>
      <c r="B715" s="107" t="s">
        <v>1256</v>
      </c>
      <c r="C715" s="107" t="s">
        <v>1257</v>
      </c>
      <c r="D715" s="107" t="s">
        <v>34</v>
      </c>
      <c r="E715" s="107" t="s">
        <v>22</v>
      </c>
      <c r="F715" s="107" t="s">
        <v>23</v>
      </c>
      <c r="G715" s="107" t="s">
        <v>557</v>
      </c>
      <c r="H715" s="107" t="s">
        <v>2634</v>
      </c>
      <c r="I715" s="107" t="s">
        <v>2048</v>
      </c>
      <c r="J715" s="107" t="s">
        <v>2151</v>
      </c>
      <c r="K715" s="107" t="s">
        <v>2050</v>
      </c>
      <c r="L715" s="108">
        <v>1.0622244365599152</v>
      </c>
      <c r="M715" s="93">
        <v>1.35</v>
      </c>
      <c r="N715" s="108">
        <v>0.95240300975695225</v>
      </c>
      <c r="O715" s="107" t="s">
        <v>2687</v>
      </c>
      <c r="P715" s="107"/>
      <c r="Q715" s="107" t="s">
        <v>1259</v>
      </c>
      <c r="R715" s="107" t="s">
        <v>2080</v>
      </c>
      <c r="S715" s="107"/>
      <c r="T715" s="93">
        <v>1.7146701347095454</v>
      </c>
      <c r="U715" s="109">
        <v>45</v>
      </c>
      <c r="V715" s="110">
        <v>45931</v>
      </c>
      <c r="W715" s="110"/>
      <c r="X715" s="107" t="s">
        <v>2053</v>
      </c>
      <c r="Y715" s="107" t="s">
        <v>2093</v>
      </c>
      <c r="Z715" s="107"/>
      <c r="AA715" s="107" t="s">
        <v>2048</v>
      </c>
      <c r="AB715" s="107"/>
      <c r="AC715" s="107"/>
      <c r="AD715" s="107" t="s">
        <v>1264</v>
      </c>
      <c r="AE715" s="110">
        <v>45146</v>
      </c>
      <c r="AF715" s="106" t="s">
        <v>2082</v>
      </c>
      <c r="AG715" s="108">
        <v>1.5223709893156864E-4</v>
      </c>
      <c r="AH715" s="108">
        <v>1.4586997286605594E-4</v>
      </c>
      <c r="AI715" s="108">
        <v>0.52592717588854343</v>
      </c>
      <c r="AJ715" s="106" t="s">
        <v>1267</v>
      </c>
      <c r="AK715" s="97">
        <v>74.643385847275482</v>
      </c>
      <c r="AL715" s="108">
        <v>2.19526383555716E-4</v>
      </c>
      <c r="AM715" s="111"/>
      <c r="AN715" s="112">
        <v>15</v>
      </c>
      <c r="AO715" s="113" t="s">
        <v>1266</v>
      </c>
      <c r="AP715" s="113" t="s">
        <v>1267</v>
      </c>
      <c r="AQ715" s="113" t="s">
        <v>1365</v>
      </c>
      <c r="AR715" s="114" t="s">
        <v>1267</v>
      </c>
      <c r="AS715" s="114"/>
      <c r="AT715" s="107"/>
    </row>
    <row r="716" spans="1:46" x14ac:dyDescent="0.25">
      <c r="A716" s="106" t="s">
        <v>2688</v>
      </c>
      <c r="B716" s="107" t="s">
        <v>1269</v>
      </c>
      <c r="C716" s="107" t="s">
        <v>1257</v>
      </c>
      <c r="D716" s="107" t="s">
        <v>34</v>
      </c>
      <c r="E716" s="107" t="s">
        <v>22</v>
      </c>
      <c r="F716" s="107" t="s">
        <v>23</v>
      </c>
      <c r="G716" s="107" t="s">
        <v>557</v>
      </c>
      <c r="H716" s="107" t="s">
        <v>2634</v>
      </c>
      <c r="I716" s="107" t="s">
        <v>2048</v>
      </c>
      <c r="J716" s="107" t="s">
        <v>2151</v>
      </c>
      <c r="K716" s="107" t="s">
        <v>2050</v>
      </c>
      <c r="L716" s="108">
        <v>1.7146701347095454</v>
      </c>
      <c r="M716" s="93">
        <v>1.5</v>
      </c>
      <c r="N716" s="108">
        <v>1.0529058733576933</v>
      </c>
      <c r="O716" s="107" t="s">
        <v>2687</v>
      </c>
      <c r="P716" s="107"/>
      <c r="Q716" s="107" t="s">
        <v>1259</v>
      </c>
      <c r="R716" s="107" t="s">
        <v>2080</v>
      </c>
      <c r="S716" s="107"/>
      <c r="T716" s="93">
        <v>1.34</v>
      </c>
      <c r="U716" s="109">
        <v>45</v>
      </c>
      <c r="V716" s="110">
        <v>45931</v>
      </c>
      <c r="W716" s="110"/>
      <c r="X716" s="107" t="s">
        <v>2053</v>
      </c>
      <c r="Y716" s="107" t="s">
        <v>2093</v>
      </c>
      <c r="Z716" s="107"/>
      <c r="AA716" s="107" t="s">
        <v>2048</v>
      </c>
      <c r="AB716" s="107"/>
      <c r="AC716" s="107"/>
      <c r="AD716" s="107" t="s">
        <v>1264</v>
      </c>
      <c r="AE716" s="110">
        <v>45146</v>
      </c>
      <c r="AF716" s="106" t="s">
        <v>2082</v>
      </c>
      <c r="AG716" s="108">
        <v>1.6830200447276019E-4</v>
      </c>
      <c r="AH716" s="108">
        <v>1.612629838458745E-4</v>
      </c>
      <c r="AI716" s="108">
        <v>0.58142593710700907</v>
      </c>
      <c r="AJ716" s="106" t="s">
        <v>1267</v>
      </c>
      <c r="AK716" s="97">
        <v>65.228402883950309</v>
      </c>
      <c r="AL716" s="108">
        <v>2.4269202872613109E-4</v>
      </c>
      <c r="AM716" s="111"/>
      <c r="AN716" s="121">
        <v>15</v>
      </c>
      <c r="AO716" s="113" t="s">
        <v>1266</v>
      </c>
      <c r="AP716" s="113" t="s">
        <v>1267</v>
      </c>
      <c r="AQ716" s="113" t="s">
        <v>1365</v>
      </c>
      <c r="AR716" s="114" t="s">
        <v>1267</v>
      </c>
      <c r="AS716" s="114"/>
      <c r="AT716" s="107"/>
    </row>
    <row r="717" spans="1:46" x14ac:dyDescent="0.25">
      <c r="A717" s="106" t="s">
        <v>2689</v>
      </c>
      <c r="B717" s="107" t="s">
        <v>1271</v>
      </c>
      <c r="C717" s="107" t="s">
        <v>1257</v>
      </c>
      <c r="D717" s="107" t="s">
        <v>34</v>
      </c>
      <c r="E717" s="107" t="s">
        <v>22</v>
      </c>
      <c r="F717" s="107" t="s">
        <v>23</v>
      </c>
      <c r="G717" s="107" t="s">
        <v>557</v>
      </c>
      <c r="H717" s="107" t="s">
        <v>2634</v>
      </c>
      <c r="I717" s="107" t="s">
        <v>2048</v>
      </c>
      <c r="J717" s="107" t="s">
        <v>2151</v>
      </c>
      <c r="K717" s="107" t="s">
        <v>2050</v>
      </c>
      <c r="L717" s="108">
        <v>1.1976030084667755</v>
      </c>
      <c r="M717" s="93">
        <v>1.65</v>
      </c>
      <c r="N717" s="108">
        <v>1.0737850406187692</v>
      </c>
      <c r="O717" s="107" t="s">
        <v>2687</v>
      </c>
      <c r="P717" s="107"/>
      <c r="Q717" s="107" t="s">
        <v>1259</v>
      </c>
      <c r="R717" s="107" t="s">
        <v>2080</v>
      </c>
      <c r="S717" s="107"/>
      <c r="T717" s="93">
        <v>1.34</v>
      </c>
      <c r="U717" s="109">
        <v>45</v>
      </c>
      <c r="V717" s="110">
        <v>45931</v>
      </c>
      <c r="W717" s="110"/>
      <c r="X717" s="107" t="s">
        <v>2053</v>
      </c>
      <c r="Y717" s="107" t="s">
        <v>2093</v>
      </c>
      <c r="Z717" s="107"/>
      <c r="AA717" s="107" t="s">
        <v>2048</v>
      </c>
      <c r="AB717" s="107"/>
      <c r="AC717" s="107"/>
      <c r="AD717" s="107" t="s">
        <v>1264</v>
      </c>
      <c r="AE717" s="110">
        <v>45146</v>
      </c>
      <c r="AF717" s="106" t="s">
        <v>2082</v>
      </c>
      <c r="AG717" s="108">
        <v>4.4200000000000001E-4</v>
      </c>
      <c r="AH717" s="108">
        <v>0</v>
      </c>
      <c r="AI717" s="108">
        <v>0.76</v>
      </c>
      <c r="AJ717" s="106" t="s">
        <v>1267</v>
      </c>
      <c r="AK717" s="97">
        <v>44.34</v>
      </c>
      <c r="AL717" s="108">
        <v>2.2222222222222223E-4</v>
      </c>
      <c r="AM717" s="111"/>
      <c r="AN717" s="112">
        <v>15</v>
      </c>
      <c r="AO717" s="113" t="s">
        <v>1266</v>
      </c>
      <c r="AP717" s="113" t="s">
        <v>1267</v>
      </c>
      <c r="AQ717" s="113" t="s">
        <v>1365</v>
      </c>
      <c r="AR717" s="114" t="s">
        <v>1267</v>
      </c>
      <c r="AS717" s="114"/>
      <c r="AT717" s="107"/>
    </row>
    <row r="718" spans="1:46" x14ac:dyDescent="0.25">
      <c r="A718" s="106" t="s">
        <v>2690</v>
      </c>
      <c r="B718" s="107" t="s">
        <v>1256</v>
      </c>
      <c r="C718" s="107" t="s">
        <v>1257</v>
      </c>
      <c r="D718" s="107" t="s">
        <v>34</v>
      </c>
      <c r="E718" s="107" t="s">
        <v>22</v>
      </c>
      <c r="F718" s="107" t="s">
        <v>23</v>
      </c>
      <c r="G718" s="107" t="s">
        <v>557</v>
      </c>
      <c r="H718" s="107" t="s">
        <v>2634</v>
      </c>
      <c r="I718" s="107" t="s">
        <v>2048</v>
      </c>
      <c r="J718" s="107" t="s">
        <v>2156</v>
      </c>
      <c r="K718" s="107" t="s">
        <v>2050</v>
      </c>
      <c r="L718" s="108">
        <v>0.31137328352154431</v>
      </c>
      <c r="M718" s="93">
        <v>0.3</v>
      </c>
      <c r="N718" s="108">
        <v>0.27918097360312089</v>
      </c>
      <c r="O718" s="107" t="s">
        <v>2691</v>
      </c>
      <c r="P718" s="107"/>
      <c r="Q718" s="107" t="s">
        <v>1259</v>
      </c>
      <c r="R718" s="107" t="s">
        <v>2080</v>
      </c>
      <c r="S718" s="107"/>
      <c r="T718" s="93">
        <v>1.1551974012973574</v>
      </c>
      <c r="U718" s="109">
        <v>45</v>
      </c>
      <c r="V718" s="110">
        <v>45931</v>
      </c>
      <c r="W718" s="110"/>
      <c r="X718" s="107" t="s">
        <v>2053</v>
      </c>
      <c r="Y718" s="107" t="s">
        <v>2093</v>
      </c>
      <c r="Z718" s="107"/>
      <c r="AA718" s="107" t="s">
        <v>2048</v>
      </c>
      <c r="AB718" s="107"/>
      <c r="AC718" s="107"/>
      <c r="AD718" s="107" t="s">
        <v>1264</v>
      </c>
      <c r="AE718" s="110">
        <v>45146</v>
      </c>
      <c r="AF718" s="106" t="s">
        <v>2082</v>
      </c>
      <c r="AG718" s="108">
        <v>4.4625753029776922E-5</v>
      </c>
      <c r="AH718" s="108">
        <v>4.275933677970934E-5</v>
      </c>
      <c r="AI718" s="108">
        <v>0.22883110145131602</v>
      </c>
      <c r="AJ718" s="106" t="s">
        <v>1267</v>
      </c>
      <c r="AK718" s="97">
        <v>202.70309556587682</v>
      </c>
      <c r="AL718" s="108">
        <v>6.4350478594452445E-5</v>
      </c>
      <c r="AM718" s="111"/>
      <c r="AN718" s="121">
        <v>15</v>
      </c>
      <c r="AO718" s="113" t="s">
        <v>1266</v>
      </c>
      <c r="AP718" s="113" t="s">
        <v>1267</v>
      </c>
      <c r="AQ718" s="113" t="s">
        <v>1365</v>
      </c>
      <c r="AR718" s="114" t="s">
        <v>1267</v>
      </c>
      <c r="AS718" s="114"/>
      <c r="AT718" s="107"/>
    </row>
    <row r="719" spans="1:46" x14ac:dyDescent="0.25">
      <c r="A719" s="106" t="s">
        <v>2692</v>
      </c>
      <c r="B719" s="107" t="s">
        <v>1269</v>
      </c>
      <c r="C719" s="107" t="s">
        <v>1257</v>
      </c>
      <c r="D719" s="107" t="s">
        <v>34</v>
      </c>
      <c r="E719" s="107" t="s">
        <v>22</v>
      </c>
      <c r="F719" s="107" t="s">
        <v>23</v>
      </c>
      <c r="G719" s="107" t="s">
        <v>557</v>
      </c>
      <c r="H719" s="107" t="s">
        <v>2634</v>
      </c>
      <c r="I719" s="107" t="s">
        <v>2048</v>
      </c>
      <c r="J719" s="107" t="s">
        <v>2156</v>
      </c>
      <c r="K719" s="107" t="s">
        <v>2050</v>
      </c>
      <c r="L719" s="108">
        <v>0.34567222118039376</v>
      </c>
      <c r="M719" s="93">
        <v>0.45</v>
      </c>
      <c r="N719" s="108">
        <v>0.3099338073107944</v>
      </c>
      <c r="O719" s="107" t="s">
        <v>2691</v>
      </c>
      <c r="P719" s="107"/>
      <c r="Q719" s="107" t="s">
        <v>1259</v>
      </c>
      <c r="R719" s="107" t="s">
        <v>2080</v>
      </c>
      <c r="S719" s="107"/>
      <c r="T719" s="93">
        <v>1.1551974012973574</v>
      </c>
      <c r="U719" s="109">
        <v>45</v>
      </c>
      <c r="V719" s="110">
        <v>45931</v>
      </c>
      <c r="W719" s="110"/>
      <c r="X719" s="107" t="s">
        <v>2053</v>
      </c>
      <c r="Y719" s="107" t="s">
        <v>2093</v>
      </c>
      <c r="Z719" s="107"/>
      <c r="AA719" s="107" t="s">
        <v>2048</v>
      </c>
      <c r="AB719" s="107"/>
      <c r="AC719" s="107"/>
      <c r="AD719" s="107" t="s">
        <v>1264</v>
      </c>
      <c r="AE719" s="110">
        <v>45146</v>
      </c>
      <c r="AF719" s="106" t="s">
        <v>2082</v>
      </c>
      <c r="AG719" s="108">
        <v>4.9541447478050367E-5</v>
      </c>
      <c r="AH719" s="108">
        <v>4.7469438462018648E-5</v>
      </c>
      <c r="AI719" s="108">
        <v>0.25403770747196863</v>
      </c>
      <c r="AJ719" s="106" t="s">
        <v>1267</v>
      </c>
      <c r="AK719" s="97">
        <v>180.20957674346633</v>
      </c>
      <c r="AL719" s="108">
        <v>7.1438925710614666E-5</v>
      </c>
      <c r="AM719" s="111"/>
      <c r="AN719" s="112">
        <v>15</v>
      </c>
      <c r="AO719" s="113" t="s">
        <v>1266</v>
      </c>
      <c r="AP719" s="113" t="s">
        <v>1267</v>
      </c>
      <c r="AQ719" s="113" t="s">
        <v>1365</v>
      </c>
      <c r="AR719" s="114" t="s">
        <v>1267</v>
      </c>
      <c r="AS719" s="114"/>
      <c r="AT719" s="107"/>
    </row>
    <row r="720" spans="1:46" x14ac:dyDescent="0.25">
      <c r="A720" s="106" t="s">
        <v>2693</v>
      </c>
      <c r="B720" s="107" t="s">
        <v>1271</v>
      </c>
      <c r="C720" s="107" t="s">
        <v>1257</v>
      </c>
      <c r="D720" s="107" t="s">
        <v>34</v>
      </c>
      <c r="E720" s="107" t="s">
        <v>22</v>
      </c>
      <c r="F720" s="107" t="s">
        <v>23</v>
      </c>
      <c r="G720" s="107" t="s">
        <v>557</v>
      </c>
      <c r="H720" s="107" t="s">
        <v>2634</v>
      </c>
      <c r="I720" s="107" t="s">
        <v>2048</v>
      </c>
      <c r="J720" s="107" t="s">
        <v>2156</v>
      </c>
      <c r="K720" s="107" t="s">
        <v>2050</v>
      </c>
      <c r="L720" s="108">
        <v>0.35269645796840277</v>
      </c>
      <c r="M720" s="93">
        <v>0.6</v>
      </c>
      <c r="N720" s="108">
        <v>0.31623182120304771</v>
      </c>
      <c r="O720" s="107" t="s">
        <v>2691</v>
      </c>
      <c r="P720" s="107"/>
      <c r="Q720" s="107" t="s">
        <v>1259</v>
      </c>
      <c r="R720" s="107" t="s">
        <v>2080</v>
      </c>
      <c r="S720" s="107"/>
      <c r="T720" s="93">
        <v>1.1551974012973574</v>
      </c>
      <c r="U720" s="109">
        <v>45</v>
      </c>
      <c r="V720" s="110">
        <v>45931</v>
      </c>
      <c r="W720" s="110"/>
      <c r="X720" s="107" t="s">
        <v>2053</v>
      </c>
      <c r="Y720" s="107" t="s">
        <v>2093</v>
      </c>
      <c r="Z720" s="107"/>
      <c r="AA720" s="107" t="s">
        <v>2048</v>
      </c>
      <c r="AB720" s="107"/>
      <c r="AC720" s="107"/>
      <c r="AD720" s="107" t="s">
        <v>1264</v>
      </c>
      <c r="AE720" s="110">
        <v>45146</v>
      </c>
      <c r="AF720" s="106" t="s">
        <v>2082</v>
      </c>
      <c r="AG720" s="108">
        <v>5.0548155094642252E-5</v>
      </c>
      <c r="AH720" s="108">
        <v>4.843404179292105E-5</v>
      </c>
      <c r="AI720" s="108">
        <v>0.25919988395312377</v>
      </c>
      <c r="AJ720" s="106" t="s">
        <v>1267</v>
      </c>
      <c r="AK720" s="97">
        <v>176.1427457633952</v>
      </c>
      <c r="AL720" s="108">
        <v>7.2890601313469993E-5</v>
      </c>
      <c r="AM720" s="111"/>
      <c r="AN720" s="112">
        <v>15</v>
      </c>
      <c r="AO720" s="113" t="s">
        <v>1266</v>
      </c>
      <c r="AP720" s="113" t="s">
        <v>1267</v>
      </c>
      <c r="AQ720" s="113" t="s">
        <v>1365</v>
      </c>
      <c r="AR720" s="114" t="s">
        <v>1267</v>
      </c>
      <c r="AS720" s="114"/>
      <c r="AT720" s="120"/>
    </row>
    <row r="721" spans="1:46" x14ac:dyDescent="0.25">
      <c r="A721" s="106" t="s">
        <v>2694</v>
      </c>
      <c r="B721" s="107" t="s">
        <v>1256</v>
      </c>
      <c r="C721" s="107" t="s">
        <v>1257</v>
      </c>
      <c r="D721" s="107" t="s">
        <v>34</v>
      </c>
      <c r="E721" s="107" t="s">
        <v>22</v>
      </c>
      <c r="F721" s="107" t="s">
        <v>23</v>
      </c>
      <c r="G721" s="107" t="s">
        <v>557</v>
      </c>
      <c r="H721" s="107" t="s">
        <v>2617</v>
      </c>
      <c r="I721" s="107" t="s">
        <v>2065</v>
      </c>
      <c r="J721" s="107" t="s">
        <v>2049</v>
      </c>
      <c r="K721" s="107" t="s">
        <v>2050</v>
      </c>
      <c r="L721" s="108">
        <v>0.89295566544329186</v>
      </c>
      <c r="M721" s="93">
        <v>0.9</v>
      </c>
      <c r="N721" s="108">
        <v>0.80353547971681805</v>
      </c>
      <c r="O721" s="107" t="s">
        <v>2695</v>
      </c>
      <c r="P721" s="107"/>
      <c r="Q721" s="107" t="s">
        <v>1259</v>
      </c>
      <c r="R721" s="107" t="s">
        <v>2052</v>
      </c>
      <c r="S721" s="107"/>
      <c r="T721" s="93">
        <v>1.0454073033305615</v>
      </c>
      <c r="U721" s="109">
        <v>25</v>
      </c>
      <c r="V721" s="110">
        <v>45931</v>
      </c>
      <c r="W721" s="110"/>
      <c r="X721" s="107" t="s">
        <v>2053</v>
      </c>
      <c r="Y721" s="107" t="s">
        <v>2054</v>
      </c>
      <c r="Z721" s="107"/>
      <c r="AA721" s="107" t="s">
        <v>2065</v>
      </c>
      <c r="AB721" s="107"/>
      <c r="AC721" s="107"/>
      <c r="AD721" s="107" t="s">
        <v>1264</v>
      </c>
      <c r="AE721" s="110">
        <v>45069</v>
      </c>
      <c r="AF721" s="106" t="s">
        <v>2055</v>
      </c>
      <c r="AG721" s="108">
        <v>0</v>
      </c>
      <c r="AH721" s="108">
        <v>7.8711810010817331E-5</v>
      </c>
      <c r="AI721" s="108">
        <v>0.35920578682972315</v>
      </c>
      <c r="AJ721" s="106" t="s">
        <v>1267</v>
      </c>
      <c r="AK721" s="97">
        <v>126.18684113001049</v>
      </c>
      <c r="AL721" s="108">
        <v>1.9734874421771721E-4</v>
      </c>
      <c r="AM721" s="111"/>
      <c r="AN721" s="112">
        <v>15</v>
      </c>
      <c r="AO721" s="113" t="s">
        <v>1266</v>
      </c>
      <c r="AP721" s="113" t="s">
        <v>1267</v>
      </c>
      <c r="AQ721" s="113" t="s">
        <v>1365</v>
      </c>
      <c r="AR721" s="114" t="s">
        <v>1267</v>
      </c>
      <c r="AS721" s="114"/>
      <c r="AT721" s="107"/>
    </row>
    <row r="722" spans="1:46" x14ac:dyDescent="0.25">
      <c r="A722" s="106" t="s">
        <v>2696</v>
      </c>
      <c r="B722" s="107" t="s">
        <v>1269</v>
      </c>
      <c r="C722" s="107" t="s">
        <v>1257</v>
      </c>
      <c r="D722" s="107" t="s">
        <v>34</v>
      </c>
      <c r="E722" s="107" t="s">
        <v>22</v>
      </c>
      <c r="F722" s="107" t="s">
        <v>23</v>
      </c>
      <c r="G722" s="107" t="s">
        <v>557</v>
      </c>
      <c r="H722" s="107" t="s">
        <v>2617</v>
      </c>
      <c r="I722" s="107" t="s">
        <v>2065</v>
      </c>
      <c r="J722" s="107" t="s">
        <v>2049</v>
      </c>
      <c r="K722" s="107" t="s">
        <v>2050</v>
      </c>
      <c r="L722" s="108">
        <v>1.055500399746657</v>
      </c>
      <c r="M722" s="93">
        <v>0.9</v>
      </c>
      <c r="N722" s="108">
        <v>0.95043229883898028</v>
      </c>
      <c r="O722" s="107" t="s">
        <v>2695</v>
      </c>
      <c r="P722" s="107"/>
      <c r="Q722" s="107" t="s">
        <v>1259</v>
      </c>
      <c r="R722" s="107" t="s">
        <v>2052</v>
      </c>
      <c r="S722" s="107"/>
      <c r="T722" s="93">
        <v>1.1378805582115481</v>
      </c>
      <c r="U722" s="109">
        <v>25</v>
      </c>
      <c r="V722" s="110">
        <v>45931</v>
      </c>
      <c r="W722" s="110"/>
      <c r="X722" s="107" t="s">
        <v>2053</v>
      </c>
      <c r="Y722" s="107" t="s">
        <v>2054</v>
      </c>
      <c r="Z722" s="107"/>
      <c r="AA722" s="107" t="s">
        <v>2065</v>
      </c>
      <c r="AB722" s="107"/>
      <c r="AC722" s="107"/>
      <c r="AD722" s="107" t="s">
        <v>1264</v>
      </c>
      <c r="AE722" s="110">
        <v>45069</v>
      </c>
      <c r="AF722" s="106" t="s">
        <v>2055</v>
      </c>
      <c r="AG722" s="108">
        <v>0</v>
      </c>
      <c r="AH722" s="108">
        <v>8.4603367199972946E-5</v>
      </c>
      <c r="AI722" s="108">
        <v>0.35471530390429951</v>
      </c>
      <c r="AJ722" s="106" t="s">
        <v>1267</v>
      </c>
      <c r="AK722" s="97">
        <v>128.11324829171369</v>
      </c>
      <c r="AL722" s="108">
        <v>2.1212024308944841E-4</v>
      </c>
      <c r="AM722" s="111"/>
      <c r="AN722" s="112">
        <v>15</v>
      </c>
      <c r="AO722" s="113" t="s">
        <v>1266</v>
      </c>
      <c r="AP722" s="113" t="s">
        <v>1267</v>
      </c>
      <c r="AQ722" s="113" t="s">
        <v>1365</v>
      </c>
      <c r="AR722" s="114" t="s">
        <v>1267</v>
      </c>
      <c r="AS722" s="114"/>
      <c r="AT722" s="107"/>
    </row>
    <row r="723" spans="1:46" x14ac:dyDescent="0.25">
      <c r="A723" s="106" t="s">
        <v>2697</v>
      </c>
      <c r="B723" s="107" t="s">
        <v>1271</v>
      </c>
      <c r="C723" s="107" t="s">
        <v>1257</v>
      </c>
      <c r="D723" s="107" t="s">
        <v>34</v>
      </c>
      <c r="E723" s="107" t="s">
        <v>22</v>
      </c>
      <c r="F723" s="107" t="s">
        <v>23</v>
      </c>
      <c r="G723" s="107" t="s">
        <v>557</v>
      </c>
      <c r="H723" s="107" t="s">
        <v>2617</v>
      </c>
      <c r="I723" s="107" t="s">
        <v>2065</v>
      </c>
      <c r="J723" s="107" t="s">
        <v>2049</v>
      </c>
      <c r="K723" s="107" t="s">
        <v>2050</v>
      </c>
      <c r="L723" s="108">
        <v>1.055500399746657</v>
      </c>
      <c r="M723" s="93">
        <v>0.9</v>
      </c>
      <c r="N723" s="108">
        <v>0.95043229883898028</v>
      </c>
      <c r="O723" s="107" t="s">
        <v>2695</v>
      </c>
      <c r="P723" s="107"/>
      <c r="Q723" s="107" t="s">
        <v>1259</v>
      </c>
      <c r="R723" s="107" t="s">
        <v>2052</v>
      </c>
      <c r="S723" s="107"/>
      <c r="T723" s="93">
        <v>1.1378805582115481</v>
      </c>
      <c r="U723" s="109">
        <v>25</v>
      </c>
      <c r="V723" s="110">
        <v>45931</v>
      </c>
      <c r="W723" s="110"/>
      <c r="X723" s="107" t="s">
        <v>2053</v>
      </c>
      <c r="Y723" s="107" t="s">
        <v>2054</v>
      </c>
      <c r="Z723" s="107"/>
      <c r="AA723" s="107" t="s">
        <v>2065</v>
      </c>
      <c r="AB723" s="107"/>
      <c r="AC723" s="107"/>
      <c r="AD723" s="107" t="s">
        <v>1264</v>
      </c>
      <c r="AE723" s="110">
        <v>45069</v>
      </c>
      <c r="AF723" s="106" t="s">
        <v>2055</v>
      </c>
      <c r="AG723" s="108">
        <v>0</v>
      </c>
      <c r="AH723" s="108">
        <v>8.4603367199972946E-5</v>
      </c>
      <c r="AI723" s="108">
        <v>0.35471530390429951</v>
      </c>
      <c r="AJ723" s="106" t="s">
        <v>1267</v>
      </c>
      <c r="AK723" s="97">
        <v>128.11324829171369</v>
      </c>
      <c r="AL723" s="108">
        <v>2.1212024308944841E-4</v>
      </c>
      <c r="AM723" s="111"/>
      <c r="AN723" s="112">
        <v>15</v>
      </c>
      <c r="AO723" s="113" t="s">
        <v>1266</v>
      </c>
      <c r="AP723" s="113" t="s">
        <v>1267</v>
      </c>
      <c r="AQ723" s="113" t="s">
        <v>1365</v>
      </c>
      <c r="AR723" s="114" t="s">
        <v>1267</v>
      </c>
      <c r="AS723" s="114"/>
      <c r="AT723" s="107"/>
    </row>
    <row r="724" spans="1:46" x14ac:dyDescent="0.25">
      <c r="A724" s="106" t="s">
        <v>2698</v>
      </c>
      <c r="B724" s="107" t="s">
        <v>1256</v>
      </c>
      <c r="C724" s="107" t="s">
        <v>1257</v>
      </c>
      <c r="D724" s="107" t="s">
        <v>34</v>
      </c>
      <c r="E724" s="107" t="s">
        <v>22</v>
      </c>
      <c r="F724" s="107" t="s">
        <v>23</v>
      </c>
      <c r="G724" s="107" t="s">
        <v>1175</v>
      </c>
      <c r="H724" s="107" t="s">
        <v>2617</v>
      </c>
      <c r="I724" s="107" t="s">
        <v>2123</v>
      </c>
      <c r="J724" s="107" t="s">
        <v>2165</v>
      </c>
      <c r="K724" s="107" t="s">
        <v>2050</v>
      </c>
      <c r="L724" s="108">
        <v>18.375410558590161</v>
      </c>
      <c r="M724" s="93">
        <v>10</v>
      </c>
      <c r="N724" s="108">
        <v>16.535305065633086</v>
      </c>
      <c r="O724" s="107" t="s">
        <v>2699</v>
      </c>
      <c r="P724" s="107"/>
      <c r="Q724" s="107" t="s">
        <v>1259</v>
      </c>
      <c r="R724" s="107" t="s">
        <v>2052</v>
      </c>
      <c r="S724" s="107"/>
      <c r="T724" s="93">
        <v>26.072600681090119</v>
      </c>
      <c r="U724" s="109">
        <v>25</v>
      </c>
      <c r="V724" s="110">
        <v>45931</v>
      </c>
      <c r="W724" s="110"/>
      <c r="X724" s="107" t="s">
        <v>2126</v>
      </c>
      <c r="Y724" s="107" t="s">
        <v>2167</v>
      </c>
      <c r="Z724" s="107"/>
      <c r="AA724" s="107" t="s">
        <v>2128</v>
      </c>
      <c r="AB724" s="107"/>
      <c r="AC724" s="107"/>
      <c r="AD724" s="107" t="s">
        <v>1264</v>
      </c>
      <c r="AE724" s="110">
        <v>45069</v>
      </c>
      <c r="AF724" s="106" t="s">
        <v>2055</v>
      </c>
      <c r="AG724" s="108">
        <v>2.7591626368965315E-3</v>
      </c>
      <c r="AH724" s="108">
        <v>2.6494525494149728E-3</v>
      </c>
      <c r="AI724" s="108">
        <v>0.4870030653037194</v>
      </c>
      <c r="AJ724" s="106" t="s">
        <v>1267</v>
      </c>
      <c r="AK724" s="97">
        <v>84.380298508693969</v>
      </c>
      <c r="AL724" s="108">
        <v>6.7999999999999996E-3</v>
      </c>
      <c r="AM724" s="111"/>
      <c r="AN724" s="112">
        <v>15</v>
      </c>
      <c r="AO724" s="113" t="s">
        <v>1266</v>
      </c>
      <c r="AP724" s="113" t="s">
        <v>1267</v>
      </c>
      <c r="AQ724" s="113" t="s">
        <v>1365</v>
      </c>
      <c r="AR724" s="114" t="s">
        <v>1267</v>
      </c>
      <c r="AS724" s="114"/>
      <c r="AT724" s="120"/>
    </row>
    <row r="725" spans="1:46" x14ac:dyDescent="0.25">
      <c r="A725" s="106" t="s">
        <v>2700</v>
      </c>
      <c r="B725" s="107" t="s">
        <v>1256</v>
      </c>
      <c r="C725" s="107" t="s">
        <v>1257</v>
      </c>
      <c r="D725" s="107" t="s">
        <v>34</v>
      </c>
      <c r="E725" s="107" t="s">
        <v>22</v>
      </c>
      <c r="F725" s="107" t="s">
        <v>23</v>
      </c>
      <c r="G725" s="107" t="s">
        <v>1175</v>
      </c>
      <c r="H725" s="107" t="s">
        <v>2617</v>
      </c>
      <c r="I725" s="107" t="s">
        <v>2123</v>
      </c>
      <c r="J725" s="107" t="s">
        <v>2169</v>
      </c>
      <c r="K725" s="107" t="s">
        <v>2050</v>
      </c>
      <c r="L725" s="108">
        <v>7.4620067201717166</v>
      </c>
      <c r="M725" s="93">
        <v>10</v>
      </c>
      <c r="N725" s="108">
        <v>6.71476466479072</v>
      </c>
      <c r="O725" s="107" t="s">
        <v>2701</v>
      </c>
      <c r="P725" s="107"/>
      <c r="Q725" s="107" t="s">
        <v>1259</v>
      </c>
      <c r="R725" s="107" t="s">
        <v>2052</v>
      </c>
      <c r="S725" s="107"/>
      <c r="T725" s="93">
        <v>26.072600681090119</v>
      </c>
      <c r="U725" s="109">
        <v>25</v>
      </c>
      <c r="V725" s="110">
        <v>45931</v>
      </c>
      <c r="W725" s="110"/>
      <c r="X725" s="107" t="s">
        <v>2126</v>
      </c>
      <c r="Y725" s="107" t="s">
        <v>2167</v>
      </c>
      <c r="Z725" s="107"/>
      <c r="AA725" s="107" t="s">
        <v>2128</v>
      </c>
      <c r="AB725" s="107"/>
      <c r="AC725" s="107"/>
      <c r="AD725" s="107" t="s">
        <v>1264</v>
      </c>
      <c r="AE725" s="110">
        <v>42390</v>
      </c>
      <c r="AF725" s="106" t="s">
        <v>2055</v>
      </c>
      <c r="AG725" s="108">
        <v>1.1204587822906471E-3</v>
      </c>
      <c r="AH725" s="108">
        <v>1.0759069935048827E-3</v>
      </c>
      <c r="AI725" s="108">
        <v>0.19776538512995259</v>
      </c>
      <c r="AJ725" s="106" t="s">
        <v>1267</v>
      </c>
      <c r="AK725" s="97">
        <v>244.62834748306901</v>
      </c>
      <c r="AL725" s="108">
        <v>5.1709E-3</v>
      </c>
      <c r="AM725" s="111"/>
      <c r="AN725" s="112">
        <v>15</v>
      </c>
      <c r="AO725" s="113" t="s">
        <v>1266</v>
      </c>
      <c r="AP725" s="113" t="s">
        <v>1267</v>
      </c>
      <c r="AQ725" s="113" t="s">
        <v>1365</v>
      </c>
      <c r="AR725" s="114" t="s">
        <v>1267</v>
      </c>
      <c r="AS725" s="114"/>
      <c r="AT725" s="107"/>
    </row>
    <row r="726" spans="1:46" x14ac:dyDescent="0.25">
      <c r="A726" s="106" t="s">
        <v>2702</v>
      </c>
      <c r="B726" s="107" t="s">
        <v>1269</v>
      </c>
      <c r="C726" s="107" t="s">
        <v>1257</v>
      </c>
      <c r="D726" s="107" t="s">
        <v>34</v>
      </c>
      <c r="E726" s="107" t="s">
        <v>22</v>
      </c>
      <c r="F726" s="107" t="s">
        <v>23</v>
      </c>
      <c r="G726" s="107" t="s">
        <v>1175</v>
      </c>
      <c r="H726" s="107" t="s">
        <v>2617</v>
      </c>
      <c r="I726" s="107" t="s">
        <v>2123</v>
      </c>
      <c r="J726" s="107" t="s">
        <v>2165</v>
      </c>
      <c r="K726" s="107" t="s">
        <v>2050</v>
      </c>
      <c r="L726" s="108">
        <v>21.766883205857123</v>
      </c>
      <c r="M726" s="93">
        <v>10</v>
      </c>
      <c r="N726" s="108">
        <v>19.600133594329225</v>
      </c>
      <c r="O726" s="107" t="s">
        <v>2699</v>
      </c>
      <c r="P726" s="107"/>
      <c r="Q726" s="107" t="s">
        <v>1259</v>
      </c>
      <c r="R726" s="107" t="s">
        <v>2052</v>
      </c>
      <c r="S726" s="107"/>
      <c r="T726" s="93">
        <v>26.072600681090119</v>
      </c>
      <c r="U726" s="109">
        <v>25</v>
      </c>
      <c r="V726" s="110">
        <v>45931</v>
      </c>
      <c r="W726" s="110"/>
      <c r="X726" s="107" t="s">
        <v>2126</v>
      </c>
      <c r="Y726" s="107" t="s">
        <v>2167</v>
      </c>
      <c r="Z726" s="107"/>
      <c r="AA726" s="107" t="s">
        <v>2128</v>
      </c>
      <c r="AB726" s="107"/>
      <c r="AC726" s="107"/>
      <c r="AD726" s="107" t="s">
        <v>1264</v>
      </c>
      <c r="AE726" s="110">
        <v>42390</v>
      </c>
      <c r="AF726" s="106" t="s">
        <v>2055</v>
      </c>
      <c r="AG726" s="108">
        <v>3.363034311219597E-3</v>
      </c>
      <c r="AH726" s="108">
        <v>3.2295701246304307E-3</v>
      </c>
      <c r="AI726" s="108">
        <v>0.59094807302548269</v>
      </c>
      <c r="AJ726" s="106" t="s">
        <v>1267</v>
      </c>
      <c r="AK726" s="97">
        <v>66.512047310283165</v>
      </c>
      <c r="AL726" s="108">
        <v>8.0000000000000002E-3</v>
      </c>
      <c r="AM726" s="111"/>
      <c r="AN726" s="112">
        <v>15</v>
      </c>
      <c r="AO726" s="113" t="s">
        <v>1266</v>
      </c>
      <c r="AP726" s="113" t="s">
        <v>1267</v>
      </c>
      <c r="AQ726" s="113" t="s">
        <v>1365</v>
      </c>
      <c r="AR726" s="114" t="s">
        <v>1267</v>
      </c>
      <c r="AS726" s="114"/>
      <c r="AT726" s="107"/>
    </row>
    <row r="727" spans="1:46" x14ac:dyDescent="0.25">
      <c r="A727" s="106" t="s">
        <v>2703</v>
      </c>
      <c r="B727" s="107" t="s">
        <v>1269</v>
      </c>
      <c r="C727" s="107" t="s">
        <v>1257</v>
      </c>
      <c r="D727" s="107" t="s">
        <v>34</v>
      </c>
      <c r="E727" s="107" t="s">
        <v>22</v>
      </c>
      <c r="F727" s="107" t="s">
        <v>23</v>
      </c>
      <c r="G727" s="107" t="s">
        <v>1175</v>
      </c>
      <c r="H727" s="107" t="s">
        <v>2617</v>
      </c>
      <c r="I727" s="107" t="s">
        <v>2123</v>
      </c>
      <c r="J727" s="107" t="s">
        <v>2169</v>
      </c>
      <c r="K727" s="107" t="s">
        <v>2050</v>
      </c>
      <c r="L727" s="108">
        <v>9.8947747179246459</v>
      </c>
      <c r="M727" s="93">
        <v>10</v>
      </c>
      <c r="N727" s="108">
        <v>8.9098151776239813</v>
      </c>
      <c r="O727" s="107" t="s">
        <v>2701</v>
      </c>
      <c r="P727" s="107"/>
      <c r="Q727" s="107" t="s">
        <v>1259</v>
      </c>
      <c r="R727" s="107" t="s">
        <v>2052</v>
      </c>
      <c r="S727" s="107"/>
      <c r="T727" s="93">
        <v>26.072600681090119</v>
      </c>
      <c r="U727" s="109">
        <v>25</v>
      </c>
      <c r="V727" s="110">
        <v>45931</v>
      </c>
      <c r="W727" s="110"/>
      <c r="X727" s="107" t="s">
        <v>2126</v>
      </c>
      <c r="Y727" s="107" t="s">
        <v>2167</v>
      </c>
      <c r="Z727" s="107"/>
      <c r="AA727" s="107" t="s">
        <v>2128</v>
      </c>
      <c r="AB727" s="107"/>
      <c r="AC727" s="107"/>
      <c r="AD727" s="107" t="s">
        <v>1264</v>
      </c>
      <c r="AE727" s="110">
        <v>45069</v>
      </c>
      <c r="AF727" s="106" t="s">
        <v>2055</v>
      </c>
      <c r="AG727" s="108">
        <v>1.528765811965887E-3</v>
      </c>
      <c r="AH727" s="108">
        <v>1.4680957543043698E-3</v>
      </c>
      <c r="AI727" s="108">
        <v>0.26863276644978812</v>
      </c>
      <c r="AJ727" s="106" t="s">
        <v>1267</v>
      </c>
      <c r="AK727" s="97">
        <v>177.49362912086337</v>
      </c>
      <c r="AL727" s="108">
        <v>3.5999999999999999E-3</v>
      </c>
      <c r="AM727" s="111"/>
      <c r="AN727" s="112">
        <v>15</v>
      </c>
      <c r="AO727" s="113" t="s">
        <v>1266</v>
      </c>
      <c r="AP727" s="113" t="s">
        <v>1267</v>
      </c>
      <c r="AQ727" s="113" t="s">
        <v>1365</v>
      </c>
      <c r="AR727" s="114" t="s">
        <v>1267</v>
      </c>
      <c r="AS727" s="114"/>
      <c r="AT727" s="107"/>
    </row>
    <row r="728" spans="1:46" x14ac:dyDescent="0.25">
      <c r="A728" s="106" t="s">
        <v>2704</v>
      </c>
      <c r="B728" s="107" t="s">
        <v>1271</v>
      </c>
      <c r="C728" s="107" t="s">
        <v>1257</v>
      </c>
      <c r="D728" s="107" t="s">
        <v>34</v>
      </c>
      <c r="E728" s="107" t="s">
        <v>22</v>
      </c>
      <c r="F728" s="107" t="s">
        <v>23</v>
      </c>
      <c r="G728" s="107" t="s">
        <v>1175</v>
      </c>
      <c r="H728" s="107" t="s">
        <v>2617</v>
      </c>
      <c r="I728" s="107" t="s">
        <v>2123</v>
      </c>
      <c r="J728" s="107" t="s">
        <v>2165</v>
      </c>
      <c r="K728" s="107" t="s">
        <v>2050</v>
      </c>
      <c r="L728" s="108">
        <v>21.766883205857123</v>
      </c>
      <c r="M728" s="93">
        <v>10</v>
      </c>
      <c r="N728" s="108">
        <v>19.600133594329225</v>
      </c>
      <c r="O728" s="107" t="s">
        <v>2699</v>
      </c>
      <c r="P728" s="107"/>
      <c r="Q728" s="107" t="s">
        <v>1259</v>
      </c>
      <c r="R728" s="107" t="s">
        <v>2052</v>
      </c>
      <c r="S728" s="107"/>
      <c r="T728" s="93">
        <v>26.072600681090119</v>
      </c>
      <c r="U728" s="109">
        <v>25</v>
      </c>
      <c r="V728" s="110">
        <v>45931</v>
      </c>
      <c r="W728" s="110"/>
      <c r="X728" s="107" t="s">
        <v>2126</v>
      </c>
      <c r="Y728" s="107" t="s">
        <v>2167</v>
      </c>
      <c r="Z728" s="107"/>
      <c r="AA728" s="107" t="s">
        <v>2128</v>
      </c>
      <c r="AB728" s="107"/>
      <c r="AC728" s="107"/>
      <c r="AD728" s="107" t="s">
        <v>1264</v>
      </c>
      <c r="AE728" s="110">
        <v>42390</v>
      </c>
      <c r="AF728" s="106" t="s">
        <v>2055</v>
      </c>
      <c r="AG728" s="108">
        <v>3.363034311219597E-3</v>
      </c>
      <c r="AH728" s="108">
        <v>3.2295701246304307E-3</v>
      </c>
      <c r="AI728" s="108">
        <v>0.59094807302548269</v>
      </c>
      <c r="AJ728" s="106" t="s">
        <v>1267</v>
      </c>
      <c r="AK728" s="97">
        <v>66.512047310283165</v>
      </c>
      <c r="AL728" s="108">
        <v>8.0000000000000002E-3</v>
      </c>
      <c r="AM728" s="111"/>
      <c r="AN728" s="112">
        <v>15</v>
      </c>
      <c r="AO728" s="113" t="s">
        <v>1266</v>
      </c>
      <c r="AP728" s="113" t="s">
        <v>1267</v>
      </c>
      <c r="AQ728" s="113" t="s">
        <v>1365</v>
      </c>
      <c r="AR728" s="114" t="s">
        <v>1267</v>
      </c>
      <c r="AS728" s="114"/>
      <c r="AT728" s="120"/>
    </row>
    <row r="729" spans="1:46" x14ac:dyDescent="0.25">
      <c r="A729" s="106" t="s">
        <v>2705</v>
      </c>
      <c r="B729" s="107" t="s">
        <v>1271</v>
      </c>
      <c r="C729" s="107" t="s">
        <v>1257</v>
      </c>
      <c r="D729" s="107" t="s">
        <v>34</v>
      </c>
      <c r="E729" s="107" t="s">
        <v>22</v>
      </c>
      <c r="F729" s="107" t="s">
        <v>23</v>
      </c>
      <c r="G729" s="107" t="s">
        <v>1175</v>
      </c>
      <c r="H729" s="107" t="s">
        <v>2617</v>
      </c>
      <c r="I729" s="107" t="s">
        <v>2123</v>
      </c>
      <c r="J729" s="107" t="s">
        <v>2169</v>
      </c>
      <c r="K729" s="107" t="s">
        <v>2050</v>
      </c>
      <c r="L729" s="108">
        <v>9.8947747179246459</v>
      </c>
      <c r="M729" s="93">
        <v>10</v>
      </c>
      <c r="N729" s="108">
        <v>8.9098151776239813</v>
      </c>
      <c r="O729" s="107" t="s">
        <v>2701</v>
      </c>
      <c r="P729" s="107"/>
      <c r="Q729" s="107" t="s">
        <v>1259</v>
      </c>
      <c r="R729" s="107" t="s">
        <v>2052</v>
      </c>
      <c r="S729" s="107"/>
      <c r="T729" s="93">
        <v>26.072600681090119</v>
      </c>
      <c r="U729" s="109">
        <v>25</v>
      </c>
      <c r="V729" s="110">
        <v>45931</v>
      </c>
      <c r="W729" s="110"/>
      <c r="X729" s="107" t="s">
        <v>2126</v>
      </c>
      <c r="Y729" s="107" t="s">
        <v>2167</v>
      </c>
      <c r="Z729" s="107"/>
      <c r="AA729" s="107" t="s">
        <v>2128</v>
      </c>
      <c r="AB729" s="107"/>
      <c r="AC729" s="107"/>
      <c r="AD729" s="107" t="s">
        <v>1264</v>
      </c>
      <c r="AE729" s="110">
        <v>45069</v>
      </c>
      <c r="AF729" s="106" t="s">
        <v>2055</v>
      </c>
      <c r="AG729" s="108">
        <v>1.528765811965887E-3</v>
      </c>
      <c r="AH729" s="108">
        <v>1.4680957543043698E-3</v>
      </c>
      <c r="AI729" s="108">
        <v>0.26863276644978812</v>
      </c>
      <c r="AJ729" s="106" t="s">
        <v>1267</v>
      </c>
      <c r="AK729" s="97">
        <v>177.49362912086337</v>
      </c>
      <c r="AL729" s="108">
        <v>3.5999999999999999E-3</v>
      </c>
      <c r="AM729" s="111"/>
      <c r="AN729" s="112">
        <v>15</v>
      </c>
      <c r="AO729" s="113" t="s">
        <v>1266</v>
      </c>
      <c r="AP729" s="113" t="s">
        <v>1267</v>
      </c>
      <c r="AQ729" s="113" t="s">
        <v>1365</v>
      </c>
      <c r="AR729" s="114" t="s">
        <v>1267</v>
      </c>
      <c r="AS729" s="114"/>
      <c r="AT729" s="107"/>
    </row>
    <row r="730" spans="1:46" x14ac:dyDescent="0.25">
      <c r="A730" s="106" t="s">
        <v>2706</v>
      </c>
      <c r="B730" s="107" t="s">
        <v>1256</v>
      </c>
      <c r="C730" s="107" t="s">
        <v>1257</v>
      </c>
      <c r="D730" s="107" t="s">
        <v>34</v>
      </c>
      <c r="E730" s="107" t="s">
        <v>22</v>
      </c>
      <c r="F730" s="107" t="s">
        <v>23</v>
      </c>
      <c r="G730" s="107" t="s">
        <v>557</v>
      </c>
      <c r="H730" s="107" t="s">
        <v>2617</v>
      </c>
      <c r="I730" s="107" t="s">
        <v>2177</v>
      </c>
      <c r="J730" s="107" t="s">
        <v>1963</v>
      </c>
      <c r="K730" s="107" t="s">
        <v>2050</v>
      </c>
      <c r="L730" s="108">
        <v>87.96</v>
      </c>
      <c r="M730" s="93">
        <v>40</v>
      </c>
      <c r="N730" s="108">
        <v>81.56</v>
      </c>
      <c r="O730" s="107" t="s">
        <v>2707</v>
      </c>
      <c r="P730" s="107"/>
      <c r="Q730" s="107" t="s">
        <v>1259</v>
      </c>
      <c r="R730" s="107" t="s">
        <v>2052</v>
      </c>
      <c r="S730" s="107"/>
      <c r="T730" s="93">
        <v>332.27</v>
      </c>
      <c r="U730" s="109">
        <v>20</v>
      </c>
      <c r="V730" s="110">
        <v>45200</v>
      </c>
      <c r="W730" s="110"/>
      <c r="X730" s="107" t="s">
        <v>2180</v>
      </c>
      <c r="Y730" s="107" t="s">
        <v>1963</v>
      </c>
      <c r="Z730" s="107"/>
      <c r="AA730" s="107" t="s">
        <v>2181</v>
      </c>
      <c r="AB730" s="107"/>
      <c r="AC730" s="107"/>
      <c r="AD730" s="107" t="s">
        <v>1331</v>
      </c>
      <c r="AE730" s="110"/>
      <c r="AF730" s="106"/>
      <c r="AG730" s="108">
        <v>1.4530845785320759E-2</v>
      </c>
      <c r="AH730" s="108">
        <v>1.5174744146767684E-2</v>
      </c>
      <c r="AI730" s="108">
        <v>8.9635141831109294E-2</v>
      </c>
      <c r="AJ730" s="106" t="s">
        <v>1267</v>
      </c>
      <c r="AK730" s="97">
        <v>289.58847102381168</v>
      </c>
      <c r="AL730" s="108">
        <v>4.2385839121904828E-2</v>
      </c>
      <c r="AM730" s="111"/>
      <c r="AN730" s="112">
        <v>15</v>
      </c>
      <c r="AO730" s="113" t="s">
        <v>1266</v>
      </c>
      <c r="AP730" s="113" t="s">
        <v>1267</v>
      </c>
      <c r="AQ730" s="113" t="s">
        <v>1261</v>
      </c>
      <c r="AR730" s="114" t="s">
        <v>1267</v>
      </c>
      <c r="AS730" s="114"/>
      <c r="AT730" s="107"/>
    </row>
    <row r="731" spans="1:46" x14ac:dyDescent="0.25">
      <c r="A731" s="106" t="s">
        <v>2708</v>
      </c>
      <c r="B731" s="107" t="s">
        <v>1269</v>
      </c>
      <c r="C731" s="107" t="s">
        <v>1257</v>
      </c>
      <c r="D731" s="107" t="s">
        <v>34</v>
      </c>
      <c r="E731" s="107" t="s">
        <v>22</v>
      </c>
      <c r="F731" s="107" t="s">
        <v>23</v>
      </c>
      <c r="G731" s="107" t="s">
        <v>557</v>
      </c>
      <c r="H731" s="107" t="s">
        <v>2617</v>
      </c>
      <c r="I731" s="107" t="s">
        <v>2177</v>
      </c>
      <c r="J731" s="107" t="s">
        <v>1963</v>
      </c>
      <c r="K731" s="107" t="s">
        <v>2050</v>
      </c>
      <c r="L731" s="108">
        <v>125.81</v>
      </c>
      <c r="M731" s="93">
        <v>40</v>
      </c>
      <c r="N731" s="108">
        <v>116.66</v>
      </c>
      <c r="O731" s="107" t="s">
        <v>2707</v>
      </c>
      <c r="P731" s="107"/>
      <c r="Q731" s="107" t="s">
        <v>1259</v>
      </c>
      <c r="R731" s="107" t="s">
        <v>2052</v>
      </c>
      <c r="S731" s="107"/>
      <c r="T731" s="93">
        <v>332.27</v>
      </c>
      <c r="U731" s="109">
        <v>20</v>
      </c>
      <c r="V731" s="110">
        <v>45200</v>
      </c>
      <c r="W731" s="110"/>
      <c r="X731" s="107" t="s">
        <v>2180</v>
      </c>
      <c r="Y731" s="107" t="s">
        <v>1963</v>
      </c>
      <c r="Z731" s="107"/>
      <c r="AA731" s="107" t="s">
        <v>2181</v>
      </c>
      <c r="AB731" s="107"/>
      <c r="AC731" s="107"/>
      <c r="AD731" s="107" t="s">
        <v>1331</v>
      </c>
      <c r="AE731" s="110"/>
      <c r="AF731" s="106"/>
      <c r="AG731" s="108">
        <v>2.0784311786605194E-2</v>
      </c>
      <c r="AH731" s="108">
        <v>2.1705316971087761E-2</v>
      </c>
      <c r="AI731" s="108">
        <v>0.12821034386975488</v>
      </c>
      <c r="AJ731" s="106" t="s">
        <v>1267</v>
      </c>
      <c r="AK731" s="97">
        <v>194.24859053164252</v>
      </c>
      <c r="AL731" s="108">
        <v>6.0626924864656852E-2</v>
      </c>
      <c r="AM731" s="111"/>
      <c r="AN731" s="112">
        <v>15</v>
      </c>
      <c r="AO731" s="113" t="s">
        <v>1266</v>
      </c>
      <c r="AP731" s="113" t="s">
        <v>1267</v>
      </c>
      <c r="AQ731" s="113" t="s">
        <v>1261</v>
      </c>
      <c r="AR731" s="114" t="s">
        <v>1267</v>
      </c>
      <c r="AS731" s="114"/>
      <c r="AT731" s="107"/>
    </row>
    <row r="732" spans="1:46" x14ac:dyDescent="0.25">
      <c r="A732" s="106" t="s">
        <v>2709</v>
      </c>
      <c r="B732" s="107" t="s">
        <v>1271</v>
      </c>
      <c r="C732" s="107" t="s">
        <v>1257</v>
      </c>
      <c r="D732" s="107" t="s">
        <v>34</v>
      </c>
      <c r="E732" s="107" t="s">
        <v>22</v>
      </c>
      <c r="F732" s="107" t="s">
        <v>23</v>
      </c>
      <c r="G732" s="107" t="s">
        <v>557</v>
      </c>
      <c r="H732" s="107" t="s">
        <v>2617</v>
      </c>
      <c r="I732" s="107" t="s">
        <v>2177</v>
      </c>
      <c r="J732" s="107" t="s">
        <v>1963</v>
      </c>
      <c r="K732" s="107" t="s">
        <v>2050</v>
      </c>
      <c r="L732" s="108">
        <v>148.31</v>
      </c>
      <c r="M732" s="93">
        <v>40</v>
      </c>
      <c r="N732" s="108">
        <v>137.52000000000001</v>
      </c>
      <c r="O732" s="107" t="s">
        <v>2707</v>
      </c>
      <c r="P732" s="107"/>
      <c r="Q732" s="107" t="s">
        <v>1259</v>
      </c>
      <c r="R732" s="107" t="s">
        <v>2052</v>
      </c>
      <c r="S732" s="107"/>
      <c r="T732" s="93">
        <v>332.27</v>
      </c>
      <c r="U732" s="109">
        <v>20</v>
      </c>
      <c r="V732" s="110">
        <v>45200</v>
      </c>
      <c r="W732" s="110"/>
      <c r="X732" s="107" t="s">
        <v>2180</v>
      </c>
      <c r="Y732" s="107" t="s">
        <v>1963</v>
      </c>
      <c r="Z732" s="107"/>
      <c r="AA732" s="107" t="s">
        <v>2181</v>
      </c>
      <c r="AB732" s="107"/>
      <c r="AC732" s="107"/>
      <c r="AD732" s="107" t="s">
        <v>1331</v>
      </c>
      <c r="AE732" s="110"/>
      <c r="AF732" s="106"/>
      <c r="AG732" s="108">
        <v>2.4500759102468257E-2</v>
      </c>
      <c r="AH732" s="108">
        <v>2.5586449424515594E-2</v>
      </c>
      <c r="AI732" s="108">
        <v>0.15113566337192436</v>
      </c>
      <c r="AJ732" s="106" t="s">
        <v>1267</v>
      </c>
      <c r="AK732" s="97">
        <v>160.64442276275722</v>
      </c>
      <c r="AL732" s="108">
        <v>7.1467638499808112E-2</v>
      </c>
      <c r="AM732" s="111"/>
      <c r="AN732" s="112">
        <v>15</v>
      </c>
      <c r="AO732" s="113" t="s">
        <v>1266</v>
      </c>
      <c r="AP732" s="113" t="s">
        <v>1267</v>
      </c>
      <c r="AQ732" s="113" t="s">
        <v>1261</v>
      </c>
      <c r="AR732" s="114" t="s">
        <v>1267</v>
      </c>
      <c r="AS732" s="114"/>
      <c r="AT732" s="120"/>
    </row>
    <row r="733" spans="1:46" x14ac:dyDescent="0.25">
      <c r="A733" s="106" t="s">
        <v>2710</v>
      </c>
      <c r="B733" s="107" t="s">
        <v>1256</v>
      </c>
      <c r="C733" s="107" t="s">
        <v>1257</v>
      </c>
      <c r="D733" s="107" t="s">
        <v>34</v>
      </c>
      <c r="E733" s="107" t="s">
        <v>22</v>
      </c>
      <c r="F733" s="107" t="s">
        <v>23</v>
      </c>
      <c r="G733" s="107" t="s">
        <v>557</v>
      </c>
      <c r="H733" s="107" t="s">
        <v>2711</v>
      </c>
      <c r="I733" s="107" t="s">
        <v>2177</v>
      </c>
      <c r="J733" s="107" t="s">
        <v>1963</v>
      </c>
      <c r="K733" s="107" t="s">
        <v>2050</v>
      </c>
      <c r="L733" s="108">
        <v>73.760000000000005</v>
      </c>
      <c r="M733" s="93">
        <v>40</v>
      </c>
      <c r="N733" s="108">
        <v>68.41</v>
      </c>
      <c r="O733" s="107" t="s">
        <v>2712</v>
      </c>
      <c r="P733" s="107"/>
      <c r="Q733" s="107" t="s">
        <v>1259</v>
      </c>
      <c r="R733" s="107" t="s">
        <v>2179</v>
      </c>
      <c r="S733" s="107"/>
      <c r="T733" s="93">
        <v>332.27</v>
      </c>
      <c r="U733" s="109">
        <v>20</v>
      </c>
      <c r="V733" s="110">
        <v>45200</v>
      </c>
      <c r="W733" s="110"/>
      <c r="X733" s="107" t="s">
        <v>2180</v>
      </c>
      <c r="Y733" s="107" t="s">
        <v>1963</v>
      </c>
      <c r="Z733" s="107"/>
      <c r="AA733" s="107" t="s">
        <v>2181</v>
      </c>
      <c r="AB733" s="107"/>
      <c r="AC733" s="107"/>
      <c r="AD733" s="107" t="s">
        <v>1331</v>
      </c>
      <c r="AE733" s="110"/>
      <c r="AF733" s="106"/>
      <c r="AG733" s="108">
        <v>1.2188023052645819E-2</v>
      </c>
      <c r="AH733" s="108">
        <v>1.2728105040220416E-2</v>
      </c>
      <c r="AI733" s="108">
        <v>7.5183178674180812E-2</v>
      </c>
      <c r="AJ733" s="106" t="s">
        <v>1267</v>
      </c>
      <c r="AK733" s="97">
        <v>350.49945583324444</v>
      </c>
      <c r="AL733" s="108">
        <v>3.5551928081529016E-2</v>
      </c>
      <c r="AM733" s="111"/>
      <c r="AN733" s="112">
        <v>15</v>
      </c>
      <c r="AO733" s="113" t="s">
        <v>1266</v>
      </c>
      <c r="AP733" s="113" t="s">
        <v>1267</v>
      </c>
      <c r="AQ733" s="113" t="s">
        <v>1261</v>
      </c>
      <c r="AR733" s="114" t="s">
        <v>1267</v>
      </c>
      <c r="AS733" s="114"/>
      <c r="AT733" s="107"/>
    </row>
    <row r="734" spans="1:46" x14ac:dyDescent="0.25">
      <c r="A734" s="106" t="s">
        <v>2713</v>
      </c>
      <c r="B734" s="107" t="s">
        <v>1269</v>
      </c>
      <c r="C734" s="107" t="s">
        <v>1257</v>
      </c>
      <c r="D734" s="107" t="s">
        <v>34</v>
      </c>
      <c r="E734" s="107" t="s">
        <v>22</v>
      </c>
      <c r="F734" s="107" t="s">
        <v>23</v>
      </c>
      <c r="G734" s="107" t="s">
        <v>557</v>
      </c>
      <c r="H734" s="107" t="s">
        <v>2711</v>
      </c>
      <c r="I734" s="107" t="s">
        <v>2177</v>
      </c>
      <c r="J734" s="107" t="s">
        <v>1963</v>
      </c>
      <c r="K734" s="107" t="s">
        <v>2050</v>
      </c>
      <c r="L734" s="108">
        <v>110.82</v>
      </c>
      <c r="M734" s="93">
        <v>40</v>
      </c>
      <c r="N734" s="108">
        <v>102.77</v>
      </c>
      <c r="O734" s="107" t="s">
        <v>2712</v>
      </c>
      <c r="P734" s="107"/>
      <c r="Q734" s="107" t="s">
        <v>1259</v>
      </c>
      <c r="R734" s="107" t="s">
        <v>2179</v>
      </c>
      <c r="S734" s="107"/>
      <c r="T734" s="93">
        <v>332.27</v>
      </c>
      <c r="U734" s="109">
        <v>20</v>
      </c>
      <c r="V734" s="110">
        <v>45200</v>
      </c>
      <c r="W734" s="110"/>
      <c r="X734" s="107" t="s">
        <v>2180</v>
      </c>
      <c r="Y734" s="107" t="s">
        <v>1963</v>
      </c>
      <c r="Z734" s="107"/>
      <c r="AA734" s="107" t="s">
        <v>2181</v>
      </c>
      <c r="AB734" s="107"/>
      <c r="AC734" s="107"/>
      <c r="AD734" s="107" t="s">
        <v>1331</v>
      </c>
      <c r="AE734" s="110"/>
      <c r="AF734" s="106"/>
      <c r="AG734" s="108">
        <v>1.8309649599772122E-2</v>
      </c>
      <c r="AH734" s="108">
        <v>1.912099627223289E-2</v>
      </c>
      <c r="AI734" s="108">
        <v>0.1129451143450601</v>
      </c>
      <c r="AJ734" s="106" t="s">
        <v>1267</v>
      </c>
      <c r="AK734" s="97">
        <v>224.190575848717</v>
      </c>
      <c r="AL734" s="108">
        <v>5.3408443925431037E-2</v>
      </c>
      <c r="AM734" s="111"/>
      <c r="AN734" s="112">
        <v>15</v>
      </c>
      <c r="AO734" s="113" t="s">
        <v>1266</v>
      </c>
      <c r="AP734" s="113" t="s">
        <v>1267</v>
      </c>
      <c r="AQ734" s="113" t="s">
        <v>1261</v>
      </c>
      <c r="AR734" s="114" t="s">
        <v>1267</v>
      </c>
      <c r="AS734" s="114"/>
      <c r="AT734" s="107"/>
    </row>
    <row r="735" spans="1:46" x14ac:dyDescent="0.25">
      <c r="A735" s="106" t="s">
        <v>2714</v>
      </c>
      <c r="B735" s="107" t="s">
        <v>1271</v>
      </c>
      <c r="C735" s="107" t="s">
        <v>1257</v>
      </c>
      <c r="D735" s="107" t="s">
        <v>34</v>
      </c>
      <c r="E735" s="107" t="s">
        <v>22</v>
      </c>
      <c r="F735" s="107" t="s">
        <v>23</v>
      </c>
      <c r="G735" s="107" t="s">
        <v>557</v>
      </c>
      <c r="H735" s="107" t="s">
        <v>2711</v>
      </c>
      <c r="I735" s="107" t="s">
        <v>2177</v>
      </c>
      <c r="J735" s="107" t="s">
        <v>1963</v>
      </c>
      <c r="K735" s="107" t="s">
        <v>2050</v>
      </c>
      <c r="L735" s="108">
        <v>132.16</v>
      </c>
      <c r="M735" s="93">
        <v>40</v>
      </c>
      <c r="N735" s="108">
        <v>122.56</v>
      </c>
      <c r="O735" s="107" t="s">
        <v>2712</v>
      </c>
      <c r="P735" s="107"/>
      <c r="Q735" s="107" t="s">
        <v>1259</v>
      </c>
      <c r="R735" s="107" t="s">
        <v>2179</v>
      </c>
      <c r="S735" s="107"/>
      <c r="T735" s="93">
        <v>332.27</v>
      </c>
      <c r="U735" s="109">
        <v>20</v>
      </c>
      <c r="V735" s="110">
        <v>45200</v>
      </c>
      <c r="W735" s="110"/>
      <c r="X735" s="107" t="s">
        <v>2180</v>
      </c>
      <c r="Y735" s="107" t="s">
        <v>1963</v>
      </c>
      <c r="Z735" s="107"/>
      <c r="AA735" s="107" t="s">
        <v>2181</v>
      </c>
      <c r="AB735" s="107"/>
      <c r="AC735" s="107"/>
      <c r="AD735" s="107" t="s">
        <v>1331</v>
      </c>
      <c r="AE735" s="110"/>
      <c r="AF735" s="106"/>
      <c r="AG735" s="108">
        <v>2.1835464191379501E-2</v>
      </c>
      <c r="AH735" s="108">
        <v>2.2803048585432164E-2</v>
      </c>
      <c r="AI735" s="108">
        <v>0.13469449463978364</v>
      </c>
      <c r="AJ735" s="106" t="s">
        <v>1267</v>
      </c>
      <c r="AK735" s="97">
        <v>183.58390722928328</v>
      </c>
      <c r="AL735" s="108">
        <v>6.3693090274407255E-2</v>
      </c>
      <c r="AM735" s="111"/>
      <c r="AN735" s="112">
        <v>15</v>
      </c>
      <c r="AO735" s="113" t="s">
        <v>1266</v>
      </c>
      <c r="AP735" s="113" t="s">
        <v>1267</v>
      </c>
      <c r="AQ735" s="113" t="s">
        <v>1261</v>
      </c>
      <c r="AR735" s="114" t="s">
        <v>1267</v>
      </c>
      <c r="AS735" s="114"/>
      <c r="AT735" s="107"/>
    </row>
    <row r="736" spans="1:46" x14ac:dyDescent="0.25">
      <c r="A736" s="106" t="s">
        <v>2715</v>
      </c>
      <c r="B736" s="107" t="s">
        <v>1256</v>
      </c>
      <c r="C736" s="107" t="s">
        <v>1257</v>
      </c>
      <c r="D736" s="107" t="s">
        <v>34</v>
      </c>
      <c r="E736" s="107" t="s">
        <v>22</v>
      </c>
      <c r="F736" s="107" t="s">
        <v>23</v>
      </c>
      <c r="G736" s="107" t="s">
        <v>24</v>
      </c>
      <c r="H736" s="107" t="s">
        <v>2711</v>
      </c>
      <c r="I736" s="107" t="s">
        <v>2189</v>
      </c>
      <c r="J736" s="107" t="s">
        <v>2190</v>
      </c>
      <c r="K736" s="107" t="s">
        <v>2050</v>
      </c>
      <c r="L736" s="108">
        <v>0.16764162983872857</v>
      </c>
      <c r="M736" s="93">
        <v>0.08</v>
      </c>
      <c r="N736" s="108">
        <v>0.15</v>
      </c>
      <c r="O736" s="107" t="s">
        <v>2716</v>
      </c>
      <c r="P736" s="107"/>
      <c r="Q736" s="107" t="s">
        <v>1259</v>
      </c>
      <c r="R736" s="107" t="s">
        <v>2179</v>
      </c>
      <c r="S736" s="107"/>
      <c r="T736" s="93">
        <v>0.2</v>
      </c>
      <c r="U736" s="109">
        <v>45</v>
      </c>
      <c r="V736" s="110">
        <v>45200</v>
      </c>
      <c r="W736" s="110"/>
      <c r="X736" s="107" t="s">
        <v>1424</v>
      </c>
      <c r="Y736" s="107"/>
      <c r="Z736" s="107"/>
      <c r="AA736" s="107" t="s">
        <v>2190</v>
      </c>
      <c r="AB736" s="107"/>
      <c r="AC736" s="107"/>
      <c r="AD736" s="107" t="s">
        <v>1331</v>
      </c>
      <c r="AE736" s="110"/>
      <c r="AF736" s="106"/>
      <c r="AG736" s="108">
        <v>2.672421368070272E-5</v>
      </c>
      <c r="AH736" s="108">
        <v>2.7908430873162729E-5</v>
      </c>
      <c r="AI736" s="108">
        <v>0.3898838509505177</v>
      </c>
      <c r="AJ736" s="106" t="s">
        <v>1267</v>
      </c>
      <c r="AK736" s="97">
        <v>45.610198751104583</v>
      </c>
      <c r="AL736" s="108">
        <v>3.4645936833337263E-5</v>
      </c>
      <c r="AM736" s="111"/>
      <c r="AN736" s="112">
        <v>12</v>
      </c>
      <c r="AO736" s="113" t="s">
        <v>1266</v>
      </c>
      <c r="AP736" s="113" t="s">
        <v>1267</v>
      </c>
      <c r="AQ736" s="113" t="s">
        <v>1365</v>
      </c>
      <c r="AR736" s="114" t="s">
        <v>1267</v>
      </c>
      <c r="AS736" s="114"/>
      <c r="AT736" s="120"/>
    </row>
    <row r="737" spans="1:46" x14ac:dyDescent="0.25">
      <c r="A737" s="106" t="s">
        <v>2717</v>
      </c>
      <c r="B737" s="107" t="s">
        <v>1256</v>
      </c>
      <c r="C737" s="107" t="s">
        <v>1257</v>
      </c>
      <c r="D737" s="107" t="s">
        <v>34</v>
      </c>
      <c r="E737" s="107" t="s">
        <v>22</v>
      </c>
      <c r="F737" s="107" t="s">
        <v>23</v>
      </c>
      <c r="G737" s="107" t="s">
        <v>24</v>
      </c>
      <c r="H737" s="107" t="s">
        <v>2711</v>
      </c>
      <c r="I737" s="107" t="s">
        <v>2189</v>
      </c>
      <c r="J737" s="107" t="s">
        <v>2193</v>
      </c>
      <c r="K737" s="107" t="s">
        <v>2050</v>
      </c>
      <c r="L737" s="108">
        <v>0.16764162983872857</v>
      </c>
      <c r="M737" s="93">
        <v>0.08</v>
      </c>
      <c r="N737" s="108">
        <v>0.15</v>
      </c>
      <c r="O737" s="107" t="s">
        <v>2718</v>
      </c>
      <c r="P737" s="107"/>
      <c r="Q737" s="107" t="s">
        <v>1259</v>
      </c>
      <c r="R737" s="107" t="s">
        <v>2179</v>
      </c>
      <c r="S737" s="107"/>
      <c r="T737" s="93">
        <v>0.2</v>
      </c>
      <c r="U737" s="109">
        <v>45</v>
      </c>
      <c r="V737" s="110">
        <v>45931</v>
      </c>
      <c r="W737" s="110"/>
      <c r="X737" s="107" t="s">
        <v>1424</v>
      </c>
      <c r="Y737" s="107"/>
      <c r="Z737" s="107"/>
      <c r="AA737" s="107" t="s">
        <v>2193</v>
      </c>
      <c r="AB737" s="107"/>
      <c r="AC737" s="107"/>
      <c r="AD737" s="107" t="s">
        <v>1331</v>
      </c>
      <c r="AE737" s="110"/>
      <c r="AF737" s="106"/>
      <c r="AG737" s="108">
        <v>2.672421368070272E-5</v>
      </c>
      <c r="AH737" s="108">
        <v>2.7908430873162729E-5</v>
      </c>
      <c r="AI737" s="108">
        <v>0.3898838509505177</v>
      </c>
      <c r="AJ737" s="106" t="s">
        <v>1267</v>
      </c>
      <c r="AK737" s="97">
        <v>45.610198751104583</v>
      </c>
      <c r="AL737" s="108">
        <v>3.4645936833337263E-5</v>
      </c>
      <c r="AM737" s="111"/>
      <c r="AN737" s="112">
        <v>12</v>
      </c>
      <c r="AO737" s="113" t="s">
        <v>1266</v>
      </c>
      <c r="AP737" s="113" t="s">
        <v>1267</v>
      </c>
      <c r="AQ737" s="113" t="s">
        <v>1365</v>
      </c>
      <c r="AR737" s="114" t="s">
        <v>1267</v>
      </c>
      <c r="AS737" s="114"/>
      <c r="AT737" s="107"/>
    </row>
    <row r="738" spans="1:46" x14ac:dyDescent="0.25">
      <c r="A738" s="106" t="s">
        <v>2719</v>
      </c>
      <c r="B738" s="107" t="s">
        <v>1269</v>
      </c>
      <c r="C738" s="107" t="s">
        <v>1257</v>
      </c>
      <c r="D738" s="107" t="s">
        <v>34</v>
      </c>
      <c r="E738" s="107" t="s">
        <v>22</v>
      </c>
      <c r="F738" s="107" t="s">
        <v>23</v>
      </c>
      <c r="G738" s="107" t="s">
        <v>24</v>
      </c>
      <c r="H738" s="107" t="s">
        <v>2711</v>
      </c>
      <c r="I738" s="107" t="s">
        <v>2189</v>
      </c>
      <c r="J738" s="107" t="s">
        <v>2190</v>
      </c>
      <c r="K738" s="107" t="s">
        <v>2050</v>
      </c>
      <c r="L738" s="108">
        <v>0.22352217311830477</v>
      </c>
      <c r="M738" s="93">
        <v>0.08</v>
      </c>
      <c r="N738" s="108">
        <v>0.2</v>
      </c>
      <c r="O738" s="107" t="s">
        <v>2716</v>
      </c>
      <c r="P738" s="107"/>
      <c r="Q738" s="107" t="s">
        <v>1259</v>
      </c>
      <c r="R738" s="107" t="s">
        <v>2179</v>
      </c>
      <c r="S738" s="107"/>
      <c r="T738" s="93">
        <v>0.2</v>
      </c>
      <c r="U738" s="109">
        <v>45</v>
      </c>
      <c r="V738" s="110">
        <v>45200</v>
      </c>
      <c r="W738" s="110"/>
      <c r="X738" s="107" t="s">
        <v>1424</v>
      </c>
      <c r="Y738" s="107"/>
      <c r="Z738" s="107"/>
      <c r="AA738" s="107" t="s">
        <v>2190</v>
      </c>
      <c r="AB738" s="107"/>
      <c r="AC738" s="107"/>
      <c r="AD738" s="107" t="s">
        <v>1331</v>
      </c>
      <c r="AE738" s="110"/>
      <c r="AF738" s="106"/>
      <c r="AG738" s="108">
        <v>3.5632284907603627E-5</v>
      </c>
      <c r="AH738" s="108">
        <v>3.721124116421698E-5</v>
      </c>
      <c r="AI738" s="108">
        <v>0.51984513460069026</v>
      </c>
      <c r="AJ738" s="106" t="s">
        <v>1267</v>
      </c>
      <c r="AK738" s="97">
        <v>27.385746461614257</v>
      </c>
      <c r="AL738" s="108">
        <v>4.619458244444967E-5</v>
      </c>
      <c r="AM738" s="111"/>
      <c r="AN738" s="112">
        <v>12</v>
      </c>
      <c r="AO738" s="113" t="s">
        <v>1266</v>
      </c>
      <c r="AP738" s="113" t="s">
        <v>1267</v>
      </c>
      <c r="AQ738" s="113" t="s">
        <v>1365</v>
      </c>
      <c r="AR738" s="114" t="s">
        <v>1267</v>
      </c>
      <c r="AS738" s="114"/>
      <c r="AT738" s="107"/>
    </row>
    <row r="739" spans="1:46" x14ac:dyDescent="0.25">
      <c r="A739" s="106" t="s">
        <v>2720</v>
      </c>
      <c r="B739" s="107" t="s">
        <v>1269</v>
      </c>
      <c r="C739" s="107" t="s">
        <v>1257</v>
      </c>
      <c r="D739" s="107" t="s">
        <v>34</v>
      </c>
      <c r="E739" s="107" t="s">
        <v>22</v>
      </c>
      <c r="F739" s="107" t="s">
        <v>23</v>
      </c>
      <c r="G739" s="107" t="s">
        <v>24</v>
      </c>
      <c r="H739" s="107" t="s">
        <v>2711</v>
      </c>
      <c r="I739" s="107" t="s">
        <v>2189</v>
      </c>
      <c r="J739" s="107" t="s">
        <v>2193</v>
      </c>
      <c r="K739" s="107" t="s">
        <v>2050</v>
      </c>
      <c r="L739" s="108">
        <v>0.22352217311830477</v>
      </c>
      <c r="M739" s="93">
        <v>0.08</v>
      </c>
      <c r="N739" s="108">
        <v>0.2</v>
      </c>
      <c r="O739" s="107" t="s">
        <v>2718</v>
      </c>
      <c r="P739" s="107"/>
      <c r="Q739" s="107" t="s">
        <v>1259</v>
      </c>
      <c r="R739" s="107" t="s">
        <v>2179</v>
      </c>
      <c r="S739" s="107"/>
      <c r="T739" s="93">
        <v>0.2</v>
      </c>
      <c r="U739" s="109">
        <v>45</v>
      </c>
      <c r="V739" s="110">
        <v>45200</v>
      </c>
      <c r="W739" s="110"/>
      <c r="X739" s="107" t="s">
        <v>1424</v>
      </c>
      <c r="Y739" s="107"/>
      <c r="Z739" s="107"/>
      <c r="AA739" s="107" t="s">
        <v>2193</v>
      </c>
      <c r="AB739" s="107"/>
      <c r="AC739" s="107"/>
      <c r="AD739" s="107" t="s">
        <v>1331</v>
      </c>
      <c r="AE739" s="110"/>
      <c r="AF739" s="106"/>
      <c r="AG739" s="108">
        <v>3.5632284907603627E-5</v>
      </c>
      <c r="AH739" s="108">
        <v>3.721124116421698E-5</v>
      </c>
      <c r="AI739" s="108">
        <v>0.51984513460069026</v>
      </c>
      <c r="AJ739" s="106" t="s">
        <v>1267</v>
      </c>
      <c r="AK739" s="97">
        <v>27.385746461614257</v>
      </c>
      <c r="AL739" s="108">
        <v>4.619458244444967E-5</v>
      </c>
      <c r="AM739" s="111"/>
      <c r="AN739" s="112">
        <v>12</v>
      </c>
      <c r="AO739" s="113" t="s">
        <v>1266</v>
      </c>
      <c r="AP739" s="113" t="s">
        <v>1267</v>
      </c>
      <c r="AQ739" s="113" t="s">
        <v>1365</v>
      </c>
      <c r="AR739" s="114" t="s">
        <v>1267</v>
      </c>
      <c r="AS739" s="114"/>
      <c r="AT739" s="107"/>
    </row>
    <row r="740" spans="1:46" x14ac:dyDescent="0.25">
      <c r="A740" s="106" t="s">
        <v>2721</v>
      </c>
      <c r="B740" s="107" t="s">
        <v>1271</v>
      </c>
      <c r="C740" s="107" t="s">
        <v>1257</v>
      </c>
      <c r="D740" s="107" t="s">
        <v>34</v>
      </c>
      <c r="E740" s="107" t="s">
        <v>22</v>
      </c>
      <c r="F740" s="107" t="s">
        <v>23</v>
      </c>
      <c r="G740" s="107" t="s">
        <v>24</v>
      </c>
      <c r="H740" s="107" t="s">
        <v>2711</v>
      </c>
      <c r="I740" s="107" t="s">
        <v>2189</v>
      </c>
      <c r="J740" s="107" t="s">
        <v>2190</v>
      </c>
      <c r="K740" s="107" t="s">
        <v>2050</v>
      </c>
      <c r="L740" s="108">
        <v>0.26822660774196572</v>
      </c>
      <c r="M740" s="93">
        <v>0.08</v>
      </c>
      <c r="N740" s="108">
        <v>0.24</v>
      </c>
      <c r="O740" s="107" t="s">
        <v>2716</v>
      </c>
      <c r="P740" s="107"/>
      <c r="Q740" s="107" t="s">
        <v>1259</v>
      </c>
      <c r="R740" s="107" t="s">
        <v>2179</v>
      </c>
      <c r="S740" s="107"/>
      <c r="T740" s="93">
        <v>0.2</v>
      </c>
      <c r="U740" s="109">
        <v>45</v>
      </c>
      <c r="V740" s="110">
        <v>45200</v>
      </c>
      <c r="W740" s="110"/>
      <c r="X740" s="107" t="s">
        <v>1424</v>
      </c>
      <c r="Y740" s="107"/>
      <c r="Z740" s="107"/>
      <c r="AA740" s="107" t="s">
        <v>2190</v>
      </c>
      <c r="AB740" s="107"/>
      <c r="AC740" s="107"/>
      <c r="AD740" s="107" t="s">
        <v>1331</v>
      </c>
      <c r="AE740" s="110"/>
      <c r="AF740" s="106"/>
      <c r="AG740" s="108">
        <v>4.2758741889124352E-5</v>
      </c>
      <c r="AH740" s="108">
        <v>4.4653489397060367E-5</v>
      </c>
      <c r="AI740" s="108">
        <v>0.62381416152082814</v>
      </c>
      <c r="AJ740" s="106" t="s">
        <v>1267</v>
      </c>
      <c r="AK740" s="97">
        <v>18.273520316869078</v>
      </c>
      <c r="AL740" s="108">
        <v>5.5433498933339613E-5</v>
      </c>
      <c r="AM740" s="111"/>
      <c r="AN740" s="112">
        <v>12</v>
      </c>
      <c r="AO740" s="113" t="s">
        <v>1266</v>
      </c>
      <c r="AP740" s="113" t="s">
        <v>1267</v>
      </c>
      <c r="AQ740" s="113" t="s">
        <v>1365</v>
      </c>
      <c r="AR740" s="114" t="s">
        <v>1267</v>
      </c>
      <c r="AS740" s="114"/>
      <c r="AT740" s="120"/>
    </row>
    <row r="741" spans="1:46" x14ac:dyDescent="0.25">
      <c r="A741" s="106" t="s">
        <v>2722</v>
      </c>
      <c r="B741" s="107" t="s">
        <v>1271</v>
      </c>
      <c r="C741" s="107" t="s">
        <v>1257</v>
      </c>
      <c r="D741" s="107" t="s">
        <v>34</v>
      </c>
      <c r="E741" s="107" t="s">
        <v>22</v>
      </c>
      <c r="F741" s="107" t="s">
        <v>23</v>
      </c>
      <c r="G741" s="107" t="s">
        <v>24</v>
      </c>
      <c r="H741" s="107" t="s">
        <v>2711</v>
      </c>
      <c r="I741" s="107" t="s">
        <v>2189</v>
      </c>
      <c r="J741" s="107" t="s">
        <v>2193</v>
      </c>
      <c r="K741" s="107" t="s">
        <v>2050</v>
      </c>
      <c r="L741" s="108">
        <v>0.26822660774196572</v>
      </c>
      <c r="M741" s="93">
        <v>0.08</v>
      </c>
      <c r="N741" s="108">
        <v>0.24</v>
      </c>
      <c r="O741" s="107" t="s">
        <v>2718</v>
      </c>
      <c r="P741" s="107"/>
      <c r="Q741" s="107" t="s">
        <v>1259</v>
      </c>
      <c r="R741" s="107" t="s">
        <v>2179</v>
      </c>
      <c r="S741" s="107"/>
      <c r="T741" s="93">
        <v>0.2</v>
      </c>
      <c r="U741" s="109">
        <v>45</v>
      </c>
      <c r="V741" s="110">
        <v>45200</v>
      </c>
      <c r="W741" s="110"/>
      <c r="X741" s="107" t="s">
        <v>1424</v>
      </c>
      <c r="Y741" s="107"/>
      <c r="Z741" s="107"/>
      <c r="AA741" s="107" t="s">
        <v>2193</v>
      </c>
      <c r="AB741" s="107"/>
      <c r="AC741" s="107"/>
      <c r="AD741" s="107" t="s">
        <v>1331</v>
      </c>
      <c r="AE741" s="110"/>
      <c r="AF741" s="106"/>
      <c r="AG741" s="108">
        <v>4.2758741889124352E-5</v>
      </c>
      <c r="AH741" s="108">
        <v>4.4653489397060367E-5</v>
      </c>
      <c r="AI741" s="108">
        <v>0.62381416152082814</v>
      </c>
      <c r="AJ741" s="106" t="s">
        <v>1267</v>
      </c>
      <c r="AK741" s="97">
        <v>18.273520316869078</v>
      </c>
      <c r="AL741" s="108">
        <v>5.5433498933339613E-5</v>
      </c>
      <c r="AM741" s="111"/>
      <c r="AN741" s="112">
        <v>12</v>
      </c>
      <c r="AO741" s="113" t="s">
        <v>1266</v>
      </c>
      <c r="AP741" s="113" t="s">
        <v>1267</v>
      </c>
      <c r="AQ741" s="113" t="s">
        <v>1365</v>
      </c>
      <c r="AR741" s="114" t="s">
        <v>1267</v>
      </c>
      <c r="AS741" s="114"/>
      <c r="AT741" s="107"/>
    </row>
    <row r="742" spans="1:46" x14ac:dyDescent="0.25">
      <c r="A742" s="106" t="s">
        <v>2723</v>
      </c>
      <c r="B742" s="107" t="s">
        <v>1256</v>
      </c>
      <c r="C742" s="107" t="s">
        <v>1257</v>
      </c>
      <c r="D742" s="107" t="s">
        <v>34</v>
      </c>
      <c r="E742" s="107" t="s">
        <v>22</v>
      </c>
      <c r="F742" s="107" t="s">
        <v>23</v>
      </c>
      <c r="G742" s="107" t="s">
        <v>557</v>
      </c>
      <c r="H742" s="107" t="s">
        <v>2711</v>
      </c>
      <c r="I742" s="107" t="s">
        <v>2048</v>
      </c>
      <c r="J742" s="107" t="s">
        <v>2084</v>
      </c>
      <c r="K742" s="107" t="s">
        <v>2050</v>
      </c>
      <c r="L742" s="108">
        <v>1.39</v>
      </c>
      <c r="M742" s="93">
        <v>2</v>
      </c>
      <c r="N742" s="108">
        <v>1.29</v>
      </c>
      <c r="O742" s="107" t="s">
        <v>2724</v>
      </c>
      <c r="P742" s="107"/>
      <c r="Q742" s="107" t="s">
        <v>1259</v>
      </c>
      <c r="R742" s="107" t="s">
        <v>2179</v>
      </c>
      <c r="S742" s="107"/>
      <c r="T742" s="93">
        <v>1.24</v>
      </c>
      <c r="U742" s="109">
        <v>45</v>
      </c>
      <c r="V742" s="110">
        <v>45200</v>
      </c>
      <c r="W742" s="110"/>
      <c r="X742" s="107" t="s">
        <v>2053</v>
      </c>
      <c r="Y742" s="107" t="s">
        <v>2086</v>
      </c>
      <c r="Z742" s="107"/>
      <c r="AA742" s="107" t="s">
        <v>2048</v>
      </c>
      <c r="AB742" s="107"/>
      <c r="AC742" s="107"/>
      <c r="AD742" s="107" t="s">
        <v>1331</v>
      </c>
      <c r="AE742" s="110"/>
      <c r="AF742" s="106"/>
      <c r="AG742" s="108">
        <v>2.293081239179652E-4</v>
      </c>
      <c r="AH742" s="108">
        <v>2.394693442239714E-4</v>
      </c>
      <c r="AI742" s="108">
        <v>0.5073115904111436</v>
      </c>
      <c r="AJ742" s="106" t="s">
        <v>1267</v>
      </c>
      <c r="AK742" s="97">
        <v>28.73649607438476</v>
      </c>
      <c r="AL742" s="108">
        <v>2.9728076835314367E-4</v>
      </c>
      <c r="AM742" s="111"/>
      <c r="AN742" s="112">
        <v>15</v>
      </c>
      <c r="AO742" s="113" t="s">
        <v>1266</v>
      </c>
      <c r="AP742" s="113" t="s">
        <v>1267</v>
      </c>
      <c r="AQ742" s="113" t="s">
        <v>1365</v>
      </c>
      <c r="AR742" s="114" t="s">
        <v>1267</v>
      </c>
      <c r="AS742" s="114"/>
      <c r="AT742" s="107"/>
    </row>
    <row r="743" spans="1:46" x14ac:dyDescent="0.25">
      <c r="A743" s="106" t="s">
        <v>2725</v>
      </c>
      <c r="B743" s="107" t="s">
        <v>1256</v>
      </c>
      <c r="C743" s="107" t="s">
        <v>1257</v>
      </c>
      <c r="D743" s="107" t="s">
        <v>34</v>
      </c>
      <c r="E743" s="107" t="s">
        <v>22</v>
      </c>
      <c r="F743" s="107" t="s">
        <v>23</v>
      </c>
      <c r="G743" s="107" t="s">
        <v>557</v>
      </c>
      <c r="H743" s="107" t="s">
        <v>2711</v>
      </c>
      <c r="I743" s="107" t="s">
        <v>2048</v>
      </c>
      <c r="J743" s="107" t="s">
        <v>2151</v>
      </c>
      <c r="K743" s="107" t="s">
        <v>2050</v>
      </c>
      <c r="L743" s="108">
        <v>1.4</v>
      </c>
      <c r="M743" s="93">
        <v>2</v>
      </c>
      <c r="N743" s="108">
        <v>1.3</v>
      </c>
      <c r="O743" s="107" t="s">
        <v>2726</v>
      </c>
      <c r="P743" s="107"/>
      <c r="Q743" s="107" t="s">
        <v>1259</v>
      </c>
      <c r="R743" s="107" t="s">
        <v>2179</v>
      </c>
      <c r="S743" s="107"/>
      <c r="T743" s="93">
        <v>1.49</v>
      </c>
      <c r="U743" s="109">
        <v>45</v>
      </c>
      <c r="V743" s="110">
        <v>45200</v>
      </c>
      <c r="W743" s="110"/>
      <c r="X743" s="107" t="s">
        <v>2053</v>
      </c>
      <c r="Y743" s="107" t="s">
        <v>2093</v>
      </c>
      <c r="Z743" s="107"/>
      <c r="AA743" s="107" t="s">
        <v>2048</v>
      </c>
      <c r="AB743" s="107"/>
      <c r="AC743" s="107"/>
      <c r="AD743" s="107" t="s">
        <v>1331</v>
      </c>
      <c r="AE743" s="110"/>
      <c r="AF743" s="106"/>
      <c r="AG743" s="108">
        <v>2.3203875279966969E-4</v>
      </c>
      <c r="AH743" s="108">
        <v>2.4232097414640164E-4</v>
      </c>
      <c r="AI743" s="108">
        <v>0.42683433274971266</v>
      </c>
      <c r="AJ743" s="106" t="s">
        <v>1267</v>
      </c>
      <c r="AK743" s="97">
        <v>39.2995321438991</v>
      </c>
      <c r="AL743" s="108">
        <v>3.0082082370822921E-4</v>
      </c>
      <c r="AM743" s="111"/>
      <c r="AN743" s="112">
        <v>15</v>
      </c>
      <c r="AO743" s="113" t="s">
        <v>1266</v>
      </c>
      <c r="AP743" s="113" t="s">
        <v>1267</v>
      </c>
      <c r="AQ743" s="113" t="s">
        <v>1365</v>
      </c>
      <c r="AR743" s="114" t="s">
        <v>1267</v>
      </c>
      <c r="AS743" s="114"/>
      <c r="AT743" s="107"/>
    </row>
    <row r="744" spans="1:46" x14ac:dyDescent="0.25">
      <c r="A744" s="106" t="s">
        <v>2727</v>
      </c>
      <c r="B744" s="107" t="s">
        <v>1256</v>
      </c>
      <c r="C744" s="107" t="s">
        <v>1257</v>
      </c>
      <c r="D744" s="107" t="s">
        <v>34</v>
      </c>
      <c r="E744" s="107" t="s">
        <v>22</v>
      </c>
      <c r="F744" s="107" t="s">
        <v>23</v>
      </c>
      <c r="G744" s="107" t="s">
        <v>557</v>
      </c>
      <c r="H744" s="107" t="s">
        <v>2711</v>
      </c>
      <c r="I744" s="107" t="s">
        <v>2048</v>
      </c>
      <c r="J744" s="107" t="s">
        <v>2204</v>
      </c>
      <c r="K744" s="107" t="s">
        <v>2050</v>
      </c>
      <c r="L744" s="108">
        <v>0.41</v>
      </c>
      <c r="M744" s="93">
        <v>0.75</v>
      </c>
      <c r="N744" s="108">
        <v>0.38</v>
      </c>
      <c r="O744" s="107" t="s">
        <v>2728</v>
      </c>
      <c r="P744" s="107"/>
      <c r="Q744" s="107" t="s">
        <v>1259</v>
      </c>
      <c r="R744" s="107" t="s">
        <v>2179</v>
      </c>
      <c r="S744" s="107"/>
      <c r="T744" s="93">
        <v>0.99</v>
      </c>
      <c r="U744" s="109">
        <v>45</v>
      </c>
      <c r="V744" s="110">
        <v>45200</v>
      </c>
      <c r="W744" s="110"/>
      <c r="X744" s="107" t="s">
        <v>2053</v>
      </c>
      <c r="Y744" s="107" t="s">
        <v>2086</v>
      </c>
      <c r="Z744" s="107"/>
      <c r="AA744" s="107" t="s">
        <v>2048</v>
      </c>
      <c r="AB744" s="107"/>
      <c r="AC744" s="107"/>
      <c r="AD744" s="107" t="s">
        <v>1331</v>
      </c>
      <c r="AE744" s="110"/>
      <c r="AF744" s="106"/>
      <c r="AG744" s="108">
        <v>6.7086927791197156E-5</v>
      </c>
      <c r="AH744" s="108">
        <v>7.0059718468178832E-5</v>
      </c>
      <c r="AI744" s="108">
        <v>0.18615310808766369</v>
      </c>
      <c r="AJ744" s="106" t="s">
        <v>1267</v>
      </c>
      <c r="AK744" s="97">
        <v>125.39143348521445</v>
      </c>
      <c r="AL744" s="108">
        <v>8.6973165623010256E-5</v>
      </c>
      <c r="AM744" s="111"/>
      <c r="AN744" s="112">
        <v>15</v>
      </c>
      <c r="AO744" s="113" t="s">
        <v>1266</v>
      </c>
      <c r="AP744" s="113" t="s">
        <v>1267</v>
      </c>
      <c r="AQ744" s="113" t="s">
        <v>1365</v>
      </c>
      <c r="AR744" s="114" t="s">
        <v>1267</v>
      </c>
      <c r="AS744" s="114"/>
      <c r="AT744" s="120"/>
    </row>
    <row r="745" spans="1:46" x14ac:dyDescent="0.25">
      <c r="A745" s="106" t="s">
        <v>2729</v>
      </c>
      <c r="B745" s="107" t="s">
        <v>1256</v>
      </c>
      <c r="C745" s="107" t="s">
        <v>1257</v>
      </c>
      <c r="D745" s="107" t="s">
        <v>34</v>
      </c>
      <c r="E745" s="107" t="s">
        <v>22</v>
      </c>
      <c r="F745" s="107" t="s">
        <v>23</v>
      </c>
      <c r="G745" s="107" t="s">
        <v>557</v>
      </c>
      <c r="H745" s="107" t="s">
        <v>2711</v>
      </c>
      <c r="I745" s="107" t="s">
        <v>2048</v>
      </c>
      <c r="J745" s="107" t="s">
        <v>2207</v>
      </c>
      <c r="K745" s="107" t="s">
        <v>2050</v>
      </c>
      <c r="L745" s="108">
        <v>0.42</v>
      </c>
      <c r="M745" s="93">
        <v>0.75</v>
      </c>
      <c r="N745" s="108">
        <v>0.39</v>
      </c>
      <c r="O745" s="107" t="s">
        <v>2730</v>
      </c>
      <c r="P745" s="107"/>
      <c r="Q745" s="107" t="s">
        <v>1259</v>
      </c>
      <c r="R745" s="107" t="s">
        <v>2179</v>
      </c>
      <c r="S745" s="107"/>
      <c r="T745" s="93">
        <v>1.24</v>
      </c>
      <c r="U745" s="109">
        <v>45</v>
      </c>
      <c r="V745" s="110">
        <v>45200</v>
      </c>
      <c r="W745" s="110"/>
      <c r="X745" s="107" t="s">
        <v>2053</v>
      </c>
      <c r="Y745" s="107" t="s">
        <v>2093</v>
      </c>
      <c r="Z745" s="107"/>
      <c r="AA745" s="107" t="s">
        <v>2048</v>
      </c>
      <c r="AB745" s="107"/>
      <c r="AC745" s="107"/>
      <c r="AD745" s="107" t="s">
        <v>1331</v>
      </c>
      <c r="AE745" s="110"/>
      <c r="AF745" s="106"/>
      <c r="AG745" s="108">
        <v>7.0094443351223433E-5</v>
      </c>
      <c r="AH745" s="108">
        <v>7.3200504614772281E-5</v>
      </c>
      <c r="AI745" s="108">
        <v>0.15507398049366286</v>
      </c>
      <c r="AJ745" s="106" t="s">
        <v>1267</v>
      </c>
      <c r="AK745" s="97">
        <v>155.99058023405058</v>
      </c>
      <c r="AL745" s="108">
        <v>9.0872183770481112E-5</v>
      </c>
      <c r="AM745" s="111"/>
      <c r="AN745" s="112">
        <v>15</v>
      </c>
      <c r="AO745" s="113" t="s">
        <v>1266</v>
      </c>
      <c r="AP745" s="113" t="s">
        <v>1267</v>
      </c>
      <c r="AQ745" s="113" t="s">
        <v>1365</v>
      </c>
      <c r="AR745" s="114" t="s">
        <v>1267</v>
      </c>
      <c r="AS745" s="114"/>
      <c r="AT745" s="107"/>
    </row>
    <row r="746" spans="1:46" x14ac:dyDescent="0.25">
      <c r="A746" s="106" t="s">
        <v>2731</v>
      </c>
      <c r="B746" s="107" t="s">
        <v>1256</v>
      </c>
      <c r="C746" s="107" t="s">
        <v>1257</v>
      </c>
      <c r="D746" s="107" t="s">
        <v>34</v>
      </c>
      <c r="E746" s="107" t="s">
        <v>22</v>
      </c>
      <c r="F746" s="107" t="s">
        <v>23</v>
      </c>
      <c r="G746" s="107" t="s">
        <v>557</v>
      </c>
      <c r="H746" s="107" t="s">
        <v>2711</v>
      </c>
      <c r="I746" s="107" t="s">
        <v>2048</v>
      </c>
      <c r="J746" s="107" t="s">
        <v>2088</v>
      </c>
      <c r="K746" s="107" t="s">
        <v>2050</v>
      </c>
      <c r="L746" s="108">
        <v>0.18</v>
      </c>
      <c r="M746" s="93">
        <v>0.3</v>
      </c>
      <c r="N746" s="108">
        <v>0.17</v>
      </c>
      <c r="O746" s="107" t="s">
        <v>2732</v>
      </c>
      <c r="P746" s="107"/>
      <c r="Q746" s="107" t="s">
        <v>1259</v>
      </c>
      <c r="R746" s="107" t="s">
        <v>2179</v>
      </c>
      <c r="S746" s="107"/>
      <c r="T746" s="93">
        <v>0.99</v>
      </c>
      <c r="U746" s="109">
        <v>45</v>
      </c>
      <c r="V746" s="110">
        <v>45200</v>
      </c>
      <c r="W746" s="110"/>
      <c r="X746" s="107" t="s">
        <v>2053</v>
      </c>
      <c r="Y746" s="107" t="s">
        <v>2086</v>
      </c>
      <c r="Z746" s="107"/>
      <c r="AA746" s="107" t="s">
        <v>2048</v>
      </c>
      <c r="AB746" s="107"/>
      <c r="AC746" s="107"/>
      <c r="AD746" s="107" t="s">
        <v>1331</v>
      </c>
      <c r="AE746" s="110"/>
      <c r="AF746" s="106"/>
      <c r="AG746" s="108">
        <v>2.9602822485801667E-5</v>
      </c>
      <c r="AH746" s="108">
        <v>3.0914598081966048E-5</v>
      </c>
      <c r="AI746" s="108">
        <v>8.2142044588043292E-2</v>
      </c>
      <c r="AJ746" s="106" t="s">
        <v>1267</v>
      </c>
      <c r="AK746" s="97">
        <v>318.71885562283069</v>
      </c>
      <c r="AL746" s="108">
        <v>3.8377837050156824E-5</v>
      </c>
      <c r="AM746" s="111"/>
      <c r="AN746" s="112">
        <v>15</v>
      </c>
      <c r="AO746" s="113" t="s">
        <v>1266</v>
      </c>
      <c r="AP746" s="113" t="s">
        <v>1267</v>
      </c>
      <c r="AQ746" s="113" t="s">
        <v>1365</v>
      </c>
      <c r="AR746" s="114" t="s">
        <v>1267</v>
      </c>
      <c r="AS746" s="114"/>
      <c r="AT746" s="107"/>
    </row>
    <row r="747" spans="1:46" x14ac:dyDescent="0.25">
      <c r="A747" s="106" t="s">
        <v>2733</v>
      </c>
      <c r="B747" s="107" t="s">
        <v>1256</v>
      </c>
      <c r="C747" s="107" t="s">
        <v>1257</v>
      </c>
      <c r="D747" s="107" t="s">
        <v>34</v>
      </c>
      <c r="E747" s="107" t="s">
        <v>22</v>
      </c>
      <c r="F747" s="107" t="s">
        <v>23</v>
      </c>
      <c r="G747" s="107" t="s">
        <v>557</v>
      </c>
      <c r="H747" s="107" t="s">
        <v>2711</v>
      </c>
      <c r="I747" s="107" t="s">
        <v>2048</v>
      </c>
      <c r="J747" s="107" t="s">
        <v>2156</v>
      </c>
      <c r="K747" s="107" t="s">
        <v>2050</v>
      </c>
      <c r="L747" s="108">
        <v>0.2</v>
      </c>
      <c r="M747" s="93">
        <v>0.3</v>
      </c>
      <c r="N747" s="108">
        <v>0.19</v>
      </c>
      <c r="O747" s="107" t="s">
        <v>2734</v>
      </c>
      <c r="P747" s="107"/>
      <c r="Q747" s="107" t="s">
        <v>1259</v>
      </c>
      <c r="R747" s="107" t="s">
        <v>2179</v>
      </c>
      <c r="S747" s="107"/>
      <c r="T747" s="93">
        <v>1.05</v>
      </c>
      <c r="U747" s="109">
        <v>45</v>
      </c>
      <c r="V747" s="110">
        <v>45200</v>
      </c>
      <c r="W747" s="110"/>
      <c r="X747" s="107" t="s">
        <v>2053</v>
      </c>
      <c r="Y747" s="107" t="s">
        <v>2093</v>
      </c>
      <c r="Z747" s="107"/>
      <c r="AA747" s="107" t="s">
        <v>2048</v>
      </c>
      <c r="AB747" s="107"/>
      <c r="AC747" s="107"/>
      <c r="AD747" s="107" t="s">
        <v>1331</v>
      </c>
      <c r="AE747" s="110"/>
      <c r="AF747" s="106"/>
      <c r="AG747" s="108">
        <v>3.3007895260938026E-5</v>
      </c>
      <c r="AH747" s="108">
        <v>3.4470558204811564E-5</v>
      </c>
      <c r="AI747" s="108">
        <v>8.565176144278637E-2</v>
      </c>
      <c r="AJ747" s="106" t="s">
        <v>1267</v>
      </c>
      <c r="AK747" s="97">
        <v>304.54069156387368</v>
      </c>
      <c r="AL747" s="108">
        <v>4.2792258282145284E-5</v>
      </c>
      <c r="AM747" s="111"/>
      <c r="AN747" s="112">
        <v>15</v>
      </c>
      <c r="AO747" s="113" t="s">
        <v>1266</v>
      </c>
      <c r="AP747" s="113" t="s">
        <v>1267</v>
      </c>
      <c r="AQ747" s="113" t="s">
        <v>1365</v>
      </c>
      <c r="AR747" s="114" t="s">
        <v>1267</v>
      </c>
      <c r="AS747" s="114"/>
      <c r="AT747" s="107"/>
    </row>
    <row r="748" spans="1:46" x14ac:dyDescent="0.25">
      <c r="A748" s="106" t="s">
        <v>2735</v>
      </c>
      <c r="B748" s="107" t="s">
        <v>1256</v>
      </c>
      <c r="C748" s="107" t="s">
        <v>1257</v>
      </c>
      <c r="D748" s="107" t="s">
        <v>34</v>
      </c>
      <c r="E748" s="107" t="s">
        <v>22</v>
      </c>
      <c r="F748" s="107" t="s">
        <v>23</v>
      </c>
      <c r="G748" s="107" t="s">
        <v>557</v>
      </c>
      <c r="H748" s="107" t="s">
        <v>2711</v>
      </c>
      <c r="I748" s="107" t="s">
        <v>2048</v>
      </c>
      <c r="J748" s="107" t="s">
        <v>2214</v>
      </c>
      <c r="K748" s="107" t="s">
        <v>2050</v>
      </c>
      <c r="L748" s="108">
        <v>0.06</v>
      </c>
      <c r="M748" s="93">
        <v>0.09</v>
      </c>
      <c r="N748" s="108">
        <v>0.05</v>
      </c>
      <c r="O748" s="107" t="s">
        <v>2736</v>
      </c>
      <c r="P748" s="107"/>
      <c r="Q748" s="107" t="s">
        <v>1259</v>
      </c>
      <c r="R748" s="107" t="s">
        <v>2179</v>
      </c>
      <c r="S748" s="107"/>
      <c r="T748" s="93">
        <v>0.61</v>
      </c>
      <c r="U748" s="109">
        <v>45</v>
      </c>
      <c r="V748" s="110">
        <v>45200</v>
      </c>
      <c r="W748" s="110"/>
      <c r="X748" s="107" t="s">
        <v>2053</v>
      </c>
      <c r="Y748" s="107" t="s">
        <v>2086</v>
      </c>
      <c r="Z748" s="107"/>
      <c r="AA748" s="107" t="s">
        <v>2048</v>
      </c>
      <c r="AB748" s="107"/>
      <c r="AC748" s="107"/>
      <c r="AD748" s="107" t="s">
        <v>1331</v>
      </c>
      <c r="AE748" s="110"/>
      <c r="AF748" s="106"/>
      <c r="AG748" s="108">
        <v>9.645326481799398E-6</v>
      </c>
      <c r="AH748" s="108">
        <v>1.0072735182504577E-5</v>
      </c>
      <c r="AI748" s="108">
        <v>4.3229031831773783E-2</v>
      </c>
      <c r="AJ748" s="106" t="s">
        <v>1267</v>
      </c>
      <c r="AK748" s="97">
        <v>630.17977565363003</v>
      </c>
      <c r="AL748" s="108">
        <v>1.2504441702868089E-5</v>
      </c>
      <c r="AM748" s="111"/>
      <c r="AN748" s="112">
        <v>15</v>
      </c>
      <c r="AO748" s="113" t="s">
        <v>1266</v>
      </c>
      <c r="AP748" s="113" t="s">
        <v>1267</v>
      </c>
      <c r="AQ748" s="113" t="s">
        <v>1365</v>
      </c>
      <c r="AR748" s="114" t="s">
        <v>1267</v>
      </c>
      <c r="AS748" s="114"/>
      <c r="AT748" s="120"/>
    </row>
    <row r="749" spans="1:46" x14ac:dyDescent="0.25">
      <c r="A749" s="106" t="s">
        <v>2737</v>
      </c>
      <c r="B749" s="107" t="s">
        <v>1256</v>
      </c>
      <c r="C749" s="107" t="s">
        <v>1257</v>
      </c>
      <c r="D749" s="107" t="s">
        <v>34</v>
      </c>
      <c r="E749" s="107" t="s">
        <v>22</v>
      </c>
      <c r="F749" s="107" t="s">
        <v>23</v>
      </c>
      <c r="G749" s="107" t="s">
        <v>557</v>
      </c>
      <c r="H749" s="107" t="s">
        <v>2711</v>
      </c>
      <c r="I749" s="107" t="s">
        <v>2048</v>
      </c>
      <c r="J749" s="107" t="s">
        <v>2217</v>
      </c>
      <c r="K749" s="107" t="s">
        <v>2050</v>
      </c>
      <c r="L749" s="108">
        <v>0.08</v>
      </c>
      <c r="M749" s="93">
        <v>0.12</v>
      </c>
      <c r="N749" s="108">
        <v>7.0000000000000007E-2</v>
      </c>
      <c r="O749" s="107" t="s">
        <v>2738</v>
      </c>
      <c r="P749" s="107"/>
      <c r="Q749" s="107" t="s">
        <v>1259</v>
      </c>
      <c r="R749" s="107" t="s">
        <v>2179</v>
      </c>
      <c r="S749" s="107"/>
      <c r="T749" s="93">
        <v>0.89</v>
      </c>
      <c r="U749" s="109">
        <v>45</v>
      </c>
      <c r="V749" s="110">
        <v>45200</v>
      </c>
      <c r="W749" s="110"/>
      <c r="X749" s="107" t="s">
        <v>2053</v>
      </c>
      <c r="Y749" s="107" t="s">
        <v>2093</v>
      </c>
      <c r="Z749" s="107"/>
      <c r="AA749" s="107" t="s">
        <v>2048</v>
      </c>
      <c r="AB749" s="107"/>
      <c r="AC749" s="107"/>
      <c r="AD749" s="107" t="s">
        <v>1331</v>
      </c>
      <c r="AE749" s="110"/>
      <c r="AF749" s="106"/>
      <c r="AG749" s="108">
        <v>1.2485241781435129E-5</v>
      </c>
      <c r="AH749" s="108">
        <v>1.3038494279197927E-5</v>
      </c>
      <c r="AI749" s="108">
        <v>3.8504239802527943E-2</v>
      </c>
      <c r="AJ749" s="106" t="s">
        <v>1267</v>
      </c>
      <c r="AK749" s="97">
        <v>710.85651881435967</v>
      </c>
      <c r="AL749" s="108">
        <v>1.6186178694600611E-5</v>
      </c>
      <c r="AM749" s="111"/>
      <c r="AN749" s="112">
        <v>15</v>
      </c>
      <c r="AO749" s="113" t="s">
        <v>1266</v>
      </c>
      <c r="AP749" s="113" t="s">
        <v>1267</v>
      </c>
      <c r="AQ749" s="113" t="s">
        <v>1365</v>
      </c>
      <c r="AR749" s="114" t="s">
        <v>1267</v>
      </c>
      <c r="AS749" s="114"/>
      <c r="AT749" s="107"/>
    </row>
    <row r="750" spans="1:46" x14ac:dyDescent="0.25">
      <c r="A750" s="106" t="s">
        <v>2739</v>
      </c>
      <c r="B750" s="107" t="s">
        <v>1256</v>
      </c>
      <c r="C750" s="107" t="s">
        <v>1257</v>
      </c>
      <c r="D750" s="107" t="s">
        <v>34</v>
      </c>
      <c r="E750" s="107" t="s">
        <v>22</v>
      </c>
      <c r="F750" s="107" t="s">
        <v>23</v>
      </c>
      <c r="G750" s="107" t="s">
        <v>557</v>
      </c>
      <c r="H750" s="107" t="s">
        <v>2711</v>
      </c>
      <c r="I750" s="107" t="s">
        <v>2102</v>
      </c>
      <c r="J750" s="107" t="s">
        <v>2103</v>
      </c>
      <c r="K750" s="107" t="s">
        <v>2050</v>
      </c>
      <c r="L750" s="108">
        <v>0.82</v>
      </c>
      <c r="M750" s="93">
        <v>2</v>
      </c>
      <c r="N750" s="108">
        <v>0.76</v>
      </c>
      <c r="O750" s="107" t="s">
        <v>2740</v>
      </c>
      <c r="P750" s="107"/>
      <c r="Q750" s="107" t="s">
        <v>1259</v>
      </c>
      <c r="R750" s="107" t="s">
        <v>2179</v>
      </c>
      <c r="S750" s="107"/>
      <c r="T750" s="93">
        <v>1.56</v>
      </c>
      <c r="U750" s="109">
        <v>45</v>
      </c>
      <c r="V750" s="110">
        <v>45200</v>
      </c>
      <c r="W750" s="110"/>
      <c r="X750" s="107" t="s">
        <v>2053</v>
      </c>
      <c r="Y750" s="107" t="s">
        <v>2105</v>
      </c>
      <c r="Z750" s="107"/>
      <c r="AA750" s="107" t="s">
        <v>2102</v>
      </c>
      <c r="AB750" s="107"/>
      <c r="AC750" s="107"/>
      <c r="AD750" s="107" t="s">
        <v>1331</v>
      </c>
      <c r="AE750" s="110"/>
      <c r="AF750" s="106"/>
      <c r="AG750" s="108">
        <v>1.3567488701882822E-4</v>
      </c>
      <c r="AH750" s="108">
        <v>1.4168698285492695E-4</v>
      </c>
      <c r="AI750" s="108">
        <v>0.23745019309426543</v>
      </c>
      <c r="AJ750" s="106" t="s">
        <v>1267</v>
      </c>
      <c r="AK750" s="97">
        <v>92.40771681100216</v>
      </c>
      <c r="AL750" s="108">
        <v>1.7589230581997376E-4</v>
      </c>
      <c r="AM750" s="111"/>
      <c r="AN750" s="112">
        <v>15</v>
      </c>
      <c r="AO750" s="113" t="s">
        <v>1266</v>
      </c>
      <c r="AP750" s="113" t="s">
        <v>1267</v>
      </c>
      <c r="AQ750" s="113" t="s">
        <v>1365</v>
      </c>
      <c r="AR750" s="114" t="s">
        <v>1267</v>
      </c>
      <c r="AS750" s="114"/>
      <c r="AT750" s="107"/>
    </row>
    <row r="751" spans="1:46" x14ac:dyDescent="0.25">
      <c r="A751" s="106" t="s">
        <v>2741</v>
      </c>
      <c r="B751" s="107" t="s">
        <v>1256</v>
      </c>
      <c r="C751" s="107" t="s">
        <v>1257</v>
      </c>
      <c r="D751" s="107" t="s">
        <v>34</v>
      </c>
      <c r="E751" s="107" t="s">
        <v>22</v>
      </c>
      <c r="F751" s="107" t="s">
        <v>23</v>
      </c>
      <c r="G751" s="107" t="s">
        <v>557</v>
      </c>
      <c r="H751" s="107" t="s">
        <v>2711</v>
      </c>
      <c r="I751" s="107" t="s">
        <v>2065</v>
      </c>
      <c r="J751" s="107" t="s">
        <v>2078</v>
      </c>
      <c r="K751" s="107" t="s">
        <v>2050</v>
      </c>
      <c r="L751" s="108">
        <v>0.4</v>
      </c>
      <c r="M751" s="93">
        <v>0.75</v>
      </c>
      <c r="N751" s="108">
        <v>0.37</v>
      </c>
      <c r="O751" s="107" t="s">
        <v>2742</v>
      </c>
      <c r="P751" s="107"/>
      <c r="Q751" s="107" t="s">
        <v>1259</v>
      </c>
      <c r="R751" s="107" t="s">
        <v>2179</v>
      </c>
      <c r="S751" s="107"/>
      <c r="T751" s="93">
        <v>1.01</v>
      </c>
      <c r="U751" s="109">
        <v>45</v>
      </c>
      <c r="V751" s="110">
        <v>45200</v>
      </c>
      <c r="W751" s="110"/>
      <c r="X751" s="107" t="s">
        <v>2053</v>
      </c>
      <c r="Y751" s="107" t="s">
        <v>2081</v>
      </c>
      <c r="Z751" s="107"/>
      <c r="AA751" s="107" t="s">
        <v>2065</v>
      </c>
      <c r="AB751" s="107"/>
      <c r="AC751" s="107"/>
      <c r="AD751" s="107" t="s">
        <v>1331</v>
      </c>
      <c r="AE751" s="110"/>
      <c r="AF751" s="106"/>
      <c r="AG751" s="108">
        <v>6.6322999119075145E-5</v>
      </c>
      <c r="AH751" s="108">
        <v>6.9261938193231423E-5</v>
      </c>
      <c r="AI751" s="108">
        <v>0.17895116476871337</v>
      </c>
      <c r="AJ751" s="106" t="s">
        <v>1267</v>
      </c>
      <c r="AK751" s="97">
        <v>131.53604741674928</v>
      </c>
      <c r="AL751" s="108">
        <v>8.5982789448214649E-5</v>
      </c>
      <c r="AM751" s="111"/>
      <c r="AN751" s="112">
        <v>15</v>
      </c>
      <c r="AO751" s="113" t="s">
        <v>1266</v>
      </c>
      <c r="AP751" s="113" t="s">
        <v>1267</v>
      </c>
      <c r="AQ751" s="113" t="s">
        <v>1365</v>
      </c>
      <c r="AR751" s="114" t="s">
        <v>1267</v>
      </c>
      <c r="AS751" s="114"/>
      <c r="AT751" s="107"/>
    </row>
    <row r="752" spans="1:46" x14ac:dyDescent="0.25">
      <c r="A752" s="106" t="s">
        <v>2743</v>
      </c>
      <c r="B752" s="107" t="s">
        <v>1256</v>
      </c>
      <c r="C752" s="107" t="s">
        <v>1257</v>
      </c>
      <c r="D752" s="107" t="s">
        <v>34</v>
      </c>
      <c r="E752" s="107" t="s">
        <v>22</v>
      </c>
      <c r="F752" s="107" t="s">
        <v>23</v>
      </c>
      <c r="G752" s="107" t="s">
        <v>557</v>
      </c>
      <c r="H752" s="107" t="s">
        <v>2711</v>
      </c>
      <c r="I752" s="107" t="s">
        <v>2065</v>
      </c>
      <c r="J752" s="107" t="s">
        <v>2224</v>
      </c>
      <c r="K752" s="107" t="s">
        <v>2050</v>
      </c>
      <c r="L752" s="108">
        <v>0.43</v>
      </c>
      <c r="M752" s="93">
        <v>0.9</v>
      </c>
      <c r="N752" s="108">
        <v>0.4</v>
      </c>
      <c r="O752" s="107" t="s">
        <v>2744</v>
      </c>
      <c r="P752" s="107"/>
      <c r="Q752" s="107" t="s">
        <v>1259</v>
      </c>
      <c r="R752" s="107" t="s">
        <v>2179</v>
      </c>
      <c r="S752" s="107"/>
      <c r="T752" s="93">
        <v>1.19</v>
      </c>
      <c r="U752" s="109">
        <v>45</v>
      </c>
      <c r="V752" s="110">
        <v>45200</v>
      </c>
      <c r="W752" s="110"/>
      <c r="X752" s="107" t="s">
        <v>2053</v>
      </c>
      <c r="Y752" s="107" t="s">
        <v>2226</v>
      </c>
      <c r="Z752" s="107"/>
      <c r="AA752" s="107" t="s">
        <v>2065</v>
      </c>
      <c r="AB752" s="107"/>
      <c r="AC752" s="107"/>
      <c r="AD752" s="107" t="s">
        <v>1331</v>
      </c>
      <c r="AE752" s="110"/>
      <c r="AF752" s="106"/>
      <c r="AG752" s="108">
        <v>7.1687444485700003E-5</v>
      </c>
      <c r="AH752" s="108">
        <v>7.486409564025912E-5</v>
      </c>
      <c r="AI752" s="108">
        <v>0.16498934880224145</v>
      </c>
      <c r="AJ752" s="106" t="s">
        <v>1267</v>
      </c>
      <c r="AK752" s="97">
        <v>144.97610701909966</v>
      </c>
      <c r="AL752" s="108">
        <v>9.2937390153723153E-5</v>
      </c>
      <c r="AM752" s="111"/>
      <c r="AN752" s="112">
        <v>15</v>
      </c>
      <c r="AO752" s="113" t="s">
        <v>1266</v>
      </c>
      <c r="AP752" s="113" t="s">
        <v>1267</v>
      </c>
      <c r="AQ752" s="113" t="s">
        <v>1365</v>
      </c>
      <c r="AR752" s="114" t="s">
        <v>1267</v>
      </c>
      <c r="AS752" s="114"/>
      <c r="AT752" s="120"/>
    </row>
    <row r="753" spans="1:46" x14ac:dyDescent="0.25">
      <c r="A753" s="106" t="s">
        <v>2745</v>
      </c>
      <c r="B753" s="107" t="s">
        <v>1256</v>
      </c>
      <c r="C753" s="107" t="s">
        <v>1257</v>
      </c>
      <c r="D753" s="107" t="s">
        <v>34</v>
      </c>
      <c r="E753" s="107" t="s">
        <v>22</v>
      </c>
      <c r="F753" s="107" t="s">
        <v>23</v>
      </c>
      <c r="G753" s="107" t="s">
        <v>557</v>
      </c>
      <c r="H753" s="107" t="s">
        <v>2711</v>
      </c>
      <c r="I753" s="107" t="s">
        <v>2065</v>
      </c>
      <c r="J753" s="107" t="s">
        <v>2058</v>
      </c>
      <c r="K753" s="107" t="s">
        <v>2050</v>
      </c>
      <c r="L753" s="108">
        <v>0.45</v>
      </c>
      <c r="M753" s="93">
        <v>0.9</v>
      </c>
      <c r="N753" s="108">
        <v>0.42</v>
      </c>
      <c r="O753" s="107" t="s">
        <v>2746</v>
      </c>
      <c r="P753" s="107"/>
      <c r="Q753" s="107" t="s">
        <v>1259</v>
      </c>
      <c r="R753" s="107" t="s">
        <v>2179</v>
      </c>
      <c r="S753" s="107"/>
      <c r="T753" s="93">
        <v>1.41</v>
      </c>
      <c r="U753" s="109">
        <v>45</v>
      </c>
      <c r="V753" s="110">
        <v>45200</v>
      </c>
      <c r="W753" s="110"/>
      <c r="X753" s="107" t="s">
        <v>2053</v>
      </c>
      <c r="Y753" s="107" t="s">
        <v>2060</v>
      </c>
      <c r="Z753" s="107"/>
      <c r="AA753" s="107" t="s">
        <v>2065</v>
      </c>
      <c r="AB753" s="107"/>
      <c r="AC753" s="107"/>
      <c r="AD753" s="107" t="s">
        <v>1331</v>
      </c>
      <c r="AE753" s="110"/>
      <c r="AF753" s="106"/>
      <c r="AG753" s="108">
        <v>7.5008516224329679E-5</v>
      </c>
      <c r="AH753" s="108">
        <v>7.8332332429178662E-5</v>
      </c>
      <c r="AI753" s="108">
        <v>0.14583355147850988</v>
      </c>
      <c r="AJ753" s="106" t="s">
        <v>1267</v>
      </c>
      <c r="AK753" s="97">
        <v>167.60360819279532</v>
      </c>
      <c r="AL753" s="108">
        <v>9.7242910347891865E-5</v>
      </c>
      <c r="AM753" s="111"/>
      <c r="AN753" s="112">
        <v>15</v>
      </c>
      <c r="AO753" s="113" t="s">
        <v>1266</v>
      </c>
      <c r="AP753" s="113" t="s">
        <v>1267</v>
      </c>
      <c r="AQ753" s="113" t="s">
        <v>1365</v>
      </c>
      <c r="AR753" s="114" t="s">
        <v>1267</v>
      </c>
      <c r="AS753" s="114"/>
      <c r="AT753" s="107"/>
    </row>
    <row r="754" spans="1:46" x14ac:dyDescent="0.25">
      <c r="A754" s="106" t="s">
        <v>2747</v>
      </c>
      <c r="B754" s="107" t="s">
        <v>1256</v>
      </c>
      <c r="C754" s="107" t="s">
        <v>1257</v>
      </c>
      <c r="D754" s="107" t="s">
        <v>34</v>
      </c>
      <c r="E754" s="107" t="s">
        <v>22</v>
      </c>
      <c r="F754" s="107" t="s">
        <v>23</v>
      </c>
      <c r="G754" s="107" t="s">
        <v>557</v>
      </c>
      <c r="H754" s="107" t="s">
        <v>2711</v>
      </c>
      <c r="I754" s="107" t="s">
        <v>2065</v>
      </c>
      <c r="J754" s="107" t="s">
        <v>2099</v>
      </c>
      <c r="K754" s="107" t="s">
        <v>2050</v>
      </c>
      <c r="L754" s="108">
        <v>0.13</v>
      </c>
      <c r="M754" s="93">
        <v>0.15</v>
      </c>
      <c r="N754" s="108">
        <v>0.12</v>
      </c>
      <c r="O754" s="107" t="s">
        <v>2748</v>
      </c>
      <c r="P754" s="107"/>
      <c r="Q754" s="107" t="s">
        <v>1259</v>
      </c>
      <c r="R754" s="107" t="s">
        <v>2179</v>
      </c>
      <c r="S754" s="107"/>
      <c r="T754" s="93">
        <v>1.01</v>
      </c>
      <c r="U754" s="109">
        <v>45</v>
      </c>
      <c r="V754" s="110">
        <v>45200</v>
      </c>
      <c r="W754" s="110"/>
      <c r="X754" s="107" t="s">
        <v>2053</v>
      </c>
      <c r="Y754" s="107" t="s">
        <v>2060</v>
      </c>
      <c r="Z754" s="107"/>
      <c r="AA754" s="107" t="s">
        <v>2065</v>
      </c>
      <c r="AB754" s="107"/>
      <c r="AC754" s="107"/>
      <c r="AD754" s="107" t="s">
        <v>1331</v>
      </c>
      <c r="AE754" s="110"/>
      <c r="AF754" s="106"/>
      <c r="AG754" s="108">
        <v>2.1682504033273184E-5</v>
      </c>
      <c r="AH754" s="108">
        <v>2.2643310377608272E-5</v>
      </c>
      <c r="AI754" s="108">
        <v>5.8503225176688448E-2</v>
      </c>
      <c r="AJ754" s="106" t="s">
        <v>1267</v>
      </c>
      <c r="AK754" s="97">
        <v>458.52626523032728</v>
      </c>
      <c r="AL754" s="108">
        <v>2.8109738759790143E-5</v>
      </c>
      <c r="AM754" s="111"/>
      <c r="AN754" s="112">
        <v>15</v>
      </c>
      <c r="AO754" s="113" t="s">
        <v>1266</v>
      </c>
      <c r="AP754" s="113" t="s">
        <v>1267</v>
      </c>
      <c r="AQ754" s="113" t="s">
        <v>1365</v>
      </c>
      <c r="AR754" s="114" t="s">
        <v>1267</v>
      </c>
      <c r="AS754" s="114"/>
      <c r="AT754" s="107"/>
    </row>
    <row r="755" spans="1:46" x14ac:dyDescent="0.25">
      <c r="A755" s="106" t="s">
        <v>2749</v>
      </c>
      <c r="B755" s="107" t="s">
        <v>1269</v>
      </c>
      <c r="C755" s="107" t="s">
        <v>1257</v>
      </c>
      <c r="D755" s="107" t="s">
        <v>34</v>
      </c>
      <c r="E755" s="107" t="s">
        <v>22</v>
      </c>
      <c r="F755" s="107" t="s">
        <v>23</v>
      </c>
      <c r="G755" s="107" t="s">
        <v>557</v>
      </c>
      <c r="H755" s="107" t="s">
        <v>2711</v>
      </c>
      <c r="I755" s="107" t="s">
        <v>2048</v>
      </c>
      <c r="J755" s="107" t="s">
        <v>2084</v>
      </c>
      <c r="K755" s="107" t="s">
        <v>2050</v>
      </c>
      <c r="L755" s="108">
        <v>1.98</v>
      </c>
      <c r="M755" s="93">
        <v>2.2999999999999998</v>
      </c>
      <c r="N755" s="108">
        <v>1.84</v>
      </c>
      <c r="O755" s="107" t="s">
        <v>2724</v>
      </c>
      <c r="P755" s="107"/>
      <c r="Q755" s="107" t="s">
        <v>1259</v>
      </c>
      <c r="R755" s="107" t="s">
        <v>2179</v>
      </c>
      <c r="S755" s="107"/>
      <c r="T755" s="93">
        <v>1.24</v>
      </c>
      <c r="U755" s="109">
        <v>45</v>
      </c>
      <c r="V755" s="110">
        <v>45200</v>
      </c>
      <c r="W755" s="110"/>
      <c r="X755" s="107" t="s">
        <v>2053</v>
      </c>
      <c r="Y755" s="107" t="s">
        <v>2086</v>
      </c>
      <c r="Z755" s="107"/>
      <c r="AA755" s="107" t="s">
        <v>2048</v>
      </c>
      <c r="AB755" s="107"/>
      <c r="AC755" s="107"/>
      <c r="AD755" s="107" t="s">
        <v>1331</v>
      </c>
      <c r="AE755" s="110"/>
      <c r="AF755" s="106"/>
      <c r="AG755" s="108">
        <v>3.2760886242228941E-4</v>
      </c>
      <c r="AH755" s="108">
        <v>3.421260359458226E-4</v>
      </c>
      <c r="AI755" s="108">
        <v>0.72478798478022954</v>
      </c>
      <c r="AJ755" s="106" t="s">
        <v>1267</v>
      </c>
      <c r="AK755" s="97">
        <v>11.926172322971356</v>
      </c>
      <c r="AL755" s="108">
        <v>4.2472029632512856E-4</v>
      </c>
      <c r="AM755" s="111"/>
      <c r="AN755" s="112">
        <v>15</v>
      </c>
      <c r="AO755" s="113" t="s">
        <v>1266</v>
      </c>
      <c r="AP755" s="113" t="s">
        <v>1267</v>
      </c>
      <c r="AQ755" s="113" t="s">
        <v>1365</v>
      </c>
      <c r="AR755" s="114" t="s">
        <v>1267</v>
      </c>
      <c r="AS755" s="114"/>
      <c r="AT755" s="107"/>
    </row>
    <row r="756" spans="1:46" x14ac:dyDescent="0.25">
      <c r="A756" s="106" t="s">
        <v>2750</v>
      </c>
      <c r="B756" s="107" t="s">
        <v>1269</v>
      </c>
      <c r="C756" s="107" t="s">
        <v>1257</v>
      </c>
      <c r="D756" s="107" t="s">
        <v>34</v>
      </c>
      <c r="E756" s="107" t="s">
        <v>22</v>
      </c>
      <c r="F756" s="107" t="s">
        <v>23</v>
      </c>
      <c r="G756" s="107" t="s">
        <v>557</v>
      </c>
      <c r="H756" s="107" t="s">
        <v>2711</v>
      </c>
      <c r="I756" s="107" t="s">
        <v>2048</v>
      </c>
      <c r="J756" s="107" t="s">
        <v>2151</v>
      </c>
      <c r="K756" s="107" t="s">
        <v>2050</v>
      </c>
      <c r="L756" s="108">
        <v>2.0099999999999998</v>
      </c>
      <c r="M756" s="93">
        <v>2.2999999999999998</v>
      </c>
      <c r="N756" s="108">
        <v>1.86</v>
      </c>
      <c r="O756" s="107" t="s">
        <v>2726</v>
      </c>
      <c r="P756" s="107"/>
      <c r="Q756" s="107" t="s">
        <v>1259</v>
      </c>
      <c r="R756" s="107" t="s">
        <v>2179</v>
      </c>
      <c r="S756" s="107"/>
      <c r="T756" s="93">
        <v>1.49</v>
      </c>
      <c r="U756" s="109">
        <v>45</v>
      </c>
      <c r="V756" s="110">
        <v>45200</v>
      </c>
      <c r="W756" s="110"/>
      <c r="X756" s="107" t="s">
        <v>2053</v>
      </c>
      <c r="Y756" s="107" t="s">
        <v>2093</v>
      </c>
      <c r="Z756" s="107"/>
      <c r="AA756" s="107" t="s">
        <v>2048</v>
      </c>
      <c r="AB756" s="107"/>
      <c r="AC756" s="107"/>
      <c r="AD756" s="107" t="s">
        <v>1331</v>
      </c>
      <c r="AE756" s="110"/>
      <c r="AF756" s="106"/>
      <c r="AG756" s="108">
        <v>3.3199416076528694E-4</v>
      </c>
      <c r="AH756" s="108">
        <v>3.467056578993814E-4</v>
      </c>
      <c r="AI756" s="108">
        <v>0.61070189516746032</v>
      </c>
      <c r="AJ756" s="106" t="s">
        <v>1267</v>
      </c>
      <c r="AK756" s="97">
        <v>19.251754846903232</v>
      </c>
      <c r="AL756" s="108">
        <v>4.3040550641969337E-4</v>
      </c>
      <c r="AM756" s="111"/>
      <c r="AN756" s="112">
        <v>15</v>
      </c>
      <c r="AO756" s="113" t="s">
        <v>1266</v>
      </c>
      <c r="AP756" s="113" t="s">
        <v>1267</v>
      </c>
      <c r="AQ756" s="113" t="s">
        <v>1365</v>
      </c>
      <c r="AR756" s="114" t="s">
        <v>1267</v>
      </c>
      <c r="AS756" s="114"/>
      <c r="AT756" s="120"/>
    </row>
    <row r="757" spans="1:46" x14ac:dyDescent="0.25">
      <c r="A757" s="106" t="s">
        <v>2751</v>
      </c>
      <c r="B757" s="107" t="s">
        <v>1269</v>
      </c>
      <c r="C757" s="107" t="s">
        <v>1257</v>
      </c>
      <c r="D757" s="107" t="s">
        <v>34</v>
      </c>
      <c r="E757" s="107" t="s">
        <v>22</v>
      </c>
      <c r="F757" s="107" t="s">
        <v>23</v>
      </c>
      <c r="G757" s="107" t="s">
        <v>557</v>
      </c>
      <c r="H757" s="107" t="s">
        <v>2711</v>
      </c>
      <c r="I757" s="107" t="s">
        <v>2048</v>
      </c>
      <c r="J757" s="107" t="s">
        <v>2204</v>
      </c>
      <c r="K757" s="107" t="s">
        <v>2050</v>
      </c>
      <c r="L757" s="108">
        <v>0.67</v>
      </c>
      <c r="M757" s="93">
        <v>1.05</v>
      </c>
      <c r="N757" s="108">
        <v>0.62</v>
      </c>
      <c r="O757" s="107" t="s">
        <v>2728</v>
      </c>
      <c r="P757" s="107"/>
      <c r="Q757" s="107" t="s">
        <v>1259</v>
      </c>
      <c r="R757" s="107" t="s">
        <v>2179</v>
      </c>
      <c r="S757" s="107"/>
      <c r="T757" s="93">
        <v>0.99</v>
      </c>
      <c r="U757" s="109">
        <v>45</v>
      </c>
      <c r="V757" s="110">
        <v>45200</v>
      </c>
      <c r="W757" s="110"/>
      <c r="X757" s="107" t="s">
        <v>2053</v>
      </c>
      <c r="Y757" s="107" t="s">
        <v>2086</v>
      </c>
      <c r="Z757" s="107"/>
      <c r="AA757" s="107" t="s">
        <v>2048</v>
      </c>
      <c r="AB757" s="107"/>
      <c r="AC757" s="107"/>
      <c r="AD757" s="107" t="s">
        <v>1331</v>
      </c>
      <c r="AE757" s="110"/>
      <c r="AF757" s="106"/>
      <c r="AG757" s="108">
        <v>1.1131188728300723E-4</v>
      </c>
      <c r="AH757" s="108">
        <v>1.1624439726143522E-4</v>
      </c>
      <c r="AI757" s="108">
        <v>0.30886872401324067</v>
      </c>
      <c r="AJ757" s="106" t="s">
        <v>1267</v>
      </c>
      <c r="AK757" s="97">
        <v>64.731025183917694</v>
      </c>
      <c r="AL757" s="108">
        <v>1.4430750560834532E-4</v>
      </c>
      <c r="AM757" s="111"/>
      <c r="AN757" s="112">
        <v>15</v>
      </c>
      <c r="AO757" s="113" t="s">
        <v>1266</v>
      </c>
      <c r="AP757" s="113" t="s">
        <v>1267</v>
      </c>
      <c r="AQ757" s="113" t="s">
        <v>1365</v>
      </c>
      <c r="AR757" s="114" t="s">
        <v>1267</v>
      </c>
      <c r="AS757" s="114"/>
      <c r="AT757" s="107"/>
    </row>
    <row r="758" spans="1:46" x14ac:dyDescent="0.25">
      <c r="A758" s="106" t="s">
        <v>2752</v>
      </c>
      <c r="B758" s="107" t="s">
        <v>1269</v>
      </c>
      <c r="C758" s="107" t="s">
        <v>1257</v>
      </c>
      <c r="D758" s="107" t="s">
        <v>34</v>
      </c>
      <c r="E758" s="107" t="s">
        <v>22</v>
      </c>
      <c r="F758" s="107" t="s">
        <v>23</v>
      </c>
      <c r="G758" s="107" t="s">
        <v>557</v>
      </c>
      <c r="H758" s="107" t="s">
        <v>2711</v>
      </c>
      <c r="I758" s="107" t="s">
        <v>2048</v>
      </c>
      <c r="J758" s="107" t="s">
        <v>2207</v>
      </c>
      <c r="K758" s="107" t="s">
        <v>2050</v>
      </c>
      <c r="L758" s="108">
        <v>0.7</v>
      </c>
      <c r="M758" s="93">
        <v>1.05</v>
      </c>
      <c r="N758" s="108">
        <v>0.65</v>
      </c>
      <c r="O758" s="107" t="s">
        <v>2730</v>
      </c>
      <c r="P758" s="107"/>
      <c r="Q758" s="107" t="s">
        <v>1259</v>
      </c>
      <c r="R758" s="107" t="s">
        <v>2179</v>
      </c>
      <c r="S758" s="107"/>
      <c r="T758" s="93">
        <v>1.24</v>
      </c>
      <c r="U758" s="109">
        <v>45</v>
      </c>
      <c r="V758" s="110">
        <v>45200</v>
      </c>
      <c r="W758" s="110"/>
      <c r="X758" s="107" t="s">
        <v>2053</v>
      </c>
      <c r="Y758" s="107" t="s">
        <v>2093</v>
      </c>
      <c r="Z758" s="107"/>
      <c r="AA758" s="107" t="s">
        <v>2048</v>
      </c>
      <c r="AB758" s="107"/>
      <c r="AC758" s="107"/>
      <c r="AD758" s="107" t="s">
        <v>1331</v>
      </c>
      <c r="AE758" s="110"/>
      <c r="AF758" s="106"/>
      <c r="AG758" s="108">
        <v>1.1603145234273966E-4</v>
      </c>
      <c r="AH758" s="108">
        <v>1.2117309813153966E-4</v>
      </c>
      <c r="AI758" s="108">
        <v>0.25670307540769316</v>
      </c>
      <c r="AJ758" s="106" t="s">
        <v>1267</v>
      </c>
      <c r="AK758" s="97">
        <v>83.430496554748061</v>
      </c>
      <c r="AL758" s="108">
        <v>1.5042606740754195E-4</v>
      </c>
      <c r="AM758" s="111"/>
      <c r="AN758" s="112">
        <v>15</v>
      </c>
      <c r="AO758" s="113" t="s">
        <v>1266</v>
      </c>
      <c r="AP758" s="113" t="s">
        <v>1267</v>
      </c>
      <c r="AQ758" s="113" t="s">
        <v>1365</v>
      </c>
      <c r="AR758" s="114" t="s">
        <v>1267</v>
      </c>
      <c r="AS758" s="114"/>
      <c r="AT758" s="107"/>
    </row>
    <row r="759" spans="1:46" x14ac:dyDescent="0.25">
      <c r="A759" s="106" t="s">
        <v>2753</v>
      </c>
      <c r="B759" s="107" t="s">
        <v>1269</v>
      </c>
      <c r="C759" s="107" t="s">
        <v>1257</v>
      </c>
      <c r="D759" s="107" t="s">
        <v>34</v>
      </c>
      <c r="E759" s="107" t="s">
        <v>22</v>
      </c>
      <c r="F759" s="107" t="s">
        <v>23</v>
      </c>
      <c r="G759" s="107" t="s">
        <v>557</v>
      </c>
      <c r="H759" s="107" t="s">
        <v>2711</v>
      </c>
      <c r="I759" s="107" t="s">
        <v>2048</v>
      </c>
      <c r="J759" s="107" t="s">
        <v>2088</v>
      </c>
      <c r="K759" s="107" t="s">
        <v>2050</v>
      </c>
      <c r="L759" s="108">
        <v>0.24</v>
      </c>
      <c r="M759" s="93">
        <v>0.3</v>
      </c>
      <c r="N759" s="108">
        <v>0.22</v>
      </c>
      <c r="O759" s="107" t="s">
        <v>2732</v>
      </c>
      <c r="P759" s="107"/>
      <c r="Q759" s="107" t="s">
        <v>1259</v>
      </c>
      <c r="R759" s="107" t="s">
        <v>2179</v>
      </c>
      <c r="S759" s="107"/>
      <c r="T759" s="93">
        <v>0.99</v>
      </c>
      <c r="U759" s="109">
        <v>45</v>
      </c>
      <c r="V759" s="110">
        <v>45200</v>
      </c>
      <c r="W759" s="110"/>
      <c r="X759" s="107" t="s">
        <v>2053</v>
      </c>
      <c r="Y759" s="107" t="s">
        <v>2086</v>
      </c>
      <c r="Z759" s="107"/>
      <c r="AA759" s="107" t="s">
        <v>2048</v>
      </c>
      <c r="AB759" s="107"/>
      <c r="AC759" s="107"/>
      <c r="AD759" s="107" t="s">
        <v>1331</v>
      </c>
      <c r="AE759" s="110"/>
      <c r="AF759" s="106"/>
      <c r="AG759" s="108">
        <v>3.9472941276876156E-5</v>
      </c>
      <c r="AH759" s="108">
        <v>4.1222086686935305E-5</v>
      </c>
      <c r="AI759" s="108">
        <v>0.10952969447225901</v>
      </c>
      <c r="AJ759" s="106" t="s">
        <v>1267</v>
      </c>
      <c r="AK759" s="97">
        <v>232.20072923751553</v>
      </c>
      <c r="AL759" s="108">
        <v>5.1173705106698641E-5</v>
      </c>
      <c r="AM759" s="111"/>
      <c r="AN759" s="112">
        <v>15</v>
      </c>
      <c r="AO759" s="113" t="s">
        <v>1266</v>
      </c>
      <c r="AP759" s="113" t="s">
        <v>1267</v>
      </c>
      <c r="AQ759" s="113" t="s">
        <v>1365</v>
      </c>
      <c r="AR759" s="114" t="s">
        <v>1267</v>
      </c>
      <c r="AS759" s="114"/>
      <c r="AT759" s="107"/>
    </row>
    <row r="760" spans="1:46" x14ac:dyDescent="0.25">
      <c r="A760" s="106" t="s">
        <v>2754</v>
      </c>
      <c r="B760" s="107" t="s">
        <v>1269</v>
      </c>
      <c r="C760" s="107" t="s">
        <v>1257</v>
      </c>
      <c r="D760" s="107" t="s">
        <v>34</v>
      </c>
      <c r="E760" s="107" t="s">
        <v>22</v>
      </c>
      <c r="F760" s="107" t="s">
        <v>23</v>
      </c>
      <c r="G760" s="107" t="s">
        <v>557</v>
      </c>
      <c r="H760" s="107" t="s">
        <v>2711</v>
      </c>
      <c r="I760" s="107" t="s">
        <v>2048</v>
      </c>
      <c r="J760" s="107" t="s">
        <v>2156</v>
      </c>
      <c r="K760" s="107" t="s">
        <v>2050</v>
      </c>
      <c r="L760" s="108">
        <v>0.27</v>
      </c>
      <c r="M760" s="93">
        <v>0.3</v>
      </c>
      <c r="N760" s="108">
        <v>0.25</v>
      </c>
      <c r="O760" s="107" t="s">
        <v>2734</v>
      </c>
      <c r="P760" s="107"/>
      <c r="Q760" s="107" t="s">
        <v>1259</v>
      </c>
      <c r="R760" s="107" t="s">
        <v>2179</v>
      </c>
      <c r="S760" s="107"/>
      <c r="T760" s="93">
        <v>1.05</v>
      </c>
      <c r="U760" s="109">
        <v>45</v>
      </c>
      <c r="V760" s="110">
        <v>45200</v>
      </c>
      <c r="W760" s="110"/>
      <c r="X760" s="107" t="s">
        <v>2053</v>
      </c>
      <c r="Y760" s="107" t="s">
        <v>2093</v>
      </c>
      <c r="Z760" s="107"/>
      <c r="AA760" s="107" t="s">
        <v>2048</v>
      </c>
      <c r="AB760" s="107"/>
      <c r="AC760" s="107"/>
      <c r="AD760" s="107" t="s">
        <v>1331</v>
      </c>
      <c r="AE760" s="110"/>
      <c r="AF760" s="106"/>
      <c r="AG760" s="108">
        <v>4.4276451027581007E-5</v>
      </c>
      <c r="AH760" s="108">
        <v>4.6238452048618956E-5</v>
      </c>
      <c r="AI760" s="108">
        <v>0.11489239137993466</v>
      </c>
      <c r="AJ760" s="106" t="s">
        <v>1267</v>
      </c>
      <c r="AK760" s="97">
        <v>220.08889746279814</v>
      </c>
      <c r="AL760" s="108">
        <v>5.7401094895959751E-5</v>
      </c>
      <c r="AM760" s="111"/>
      <c r="AN760" s="112">
        <v>15</v>
      </c>
      <c r="AO760" s="113" t="s">
        <v>1266</v>
      </c>
      <c r="AP760" s="113" t="s">
        <v>1267</v>
      </c>
      <c r="AQ760" s="113" t="s">
        <v>1365</v>
      </c>
      <c r="AR760" s="114" t="s">
        <v>1267</v>
      </c>
      <c r="AS760" s="114"/>
      <c r="AT760" s="120"/>
    </row>
    <row r="761" spans="1:46" x14ac:dyDescent="0.25">
      <c r="A761" s="106" t="s">
        <v>2755</v>
      </c>
      <c r="B761" s="107" t="s">
        <v>1269</v>
      </c>
      <c r="C761" s="107" t="s">
        <v>1257</v>
      </c>
      <c r="D761" s="107" t="s">
        <v>34</v>
      </c>
      <c r="E761" s="107" t="s">
        <v>22</v>
      </c>
      <c r="F761" s="107" t="s">
        <v>23</v>
      </c>
      <c r="G761" s="107" t="s">
        <v>557</v>
      </c>
      <c r="H761" s="107" t="s">
        <v>2711</v>
      </c>
      <c r="I761" s="107" t="s">
        <v>2048</v>
      </c>
      <c r="J761" s="107" t="s">
        <v>2214</v>
      </c>
      <c r="K761" s="107" t="s">
        <v>2050</v>
      </c>
      <c r="L761" s="108">
        <v>6.4328269607676555E-2</v>
      </c>
      <c r="M761" s="93">
        <v>0.09</v>
      </c>
      <c r="N761" s="108">
        <v>0.06</v>
      </c>
      <c r="O761" s="107" t="s">
        <v>2736</v>
      </c>
      <c r="P761" s="107"/>
      <c r="Q761" s="107" t="s">
        <v>1259</v>
      </c>
      <c r="R761" s="107" t="s">
        <v>2179</v>
      </c>
      <c r="S761" s="107"/>
      <c r="T761" s="93">
        <v>0.61</v>
      </c>
      <c r="U761" s="109">
        <v>45</v>
      </c>
      <c r="V761" s="110">
        <v>45200</v>
      </c>
      <c r="W761" s="110"/>
      <c r="X761" s="107" t="s">
        <v>2053</v>
      </c>
      <c r="Y761" s="107" t="s">
        <v>2086</v>
      </c>
      <c r="Z761" s="107"/>
      <c r="AA761" s="107" t="s">
        <v>2048</v>
      </c>
      <c r="AB761" s="107"/>
      <c r="AC761" s="107"/>
      <c r="AD761" s="107" t="s">
        <v>1331</v>
      </c>
      <c r="AE761" s="110"/>
      <c r="AF761" s="106"/>
      <c r="AG761" s="108">
        <v>1.0254746534969866E-5</v>
      </c>
      <c r="AH761" s="108">
        <v>1.0709160172584206E-5</v>
      </c>
      <c r="AI761" s="108">
        <v>4.5960369016382258E-2</v>
      </c>
      <c r="AJ761" s="106" t="s">
        <v>1267</v>
      </c>
      <c r="AK761" s="97">
        <v>591.10774125429214</v>
      </c>
      <c r="AL761" s="108">
        <v>1.329450905225316E-5</v>
      </c>
      <c r="AM761" s="111"/>
      <c r="AN761" s="112">
        <v>15</v>
      </c>
      <c r="AO761" s="113" t="s">
        <v>1266</v>
      </c>
      <c r="AP761" s="113" t="s">
        <v>1267</v>
      </c>
      <c r="AQ761" s="113" t="s">
        <v>1365</v>
      </c>
      <c r="AR761" s="114" t="s">
        <v>1267</v>
      </c>
      <c r="AS761" s="114"/>
      <c r="AT761" s="107"/>
    </row>
    <row r="762" spans="1:46" x14ac:dyDescent="0.25">
      <c r="A762" s="106" t="s">
        <v>2756</v>
      </c>
      <c r="B762" s="107" t="s">
        <v>1269</v>
      </c>
      <c r="C762" s="107" t="s">
        <v>1257</v>
      </c>
      <c r="D762" s="107" t="s">
        <v>34</v>
      </c>
      <c r="E762" s="107" t="s">
        <v>22</v>
      </c>
      <c r="F762" s="107" t="s">
        <v>23</v>
      </c>
      <c r="G762" s="107" t="s">
        <v>557</v>
      </c>
      <c r="H762" s="107" t="s">
        <v>2711</v>
      </c>
      <c r="I762" s="107" t="s">
        <v>2048</v>
      </c>
      <c r="J762" s="107" t="s">
        <v>2217</v>
      </c>
      <c r="K762" s="107" t="s">
        <v>2050</v>
      </c>
      <c r="L762" s="108">
        <v>0.13350000000000001</v>
      </c>
      <c r="M762" s="93">
        <v>0.12</v>
      </c>
      <c r="N762" s="108">
        <v>0.11966789999999999</v>
      </c>
      <c r="O762" s="107" t="s">
        <v>2738</v>
      </c>
      <c r="P762" s="107"/>
      <c r="Q762" s="107" t="s">
        <v>1259</v>
      </c>
      <c r="R762" s="107" t="s">
        <v>2179</v>
      </c>
      <c r="S762" s="107"/>
      <c r="T762" s="93">
        <v>0.89</v>
      </c>
      <c r="U762" s="109">
        <v>45</v>
      </c>
      <c r="V762" s="110">
        <v>45200</v>
      </c>
      <c r="W762" s="110"/>
      <c r="X762" s="107" t="s">
        <v>2053</v>
      </c>
      <c r="Y762" s="107" t="s">
        <v>2093</v>
      </c>
      <c r="Z762" s="107"/>
      <c r="AA762" s="107" t="s">
        <v>2048</v>
      </c>
      <c r="AB762" s="107"/>
      <c r="AC762" s="107"/>
      <c r="AD762" s="107" t="s">
        <v>1331</v>
      </c>
      <c r="AE762" s="110"/>
      <c r="AF762" s="106"/>
      <c r="AG762" s="108">
        <v>1.3626858040324904E-5</v>
      </c>
      <c r="AH762" s="108">
        <v>1.4230698428796921E-5</v>
      </c>
      <c r="AI762" s="108">
        <v>4.2024961864964752E-2</v>
      </c>
      <c r="AJ762" s="106" t="s">
        <v>1267</v>
      </c>
      <c r="AK762" s="97">
        <v>649.01707373983811</v>
      </c>
      <c r="AL762" s="108">
        <v>1.766619847239361E-5</v>
      </c>
      <c r="AM762" s="111"/>
      <c r="AN762" s="112">
        <v>15</v>
      </c>
      <c r="AO762" s="113" t="s">
        <v>1266</v>
      </c>
      <c r="AP762" s="113" t="s">
        <v>1267</v>
      </c>
      <c r="AQ762" s="113" t="s">
        <v>1365</v>
      </c>
      <c r="AR762" s="114" t="s">
        <v>1267</v>
      </c>
      <c r="AS762" s="114"/>
      <c r="AT762" s="107"/>
    </row>
    <row r="763" spans="1:46" x14ac:dyDescent="0.25">
      <c r="A763" s="106" t="s">
        <v>2757</v>
      </c>
      <c r="B763" s="107" t="s">
        <v>1269</v>
      </c>
      <c r="C763" s="107" t="s">
        <v>1257</v>
      </c>
      <c r="D763" s="107" t="s">
        <v>34</v>
      </c>
      <c r="E763" s="107" t="s">
        <v>22</v>
      </c>
      <c r="F763" s="107" t="s">
        <v>23</v>
      </c>
      <c r="G763" s="107" t="s">
        <v>557</v>
      </c>
      <c r="H763" s="107" t="s">
        <v>2711</v>
      </c>
      <c r="I763" s="107" t="s">
        <v>2102</v>
      </c>
      <c r="J763" s="107" t="s">
        <v>2103</v>
      </c>
      <c r="K763" s="107" t="s">
        <v>2050</v>
      </c>
      <c r="L763" s="108">
        <v>1.42</v>
      </c>
      <c r="M763" s="93">
        <v>2</v>
      </c>
      <c r="N763" s="108">
        <v>1.31</v>
      </c>
      <c r="O763" s="107" t="s">
        <v>2740</v>
      </c>
      <c r="P763" s="107"/>
      <c r="Q763" s="107" t="s">
        <v>1259</v>
      </c>
      <c r="R763" s="107" t="s">
        <v>2179</v>
      </c>
      <c r="S763" s="107"/>
      <c r="T763" s="93">
        <v>1.56</v>
      </c>
      <c r="U763" s="109">
        <v>45</v>
      </c>
      <c r="V763" s="110">
        <v>45200</v>
      </c>
      <c r="W763" s="110"/>
      <c r="X763" s="107" t="s">
        <v>2053</v>
      </c>
      <c r="Y763" s="107" t="s">
        <v>2105</v>
      </c>
      <c r="Z763" s="107"/>
      <c r="AA763" s="107" t="s">
        <v>2102</v>
      </c>
      <c r="AB763" s="107"/>
      <c r="AC763" s="107"/>
      <c r="AD763" s="107" t="s">
        <v>1331</v>
      </c>
      <c r="AE763" s="110"/>
      <c r="AF763" s="106"/>
      <c r="AG763" s="108">
        <v>2.3397884355488233E-4</v>
      </c>
      <c r="AH763" s="108">
        <v>2.4434703520759618E-4</v>
      </c>
      <c r="AI763" s="108">
        <v>0.40949598560837319</v>
      </c>
      <c r="AJ763" s="106" t="s">
        <v>1267</v>
      </c>
      <c r="AK763" s="97">
        <v>42.118878445865036</v>
      </c>
      <c r="AL763" s="108">
        <v>3.0333600572851713E-4</v>
      </c>
      <c r="AM763" s="111"/>
      <c r="AN763" s="112">
        <v>15</v>
      </c>
      <c r="AO763" s="113" t="s">
        <v>1266</v>
      </c>
      <c r="AP763" s="113" t="s">
        <v>1267</v>
      </c>
      <c r="AQ763" s="113" t="s">
        <v>1365</v>
      </c>
      <c r="AR763" s="114" t="s">
        <v>1267</v>
      </c>
      <c r="AS763" s="114"/>
      <c r="AT763" s="107"/>
    </row>
    <row r="764" spans="1:46" x14ac:dyDescent="0.25">
      <c r="A764" s="106" t="s">
        <v>2758</v>
      </c>
      <c r="B764" s="107" t="s">
        <v>1269</v>
      </c>
      <c r="C764" s="107" t="s">
        <v>1257</v>
      </c>
      <c r="D764" s="107" t="s">
        <v>34</v>
      </c>
      <c r="E764" s="107" t="s">
        <v>22</v>
      </c>
      <c r="F764" s="107" t="s">
        <v>23</v>
      </c>
      <c r="G764" s="107" t="s">
        <v>557</v>
      </c>
      <c r="H764" s="107" t="s">
        <v>2711</v>
      </c>
      <c r="I764" s="107" t="s">
        <v>2065</v>
      </c>
      <c r="J764" s="107" t="s">
        <v>2078</v>
      </c>
      <c r="K764" s="107" t="s">
        <v>2050</v>
      </c>
      <c r="L764" s="108">
        <v>0.61</v>
      </c>
      <c r="M764" s="93">
        <v>0.9</v>
      </c>
      <c r="N764" s="108">
        <v>0.56000000000000005</v>
      </c>
      <c r="O764" s="107" t="s">
        <v>2742</v>
      </c>
      <c r="P764" s="107"/>
      <c r="Q764" s="107" t="s">
        <v>1259</v>
      </c>
      <c r="R764" s="107" t="s">
        <v>2179</v>
      </c>
      <c r="S764" s="107"/>
      <c r="T764" s="93">
        <v>1.01</v>
      </c>
      <c r="U764" s="109">
        <v>45</v>
      </c>
      <c r="V764" s="110">
        <v>45200</v>
      </c>
      <c r="W764" s="110"/>
      <c r="X764" s="107" t="s">
        <v>2053</v>
      </c>
      <c r="Y764" s="107" t="s">
        <v>2081</v>
      </c>
      <c r="Z764" s="107"/>
      <c r="AA764" s="107" t="s">
        <v>2065</v>
      </c>
      <c r="AB764" s="107"/>
      <c r="AC764" s="107"/>
      <c r="AD764" s="107" t="s">
        <v>1331</v>
      </c>
      <c r="AE764" s="110"/>
      <c r="AF764" s="106"/>
      <c r="AG764" s="108">
        <v>1.0029365660928712E-4</v>
      </c>
      <c r="AH764" s="108">
        <v>1.0473792104566829E-4</v>
      </c>
      <c r="AI764" s="108">
        <v>0.27060999815346687</v>
      </c>
      <c r="AJ764" s="106" t="s">
        <v>1267</v>
      </c>
      <c r="AK764" s="97">
        <v>77.740580548022692</v>
      </c>
      <c r="AL764" s="108">
        <v>1.3002319668544164E-4</v>
      </c>
      <c r="AM764" s="111"/>
      <c r="AN764" s="112">
        <v>15</v>
      </c>
      <c r="AO764" s="113" t="s">
        <v>1266</v>
      </c>
      <c r="AP764" s="113" t="s">
        <v>1267</v>
      </c>
      <c r="AQ764" s="113" t="s">
        <v>1365</v>
      </c>
      <c r="AR764" s="114" t="s">
        <v>1267</v>
      </c>
      <c r="AS764" s="114"/>
      <c r="AT764" s="120"/>
    </row>
    <row r="765" spans="1:46" x14ac:dyDescent="0.25">
      <c r="A765" s="106" t="s">
        <v>2759</v>
      </c>
      <c r="B765" s="107" t="s">
        <v>1269</v>
      </c>
      <c r="C765" s="107" t="s">
        <v>1257</v>
      </c>
      <c r="D765" s="107" t="s">
        <v>34</v>
      </c>
      <c r="E765" s="107" t="s">
        <v>22</v>
      </c>
      <c r="F765" s="107" t="s">
        <v>23</v>
      </c>
      <c r="G765" s="107" t="s">
        <v>557</v>
      </c>
      <c r="H765" s="107" t="s">
        <v>2711</v>
      </c>
      <c r="I765" s="107" t="s">
        <v>2065</v>
      </c>
      <c r="J765" s="107" t="s">
        <v>2224</v>
      </c>
      <c r="K765" s="107" t="s">
        <v>2050</v>
      </c>
      <c r="L765" s="108">
        <v>0.66</v>
      </c>
      <c r="M765" s="93">
        <v>1.05</v>
      </c>
      <c r="N765" s="108">
        <v>0.61</v>
      </c>
      <c r="O765" s="107" t="s">
        <v>2744</v>
      </c>
      <c r="P765" s="107"/>
      <c r="Q765" s="107" t="s">
        <v>1259</v>
      </c>
      <c r="R765" s="107" t="s">
        <v>2179</v>
      </c>
      <c r="S765" s="107"/>
      <c r="T765" s="93">
        <v>1.19</v>
      </c>
      <c r="U765" s="109">
        <v>45</v>
      </c>
      <c r="V765" s="110">
        <v>45200</v>
      </c>
      <c r="W765" s="110"/>
      <c r="X765" s="107" t="s">
        <v>2053</v>
      </c>
      <c r="Y765" s="107" t="s">
        <v>2226</v>
      </c>
      <c r="Z765" s="107"/>
      <c r="AA765" s="107" t="s">
        <v>2065</v>
      </c>
      <c r="AB765" s="107"/>
      <c r="AC765" s="107"/>
      <c r="AD765" s="107" t="s">
        <v>1331</v>
      </c>
      <c r="AE765" s="110"/>
      <c r="AF765" s="106"/>
      <c r="AG765" s="108">
        <v>1.0839091219212176E-4</v>
      </c>
      <c r="AH765" s="108">
        <v>1.1319398641005546E-4</v>
      </c>
      <c r="AI765" s="108">
        <v>0.24946273572670627</v>
      </c>
      <c r="AJ765" s="106" t="s">
        <v>1267</v>
      </c>
      <c r="AK765" s="97">
        <v>86.643949261031551</v>
      </c>
      <c r="AL765" s="108">
        <v>1.4052068068246752E-4</v>
      </c>
      <c r="AM765" s="111"/>
      <c r="AN765" s="112">
        <v>15</v>
      </c>
      <c r="AO765" s="113" t="s">
        <v>1266</v>
      </c>
      <c r="AP765" s="113" t="s">
        <v>1267</v>
      </c>
      <c r="AQ765" s="113" t="s">
        <v>1365</v>
      </c>
      <c r="AR765" s="114" t="s">
        <v>1267</v>
      </c>
      <c r="AS765" s="114"/>
      <c r="AT765" s="107"/>
    </row>
    <row r="766" spans="1:46" x14ac:dyDescent="0.25">
      <c r="A766" s="106" t="s">
        <v>2760</v>
      </c>
      <c r="B766" s="107" t="s">
        <v>1269</v>
      </c>
      <c r="C766" s="107" t="s">
        <v>1257</v>
      </c>
      <c r="D766" s="107" t="s">
        <v>34</v>
      </c>
      <c r="E766" s="107" t="s">
        <v>22</v>
      </c>
      <c r="F766" s="107" t="s">
        <v>23</v>
      </c>
      <c r="G766" s="107" t="s">
        <v>557</v>
      </c>
      <c r="H766" s="107" t="s">
        <v>2711</v>
      </c>
      <c r="I766" s="107" t="s">
        <v>2065</v>
      </c>
      <c r="J766" s="107" t="s">
        <v>2058</v>
      </c>
      <c r="K766" s="107" t="s">
        <v>2050</v>
      </c>
      <c r="L766" s="108">
        <v>0.69</v>
      </c>
      <c r="M766" s="93">
        <v>1.05</v>
      </c>
      <c r="N766" s="108">
        <v>0.64</v>
      </c>
      <c r="O766" s="107" t="s">
        <v>2746</v>
      </c>
      <c r="P766" s="107"/>
      <c r="Q766" s="107" t="s">
        <v>1259</v>
      </c>
      <c r="R766" s="107" t="s">
        <v>2179</v>
      </c>
      <c r="S766" s="107"/>
      <c r="T766" s="93">
        <v>1.41</v>
      </c>
      <c r="U766" s="109">
        <v>45</v>
      </c>
      <c r="V766" s="110">
        <v>45200</v>
      </c>
      <c r="W766" s="110"/>
      <c r="X766" s="107" t="s">
        <v>2053</v>
      </c>
      <c r="Y766" s="107" t="s">
        <v>2060</v>
      </c>
      <c r="Z766" s="107"/>
      <c r="AA766" s="107" t="s">
        <v>2065</v>
      </c>
      <c r="AB766" s="107"/>
      <c r="AC766" s="107"/>
      <c r="AD766" s="107" t="s">
        <v>1331</v>
      </c>
      <c r="AE766" s="110"/>
      <c r="AF766" s="106"/>
      <c r="AG766" s="108">
        <v>1.1343054396165673E-4</v>
      </c>
      <c r="AH766" s="108">
        <v>1.1845693695171431E-4</v>
      </c>
      <c r="AI766" s="108">
        <v>0.22053467932354734</v>
      </c>
      <c r="AJ766" s="106" t="s">
        <v>1267</v>
      </c>
      <c r="AK766" s="97">
        <v>101.58862188250721</v>
      </c>
      <c r="AL766" s="108">
        <v>1.4705418494331192E-4</v>
      </c>
      <c r="AM766" s="111"/>
      <c r="AN766" s="112">
        <v>15</v>
      </c>
      <c r="AO766" s="113" t="s">
        <v>1266</v>
      </c>
      <c r="AP766" s="113" t="s">
        <v>1267</v>
      </c>
      <c r="AQ766" s="113" t="s">
        <v>1365</v>
      </c>
      <c r="AR766" s="114" t="s">
        <v>1267</v>
      </c>
      <c r="AS766" s="114"/>
      <c r="AT766" s="107"/>
    </row>
    <row r="767" spans="1:46" x14ac:dyDescent="0.25">
      <c r="A767" s="106" t="s">
        <v>2761</v>
      </c>
      <c r="B767" s="107" t="s">
        <v>1269</v>
      </c>
      <c r="C767" s="107" t="s">
        <v>1257</v>
      </c>
      <c r="D767" s="107" t="s">
        <v>34</v>
      </c>
      <c r="E767" s="107" t="s">
        <v>22</v>
      </c>
      <c r="F767" s="107" t="s">
        <v>23</v>
      </c>
      <c r="G767" s="107" t="s">
        <v>557</v>
      </c>
      <c r="H767" s="107" t="s">
        <v>2711</v>
      </c>
      <c r="I767" s="107" t="s">
        <v>2065</v>
      </c>
      <c r="J767" s="107" t="s">
        <v>2099</v>
      </c>
      <c r="K767" s="107" t="s">
        <v>2050</v>
      </c>
      <c r="L767" s="108">
        <v>0.22</v>
      </c>
      <c r="M767" s="93">
        <v>0.15</v>
      </c>
      <c r="N767" s="108">
        <v>0.2</v>
      </c>
      <c r="O767" s="107" t="s">
        <v>2748</v>
      </c>
      <c r="P767" s="107"/>
      <c r="Q767" s="107" t="s">
        <v>1259</v>
      </c>
      <c r="R767" s="107" t="s">
        <v>2179</v>
      </c>
      <c r="S767" s="107"/>
      <c r="T767" s="93">
        <v>1.01</v>
      </c>
      <c r="U767" s="109">
        <v>45</v>
      </c>
      <c r="V767" s="110">
        <v>45200</v>
      </c>
      <c r="W767" s="110"/>
      <c r="X767" s="107" t="s">
        <v>2053</v>
      </c>
      <c r="Y767" s="107" t="s">
        <v>2060</v>
      </c>
      <c r="Z767" s="107"/>
      <c r="AA767" s="107" t="s">
        <v>2065</v>
      </c>
      <c r="AB767" s="107"/>
      <c r="AC767" s="107"/>
      <c r="AD767" s="107" t="s">
        <v>1331</v>
      </c>
      <c r="AE767" s="110"/>
      <c r="AF767" s="106"/>
      <c r="AG767" s="108">
        <v>3.640229813636793E-5</v>
      </c>
      <c r="AH767" s="108">
        <v>3.8015375617830745E-5</v>
      </c>
      <c r="AI767" s="108">
        <v>9.8219829294291544E-2</v>
      </c>
      <c r="AJ767" s="106" t="s">
        <v>1267</v>
      </c>
      <c r="AK767" s="97">
        <v>262.08042010766712</v>
      </c>
      <c r="AL767" s="108">
        <v>4.7192846790160471E-5</v>
      </c>
      <c r="AM767" s="111"/>
      <c r="AN767" s="112">
        <v>15</v>
      </c>
      <c r="AO767" s="113" t="s">
        <v>1266</v>
      </c>
      <c r="AP767" s="113" t="s">
        <v>1267</v>
      </c>
      <c r="AQ767" s="113" t="s">
        <v>1365</v>
      </c>
      <c r="AR767" s="114" t="s">
        <v>1267</v>
      </c>
      <c r="AS767" s="114"/>
      <c r="AT767" s="107"/>
    </row>
    <row r="768" spans="1:46" x14ac:dyDescent="0.25">
      <c r="A768" s="106" t="s">
        <v>2762</v>
      </c>
      <c r="B768" s="107" t="s">
        <v>1271</v>
      </c>
      <c r="C768" s="107" t="s">
        <v>1257</v>
      </c>
      <c r="D768" s="107" t="s">
        <v>34</v>
      </c>
      <c r="E768" s="107" t="s">
        <v>22</v>
      </c>
      <c r="F768" s="107" t="s">
        <v>23</v>
      </c>
      <c r="G768" s="107" t="s">
        <v>557</v>
      </c>
      <c r="H768" s="107" t="s">
        <v>2711</v>
      </c>
      <c r="I768" s="107" t="s">
        <v>2048</v>
      </c>
      <c r="J768" s="107" t="s">
        <v>2084</v>
      </c>
      <c r="K768" s="107" t="s">
        <v>2050</v>
      </c>
      <c r="L768" s="108">
        <v>1.98</v>
      </c>
      <c r="M768" s="93">
        <v>2.35</v>
      </c>
      <c r="N768" s="108">
        <v>1.84</v>
      </c>
      <c r="O768" s="107" t="s">
        <v>2724</v>
      </c>
      <c r="P768" s="107"/>
      <c r="Q768" s="107" t="s">
        <v>1259</v>
      </c>
      <c r="R768" s="107" t="s">
        <v>2179</v>
      </c>
      <c r="S768" s="107"/>
      <c r="T768" s="93">
        <v>1.24</v>
      </c>
      <c r="U768" s="109">
        <v>45</v>
      </c>
      <c r="V768" s="110">
        <v>45200</v>
      </c>
      <c r="W768" s="110"/>
      <c r="X768" s="107" t="s">
        <v>2053</v>
      </c>
      <c r="Y768" s="107" t="s">
        <v>2086</v>
      </c>
      <c r="Z768" s="107"/>
      <c r="AA768" s="107" t="s">
        <v>2048</v>
      </c>
      <c r="AB768" s="107"/>
      <c r="AC768" s="107"/>
      <c r="AD768" s="107" t="s">
        <v>1331</v>
      </c>
      <c r="AE768" s="110"/>
      <c r="AF768" s="106"/>
      <c r="AG768" s="108">
        <v>3.2760886242228941E-4</v>
      </c>
      <c r="AH768" s="108">
        <v>3.421260359458226E-4</v>
      </c>
      <c r="AI768" s="108">
        <v>0.72478798478022954</v>
      </c>
      <c r="AJ768" s="106" t="s">
        <v>1267</v>
      </c>
      <c r="AK768" s="97">
        <v>11.926172322971356</v>
      </c>
      <c r="AL768" s="108">
        <v>4.2472029632512856E-4</v>
      </c>
      <c r="AM768" s="111"/>
      <c r="AN768" s="112">
        <v>15</v>
      </c>
      <c r="AO768" s="113" t="s">
        <v>1266</v>
      </c>
      <c r="AP768" s="113" t="s">
        <v>1267</v>
      </c>
      <c r="AQ768" s="113" t="s">
        <v>1365</v>
      </c>
      <c r="AR768" s="114" t="s">
        <v>1267</v>
      </c>
      <c r="AS768" s="114"/>
      <c r="AT768" s="107"/>
    </row>
    <row r="769" spans="1:46" x14ac:dyDescent="0.25">
      <c r="A769" s="106" t="s">
        <v>2763</v>
      </c>
      <c r="B769" s="107" t="s">
        <v>1271</v>
      </c>
      <c r="C769" s="107" t="s">
        <v>1257</v>
      </c>
      <c r="D769" s="107" t="s">
        <v>34</v>
      </c>
      <c r="E769" s="107" t="s">
        <v>22</v>
      </c>
      <c r="F769" s="107" t="s">
        <v>23</v>
      </c>
      <c r="G769" s="107" t="s">
        <v>557</v>
      </c>
      <c r="H769" s="107" t="s">
        <v>2711</v>
      </c>
      <c r="I769" s="107" t="s">
        <v>2048</v>
      </c>
      <c r="J769" s="107" t="s">
        <v>2151</v>
      </c>
      <c r="K769" s="107" t="s">
        <v>2050</v>
      </c>
      <c r="L769" s="108">
        <v>2.0099999999999998</v>
      </c>
      <c r="M769" s="93">
        <v>2.35</v>
      </c>
      <c r="N769" s="108">
        <v>1.86</v>
      </c>
      <c r="O769" s="107" t="s">
        <v>2726</v>
      </c>
      <c r="P769" s="107"/>
      <c r="Q769" s="107" t="s">
        <v>1259</v>
      </c>
      <c r="R769" s="107" t="s">
        <v>2179</v>
      </c>
      <c r="S769" s="107"/>
      <c r="T769" s="93">
        <v>1.49</v>
      </c>
      <c r="U769" s="109">
        <v>45</v>
      </c>
      <c r="V769" s="110">
        <v>45200</v>
      </c>
      <c r="W769" s="110"/>
      <c r="X769" s="107" t="s">
        <v>2053</v>
      </c>
      <c r="Y769" s="107" t="s">
        <v>2093</v>
      </c>
      <c r="Z769" s="107"/>
      <c r="AA769" s="107" t="s">
        <v>2048</v>
      </c>
      <c r="AB769" s="107"/>
      <c r="AC769" s="107"/>
      <c r="AD769" s="107" t="s">
        <v>1331</v>
      </c>
      <c r="AE769" s="110"/>
      <c r="AF769" s="106"/>
      <c r="AG769" s="108">
        <v>3.3199416076528694E-4</v>
      </c>
      <c r="AH769" s="108">
        <v>3.467056578993814E-4</v>
      </c>
      <c r="AI769" s="108">
        <v>0.61070189516746032</v>
      </c>
      <c r="AJ769" s="106" t="s">
        <v>1267</v>
      </c>
      <c r="AK769" s="97">
        <v>19.251754846903232</v>
      </c>
      <c r="AL769" s="108">
        <v>4.3040550641969337E-4</v>
      </c>
      <c r="AM769" s="111"/>
      <c r="AN769" s="112">
        <v>15</v>
      </c>
      <c r="AO769" s="113" t="s">
        <v>1266</v>
      </c>
      <c r="AP769" s="113" t="s">
        <v>1267</v>
      </c>
      <c r="AQ769" s="113" t="s">
        <v>1365</v>
      </c>
      <c r="AR769" s="114" t="s">
        <v>1267</v>
      </c>
      <c r="AS769" s="114"/>
      <c r="AT769" s="120"/>
    </row>
    <row r="770" spans="1:46" ht="15.6" customHeight="1" x14ac:dyDescent="0.25">
      <c r="A770" s="106" t="s">
        <v>2764</v>
      </c>
      <c r="B770" s="107" t="s">
        <v>1271</v>
      </c>
      <c r="C770" s="107" t="s">
        <v>1257</v>
      </c>
      <c r="D770" s="107" t="s">
        <v>34</v>
      </c>
      <c r="E770" s="107" t="s">
        <v>22</v>
      </c>
      <c r="F770" s="107" t="s">
        <v>23</v>
      </c>
      <c r="G770" s="107" t="s">
        <v>557</v>
      </c>
      <c r="H770" s="107" t="s">
        <v>2711</v>
      </c>
      <c r="I770" s="107" t="s">
        <v>2048</v>
      </c>
      <c r="J770" s="107" t="s">
        <v>2204</v>
      </c>
      <c r="K770" s="107" t="s">
        <v>2050</v>
      </c>
      <c r="L770" s="108">
        <v>0.67</v>
      </c>
      <c r="M770" s="93">
        <v>1.05</v>
      </c>
      <c r="N770" s="108">
        <v>0.62</v>
      </c>
      <c r="O770" s="107" t="s">
        <v>2728</v>
      </c>
      <c r="P770" s="107"/>
      <c r="Q770" s="107" t="s">
        <v>1259</v>
      </c>
      <c r="R770" s="107" t="s">
        <v>2179</v>
      </c>
      <c r="S770" s="107"/>
      <c r="T770" s="93">
        <v>0.99</v>
      </c>
      <c r="U770" s="109">
        <v>45</v>
      </c>
      <c r="V770" s="110">
        <v>45200</v>
      </c>
      <c r="W770" s="110"/>
      <c r="X770" s="107" t="s">
        <v>2053</v>
      </c>
      <c r="Y770" s="107" t="s">
        <v>2086</v>
      </c>
      <c r="Z770" s="107"/>
      <c r="AA770" s="107" t="s">
        <v>2048</v>
      </c>
      <c r="AB770" s="107"/>
      <c r="AC770" s="107"/>
      <c r="AD770" s="107" t="s">
        <v>1331</v>
      </c>
      <c r="AE770" s="110"/>
      <c r="AF770" s="106"/>
      <c r="AG770" s="108">
        <v>1.1131188728300723E-4</v>
      </c>
      <c r="AH770" s="108">
        <v>1.1624439726143522E-4</v>
      </c>
      <c r="AI770" s="108">
        <v>0.30886872401324067</v>
      </c>
      <c r="AJ770" s="106" t="s">
        <v>1267</v>
      </c>
      <c r="AK770" s="97">
        <v>64.731025183917694</v>
      </c>
      <c r="AL770" s="108">
        <v>1.4430750560834532E-4</v>
      </c>
      <c r="AM770" s="111"/>
      <c r="AN770" s="112">
        <v>15</v>
      </c>
      <c r="AO770" s="113" t="s">
        <v>1266</v>
      </c>
      <c r="AP770" s="113" t="s">
        <v>1267</v>
      </c>
      <c r="AQ770" s="113" t="s">
        <v>1365</v>
      </c>
      <c r="AR770" s="114" t="s">
        <v>1267</v>
      </c>
      <c r="AS770" s="114"/>
      <c r="AT770" s="107"/>
    </row>
    <row r="771" spans="1:46" x14ac:dyDescent="0.25">
      <c r="A771" s="106" t="s">
        <v>2765</v>
      </c>
      <c r="B771" s="107" t="s">
        <v>1271</v>
      </c>
      <c r="C771" s="107" t="s">
        <v>1257</v>
      </c>
      <c r="D771" s="107" t="s">
        <v>34</v>
      </c>
      <c r="E771" s="107" t="s">
        <v>22</v>
      </c>
      <c r="F771" s="107" t="s">
        <v>23</v>
      </c>
      <c r="G771" s="107" t="s">
        <v>557</v>
      </c>
      <c r="H771" s="107" t="s">
        <v>2711</v>
      </c>
      <c r="I771" s="107" t="s">
        <v>2048</v>
      </c>
      <c r="J771" s="107" t="s">
        <v>2207</v>
      </c>
      <c r="K771" s="107" t="s">
        <v>2050</v>
      </c>
      <c r="L771" s="108">
        <v>0.7</v>
      </c>
      <c r="M771" s="93">
        <v>1.05</v>
      </c>
      <c r="N771" s="108">
        <v>0.65</v>
      </c>
      <c r="O771" s="107" t="s">
        <v>2730</v>
      </c>
      <c r="P771" s="107"/>
      <c r="Q771" s="107" t="s">
        <v>1259</v>
      </c>
      <c r="R771" s="107" t="s">
        <v>2179</v>
      </c>
      <c r="S771" s="107"/>
      <c r="T771" s="93">
        <v>1.24</v>
      </c>
      <c r="U771" s="109">
        <v>45</v>
      </c>
      <c r="V771" s="110">
        <v>45200</v>
      </c>
      <c r="W771" s="110"/>
      <c r="X771" s="107" t="s">
        <v>2053</v>
      </c>
      <c r="Y771" s="107" t="s">
        <v>2093</v>
      </c>
      <c r="Z771" s="107"/>
      <c r="AA771" s="107" t="s">
        <v>2048</v>
      </c>
      <c r="AB771" s="107"/>
      <c r="AC771" s="107"/>
      <c r="AD771" s="107" t="s">
        <v>1331</v>
      </c>
      <c r="AE771" s="110"/>
      <c r="AF771" s="106"/>
      <c r="AG771" s="108">
        <v>1.1603145234273966E-4</v>
      </c>
      <c r="AH771" s="108">
        <v>1.2117309813153966E-4</v>
      </c>
      <c r="AI771" s="108">
        <v>0.25670307540769316</v>
      </c>
      <c r="AJ771" s="106" t="s">
        <v>1267</v>
      </c>
      <c r="AK771" s="97">
        <v>83.430496554748061</v>
      </c>
      <c r="AL771" s="108">
        <v>1.5042606740754195E-4</v>
      </c>
      <c r="AM771" s="111"/>
      <c r="AN771" s="112">
        <v>15</v>
      </c>
      <c r="AO771" s="113" t="s">
        <v>1266</v>
      </c>
      <c r="AP771" s="113" t="s">
        <v>1267</v>
      </c>
      <c r="AQ771" s="113" t="s">
        <v>1365</v>
      </c>
      <c r="AR771" s="114" t="s">
        <v>1267</v>
      </c>
      <c r="AS771" s="114"/>
      <c r="AT771" s="107"/>
    </row>
    <row r="772" spans="1:46" x14ac:dyDescent="0.25">
      <c r="A772" s="106" t="s">
        <v>2766</v>
      </c>
      <c r="B772" s="107" t="s">
        <v>1271</v>
      </c>
      <c r="C772" s="107" t="s">
        <v>1257</v>
      </c>
      <c r="D772" s="107" t="s">
        <v>34</v>
      </c>
      <c r="E772" s="107" t="s">
        <v>22</v>
      </c>
      <c r="F772" s="107" t="s">
        <v>23</v>
      </c>
      <c r="G772" s="107" t="s">
        <v>557</v>
      </c>
      <c r="H772" s="107" t="s">
        <v>2711</v>
      </c>
      <c r="I772" s="107" t="s">
        <v>2048</v>
      </c>
      <c r="J772" s="107" t="s">
        <v>2088</v>
      </c>
      <c r="K772" s="107" t="s">
        <v>2050</v>
      </c>
      <c r="L772" s="108">
        <v>0.24</v>
      </c>
      <c r="M772" s="93">
        <v>0.3</v>
      </c>
      <c r="N772" s="108">
        <v>0.22</v>
      </c>
      <c r="O772" s="107" t="s">
        <v>2732</v>
      </c>
      <c r="P772" s="107"/>
      <c r="Q772" s="107" t="s">
        <v>1259</v>
      </c>
      <c r="R772" s="107" t="s">
        <v>2179</v>
      </c>
      <c r="S772" s="107"/>
      <c r="T772" s="93">
        <v>0.99</v>
      </c>
      <c r="U772" s="109">
        <v>45</v>
      </c>
      <c r="V772" s="110">
        <v>45200</v>
      </c>
      <c r="W772" s="110"/>
      <c r="X772" s="107" t="s">
        <v>2053</v>
      </c>
      <c r="Y772" s="107" t="s">
        <v>2086</v>
      </c>
      <c r="Z772" s="107"/>
      <c r="AA772" s="107" t="s">
        <v>2048</v>
      </c>
      <c r="AB772" s="107"/>
      <c r="AC772" s="107"/>
      <c r="AD772" s="107" t="s">
        <v>1331</v>
      </c>
      <c r="AE772" s="110"/>
      <c r="AF772" s="106"/>
      <c r="AG772" s="108">
        <v>3.9472941276876156E-5</v>
      </c>
      <c r="AH772" s="108">
        <v>4.1222086686935305E-5</v>
      </c>
      <c r="AI772" s="108">
        <v>0.10952969447225901</v>
      </c>
      <c r="AJ772" s="106" t="s">
        <v>1267</v>
      </c>
      <c r="AK772" s="97">
        <v>232.20072923751553</v>
      </c>
      <c r="AL772" s="108">
        <v>5.1173705106698641E-5</v>
      </c>
      <c r="AM772" s="111"/>
      <c r="AN772" s="112">
        <v>15</v>
      </c>
      <c r="AO772" s="113" t="s">
        <v>1266</v>
      </c>
      <c r="AP772" s="113" t="s">
        <v>1267</v>
      </c>
      <c r="AQ772" s="113" t="s">
        <v>1365</v>
      </c>
      <c r="AR772" s="114" t="s">
        <v>1267</v>
      </c>
      <c r="AS772" s="114"/>
      <c r="AT772" s="107"/>
    </row>
    <row r="773" spans="1:46" x14ac:dyDescent="0.25">
      <c r="A773" s="106" t="s">
        <v>2767</v>
      </c>
      <c r="B773" s="107" t="s">
        <v>1271</v>
      </c>
      <c r="C773" s="107" t="s">
        <v>1257</v>
      </c>
      <c r="D773" s="107" t="s">
        <v>34</v>
      </c>
      <c r="E773" s="107" t="s">
        <v>22</v>
      </c>
      <c r="F773" s="107" t="s">
        <v>23</v>
      </c>
      <c r="G773" s="107" t="s">
        <v>557</v>
      </c>
      <c r="H773" s="107" t="s">
        <v>2711</v>
      </c>
      <c r="I773" s="107" t="s">
        <v>2048</v>
      </c>
      <c r="J773" s="107" t="s">
        <v>2156</v>
      </c>
      <c r="K773" s="107" t="s">
        <v>2050</v>
      </c>
      <c r="L773" s="108">
        <v>0.28000000000000003</v>
      </c>
      <c r="M773" s="93">
        <v>0.3</v>
      </c>
      <c r="N773" s="108">
        <v>0.25</v>
      </c>
      <c r="O773" s="107" t="s">
        <v>2734</v>
      </c>
      <c r="P773" s="107"/>
      <c r="Q773" s="107" t="s">
        <v>1259</v>
      </c>
      <c r="R773" s="107" t="s">
        <v>2179</v>
      </c>
      <c r="S773" s="107"/>
      <c r="T773" s="93">
        <v>1.05</v>
      </c>
      <c r="U773" s="109">
        <v>45</v>
      </c>
      <c r="V773" s="110">
        <v>45200</v>
      </c>
      <c r="W773" s="110"/>
      <c r="X773" s="107" t="s">
        <v>2053</v>
      </c>
      <c r="Y773" s="107" t="s">
        <v>2093</v>
      </c>
      <c r="Z773" s="107"/>
      <c r="AA773" s="107" t="s">
        <v>2048</v>
      </c>
      <c r="AB773" s="107"/>
      <c r="AC773" s="107"/>
      <c r="AD773" s="107" t="s">
        <v>1331</v>
      </c>
      <c r="AE773" s="110"/>
      <c r="AF773" s="106"/>
      <c r="AG773" s="108">
        <v>4.4276451027581007E-5</v>
      </c>
      <c r="AH773" s="108">
        <v>4.6238452048618956E-5</v>
      </c>
      <c r="AI773" s="108">
        <v>0.11489239137993466</v>
      </c>
      <c r="AJ773" s="106" t="s">
        <v>1267</v>
      </c>
      <c r="AK773" s="97">
        <v>220.08889746279814</v>
      </c>
      <c r="AL773" s="108">
        <v>5.7401094895959751E-5</v>
      </c>
      <c r="AM773" s="111"/>
      <c r="AN773" s="112">
        <v>15</v>
      </c>
      <c r="AO773" s="113" t="s">
        <v>1266</v>
      </c>
      <c r="AP773" s="113" t="s">
        <v>1267</v>
      </c>
      <c r="AQ773" s="113" t="s">
        <v>1365</v>
      </c>
      <c r="AR773" s="114" t="s">
        <v>1267</v>
      </c>
      <c r="AS773" s="114"/>
      <c r="AT773" s="107"/>
    </row>
    <row r="774" spans="1:46" x14ac:dyDescent="0.25">
      <c r="A774" s="106" t="s">
        <v>2768</v>
      </c>
      <c r="B774" s="107" t="s">
        <v>1271</v>
      </c>
      <c r="C774" s="107" t="s">
        <v>1257</v>
      </c>
      <c r="D774" s="107" t="s">
        <v>34</v>
      </c>
      <c r="E774" s="107" t="s">
        <v>22</v>
      </c>
      <c r="F774" s="107" t="s">
        <v>23</v>
      </c>
      <c r="G774" s="107" t="s">
        <v>557</v>
      </c>
      <c r="H774" s="107" t="s">
        <v>2711</v>
      </c>
      <c r="I774" s="107" t="s">
        <v>2048</v>
      </c>
      <c r="J774" s="107" t="s">
        <v>2214</v>
      </c>
      <c r="K774" s="107" t="s">
        <v>2050</v>
      </c>
      <c r="L774" s="108">
        <v>6.4328269607676555E-2</v>
      </c>
      <c r="M774" s="93">
        <v>0.09</v>
      </c>
      <c r="N774" s="108">
        <v>0.06</v>
      </c>
      <c r="O774" s="107" t="s">
        <v>2736</v>
      </c>
      <c r="P774" s="107"/>
      <c r="Q774" s="107" t="s">
        <v>1259</v>
      </c>
      <c r="R774" s="107" t="s">
        <v>2179</v>
      </c>
      <c r="S774" s="107"/>
      <c r="T774" s="93">
        <v>0.61</v>
      </c>
      <c r="U774" s="109">
        <v>45</v>
      </c>
      <c r="V774" s="110">
        <v>45200</v>
      </c>
      <c r="W774" s="110"/>
      <c r="X774" s="107" t="s">
        <v>2053</v>
      </c>
      <c r="Y774" s="107" t="s">
        <v>2086</v>
      </c>
      <c r="Z774" s="107"/>
      <c r="AA774" s="107" t="s">
        <v>2048</v>
      </c>
      <c r="AB774" s="107"/>
      <c r="AC774" s="107"/>
      <c r="AD774" s="107" t="s">
        <v>1331</v>
      </c>
      <c r="AE774" s="110"/>
      <c r="AF774" s="106"/>
      <c r="AG774" s="108">
        <v>1.0254746534969866E-5</v>
      </c>
      <c r="AH774" s="108">
        <v>1.0709160172584206E-5</v>
      </c>
      <c r="AI774" s="108">
        <v>4.5960369016382258E-2</v>
      </c>
      <c r="AJ774" s="106" t="s">
        <v>1267</v>
      </c>
      <c r="AK774" s="97">
        <v>591.10774125429214</v>
      </c>
      <c r="AL774" s="108">
        <v>1.329450905225316E-5</v>
      </c>
      <c r="AM774" s="111"/>
      <c r="AN774" s="112">
        <v>15</v>
      </c>
      <c r="AO774" s="113" t="s">
        <v>1266</v>
      </c>
      <c r="AP774" s="113" t="s">
        <v>1267</v>
      </c>
      <c r="AQ774" s="113" t="s">
        <v>1365</v>
      </c>
      <c r="AR774" s="114" t="s">
        <v>1267</v>
      </c>
      <c r="AS774" s="114"/>
      <c r="AT774" s="107"/>
    </row>
    <row r="775" spans="1:46" x14ac:dyDescent="0.25">
      <c r="A775" s="106" t="s">
        <v>2769</v>
      </c>
      <c r="B775" s="107" t="s">
        <v>1271</v>
      </c>
      <c r="C775" s="107" t="s">
        <v>1257</v>
      </c>
      <c r="D775" s="107" t="s">
        <v>34</v>
      </c>
      <c r="E775" s="107" t="s">
        <v>22</v>
      </c>
      <c r="F775" s="107" t="s">
        <v>23</v>
      </c>
      <c r="G775" s="107" t="s">
        <v>557</v>
      </c>
      <c r="H775" s="107" t="s">
        <v>2711</v>
      </c>
      <c r="I775" s="107" t="s">
        <v>2048</v>
      </c>
      <c r="J775" s="107" t="s">
        <v>2217</v>
      </c>
      <c r="K775" s="107" t="s">
        <v>2050</v>
      </c>
      <c r="L775" s="108">
        <v>0.13350000000000001</v>
      </c>
      <c r="M775" s="93">
        <v>0.12</v>
      </c>
      <c r="N775" s="108">
        <v>0.11966789999999999</v>
      </c>
      <c r="O775" s="107" t="s">
        <v>2738</v>
      </c>
      <c r="P775" s="107"/>
      <c r="Q775" s="107" t="s">
        <v>1259</v>
      </c>
      <c r="R775" s="107" t="s">
        <v>2179</v>
      </c>
      <c r="S775" s="107"/>
      <c r="T775" s="93">
        <v>0.89</v>
      </c>
      <c r="U775" s="109">
        <v>45</v>
      </c>
      <c r="V775" s="110">
        <v>45200</v>
      </c>
      <c r="W775" s="110"/>
      <c r="X775" s="107" t="s">
        <v>2053</v>
      </c>
      <c r="Y775" s="107" t="s">
        <v>2093</v>
      </c>
      <c r="Z775" s="107"/>
      <c r="AA775" s="107" t="s">
        <v>2048</v>
      </c>
      <c r="AB775" s="107"/>
      <c r="AC775" s="107"/>
      <c r="AD775" s="107" t="s">
        <v>1331</v>
      </c>
      <c r="AE775" s="110"/>
      <c r="AF775" s="106"/>
      <c r="AG775" s="108">
        <v>1.3626858040324904E-5</v>
      </c>
      <c r="AH775" s="108">
        <v>1.4230698428796921E-5</v>
      </c>
      <c r="AI775" s="108">
        <v>4.2024961864964752E-2</v>
      </c>
      <c r="AJ775" s="106" t="s">
        <v>1267</v>
      </c>
      <c r="AK775" s="97">
        <v>649.01707373983811</v>
      </c>
      <c r="AL775" s="108">
        <v>1.766619847239361E-5</v>
      </c>
      <c r="AM775" s="111"/>
      <c r="AN775" s="112">
        <v>15</v>
      </c>
      <c r="AO775" s="113" t="s">
        <v>1266</v>
      </c>
      <c r="AP775" s="113" t="s">
        <v>1267</v>
      </c>
      <c r="AQ775" s="113" t="s">
        <v>1365</v>
      </c>
      <c r="AR775" s="114" t="s">
        <v>1267</v>
      </c>
      <c r="AS775" s="114"/>
      <c r="AT775" s="107"/>
    </row>
    <row r="776" spans="1:46" x14ac:dyDescent="0.25">
      <c r="A776" s="106" t="s">
        <v>2770</v>
      </c>
      <c r="B776" s="107" t="s">
        <v>1271</v>
      </c>
      <c r="C776" s="107" t="s">
        <v>1257</v>
      </c>
      <c r="D776" s="107" t="s">
        <v>34</v>
      </c>
      <c r="E776" s="107" t="s">
        <v>22</v>
      </c>
      <c r="F776" s="107" t="s">
        <v>23</v>
      </c>
      <c r="G776" s="107" t="s">
        <v>557</v>
      </c>
      <c r="H776" s="107" t="s">
        <v>2711</v>
      </c>
      <c r="I776" s="107" t="s">
        <v>2102</v>
      </c>
      <c r="J776" s="107" t="s">
        <v>2103</v>
      </c>
      <c r="K776" s="107" t="s">
        <v>2050</v>
      </c>
      <c r="L776" s="108">
        <v>1.42</v>
      </c>
      <c r="M776" s="93">
        <v>2</v>
      </c>
      <c r="N776" s="108">
        <v>1.31</v>
      </c>
      <c r="O776" s="107" t="s">
        <v>2740</v>
      </c>
      <c r="P776" s="107"/>
      <c r="Q776" s="107" t="s">
        <v>1259</v>
      </c>
      <c r="R776" s="107" t="s">
        <v>2179</v>
      </c>
      <c r="S776" s="107"/>
      <c r="T776" s="93">
        <v>1.56</v>
      </c>
      <c r="U776" s="109">
        <v>45</v>
      </c>
      <c r="V776" s="110">
        <v>45200</v>
      </c>
      <c r="W776" s="110"/>
      <c r="X776" s="107" t="s">
        <v>2053</v>
      </c>
      <c r="Y776" s="107" t="s">
        <v>2105</v>
      </c>
      <c r="Z776" s="107"/>
      <c r="AA776" s="107" t="s">
        <v>2102</v>
      </c>
      <c r="AB776" s="107"/>
      <c r="AC776" s="107"/>
      <c r="AD776" s="107" t="s">
        <v>1331</v>
      </c>
      <c r="AE776" s="110"/>
      <c r="AF776" s="106"/>
      <c r="AG776" s="108">
        <v>2.3397884355488233E-4</v>
      </c>
      <c r="AH776" s="108">
        <v>2.4434703520759618E-4</v>
      </c>
      <c r="AI776" s="108">
        <v>0.40949598560837319</v>
      </c>
      <c r="AJ776" s="106" t="s">
        <v>1267</v>
      </c>
      <c r="AK776" s="97">
        <v>42.118878445865036</v>
      </c>
      <c r="AL776" s="108">
        <v>3.0333600572851713E-4</v>
      </c>
      <c r="AM776" s="111"/>
      <c r="AN776" s="112">
        <v>15</v>
      </c>
      <c r="AO776" s="113" t="s">
        <v>1266</v>
      </c>
      <c r="AP776" s="113" t="s">
        <v>1267</v>
      </c>
      <c r="AQ776" s="113" t="s">
        <v>1365</v>
      </c>
      <c r="AR776" s="114" t="s">
        <v>1267</v>
      </c>
      <c r="AS776" s="114"/>
      <c r="AT776" s="107"/>
    </row>
    <row r="777" spans="1:46" x14ac:dyDescent="0.25">
      <c r="A777" s="106" t="s">
        <v>2771</v>
      </c>
      <c r="B777" s="107" t="s">
        <v>1271</v>
      </c>
      <c r="C777" s="107" t="s">
        <v>1257</v>
      </c>
      <c r="D777" s="107" t="s">
        <v>34</v>
      </c>
      <c r="E777" s="107" t="s">
        <v>22</v>
      </c>
      <c r="F777" s="107" t="s">
        <v>23</v>
      </c>
      <c r="G777" s="107" t="s">
        <v>557</v>
      </c>
      <c r="H777" s="107" t="s">
        <v>2711</v>
      </c>
      <c r="I777" s="107" t="s">
        <v>2065</v>
      </c>
      <c r="J777" s="107" t="s">
        <v>2078</v>
      </c>
      <c r="K777" s="107" t="s">
        <v>2050</v>
      </c>
      <c r="L777" s="108">
        <v>0.61</v>
      </c>
      <c r="M777" s="93">
        <v>1.05</v>
      </c>
      <c r="N777" s="108">
        <v>0.56000000000000005</v>
      </c>
      <c r="O777" s="107" t="s">
        <v>2742</v>
      </c>
      <c r="P777" s="107"/>
      <c r="Q777" s="107" t="s">
        <v>1259</v>
      </c>
      <c r="R777" s="107" t="s">
        <v>2179</v>
      </c>
      <c r="S777" s="107"/>
      <c r="T777" s="93">
        <v>1.01</v>
      </c>
      <c r="U777" s="109">
        <v>45</v>
      </c>
      <c r="V777" s="110">
        <v>45200</v>
      </c>
      <c r="W777" s="110"/>
      <c r="X777" s="107" t="s">
        <v>2053</v>
      </c>
      <c r="Y777" s="107" t="s">
        <v>2081</v>
      </c>
      <c r="Z777" s="107"/>
      <c r="AA777" s="107" t="s">
        <v>2065</v>
      </c>
      <c r="AB777" s="107"/>
      <c r="AC777" s="107"/>
      <c r="AD777" s="107" t="s">
        <v>1331</v>
      </c>
      <c r="AE777" s="110"/>
      <c r="AF777" s="106"/>
      <c r="AG777" s="108">
        <v>1.0029365660928712E-4</v>
      </c>
      <c r="AH777" s="108">
        <v>1.0473792104566829E-4</v>
      </c>
      <c r="AI777" s="108">
        <v>0.27060999815346687</v>
      </c>
      <c r="AJ777" s="106" t="s">
        <v>1267</v>
      </c>
      <c r="AK777" s="97">
        <v>77.740580548022692</v>
      </c>
      <c r="AL777" s="108">
        <v>1.3002319668544164E-4</v>
      </c>
      <c r="AM777" s="111"/>
      <c r="AN777" s="112">
        <v>15</v>
      </c>
      <c r="AO777" s="113" t="s">
        <v>1266</v>
      </c>
      <c r="AP777" s="113" t="s">
        <v>1267</v>
      </c>
      <c r="AQ777" s="113" t="s">
        <v>1365</v>
      </c>
      <c r="AR777" s="114" t="s">
        <v>1267</v>
      </c>
      <c r="AS777" s="114"/>
      <c r="AT777" s="120"/>
    </row>
    <row r="778" spans="1:46" x14ac:dyDescent="0.25">
      <c r="A778" s="106" t="s">
        <v>2772</v>
      </c>
      <c r="B778" s="107" t="s">
        <v>1271</v>
      </c>
      <c r="C778" s="107" t="s">
        <v>1257</v>
      </c>
      <c r="D778" s="107" t="s">
        <v>34</v>
      </c>
      <c r="E778" s="107" t="s">
        <v>22</v>
      </c>
      <c r="F778" s="107" t="s">
        <v>23</v>
      </c>
      <c r="G778" s="107" t="s">
        <v>557</v>
      </c>
      <c r="H778" s="107" t="s">
        <v>2711</v>
      </c>
      <c r="I778" s="107" t="s">
        <v>2065</v>
      </c>
      <c r="J778" s="107" t="s">
        <v>2058</v>
      </c>
      <c r="K778" s="107" t="s">
        <v>2050</v>
      </c>
      <c r="L778" s="108">
        <v>0.69</v>
      </c>
      <c r="M778" s="93">
        <v>1.2</v>
      </c>
      <c r="N778" s="108">
        <v>0.64</v>
      </c>
      <c r="O778" s="107" t="s">
        <v>2746</v>
      </c>
      <c r="P778" s="107"/>
      <c r="Q778" s="107" t="s">
        <v>1259</v>
      </c>
      <c r="R778" s="107" t="s">
        <v>2179</v>
      </c>
      <c r="S778" s="107"/>
      <c r="T778" s="93">
        <v>1.41</v>
      </c>
      <c r="U778" s="109">
        <v>45</v>
      </c>
      <c r="V778" s="110">
        <v>45200</v>
      </c>
      <c r="W778" s="110"/>
      <c r="X778" s="107" t="s">
        <v>2053</v>
      </c>
      <c r="Y778" s="107" t="s">
        <v>2060</v>
      </c>
      <c r="Z778" s="107"/>
      <c r="AA778" s="107" t="s">
        <v>2065</v>
      </c>
      <c r="AB778" s="107"/>
      <c r="AC778" s="107"/>
      <c r="AD778" s="107" t="s">
        <v>1331</v>
      </c>
      <c r="AE778" s="110"/>
      <c r="AF778" s="106"/>
      <c r="AG778" s="108">
        <v>1.1343054396165673E-4</v>
      </c>
      <c r="AH778" s="108">
        <v>1.1845693695171431E-4</v>
      </c>
      <c r="AI778" s="108">
        <v>0.22053467932354734</v>
      </c>
      <c r="AJ778" s="106" t="s">
        <v>1267</v>
      </c>
      <c r="AK778" s="97">
        <v>101.58862188250721</v>
      </c>
      <c r="AL778" s="108">
        <v>1.4705418494331192E-4</v>
      </c>
      <c r="AM778" s="111"/>
      <c r="AN778" s="112">
        <v>15</v>
      </c>
      <c r="AO778" s="113" t="s">
        <v>1266</v>
      </c>
      <c r="AP778" s="113" t="s">
        <v>1267</v>
      </c>
      <c r="AQ778" s="113" t="s">
        <v>1365</v>
      </c>
      <c r="AR778" s="114" t="s">
        <v>1267</v>
      </c>
      <c r="AS778" s="114"/>
      <c r="AT778" s="107"/>
    </row>
    <row r="779" spans="1:46" x14ac:dyDescent="0.25">
      <c r="A779" s="106" t="s">
        <v>2773</v>
      </c>
      <c r="B779" s="107" t="s">
        <v>1271</v>
      </c>
      <c r="C779" s="107" t="s">
        <v>1257</v>
      </c>
      <c r="D779" s="107" t="s">
        <v>34</v>
      </c>
      <c r="E779" s="107" t="s">
        <v>22</v>
      </c>
      <c r="F779" s="107" t="s">
        <v>23</v>
      </c>
      <c r="G779" s="107" t="s">
        <v>557</v>
      </c>
      <c r="H779" s="107" t="s">
        <v>2711</v>
      </c>
      <c r="I779" s="107" t="s">
        <v>2065</v>
      </c>
      <c r="J779" s="107" t="s">
        <v>2099</v>
      </c>
      <c r="K779" s="107" t="s">
        <v>2050</v>
      </c>
      <c r="L779" s="108">
        <v>0.22</v>
      </c>
      <c r="M779" s="93">
        <v>0.15</v>
      </c>
      <c r="N779" s="108">
        <v>0.2</v>
      </c>
      <c r="O779" s="107" t="s">
        <v>2748</v>
      </c>
      <c r="P779" s="107"/>
      <c r="Q779" s="107" t="s">
        <v>1259</v>
      </c>
      <c r="R779" s="107" t="s">
        <v>2179</v>
      </c>
      <c r="S779" s="107"/>
      <c r="T779" s="93">
        <v>1.01</v>
      </c>
      <c r="U779" s="109">
        <v>45</v>
      </c>
      <c r="V779" s="110">
        <v>45931</v>
      </c>
      <c r="W779" s="110"/>
      <c r="X779" s="107" t="s">
        <v>2053</v>
      </c>
      <c r="Y779" s="107" t="s">
        <v>2060</v>
      </c>
      <c r="Z779" s="107"/>
      <c r="AA779" s="107" t="s">
        <v>2065</v>
      </c>
      <c r="AB779" s="107"/>
      <c r="AC779" s="107"/>
      <c r="AD779" s="107" t="s">
        <v>1331</v>
      </c>
      <c r="AE779" s="110"/>
      <c r="AF779" s="106"/>
      <c r="AG779" s="108">
        <v>3.640229813636793E-5</v>
      </c>
      <c r="AH779" s="108">
        <v>3.8015375617830745E-5</v>
      </c>
      <c r="AI779" s="108">
        <v>9.8219829294291544E-2</v>
      </c>
      <c r="AJ779" s="106" t="s">
        <v>1267</v>
      </c>
      <c r="AK779" s="97">
        <v>262.08042010766712</v>
      </c>
      <c r="AL779" s="108">
        <v>4.7192846790160471E-5</v>
      </c>
      <c r="AM779" s="111"/>
      <c r="AN779" s="112">
        <v>15</v>
      </c>
      <c r="AO779" s="113" t="s">
        <v>1266</v>
      </c>
      <c r="AP779" s="113" t="s">
        <v>1267</v>
      </c>
      <c r="AQ779" s="113" t="s">
        <v>1365</v>
      </c>
      <c r="AR779" s="114" t="s">
        <v>1267</v>
      </c>
      <c r="AS779" s="114"/>
      <c r="AT779" s="107"/>
    </row>
    <row r="780" spans="1:46" x14ac:dyDescent="0.25">
      <c r="A780" s="106" t="s">
        <v>2774</v>
      </c>
      <c r="B780" s="107" t="s">
        <v>1256</v>
      </c>
      <c r="C780" s="107" t="s">
        <v>1257</v>
      </c>
      <c r="D780" s="107" t="s">
        <v>34</v>
      </c>
      <c r="E780" s="107" t="s">
        <v>22</v>
      </c>
      <c r="F780" s="107" t="s">
        <v>23</v>
      </c>
      <c r="G780" s="107" t="s">
        <v>1175</v>
      </c>
      <c r="H780" s="107" t="s">
        <v>2711</v>
      </c>
      <c r="I780" s="107" t="s">
        <v>2123</v>
      </c>
      <c r="J780" s="107" t="s">
        <v>2124</v>
      </c>
      <c r="K780" s="107" t="s">
        <v>2050</v>
      </c>
      <c r="L780" s="108">
        <v>4.2913890946020254</v>
      </c>
      <c r="M780" s="93">
        <v>8</v>
      </c>
      <c r="N780" s="108">
        <v>3.84</v>
      </c>
      <c r="O780" s="107" t="s">
        <v>2775</v>
      </c>
      <c r="P780" s="107"/>
      <c r="Q780" s="107" t="s">
        <v>1259</v>
      </c>
      <c r="R780" s="107" t="s">
        <v>2179</v>
      </c>
      <c r="S780" s="107"/>
      <c r="T780" s="93">
        <v>22.6</v>
      </c>
      <c r="U780" s="109">
        <v>45</v>
      </c>
      <c r="V780" s="110">
        <v>45931</v>
      </c>
      <c r="W780" s="110"/>
      <c r="X780" s="107" t="s">
        <v>2126</v>
      </c>
      <c r="Y780" s="107" t="s">
        <v>2127</v>
      </c>
      <c r="Z780" s="107"/>
      <c r="AA780" s="107" t="s">
        <v>2128</v>
      </c>
      <c r="AB780" s="107"/>
      <c r="AC780" s="107"/>
      <c r="AD780" s="107" t="s">
        <v>1331</v>
      </c>
      <c r="AE780" s="110"/>
      <c r="AF780" s="106"/>
      <c r="AG780" s="108">
        <v>2.4808996419880894E-3</v>
      </c>
      <c r="AH780" s="108">
        <v>2.5908345513520128E-3</v>
      </c>
      <c r="AI780" s="108">
        <v>0.3089736665022017</v>
      </c>
      <c r="AJ780" s="106" t="s">
        <v>1267</v>
      </c>
      <c r="AK780" s="97">
        <v>64.657818384053968</v>
      </c>
      <c r="AL780" s="108">
        <v>3.2163001431257886E-3</v>
      </c>
      <c r="AM780" s="111"/>
      <c r="AN780" s="112">
        <v>15</v>
      </c>
      <c r="AO780" s="113" t="s">
        <v>1266</v>
      </c>
      <c r="AP780" s="113" t="s">
        <v>1267</v>
      </c>
      <c r="AQ780" s="113" t="s">
        <v>1365</v>
      </c>
      <c r="AR780" s="114" t="s">
        <v>1267</v>
      </c>
      <c r="AS780" s="114"/>
      <c r="AT780" s="107"/>
    </row>
    <row r="781" spans="1:46" x14ac:dyDescent="0.25">
      <c r="A781" s="106" t="s">
        <v>2776</v>
      </c>
      <c r="B781" s="107" t="s">
        <v>1256</v>
      </c>
      <c r="C781" s="107" t="s">
        <v>1257</v>
      </c>
      <c r="D781" s="107" t="s">
        <v>34</v>
      </c>
      <c r="E781" s="107" t="s">
        <v>22</v>
      </c>
      <c r="F781" s="107" t="s">
        <v>23</v>
      </c>
      <c r="G781" s="107" t="s">
        <v>1175</v>
      </c>
      <c r="H781" s="107" t="s">
        <v>2711</v>
      </c>
      <c r="I781" s="107" t="s">
        <v>2123</v>
      </c>
      <c r="J781" s="107" t="s">
        <v>2132</v>
      </c>
      <c r="K781" s="107" t="s">
        <v>2050</v>
      </c>
      <c r="L781" s="108">
        <v>2.9269752127339195</v>
      </c>
      <c r="M781" s="93">
        <v>8</v>
      </c>
      <c r="N781" s="108">
        <v>2.62</v>
      </c>
      <c r="O781" s="107" t="s">
        <v>2777</v>
      </c>
      <c r="P781" s="107"/>
      <c r="Q781" s="107" t="s">
        <v>1259</v>
      </c>
      <c r="R781" s="107" t="s">
        <v>2179</v>
      </c>
      <c r="S781" s="107"/>
      <c r="T781" s="93">
        <v>22.6</v>
      </c>
      <c r="U781" s="109">
        <v>45</v>
      </c>
      <c r="V781" s="110">
        <v>45931</v>
      </c>
      <c r="W781" s="110"/>
      <c r="X781" s="107" t="s">
        <v>2126</v>
      </c>
      <c r="Y781" s="107" t="s">
        <v>2127</v>
      </c>
      <c r="Z781" s="107"/>
      <c r="AA781" s="107" t="s">
        <v>2128</v>
      </c>
      <c r="AB781" s="107"/>
      <c r="AC781" s="107"/>
      <c r="AD781" s="107" t="s">
        <v>1331</v>
      </c>
      <c r="AE781" s="110"/>
      <c r="AF781" s="106"/>
      <c r="AG781" s="108">
        <v>1.0847070243250045E-3</v>
      </c>
      <c r="AH781" s="108">
        <v>1.1327731235687536E-3</v>
      </c>
      <c r="AI781" s="108">
        <v>0.13509047311475195</v>
      </c>
      <c r="AJ781" s="106" t="s">
        <v>1267</v>
      </c>
      <c r="AK781" s="97">
        <v>183.00639180241191</v>
      </c>
      <c r="AL781" s="108">
        <v>1.4062412273921441E-3</v>
      </c>
      <c r="AM781" s="111"/>
      <c r="AN781" s="112">
        <v>15</v>
      </c>
      <c r="AO781" s="113" t="s">
        <v>1266</v>
      </c>
      <c r="AP781" s="113" t="s">
        <v>1267</v>
      </c>
      <c r="AQ781" s="113" t="s">
        <v>1365</v>
      </c>
      <c r="AR781" s="114" t="s">
        <v>1267</v>
      </c>
      <c r="AS781" s="114"/>
      <c r="AT781" s="107"/>
    </row>
    <row r="782" spans="1:46" x14ac:dyDescent="0.25">
      <c r="A782" s="106" t="s">
        <v>2778</v>
      </c>
      <c r="B782" s="107" t="s">
        <v>1256</v>
      </c>
      <c r="C782" s="107" t="s">
        <v>1257</v>
      </c>
      <c r="D782" s="107" t="s">
        <v>34</v>
      </c>
      <c r="E782" s="107" t="s">
        <v>22</v>
      </c>
      <c r="F782" s="107" t="s">
        <v>23</v>
      </c>
      <c r="G782" s="107" t="s">
        <v>1175</v>
      </c>
      <c r="H782" s="107" t="s">
        <v>2711</v>
      </c>
      <c r="I782" s="107" t="s">
        <v>2123</v>
      </c>
      <c r="J782" s="107" t="s">
        <v>2165</v>
      </c>
      <c r="K782" s="107" t="s">
        <v>2050</v>
      </c>
      <c r="L782" s="108">
        <v>4.8094957867530983</v>
      </c>
      <c r="M782" s="93">
        <v>10</v>
      </c>
      <c r="N782" s="108">
        <v>4.3</v>
      </c>
      <c r="O782" s="107" t="s">
        <v>2779</v>
      </c>
      <c r="P782" s="107"/>
      <c r="Q782" s="107" t="s">
        <v>1259</v>
      </c>
      <c r="R782" s="107" t="s">
        <v>2179</v>
      </c>
      <c r="S782" s="107"/>
      <c r="T782" s="93">
        <v>26.25</v>
      </c>
      <c r="U782" s="109">
        <v>45</v>
      </c>
      <c r="V782" s="110">
        <v>45931</v>
      </c>
      <c r="W782" s="110"/>
      <c r="X782" s="107" t="s">
        <v>2126</v>
      </c>
      <c r="Y782" s="107" t="s">
        <v>2167</v>
      </c>
      <c r="Z782" s="107"/>
      <c r="AA782" s="107" t="s">
        <v>2128</v>
      </c>
      <c r="AB782" s="107"/>
      <c r="AC782" s="107"/>
      <c r="AD782" s="107" t="s">
        <v>1331</v>
      </c>
      <c r="AE782" s="110"/>
      <c r="AF782" s="106"/>
      <c r="AG782" s="108">
        <v>2.6586226133686729E-3</v>
      </c>
      <c r="AH782" s="108">
        <v>2.7764328750523519E-3</v>
      </c>
      <c r="AI782" s="108">
        <v>0.27661953186676663</v>
      </c>
      <c r="AJ782" s="106" t="s">
        <v>1267</v>
      </c>
      <c r="AK782" s="97">
        <v>75.411993124132565</v>
      </c>
      <c r="AL782" s="108">
        <v>3.4467046337443813E-3</v>
      </c>
      <c r="AM782" s="111"/>
      <c r="AN782" s="112">
        <v>15</v>
      </c>
      <c r="AO782" s="113" t="s">
        <v>1266</v>
      </c>
      <c r="AP782" s="113" t="s">
        <v>1267</v>
      </c>
      <c r="AQ782" s="113" t="s">
        <v>1365</v>
      </c>
      <c r="AR782" s="114" t="s">
        <v>1267</v>
      </c>
      <c r="AS782" s="114"/>
      <c r="AT782" s="107"/>
    </row>
    <row r="783" spans="1:46" x14ac:dyDescent="0.25">
      <c r="A783" s="106" t="s">
        <v>2780</v>
      </c>
      <c r="B783" s="107" t="s">
        <v>1256</v>
      </c>
      <c r="C783" s="107" t="s">
        <v>1257</v>
      </c>
      <c r="D783" s="107" t="s">
        <v>34</v>
      </c>
      <c r="E783" s="107" t="s">
        <v>22</v>
      </c>
      <c r="F783" s="107" t="s">
        <v>23</v>
      </c>
      <c r="G783" s="107" t="s">
        <v>1175</v>
      </c>
      <c r="H783" s="107" t="s">
        <v>2711</v>
      </c>
      <c r="I783" s="107" t="s">
        <v>2123</v>
      </c>
      <c r="J783" s="107" t="s">
        <v>2169</v>
      </c>
      <c r="K783" s="107" t="s">
        <v>2050</v>
      </c>
      <c r="L783" s="108">
        <v>3.4508563730852941</v>
      </c>
      <c r="M783" s="93">
        <v>10</v>
      </c>
      <c r="N783" s="108">
        <v>3.09</v>
      </c>
      <c r="O783" s="107" t="s">
        <v>2781</v>
      </c>
      <c r="P783" s="107"/>
      <c r="Q783" s="107" t="s">
        <v>1259</v>
      </c>
      <c r="R783" s="107" t="s">
        <v>2179</v>
      </c>
      <c r="S783" s="107"/>
      <c r="T783" s="93">
        <v>26.25</v>
      </c>
      <c r="U783" s="109">
        <v>45</v>
      </c>
      <c r="V783" s="110">
        <v>45931</v>
      </c>
      <c r="W783" s="110"/>
      <c r="X783" s="107" t="s">
        <v>2126</v>
      </c>
      <c r="Y783" s="107" t="s">
        <v>2167</v>
      </c>
      <c r="Z783" s="107"/>
      <c r="AA783" s="107" t="s">
        <v>2128</v>
      </c>
      <c r="AB783" s="107"/>
      <c r="AC783" s="107"/>
      <c r="AD783" s="107" t="s">
        <v>1331</v>
      </c>
      <c r="AE783" s="110"/>
      <c r="AF783" s="106"/>
      <c r="AG783" s="108">
        <v>1.2659932241963485E-3</v>
      </c>
      <c r="AH783" s="108">
        <v>1.3220925713855144E-3</v>
      </c>
      <c r="AI783" s="108">
        <v>0.13172176120926202</v>
      </c>
      <c r="AJ783" s="106" t="s">
        <v>1267</v>
      </c>
      <c r="AK783" s="97">
        <v>188.38454574138066</v>
      </c>
      <c r="AL783" s="108">
        <v>1.64126517625518E-3</v>
      </c>
      <c r="AM783" s="111"/>
      <c r="AN783" s="112">
        <v>15</v>
      </c>
      <c r="AO783" s="113" t="s">
        <v>1266</v>
      </c>
      <c r="AP783" s="113" t="s">
        <v>1267</v>
      </c>
      <c r="AQ783" s="113" t="s">
        <v>1365</v>
      </c>
      <c r="AR783" s="114" t="s">
        <v>1267</v>
      </c>
      <c r="AS783" s="114"/>
      <c r="AT783" s="107"/>
    </row>
    <row r="784" spans="1:46" x14ac:dyDescent="0.25">
      <c r="A784" s="106" t="s">
        <v>2782</v>
      </c>
      <c r="B784" s="107" t="s">
        <v>1256</v>
      </c>
      <c r="C784" s="107" t="s">
        <v>1257</v>
      </c>
      <c r="D784" s="107" t="s">
        <v>34</v>
      </c>
      <c r="E784" s="107" t="s">
        <v>22</v>
      </c>
      <c r="F784" s="107" t="s">
        <v>23</v>
      </c>
      <c r="G784" s="107" t="s">
        <v>24</v>
      </c>
      <c r="H784" s="107" t="s">
        <v>2711</v>
      </c>
      <c r="I784" s="107" t="s">
        <v>2145</v>
      </c>
      <c r="J784" s="107"/>
      <c r="K784" s="107" t="s">
        <v>2050</v>
      </c>
      <c r="L784" s="108">
        <v>0.29033919464296487</v>
      </c>
      <c r="M784" s="93">
        <v>0.2</v>
      </c>
      <c r="N784" s="108">
        <v>0.14000000000000001</v>
      </c>
      <c r="O784" s="107" t="s">
        <v>2783</v>
      </c>
      <c r="P784" s="107"/>
      <c r="Q784" s="107" t="s">
        <v>1259</v>
      </c>
      <c r="R784" s="107" t="s">
        <v>2179</v>
      </c>
      <c r="S784" s="107"/>
      <c r="T784" s="93">
        <v>0.64</v>
      </c>
      <c r="U784" s="109">
        <v>15</v>
      </c>
      <c r="V784" s="110">
        <v>45200</v>
      </c>
      <c r="W784" s="110"/>
      <c r="X784" s="107" t="s">
        <v>2147</v>
      </c>
      <c r="Y784" s="107"/>
      <c r="Z784" s="107"/>
      <c r="AA784" s="107"/>
      <c r="AB784" s="107"/>
      <c r="AC784" s="107"/>
      <c r="AD784" s="107" t="s">
        <v>1331</v>
      </c>
      <c r="AE784" s="110"/>
      <c r="AF784" s="106"/>
      <c r="AG784" s="108">
        <v>4.6283770236462038E-5</v>
      </c>
      <c r="AH784" s="108">
        <v>4.8334720625526809E-5</v>
      </c>
      <c r="AI784" s="108">
        <v>0.16689235555341511</v>
      </c>
      <c r="AJ784" s="106" t="s">
        <v>1267</v>
      </c>
      <c r="AK784" s="97">
        <v>142.93418409919767</v>
      </c>
      <c r="AL784" s="108">
        <v>1.8001030067863827E-4</v>
      </c>
      <c r="AM784" s="111"/>
      <c r="AN784" s="112">
        <v>12</v>
      </c>
      <c r="AO784" s="113" t="s">
        <v>1266</v>
      </c>
      <c r="AP784" s="113" t="s">
        <v>1267</v>
      </c>
      <c r="AQ784" s="113" t="s">
        <v>1365</v>
      </c>
      <c r="AR784" s="114" t="s">
        <v>1267</v>
      </c>
      <c r="AS784" s="114"/>
      <c r="AT784" s="107"/>
    </row>
    <row r="785" spans="1:46" x14ac:dyDescent="0.25">
      <c r="A785" s="106" t="s">
        <v>2784</v>
      </c>
      <c r="B785" s="107" t="s">
        <v>1269</v>
      </c>
      <c r="C785" s="107" t="s">
        <v>1257</v>
      </c>
      <c r="D785" s="107" t="s">
        <v>34</v>
      </c>
      <c r="E785" s="107" t="s">
        <v>22</v>
      </c>
      <c r="F785" s="107" t="s">
        <v>23</v>
      </c>
      <c r="G785" s="107" t="s">
        <v>1175</v>
      </c>
      <c r="H785" s="107" t="s">
        <v>2711</v>
      </c>
      <c r="I785" s="107" t="s">
        <v>2123</v>
      </c>
      <c r="J785" s="107" t="s">
        <v>2124</v>
      </c>
      <c r="K785" s="107" t="s">
        <v>2050</v>
      </c>
      <c r="L785" s="108">
        <v>7.2198522218785222</v>
      </c>
      <c r="M785" s="93">
        <v>8</v>
      </c>
      <c r="N785" s="108">
        <v>6.46</v>
      </c>
      <c r="O785" s="107" t="s">
        <v>2775</v>
      </c>
      <c r="P785" s="107"/>
      <c r="Q785" s="107" t="s">
        <v>1259</v>
      </c>
      <c r="R785" s="107" t="s">
        <v>2179</v>
      </c>
      <c r="S785" s="107"/>
      <c r="T785" s="93">
        <v>22.6</v>
      </c>
      <c r="U785" s="109">
        <v>45</v>
      </c>
      <c r="V785" s="110">
        <v>45931</v>
      </c>
      <c r="W785" s="110"/>
      <c r="X785" s="107" t="s">
        <v>2126</v>
      </c>
      <c r="Y785" s="107" t="s">
        <v>2127</v>
      </c>
      <c r="Z785" s="107"/>
      <c r="AA785" s="107" t="s">
        <v>2128</v>
      </c>
      <c r="AB785" s="107"/>
      <c r="AC785" s="107"/>
      <c r="AD785" s="107" t="s">
        <v>1331</v>
      </c>
      <c r="AE785" s="110"/>
      <c r="AF785" s="106"/>
      <c r="AG785" s="108">
        <v>2.9987114492862942E-3</v>
      </c>
      <c r="AH785" s="108">
        <v>3.1315919035402482E-3</v>
      </c>
      <c r="AI785" s="108">
        <v>0.37346245514616672</v>
      </c>
      <c r="AJ785" s="106" t="s">
        <v>1267</v>
      </c>
      <c r="AK785" s="97">
        <v>48.780856075339194</v>
      </c>
      <c r="AL785" s="108">
        <v>3.8876042788266725E-3</v>
      </c>
      <c r="AM785" s="111"/>
      <c r="AN785" s="112">
        <v>15</v>
      </c>
      <c r="AO785" s="113" t="s">
        <v>1266</v>
      </c>
      <c r="AP785" s="113" t="s">
        <v>1267</v>
      </c>
      <c r="AQ785" s="113" t="s">
        <v>1365</v>
      </c>
      <c r="AR785" s="114" t="s">
        <v>1267</v>
      </c>
      <c r="AS785" s="114"/>
      <c r="AT785" s="120"/>
    </row>
    <row r="786" spans="1:46" x14ac:dyDescent="0.25">
      <c r="A786" s="106" t="s">
        <v>2785</v>
      </c>
      <c r="B786" s="107" t="s">
        <v>1269</v>
      </c>
      <c r="C786" s="107" t="s">
        <v>1257</v>
      </c>
      <c r="D786" s="107" t="s">
        <v>34</v>
      </c>
      <c r="E786" s="107" t="s">
        <v>22</v>
      </c>
      <c r="F786" s="107" t="s">
        <v>23</v>
      </c>
      <c r="G786" s="107" t="s">
        <v>1175</v>
      </c>
      <c r="H786" s="107" t="s">
        <v>2711</v>
      </c>
      <c r="I786" s="107" t="s">
        <v>2123</v>
      </c>
      <c r="J786" s="107" t="s">
        <v>2132</v>
      </c>
      <c r="K786" s="107" t="s">
        <v>2050</v>
      </c>
      <c r="L786" s="108">
        <v>4.1259699157464533</v>
      </c>
      <c r="M786" s="93">
        <v>8</v>
      </c>
      <c r="N786" s="108">
        <v>3.69</v>
      </c>
      <c r="O786" s="107" t="s">
        <v>2777</v>
      </c>
      <c r="P786" s="107"/>
      <c r="Q786" s="107" t="s">
        <v>1259</v>
      </c>
      <c r="R786" s="107" t="s">
        <v>2179</v>
      </c>
      <c r="S786" s="107"/>
      <c r="T786" s="93">
        <v>22.6</v>
      </c>
      <c r="U786" s="109">
        <v>45</v>
      </c>
      <c r="V786" s="110">
        <v>45931</v>
      </c>
      <c r="W786" s="110"/>
      <c r="X786" s="107" t="s">
        <v>2126</v>
      </c>
      <c r="Y786" s="107" t="s">
        <v>2127</v>
      </c>
      <c r="Z786" s="107"/>
      <c r="AA786" s="107" t="s">
        <v>2128</v>
      </c>
      <c r="AB786" s="107"/>
      <c r="AC786" s="107"/>
      <c r="AD786" s="107" t="s">
        <v>1331</v>
      </c>
      <c r="AE786" s="110"/>
      <c r="AF786" s="106"/>
      <c r="AG786" s="108">
        <v>1.5109834057211642E-3</v>
      </c>
      <c r="AH786" s="108">
        <v>1.5779388846720319E-3</v>
      </c>
      <c r="AI786" s="108">
        <v>0.18817935034064284</v>
      </c>
      <c r="AJ786" s="106" t="s">
        <v>1267</v>
      </c>
      <c r="AK786" s="97">
        <v>123.67856202502402</v>
      </c>
      <c r="AL786" s="108">
        <v>1.9588765550335807E-3</v>
      </c>
      <c r="AM786" s="111"/>
      <c r="AN786" s="112">
        <v>15</v>
      </c>
      <c r="AO786" s="113" t="s">
        <v>1266</v>
      </c>
      <c r="AP786" s="113" t="s">
        <v>1267</v>
      </c>
      <c r="AQ786" s="113" t="s">
        <v>1365</v>
      </c>
      <c r="AR786" s="114" t="s">
        <v>1267</v>
      </c>
      <c r="AS786" s="114"/>
      <c r="AT786" s="107"/>
    </row>
    <row r="787" spans="1:46" x14ac:dyDescent="0.25">
      <c r="A787" s="106" t="s">
        <v>2786</v>
      </c>
      <c r="B787" s="107" t="s">
        <v>1269</v>
      </c>
      <c r="C787" s="107" t="s">
        <v>1257</v>
      </c>
      <c r="D787" s="107" t="s">
        <v>34</v>
      </c>
      <c r="E787" s="107" t="s">
        <v>22</v>
      </c>
      <c r="F787" s="107" t="s">
        <v>23</v>
      </c>
      <c r="G787" s="107" t="s">
        <v>1175</v>
      </c>
      <c r="H787" s="107" t="s">
        <v>2711</v>
      </c>
      <c r="I787" s="107" t="s">
        <v>2123</v>
      </c>
      <c r="J787" s="107" t="s">
        <v>2165</v>
      </c>
      <c r="K787" s="107" t="s">
        <v>2050</v>
      </c>
      <c r="L787" s="108">
        <v>7.9660664031617179</v>
      </c>
      <c r="M787" s="93">
        <v>10</v>
      </c>
      <c r="N787" s="108">
        <v>7.13</v>
      </c>
      <c r="O787" s="107" t="s">
        <v>2779</v>
      </c>
      <c r="P787" s="107"/>
      <c r="Q787" s="107" t="s">
        <v>1259</v>
      </c>
      <c r="R787" s="107" t="s">
        <v>2179</v>
      </c>
      <c r="S787" s="107"/>
      <c r="T787" s="93">
        <v>26.25</v>
      </c>
      <c r="U787" s="109">
        <v>45</v>
      </c>
      <c r="V787" s="110">
        <v>45931</v>
      </c>
      <c r="W787" s="110"/>
      <c r="X787" s="107" t="s">
        <v>2126</v>
      </c>
      <c r="Y787" s="107" t="s">
        <v>2167</v>
      </c>
      <c r="Z787" s="107"/>
      <c r="AA787" s="107" t="s">
        <v>2128</v>
      </c>
      <c r="AB787" s="107"/>
      <c r="AC787" s="107"/>
      <c r="AD787" s="107" t="s">
        <v>1331</v>
      </c>
      <c r="AE787" s="110"/>
      <c r="AF787" s="106"/>
      <c r="AG787" s="108">
        <v>3.2266252953093984E-3</v>
      </c>
      <c r="AH787" s="108">
        <v>3.3696051859054264E-3</v>
      </c>
      <c r="AI787" s="108">
        <v>0.33571804219592838</v>
      </c>
      <c r="AJ787" s="106" t="s">
        <v>1267</v>
      </c>
      <c r="AK787" s="97">
        <v>57.333150711085167</v>
      </c>
      <c r="AL787" s="108">
        <v>4.1830774705584545E-3</v>
      </c>
      <c r="AM787" s="111"/>
      <c r="AN787" s="112">
        <v>15</v>
      </c>
      <c r="AO787" s="113" t="s">
        <v>1266</v>
      </c>
      <c r="AP787" s="113" t="s">
        <v>1267</v>
      </c>
      <c r="AQ787" s="113" t="s">
        <v>1365</v>
      </c>
      <c r="AR787" s="114" t="s">
        <v>1267</v>
      </c>
      <c r="AS787" s="114"/>
      <c r="AT787" s="107"/>
    </row>
    <row r="788" spans="1:46" x14ac:dyDescent="0.25">
      <c r="A788" s="106" t="s">
        <v>2787</v>
      </c>
      <c r="B788" s="107" t="s">
        <v>1269</v>
      </c>
      <c r="C788" s="107" t="s">
        <v>1257</v>
      </c>
      <c r="D788" s="107" t="s">
        <v>34</v>
      </c>
      <c r="E788" s="107" t="s">
        <v>22</v>
      </c>
      <c r="F788" s="107" t="s">
        <v>23</v>
      </c>
      <c r="G788" s="107" t="s">
        <v>1175</v>
      </c>
      <c r="H788" s="107" t="s">
        <v>2711</v>
      </c>
      <c r="I788" s="107" t="s">
        <v>2123</v>
      </c>
      <c r="J788" s="107" t="s">
        <v>2169</v>
      </c>
      <c r="K788" s="107" t="s">
        <v>2050</v>
      </c>
      <c r="L788" s="108">
        <v>4.9444600043573441</v>
      </c>
      <c r="M788" s="93">
        <v>10</v>
      </c>
      <c r="N788" s="108">
        <v>4.42</v>
      </c>
      <c r="O788" s="107" t="s">
        <v>2781</v>
      </c>
      <c r="P788" s="107"/>
      <c r="Q788" s="107" t="s">
        <v>1259</v>
      </c>
      <c r="R788" s="107" t="s">
        <v>2179</v>
      </c>
      <c r="S788" s="107"/>
      <c r="T788" s="93">
        <v>26.25</v>
      </c>
      <c r="U788" s="109">
        <v>45</v>
      </c>
      <c r="V788" s="110">
        <v>45931</v>
      </c>
      <c r="W788" s="110"/>
      <c r="X788" s="107" t="s">
        <v>2126</v>
      </c>
      <c r="Y788" s="107" t="s">
        <v>2167</v>
      </c>
      <c r="Z788" s="107"/>
      <c r="AA788" s="107" t="s">
        <v>2128</v>
      </c>
      <c r="AB788" s="107"/>
      <c r="AC788" s="107"/>
      <c r="AD788" s="107" t="s">
        <v>1331</v>
      </c>
      <c r="AE788" s="110"/>
      <c r="AF788" s="106"/>
      <c r="AG788" s="108">
        <v>1.7662156158262431E-3</v>
      </c>
      <c r="AH788" s="108">
        <v>1.8444810766118337E-3</v>
      </c>
      <c r="AI788" s="108">
        <v>0.18376799112777198</v>
      </c>
      <c r="AJ788" s="106" t="s">
        <v>1267</v>
      </c>
      <c r="AK788" s="97">
        <v>127.30251204756195</v>
      </c>
      <c r="AL788" s="108">
        <v>2.2897659549907037E-3</v>
      </c>
      <c r="AM788" s="111"/>
      <c r="AN788" s="112">
        <v>15</v>
      </c>
      <c r="AO788" s="113" t="s">
        <v>1266</v>
      </c>
      <c r="AP788" s="113" t="s">
        <v>1267</v>
      </c>
      <c r="AQ788" s="113" t="s">
        <v>1365</v>
      </c>
      <c r="AR788" s="114" t="s">
        <v>1267</v>
      </c>
      <c r="AS788" s="114"/>
      <c r="AT788" s="107"/>
    </row>
    <row r="789" spans="1:46" x14ac:dyDescent="0.25">
      <c r="A789" s="106" t="s">
        <v>2788</v>
      </c>
      <c r="B789" s="107" t="s">
        <v>1269</v>
      </c>
      <c r="C789" s="107" t="s">
        <v>1257</v>
      </c>
      <c r="D789" s="107" t="s">
        <v>34</v>
      </c>
      <c r="E789" s="107" t="s">
        <v>22</v>
      </c>
      <c r="F789" s="107" t="s">
        <v>23</v>
      </c>
      <c r="G789" s="107" t="s">
        <v>24</v>
      </c>
      <c r="H789" s="107" t="s">
        <v>2711</v>
      </c>
      <c r="I789" s="107" t="s">
        <v>2145</v>
      </c>
      <c r="J789" s="107"/>
      <c r="K789" s="107" t="s">
        <v>2050</v>
      </c>
      <c r="L789" s="108">
        <v>0.30327144531799105</v>
      </c>
      <c r="M789" s="93">
        <v>0.2</v>
      </c>
      <c r="N789" s="108">
        <v>0.16</v>
      </c>
      <c r="O789" s="107" t="s">
        <v>2783</v>
      </c>
      <c r="P789" s="107"/>
      <c r="Q789" s="107" t="s">
        <v>1259</v>
      </c>
      <c r="R789" s="107" t="s">
        <v>2179</v>
      </c>
      <c r="S789" s="107"/>
      <c r="T789" s="93">
        <v>0.64</v>
      </c>
      <c r="U789" s="109">
        <v>15</v>
      </c>
      <c r="V789" s="110">
        <v>45200</v>
      </c>
      <c r="W789" s="110"/>
      <c r="X789" s="107" t="s">
        <v>2147</v>
      </c>
      <c r="Y789" s="107"/>
      <c r="Z789" s="107"/>
      <c r="AA789" s="107"/>
      <c r="AB789" s="107"/>
      <c r="AC789" s="107"/>
      <c r="AD789" s="107" t="s">
        <v>1331</v>
      </c>
      <c r="AE789" s="110"/>
      <c r="AF789" s="106"/>
      <c r="AG789" s="108">
        <v>4.8345335915251268E-5</v>
      </c>
      <c r="AH789" s="108">
        <v>5.048763947000228E-5</v>
      </c>
      <c r="AI789" s="108">
        <v>0.17432605316498448</v>
      </c>
      <c r="AJ789" s="106" t="s">
        <v>1267</v>
      </c>
      <c r="AK789" s="97">
        <v>135.67550231134621</v>
      </c>
      <c r="AL789" s="108">
        <v>1.8802829609715466E-4</v>
      </c>
      <c r="AM789" s="111"/>
      <c r="AN789" s="112">
        <v>12</v>
      </c>
      <c r="AO789" s="113" t="s">
        <v>1266</v>
      </c>
      <c r="AP789" s="113" t="s">
        <v>1267</v>
      </c>
      <c r="AQ789" s="113" t="s">
        <v>1365</v>
      </c>
      <c r="AR789" s="114" t="s">
        <v>1267</v>
      </c>
      <c r="AS789" s="114"/>
      <c r="AT789" s="107"/>
    </row>
    <row r="790" spans="1:46" x14ac:dyDescent="0.25">
      <c r="A790" s="106" t="s">
        <v>2789</v>
      </c>
      <c r="B790" s="107" t="s">
        <v>1271</v>
      </c>
      <c r="C790" s="107" t="s">
        <v>1257</v>
      </c>
      <c r="D790" s="107" t="s">
        <v>34</v>
      </c>
      <c r="E790" s="107" t="s">
        <v>22</v>
      </c>
      <c r="F790" s="107" t="s">
        <v>23</v>
      </c>
      <c r="G790" s="107" t="s">
        <v>1175</v>
      </c>
      <c r="H790" s="107" t="s">
        <v>2711</v>
      </c>
      <c r="I790" s="107" t="s">
        <v>2123</v>
      </c>
      <c r="J790" s="107" t="s">
        <v>2124</v>
      </c>
      <c r="K790" s="107" t="s">
        <v>2050</v>
      </c>
      <c r="L790" s="108">
        <v>7.2198522218785222</v>
      </c>
      <c r="M790" s="93">
        <v>8</v>
      </c>
      <c r="N790" s="108">
        <v>6.46</v>
      </c>
      <c r="O790" s="107" t="s">
        <v>2775</v>
      </c>
      <c r="P790" s="107"/>
      <c r="Q790" s="107" t="s">
        <v>1259</v>
      </c>
      <c r="R790" s="107" t="s">
        <v>2179</v>
      </c>
      <c r="S790" s="107"/>
      <c r="T790" s="93">
        <v>22.6</v>
      </c>
      <c r="U790" s="109">
        <v>45</v>
      </c>
      <c r="V790" s="110">
        <v>45931</v>
      </c>
      <c r="W790" s="110"/>
      <c r="X790" s="107" t="s">
        <v>2126</v>
      </c>
      <c r="Y790" s="107" t="s">
        <v>2127</v>
      </c>
      <c r="Z790" s="107"/>
      <c r="AA790" s="107" t="s">
        <v>2128</v>
      </c>
      <c r="AB790" s="107"/>
      <c r="AC790" s="107"/>
      <c r="AD790" s="107" t="s">
        <v>1331</v>
      </c>
      <c r="AE790" s="110"/>
      <c r="AF790" s="106"/>
      <c r="AG790" s="108">
        <v>2.9987114492862942E-3</v>
      </c>
      <c r="AH790" s="108">
        <v>3.1315919035402482E-3</v>
      </c>
      <c r="AI790" s="108">
        <v>0.37346245514616672</v>
      </c>
      <c r="AJ790" s="106" t="s">
        <v>1267</v>
      </c>
      <c r="AK790" s="97">
        <v>48.780856075339194</v>
      </c>
      <c r="AL790" s="108">
        <v>3.8876042788266725E-3</v>
      </c>
      <c r="AM790" s="111"/>
      <c r="AN790" s="112">
        <v>15</v>
      </c>
      <c r="AO790" s="113" t="s">
        <v>1266</v>
      </c>
      <c r="AP790" s="113" t="s">
        <v>1267</v>
      </c>
      <c r="AQ790" s="113" t="s">
        <v>1365</v>
      </c>
      <c r="AR790" s="114" t="s">
        <v>1267</v>
      </c>
      <c r="AS790" s="114"/>
      <c r="AT790" s="107"/>
    </row>
    <row r="791" spans="1:46" x14ac:dyDescent="0.25">
      <c r="A791" s="106" t="s">
        <v>2790</v>
      </c>
      <c r="B791" s="107" t="s">
        <v>1271</v>
      </c>
      <c r="C791" s="107" t="s">
        <v>1257</v>
      </c>
      <c r="D791" s="107" t="s">
        <v>34</v>
      </c>
      <c r="E791" s="107" t="s">
        <v>22</v>
      </c>
      <c r="F791" s="107" t="s">
        <v>23</v>
      </c>
      <c r="G791" s="107" t="s">
        <v>1175</v>
      </c>
      <c r="H791" s="107" t="s">
        <v>2711</v>
      </c>
      <c r="I791" s="107" t="s">
        <v>2123</v>
      </c>
      <c r="J791" s="107" t="s">
        <v>2132</v>
      </c>
      <c r="K791" s="107" t="s">
        <v>2050</v>
      </c>
      <c r="L791" s="108">
        <v>4.1259699157464533</v>
      </c>
      <c r="M791" s="93">
        <v>8</v>
      </c>
      <c r="N791" s="108">
        <v>3.69</v>
      </c>
      <c r="O791" s="107" t="s">
        <v>2777</v>
      </c>
      <c r="P791" s="107"/>
      <c r="Q791" s="107" t="s">
        <v>1259</v>
      </c>
      <c r="R791" s="107" t="s">
        <v>2179</v>
      </c>
      <c r="S791" s="107"/>
      <c r="T791" s="93">
        <v>22.6</v>
      </c>
      <c r="U791" s="109">
        <v>45</v>
      </c>
      <c r="V791" s="110">
        <v>45931</v>
      </c>
      <c r="W791" s="110"/>
      <c r="X791" s="107" t="s">
        <v>2126</v>
      </c>
      <c r="Y791" s="107" t="s">
        <v>2127</v>
      </c>
      <c r="Z791" s="107"/>
      <c r="AA791" s="107" t="s">
        <v>2128</v>
      </c>
      <c r="AB791" s="107"/>
      <c r="AC791" s="107"/>
      <c r="AD791" s="107" t="s">
        <v>1331</v>
      </c>
      <c r="AE791" s="110"/>
      <c r="AF791" s="106"/>
      <c r="AG791" s="108">
        <v>1.5109834057211642E-3</v>
      </c>
      <c r="AH791" s="108">
        <v>1.5779388846720319E-3</v>
      </c>
      <c r="AI791" s="108">
        <v>0.18817935034064284</v>
      </c>
      <c r="AJ791" s="106" t="s">
        <v>1267</v>
      </c>
      <c r="AK791" s="97">
        <v>123.67856202502402</v>
      </c>
      <c r="AL791" s="108">
        <v>1.9588765550335807E-3</v>
      </c>
      <c r="AM791" s="111"/>
      <c r="AN791" s="112">
        <v>15</v>
      </c>
      <c r="AO791" s="113" t="s">
        <v>1266</v>
      </c>
      <c r="AP791" s="113" t="s">
        <v>1267</v>
      </c>
      <c r="AQ791" s="113" t="s">
        <v>1365</v>
      </c>
      <c r="AR791" s="114" t="s">
        <v>1267</v>
      </c>
      <c r="AS791" s="114"/>
      <c r="AT791" s="107"/>
    </row>
    <row r="792" spans="1:46" x14ac:dyDescent="0.25">
      <c r="A792" s="106" t="s">
        <v>2791</v>
      </c>
      <c r="B792" s="107" t="s">
        <v>1271</v>
      </c>
      <c r="C792" s="107" t="s">
        <v>1257</v>
      </c>
      <c r="D792" s="107" t="s">
        <v>34</v>
      </c>
      <c r="E792" s="107" t="s">
        <v>22</v>
      </c>
      <c r="F792" s="107" t="s">
        <v>23</v>
      </c>
      <c r="G792" s="107" t="s">
        <v>1175</v>
      </c>
      <c r="H792" s="107" t="s">
        <v>2711</v>
      </c>
      <c r="I792" s="107" t="s">
        <v>2123</v>
      </c>
      <c r="J792" s="107" t="s">
        <v>2165</v>
      </c>
      <c r="K792" s="107" t="s">
        <v>2050</v>
      </c>
      <c r="L792" s="108">
        <v>7.9660664031617179</v>
      </c>
      <c r="M792" s="93">
        <v>10</v>
      </c>
      <c r="N792" s="108">
        <v>7.13</v>
      </c>
      <c r="O792" s="107" t="s">
        <v>2779</v>
      </c>
      <c r="P792" s="107"/>
      <c r="Q792" s="107" t="s">
        <v>1259</v>
      </c>
      <c r="R792" s="107" t="s">
        <v>2179</v>
      </c>
      <c r="S792" s="107"/>
      <c r="T792" s="93">
        <v>21.8</v>
      </c>
      <c r="U792" s="109">
        <v>45</v>
      </c>
      <c r="V792" s="110">
        <v>45931</v>
      </c>
      <c r="W792" s="110"/>
      <c r="X792" s="107" t="s">
        <v>2126</v>
      </c>
      <c r="Y792" s="107" t="s">
        <v>2167</v>
      </c>
      <c r="Z792" s="107"/>
      <c r="AA792" s="107" t="s">
        <v>2128</v>
      </c>
      <c r="AB792" s="107"/>
      <c r="AC792" s="107"/>
      <c r="AD792" s="107" t="s">
        <v>1331</v>
      </c>
      <c r="AE792" s="110"/>
      <c r="AF792" s="106"/>
      <c r="AG792" s="108">
        <v>3.2266252953093984E-3</v>
      </c>
      <c r="AH792" s="108">
        <v>3.3696051859054264E-3</v>
      </c>
      <c r="AI792" s="108">
        <v>0.33571804219592838</v>
      </c>
      <c r="AJ792" s="106" t="s">
        <v>1267</v>
      </c>
      <c r="AK792" s="97">
        <v>57.333150711085167</v>
      </c>
      <c r="AL792" s="108">
        <v>4.1830774705584545E-3</v>
      </c>
      <c r="AM792" s="111"/>
      <c r="AN792" s="112">
        <v>15</v>
      </c>
      <c r="AO792" s="113" t="s">
        <v>1266</v>
      </c>
      <c r="AP792" s="113" t="s">
        <v>1267</v>
      </c>
      <c r="AQ792" s="113" t="s">
        <v>1365</v>
      </c>
      <c r="AR792" s="114" t="s">
        <v>1267</v>
      </c>
      <c r="AS792" s="114"/>
      <c r="AT792" s="107"/>
    </row>
    <row r="793" spans="1:46" x14ac:dyDescent="0.25">
      <c r="A793" s="106" t="s">
        <v>2792</v>
      </c>
      <c r="B793" s="107" t="s">
        <v>1271</v>
      </c>
      <c r="C793" s="107" t="s">
        <v>1257</v>
      </c>
      <c r="D793" s="107" t="s">
        <v>34</v>
      </c>
      <c r="E793" s="107" t="s">
        <v>22</v>
      </c>
      <c r="F793" s="107" t="s">
        <v>23</v>
      </c>
      <c r="G793" s="107" t="s">
        <v>1175</v>
      </c>
      <c r="H793" s="107" t="s">
        <v>2711</v>
      </c>
      <c r="I793" s="107" t="s">
        <v>2123</v>
      </c>
      <c r="J793" s="107" t="s">
        <v>2169</v>
      </c>
      <c r="K793" s="107" t="s">
        <v>2050</v>
      </c>
      <c r="L793" s="108">
        <v>4.9444600043573441</v>
      </c>
      <c r="M793" s="93">
        <v>10</v>
      </c>
      <c r="N793" s="108">
        <v>4.42</v>
      </c>
      <c r="O793" s="107" t="s">
        <v>2781</v>
      </c>
      <c r="P793" s="107"/>
      <c r="Q793" s="107" t="s">
        <v>1259</v>
      </c>
      <c r="R793" s="107" t="s">
        <v>2179</v>
      </c>
      <c r="S793" s="107"/>
      <c r="T793" s="93">
        <v>26.25</v>
      </c>
      <c r="U793" s="109">
        <v>45</v>
      </c>
      <c r="V793" s="110">
        <v>45931</v>
      </c>
      <c r="W793" s="110"/>
      <c r="X793" s="107" t="s">
        <v>2126</v>
      </c>
      <c r="Y793" s="107" t="s">
        <v>2167</v>
      </c>
      <c r="Z793" s="107"/>
      <c r="AA793" s="107" t="s">
        <v>2128</v>
      </c>
      <c r="AB793" s="107"/>
      <c r="AC793" s="107"/>
      <c r="AD793" s="107" t="s">
        <v>1331</v>
      </c>
      <c r="AE793" s="110"/>
      <c r="AF793" s="106"/>
      <c r="AG793" s="108">
        <v>1.7662156158262431E-3</v>
      </c>
      <c r="AH793" s="108">
        <v>1.8444810766118337E-3</v>
      </c>
      <c r="AI793" s="108">
        <v>0.18376799112777198</v>
      </c>
      <c r="AJ793" s="106" t="s">
        <v>1267</v>
      </c>
      <c r="AK793" s="97">
        <v>127.30251204756195</v>
      </c>
      <c r="AL793" s="108">
        <v>2.2897659549907037E-3</v>
      </c>
      <c r="AM793" s="111"/>
      <c r="AN793" s="112">
        <v>15</v>
      </c>
      <c r="AO793" s="113" t="s">
        <v>1266</v>
      </c>
      <c r="AP793" s="113" t="s">
        <v>1267</v>
      </c>
      <c r="AQ793" s="113" t="s">
        <v>1365</v>
      </c>
      <c r="AR793" s="114" t="s">
        <v>1267</v>
      </c>
      <c r="AS793" s="114"/>
      <c r="AT793" s="120"/>
    </row>
    <row r="794" spans="1:46" x14ac:dyDescent="0.25">
      <c r="A794" s="106" t="s">
        <v>2793</v>
      </c>
      <c r="B794" s="107" t="s">
        <v>1271</v>
      </c>
      <c r="C794" s="107" t="s">
        <v>1257</v>
      </c>
      <c r="D794" s="107" t="s">
        <v>34</v>
      </c>
      <c r="E794" s="107" t="s">
        <v>22</v>
      </c>
      <c r="F794" s="107" t="s">
        <v>23</v>
      </c>
      <c r="G794" s="107" t="s">
        <v>24</v>
      </c>
      <c r="H794" s="107" t="s">
        <v>2711</v>
      </c>
      <c r="I794" s="107" t="s">
        <v>2145</v>
      </c>
      <c r="J794" s="107"/>
      <c r="K794" s="107" t="s">
        <v>2050</v>
      </c>
      <c r="L794" s="108">
        <v>0.30327144531799105</v>
      </c>
      <c r="M794" s="93">
        <v>0.2</v>
      </c>
      <c r="N794" s="108">
        <v>0.16</v>
      </c>
      <c r="O794" s="107" t="s">
        <v>2783</v>
      </c>
      <c r="P794" s="107"/>
      <c r="Q794" s="107" t="s">
        <v>1259</v>
      </c>
      <c r="R794" s="107" t="s">
        <v>2179</v>
      </c>
      <c r="S794" s="107"/>
      <c r="T794" s="93">
        <v>0.64</v>
      </c>
      <c r="U794" s="109">
        <v>15</v>
      </c>
      <c r="V794" s="110">
        <v>45200</v>
      </c>
      <c r="W794" s="110"/>
      <c r="X794" s="107" t="s">
        <v>2147</v>
      </c>
      <c r="Y794" s="107"/>
      <c r="Z794" s="107"/>
      <c r="AA794" s="107"/>
      <c r="AB794" s="107"/>
      <c r="AC794" s="107"/>
      <c r="AD794" s="107" t="s">
        <v>1331</v>
      </c>
      <c r="AE794" s="110"/>
      <c r="AF794" s="106"/>
      <c r="AG794" s="108">
        <v>4.8345335915251268E-5</v>
      </c>
      <c r="AH794" s="108">
        <v>5.048763947000228E-5</v>
      </c>
      <c r="AI794" s="108">
        <v>0.17432605316498448</v>
      </c>
      <c r="AJ794" s="106" t="s">
        <v>1267</v>
      </c>
      <c r="AK794" s="97">
        <v>135.67550231134621</v>
      </c>
      <c r="AL794" s="108">
        <v>1.8802829609715466E-4</v>
      </c>
      <c r="AM794" s="111"/>
      <c r="AN794" s="112">
        <v>12</v>
      </c>
      <c r="AO794" s="113" t="s">
        <v>1266</v>
      </c>
      <c r="AP794" s="113" t="s">
        <v>1267</v>
      </c>
      <c r="AQ794" s="113" t="s">
        <v>1365</v>
      </c>
      <c r="AR794" s="114" t="s">
        <v>1267</v>
      </c>
      <c r="AS794" s="114"/>
      <c r="AT794" s="107"/>
    </row>
    <row r="795" spans="1:46" x14ac:dyDescent="0.25">
      <c r="A795" s="106" t="s">
        <v>2794</v>
      </c>
      <c r="B795" s="107" t="s">
        <v>1256</v>
      </c>
      <c r="C795" s="107" t="s">
        <v>1257</v>
      </c>
      <c r="D795" s="107" t="s">
        <v>34</v>
      </c>
      <c r="E795" s="107" t="s">
        <v>22</v>
      </c>
      <c r="F795" s="107" t="s">
        <v>23</v>
      </c>
      <c r="G795" s="107" t="s">
        <v>1175</v>
      </c>
      <c r="H795" s="107" t="s">
        <v>2634</v>
      </c>
      <c r="I795" s="107" t="s">
        <v>2123</v>
      </c>
      <c r="J795" s="107" t="s">
        <v>2165</v>
      </c>
      <c r="K795" s="107" t="s">
        <v>2050</v>
      </c>
      <c r="L795" s="108">
        <v>29.55</v>
      </c>
      <c r="M795" s="93">
        <v>20</v>
      </c>
      <c r="N795" s="108">
        <v>26.5</v>
      </c>
      <c r="O795" s="107" t="s">
        <v>2795</v>
      </c>
      <c r="P795" s="107"/>
      <c r="Q795" s="107" t="s">
        <v>1259</v>
      </c>
      <c r="R795" s="107" t="s">
        <v>2080</v>
      </c>
      <c r="S795" s="107"/>
      <c r="T795" s="93">
        <v>36.941673729043309</v>
      </c>
      <c r="U795" s="109">
        <v>45</v>
      </c>
      <c r="V795" s="110">
        <v>45931</v>
      </c>
      <c r="W795" s="110"/>
      <c r="X795" s="107" t="s">
        <v>2126</v>
      </c>
      <c r="Y795" s="107" t="s">
        <v>2167</v>
      </c>
      <c r="Z795" s="107"/>
      <c r="AA795" s="107" t="s">
        <v>2128</v>
      </c>
      <c r="AB795" s="107"/>
      <c r="AC795" s="107"/>
      <c r="AD795" s="107" t="s">
        <v>1264</v>
      </c>
      <c r="AE795" s="110">
        <v>44669</v>
      </c>
      <c r="AF795" s="106" t="s">
        <v>2082</v>
      </c>
      <c r="AG795" s="108">
        <v>0</v>
      </c>
      <c r="AH795" s="108">
        <v>4.0580674395631717E-3</v>
      </c>
      <c r="AI795" s="108">
        <v>0.67911447240938116</v>
      </c>
      <c r="AJ795" s="106" t="s">
        <v>1267</v>
      </c>
      <c r="AK795" s="97">
        <v>52.394389914060881</v>
      </c>
      <c r="AL795" s="108">
        <v>6.0000000000000001E-3</v>
      </c>
      <c r="AM795" s="111"/>
      <c r="AN795" s="112">
        <v>15</v>
      </c>
      <c r="AO795" s="113" t="s">
        <v>1266</v>
      </c>
      <c r="AP795" s="113" t="s">
        <v>1267</v>
      </c>
      <c r="AQ795" s="113" t="s">
        <v>1365</v>
      </c>
      <c r="AR795" s="114" t="s">
        <v>1267</v>
      </c>
      <c r="AS795" s="114"/>
      <c r="AT795" s="107"/>
    </row>
    <row r="796" spans="1:46" x14ac:dyDescent="0.25">
      <c r="A796" s="106" t="s">
        <v>2796</v>
      </c>
      <c r="B796" s="107" t="s">
        <v>1256</v>
      </c>
      <c r="C796" s="107" t="s">
        <v>1257</v>
      </c>
      <c r="D796" s="107" t="s">
        <v>34</v>
      </c>
      <c r="E796" s="107" t="s">
        <v>22</v>
      </c>
      <c r="F796" s="107" t="s">
        <v>23</v>
      </c>
      <c r="G796" s="107" t="s">
        <v>1175</v>
      </c>
      <c r="H796" s="107" t="s">
        <v>2634</v>
      </c>
      <c r="I796" s="107" t="s">
        <v>2123</v>
      </c>
      <c r="J796" s="107" t="s">
        <v>2169</v>
      </c>
      <c r="K796" s="107" t="s">
        <v>2050</v>
      </c>
      <c r="L796" s="108">
        <v>17.27</v>
      </c>
      <c r="M796" s="93">
        <v>20</v>
      </c>
      <c r="N796" s="108">
        <v>15.48</v>
      </c>
      <c r="O796" s="107" t="s">
        <v>2797</v>
      </c>
      <c r="P796" s="107"/>
      <c r="Q796" s="107" t="s">
        <v>1259</v>
      </c>
      <c r="R796" s="107" t="s">
        <v>2080</v>
      </c>
      <c r="S796" s="107"/>
      <c r="T796" s="93">
        <v>36.941673729043309</v>
      </c>
      <c r="U796" s="109">
        <v>45</v>
      </c>
      <c r="V796" s="110">
        <v>45931</v>
      </c>
      <c r="W796" s="110"/>
      <c r="X796" s="107" t="s">
        <v>2126</v>
      </c>
      <c r="Y796" s="107" t="s">
        <v>2167</v>
      </c>
      <c r="Z796" s="107"/>
      <c r="AA796" s="107" t="s">
        <v>2128</v>
      </c>
      <c r="AB796" s="107"/>
      <c r="AC796" s="107"/>
      <c r="AD796" s="107" t="s">
        <v>1264</v>
      </c>
      <c r="AE796" s="110">
        <v>45146</v>
      </c>
      <c r="AF796" s="106" t="s">
        <v>2082</v>
      </c>
      <c r="AG796" s="108">
        <v>2.474566480055227E-3</v>
      </c>
      <c r="AH796" s="108">
        <v>2.3710708351264835E-3</v>
      </c>
      <c r="AI796" s="108">
        <v>0.39679688502552951</v>
      </c>
      <c r="AJ796" s="106" t="s">
        <v>1267</v>
      </c>
      <c r="AK796" s="97">
        <v>106.74231363288696</v>
      </c>
      <c r="AL796" s="108">
        <v>3.5555000000000001E-3</v>
      </c>
      <c r="AM796" s="111"/>
      <c r="AN796" s="112">
        <v>15</v>
      </c>
      <c r="AO796" s="113" t="s">
        <v>1266</v>
      </c>
      <c r="AP796" s="113" t="s">
        <v>1267</v>
      </c>
      <c r="AQ796" s="113" t="s">
        <v>1365</v>
      </c>
      <c r="AR796" s="114" t="s">
        <v>1267</v>
      </c>
      <c r="AS796" s="114"/>
      <c r="AT796" s="107"/>
    </row>
    <row r="797" spans="1:46" x14ac:dyDescent="0.25">
      <c r="A797" s="106" t="s">
        <v>2798</v>
      </c>
      <c r="B797" s="107" t="s">
        <v>1269</v>
      </c>
      <c r="C797" s="107" t="s">
        <v>1257</v>
      </c>
      <c r="D797" s="107" t="s">
        <v>34</v>
      </c>
      <c r="E797" s="107" t="s">
        <v>22</v>
      </c>
      <c r="F797" s="107" t="s">
        <v>23</v>
      </c>
      <c r="G797" s="107" t="s">
        <v>1175</v>
      </c>
      <c r="H797" s="107" t="s">
        <v>2634</v>
      </c>
      <c r="I797" s="107" t="s">
        <v>2123</v>
      </c>
      <c r="J797" s="107" t="s">
        <v>2165</v>
      </c>
      <c r="K797" s="107" t="s">
        <v>2050</v>
      </c>
      <c r="L797" s="108">
        <v>39.11</v>
      </c>
      <c r="M797" s="93">
        <v>20</v>
      </c>
      <c r="N797" s="108">
        <v>35.07</v>
      </c>
      <c r="O797" s="107" t="s">
        <v>2795</v>
      </c>
      <c r="P797" s="107"/>
      <c r="Q797" s="107" t="s">
        <v>1259</v>
      </c>
      <c r="R797" s="107" t="s">
        <v>2080</v>
      </c>
      <c r="S797" s="107"/>
      <c r="T797" s="93">
        <v>36.941673729043309</v>
      </c>
      <c r="U797" s="109">
        <v>45</v>
      </c>
      <c r="V797" s="110">
        <v>45931</v>
      </c>
      <c r="W797" s="110"/>
      <c r="X797" s="107" t="s">
        <v>2126</v>
      </c>
      <c r="Y797" s="107" t="s">
        <v>2167</v>
      </c>
      <c r="Z797" s="107"/>
      <c r="AA797" s="107" t="s">
        <v>2128</v>
      </c>
      <c r="AB797" s="107"/>
      <c r="AC797" s="107"/>
      <c r="AD797" s="107" t="s">
        <v>1264</v>
      </c>
      <c r="AE797" s="110">
        <v>45146</v>
      </c>
      <c r="AF797" s="106" t="s">
        <v>2082</v>
      </c>
      <c r="AG797" s="108">
        <v>0</v>
      </c>
      <c r="AH797" s="108">
        <v>5.3713871707207371E-3</v>
      </c>
      <c r="AI797" s="108">
        <v>0.89889752175809001</v>
      </c>
      <c r="AJ797" s="106" t="s">
        <v>1267</v>
      </c>
      <c r="AK797" s="97">
        <v>33.717812647851879</v>
      </c>
      <c r="AL797" s="108">
        <v>8.0000000000000002E-3</v>
      </c>
      <c r="AM797" s="111"/>
      <c r="AN797" s="112">
        <v>15</v>
      </c>
      <c r="AO797" s="113" t="s">
        <v>1266</v>
      </c>
      <c r="AP797" s="113" t="s">
        <v>1267</v>
      </c>
      <c r="AQ797" s="113" t="s">
        <v>1365</v>
      </c>
      <c r="AR797" s="114" t="s">
        <v>1267</v>
      </c>
      <c r="AS797" s="114"/>
      <c r="AT797" s="107"/>
    </row>
    <row r="798" spans="1:46" x14ac:dyDescent="0.25">
      <c r="A798" s="106" t="s">
        <v>2799</v>
      </c>
      <c r="B798" s="107" t="s">
        <v>1269</v>
      </c>
      <c r="C798" s="107" t="s">
        <v>1257</v>
      </c>
      <c r="D798" s="107" t="s">
        <v>34</v>
      </c>
      <c r="E798" s="107" t="s">
        <v>22</v>
      </c>
      <c r="F798" s="107" t="s">
        <v>23</v>
      </c>
      <c r="G798" s="107" t="s">
        <v>1175</v>
      </c>
      <c r="H798" s="107" t="s">
        <v>2634</v>
      </c>
      <c r="I798" s="107" t="s">
        <v>2123</v>
      </c>
      <c r="J798" s="107" t="s">
        <v>2169</v>
      </c>
      <c r="K798" s="107" t="s">
        <v>2050</v>
      </c>
      <c r="L798" s="108">
        <v>23.22</v>
      </c>
      <c r="M798" s="93">
        <v>20</v>
      </c>
      <c r="N798" s="108">
        <v>20.82</v>
      </c>
      <c r="O798" s="107" t="s">
        <v>2797</v>
      </c>
      <c r="P798" s="107"/>
      <c r="Q798" s="107" t="s">
        <v>1259</v>
      </c>
      <c r="R798" s="107" t="s">
        <v>2080</v>
      </c>
      <c r="S798" s="107"/>
      <c r="T798" s="93">
        <v>36.941673729043309</v>
      </c>
      <c r="U798" s="109">
        <v>45</v>
      </c>
      <c r="V798" s="110">
        <v>45931</v>
      </c>
      <c r="W798" s="110"/>
      <c r="X798" s="107" t="s">
        <v>2126</v>
      </c>
      <c r="Y798" s="107" t="s">
        <v>2167</v>
      </c>
      <c r="Z798" s="107"/>
      <c r="AA798" s="107" t="s">
        <v>2128</v>
      </c>
      <c r="AB798" s="107"/>
      <c r="AC798" s="107"/>
      <c r="AD798" s="107" t="s">
        <v>1264</v>
      </c>
      <c r="AE798" s="110">
        <v>45146</v>
      </c>
      <c r="AF798" s="106" t="s">
        <v>2082</v>
      </c>
      <c r="AG798" s="108">
        <v>3.327243054728837E-3</v>
      </c>
      <c r="AH798" s="108">
        <v>3.1880852795955704E-3</v>
      </c>
      <c r="AI798" s="108">
        <v>0.53352362544317855</v>
      </c>
      <c r="AJ798" s="106" t="s">
        <v>1267</v>
      </c>
      <c r="AK798" s="97">
        <v>73.238996090373945</v>
      </c>
      <c r="AL798" s="108">
        <v>4.8887999999999996E-3</v>
      </c>
      <c r="AM798" s="111"/>
      <c r="AN798" s="112">
        <v>15</v>
      </c>
      <c r="AO798" s="113" t="s">
        <v>1266</v>
      </c>
      <c r="AP798" s="113" t="s">
        <v>1267</v>
      </c>
      <c r="AQ798" s="113" t="s">
        <v>1365</v>
      </c>
      <c r="AR798" s="114" t="s">
        <v>1267</v>
      </c>
      <c r="AS798" s="114"/>
      <c r="AT798" s="107"/>
    </row>
    <row r="799" spans="1:46" x14ac:dyDescent="0.25">
      <c r="A799" s="106" t="s">
        <v>2800</v>
      </c>
      <c r="B799" s="107" t="s">
        <v>1271</v>
      </c>
      <c r="C799" s="107" t="s">
        <v>1257</v>
      </c>
      <c r="D799" s="107" t="s">
        <v>34</v>
      </c>
      <c r="E799" s="107" t="s">
        <v>22</v>
      </c>
      <c r="F799" s="107" t="s">
        <v>23</v>
      </c>
      <c r="G799" s="107" t="s">
        <v>1175</v>
      </c>
      <c r="H799" s="107" t="s">
        <v>2634</v>
      </c>
      <c r="I799" s="107" t="s">
        <v>2123</v>
      </c>
      <c r="J799" s="107" t="s">
        <v>2165</v>
      </c>
      <c r="K799" s="107" t="s">
        <v>2050</v>
      </c>
      <c r="L799" s="108">
        <v>47.03</v>
      </c>
      <c r="M799" s="93">
        <v>20</v>
      </c>
      <c r="N799" s="108">
        <v>42.16</v>
      </c>
      <c r="O799" s="107" t="s">
        <v>2795</v>
      </c>
      <c r="P799" s="107"/>
      <c r="Q799" s="107" t="s">
        <v>1259</v>
      </c>
      <c r="R799" s="107" t="s">
        <v>2080</v>
      </c>
      <c r="S799" s="107"/>
      <c r="T799" s="93">
        <v>36.941673729043309</v>
      </c>
      <c r="U799" s="109">
        <v>45</v>
      </c>
      <c r="V799" s="110">
        <v>45931</v>
      </c>
      <c r="W799" s="110"/>
      <c r="X799" s="107" t="s">
        <v>2126</v>
      </c>
      <c r="Y799" s="107" t="s">
        <v>2167</v>
      </c>
      <c r="Z799" s="107"/>
      <c r="AA799" s="107" t="s">
        <v>2128</v>
      </c>
      <c r="AB799" s="107"/>
      <c r="AC799" s="107"/>
      <c r="AD799" s="107" t="s">
        <v>1264</v>
      </c>
      <c r="AE799" s="110">
        <v>44669</v>
      </c>
      <c r="AF799" s="106" t="s">
        <v>2082</v>
      </c>
      <c r="AG799" s="108">
        <v>6.7397991140458148E-3</v>
      </c>
      <c r="AH799" s="108">
        <v>6.457915454172276E-3</v>
      </c>
      <c r="AI799" s="108">
        <v>1.0807271963416871</v>
      </c>
      <c r="AJ799" s="106" t="s">
        <v>26</v>
      </c>
      <c r="AK799" s="97">
        <v>24.008359714177935</v>
      </c>
      <c r="AL799" s="108">
        <v>8.7999999999999995E-2</v>
      </c>
      <c r="AM799" s="111"/>
      <c r="AN799" s="112">
        <v>15</v>
      </c>
      <c r="AO799" s="113" t="s">
        <v>1266</v>
      </c>
      <c r="AP799" s="113" t="s">
        <v>1267</v>
      </c>
      <c r="AQ799" s="113" t="s">
        <v>1365</v>
      </c>
      <c r="AR799" s="114" t="s">
        <v>1267</v>
      </c>
      <c r="AS799" s="114"/>
      <c r="AT799" s="107"/>
    </row>
    <row r="800" spans="1:46" x14ac:dyDescent="0.25">
      <c r="A800" s="106" t="s">
        <v>2801</v>
      </c>
      <c r="B800" s="107" t="s">
        <v>1271</v>
      </c>
      <c r="C800" s="107" t="s">
        <v>1257</v>
      </c>
      <c r="D800" s="107" t="s">
        <v>34</v>
      </c>
      <c r="E800" s="107" t="s">
        <v>22</v>
      </c>
      <c r="F800" s="107" t="s">
        <v>23</v>
      </c>
      <c r="G800" s="107" t="s">
        <v>1175</v>
      </c>
      <c r="H800" s="107" t="s">
        <v>2634</v>
      </c>
      <c r="I800" s="107" t="s">
        <v>2123</v>
      </c>
      <c r="J800" s="107" t="s">
        <v>2169</v>
      </c>
      <c r="K800" s="107" t="s">
        <v>2050</v>
      </c>
      <c r="L800" s="108">
        <v>28.32</v>
      </c>
      <c r="M800" s="93">
        <v>20</v>
      </c>
      <c r="N800" s="108">
        <v>25.4</v>
      </c>
      <c r="O800" s="107" t="s">
        <v>2797</v>
      </c>
      <c r="P800" s="107"/>
      <c r="Q800" s="107" t="s">
        <v>1259</v>
      </c>
      <c r="R800" s="107" t="s">
        <v>2080</v>
      </c>
      <c r="S800" s="107"/>
      <c r="T800" s="93">
        <v>36.941673729043309</v>
      </c>
      <c r="U800" s="109">
        <v>45</v>
      </c>
      <c r="V800" s="110">
        <v>45931</v>
      </c>
      <c r="W800" s="110"/>
      <c r="X800" s="107" t="s">
        <v>2126</v>
      </c>
      <c r="Y800" s="107" t="s">
        <v>2167</v>
      </c>
      <c r="Z800" s="107"/>
      <c r="AA800" s="107" t="s">
        <v>2128</v>
      </c>
      <c r="AB800" s="107"/>
      <c r="AC800" s="107"/>
      <c r="AD800" s="107" t="s">
        <v>1264</v>
      </c>
      <c r="AE800" s="110">
        <v>45146</v>
      </c>
      <c r="AF800" s="106" t="s">
        <v>2082</v>
      </c>
      <c r="AG800" s="108">
        <v>0</v>
      </c>
      <c r="AH800" s="108">
        <v>3.8895574957872234E-3</v>
      </c>
      <c r="AI800" s="108">
        <v>0.65091446260977659</v>
      </c>
      <c r="AJ800" s="106" t="s">
        <v>1267</v>
      </c>
      <c r="AK800" s="97">
        <v>55.703708781538758</v>
      </c>
      <c r="AL800" s="108">
        <v>5.7777000000000002E-3</v>
      </c>
      <c r="AM800" s="111"/>
      <c r="AN800" s="112">
        <v>15</v>
      </c>
      <c r="AO800" s="113" t="s">
        <v>1266</v>
      </c>
      <c r="AP800" s="113" t="s">
        <v>1267</v>
      </c>
      <c r="AQ800" s="113" t="s">
        <v>1365</v>
      </c>
      <c r="AR800" s="114" t="s">
        <v>1267</v>
      </c>
      <c r="AS800" s="114"/>
      <c r="AT800" s="107"/>
    </row>
    <row r="801" spans="1:46" x14ac:dyDescent="0.25">
      <c r="A801" s="106" t="s">
        <v>2802</v>
      </c>
      <c r="B801" s="107" t="s">
        <v>1256</v>
      </c>
      <c r="C801" s="107" t="s">
        <v>1257</v>
      </c>
      <c r="D801" s="107" t="s">
        <v>34</v>
      </c>
      <c r="E801" s="107" t="s">
        <v>22</v>
      </c>
      <c r="F801" s="107" t="s">
        <v>23</v>
      </c>
      <c r="G801" s="107" t="s">
        <v>557</v>
      </c>
      <c r="H801" s="107" t="s">
        <v>2634</v>
      </c>
      <c r="I801" s="107" t="s">
        <v>2177</v>
      </c>
      <c r="J801" s="107" t="s">
        <v>1963</v>
      </c>
      <c r="K801" s="107" t="s">
        <v>2050</v>
      </c>
      <c r="L801" s="108">
        <v>2.9689620003856407</v>
      </c>
      <c r="M801" s="93">
        <v>40</v>
      </c>
      <c r="N801" s="108">
        <v>2.6620064909999943</v>
      </c>
      <c r="O801" s="107" t="s">
        <v>2803</v>
      </c>
      <c r="P801" s="107"/>
      <c r="Q801" s="107" t="s">
        <v>1259</v>
      </c>
      <c r="R801" s="107" t="s">
        <v>2080</v>
      </c>
      <c r="S801" s="107"/>
      <c r="T801" s="93">
        <v>24.48948050640055</v>
      </c>
      <c r="U801" s="109">
        <v>20</v>
      </c>
      <c r="V801" s="110">
        <v>45931</v>
      </c>
      <c r="W801" s="110"/>
      <c r="X801" s="107" t="s">
        <v>2180</v>
      </c>
      <c r="Y801" s="107" t="s">
        <v>1963</v>
      </c>
      <c r="Z801" s="107"/>
      <c r="AA801" s="107" t="s">
        <v>2181</v>
      </c>
      <c r="AB801" s="107"/>
      <c r="AC801" s="107"/>
      <c r="AD801" s="107" t="s">
        <v>1264</v>
      </c>
      <c r="AE801" s="110">
        <v>45146</v>
      </c>
      <c r="AF801" s="106" t="s">
        <v>2082</v>
      </c>
      <c r="AG801" s="108">
        <v>4.2550909790831413E-4</v>
      </c>
      <c r="AH801" s="108">
        <v>4.0771271261577343E-4</v>
      </c>
      <c r="AI801" s="108">
        <v>0.10292360143895704</v>
      </c>
      <c r="AJ801" s="106" t="s">
        <v>1267</v>
      </c>
      <c r="AK801" s="97">
        <v>480.02095442334291</v>
      </c>
      <c r="AL801" s="108">
        <v>1.3805673301793249E-3</v>
      </c>
      <c r="AM801" s="111"/>
      <c r="AN801" s="112">
        <v>15</v>
      </c>
      <c r="AO801" s="113" t="s">
        <v>1266</v>
      </c>
      <c r="AP801" s="113" t="s">
        <v>1267</v>
      </c>
      <c r="AQ801" s="113" t="s">
        <v>1261</v>
      </c>
      <c r="AR801" s="114" t="s">
        <v>1267</v>
      </c>
      <c r="AS801" s="114"/>
      <c r="AT801" s="120"/>
    </row>
    <row r="802" spans="1:46" x14ac:dyDescent="0.25">
      <c r="A802" s="106" t="s">
        <v>2804</v>
      </c>
      <c r="B802" s="107" t="s">
        <v>1269</v>
      </c>
      <c r="C802" s="107" t="s">
        <v>1257</v>
      </c>
      <c r="D802" s="107" t="s">
        <v>34</v>
      </c>
      <c r="E802" s="107" t="s">
        <v>22</v>
      </c>
      <c r="F802" s="107" t="s">
        <v>23</v>
      </c>
      <c r="G802" s="107" t="s">
        <v>557</v>
      </c>
      <c r="H802" s="107" t="s">
        <v>2634</v>
      </c>
      <c r="I802" s="107" t="s">
        <v>2177</v>
      </c>
      <c r="J802" s="107" t="s">
        <v>1963</v>
      </c>
      <c r="K802" s="107" t="s">
        <v>2050</v>
      </c>
      <c r="L802" s="108">
        <v>3.9491216604423331</v>
      </c>
      <c r="M802" s="93">
        <v>40</v>
      </c>
      <c r="N802" s="108">
        <v>3.540829250249979</v>
      </c>
      <c r="O802" s="107" t="s">
        <v>2803</v>
      </c>
      <c r="P802" s="107"/>
      <c r="Q802" s="107" t="s">
        <v>1259</v>
      </c>
      <c r="R802" s="107" t="s">
        <v>2080</v>
      </c>
      <c r="S802" s="107"/>
      <c r="T802" s="93">
        <v>24.48948050640055</v>
      </c>
      <c r="U802" s="109">
        <v>20</v>
      </c>
      <c r="V802" s="110">
        <v>45931</v>
      </c>
      <c r="W802" s="110"/>
      <c r="X802" s="107" t="s">
        <v>2180</v>
      </c>
      <c r="Y802" s="107" t="s">
        <v>1963</v>
      </c>
      <c r="Z802" s="107"/>
      <c r="AA802" s="107" t="s">
        <v>2181</v>
      </c>
      <c r="AB802" s="107"/>
      <c r="AC802" s="107"/>
      <c r="AD802" s="107" t="s">
        <v>1264</v>
      </c>
      <c r="AE802" s="110">
        <v>45146</v>
      </c>
      <c r="AF802" s="106" t="s">
        <v>2082</v>
      </c>
      <c r="AG802" s="108">
        <v>5.6598474316839819E-4</v>
      </c>
      <c r="AH802" s="108">
        <v>5.4231313988508875E-4</v>
      </c>
      <c r="AI802" s="108">
        <v>0.13690233278853814</v>
      </c>
      <c r="AJ802" s="106" t="s">
        <v>1267</v>
      </c>
      <c r="AK802" s="97">
        <v>354.92663176374447</v>
      </c>
      <c r="AL802" s="108">
        <v>1.8363415721056851E-3</v>
      </c>
      <c r="AM802" s="111"/>
      <c r="AN802" s="112">
        <v>15</v>
      </c>
      <c r="AO802" s="113" t="s">
        <v>1266</v>
      </c>
      <c r="AP802" s="113" t="s">
        <v>1267</v>
      </c>
      <c r="AQ802" s="113" t="s">
        <v>1261</v>
      </c>
      <c r="AR802" s="114" t="s">
        <v>1267</v>
      </c>
      <c r="AS802" s="114"/>
      <c r="AT802" s="107"/>
    </row>
    <row r="803" spans="1:46" x14ac:dyDescent="0.25">
      <c r="A803" s="106" t="s">
        <v>2805</v>
      </c>
      <c r="B803" s="107" t="s">
        <v>1271</v>
      </c>
      <c r="C803" s="107" t="s">
        <v>1257</v>
      </c>
      <c r="D803" s="107" t="s">
        <v>34</v>
      </c>
      <c r="E803" s="107" t="s">
        <v>22</v>
      </c>
      <c r="F803" s="107" t="s">
        <v>23</v>
      </c>
      <c r="G803" s="107" t="s">
        <v>557</v>
      </c>
      <c r="H803" s="107" t="s">
        <v>2634</v>
      </c>
      <c r="I803" s="107" t="s">
        <v>2177</v>
      </c>
      <c r="J803" s="107" t="s">
        <v>1963</v>
      </c>
      <c r="K803" s="107" t="s">
        <v>2050</v>
      </c>
      <c r="L803" s="108">
        <v>4.6974989040113426</v>
      </c>
      <c r="M803" s="93">
        <v>40</v>
      </c>
      <c r="N803" s="108">
        <v>4.2118331498750399</v>
      </c>
      <c r="O803" s="107" t="s">
        <v>2803</v>
      </c>
      <c r="P803" s="107"/>
      <c r="Q803" s="107" t="s">
        <v>1259</v>
      </c>
      <c r="R803" s="107" t="s">
        <v>2080</v>
      </c>
      <c r="S803" s="107"/>
      <c r="T803" s="93">
        <v>24.48948050640055</v>
      </c>
      <c r="U803" s="109">
        <v>20</v>
      </c>
      <c r="V803" s="110">
        <v>45931</v>
      </c>
      <c r="W803" s="110"/>
      <c r="X803" s="107" t="s">
        <v>2180</v>
      </c>
      <c r="Y803" s="107" t="s">
        <v>1963</v>
      </c>
      <c r="Z803" s="107"/>
      <c r="AA803" s="107" t="s">
        <v>2181</v>
      </c>
      <c r="AB803" s="107"/>
      <c r="AC803" s="107"/>
      <c r="AD803" s="107" t="s">
        <v>1264</v>
      </c>
      <c r="AE803" s="110">
        <v>45146</v>
      </c>
      <c r="AF803" s="106" t="s">
        <v>2082</v>
      </c>
      <c r="AG803" s="108">
        <v>6.7324153047817082E-4</v>
      </c>
      <c r="AH803" s="108">
        <v>6.4508404634862836E-4</v>
      </c>
      <c r="AI803" s="108">
        <v>0.16284597273174958</v>
      </c>
      <c r="AJ803" s="106" t="s">
        <v>1267</v>
      </c>
      <c r="AK803" s="97">
        <v>294.55967255579191</v>
      </c>
      <c r="AL803" s="108">
        <v>2.1843369903652753E-3</v>
      </c>
      <c r="AM803" s="111"/>
      <c r="AN803" s="112">
        <v>15</v>
      </c>
      <c r="AO803" s="113" t="s">
        <v>1266</v>
      </c>
      <c r="AP803" s="113" t="s">
        <v>1267</v>
      </c>
      <c r="AQ803" s="113" t="s">
        <v>1261</v>
      </c>
      <c r="AR803" s="114" t="s">
        <v>1267</v>
      </c>
      <c r="AS803" s="114"/>
      <c r="AT803" s="107"/>
    </row>
    <row r="804" spans="1:46" x14ac:dyDescent="0.25">
      <c r="A804" s="106" t="s">
        <v>2806</v>
      </c>
      <c r="B804" s="107" t="s">
        <v>1256</v>
      </c>
      <c r="C804" s="107" t="s">
        <v>1257</v>
      </c>
      <c r="D804" s="107" t="s">
        <v>34</v>
      </c>
      <c r="E804" s="107" t="s">
        <v>22</v>
      </c>
      <c r="F804" s="107" t="s">
        <v>23</v>
      </c>
      <c r="G804" s="107" t="s">
        <v>1175</v>
      </c>
      <c r="H804" s="107" t="s">
        <v>2617</v>
      </c>
      <c r="I804" s="107" t="s">
        <v>2290</v>
      </c>
      <c r="J804" s="107" t="s">
        <v>2291</v>
      </c>
      <c r="K804" s="107" t="s">
        <v>2050</v>
      </c>
      <c r="L804" s="108">
        <v>8.4223639643654948</v>
      </c>
      <c r="M804" s="93">
        <v>2</v>
      </c>
      <c r="N804" s="108">
        <v>7.5789521589477582</v>
      </c>
      <c r="O804" s="107" t="s">
        <v>2807</v>
      </c>
      <c r="P804" s="107"/>
      <c r="Q804" s="107" t="s">
        <v>1259</v>
      </c>
      <c r="R804" s="107" t="s">
        <v>2052</v>
      </c>
      <c r="S804" s="107"/>
      <c r="T804" s="93">
        <v>13.793841795402404</v>
      </c>
      <c r="U804" s="109">
        <v>20</v>
      </c>
      <c r="V804" s="110">
        <v>45931</v>
      </c>
      <c r="W804" s="110"/>
      <c r="X804" s="107" t="s">
        <v>1424</v>
      </c>
      <c r="Y804" s="107" t="s">
        <v>1963</v>
      </c>
      <c r="Z804" s="107"/>
      <c r="AA804" s="107" t="s">
        <v>2128</v>
      </c>
      <c r="AB804" s="107"/>
      <c r="AC804" s="107"/>
      <c r="AD804" s="107" t="s">
        <v>1264</v>
      </c>
      <c r="AE804" s="110">
        <v>42390</v>
      </c>
      <c r="AF804" s="106" t="s">
        <v>2055</v>
      </c>
      <c r="AG804" s="108">
        <v>1.2646613739989269E-3</v>
      </c>
      <c r="AH804" s="108">
        <v>1.2143757880314285E-3</v>
      </c>
      <c r="AI804" s="108">
        <v>0.37480248333373534</v>
      </c>
      <c r="AJ804" s="106" t="s">
        <v>1267</v>
      </c>
      <c r="AK804" s="97">
        <v>117.18082465772704</v>
      </c>
      <c r="AL804" s="108">
        <v>4.0000000000000001E-3</v>
      </c>
      <c r="AM804" s="111"/>
      <c r="AN804" s="112">
        <v>15</v>
      </c>
      <c r="AO804" s="113" t="s">
        <v>1266</v>
      </c>
      <c r="AP804" s="113" t="s">
        <v>1267</v>
      </c>
      <c r="AQ804" s="113" t="s">
        <v>1365</v>
      </c>
      <c r="AR804" s="114" t="s">
        <v>1267</v>
      </c>
      <c r="AS804" s="114"/>
      <c r="AT804" s="107"/>
    </row>
    <row r="805" spans="1:46" x14ac:dyDescent="0.25">
      <c r="A805" s="106" t="s">
        <v>2808</v>
      </c>
      <c r="B805" s="107" t="s">
        <v>1256</v>
      </c>
      <c r="C805" s="107" t="s">
        <v>1257</v>
      </c>
      <c r="D805" s="107" t="s">
        <v>34</v>
      </c>
      <c r="E805" s="107" t="s">
        <v>22</v>
      </c>
      <c r="F805" s="107" t="s">
        <v>23</v>
      </c>
      <c r="G805" s="107" t="s">
        <v>1175</v>
      </c>
      <c r="H805" s="107" t="s">
        <v>2617</v>
      </c>
      <c r="I805" s="107" t="s">
        <v>2290</v>
      </c>
      <c r="J805" s="107" t="s">
        <v>2294</v>
      </c>
      <c r="K805" s="107" t="s">
        <v>2050</v>
      </c>
      <c r="L805" s="108">
        <v>18.397167463486202</v>
      </c>
      <c r="M805" s="93">
        <v>2</v>
      </c>
      <c r="N805" s="108">
        <v>16.554883243687552</v>
      </c>
      <c r="O805" s="107" t="s">
        <v>2809</v>
      </c>
      <c r="P805" s="107"/>
      <c r="Q805" s="107" t="s">
        <v>1259</v>
      </c>
      <c r="R805" s="107" t="s">
        <v>2052</v>
      </c>
      <c r="S805" s="107"/>
      <c r="T805" s="93">
        <v>13.793841795402404</v>
      </c>
      <c r="U805" s="109">
        <v>20</v>
      </c>
      <c r="V805" s="110">
        <v>45931</v>
      </c>
      <c r="W805" s="110"/>
      <c r="X805" s="107" t="s">
        <v>1424</v>
      </c>
      <c r="Y805" s="107" t="s">
        <v>1963</v>
      </c>
      <c r="Z805" s="107"/>
      <c r="AA805" s="107" t="s">
        <v>2128</v>
      </c>
      <c r="AB805" s="107"/>
      <c r="AC805" s="107"/>
      <c r="AD805" s="107" t="s">
        <v>1264</v>
      </c>
      <c r="AE805" s="110">
        <v>45069</v>
      </c>
      <c r="AF805" s="106" t="s">
        <v>2055</v>
      </c>
      <c r="AG805" s="108">
        <v>2.7624295483427959E-3</v>
      </c>
      <c r="AH805" s="108">
        <v>2.6525895616172526E-3</v>
      </c>
      <c r="AI805" s="108">
        <v>0.81868986911451835</v>
      </c>
      <c r="AJ805" s="106" t="s">
        <v>1267</v>
      </c>
      <c r="AK805" s="97">
        <v>39.989093153978743</v>
      </c>
      <c r="AL805" s="108">
        <v>8.5000000000000006E-3</v>
      </c>
      <c r="AM805" s="111"/>
      <c r="AN805" s="112">
        <v>15</v>
      </c>
      <c r="AO805" s="113" t="s">
        <v>1266</v>
      </c>
      <c r="AP805" s="113" t="s">
        <v>1267</v>
      </c>
      <c r="AQ805" s="113" t="s">
        <v>1365</v>
      </c>
      <c r="AR805" s="114" t="s">
        <v>1267</v>
      </c>
      <c r="AS805" s="114"/>
      <c r="AT805" s="107"/>
    </row>
    <row r="806" spans="1:46" x14ac:dyDescent="0.25">
      <c r="A806" s="107" t="s">
        <v>2810</v>
      </c>
      <c r="B806" s="107" t="s">
        <v>1256</v>
      </c>
      <c r="C806" s="107" t="s">
        <v>1257</v>
      </c>
      <c r="D806" s="107" t="s">
        <v>34</v>
      </c>
      <c r="E806" s="107" t="s">
        <v>22</v>
      </c>
      <c r="F806" s="107" t="s">
        <v>23</v>
      </c>
      <c r="G806" s="107" t="s">
        <v>1175</v>
      </c>
      <c r="H806" s="107" t="s">
        <v>2617</v>
      </c>
      <c r="I806" s="107" t="s">
        <v>2290</v>
      </c>
      <c r="J806" s="107" t="s">
        <v>2297</v>
      </c>
      <c r="K806" s="107" t="s">
        <v>2050</v>
      </c>
      <c r="L806" s="108">
        <v>18.397167463486202</v>
      </c>
      <c r="M806" s="93">
        <v>2</v>
      </c>
      <c r="N806" s="108">
        <v>16.554883243687552</v>
      </c>
      <c r="O806" s="107" t="s">
        <v>2811</v>
      </c>
      <c r="P806" s="107"/>
      <c r="Q806" s="107" t="s">
        <v>1259</v>
      </c>
      <c r="R806" s="107" t="s">
        <v>2052</v>
      </c>
      <c r="S806" s="107"/>
      <c r="T806" s="93">
        <v>13.793841795402404</v>
      </c>
      <c r="U806" s="107">
        <v>20</v>
      </c>
      <c r="V806" s="110">
        <v>45931</v>
      </c>
      <c r="W806" s="110"/>
      <c r="X806" s="107" t="s">
        <v>1424</v>
      </c>
      <c r="Y806" s="107" t="s">
        <v>1963</v>
      </c>
      <c r="Z806" s="107"/>
      <c r="AA806" s="107" t="s">
        <v>2128</v>
      </c>
      <c r="AB806" s="107"/>
      <c r="AC806" s="107"/>
      <c r="AD806" s="107" t="s">
        <v>1264</v>
      </c>
      <c r="AE806" s="110">
        <v>45069</v>
      </c>
      <c r="AF806" s="107" t="s">
        <v>2055</v>
      </c>
      <c r="AG806" s="108">
        <v>2.7624295483427959E-3</v>
      </c>
      <c r="AH806" s="108">
        <v>2.6525895616172526E-3</v>
      </c>
      <c r="AI806" s="108">
        <v>0.81868986911451835</v>
      </c>
      <c r="AJ806" s="107" t="s">
        <v>1267</v>
      </c>
      <c r="AK806" s="97">
        <v>39.989093153978743</v>
      </c>
      <c r="AL806" s="108">
        <v>8.5000000000000006E-3</v>
      </c>
      <c r="AM806" s="111"/>
      <c r="AN806" s="107">
        <v>15</v>
      </c>
      <c r="AO806" s="113" t="s">
        <v>1266</v>
      </c>
      <c r="AP806" s="113" t="s">
        <v>1267</v>
      </c>
      <c r="AQ806" s="113" t="s">
        <v>1365</v>
      </c>
      <c r="AR806" s="114" t="s">
        <v>1267</v>
      </c>
      <c r="AS806" s="107"/>
      <c r="AT806" s="107"/>
    </row>
    <row r="807" spans="1:46" x14ac:dyDescent="0.25">
      <c r="A807" s="106" t="s">
        <v>2812</v>
      </c>
      <c r="B807" s="107" t="s">
        <v>1269</v>
      </c>
      <c r="C807" s="107" t="s">
        <v>1257</v>
      </c>
      <c r="D807" s="107" t="s">
        <v>34</v>
      </c>
      <c r="E807" s="107" t="s">
        <v>22</v>
      </c>
      <c r="F807" s="107" t="s">
        <v>23</v>
      </c>
      <c r="G807" s="107" t="s">
        <v>1175</v>
      </c>
      <c r="H807" s="107" t="s">
        <v>2617</v>
      </c>
      <c r="I807" s="107" t="s">
        <v>2290</v>
      </c>
      <c r="J807" s="107" t="s">
        <v>2291</v>
      </c>
      <c r="K807" s="107" t="s">
        <v>2050</v>
      </c>
      <c r="L807" s="108">
        <v>10.942548461551953</v>
      </c>
      <c r="M807" s="93">
        <v>2</v>
      </c>
      <c r="N807" s="108">
        <v>9.8532899579820441</v>
      </c>
      <c r="O807" s="107" t="s">
        <v>2807</v>
      </c>
      <c r="P807" s="107"/>
      <c r="Q807" s="107" t="s">
        <v>1259</v>
      </c>
      <c r="R807" s="107" t="s">
        <v>2052</v>
      </c>
      <c r="S807" s="107"/>
      <c r="T807" s="93">
        <v>13.793841795402404</v>
      </c>
      <c r="U807" s="109">
        <v>20</v>
      </c>
      <c r="V807" s="110">
        <v>45931</v>
      </c>
      <c r="W807" s="110"/>
      <c r="X807" s="107" t="s">
        <v>1424</v>
      </c>
      <c r="Y807" s="107" t="s">
        <v>1963</v>
      </c>
      <c r="Z807" s="107"/>
      <c r="AA807" s="107" t="s">
        <v>2128</v>
      </c>
      <c r="AB807" s="107"/>
      <c r="AC807" s="107"/>
      <c r="AD807" s="107" t="s">
        <v>1264</v>
      </c>
      <c r="AE807" s="110">
        <v>45069</v>
      </c>
      <c r="AF807" s="106" t="s">
        <v>2055</v>
      </c>
      <c r="AG807" s="108">
        <v>1.6906493033637488E-3</v>
      </c>
      <c r="AH807" s="108">
        <v>1.6235547948931662E-3</v>
      </c>
      <c r="AI807" s="108">
        <v>0.49882172926436474</v>
      </c>
      <c r="AJ807" s="106" t="s">
        <v>1267</v>
      </c>
      <c r="AK807" s="97">
        <v>83.595176948634673</v>
      </c>
      <c r="AL807" s="108">
        <v>5.0000000000000001E-3</v>
      </c>
      <c r="AM807" s="111"/>
      <c r="AN807" s="112">
        <v>15</v>
      </c>
      <c r="AO807" s="113" t="s">
        <v>1266</v>
      </c>
      <c r="AP807" s="113" t="s">
        <v>1267</v>
      </c>
      <c r="AQ807" s="113" t="s">
        <v>1365</v>
      </c>
      <c r="AR807" s="114" t="s">
        <v>1267</v>
      </c>
      <c r="AS807" s="114"/>
      <c r="AT807" s="107"/>
    </row>
    <row r="808" spans="1:46" x14ac:dyDescent="0.25">
      <c r="A808" s="107" t="s">
        <v>2813</v>
      </c>
      <c r="B808" s="107" t="s">
        <v>1269</v>
      </c>
      <c r="C808" s="107" t="s">
        <v>1257</v>
      </c>
      <c r="D808" s="107" t="s">
        <v>34</v>
      </c>
      <c r="E808" s="107" t="s">
        <v>22</v>
      </c>
      <c r="F808" s="107" t="s">
        <v>23</v>
      </c>
      <c r="G808" s="107" t="s">
        <v>1175</v>
      </c>
      <c r="H808" s="107" t="s">
        <v>2617</v>
      </c>
      <c r="I808" s="107" t="s">
        <v>2290</v>
      </c>
      <c r="J808" s="107" t="s">
        <v>2294</v>
      </c>
      <c r="K808" s="107" t="s">
        <v>2050</v>
      </c>
      <c r="L808" s="108">
        <v>21.478269285477683</v>
      </c>
      <c r="M808" s="93">
        <v>2</v>
      </c>
      <c r="N808" s="108">
        <v>19.340249285532185</v>
      </c>
      <c r="O808" s="107" t="s">
        <v>2809</v>
      </c>
      <c r="P808" s="107"/>
      <c r="Q808" s="107" t="s">
        <v>1259</v>
      </c>
      <c r="R808" s="107" t="s">
        <v>2052</v>
      </c>
      <c r="S808" s="107"/>
      <c r="T808" s="93">
        <v>13.793841795402404</v>
      </c>
      <c r="U808" s="107">
        <v>20</v>
      </c>
      <c r="V808" s="110">
        <v>45931</v>
      </c>
      <c r="W808" s="110"/>
      <c r="X808" s="107" t="s">
        <v>1424</v>
      </c>
      <c r="Y808" s="107" t="s">
        <v>1963</v>
      </c>
      <c r="Z808" s="107"/>
      <c r="AA808" s="107" t="s">
        <v>2128</v>
      </c>
      <c r="AB808" s="107"/>
      <c r="AC808" s="107"/>
      <c r="AD808" s="107" t="s">
        <v>1264</v>
      </c>
      <c r="AE808" s="110">
        <v>45069</v>
      </c>
      <c r="AF808" s="107" t="s">
        <v>2055</v>
      </c>
      <c r="AG808" s="108">
        <v>3.3184427862064767E-3</v>
      </c>
      <c r="AH808" s="108">
        <v>3.1867482430594815E-3</v>
      </c>
      <c r="AI808" s="108">
        <v>0.97909801032474975</v>
      </c>
      <c r="AJ808" s="107" t="s">
        <v>1267</v>
      </c>
      <c r="AK808" s="97">
        <v>29.842772857774978</v>
      </c>
      <c r="AL808" s="108">
        <v>1E-3</v>
      </c>
      <c r="AM808" s="111"/>
      <c r="AN808" s="107">
        <v>15</v>
      </c>
      <c r="AO808" s="113" t="s">
        <v>1266</v>
      </c>
      <c r="AP808" s="113" t="s">
        <v>1267</v>
      </c>
      <c r="AQ808" s="113" t="s">
        <v>1365</v>
      </c>
      <c r="AR808" s="114" t="s">
        <v>1267</v>
      </c>
      <c r="AS808" s="107"/>
      <c r="AT808" s="107"/>
    </row>
    <row r="809" spans="1:46" x14ac:dyDescent="0.25">
      <c r="A809" s="106" t="s">
        <v>2814</v>
      </c>
      <c r="B809" s="107" t="s">
        <v>1269</v>
      </c>
      <c r="C809" s="107" t="s">
        <v>1257</v>
      </c>
      <c r="D809" s="107" t="s">
        <v>34</v>
      </c>
      <c r="E809" s="107" t="s">
        <v>22</v>
      </c>
      <c r="F809" s="107" t="s">
        <v>23</v>
      </c>
      <c r="G809" s="107" t="s">
        <v>1175</v>
      </c>
      <c r="H809" s="107" t="s">
        <v>2617</v>
      </c>
      <c r="I809" s="107" t="s">
        <v>2290</v>
      </c>
      <c r="J809" s="107" t="s">
        <v>2297</v>
      </c>
      <c r="K809" s="107" t="s">
        <v>2050</v>
      </c>
      <c r="L809" s="108">
        <v>21.478269285477683</v>
      </c>
      <c r="M809" s="93">
        <v>2</v>
      </c>
      <c r="N809" s="108">
        <v>19.340249285532185</v>
      </c>
      <c r="O809" s="107" t="s">
        <v>2811</v>
      </c>
      <c r="P809" s="107"/>
      <c r="Q809" s="107" t="s">
        <v>1259</v>
      </c>
      <c r="R809" s="107" t="s">
        <v>2052</v>
      </c>
      <c r="S809" s="107"/>
      <c r="T809" s="93">
        <v>13.793841795402404</v>
      </c>
      <c r="U809" s="109">
        <v>20</v>
      </c>
      <c r="V809" s="110">
        <v>45931</v>
      </c>
      <c r="W809" s="110"/>
      <c r="X809" s="107" t="s">
        <v>1424</v>
      </c>
      <c r="Y809" s="107" t="s">
        <v>1963</v>
      </c>
      <c r="Z809" s="107"/>
      <c r="AA809" s="107" t="s">
        <v>2128</v>
      </c>
      <c r="AB809" s="107"/>
      <c r="AC809" s="107"/>
      <c r="AD809" s="107" t="s">
        <v>1264</v>
      </c>
      <c r="AE809" s="110">
        <v>45069</v>
      </c>
      <c r="AF809" s="106" t="s">
        <v>2055</v>
      </c>
      <c r="AG809" s="108">
        <v>3.3184427862064767E-3</v>
      </c>
      <c r="AH809" s="108">
        <v>3.1867482430594815E-3</v>
      </c>
      <c r="AI809" s="108">
        <v>0.97909801032474975</v>
      </c>
      <c r="AJ809" s="106" t="s">
        <v>1267</v>
      </c>
      <c r="AK809" s="97">
        <v>29.842772857774978</v>
      </c>
      <c r="AL809" s="108">
        <v>1E-3</v>
      </c>
      <c r="AM809" s="111"/>
      <c r="AN809" s="112">
        <v>15</v>
      </c>
      <c r="AO809" s="113" t="s">
        <v>1266</v>
      </c>
      <c r="AP809" s="113" t="s">
        <v>1267</v>
      </c>
      <c r="AQ809" s="113" t="s">
        <v>1365</v>
      </c>
      <c r="AR809" s="114" t="s">
        <v>1267</v>
      </c>
      <c r="AS809" s="114"/>
      <c r="AT809" s="120"/>
    </row>
    <row r="810" spans="1:46" x14ac:dyDescent="0.25">
      <c r="A810" s="107" t="s">
        <v>2815</v>
      </c>
      <c r="B810" s="107" t="s">
        <v>1271</v>
      </c>
      <c r="C810" s="107" t="s">
        <v>1257</v>
      </c>
      <c r="D810" s="107" t="s">
        <v>34</v>
      </c>
      <c r="E810" s="107" t="s">
        <v>22</v>
      </c>
      <c r="F810" s="107" t="s">
        <v>23</v>
      </c>
      <c r="G810" s="107" t="s">
        <v>1175</v>
      </c>
      <c r="H810" s="107" t="s">
        <v>2617</v>
      </c>
      <c r="I810" s="107" t="s">
        <v>2290</v>
      </c>
      <c r="J810" s="107" t="s">
        <v>2291</v>
      </c>
      <c r="K810" s="107" t="s">
        <v>2050</v>
      </c>
      <c r="L810" s="108">
        <v>10.942548461551953</v>
      </c>
      <c r="M810" s="93">
        <v>2</v>
      </c>
      <c r="N810" s="108">
        <v>9.8532899579820441</v>
      </c>
      <c r="O810" s="107" t="s">
        <v>2807</v>
      </c>
      <c r="P810" s="107"/>
      <c r="Q810" s="107" t="s">
        <v>1259</v>
      </c>
      <c r="R810" s="107" t="s">
        <v>2052</v>
      </c>
      <c r="S810" s="107"/>
      <c r="T810" s="93">
        <v>13.793841795402404</v>
      </c>
      <c r="U810" s="107">
        <v>20</v>
      </c>
      <c r="V810" s="110">
        <v>45931</v>
      </c>
      <c r="W810" s="110"/>
      <c r="X810" s="107" t="s">
        <v>1424</v>
      </c>
      <c r="Y810" s="107" t="s">
        <v>1963</v>
      </c>
      <c r="Z810" s="107"/>
      <c r="AA810" s="107" t="s">
        <v>2128</v>
      </c>
      <c r="AB810" s="107"/>
      <c r="AC810" s="107"/>
      <c r="AD810" s="107" t="s">
        <v>1264</v>
      </c>
      <c r="AE810" s="110">
        <v>45069</v>
      </c>
      <c r="AF810" s="107" t="s">
        <v>2055</v>
      </c>
      <c r="AG810" s="108">
        <v>1.6906493033637488E-3</v>
      </c>
      <c r="AH810" s="108">
        <v>1.6235547948931662E-3</v>
      </c>
      <c r="AI810" s="108">
        <v>0.49882172926436474</v>
      </c>
      <c r="AJ810" s="107" t="s">
        <v>1267</v>
      </c>
      <c r="AK810" s="97">
        <v>83.595176948634673</v>
      </c>
      <c r="AL810" s="108">
        <v>5.0000000000000001E-3</v>
      </c>
      <c r="AM810" s="111"/>
      <c r="AN810" s="107">
        <v>15</v>
      </c>
      <c r="AO810" s="113" t="s">
        <v>1266</v>
      </c>
      <c r="AP810" s="113" t="s">
        <v>1267</v>
      </c>
      <c r="AQ810" s="113" t="s">
        <v>1365</v>
      </c>
      <c r="AR810" s="114" t="s">
        <v>1267</v>
      </c>
      <c r="AS810" s="107"/>
      <c r="AT810" s="107"/>
    </row>
    <row r="811" spans="1:46" ht="15" customHeight="1" x14ac:dyDescent="0.25">
      <c r="A811" s="106" t="s">
        <v>2816</v>
      </c>
      <c r="B811" s="107" t="s">
        <v>1271</v>
      </c>
      <c r="C811" s="107" t="s">
        <v>1257</v>
      </c>
      <c r="D811" s="107" t="s">
        <v>34</v>
      </c>
      <c r="E811" s="107" t="s">
        <v>22</v>
      </c>
      <c r="F811" s="107" t="s">
        <v>23</v>
      </c>
      <c r="G811" s="107" t="s">
        <v>1175</v>
      </c>
      <c r="H811" s="107" t="s">
        <v>2617</v>
      </c>
      <c r="I811" s="107" t="s">
        <v>2290</v>
      </c>
      <c r="J811" s="107" t="s">
        <v>2294</v>
      </c>
      <c r="K811" s="107" t="s">
        <v>2050</v>
      </c>
      <c r="L811" s="108">
        <v>21.478269285477683</v>
      </c>
      <c r="M811" s="93">
        <v>2</v>
      </c>
      <c r="N811" s="108">
        <v>19.340249285532185</v>
      </c>
      <c r="O811" s="107" t="s">
        <v>2809</v>
      </c>
      <c r="P811" s="107"/>
      <c r="Q811" s="107" t="s">
        <v>1259</v>
      </c>
      <c r="R811" s="107" t="s">
        <v>2052</v>
      </c>
      <c r="S811" s="107"/>
      <c r="T811" s="93">
        <v>13.793841795402404</v>
      </c>
      <c r="U811" s="109">
        <v>20</v>
      </c>
      <c r="V811" s="110">
        <v>45931</v>
      </c>
      <c r="W811" s="110"/>
      <c r="X811" s="107" t="s">
        <v>1424</v>
      </c>
      <c r="Y811" s="107" t="s">
        <v>1963</v>
      </c>
      <c r="Z811" s="107"/>
      <c r="AA811" s="107" t="s">
        <v>2128</v>
      </c>
      <c r="AB811" s="107"/>
      <c r="AC811" s="107"/>
      <c r="AD811" s="107" t="s">
        <v>1264</v>
      </c>
      <c r="AE811" s="110">
        <v>45069</v>
      </c>
      <c r="AF811" s="106" t="s">
        <v>2055</v>
      </c>
      <c r="AG811" s="108">
        <v>3.3184427862064767E-3</v>
      </c>
      <c r="AH811" s="108">
        <v>3.1867482430594815E-3</v>
      </c>
      <c r="AI811" s="108">
        <v>0.97909801032474975</v>
      </c>
      <c r="AJ811" s="106" t="s">
        <v>1267</v>
      </c>
      <c r="AK811" s="97">
        <v>29.842772857774978</v>
      </c>
      <c r="AL811" s="108">
        <v>1E-3</v>
      </c>
      <c r="AM811" s="111"/>
      <c r="AN811" s="112">
        <v>15</v>
      </c>
      <c r="AO811" s="113" t="s">
        <v>1266</v>
      </c>
      <c r="AP811" s="113" t="s">
        <v>1267</v>
      </c>
      <c r="AQ811" s="113" t="s">
        <v>1365</v>
      </c>
      <c r="AR811" s="114" t="s">
        <v>1267</v>
      </c>
      <c r="AS811" s="114"/>
      <c r="AT811" s="107"/>
    </row>
    <row r="812" spans="1:46" x14ac:dyDescent="0.25">
      <c r="A812" s="107" t="s">
        <v>2817</v>
      </c>
      <c r="B812" s="107" t="s">
        <v>1271</v>
      </c>
      <c r="C812" s="107" t="s">
        <v>1257</v>
      </c>
      <c r="D812" s="107" t="s">
        <v>34</v>
      </c>
      <c r="E812" s="107" t="s">
        <v>22</v>
      </c>
      <c r="F812" s="107" t="s">
        <v>23</v>
      </c>
      <c r="G812" s="107" t="s">
        <v>1175</v>
      </c>
      <c r="H812" s="107" t="s">
        <v>2617</v>
      </c>
      <c r="I812" s="107" t="s">
        <v>2290</v>
      </c>
      <c r="J812" s="107" t="s">
        <v>2297</v>
      </c>
      <c r="K812" s="107" t="s">
        <v>2050</v>
      </c>
      <c r="L812" s="108">
        <v>21.478269285477683</v>
      </c>
      <c r="M812" s="93">
        <v>2</v>
      </c>
      <c r="N812" s="108">
        <v>19.340249285532185</v>
      </c>
      <c r="O812" s="107" t="s">
        <v>2811</v>
      </c>
      <c r="P812" s="107"/>
      <c r="Q812" s="107" t="s">
        <v>1259</v>
      </c>
      <c r="R812" s="107" t="s">
        <v>2052</v>
      </c>
      <c r="S812" s="107"/>
      <c r="T812" s="93">
        <v>13.793841795402404</v>
      </c>
      <c r="U812" s="107">
        <v>20</v>
      </c>
      <c r="V812" s="110">
        <v>45931</v>
      </c>
      <c r="W812" s="110"/>
      <c r="X812" s="107" t="s">
        <v>1424</v>
      </c>
      <c r="Y812" s="107" t="s">
        <v>1963</v>
      </c>
      <c r="Z812" s="107"/>
      <c r="AA812" s="107" t="s">
        <v>2128</v>
      </c>
      <c r="AB812" s="107"/>
      <c r="AC812" s="107"/>
      <c r="AD812" s="107" t="s">
        <v>1264</v>
      </c>
      <c r="AE812" s="110">
        <v>45069</v>
      </c>
      <c r="AF812" s="107" t="s">
        <v>2055</v>
      </c>
      <c r="AG812" s="108">
        <v>3.3184427862064767E-3</v>
      </c>
      <c r="AH812" s="108">
        <v>3.1867482430594815E-3</v>
      </c>
      <c r="AI812" s="108">
        <v>0.97909801032474975</v>
      </c>
      <c r="AJ812" s="107" t="s">
        <v>1267</v>
      </c>
      <c r="AK812" s="97">
        <v>29.842772857774978</v>
      </c>
      <c r="AL812" s="108">
        <v>1E-3</v>
      </c>
      <c r="AM812" s="111"/>
      <c r="AN812" s="107">
        <v>15</v>
      </c>
      <c r="AO812" s="113" t="s">
        <v>1266</v>
      </c>
      <c r="AP812" s="113" t="s">
        <v>1267</v>
      </c>
      <c r="AQ812" s="113" t="s">
        <v>1365</v>
      </c>
      <c r="AR812" s="114" t="s">
        <v>1267</v>
      </c>
      <c r="AS812" s="107"/>
      <c r="AT812" s="107"/>
    </row>
    <row r="813" spans="1:46" x14ac:dyDescent="0.25">
      <c r="A813" s="106" t="s">
        <v>2818</v>
      </c>
      <c r="B813" s="107" t="s">
        <v>1256</v>
      </c>
      <c r="C813" s="107" t="s">
        <v>1257</v>
      </c>
      <c r="D813" s="107" t="s">
        <v>34</v>
      </c>
      <c r="E813" s="107" t="s">
        <v>22</v>
      </c>
      <c r="F813" s="107" t="s">
        <v>23</v>
      </c>
      <c r="G813" s="107" t="s">
        <v>1175</v>
      </c>
      <c r="H813" s="107" t="s">
        <v>2711</v>
      </c>
      <c r="I813" s="107" t="s">
        <v>2290</v>
      </c>
      <c r="J813" s="107" t="s">
        <v>2291</v>
      </c>
      <c r="K813" s="107" t="s">
        <v>2050</v>
      </c>
      <c r="L813" s="108">
        <v>3.9200368677138679</v>
      </c>
      <c r="M813" s="93">
        <v>2</v>
      </c>
      <c r="N813" s="108">
        <v>3.51</v>
      </c>
      <c r="O813" s="107" t="s">
        <v>2819</v>
      </c>
      <c r="P813" s="107"/>
      <c r="Q813" s="107" t="s">
        <v>1259</v>
      </c>
      <c r="R813" s="107" t="s">
        <v>2179</v>
      </c>
      <c r="S813" s="107"/>
      <c r="T813" s="93">
        <v>9.81</v>
      </c>
      <c r="U813" s="109">
        <v>20</v>
      </c>
      <c r="V813" s="110">
        <v>45931</v>
      </c>
      <c r="W813" s="110"/>
      <c r="X813" s="107" t="s">
        <v>1424</v>
      </c>
      <c r="Y813" s="107" t="s">
        <v>1963</v>
      </c>
      <c r="Z813" s="107"/>
      <c r="AA813" s="107" t="s">
        <v>2128</v>
      </c>
      <c r="AB813" s="107"/>
      <c r="AC813" s="107"/>
      <c r="AD813" s="107" t="s">
        <v>1331</v>
      </c>
      <c r="AE813" s="110"/>
      <c r="AF813" s="106"/>
      <c r="AG813" s="108">
        <v>1.4608211435964947E-3</v>
      </c>
      <c r="AH813" s="108">
        <v>1.5255538064177484E-3</v>
      </c>
      <c r="AI813" s="108">
        <v>0.30459451331489812</v>
      </c>
      <c r="AJ813" s="106" t="s">
        <v>1267</v>
      </c>
      <c r="AK813" s="97">
        <v>65.961713728407872</v>
      </c>
      <c r="AL813" s="108">
        <v>4.261151132779104E-3</v>
      </c>
      <c r="AM813" s="111"/>
      <c r="AN813" s="112">
        <v>15</v>
      </c>
      <c r="AO813" s="113" t="s">
        <v>1266</v>
      </c>
      <c r="AP813" s="113" t="s">
        <v>1267</v>
      </c>
      <c r="AQ813" s="113" t="s">
        <v>1365</v>
      </c>
      <c r="AR813" s="114" t="s">
        <v>1267</v>
      </c>
      <c r="AS813" s="114"/>
      <c r="AT813" s="107"/>
    </row>
    <row r="814" spans="1:46" x14ac:dyDescent="0.25">
      <c r="A814" s="107" t="s">
        <v>2820</v>
      </c>
      <c r="B814" s="107" t="s">
        <v>1256</v>
      </c>
      <c r="C814" s="107" t="s">
        <v>1257</v>
      </c>
      <c r="D814" s="107" t="s">
        <v>34</v>
      </c>
      <c r="E814" s="107" t="s">
        <v>22</v>
      </c>
      <c r="F814" s="107" t="s">
        <v>23</v>
      </c>
      <c r="G814" s="107" t="s">
        <v>1175</v>
      </c>
      <c r="H814" s="107" t="s">
        <v>2711</v>
      </c>
      <c r="I814" s="107" t="s">
        <v>2290</v>
      </c>
      <c r="J814" s="107" t="s">
        <v>2294</v>
      </c>
      <c r="K814" s="107" t="s">
        <v>2050</v>
      </c>
      <c r="L814" s="108">
        <v>4.0148113002493364</v>
      </c>
      <c r="M814" s="93">
        <v>2</v>
      </c>
      <c r="N814" s="108">
        <v>3.59</v>
      </c>
      <c r="O814" s="107" t="s">
        <v>2821</v>
      </c>
      <c r="P814" s="107"/>
      <c r="Q814" s="107" t="s">
        <v>1259</v>
      </c>
      <c r="R814" s="107" t="s">
        <v>2179</v>
      </c>
      <c r="S814" s="107"/>
      <c r="T814" s="93">
        <v>9.81</v>
      </c>
      <c r="U814" s="107">
        <v>20</v>
      </c>
      <c r="V814" s="110">
        <v>45931</v>
      </c>
      <c r="W814" s="110"/>
      <c r="X814" s="107" t="s">
        <v>1424</v>
      </c>
      <c r="Y814" s="107" t="s">
        <v>1963</v>
      </c>
      <c r="Z814" s="107"/>
      <c r="AA814" s="107" t="s">
        <v>2128</v>
      </c>
      <c r="AB814" s="107"/>
      <c r="AC814" s="107"/>
      <c r="AD814" s="107" t="s">
        <v>1331</v>
      </c>
      <c r="AE814" s="110"/>
      <c r="AF814" s="107"/>
      <c r="AG814" s="108">
        <v>2.9119997805757453E-3</v>
      </c>
      <c r="AH814" s="108">
        <v>3.0410378224728454E-3</v>
      </c>
      <c r="AI814" s="108">
        <v>0.60717847617802478</v>
      </c>
      <c r="AJ814" s="107" t="s">
        <v>1267</v>
      </c>
      <c r="AK814" s="97">
        <v>19.491439932200855</v>
      </c>
      <c r="AL814" s="108">
        <v>8.4941754971478451E-3</v>
      </c>
      <c r="AM814" s="111"/>
      <c r="AN814" s="107">
        <v>15</v>
      </c>
      <c r="AO814" s="113" t="s">
        <v>1266</v>
      </c>
      <c r="AP814" s="113" t="s">
        <v>1267</v>
      </c>
      <c r="AQ814" s="113" t="s">
        <v>1365</v>
      </c>
      <c r="AR814" s="114" t="s">
        <v>1267</v>
      </c>
      <c r="AS814" s="107"/>
      <c r="AT814" s="107"/>
    </row>
    <row r="815" spans="1:46" x14ac:dyDescent="0.25">
      <c r="A815" s="106" t="s">
        <v>2822</v>
      </c>
      <c r="B815" s="107" t="s">
        <v>1256</v>
      </c>
      <c r="C815" s="107" t="s">
        <v>1257</v>
      </c>
      <c r="D815" s="107" t="s">
        <v>34</v>
      </c>
      <c r="E815" s="107" t="s">
        <v>22</v>
      </c>
      <c r="F815" s="107" t="s">
        <v>23</v>
      </c>
      <c r="G815" s="107" t="s">
        <v>1175</v>
      </c>
      <c r="H815" s="107" t="s">
        <v>2711</v>
      </c>
      <c r="I815" s="107" t="s">
        <v>2290</v>
      </c>
      <c r="J815" s="107" t="s">
        <v>2297</v>
      </c>
      <c r="K815" s="107" t="s">
        <v>2050</v>
      </c>
      <c r="L815" s="108">
        <v>4.0148113002493364</v>
      </c>
      <c r="M815" s="93">
        <v>2</v>
      </c>
      <c r="N815" s="108">
        <v>3.59</v>
      </c>
      <c r="O815" s="107" t="s">
        <v>2823</v>
      </c>
      <c r="P815" s="107"/>
      <c r="Q815" s="107" t="s">
        <v>1259</v>
      </c>
      <c r="R815" s="107" t="s">
        <v>2179</v>
      </c>
      <c r="S815" s="107"/>
      <c r="T815" s="93">
        <v>9.81</v>
      </c>
      <c r="U815" s="109">
        <v>20</v>
      </c>
      <c r="V815" s="110">
        <v>45931</v>
      </c>
      <c r="W815" s="110"/>
      <c r="X815" s="107" t="s">
        <v>1424</v>
      </c>
      <c r="Y815" s="107" t="s">
        <v>1963</v>
      </c>
      <c r="Z815" s="107"/>
      <c r="AA815" s="107" t="s">
        <v>2128</v>
      </c>
      <c r="AB815" s="107"/>
      <c r="AC815" s="107"/>
      <c r="AD815" s="107" t="s">
        <v>1331</v>
      </c>
      <c r="AE815" s="110"/>
      <c r="AF815" s="106"/>
      <c r="AG815" s="108">
        <v>2.2511887384320064E-3</v>
      </c>
      <c r="AH815" s="108">
        <v>2.3509445793100702E-3</v>
      </c>
      <c r="AI815" s="108">
        <v>0.46939335535252835</v>
      </c>
      <c r="AJ815" s="106" t="s">
        <v>1267</v>
      </c>
      <c r="AK815" s="97">
        <v>33.222902104749714</v>
      </c>
      <c r="AL815" s="108">
        <v>6.5666187027196912E-3</v>
      </c>
      <c r="AM815" s="111"/>
      <c r="AN815" s="112">
        <v>15</v>
      </c>
      <c r="AO815" s="113" t="s">
        <v>1266</v>
      </c>
      <c r="AP815" s="113" t="s">
        <v>1267</v>
      </c>
      <c r="AQ815" s="113" t="s">
        <v>1365</v>
      </c>
      <c r="AR815" s="114" t="s">
        <v>1267</v>
      </c>
      <c r="AS815" s="114"/>
      <c r="AT815" s="107"/>
    </row>
    <row r="816" spans="1:46" x14ac:dyDescent="0.25">
      <c r="A816" s="107" t="s">
        <v>2824</v>
      </c>
      <c r="B816" s="107" t="s">
        <v>1269</v>
      </c>
      <c r="C816" s="107" t="s">
        <v>1257</v>
      </c>
      <c r="D816" s="107" t="s">
        <v>34</v>
      </c>
      <c r="E816" s="107" t="s">
        <v>22</v>
      </c>
      <c r="F816" s="107" t="s">
        <v>23</v>
      </c>
      <c r="G816" s="107" t="s">
        <v>1175</v>
      </c>
      <c r="H816" s="107" t="s">
        <v>2711</v>
      </c>
      <c r="I816" s="107" t="s">
        <v>2290</v>
      </c>
      <c r="J816" s="107" t="s">
        <v>2291</v>
      </c>
      <c r="K816" s="107" t="s">
        <v>2050</v>
      </c>
      <c r="L816" s="108">
        <v>5.5439033275615124</v>
      </c>
      <c r="M816" s="93">
        <v>2</v>
      </c>
      <c r="N816" s="108">
        <v>4.96</v>
      </c>
      <c r="O816" s="107" t="s">
        <v>2819</v>
      </c>
      <c r="P816" s="107"/>
      <c r="Q816" s="107" t="s">
        <v>1259</v>
      </c>
      <c r="R816" s="107" t="s">
        <v>2179</v>
      </c>
      <c r="S816" s="107"/>
      <c r="T816" s="93">
        <v>9.81</v>
      </c>
      <c r="U816" s="107">
        <v>20</v>
      </c>
      <c r="V816" s="110">
        <v>45931</v>
      </c>
      <c r="W816" s="110"/>
      <c r="X816" s="107" t="s">
        <v>1424</v>
      </c>
      <c r="Y816" s="107" t="s">
        <v>1963</v>
      </c>
      <c r="Z816" s="107"/>
      <c r="AA816" s="107" t="s">
        <v>2128</v>
      </c>
      <c r="AB816" s="107"/>
      <c r="AC816" s="107"/>
      <c r="AD816" s="107" t="s">
        <v>1331</v>
      </c>
      <c r="AE816" s="110"/>
      <c r="AF816" s="107"/>
      <c r="AG816" s="108">
        <v>2.2101160941608981E-3</v>
      </c>
      <c r="AH816" s="108">
        <v>2.3080519027616131E-3</v>
      </c>
      <c r="AI816" s="108">
        <v>0.46082933494034228</v>
      </c>
      <c r="AJ816" s="107" t="s">
        <v>1267</v>
      </c>
      <c r="AK816" s="97">
        <v>34.347425274196667</v>
      </c>
      <c r="AL816" s="108">
        <v>6.4468116028366888E-3</v>
      </c>
      <c r="AM816" s="111"/>
      <c r="AN816" s="107">
        <v>15</v>
      </c>
      <c r="AO816" s="113" t="s">
        <v>1266</v>
      </c>
      <c r="AP816" s="113" t="s">
        <v>1267</v>
      </c>
      <c r="AQ816" s="113" t="s">
        <v>1365</v>
      </c>
      <c r="AR816" s="114" t="s">
        <v>1267</v>
      </c>
      <c r="AS816" s="107"/>
      <c r="AT816" s="107"/>
    </row>
    <row r="817" spans="1:46" x14ac:dyDescent="0.25">
      <c r="A817" s="106" t="s">
        <v>2825</v>
      </c>
      <c r="B817" s="107" t="s">
        <v>1269</v>
      </c>
      <c r="C817" s="107" t="s">
        <v>1257</v>
      </c>
      <c r="D817" s="107" t="s">
        <v>34</v>
      </c>
      <c r="E817" s="107" t="s">
        <v>22</v>
      </c>
      <c r="F817" s="107" t="s">
        <v>23</v>
      </c>
      <c r="G817" s="107" t="s">
        <v>1175</v>
      </c>
      <c r="H817" s="107" t="s">
        <v>2711</v>
      </c>
      <c r="I817" s="107" t="s">
        <v>2290</v>
      </c>
      <c r="J817" s="107" t="s">
        <v>2294</v>
      </c>
      <c r="K817" s="107" t="s">
        <v>2050</v>
      </c>
      <c r="L817" s="108">
        <v>7.1448052113416987</v>
      </c>
      <c r="M817" s="93">
        <v>2</v>
      </c>
      <c r="N817" s="108">
        <v>6.39</v>
      </c>
      <c r="O817" s="107" t="s">
        <v>2821</v>
      </c>
      <c r="P817" s="107"/>
      <c r="Q817" s="107" t="s">
        <v>1259</v>
      </c>
      <c r="R817" s="107" t="s">
        <v>2179</v>
      </c>
      <c r="S817" s="107"/>
      <c r="T817" s="93">
        <v>9.81</v>
      </c>
      <c r="U817" s="109">
        <v>20</v>
      </c>
      <c r="V817" s="110">
        <v>45931</v>
      </c>
      <c r="W817" s="110"/>
      <c r="X817" s="107" t="s">
        <v>1424</v>
      </c>
      <c r="Y817" s="107" t="s">
        <v>1963</v>
      </c>
      <c r="Z817" s="107"/>
      <c r="AA817" s="107" t="s">
        <v>2128</v>
      </c>
      <c r="AB817" s="107"/>
      <c r="AC817" s="107"/>
      <c r="AD817" s="107" t="s">
        <v>1331</v>
      </c>
      <c r="AE817" s="110"/>
      <c r="AF817" s="106"/>
      <c r="AG817" s="108">
        <v>4.3406718322470013E-3</v>
      </c>
      <c r="AH817" s="108">
        <v>4.5330179297595188E-3</v>
      </c>
      <c r="AI817" s="108">
        <v>0.9050696110188311</v>
      </c>
      <c r="AJ817" s="106" t="s">
        <v>1267</v>
      </c>
      <c r="AK817" s="97">
        <v>4.0947630107533834</v>
      </c>
      <c r="AL817" s="108">
        <v>1.2661549140413227E-2</v>
      </c>
      <c r="AM817" s="111"/>
      <c r="AN817" s="112">
        <v>15</v>
      </c>
      <c r="AO817" s="113" t="s">
        <v>1266</v>
      </c>
      <c r="AP817" s="113" t="s">
        <v>1267</v>
      </c>
      <c r="AQ817" s="113" t="s">
        <v>1365</v>
      </c>
      <c r="AR817" s="114" t="s">
        <v>1267</v>
      </c>
      <c r="AS817" s="114"/>
      <c r="AT817" s="107"/>
    </row>
    <row r="818" spans="1:46" x14ac:dyDescent="0.25">
      <c r="A818" s="107" t="s">
        <v>2826</v>
      </c>
      <c r="B818" s="107" t="s">
        <v>1269</v>
      </c>
      <c r="C818" s="107" t="s">
        <v>1257</v>
      </c>
      <c r="D818" s="107" t="s">
        <v>34</v>
      </c>
      <c r="E818" s="107" t="s">
        <v>22</v>
      </c>
      <c r="F818" s="107" t="s">
        <v>23</v>
      </c>
      <c r="G818" s="107" t="s">
        <v>1175</v>
      </c>
      <c r="H818" s="107" t="s">
        <v>2711</v>
      </c>
      <c r="I818" s="107" t="s">
        <v>2290</v>
      </c>
      <c r="J818" s="107" t="s">
        <v>2297</v>
      </c>
      <c r="K818" s="107" t="s">
        <v>2050</v>
      </c>
      <c r="L818" s="108">
        <v>7.1448052113416987</v>
      </c>
      <c r="M818" s="93">
        <v>2</v>
      </c>
      <c r="N818" s="108">
        <v>6.39</v>
      </c>
      <c r="O818" s="107" t="s">
        <v>2823</v>
      </c>
      <c r="P818" s="107"/>
      <c r="Q818" s="107" t="s">
        <v>1259</v>
      </c>
      <c r="R818" s="107" t="s">
        <v>2179</v>
      </c>
      <c r="S818" s="107"/>
      <c r="T818" s="93">
        <v>9.81</v>
      </c>
      <c r="U818" s="107">
        <v>20</v>
      </c>
      <c r="V818" s="110">
        <v>45931</v>
      </c>
      <c r="W818" s="110"/>
      <c r="X818" s="107" t="s">
        <v>1424</v>
      </c>
      <c r="Y818" s="107" t="s">
        <v>1963</v>
      </c>
      <c r="Z818" s="107"/>
      <c r="AA818" s="107" t="s">
        <v>2128</v>
      </c>
      <c r="AB818" s="107"/>
      <c r="AC818" s="107"/>
      <c r="AD818" s="107" t="s">
        <v>1331</v>
      </c>
      <c r="AE818" s="110"/>
      <c r="AF818" s="107"/>
      <c r="AG818" s="108">
        <v>3.371051499424012E-3</v>
      </c>
      <c r="AH818" s="108">
        <v>3.5204312787500787E-3</v>
      </c>
      <c r="AI818" s="108">
        <v>0.70289494051171608</v>
      </c>
      <c r="AJ818" s="107" t="s">
        <v>1267</v>
      </c>
      <c r="AK818" s="97">
        <v>13.121319669160304</v>
      </c>
      <c r="AL818" s="108">
        <v>9.8332092045589105E-3</v>
      </c>
      <c r="AM818" s="111"/>
      <c r="AN818" s="107">
        <v>15</v>
      </c>
      <c r="AO818" s="113" t="s">
        <v>1266</v>
      </c>
      <c r="AP818" s="113" t="s">
        <v>1267</v>
      </c>
      <c r="AQ818" s="113" t="s">
        <v>1365</v>
      </c>
      <c r="AR818" s="114" t="s">
        <v>1267</v>
      </c>
      <c r="AS818" s="107"/>
      <c r="AT818" s="107"/>
    </row>
    <row r="819" spans="1:46" x14ac:dyDescent="0.25">
      <c r="A819" s="106" t="s">
        <v>2827</v>
      </c>
      <c r="B819" s="107" t="s">
        <v>1271</v>
      </c>
      <c r="C819" s="107" t="s">
        <v>1257</v>
      </c>
      <c r="D819" s="107" t="s">
        <v>34</v>
      </c>
      <c r="E819" s="107" t="s">
        <v>22</v>
      </c>
      <c r="F819" s="107" t="s">
        <v>23</v>
      </c>
      <c r="G819" s="107" t="s">
        <v>1175</v>
      </c>
      <c r="H819" s="107" t="s">
        <v>2711</v>
      </c>
      <c r="I819" s="107" t="s">
        <v>2290</v>
      </c>
      <c r="J819" s="107" t="s">
        <v>2291</v>
      </c>
      <c r="K819" s="107" t="s">
        <v>2050</v>
      </c>
      <c r="L819" s="108">
        <v>5.5439033275615124</v>
      </c>
      <c r="M819" s="93">
        <v>2</v>
      </c>
      <c r="N819" s="108">
        <v>4.96</v>
      </c>
      <c r="O819" s="107" t="s">
        <v>2819</v>
      </c>
      <c r="P819" s="107"/>
      <c r="Q819" s="107" t="s">
        <v>1259</v>
      </c>
      <c r="R819" s="107" t="s">
        <v>2179</v>
      </c>
      <c r="S819" s="107"/>
      <c r="T819" s="93">
        <v>9.81</v>
      </c>
      <c r="U819" s="109">
        <v>20</v>
      </c>
      <c r="V819" s="110">
        <v>45931</v>
      </c>
      <c r="W819" s="110"/>
      <c r="X819" s="107" t="s">
        <v>1424</v>
      </c>
      <c r="Y819" s="107" t="s">
        <v>1963</v>
      </c>
      <c r="Z819" s="107"/>
      <c r="AA819" s="107" t="s">
        <v>2128</v>
      </c>
      <c r="AB819" s="107"/>
      <c r="AC819" s="107"/>
      <c r="AD819" s="107" t="s">
        <v>1331</v>
      </c>
      <c r="AE819" s="110"/>
      <c r="AF819" s="106"/>
      <c r="AG819" s="108">
        <v>2.8977855177114396E-3</v>
      </c>
      <c r="AH819" s="108">
        <v>3.0261936898333922E-3</v>
      </c>
      <c r="AI819" s="108">
        <v>0.60421467291007436</v>
      </c>
      <c r="AJ819" s="106" t="s">
        <v>1267</v>
      </c>
      <c r="AK819" s="97">
        <v>19.720901261894774</v>
      </c>
      <c r="AL819" s="108">
        <v>8.4527131165057223E-3</v>
      </c>
      <c r="AM819" s="111"/>
      <c r="AN819" s="112">
        <v>15</v>
      </c>
      <c r="AO819" s="113" t="s">
        <v>1266</v>
      </c>
      <c r="AP819" s="113" t="s">
        <v>1267</v>
      </c>
      <c r="AQ819" s="113" t="s">
        <v>1365</v>
      </c>
      <c r="AR819" s="114" t="s">
        <v>1267</v>
      </c>
      <c r="AS819" s="114"/>
      <c r="AT819" s="107"/>
    </row>
    <row r="820" spans="1:46" x14ac:dyDescent="0.25">
      <c r="A820" s="107" t="s">
        <v>2828</v>
      </c>
      <c r="B820" s="107" t="s">
        <v>1271</v>
      </c>
      <c r="C820" s="107" t="s">
        <v>1257</v>
      </c>
      <c r="D820" s="107" t="s">
        <v>34</v>
      </c>
      <c r="E820" s="107" t="s">
        <v>22</v>
      </c>
      <c r="F820" s="107" t="s">
        <v>23</v>
      </c>
      <c r="G820" s="107" t="s">
        <v>1175</v>
      </c>
      <c r="H820" s="107" t="s">
        <v>2711</v>
      </c>
      <c r="I820" s="107" t="s">
        <v>2290</v>
      </c>
      <c r="J820" s="107" t="s">
        <v>2294</v>
      </c>
      <c r="K820" s="107" t="s">
        <v>2050</v>
      </c>
      <c r="L820" s="108">
        <v>7.1448052113416987</v>
      </c>
      <c r="M820" s="93">
        <v>2</v>
      </c>
      <c r="N820" s="108">
        <v>6.39</v>
      </c>
      <c r="O820" s="107" t="s">
        <v>2821</v>
      </c>
      <c r="P820" s="107"/>
      <c r="Q820" s="107" t="s">
        <v>1259</v>
      </c>
      <c r="R820" s="107" t="s">
        <v>2179</v>
      </c>
      <c r="S820" s="107"/>
      <c r="T820" s="93">
        <v>9.81</v>
      </c>
      <c r="U820" s="107">
        <v>20</v>
      </c>
      <c r="V820" s="110">
        <v>45931</v>
      </c>
      <c r="W820" s="110"/>
      <c r="X820" s="107" t="s">
        <v>1424</v>
      </c>
      <c r="Y820" s="107" t="s">
        <v>1963</v>
      </c>
      <c r="Z820" s="107"/>
      <c r="AA820" s="107" t="s">
        <v>2128</v>
      </c>
      <c r="AB820" s="107"/>
      <c r="AC820" s="107"/>
      <c r="AD820" s="107" t="s">
        <v>1331</v>
      </c>
      <c r="AE820" s="110"/>
      <c r="AF820" s="107"/>
      <c r="AG820" s="108">
        <v>5.6417348261650303E-3</v>
      </c>
      <c r="AH820" s="108">
        <v>5.891734300659179E-3</v>
      </c>
      <c r="AI820" s="108">
        <v>1.1763530950795948</v>
      </c>
      <c r="AJ820" s="107" t="s">
        <v>26</v>
      </c>
      <c r="AK820" s="97">
        <v>-3.1424514229359533</v>
      </c>
      <c r="AL820" s="108">
        <v>1.64566927653895E-2</v>
      </c>
      <c r="AM820" s="111"/>
      <c r="AN820" s="107">
        <v>15</v>
      </c>
      <c r="AO820" s="113" t="s">
        <v>1266</v>
      </c>
      <c r="AP820" s="113" t="s">
        <v>1267</v>
      </c>
      <c r="AQ820" s="113" t="s">
        <v>1365</v>
      </c>
      <c r="AR820" s="114" t="s">
        <v>1267</v>
      </c>
      <c r="AS820" s="107"/>
      <c r="AT820" s="107"/>
    </row>
    <row r="821" spans="1:46" x14ac:dyDescent="0.25">
      <c r="A821" s="106" t="s">
        <v>2829</v>
      </c>
      <c r="B821" s="107" t="s">
        <v>1271</v>
      </c>
      <c r="C821" s="107" t="s">
        <v>1257</v>
      </c>
      <c r="D821" s="107" t="s">
        <v>34</v>
      </c>
      <c r="E821" s="107" t="s">
        <v>22</v>
      </c>
      <c r="F821" s="107" t="s">
        <v>23</v>
      </c>
      <c r="G821" s="107" t="s">
        <v>1175</v>
      </c>
      <c r="H821" s="107" t="s">
        <v>2711</v>
      </c>
      <c r="I821" s="107" t="s">
        <v>2290</v>
      </c>
      <c r="J821" s="107" t="s">
        <v>2297</v>
      </c>
      <c r="K821" s="107" t="s">
        <v>2050</v>
      </c>
      <c r="L821" s="108">
        <v>7.1448052113416987</v>
      </c>
      <c r="M821" s="93">
        <v>2</v>
      </c>
      <c r="N821" s="108">
        <v>6.39</v>
      </c>
      <c r="O821" s="107" t="s">
        <v>2823</v>
      </c>
      <c r="P821" s="107"/>
      <c r="Q821" s="107" t="s">
        <v>1259</v>
      </c>
      <c r="R821" s="107" t="s">
        <v>2179</v>
      </c>
      <c r="S821" s="107"/>
      <c r="T821" s="93">
        <v>9.81</v>
      </c>
      <c r="U821" s="109">
        <v>20</v>
      </c>
      <c r="V821" s="110">
        <v>45931</v>
      </c>
      <c r="W821" s="110"/>
      <c r="X821" s="107" t="s">
        <v>1424</v>
      </c>
      <c r="Y821" s="107" t="s">
        <v>1963</v>
      </c>
      <c r="Z821" s="107"/>
      <c r="AA821" s="107" t="s">
        <v>2128</v>
      </c>
      <c r="AB821" s="107"/>
      <c r="AC821" s="107"/>
      <c r="AD821" s="107" t="s">
        <v>1331</v>
      </c>
      <c r="AE821" s="110"/>
      <c r="AF821" s="106"/>
      <c r="AG821" s="108">
        <v>4.387552491024938E-3</v>
      </c>
      <c r="AH821" s="108">
        <v>4.5819759885605948E-3</v>
      </c>
      <c r="AI821" s="108">
        <v>0.91484465535395831</v>
      </c>
      <c r="AJ821" s="106" t="s">
        <v>1267</v>
      </c>
      <c r="AK821" s="97">
        <v>3.7594447797254285</v>
      </c>
      <c r="AL821" s="108">
        <v>1.2798297963588941E-2</v>
      </c>
      <c r="AM821" s="111"/>
      <c r="AN821" s="112">
        <v>15</v>
      </c>
      <c r="AO821" s="113" t="s">
        <v>1266</v>
      </c>
      <c r="AP821" s="113" t="s">
        <v>1267</v>
      </c>
      <c r="AQ821" s="113" t="s">
        <v>1365</v>
      </c>
      <c r="AR821" s="114" t="s">
        <v>1267</v>
      </c>
      <c r="AS821" s="114"/>
      <c r="AT821" s="107"/>
    </row>
    <row r="822" spans="1:46" x14ac:dyDescent="0.25">
      <c r="A822" s="107" t="s">
        <v>2830</v>
      </c>
      <c r="B822" s="107" t="s">
        <v>1256</v>
      </c>
      <c r="C822" s="107" t="s">
        <v>1257</v>
      </c>
      <c r="D822" s="107" t="s">
        <v>34</v>
      </c>
      <c r="E822" s="107" t="s">
        <v>22</v>
      </c>
      <c r="F822" s="107" t="s">
        <v>23</v>
      </c>
      <c r="G822" s="107" t="s">
        <v>1175</v>
      </c>
      <c r="H822" s="107" t="s">
        <v>2634</v>
      </c>
      <c r="I822" s="107" t="s">
        <v>2290</v>
      </c>
      <c r="J822" s="107" t="s">
        <v>2297</v>
      </c>
      <c r="K822" s="107" t="s">
        <v>2050</v>
      </c>
      <c r="L822" s="108">
        <v>21.07</v>
      </c>
      <c r="M822" s="93">
        <v>2</v>
      </c>
      <c r="N822" s="108">
        <v>18.89</v>
      </c>
      <c r="O822" s="107" t="s">
        <v>2831</v>
      </c>
      <c r="P822" s="107"/>
      <c r="Q822" s="107" t="s">
        <v>1259</v>
      </c>
      <c r="R822" s="107" t="s">
        <v>2080</v>
      </c>
      <c r="S822" s="107"/>
      <c r="T822" s="93">
        <v>13.793841795402404</v>
      </c>
      <c r="U822" s="107">
        <v>20</v>
      </c>
      <c r="V822" s="110">
        <v>45931</v>
      </c>
      <c r="W822" s="110"/>
      <c r="X822" s="107" t="s">
        <v>1424</v>
      </c>
      <c r="Y822" s="107" t="s">
        <v>1963</v>
      </c>
      <c r="Z822" s="107"/>
      <c r="AA822" s="107" t="s">
        <v>2128</v>
      </c>
      <c r="AB822" s="107"/>
      <c r="AC822" s="107"/>
      <c r="AD822" s="107" t="s">
        <v>1264</v>
      </c>
      <c r="AE822" s="110">
        <v>45146</v>
      </c>
      <c r="AF822" s="107" t="s">
        <v>2082</v>
      </c>
      <c r="AG822" s="108">
        <v>3.0199240659942875E-3</v>
      </c>
      <c r="AH822" s="108">
        <v>2.8936195228086311E-3</v>
      </c>
      <c r="AI822" s="108">
        <v>0.91158395898090161</v>
      </c>
      <c r="AJ822" s="107" t="s">
        <v>1267</v>
      </c>
      <c r="AK822" s="97">
        <v>32.91467667181093</v>
      </c>
      <c r="AL822" s="108">
        <v>0.01</v>
      </c>
      <c r="AM822" s="111"/>
      <c r="AN822" s="107">
        <v>15</v>
      </c>
      <c r="AO822" s="113" t="s">
        <v>1266</v>
      </c>
      <c r="AP822" s="113" t="s">
        <v>1267</v>
      </c>
      <c r="AQ822" s="113" t="s">
        <v>1365</v>
      </c>
      <c r="AR822" s="114" t="s">
        <v>1267</v>
      </c>
      <c r="AS822" s="107"/>
      <c r="AT822" s="107"/>
    </row>
    <row r="823" spans="1:46" x14ac:dyDescent="0.25">
      <c r="A823" s="106" t="s">
        <v>2832</v>
      </c>
      <c r="B823" s="107" t="s">
        <v>1256</v>
      </c>
      <c r="C823" s="107" t="s">
        <v>1257</v>
      </c>
      <c r="D823" s="107" t="s">
        <v>34</v>
      </c>
      <c r="E823" s="107" t="s">
        <v>22</v>
      </c>
      <c r="F823" s="107" t="s">
        <v>23</v>
      </c>
      <c r="G823" s="107" t="s">
        <v>1175</v>
      </c>
      <c r="H823" s="107" t="s">
        <v>2634</v>
      </c>
      <c r="I823" s="107" t="s">
        <v>2290</v>
      </c>
      <c r="J823" s="107" t="s">
        <v>2294</v>
      </c>
      <c r="K823" s="107" t="s">
        <v>2050</v>
      </c>
      <c r="L823" s="108">
        <v>27.04</v>
      </c>
      <c r="M823" s="93">
        <v>2</v>
      </c>
      <c r="N823" s="108">
        <v>24.25</v>
      </c>
      <c r="O823" s="107" t="s">
        <v>2833</v>
      </c>
      <c r="P823" s="107"/>
      <c r="Q823" s="107" t="s">
        <v>1259</v>
      </c>
      <c r="R823" s="107" t="s">
        <v>2080</v>
      </c>
      <c r="S823" s="107"/>
      <c r="T823" s="93">
        <v>13.793841795402404</v>
      </c>
      <c r="U823" s="109">
        <v>20</v>
      </c>
      <c r="V823" s="110">
        <v>45931</v>
      </c>
      <c r="W823" s="110"/>
      <c r="X823" s="107" t="s">
        <v>1424</v>
      </c>
      <c r="Y823" s="107" t="s">
        <v>1963</v>
      </c>
      <c r="Z823" s="107"/>
      <c r="AA823" s="107" t="s">
        <v>2128</v>
      </c>
      <c r="AB823" s="107"/>
      <c r="AC823" s="107"/>
      <c r="AD823" s="107" t="s">
        <v>1264</v>
      </c>
      <c r="AE823" s="110">
        <v>45146</v>
      </c>
      <c r="AF823" s="106" t="s">
        <v>2082</v>
      </c>
      <c r="AG823" s="108">
        <v>0</v>
      </c>
      <c r="AH823" s="108">
        <v>3.7134147657086657E-3</v>
      </c>
      <c r="AI823" s="108">
        <v>1.1698460377324165</v>
      </c>
      <c r="AJ823" s="106" t="s">
        <v>26</v>
      </c>
      <c r="AK823" s="97">
        <v>20.35172981756654</v>
      </c>
      <c r="AL823" s="108">
        <v>1.2500000000000001E-2</v>
      </c>
      <c r="AM823" s="111"/>
      <c r="AN823" s="112">
        <v>15</v>
      </c>
      <c r="AO823" s="113" t="s">
        <v>1266</v>
      </c>
      <c r="AP823" s="113" t="s">
        <v>1267</v>
      </c>
      <c r="AQ823" s="113" t="s">
        <v>1365</v>
      </c>
      <c r="AR823" s="114" t="s">
        <v>1267</v>
      </c>
      <c r="AS823" s="114"/>
      <c r="AT823" s="107"/>
    </row>
    <row r="824" spans="1:46" x14ac:dyDescent="0.25">
      <c r="A824" s="107" t="s">
        <v>2834</v>
      </c>
      <c r="B824" s="107" t="s">
        <v>1256</v>
      </c>
      <c r="C824" s="107" t="s">
        <v>1257</v>
      </c>
      <c r="D824" s="107" t="s">
        <v>34</v>
      </c>
      <c r="E824" s="107" t="s">
        <v>22</v>
      </c>
      <c r="F824" s="107" t="s">
        <v>23</v>
      </c>
      <c r="G824" s="107" t="s">
        <v>1175</v>
      </c>
      <c r="H824" s="107" t="s">
        <v>2634</v>
      </c>
      <c r="I824" s="107" t="s">
        <v>2290</v>
      </c>
      <c r="J824" s="107" t="s">
        <v>2291</v>
      </c>
      <c r="K824" s="107" t="s">
        <v>2050</v>
      </c>
      <c r="L824" s="108">
        <v>13.67</v>
      </c>
      <c r="M824" s="93">
        <v>2</v>
      </c>
      <c r="N824" s="108">
        <v>12.26</v>
      </c>
      <c r="O824" s="107" t="s">
        <v>2835</v>
      </c>
      <c r="P824" s="107"/>
      <c r="Q824" s="107" t="s">
        <v>1259</v>
      </c>
      <c r="R824" s="107" t="s">
        <v>2080</v>
      </c>
      <c r="S824" s="107"/>
      <c r="T824" s="93">
        <v>13.793841795402404</v>
      </c>
      <c r="U824" s="107">
        <v>20</v>
      </c>
      <c r="V824" s="110">
        <v>45931</v>
      </c>
      <c r="W824" s="110"/>
      <c r="X824" s="107" t="s">
        <v>1424</v>
      </c>
      <c r="Y824" s="107" t="s">
        <v>1963</v>
      </c>
      <c r="Z824" s="107"/>
      <c r="AA824" s="107" t="s">
        <v>2128</v>
      </c>
      <c r="AB824" s="107"/>
      <c r="AC824" s="107"/>
      <c r="AD824" s="107" t="s">
        <v>1264</v>
      </c>
      <c r="AE824" s="110">
        <v>45146</v>
      </c>
      <c r="AF824" s="107" t="s">
        <v>2082</v>
      </c>
      <c r="AG824" s="108">
        <v>1.9593528538775929E-3</v>
      </c>
      <c r="AH824" s="108">
        <v>1.8774053738282752E-3</v>
      </c>
      <c r="AI824" s="108">
        <v>0.59144355703864337</v>
      </c>
      <c r="AJ824" s="107" t="s">
        <v>1267</v>
      </c>
      <c r="AK824" s="97">
        <v>63.717233636902698</v>
      </c>
      <c r="AL824" s="108">
        <v>6.4999999999999997E-3</v>
      </c>
      <c r="AM824" s="111"/>
      <c r="AN824" s="107">
        <v>15</v>
      </c>
      <c r="AO824" s="113" t="s">
        <v>1266</v>
      </c>
      <c r="AP824" s="113" t="s">
        <v>1267</v>
      </c>
      <c r="AQ824" s="113" t="s">
        <v>1365</v>
      </c>
      <c r="AR824" s="114" t="s">
        <v>1267</v>
      </c>
      <c r="AS824" s="107"/>
      <c r="AT824" s="107"/>
    </row>
    <row r="825" spans="1:46" x14ac:dyDescent="0.25">
      <c r="A825" s="106" t="s">
        <v>2836</v>
      </c>
      <c r="B825" s="107" t="s">
        <v>1269</v>
      </c>
      <c r="C825" s="107" t="s">
        <v>1257</v>
      </c>
      <c r="D825" s="107" t="s">
        <v>34</v>
      </c>
      <c r="E825" s="107" t="s">
        <v>22</v>
      </c>
      <c r="F825" s="107" t="s">
        <v>23</v>
      </c>
      <c r="G825" s="107" t="s">
        <v>1175</v>
      </c>
      <c r="H825" s="107" t="s">
        <v>2634</v>
      </c>
      <c r="I825" s="107" t="s">
        <v>2290</v>
      </c>
      <c r="J825" s="107" t="s">
        <v>2297</v>
      </c>
      <c r="K825" s="107" t="s">
        <v>2050</v>
      </c>
      <c r="L825" s="108">
        <v>27.94</v>
      </c>
      <c r="M825" s="93">
        <v>2</v>
      </c>
      <c r="N825" s="108">
        <v>25.05</v>
      </c>
      <c r="O825" s="107" t="s">
        <v>2831</v>
      </c>
      <c r="P825" s="107"/>
      <c r="Q825" s="107" t="s">
        <v>1259</v>
      </c>
      <c r="R825" s="107" t="s">
        <v>2080</v>
      </c>
      <c r="S825" s="107"/>
      <c r="T825" s="93">
        <v>13.793841795402404</v>
      </c>
      <c r="U825" s="109">
        <v>20</v>
      </c>
      <c r="V825" s="110">
        <v>45931</v>
      </c>
      <c r="W825" s="110"/>
      <c r="X825" s="107" t="s">
        <v>1424</v>
      </c>
      <c r="Y825" s="107" t="s">
        <v>1963</v>
      </c>
      <c r="Z825" s="107"/>
      <c r="AA825" s="107" t="s">
        <v>2128</v>
      </c>
      <c r="AB825" s="107"/>
      <c r="AC825" s="107"/>
      <c r="AD825" s="107" t="s">
        <v>1264</v>
      </c>
      <c r="AE825" s="110">
        <v>45146</v>
      </c>
      <c r="AF825" s="106" t="s">
        <v>2082</v>
      </c>
      <c r="AG825" s="108">
        <v>0</v>
      </c>
      <c r="AH825" s="108">
        <v>3.8369403471298562E-3</v>
      </c>
      <c r="AI825" s="108">
        <v>1.2087606005005198</v>
      </c>
      <c r="AJ825" s="106" t="s">
        <v>26</v>
      </c>
      <c r="AK825" s="97">
        <v>18.924153239287723</v>
      </c>
      <c r="AL825" s="108">
        <v>1.2999999999999999E-2</v>
      </c>
      <c r="AM825" s="111"/>
      <c r="AN825" s="112">
        <v>15</v>
      </c>
      <c r="AO825" s="113" t="s">
        <v>1266</v>
      </c>
      <c r="AP825" s="113" t="s">
        <v>1267</v>
      </c>
      <c r="AQ825" s="113" t="s">
        <v>1365</v>
      </c>
      <c r="AR825" s="114" t="s">
        <v>1267</v>
      </c>
      <c r="AS825" s="114"/>
      <c r="AT825" s="107"/>
    </row>
    <row r="826" spans="1:46" x14ac:dyDescent="0.25">
      <c r="A826" s="107" t="s">
        <v>2837</v>
      </c>
      <c r="B826" s="107" t="s">
        <v>1269</v>
      </c>
      <c r="C826" s="107" t="s">
        <v>1257</v>
      </c>
      <c r="D826" s="107" t="s">
        <v>34</v>
      </c>
      <c r="E826" s="107" t="s">
        <v>22</v>
      </c>
      <c r="F826" s="107" t="s">
        <v>23</v>
      </c>
      <c r="G826" s="107" t="s">
        <v>1175</v>
      </c>
      <c r="H826" s="107" t="s">
        <v>2634</v>
      </c>
      <c r="I826" s="107" t="s">
        <v>2290</v>
      </c>
      <c r="J826" s="107" t="s">
        <v>2294</v>
      </c>
      <c r="K826" s="107" t="s">
        <v>2050</v>
      </c>
      <c r="L826" s="108">
        <v>35.58</v>
      </c>
      <c r="M826" s="93">
        <v>2</v>
      </c>
      <c r="N826" s="108">
        <v>31.9</v>
      </c>
      <c r="O826" s="107" t="s">
        <v>2833</v>
      </c>
      <c r="P826" s="107"/>
      <c r="Q826" s="107" t="s">
        <v>1259</v>
      </c>
      <c r="R826" s="107" t="s">
        <v>2080</v>
      </c>
      <c r="S826" s="107"/>
      <c r="T826" s="93">
        <v>13.793841795402404</v>
      </c>
      <c r="U826" s="107">
        <v>20</v>
      </c>
      <c r="V826" s="110">
        <v>45931</v>
      </c>
      <c r="W826" s="110"/>
      <c r="X826" s="107" t="s">
        <v>1424</v>
      </c>
      <c r="Y826" s="107" t="s">
        <v>1963</v>
      </c>
      <c r="Z826" s="107"/>
      <c r="AA826" s="107" t="s">
        <v>2128</v>
      </c>
      <c r="AB826" s="107"/>
      <c r="AC826" s="107"/>
      <c r="AD826" s="107" t="s">
        <v>1264</v>
      </c>
      <c r="AE826" s="110">
        <v>45146</v>
      </c>
      <c r="AF826" s="107" t="s">
        <v>2082</v>
      </c>
      <c r="AG826" s="108">
        <v>0</v>
      </c>
      <c r="AH826" s="108">
        <v>4.8858898781496641E-3</v>
      </c>
      <c r="AI826" s="108">
        <v>1.5392137090453766</v>
      </c>
      <c r="AJ826" s="107" t="s">
        <v>26</v>
      </c>
      <c r="AK826" s="97">
        <v>9.7106055923638888</v>
      </c>
      <c r="AL826" s="108">
        <v>1.6500000000000001E-2</v>
      </c>
      <c r="AM826" s="111"/>
      <c r="AN826" s="107">
        <v>15</v>
      </c>
      <c r="AO826" s="113" t="s">
        <v>1266</v>
      </c>
      <c r="AP826" s="113" t="s">
        <v>1267</v>
      </c>
      <c r="AQ826" s="113" t="s">
        <v>1365</v>
      </c>
      <c r="AR826" s="114" t="s">
        <v>1267</v>
      </c>
      <c r="AS826" s="107"/>
      <c r="AT826" s="107"/>
    </row>
    <row r="827" spans="1:46" x14ac:dyDescent="0.25">
      <c r="A827" s="106" t="s">
        <v>2838</v>
      </c>
      <c r="B827" s="107" t="s">
        <v>1269</v>
      </c>
      <c r="C827" s="107" t="s">
        <v>1257</v>
      </c>
      <c r="D827" s="107" t="s">
        <v>34</v>
      </c>
      <c r="E827" s="107" t="s">
        <v>22</v>
      </c>
      <c r="F827" s="107" t="s">
        <v>23</v>
      </c>
      <c r="G827" s="107" t="s">
        <v>1175</v>
      </c>
      <c r="H827" s="107" t="s">
        <v>2634</v>
      </c>
      <c r="I827" s="107" t="s">
        <v>2290</v>
      </c>
      <c r="J827" s="107" t="s">
        <v>2291</v>
      </c>
      <c r="K827" s="107" t="s">
        <v>2050</v>
      </c>
      <c r="L827" s="108">
        <v>18.37</v>
      </c>
      <c r="M827" s="93">
        <v>2</v>
      </c>
      <c r="N827" s="108">
        <v>16.47</v>
      </c>
      <c r="O827" s="107" t="s">
        <v>2835</v>
      </c>
      <c r="P827" s="107"/>
      <c r="Q827" s="107" t="s">
        <v>1259</v>
      </c>
      <c r="R827" s="107" t="s">
        <v>2080</v>
      </c>
      <c r="S827" s="107"/>
      <c r="T827" s="93">
        <v>13.793841795402404</v>
      </c>
      <c r="U827" s="109">
        <v>20</v>
      </c>
      <c r="V827" s="110">
        <v>45931</v>
      </c>
      <c r="W827" s="110"/>
      <c r="X827" s="107" t="s">
        <v>1424</v>
      </c>
      <c r="Y827" s="107" t="s">
        <v>1963</v>
      </c>
      <c r="Z827" s="107"/>
      <c r="AA827" s="107" t="s">
        <v>2128</v>
      </c>
      <c r="AB827" s="107"/>
      <c r="AC827" s="107"/>
      <c r="AD827" s="107" t="s">
        <v>1264</v>
      </c>
      <c r="AE827" s="110">
        <v>45146</v>
      </c>
      <c r="AF827" s="106" t="s">
        <v>2082</v>
      </c>
      <c r="AG827" s="108">
        <v>2.6334327237736667E-3</v>
      </c>
      <c r="AH827" s="108">
        <v>2.5232926970982341E-3</v>
      </c>
      <c r="AI827" s="108">
        <v>0.79491900312304031</v>
      </c>
      <c r="AJ827" s="106" t="s">
        <v>1267</v>
      </c>
      <c r="AK827" s="97">
        <v>41.266419839784376</v>
      </c>
      <c r="AL827" s="108">
        <v>8.5000000000000006E-3</v>
      </c>
      <c r="AM827" s="111"/>
      <c r="AN827" s="112">
        <v>15</v>
      </c>
      <c r="AO827" s="113" t="s">
        <v>1266</v>
      </c>
      <c r="AP827" s="113" t="s">
        <v>1267</v>
      </c>
      <c r="AQ827" s="113" t="s">
        <v>1365</v>
      </c>
      <c r="AR827" s="114" t="s">
        <v>1267</v>
      </c>
      <c r="AS827" s="114"/>
      <c r="AT827" s="107"/>
    </row>
    <row r="828" spans="1:46" x14ac:dyDescent="0.25">
      <c r="A828" s="106" t="s">
        <v>2839</v>
      </c>
      <c r="B828" s="107" t="s">
        <v>1271</v>
      </c>
      <c r="C828" s="107" t="s">
        <v>1257</v>
      </c>
      <c r="D828" s="107" t="s">
        <v>34</v>
      </c>
      <c r="E828" s="107" t="s">
        <v>22</v>
      </c>
      <c r="F828" s="107" t="s">
        <v>23</v>
      </c>
      <c r="G828" s="107" t="s">
        <v>1175</v>
      </c>
      <c r="H828" s="107" t="s">
        <v>2634</v>
      </c>
      <c r="I828" s="107" t="s">
        <v>2290</v>
      </c>
      <c r="J828" s="107" t="s">
        <v>2297</v>
      </c>
      <c r="K828" s="107" t="s">
        <v>2050</v>
      </c>
      <c r="L828" s="108">
        <v>33.19</v>
      </c>
      <c r="M828" s="93">
        <v>2</v>
      </c>
      <c r="N828" s="108">
        <v>29.76</v>
      </c>
      <c r="O828" s="107" t="s">
        <v>2831</v>
      </c>
      <c r="P828" s="107"/>
      <c r="Q828" s="107" t="s">
        <v>1259</v>
      </c>
      <c r="R828" s="107" t="s">
        <v>2080</v>
      </c>
      <c r="S828" s="107"/>
      <c r="T828" s="93">
        <v>13.793841795402404</v>
      </c>
      <c r="U828" s="109">
        <v>20</v>
      </c>
      <c r="V828" s="110">
        <v>45931</v>
      </c>
      <c r="W828" s="110"/>
      <c r="X828" s="107" t="s">
        <v>1424</v>
      </c>
      <c r="Y828" s="107" t="s">
        <v>1963</v>
      </c>
      <c r="Z828" s="107"/>
      <c r="AA828" s="107" t="s">
        <v>2128</v>
      </c>
      <c r="AB828" s="107"/>
      <c r="AC828" s="107"/>
      <c r="AD828" s="107" t="s">
        <v>1264</v>
      </c>
      <c r="AE828" s="110">
        <v>45146</v>
      </c>
      <c r="AF828" s="106" t="s">
        <v>2082</v>
      </c>
      <c r="AG828" s="108">
        <v>0</v>
      </c>
      <c r="AH828" s="108">
        <v>4.5580540571309907E-3</v>
      </c>
      <c r="AI828" s="108">
        <v>1.435934797196633</v>
      </c>
      <c r="AJ828" s="106" t="s">
        <v>26</v>
      </c>
      <c r="AK828" s="97">
        <v>12.134614848368585</v>
      </c>
      <c r="AL828" s="108">
        <v>1.55E-2</v>
      </c>
      <c r="AM828" s="111"/>
      <c r="AN828" s="112">
        <v>15</v>
      </c>
      <c r="AO828" s="113" t="s">
        <v>1266</v>
      </c>
      <c r="AP828" s="113" t="s">
        <v>1267</v>
      </c>
      <c r="AQ828" s="113" t="s">
        <v>1365</v>
      </c>
      <c r="AR828" s="114" t="s">
        <v>1267</v>
      </c>
      <c r="AS828" s="114"/>
      <c r="AT828" s="107"/>
    </row>
    <row r="829" spans="1:46" x14ac:dyDescent="0.25">
      <c r="A829" s="106" t="s">
        <v>2840</v>
      </c>
      <c r="B829" s="107" t="s">
        <v>1271</v>
      </c>
      <c r="C829" s="107" t="s">
        <v>1257</v>
      </c>
      <c r="D829" s="107" t="s">
        <v>34</v>
      </c>
      <c r="E829" s="107" t="s">
        <v>22</v>
      </c>
      <c r="F829" s="107" t="s">
        <v>23</v>
      </c>
      <c r="G829" s="107" t="s">
        <v>1175</v>
      </c>
      <c r="H829" s="107" t="s">
        <v>2634</v>
      </c>
      <c r="I829" s="107" t="s">
        <v>2290</v>
      </c>
      <c r="J829" s="107" t="s">
        <v>2294</v>
      </c>
      <c r="K829" s="107" t="s">
        <v>2050</v>
      </c>
      <c r="L829" s="108">
        <v>42.17</v>
      </c>
      <c r="M829" s="93">
        <v>2</v>
      </c>
      <c r="N829" s="108">
        <v>37.81</v>
      </c>
      <c r="O829" s="107" t="s">
        <v>2833</v>
      </c>
      <c r="P829" s="107"/>
      <c r="Q829" s="107" t="s">
        <v>1259</v>
      </c>
      <c r="R829" s="107" t="s">
        <v>2080</v>
      </c>
      <c r="S829" s="107"/>
      <c r="T829" s="93">
        <v>13.793841795402404</v>
      </c>
      <c r="U829" s="109">
        <v>20</v>
      </c>
      <c r="V829" s="110">
        <v>45931</v>
      </c>
      <c r="W829" s="110"/>
      <c r="X829" s="107" t="s">
        <v>1424</v>
      </c>
      <c r="Y829" s="107" t="s">
        <v>1963</v>
      </c>
      <c r="Z829" s="107"/>
      <c r="AA829" s="107" t="s">
        <v>2128</v>
      </c>
      <c r="AB829" s="107"/>
      <c r="AC829" s="107"/>
      <c r="AD829" s="107" t="s">
        <v>1264</v>
      </c>
      <c r="AE829" s="110">
        <v>44669</v>
      </c>
      <c r="AF829" s="106" t="s">
        <v>2082</v>
      </c>
      <c r="AG829" s="108">
        <v>0</v>
      </c>
      <c r="AH829" s="108">
        <v>5.7908743096706855E-3</v>
      </c>
      <c r="AI829" s="108">
        <v>1.8243131439915696</v>
      </c>
      <c r="AJ829" s="106" t="s">
        <v>26</v>
      </c>
      <c r="AK829" s="97">
        <v>4.4437148466819263</v>
      </c>
      <c r="AL829" s="108">
        <v>1.95E-2</v>
      </c>
      <c r="AM829" s="111"/>
      <c r="AN829" s="112">
        <v>15</v>
      </c>
      <c r="AO829" s="113" t="s">
        <v>1266</v>
      </c>
      <c r="AP829" s="113" t="s">
        <v>1267</v>
      </c>
      <c r="AQ829" s="113" t="s">
        <v>1365</v>
      </c>
      <c r="AR829" s="114" t="s">
        <v>1267</v>
      </c>
      <c r="AS829" s="114"/>
      <c r="AT829" s="107"/>
    </row>
    <row r="830" spans="1:46" x14ac:dyDescent="0.25">
      <c r="A830" s="106" t="s">
        <v>2841</v>
      </c>
      <c r="B830" s="107" t="s">
        <v>1271</v>
      </c>
      <c r="C830" s="107" t="s">
        <v>1257</v>
      </c>
      <c r="D830" s="107" t="s">
        <v>34</v>
      </c>
      <c r="E830" s="107" t="s">
        <v>22</v>
      </c>
      <c r="F830" s="107" t="s">
        <v>23</v>
      </c>
      <c r="G830" s="107" t="s">
        <v>1175</v>
      </c>
      <c r="H830" s="107" t="s">
        <v>2634</v>
      </c>
      <c r="I830" s="107" t="s">
        <v>2290</v>
      </c>
      <c r="J830" s="107" t="s">
        <v>2291</v>
      </c>
      <c r="K830" s="107" t="s">
        <v>2050</v>
      </c>
      <c r="L830" s="108">
        <v>22</v>
      </c>
      <c r="M830" s="93">
        <v>2</v>
      </c>
      <c r="N830" s="108">
        <v>19.73</v>
      </c>
      <c r="O830" s="107" t="s">
        <v>2835</v>
      </c>
      <c r="P830" s="107"/>
      <c r="Q830" s="107" t="s">
        <v>1259</v>
      </c>
      <c r="R830" s="107" t="s">
        <v>2080</v>
      </c>
      <c r="S830" s="107"/>
      <c r="T830" s="93">
        <v>13.793841795402404</v>
      </c>
      <c r="U830" s="109">
        <v>20</v>
      </c>
      <c r="V830" s="110">
        <v>45931</v>
      </c>
      <c r="W830" s="110"/>
      <c r="X830" s="107" t="s">
        <v>1424</v>
      </c>
      <c r="Y830" s="107" t="s">
        <v>1963</v>
      </c>
      <c r="Z830" s="107"/>
      <c r="AA830" s="107" t="s">
        <v>2128</v>
      </c>
      <c r="AB830" s="107"/>
      <c r="AC830" s="107"/>
      <c r="AD830" s="107" t="s">
        <v>1264</v>
      </c>
      <c r="AE830" s="110">
        <v>45146</v>
      </c>
      <c r="AF830" s="106" t="s">
        <v>2082</v>
      </c>
      <c r="AG830" s="108">
        <v>3.1533794763967875E-3</v>
      </c>
      <c r="AH830" s="108">
        <v>3.0214933277541108E-3</v>
      </c>
      <c r="AI830" s="108">
        <v>0.95186835312578499</v>
      </c>
      <c r="AJ830" s="106" t="s">
        <v>1267</v>
      </c>
      <c r="AK830" s="97">
        <v>30.506327032708391</v>
      </c>
      <c r="AL830" s="108">
        <v>1E-3</v>
      </c>
      <c r="AM830" s="111"/>
      <c r="AN830" s="112">
        <v>15</v>
      </c>
      <c r="AO830" s="113" t="s">
        <v>1266</v>
      </c>
      <c r="AP830" s="113" t="s">
        <v>1267</v>
      </c>
      <c r="AQ830" s="113" t="s">
        <v>1365</v>
      </c>
      <c r="AR830" s="114" t="s">
        <v>1267</v>
      </c>
      <c r="AS830" s="114"/>
      <c r="AT830" s="107"/>
    </row>
    <row r="831" spans="1:46" x14ac:dyDescent="0.25">
      <c r="A831" s="106" t="s">
        <v>2842</v>
      </c>
      <c r="B831" s="107" t="s">
        <v>1256</v>
      </c>
      <c r="C831" s="107" t="s">
        <v>1257</v>
      </c>
      <c r="D831" s="107" t="s">
        <v>34</v>
      </c>
      <c r="E831" s="107" t="s">
        <v>22</v>
      </c>
      <c r="F831" s="107" t="s">
        <v>23</v>
      </c>
      <c r="G831" s="107" t="s">
        <v>557</v>
      </c>
      <c r="H831" s="107" t="s">
        <v>2843</v>
      </c>
      <c r="I831" s="107" t="s">
        <v>2102</v>
      </c>
      <c r="J831" s="107" t="s">
        <v>2103</v>
      </c>
      <c r="K831" s="107" t="s">
        <v>2050</v>
      </c>
      <c r="L831" s="108">
        <v>2.12</v>
      </c>
      <c r="M831" s="93">
        <v>0.75</v>
      </c>
      <c r="N831" s="108">
        <v>1.97</v>
      </c>
      <c r="O831" s="107" t="s">
        <v>2844</v>
      </c>
      <c r="P831" s="107"/>
      <c r="Q831" s="107" t="s">
        <v>1259</v>
      </c>
      <c r="R831" s="107" t="s">
        <v>2332</v>
      </c>
      <c r="S831" s="107"/>
      <c r="T831" s="93">
        <v>1.18</v>
      </c>
      <c r="U831" s="109">
        <v>30</v>
      </c>
      <c r="V831" s="110">
        <v>45931</v>
      </c>
      <c r="W831" s="110"/>
      <c r="X831" s="107" t="s">
        <v>2053</v>
      </c>
      <c r="Y831" s="107" t="s">
        <v>2105</v>
      </c>
      <c r="Z831" s="107"/>
      <c r="AA831" s="107" t="s">
        <v>2102</v>
      </c>
      <c r="AB831" s="107"/>
      <c r="AC831" s="107"/>
      <c r="AD831" s="107" t="s">
        <v>1331</v>
      </c>
      <c r="AE831" s="110"/>
      <c r="AF831" s="106"/>
      <c r="AG831" s="108">
        <v>3.7041112007373775E-4</v>
      </c>
      <c r="AH831" s="108">
        <v>3.8682496939819634E-4</v>
      </c>
      <c r="AI831" s="108">
        <v>0.91593006731344773</v>
      </c>
      <c r="AJ831" s="106" t="s">
        <v>1267</v>
      </c>
      <c r="AK831" s="97">
        <v>3.742791994635188</v>
      </c>
      <c r="AL831" s="108">
        <v>7.2031531526634766E-4</v>
      </c>
      <c r="AM831" s="111"/>
      <c r="AN831" s="112">
        <v>12</v>
      </c>
      <c r="AO831" s="113" t="s">
        <v>1266</v>
      </c>
      <c r="AP831" s="113" t="s">
        <v>1267</v>
      </c>
      <c r="AQ831" s="113" t="s">
        <v>1365</v>
      </c>
      <c r="AR831" s="114" t="s">
        <v>1267</v>
      </c>
      <c r="AS831" s="114"/>
      <c r="AT831" s="107"/>
    </row>
    <row r="832" spans="1:46" x14ac:dyDescent="0.25">
      <c r="A832" s="106" t="s">
        <v>2845</v>
      </c>
      <c r="B832" s="107" t="s">
        <v>1256</v>
      </c>
      <c r="C832" s="107" t="s">
        <v>1257</v>
      </c>
      <c r="D832" s="107" t="s">
        <v>34</v>
      </c>
      <c r="E832" s="107" t="s">
        <v>22</v>
      </c>
      <c r="F832" s="107" t="s">
        <v>23</v>
      </c>
      <c r="G832" s="107" t="s">
        <v>557</v>
      </c>
      <c r="H832" s="107" t="s">
        <v>2843</v>
      </c>
      <c r="I832" s="107" t="s">
        <v>2335</v>
      </c>
      <c r="J832" s="107" t="s">
        <v>2078</v>
      </c>
      <c r="K832" s="107" t="s">
        <v>2050</v>
      </c>
      <c r="L832" s="108">
        <v>0.75963111885270174</v>
      </c>
      <c r="M832" s="93">
        <v>1.2</v>
      </c>
      <c r="N832" s="108">
        <v>0.67969195919605507</v>
      </c>
      <c r="O832" s="107" t="s">
        <v>2846</v>
      </c>
      <c r="P832" s="107"/>
      <c r="Q832" s="107" t="s">
        <v>1259</v>
      </c>
      <c r="R832" s="107" t="s">
        <v>2332</v>
      </c>
      <c r="S832" s="107"/>
      <c r="T832" s="93">
        <v>0.5</v>
      </c>
      <c r="U832" s="109">
        <v>30</v>
      </c>
      <c r="V832" s="110">
        <v>45931</v>
      </c>
      <c r="W832" s="110"/>
      <c r="X832" s="107" t="s">
        <v>2053</v>
      </c>
      <c r="Y832" s="107" t="s">
        <v>2081</v>
      </c>
      <c r="Z832" s="107"/>
      <c r="AA832" s="107" t="s">
        <v>2335</v>
      </c>
      <c r="AB832" s="107"/>
      <c r="AC832" s="107"/>
      <c r="AD832" s="107" t="s">
        <v>1331</v>
      </c>
      <c r="AE832" s="110"/>
      <c r="AF832" s="106"/>
      <c r="AG832" s="108">
        <v>1.2109488769740567E-4</v>
      </c>
      <c r="AH832" s="108">
        <v>1.2646090705511765E-4</v>
      </c>
      <c r="AI832" s="108">
        <v>0.70666911603056026</v>
      </c>
      <c r="AJ832" s="106" t="s">
        <v>1267</v>
      </c>
      <c r="AK832" s="97">
        <v>12.931606643422224</v>
      </c>
      <c r="AL832" s="108">
        <v>2.3548564684433768E-4</v>
      </c>
      <c r="AM832" s="111"/>
      <c r="AN832" s="112">
        <v>12</v>
      </c>
      <c r="AO832" s="113" t="s">
        <v>1266</v>
      </c>
      <c r="AP832" s="113" t="s">
        <v>1267</v>
      </c>
      <c r="AQ832" s="113" t="s">
        <v>1365</v>
      </c>
      <c r="AR832" s="114" t="s">
        <v>1267</v>
      </c>
      <c r="AS832" s="114"/>
      <c r="AT832" s="107"/>
    </row>
    <row r="833" spans="1:46" x14ac:dyDescent="0.25">
      <c r="A833" s="106" t="s">
        <v>2847</v>
      </c>
      <c r="B833" s="107" t="s">
        <v>1256</v>
      </c>
      <c r="C833" s="107" t="s">
        <v>1257</v>
      </c>
      <c r="D833" s="107" t="s">
        <v>34</v>
      </c>
      <c r="E833" s="107" t="s">
        <v>22</v>
      </c>
      <c r="F833" s="107" t="s">
        <v>23</v>
      </c>
      <c r="G833" s="107" t="s">
        <v>557</v>
      </c>
      <c r="H833" s="107" t="s">
        <v>2843</v>
      </c>
      <c r="I833" s="107" t="s">
        <v>2102</v>
      </c>
      <c r="J833" s="107" t="s">
        <v>2078</v>
      </c>
      <c r="K833" s="107" t="s">
        <v>2050</v>
      </c>
      <c r="L833" s="108">
        <v>3.3975370313982323</v>
      </c>
      <c r="M833" s="93">
        <v>1.2</v>
      </c>
      <c r="N833" s="108">
        <v>3.04</v>
      </c>
      <c r="O833" s="107" t="s">
        <v>2848</v>
      </c>
      <c r="P833" s="107"/>
      <c r="Q833" s="107" t="s">
        <v>1259</v>
      </c>
      <c r="R833" s="107" t="s">
        <v>2332</v>
      </c>
      <c r="S833" s="107"/>
      <c r="T833" s="93">
        <v>1.18</v>
      </c>
      <c r="U833" s="109">
        <v>30</v>
      </c>
      <c r="V833" s="110">
        <v>45931</v>
      </c>
      <c r="W833" s="110"/>
      <c r="X833" s="107" t="s">
        <v>2053</v>
      </c>
      <c r="Y833" s="107" t="s">
        <v>2081</v>
      </c>
      <c r="Z833" s="107"/>
      <c r="AA833" s="107" t="s">
        <v>2102</v>
      </c>
      <c r="AB833" s="107"/>
      <c r="AC833" s="107"/>
      <c r="AD833" s="107" t="s">
        <v>1331</v>
      </c>
      <c r="AE833" s="110"/>
      <c r="AF833" s="106"/>
      <c r="AG833" s="108">
        <v>5.4161073059557513E-4</v>
      </c>
      <c r="AH833" s="108">
        <v>5.6561086569609806E-4</v>
      </c>
      <c r="AI833" s="108">
        <v>0.89540798441719183</v>
      </c>
      <c r="AJ833" s="106" t="s">
        <v>1267</v>
      </c>
      <c r="AK833" s="97">
        <v>4.4443775456820749</v>
      </c>
      <c r="AL833" s="108">
        <v>1.0532364797334525E-3</v>
      </c>
      <c r="AM833" s="111"/>
      <c r="AN833" s="112">
        <v>12</v>
      </c>
      <c r="AO833" s="113" t="s">
        <v>1266</v>
      </c>
      <c r="AP833" s="113" t="s">
        <v>1267</v>
      </c>
      <c r="AQ833" s="113" t="s">
        <v>1365</v>
      </c>
      <c r="AR833" s="114" t="s">
        <v>1267</v>
      </c>
      <c r="AS833" s="114"/>
      <c r="AT833" s="107"/>
    </row>
    <row r="834" spans="1:46" x14ac:dyDescent="0.25">
      <c r="A834" s="106" t="s">
        <v>2849</v>
      </c>
      <c r="B834" s="107" t="s">
        <v>1256</v>
      </c>
      <c r="C834" s="107" t="s">
        <v>1257</v>
      </c>
      <c r="D834" s="107" t="s">
        <v>34</v>
      </c>
      <c r="E834" s="107" t="s">
        <v>22</v>
      </c>
      <c r="F834" s="107" t="s">
        <v>23</v>
      </c>
      <c r="G834" s="107" t="s">
        <v>557</v>
      </c>
      <c r="H834" s="107" t="s">
        <v>2843</v>
      </c>
      <c r="I834" s="107" t="s">
        <v>2335</v>
      </c>
      <c r="J834" s="107" t="s">
        <v>2151</v>
      </c>
      <c r="K834" s="107" t="s">
        <v>2050</v>
      </c>
      <c r="L834" s="108">
        <v>1.0761727741871221</v>
      </c>
      <c r="M834" s="93">
        <v>1.8</v>
      </c>
      <c r="N834" s="108">
        <v>0.96292261226140674</v>
      </c>
      <c r="O834" s="107" t="s">
        <v>2850</v>
      </c>
      <c r="P834" s="107"/>
      <c r="Q834" s="107" t="s">
        <v>1259</v>
      </c>
      <c r="R834" s="107" t="s">
        <v>2332</v>
      </c>
      <c r="S834" s="107"/>
      <c r="T834" s="93">
        <v>1.26</v>
      </c>
      <c r="U834" s="109">
        <v>30</v>
      </c>
      <c r="V834" s="110">
        <v>45931</v>
      </c>
      <c r="W834" s="110"/>
      <c r="X834" s="107" t="s">
        <v>2053</v>
      </c>
      <c r="Y834" s="107" t="s">
        <v>2093</v>
      </c>
      <c r="Z834" s="107"/>
      <c r="AA834" s="107" t="s">
        <v>2335</v>
      </c>
      <c r="AB834" s="107"/>
      <c r="AC834" s="107"/>
      <c r="AD834" s="107" t="s">
        <v>1331</v>
      </c>
      <c r="AE834" s="110"/>
      <c r="AF834" s="106"/>
      <c r="AG834" s="108">
        <v>1.7155566432036192E-4</v>
      </c>
      <c r="AH834" s="108">
        <v>1.7915772773668501E-4</v>
      </c>
      <c r="AI834" s="108">
        <v>0.39727828173101526</v>
      </c>
      <c r="AJ834" s="106" t="s">
        <v>1267</v>
      </c>
      <c r="AK834" s="97">
        <v>44.253371990981222</v>
      </c>
      <c r="AL834" s="108">
        <v>3.3361355999800805E-4</v>
      </c>
      <c r="AM834" s="111"/>
      <c r="AN834" s="112">
        <v>12</v>
      </c>
      <c r="AO834" s="113" t="s">
        <v>1266</v>
      </c>
      <c r="AP834" s="113" t="s">
        <v>1267</v>
      </c>
      <c r="AQ834" s="113" t="s">
        <v>1365</v>
      </c>
      <c r="AR834" s="114" t="s">
        <v>1267</v>
      </c>
      <c r="AS834" s="114"/>
      <c r="AT834" s="107"/>
    </row>
    <row r="835" spans="1:46" x14ac:dyDescent="0.25">
      <c r="A835" s="106" t="s">
        <v>2851</v>
      </c>
      <c r="B835" s="107" t="s">
        <v>1269</v>
      </c>
      <c r="C835" s="107" t="s">
        <v>1257</v>
      </c>
      <c r="D835" s="107" t="s">
        <v>34</v>
      </c>
      <c r="E835" s="107" t="s">
        <v>22</v>
      </c>
      <c r="F835" s="107" t="s">
        <v>23</v>
      </c>
      <c r="G835" s="107" t="s">
        <v>557</v>
      </c>
      <c r="H835" s="107" t="s">
        <v>2843</v>
      </c>
      <c r="I835" s="107" t="s">
        <v>2102</v>
      </c>
      <c r="J835" s="107" t="s">
        <v>2103</v>
      </c>
      <c r="K835" s="107" t="s">
        <v>2050</v>
      </c>
      <c r="L835" s="108">
        <v>2.5499999999999998</v>
      </c>
      <c r="M835" s="93">
        <v>1.05</v>
      </c>
      <c r="N835" s="108">
        <v>2.37</v>
      </c>
      <c r="O835" s="107" t="s">
        <v>2844</v>
      </c>
      <c r="P835" s="107"/>
      <c r="Q835" s="107" t="s">
        <v>1259</v>
      </c>
      <c r="R835" s="107" t="s">
        <v>2332</v>
      </c>
      <c r="S835" s="107"/>
      <c r="T835" s="93">
        <v>1.18</v>
      </c>
      <c r="U835" s="109">
        <v>30</v>
      </c>
      <c r="V835" s="110">
        <v>45931</v>
      </c>
      <c r="W835" s="110"/>
      <c r="X835" s="107" t="s">
        <v>2053</v>
      </c>
      <c r="Y835" s="107" t="s">
        <v>2105</v>
      </c>
      <c r="Z835" s="107"/>
      <c r="AA835" s="107" t="s">
        <v>2102</v>
      </c>
      <c r="AB835" s="107"/>
      <c r="AC835" s="107"/>
      <c r="AD835" s="107" t="s">
        <v>1331</v>
      </c>
      <c r="AE835" s="110"/>
      <c r="AF835" s="106"/>
      <c r="AG835" s="108">
        <v>4.9552033570996563E-4</v>
      </c>
      <c r="AH835" s="108">
        <v>5.1747808937008634E-4</v>
      </c>
      <c r="AI835" s="108">
        <v>1.2252925191653554</v>
      </c>
      <c r="AJ835" s="106" t="s">
        <v>26</v>
      </c>
      <c r="AK835" s="97">
        <v>-4.0917791128550949</v>
      </c>
      <c r="AL835" s="108">
        <v>9.636073743324883E-4</v>
      </c>
      <c r="AM835" s="111"/>
      <c r="AN835" s="112">
        <v>12</v>
      </c>
      <c r="AO835" s="113" t="s">
        <v>1266</v>
      </c>
      <c r="AP835" s="113" t="s">
        <v>1267</v>
      </c>
      <c r="AQ835" s="113" t="s">
        <v>1365</v>
      </c>
      <c r="AR835" s="114" t="s">
        <v>1267</v>
      </c>
      <c r="AS835" s="114"/>
      <c r="AT835" s="107"/>
    </row>
    <row r="836" spans="1:46" x14ac:dyDescent="0.25">
      <c r="A836" s="106" t="s">
        <v>2852</v>
      </c>
      <c r="B836" s="107" t="s">
        <v>1269</v>
      </c>
      <c r="C836" s="107" t="s">
        <v>1257</v>
      </c>
      <c r="D836" s="107" t="s">
        <v>34</v>
      </c>
      <c r="E836" s="107" t="s">
        <v>22</v>
      </c>
      <c r="F836" s="107" t="s">
        <v>23</v>
      </c>
      <c r="G836" s="107" t="s">
        <v>557</v>
      </c>
      <c r="H836" s="107" t="s">
        <v>2843</v>
      </c>
      <c r="I836" s="107" t="s">
        <v>2335</v>
      </c>
      <c r="J836" s="107" t="s">
        <v>2078</v>
      </c>
      <c r="K836" s="107" t="s">
        <v>2050</v>
      </c>
      <c r="L836" s="108">
        <v>0.84660613497617454</v>
      </c>
      <c r="M836" s="93">
        <v>1.2</v>
      </c>
      <c r="N836" s="108">
        <v>0.7575142306155791</v>
      </c>
      <c r="O836" s="107" t="s">
        <v>2846</v>
      </c>
      <c r="P836" s="107"/>
      <c r="Q836" s="107" t="s">
        <v>1259</v>
      </c>
      <c r="R836" s="107" t="s">
        <v>2332</v>
      </c>
      <c r="S836" s="107"/>
      <c r="T836" s="93">
        <v>0.5</v>
      </c>
      <c r="U836" s="109">
        <v>30</v>
      </c>
      <c r="V836" s="110">
        <v>45931</v>
      </c>
      <c r="W836" s="110"/>
      <c r="X836" s="107" t="s">
        <v>2053</v>
      </c>
      <c r="Y836" s="107" t="s">
        <v>2081</v>
      </c>
      <c r="Z836" s="107"/>
      <c r="AA836" s="107" t="s">
        <v>2335</v>
      </c>
      <c r="AB836" s="107"/>
      <c r="AC836" s="107"/>
      <c r="AD836" s="107" t="s">
        <v>1331</v>
      </c>
      <c r="AE836" s="110"/>
      <c r="AF836" s="106"/>
      <c r="AG836" s="108">
        <v>1.3495981443429237E-4</v>
      </c>
      <c r="AH836" s="108">
        <v>1.4094022360381294E-4</v>
      </c>
      <c r="AI836" s="108">
        <v>0.7875801743525882</v>
      </c>
      <c r="AJ836" s="106" t="s">
        <v>1267</v>
      </c>
      <c r="AK836" s="97">
        <v>8.7997359813700218</v>
      </c>
      <c r="AL836" s="108">
        <v>2.6244790184261422E-4</v>
      </c>
      <c r="AM836" s="111"/>
      <c r="AN836" s="112">
        <v>12</v>
      </c>
      <c r="AO836" s="113" t="s">
        <v>1266</v>
      </c>
      <c r="AP836" s="113" t="s">
        <v>1267</v>
      </c>
      <c r="AQ836" s="113" t="s">
        <v>1365</v>
      </c>
      <c r="AR836" s="114" t="s">
        <v>1267</v>
      </c>
      <c r="AS836" s="114"/>
      <c r="AT836" s="107"/>
    </row>
    <row r="837" spans="1:46" x14ac:dyDescent="0.25">
      <c r="A837" s="106" t="s">
        <v>2853</v>
      </c>
      <c r="B837" s="107" t="s">
        <v>1269</v>
      </c>
      <c r="C837" s="107" t="s">
        <v>1257</v>
      </c>
      <c r="D837" s="107" t="s">
        <v>34</v>
      </c>
      <c r="E837" s="107" t="s">
        <v>22</v>
      </c>
      <c r="F837" s="107" t="s">
        <v>23</v>
      </c>
      <c r="G837" s="107" t="s">
        <v>557</v>
      </c>
      <c r="H837" s="107" t="s">
        <v>2843</v>
      </c>
      <c r="I837" s="107" t="s">
        <v>2102</v>
      </c>
      <c r="J837" s="107" t="s">
        <v>2078</v>
      </c>
      <c r="K837" s="107" t="s">
        <v>2050</v>
      </c>
      <c r="L837" s="108">
        <v>3.96</v>
      </c>
      <c r="M837" s="93">
        <v>1.2</v>
      </c>
      <c r="N837" s="108">
        <v>3.68</v>
      </c>
      <c r="O837" s="107" t="s">
        <v>2848</v>
      </c>
      <c r="P837" s="107"/>
      <c r="Q837" s="107" t="s">
        <v>1259</v>
      </c>
      <c r="R837" s="107" t="s">
        <v>2332</v>
      </c>
      <c r="S837" s="107"/>
      <c r="T837" s="93">
        <v>1.18</v>
      </c>
      <c r="U837" s="109">
        <v>30</v>
      </c>
      <c r="V837" s="110">
        <v>45931</v>
      </c>
      <c r="W837" s="110"/>
      <c r="X837" s="107" t="s">
        <v>2053</v>
      </c>
      <c r="Y837" s="107" t="s">
        <v>2081</v>
      </c>
      <c r="Z837" s="107"/>
      <c r="AA837" s="107" t="s">
        <v>2102</v>
      </c>
      <c r="AB837" s="107"/>
      <c r="AC837" s="107"/>
      <c r="AD837" s="107" t="s">
        <v>1331</v>
      </c>
      <c r="AE837" s="110"/>
      <c r="AF837" s="106"/>
      <c r="AG837" s="108">
        <v>6.5563404229990673E-4</v>
      </c>
      <c r="AH837" s="108">
        <v>6.8468683742159235E-4</v>
      </c>
      <c r="AI837" s="108">
        <v>1.0839149285050216</v>
      </c>
      <c r="AJ837" s="106" t="s">
        <v>26</v>
      </c>
      <c r="AK837" s="97">
        <v>-1.0742290547594571</v>
      </c>
      <c r="AL837" s="108">
        <v>1.2749704754668114E-3</v>
      </c>
      <c r="AM837" s="111"/>
      <c r="AN837" s="112">
        <v>12</v>
      </c>
      <c r="AO837" s="113" t="s">
        <v>1266</v>
      </c>
      <c r="AP837" s="113" t="s">
        <v>1267</v>
      </c>
      <c r="AQ837" s="113" t="s">
        <v>1365</v>
      </c>
      <c r="AR837" s="114" t="s">
        <v>1267</v>
      </c>
      <c r="AS837" s="114"/>
      <c r="AT837" s="107"/>
    </row>
    <row r="838" spans="1:46" x14ac:dyDescent="0.25">
      <c r="A838" s="106" t="s">
        <v>2854</v>
      </c>
      <c r="B838" s="107" t="s">
        <v>1269</v>
      </c>
      <c r="C838" s="107" t="s">
        <v>1257</v>
      </c>
      <c r="D838" s="107" t="s">
        <v>34</v>
      </c>
      <c r="E838" s="107" t="s">
        <v>22</v>
      </c>
      <c r="F838" s="107" t="s">
        <v>23</v>
      </c>
      <c r="G838" s="107" t="s">
        <v>557</v>
      </c>
      <c r="H838" s="107" t="s">
        <v>2843</v>
      </c>
      <c r="I838" s="107" t="s">
        <v>2335</v>
      </c>
      <c r="J838" s="107" t="s">
        <v>2151</v>
      </c>
      <c r="K838" s="107" t="s">
        <v>2050</v>
      </c>
      <c r="L838" s="108">
        <v>1.2008951410849258</v>
      </c>
      <c r="M838" s="93">
        <v>2.1</v>
      </c>
      <c r="N838" s="108">
        <v>1.0745199228618108</v>
      </c>
      <c r="O838" s="107" t="s">
        <v>2850</v>
      </c>
      <c r="P838" s="107"/>
      <c r="Q838" s="107" t="s">
        <v>1259</v>
      </c>
      <c r="R838" s="107" t="s">
        <v>2332</v>
      </c>
      <c r="S838" s="107"/>
      <c r="T838" s="93">
        <v>1.26</v>
      </c>
      <c r="U838" s="109">
        <v>30</v>
      </c>
      <c r="V838" s="110">
        <v>45931</v>
      </c>
      <c r="W838" s="110"/>
      <c r="X838" s="107" t="s">
        <v>2053</v>
      </c>
      <c r="Y838" s="107" t="s">
        <v>2093</v>
      </c>
      <c r="Z838" s="107"/>
      <c r="AA838" s="107" t="s">
        <v>2335</v>
      </c>
      <c r="AB838" s="107"/>
      <c r="AC838" s="107"/>
      <c r="AD838" s="107" t="s">
        <v>1331</v>
      </c>
      <c r="AE838" s="110"/>
      <c r="AF838" s="106"/>
      <c r="AG838" s="108">
        <v>1.9143800015154156E-4</v>
      </c>
      <c r="AH838" s="108">
        <v>1.9992109992683331E-4</v>
      </c>
      <c r="AI838" s="108">
        <v>0.44332059835811222</v>
      </c>
      <c r="AJ838" s="106" t="s">
        <v>1267</v>
      </c>
      <c r="AK838" s="97">
        <v>36.823280595331653</v>
      </c>
      <c r="AL838" s="108">
        <v>3.7227749373632701E-4</v>
      </c>
      <c r="AM838" s="111"/>
      <c r="AN838" s="112">
        <v>12</v>
      </c>
      <c r="AO838" s="113" t="s">
        <v>1266</v>
      </c>
      <c r="AP838" s="113" t="s">
        <v>1267</v>
      </c>
      <c r="AQ838" s="113" t="s">
        <v>1365</v>
      </c>
      <c r="AR838" s="114" t="s">
        <v>1267</v>
      </c>
      <c r="AS838" s="114"/>
      <c r="AT838" s="107"/>
    </row>
    <row r="839" spans="1:46" x14ac:dyDescent="0.25">
      <c r="A839" s="106" t="s">
        <v>2855</v>
      </c>
      <c r="B839" s="107" t="s">
        <v>1271</v>
      </c>
      <c r="C839" s="107" t="s">
        <v>1257</v>
      </c>
      <c r="D839" s="107" t="s">
        <v>34</v>
      </c>
      <c r="E839" s="107" t="s">
        <v>22</v>
      </c>
      <c r="F839" s="107" t="s">
        <v>23</v>
      </c>
      <c r="G839" s="107" t="s">
        <v>557</v>
      </c>
      <c r="H839" s="107" t="s">
        <v>2843</v>
      </c>
      <c r="I839" s="107" t="s">
        <v>2102</v>
      </c>
      <c r="J839" s="107" t="s">
        <v>2103</v>
      </c>
      <c r="K839" s="107" t="s">
        <v>2050</v>
      </c>
      <c r="L839" s="108">
        <v>2.72</v>
      </c>
      <c r="M839" s="93">
        <v>1.2</v>
      </c>
      <c r="N839" s="108">
        <v>2.5299999999999998</v>
      </c>
      <c r="O839" s="107" t="s">
        <v>2844</v>
      </c>
      <c r="P839" s="107"/>
      <c r="Q839" s="107" t="s">
        <v>1259</v>
      </c>
      <c r="R839" s="107" t="s">
        <v>2332</v>
      </c>
      <c r="S839" s="107"/>
      <c r="T839" s="93">
        <v>1.18</v>
      </c>
      <c r="U839" s="109">
        <v>30</v>
      </c>
      <c r="V839" s="110">
        <v>45931</v>
      </c>
      <c r="W839" s="110"/>
      <c r="X839" s="107" t="s">
        <v>2053</v>
      </c>
      <c r="Y839" s="107" t="s">
        <v>2105</v>
      </c>
      <c r="Z839" s="107"/>
      <c r="AA839" s="107" t="s">
        <v>2102</v>
      </c>
      <c r="AB839" s="107"/>
      <c r="AC839" s="107"/>
      <c r="AD839" s="107" t="s">
        <v>1331</v>
      </c>
      <c r="AE839" s="110"/>
      <c r="AF839" s="106"/>
      <c r="AG839" s="108">
        <v>5.8083215036568625E-4</v>
      </c>
      <c r="AH839" s="108">
        <v>6.0657028532504112E-4</v>
      </c>
      <c r="AI839" s="108">
        <v>1.4362463807143584</v>
      </c>
      <c r="AJ839" s="106" t="s">
        <v>26</v>
      </c>
      <c r="AK839" s="97">
        <v>-7.4987504020534486</v>
      </c>
      <c r="AL839" s="108">
        <v>1.1295079192660377E-3</v>
      </c>
      <c r="AM839" s="111"/>
      <c r="AN839" s="112">
        <v>12</v>
      </c>
      <c r="AO839" s="113" t="s">
        <v>1266</v>
      </c>
      <c r="AP839" s="113" t="s">
        <v>1267</v>
      </c>
      <c r="AQ839" s="113" t="s">
        <v>1365</v>
      </c>
      <c r="AR839" s="114" t="s">
        <v>1267</v>
      </c>
      <c r="AS839" s="114"/>
      <c r="AT839" s="107"/>
    </row>
    <row r="840" spans="1:46" x14ac:dyDescent="0.25">
      <c r="A840" s="106" t="s">
        <v>2856</v>
      </c>
      <c r="B840" s="107" t="s">
        <v>1271</v>
      </c>
      <c r="C840" s="107" t="s">
        <v>1257</v>
      </c>
      <c r="D840" s="107" t="s">
        <v>34</v>
      </c>
      <c r="E840" s="107" t="s">
        <v>22</v>
      </c>
      <c r="F840" s="107" t="s">
        <v>23</v>
      </c>
      <c r="G840" s="107" t="s">
        <v>557</v>
      </c>
      <c r="H840" s="107" t="s">
        <v>2843</v>
      </c>
      <c r="I840" s="107" t="s">
        <v>2335</v>
      </c>
      <c r="J840" s="107" t="s">
        <v>2078</v>
      </c>
      <c r="K840" s="107" t="s">
        <v>2050</v>
      </c>
      <c r="L840" s="108">
        <v>0.85501293999948635</v>
      </c>
      <c r="M840" s="93">
        <v>1.95</v>
      </c>
      <c r="N840" s="108">
        <v>0.76503635238634615</v>
      </c>
      <c r="O840" s="107" t="s">
        <v>2846</v>
      </c>
      <c r="P840" s="107"/>
      <c r="Q840" s="107" t="s">
        <v>1259</v>
      </c>
      <c r="R840" s="107" t="s">
        <v>2332</v>
      </c>
      <c r="S840" s="107"/>
      <c r="T840" s="93">
        <v>0.5</v>
      </c>
      <c r="U840" s="109">
        <v>30</v>
      </c>
      <c r="V840" s="110">
        <v>45931</v>
      </c>
      <c r="W840" s="110"/>
      <c r="X840" s="107" t="s">
        <v>2053</v>
      </c>
      <c r="Y840" s="107" t="s">
        <v>2081</v>
      </c>
      <c r="Z840" s="107"/>
      <c r="AA840" s="107" t="s">
        <v>2335</v>
      </c>
      <c r="AB840" s="107"/>
      <c r="AC840" s="107"/>
      <c r="AD840" s="107" t="s">
        <v>1331</v>
      </c>
      <c r="AE840" s="110"/>
      <c r="AF840" s="106"/>
      <c r="AG840" s="108">
        <v>1.3629996636452065E-4</v>
      </c>
      <c r="AH840" s="108">
        <v>1.4233976104020604E-4</v>
      </c>
      <c r="AI840" s="108">
        <v>0.7954008511614028</v>
      </c>
      <c r="AJ840" s="106" t="s">
        <v>1267</v>
      </c>
      <c r="AK840" s="97">
        <v>8.4449117784816767</v>
      </c>
      <c r="AL840" s="108">
        <v>2.6505401139984095E-4</v>
      </c>
      <c r="AM840" s="111"/>
      <c r="AN840" s="112">
        <v>12</v>
      </c>
      <c r="AO840" s="113" t="s">
        <v>1266</v>
      </c>
      <c r="AP840" s="113" t="s">
        <v>1267</v>
      </c>
      <c r="AQ840" s="113" t="s">
        <v>1365</v>
      </c>
      <c r="AR840" s="114" t="s">
        <v>1267</v>
      </c>
      <c r="AS840" s="114"/>
      <c r="AT840" s="107"/>
    </row>
    <row r="841" spans="1:46" x14ac:dyDescent="0.25">
      <c r="A841" s="106" t="s">
        <v>2857</v>
      </c>
      <c r="B841" s="107" t="s">
        <v>1271</v>
      </c>
      <c r="C841" s="107" t="s">
        <v>1257</v>
      </c>
      <c r="D841" s="107" t="s">
        <v>34</v>
      </c>
      <c r="E841" s="107" t="s">
        <v>22</v>
      </c>
      <c r="F841" s="107" t="s">
        <v>23</v>
      </c>
      <c r="G841" s="107" t="s">
        <v>557</v>
      </c>
      <c r="H841" s="107" t="s">
        <v>2843</v>
      </c>
      <c r="I841" s="107" t="s">
        <v>2102</v>
      </c>
      <c r="J841" s="107" t="s">
        <v>2078</v>
      </c>
      <c r="K841" s="107" t="s">
        <v>2050</v>
      </c>
      <c r="L841" s="108">
        <v>4.22</v>
      </c>
      <c r="M841" s="93">
        <v>1.95</v>
      </c>
      <c r="N841" s="108">
        <v>3.92</v>
      </c>
      <c r="O841" s="107" t="s">
        <v>2848</v>
      </c>
      <c r="P841" s="107"/>
      <c r="Q841" s="107" t="s">
        <v>1259</v>
      </c>
      <c r="R841" s="107" t="s">
        <v>2332</v>
      </c>
      <c r="S841" s="107"/>
      <c r="T841" s="93">
        <v>1.18</v>
      </c>
      <c r="U841" s="109">
        <v>30</v>
      </c>
      <c r="V841" s="110">
        <v>45931</v>
      </c>
      <c r="W841" s="110"/>
      <c r="X841" s="107" t="s">
        <v>2053</v>
      </c>
      <c r="Y841" s="107" t="s">
        <v>2081</v>
      </c>
      <c r="Z841" s="107"/>
      <c r="AA841" s="107" t="s">
        <v>2102</v>
      </c>
      <c r="AB841" s="107"/>
      <c r="AC841" s="107"/>
      <c r="AD841" s="107" t="s">
        <v>1331</v>
      </c>
      <c r="AE841" s="110"/>
      <c r="AF841" s="106"/>
      <c r="AG841" s="108">
        <v>6.9839278418903103E-4</v>
      </c>
      <c r="AH841" s="108">
        <v>7.2934032681865274E-4</v>
      </c>
      <c r="AI841" s="108">
        <v>1.1546050325379578</v>
      </c>
      <c r="AJ841" s="106" t="s">
        <v>26</v>
      </c>
      <c r="AK841" s="97">
        <v>-2.6791299538674638</v>
      </c>
      <c r="AL841" s="108">
        <v>1.3581207238668202E-3</v>
      </c>
      <c r="AM841" s="111"/>
      <c r="AN841" s="112">
        <v>12</v>
      </c>
      <c r="AO841" s="113" t="s">
        <v>1266</v>
      </c>
      <c r="AP841" s="113" t="s">
        <v>1267</v>
      </c>
      <c r="AQ841" s="113" t="s">
        <v>1365</v>
      </c>
      <c r="AR841" s="114" t="s">
        <v>1267</v>
      </c>
      <c r="AS841" s="114"/>
      <c r="AT841" s="107"/>
    </row>
    <row r="842" spans="1:46" x14ac:dyDescent="0.25">
      <c r="A842" s="106" t="s">
        <v>2858</v>
      </c>
      <c r="B842" s="107" t="s">
        <v>1271</v>
      </c>
      <c r="C842" s="107" t="s">
        <v>1257</v>
      </c>
      <c r="D842" s="107" t="s">
        <v>34</v>
      </c>
      <c r="E842" s="107" t="s">
        <v>22</v>
      </c>
      <c r="F842" s="107" t="s">
        <v>23</v>
      </c>
      <c r="G842" s="107" t="s">
        <v>557</v>
      </c>
      <c r="H842" s="107" t="s">
        <v>2843</v>
      </c>
      <c r="I842" s="107" t="s">
        <v>2335</v>
      </c>
      <c r="J842" s="107" t="s">
        <v>2151</v>
      </c>
      <c r="K842" s="107" t="s">
        <v>2050</v>
      </c>
      <c r="L842" s="108">
        <v>1.204286649407823</v>
      </c>
      <c r="M842" s="93">
        <v>2.4</v>
      </c>
      <c r="N842" s="108">
        <v>1.0775545285795194</v>
      </c>
      <c r="O842" s="107" t="s">
        <v>2850</v>
      </c>
      <c r="P842" s="107"/>
      <c r="Q842" s="107" t="s">
        <v>1259</v>
      </c>
      <c r="R842" s="107" t="s">
        <v>2332</v>
      </c>
      <c r="S842" s="107"/>
      <c r="T842" s="93">
        <v>1.26</v>
      </c>
      <c r="U842" s="109">
        <v>30</v>
      </c>
      <c r="V842" s="110">
        <v>45931</v>
      </c>
      <c r="W842" s="110"/>
      <c r="X842" s="107" t="s">
        <v>2053</v>
      </c>
      <c r="Y842" s="107" t="s">
        <v>2093</v>
      </c>
      <c r="Z842" s="107"/>
      <c r="AA842" s="107" t="s">
        <v>2335</v>
      </c>
      <c r="AB842" s="107"/>
      <c r="AC842" s="107"/>
      <c r="AD842" s="107" t="s">
        <v>1331</v>
      </c>
      <c r="AE842" s="110"/>
      <c r="AF842" s="106"/>
      <c r="AG842" s="108">
        <v>1.9197864982911975E-4</v>
      </c>
      <c r="AH842" s="108">
        <v>2.0048570715283315E-4</v>
      </c>
      <c r="AI842" s="108">
        <v>0.44457260234047918</v>
      </c>
      <c r="AJ842" s="106" t="s">
        <v>1267</v>
      </c>
      <c r="AK842" s="97">
        <v>36.642731703147902</v>
      </c>
      <c r="AL842" s="108">
        <v>3.7332886131642538E-4</v>
      </c>
      <c r="AM842" s="111"/>
      <c r="AN842" s="112">
        <v>12</v>
      </c>
      <c r="AO842" s="113" t="s">
        <v>1266</v>
      </c>
      <c r="AP842" s="113" t="s">
        <v>1267</v>
      </c>
      <c r="AQ842" s="113" t="s">
        <v>1365</v>
      </c>
      <c r="AR842" s="114" t="s">
        <v>1267</v>
      </c>
      <c r="AS842" s="114"/>
      <c r="AT842" s="107"/>
    </row>
    <row r="843" spans="1:46" x14ac:dyDescent="0.25">
      <c r="A843" s="106" t="s">
        <v>2859</v>
      </c>
      <c r="B843" s="107" t="s">
        <v>1256</v>
      </c>
      <c r="C843" s="107" t="s">
        <v>1257</v>
      </c>
      <c r="D843" s="107" t="s">
        <v>34</v>
      </c>
      <c r="E843" s="107" t="s">
        <v>22</v>
      </c>
      <c r="F843" s="107" t="s">
        <v>23</v>
      </c>
      <c r="G843" s="107" t="s">
        <v>1175</v>
      </c>
      <c r="H843" s="107" t="s">
        <v>2843</v>
      </c>
      <c r="I843" s="107" t="s">
        <v>2123</v>
      </c>
      <c r="J843" s="107" t="s">
        <v>2350</v>
      </c>
      <c r="K843" s="107" t="s">
        <v>2050</v>
      </c>
      <c r="L843" s="108">
        <v>20.292320785187098</v>
      </c>
      <c r="M843" s="93">
        <v>8</v>
      </c>
      <c r="N843" s="108">
        <v>18.156874999999999</v>
      </c>
      <c r="O843" s="107" t="s">
        <v>2860</v>
      </c>
      <c r="P843" s="107"/>
      <c r="Q843" s="107" t="s">
        <v>1259</v>
      </c>
      <c r="R843" s="107" t="s">
        <v>2332</v>
      </c>
      <c r="S843" s="107"/>
      <c r="T843" s="93">
        <v>23.3</v>
      </c>
      <c r="U843" s="109">
        <v>20</v>
      </c>
      <c r="V843" s="110">
        <v>45931</v>
      </c>
      <c r="W843" s="110"/>
      <c r="X843" s="107" t="s">
        <v>2126</v>
      </c>
      <c r="Y843" s="107" t="s">
        <v>2127</v>
      </c>
      <c r="Z843" s="107"/>
      <c r="AA843" s="107" t="s">
        <v>2128</v>
      </c>
      <c r="AB843" s="107"/>
      <c r="AC843" s="107"/>
      <c r="AD843" s="107" t="s">
        <v>1331</v>
      </c>
      <c r="AE843" s="110"/>
      <c r="AF843" s="106"/>
      <c r="AG843" s="108">
        <v>3.2348547151587279E-3</v>
      </c>
      <c r="AH843" s="108">
        <v>3.3781992720677105E-3</v>
      </c>
      <c r="AI843" s="108">
        <v>0.53156901206654605</v>
      </c>
      <c r="AJ843" s="106" t="s">
        <v>1267</v>
      </c>
      <c r="AK843" s="97">
        <v>26.171028550000315</v>
      </c>
      <c r="AL843" s="108">
        <v>9.4359291651120118E-3</v>
      </c>
      <c r="AM843" s="111"/>
      <c r="AN843" s="112">
        <v>12</v>
      </c>
      <c r="AO843" s="113" t="s">
        <v>1266</v>
      </c>
      <c r="AP843" s="113" t="s">
        <v>1267</v>
      </c>
      <c r="AQ843" s="113" t="s">
        <v>1365</v>
      </c>
      <c r="AR843" s="114" t="s">
        <v>1267</v>
      </c>
      <c r="AS843" s="114"/>
      <c r="AT843" s="107"/>
    </row>
    <row r="844" spans="1:46" x14ac:dyDescent="0.25">
      <c r="A844" s="106" t="s">
        <v>2861</v>
      </c>
      <c r="B844" s="107" t="s">
        <v>1269</v>
      </c>
      <c r="C844" s="107" t="s">
        <v>1257</v>
      </c>
      <c r="D844" s="107" t="s">
        <v>34</v>
      </c>
      <c r="E844" s="107" t="s">
        <v>22</v>
      </c>
      <c r="F844" s="107" t="s">
        <v>23</v>
      </c>
      <c r="G844" s="107" t="s">
        <v>1175</v>
      </c>
      <c r="H844" s="107" t="s">
        <v>2843</v>
      </c>
      <c r="I844" s="107" t="s">
        <v>2123</v>
      </c>
      <c r="J844" s="107" t="s">
        <v>2350</v>
      </c>
      <c r="K844" s="107" t="s">
        <v>2050</v>
      </c>
      <c r="L844" s="108">
        <v>26.923245752099806</v>
      </c>
      <c r="M844" s="93">
        <v>15</v>
      </c>
      <c r="N844" s="108">
        <v>24.09</v>
      </c>
      <c r="O844" s="107" t="s">
        <v>2860</v>
      </c>
      <c r="P844" s="107"/>
      <c r="Q844" s="107" t="s">
        <v>1259</v>
      </c>
      <c r="R844" s="107" t="s">
        <v>2332</v>
      </c>
      <c r="S844" s="107"/>
      <c r="T844" s="93">
        <v>23.3</v>
      </c>
      <c r="U844" s="109">
        <v>20</v>
      </c>
      <c r="V844" s="110">
        <v>45931</v>
      </c>
      <c r="W844" s="110"/>
      <c r="X844" s="107" t="s">
        <v>2126</v>
      </c>
      <c r="Y844" s="107" t="s">
        <v>2127</v>
      </c>
      <c r="Z844" s="107"/>
      <c r="AA844" s="107" t="s">
        <v>2128</v>
      </c>
      <c r="AB844" s="107"/>
      <c r="AC844" s="107"/>
      <c r="AD844" s="107" t="s">
        <v>1331</v>
      </c>
      <c r="AE844" s="110"/>
      <c r="AF844" s="106"/>
      <c r="AG844" s="108">
        <v>4.2919087171208571E-3</v>
      </c>
      <c r="AH844" s="108">
        <v>4.4820939982299348E-3</v>
      </c>
      <c r="AI844" s="108">
        <v>0.70526990468806439</v>
      </c>
      <c r="AJ844" s="106" t="s">
        <v>1267</v>
      </c>
      <c r="AK844" s="97">
        <v>13.004702802349733</v>
      </c>
      <c r="AL844" s="108">
        <v>1.2519309274726423E-2</v>
      </c>
      <c r="AM844" s="111"/>
      <c r="AN844" s="112">
        <v>12</v>
      </c>
      <c r="AO844" s="113" t="s">
        <v>1266</v>
      </c>
      <c r="AP844" s="113" t="s">
        <v>1267</v>
      </c>
      <c r="AQ844" s="113" t="s">
        <v>1365</v>
      </c>
      <c r="AR844" s="114" t="s">
        <v>1267</v>
      </c>
      <c r="AS844" s="114"/>
      <c r="AT844" s="107"/>
    </row>
    <row r="845" spans="1:46" x14ac:dyDescent="0.25">
      <c r="A845" s="106" t="s">
        <v>2862</v>
      </c>
      <c r="B845" s="107" t="s">
        <v>1271</v>
      </c>
      <c r="C845" s="107" t="s">
        <v>1257</v>
      </c>
      <c r="D845" s="107" t="s">
        <v>34</v>
      </c>
      <c r="E845" s="107" t="s">
        <v>22</v>
      </c>
      <c r="F845" s="107" t="s">
        <v>23</v>
      </c>
      <c r="G845" s="107" t="s">
        <v>1175</v>
      </c>
      <c r="H845" s="107" t="s">
        <v>2843</v>
      </c>
      <c r="I845" s="107" t="s">
        <v>2123</v>
      </c>
      <c r="J845" s="107" t="s">
        <v>2350</v>
      </c>
      <c r="K845" s="107" t="s">
        <v>2050</v>
      </c>
      <c r="L845" s="108">
        <v>32.283586866193161</v>
      </c>
      <c r="M845" s="93">
        <v>15</v>
      </c>
      <c r="N845" s="108">
        <v>28.886250000000004</v>
      </c>
      <c r="O845" s="107" t="s">
        <v>2860</v>
      </c>
      <c r="P845" s="107"/>
      <c r="Q845" s="107" t="s">
        <v>1259</v>
      </c>
      <c r="R845" s="107" t="s">
        <v>2332</v>
      </c>
      <c r="S845" s="107"/>
      <c r="T845" s="93">
        <v>23.3</v>
      </c>
      <c r="U845" s="109">
        <v>20</v>
      </c>
      <c r="V845" s="110">
        <v>45931</v>
      </c>
      <c r="W845" s="110"/>
      <c r="X845" s="107" t="s">
        <v>2126</v>
      </c>
      <c r="Y845" s="107" t="s">
        <v>2127</v>
      </c>
      <c r="Z845" s="107"/>
      <c r="AA845" s="107" t="s">
        <v>2128</v>
      </c>
      <c r="AB845" s="107"/>
      <c r="AC845" s="107"/>
      <c r="AD845" s="107" t="s">
        <v>1331</v>
      </c>
      <c r="AE845" s="110"/>
      <c r="AF845" s="106"/>
      <c r="AG845" s="108">
        <v>5.1464154495613271E-3</v>
      </c>
      <c r="AH845" s="108">
        <v>5.374466075399314E-3</v>
      </c>
      <c r="AI845" s="108">
        <v>0.84568712263576584</v>
      </c>
      <c r="AJ845" s="106" t="s">
        <v>1267</v>
      </c>
      <c r="AK845" s="97">
        <v>6.3145991291607002</v>
      </c>
      <c r="AL845" s="108">
        <v>1.5011867892779829E-2</v>
      </c>
      <c r="AM845" s="111"/>
      <c r="AN845" s="112">
        <v>12</v>
      </c>
      <c r="AO845" s="113" t="s">
        <v>1266</v>
      </c>
      <c r="AP845" s="113" t="s">
        <v>1267</v>
      </c>
      <c r="AQ845" s="113" t="s">
        <v>1365</v>
      </c>
      <c r="AR845" s="114" t="s">
        <v>1267</v>
      </c>
      <c r="AS845" s="114"/>
      <c r="AT845" s="107"/>
    </row>
    <row r="846" spans="1:46" x14ac:dyDescent="0.25">
      <c r="A846" s="106" t="s">
        <v>2863</v>
      </c>
      <c r="B846" s="107" t="s">
        <v>1273</v>
      </c>
      <c r="C846" s="107" t="s">
        <v>1257</v>
      </c>
      <c r="D846" s="107" t="s">
        <v>34</v>
      </c>
      <c r="E846" s="107" t="s">
        <v>22</v>
      </c>
      <c r="F846" s="107" t="s">
        <v>23</v>
      </c>
      <c r="G846" s="107" t="s">
        <v>2355</v>
      </c>
      <c r="H846" s="107" t="s">
        <v>2358</v>
      </c>
      <c r="I846" s="107" t="s">
        <v>2050</v>
      </c>
      <c r="J846" s="107"/>
      <c r="K846" s="107" t="s">
        <v>2356</v>
      </c>
      <c r="L846" s="108">
        <v>28.583428854750515</v>
      </c>
      <c r="M846" s="93">
        <v>25</v>
      </c>
      <c r="N846" s="108">
        <v>25.575475091343186</v>
      </c>
      <c r="O846" s="107" t="s">
        <v>2864</v>
      </c>
      <c r="P846" s="107"/>
      <c r="Q846" s="107" t="s">
        <v>1321</v>
      </c>
      <c r="R846" s="107"/>
      <c r="S846" s="107"/>
      <c r="T846" s="93">
        <v>16.738486450182702</v>
      </c>
      <c r="U846" s="109">
        <v>5</v>
      </c>
      <c r="V846" s="110">
        <v>45200</v>
      </c>
      <c r="W846" s="110"/>
      <c r="X846" s="107" t="s">
        <v>2359</v>
      </c>
      <c r="Y846" s="107"/>
      <c r="Z846" s="107"/>
      <c r="AA846" s="107"/>
      <c r="AB846" s="107"/>
      <c r="AC846" s="107"/>
      <c r="AD846" s="107" t="s">
        <v>1331</v>
      </c>
      <c r="AE846" s="110"/>
      <c r="AF846" s="106"/>
      <c r="AG846" s="108">
        <v>4.5565630755103016E-3</v>
      </c>
      <c r="AH846" s="108">
        <v>4.7584758575669774E-3</v>
      </c>
      <c r="AI846" s="108">
        <v>4.3420176131823647</v>
      </c>
      <c r="AJ846" s="106" t="s">
        <v>26</v>
      </c>
      <c r="AK846" s="97">
        <v>114.2818019141114</v>
      </c>
      <c r="AL846" s="108">
        <v>0</v>
      </c>
      <c r="AM846" s="111"/>
      <c r="AN846" s="112">
        <v>20</v>
      </c>
      <c r="AO846" s="113" t="s">
        <v>1266</v>
      </c>
      <c r="AP846" s="113" t="s">
        <v>1267</v>
      </c>
      <c r="AQ846" s="113" t="s">
        <v>1365</v>
      </c>
      <c r="AR846" s="114" t="s">
        <v>1267</v>
      </c>
      <c r="AS846" s="114"/>
      <c r="AT846" s="107"/>
    </row>
    <row r="847" spans="1:46" x14ac:dyDescent="0.25">
      <c r="A847" s="106" t="s">
        <v>2865</v>
      </c>
      <c r="B847" s="107" t="s">
        <v>1271</v>
      </c>
      <c r="C847" s="107" t="s">
        <v>1257</v>
      </c>
      <c r="D847" s="107" t="s">
        <v>34</v>
      </c>
      <c r="E847" s="107" t="s">
        <v>22</v>
      </c>
      <c r="F847" s="107" t="s">
        <v>23</v>
      </c>
      <c r="G847" s="107" t="s">
        <v>557</v>
      </c>
      <c r="H847" s="107" t="s">
        <v>2711</v>
      </c>
      <c r="I847" s="107" t="s">
        <v>2065</v>
      </c>
      <c r="J847" s="107" t="s">
        <v>2224</v>
      </c>
      <c r="K847" s="107" t="s">
        <v>2050</v>
      </c>
      <c r="L847" s="108">
        <v>0.66</v>
      </c>
      <c r="M847" s="93">
        <v>1.2</v>
      </c>
      <c r="N847" s="108">
        <v>0.61</v>
      </c>
      <c r="O847" s="107" t="s">
        <v>2744</v>
      </c>
      <c r="P847" s="107"/>
      <c r="Q847" s="107" t="s">
        <v>1259</v>
      </c>
      <c r="R847" s="107" t="s">
        <v>2179</v>
      </c>
      <c r="S847" s="107"/>
      <c r="T847" s="93">
        <v>1.19</v>
      </c>
      <c r="U847" s="109">
        <v>45</v>
      </c>
      <c r="V847" s="110">
        <v>45931</v>
      </c>
      <c r="W847" s="110"/>
      <c r="X847" s="107" t="s">
        <v>2053</v>
      </c>
      <c r="Y847" s="107" t="s">
        <v>2226</v>
      </c>
      <c r="Z847" s="107"/>
      <c r="AA847" s="107" t="s">
        <v>2065</v>
      </c>
      <c r="AB847" s="107"/>
      <c r="AC847" s="107"/>
      <c r="AD847" s="107" t="s">
        <v>1331</v>
      </c>
      <c r="AE847" s="110"/>
      <c r="AF847" s="106"/>
      <c r="AG847" s="108">
        <v>0</v>
      </c>
      <c r="AH847" s="108">
        <v>0</v>
      </c>
      <c r="AI847" s="108">
        <v>1.9</v>
      </c>
      <c r="AJ847" s="106" t="s">
        <v>26</v>
      </c>
      <c r="AK847" s="97">
        <v>17.13</v>
      </c>
      <c r="AL847" s="108">
        <v>0</v>
      </c>
      <c r="AM847" s="111"/>
      <c r="AN847" s="112">
        <v>15</v>
      </c>
      <c r="AO847" s="113" t="s">
        <v>1266</v>
      </c>
      <c r="AP847" s="113" t="s">
        <v>1267</v>
      </c>
      <c r="AQ847" s="113" t="s">
        <v>1365</v>
      </c>
      <c r="AR847" s="114" t="s">
        <v>1267</v>
      </c>
      <c r="AS847" s="114"/>
      <c r="AT847" s="107" t="s">
        <v>2333</v>
      </c>
    </row>
    <row r="848" spans="1:46" x14ac:dyDescent="0.25">
      <c r="A848" s="107" t="s">
        <v>2866</v>
      </c>
      <c r="B848" s="107" t="s">
        <v>1256</v>
      </c>
      <c r="C848" s="107" t="s">
        <v>1257</v>
      </c>
      <c r="D848" s="107" t="s">
        <v>34</v>
      </c>
      <c r="E848" s="107" t="s">
        <v>22</v>
      </c>
      <c r="F848" s="107" t="s">
        <v>45</v>
      </c>
      <c r="G848" s="107" t="s">
        <v>1069</v>
      </c>
      <c r="H848" s="107" t="s">
        <v>2711</v>
      </c>
      <c r="I848" s="107" t="s">
        <v>2441</v>
      </c>
      <c r="J848" s="107" t="s">
        <v>2442</v>
      </c>
      <c r="K848" s="107"/>
      <c r="L848" s="108">
        <v>80.430000000000007</v>
      </c>
      <c r="M848" s="93">
        <v>18</v>
      </c>
      <c r="N848" s="108">
        <v>72.12</v>
      </c>
      <c r="O848" s="107" t="s">
        <v>2867</v>
      </c>
      <c r="P848" s="107"/>
      <c r="Q848" s="107" t="s">
        <v>1321</v>
      </c>
      <c r="R848" s="107" t="s">
        <v>2179</v>
      </c>
      <c r="S848" s="107"/>
      <c r="T848" s="93">
        <v>46.39</v>
      </c>
      <c r="U848" s="107">
        <v>15</v>
      </c>
      <c r="V848" s="110">
        <v>45200</v>
      </c>
      <c r="W848" s="110"/>
      <c r="X848" s="107" t="s">
        <v>1261</v>
      </c>
      <c r="Y848" s="107"/>
      <c r="Z848" s="107"/>
      <c r="AA848" s="107"/>
      <c r="AB848" s="107"/>
      <c r="AC848" s="107" t="s">
        <v>2444</v>
      </c>
      <c r="AD848" s="107" t="s">
        <v>1264</v>
      </c>
      <c r="AE848" s="110">
        <v>44726</v>
      </c>
      <c r="AF848" s="107" t="s">
        <v>2445</v>
      </c>
      <c r="AG848" s="108">
        <v>1.1528E-2</v>
      </c>
      <c r="AH848" s="108">
        <v>0.01</v>
      </c>
      <c r="AI848" s="108">
        <v>0.92</v>
      </c>
      <c r="AJ848" s="107" t="s">
        <v>1267</v>
      </c>
      <c r="AK848" s="97">
        <v>32.659999999999997</v>
      </c>
      <c r="AL848" s="108">
        <v>4.5999999999999999E-2</v>
      </c>
      <c r="AM848" s="111"/>
      <c r="AN848" s="107">
        <v>4</v>
      </c>
      <c r="AO848" s="113" t="s">
        <v>1266</v>
      </c>
      <c r="AP848" s="113" t="s">
        <v>1267</v>
      </c>
      <c r="AQ848" s="113" t="s">
        <v>1261</v>
      </c>
      <c r="AR848" s="114" t="s">
        <v>1267</v>
      </c>
      <c r="AS848" s="107"/>
      <c r="AT848" s="107"/>
    </row>
    <row r="849" spans="1:46" x14ac:dyDescent="0.25">
      <c r="A849" s="107" t="s">
        <v>2868</v>
      </c>
      <c r="B849" s="107" t="s">
        <v>1269</v>
      </c>
      <c r="C849" s="107" t="s">
        <v>1257</v>
      </c>
      <c r="D849" s="107" t="s">
        <v>34</v>
      </c>
      <c r="E849" s="107" t="s">
        <v>22</v>
      </c>
      <c r="F849" s="107" t="s">
        <v>45</v>
      </c>
      <c r="G849" s="107" t="s">
        <v>1069</v>
      </c>
      <c r="H849" s="107" t="s">
        <v>2711</v>
      </c>
      <c r="I849" s="107" t="s">
        <v>2441</v>
      </c>
      <c r="J849" s="107" t="s">
        <v>2442</v>
      </c>
      <c r="K849" s="107"/>
      <c r="L849" s="108">
        <v>90.4</v>
      </c>
      <c r="M849" s="93">
        <v>18</v>
      </c>
      <c r="N849" s="108">
        <v>81.05</v>
      </c>
      <c r="O849" s="107" t="s">
        <v>2867</v>
      </c>
      <c r="P849" s="107"/>
      <c r="Q849" s="107" t="s">
        <v>1321</v>
      </c>
      <c r="R849" s="107" t="s">
        <v>2179</v>
      </c>
      <c r="S849" s="107"/>
      <c r="T849" s="93">
        <v>46.39</v>
      </c>
      <c r="U849" s="109">
        <v>15</v>
      </c>
      <c r="V849" s="110">
        <v>45200</v>
      </c>
      <c r="W849" s="110"/>
      <c r="X849" s="107" t="s">
        <v>1261</v>
      </c>
      <c r="Y849" s="107"/>
      <c r="Z849" s="107"/>
      <c r="AA849" s="107"/>
      <c r="AB849" s="107"/>
      <c r="AC849" s="107" t="s">
        <v>2444</v>
      </c>
      <c r="AD849" s="107" t="s">
        <v>1264</v>
      </c>
      <c r="AE849" s="110">
        <v>44726</v>
      </c>
      <c r="AF849" s="107" t="s">
        <v>2445</v>
      </c>
      <c r="AG849" s="108">
        <v>1.2955E-2</v>
      </c>
      <c r="AH849" s="108">
        <v>0.01</v>
      </c>
      <c r="AI849" s="108">
        <v>1.03</v>
      </c>
      <c r="AJ849" s="107" t="s">
        <v>26</v>
      </c>
      <c r="AK849" s="97">
        <v>26.51</v>
      </c>
      <c r="AL849" s="108">
        <v>5.2000000000000005E-2</v>
      </c>
      <c r="AM849" s="111"/>
      <c r="AN849" s="107">
        <v>4</v>
      </c>
      <c r="AO849" s="113" t="s">
        <v>1266</v>
      </c>
      <c r="AP849" s="113" t="s">
        <v>1267</v>
      </c>
      <c r="AQ849" s="113" t="s">
        <v>1261</v>
      </c>
      <c r="AR849" s="114" t="s">
        <v>1267</v>
      </c>
      <c r="AS849" s="107"/>
      <c r="AT849" s="107"/>
    </row>
    <row r="850" spans="1:46" x14ac:dyDescent="0.25">
      <c r="A850" s="107" t="s">
        <v>2869</v>
      </c>
      <c r="B850" s="107" t="s">
        <v>1271</v>
      </c>
      <c r="C850" s="107" t="s">
        <v>1257</v>
      </c>
      <c r="D850" s="107" t="s">
        <v>34</v>
      </c>
      <c r="E850" s="107" t="s">
        <v>22</v>
      </c>
      <c r="F850" s="107" t="s">
        <v>45</v>
      </c>
      <c r="G850" s="107" t="s">
        <v>1069</v>
      </c>
      <c r="H850" s="107" t="s">
        <v>2711</v>
      </c>
      <c r="I850" s="107" t="s">
        <v>2441</v>
      </c>
      <c r="J850" s="107" t="s">
        <v>2442</v>
      </c>
      <c r="K850" s="107"/>
      <c r="L850" s="108">
        <v>122.61</v>
      </c>
      <c r="M850" s="93">
        <v>18</v>
      </c>
      <c r="N850" s="108">
        <v>109.94</v>
      </c>
      <c r="O850" s="107" t="s">
        <v>2867</v>
      </c>
      <c r="P850" s="107"/>
      <c r="Q850" s="107" t="s">
        <v>1321</v>
      </c>
      <c r="R850" s="107" t="s">
        <v>2179</v>
      </c>
      <c r="S850" s="107"/>
      <c r="T850" s="93">
        <v>60.4</v>
      </c>
      <c r="U850" s="109">
        <v>15</v>
      </c>
      <c r="V850" s="110">
        <v>45200</v>
      </c>
      <c r="W850" s="110"/>
      <c r="X850" s="107" t="s">
        <v>1261</v>
      </c>
      <c r="Y850" s="107"/>
      <c r="Z850" s="107"/>
      <c r="AA850" s="107"/>
      <c r="AB850" s="107"/>
      <c r="AC850" s="107" t="s">
        <v>2444</v>
      </c>
      <c r="AD850" s="107" t="s">
        <v>1264</v>
      </c>
      <c r="AE850" s="110">
        <v>44726</v>
      </c>
      <c r="AF850" s="107" t="s">
        <v>2445</v>
      </c>
      <c r="AG850" s="108">
        <v>1.7572999999999998E-2</v>
      </c>
      <c r="AH850" s="108">
        <v>0.02</v>
      </c>
      <c r="AI850" s="108">
        <v>1.4</v>
      </c>
      <c r="AJ850" s="107" t="s">
        <v>26</v>
      </c>
      <c r="AK850" s="97">
        <v>13.45</v>
      </c>
      <c r="AL850" s="108">
        <v>7.0000000000000007E-2</v>
      </c>
      <c r="AM850" s="111"/>
      <c r="AN850" s="107">
        <v>4</v>
      </c>
      <c r="AO850" s="113" t="s">
        <v>1266</v>
      </c>
      <c r="AP850" s="113" t="s">
        <v>1267</v>
      </c>
      <c r="AQ850" s="113" t="s">
        <v>1261</v>
      </c>
      <c r="AR850" s="114" t="s">
        <v>1267</v>
      </c>
      <c r="AS850" s="107"/>
      <c r="AT850" s="107"/>
    </row>
    <row r="851" spans="1:46" x14ac:dyDescent="0.25">
      <c r="A851" s="106" t="s">
        <v>2870</v>
      </c>
      <c r="B851" s="107" t="s">
        <v>1269</v>
      </c>
      <c r="C851" s="107" t="s">
        <v>2871</v>
      </c>
      <c r="D851" s="107" t="s">
        <v>34</v>
      </c>
      <c r="E851" s="107" t="s">
        <v>22</v>
      </c>
      <c r="F851" s="107" t="s">
        <v>45</v>
      </c>
      <c r="G851" s="107" t="s">
        <v>2872</v>
      </c>
      <c r="H851" s="107" t="s">
        <v>2873</v>
      </c>
      <c r="I851" s="107" t="s">
        <v>2465</v>
      </c>
      <c r="J851" s="107" t="s">
        <v>2874</v>
      </c>
      <c r="K851" s="107" t="s">
        <v>2875</v>
      </c>
      <c r="L851" s="108">
        <v>1351.1290870181795</v>
      </c>
      <c r="M851" s="93">
        <v>3000</v>
      </c>
      <c r="N851" s="108">
        <v>1212</v>
      </c>
      <c r="O851" s="107" t="s">
        <v>2876</v>
      </c>
      <c r="P851" s="107"/>
      <c r="Q851" s="107" t="s">
        <v>1377</v>
      </c>
      <c r="R851" s="107" t="s">
        <v>2179</v>
      </c>
      <c r="S851" s="107"/>
      <c r="T851" s="93">
        <v>9764.67</v>
      </c>
      <c r="U851" s="109">
        <v>20</v>
      </c>
      <c r="V851" s="110">
        <v>45200</v>
      </c>
      <c r="W851" s="110"/>
      <c r="X851" s="107" t="s">
        <v>1261</v>
      </c>
      <c r="Y851" s="107" t="s">
        <v>2877</v>
      </c>
      <c r="Z851" s="107"/>
      <c r="AA851" s="107"/>
      <c r="AB851" s="107"/>
      <c r="AC851" s="107"/>
      <c r="AD851" s="107" t="s">
        <v>1331</v>
      </c>
      <c r="AE851" s="110"/>
      <c r="AF851" s="106"/>
      <c r="AG851" s="108">
        <v>0.22038036434711175</v>
      </c>
      <c r="AH851" s="108">
        <v>0.22986086098340974</v>
      </c>
      <c r="AI851" s="108">
        <v>0.85298101004298255</v>
      </c>
      <c r="AJ851" s="107" t="s">
        <v>1267</v>
      </c>
      <c r="AK851" s="97">
        <v>241.91698466089019</v>
      </c>
      <c r="AL851" s="108">
        <v>0.62827502546345293</v>
      </c>
      <c r="AM851" s="111"/>
      <c r="AN851" s="112">
        <v>10</v>
      </c>
      <c r="AO851" s="113" t="s">
        <v>1266</v>
      </c>
      <c r="AP851" s="113" t="s">
        <v>1267</v>
      </c>
      <c r="AQ851" s="113" t="s">
        <v>1261</v>
      </c>
      <c r="AR851" s="114" t="s">
        <v>1267</v>
      </c>
      <c r="AS851" s="114"/>
      <c r="AT851" s="107"/>
    </row>
    <row r="852" spans="1:46" x14ac:dyDescent="0.25">
      <c r="A852" s="106" t="s">
        <v>2878</v>
      </c>
      <c r="B852" s="107" t="s">
        <v>1269</v>
      </c>
      <c r="C852" s="107" t="s">
        <v>2879</v>
      </c>
      <c r="D852" s="107" t="s">
        <v>34</v>
      </c>
      <c r="E852" s="107" t="s">
        <v>22</v>
      </c>
      <c r="F852" s="107" t="s">
        <v>45</v>
      </c>
      <c r="G852" s="107" t="s">
        <v>2872</v>
      </c>
      <c r="H852" s="107" t="s">
        <v>2873</v>
      </c>
      <c r="I852" s="107" t="s">
        <v>2465</v>
      </c>
      <c r="J852" s="107" t="s">
        <v>2874</v>
      </c>
      <c r="K852" s="107" t="s">
        <v>2875</v>
      </c>
      <c r="L852" s="108">
        <v>1407.8990447103224</v>
      </c>
      <c r="M852" s="93">
        <v>3000</v>
      </c>
      <c r="N852" s="108">
        <v>1263</v>
      </c>
      <c r="O852" s="107" t="s">
        <v>2876</v>
      </c>
      <c r="P852" s="107"/>
      <c r="Q852" s="107" t="s">
        <v>1377</v>
      </c>
      <c r="R852" s="107" t="s">
        <v>2179</v>
      </c>
      <c r="S852" s="107"/>
      <c r="T852" s="93">
        <v>9764.67</v>
      </c>
      <c r="U852" s="109">
        <v>20</v>
      </c>
      <c r="V852" s="110">
        <v>45200</v>
      </c>
      <c r="W852" s="110"/>
      <c r="X852" s="107" t="s">
        <v>1261</v>
      </c>
      <c r="Y852" s="107" t="s">
        <v>2877</v>
      </c>
      <c r="Z852" s="107"/>
      <c r="AA852" s="107"/>
      <c r="AB852" s="107"/>
      <c r="AC852" s="107"/>
      <c r="AD852" s="107" t="s">
        <v>1331</v>
      </c>
      <c r="AE852" s="110"/>
      <c r="AF852" s="106"/>
      <c r="AG852" s="108">
        <v>0.22918802777718647</v>
      </c>
      <c r="AH852" s="108">
        <v>0.23904064501494035</v>
      </c>
      <c r="AI852" s="108">
        <v>0.89570503780098021</v>
      </c>
      <c r="AJ852" s="107" t="s">
        <v>1267</v>
      </c>
      <c r="AK852" s="97">
        <v>231.04074775951125</v>
      </c>
      <c r="AL852" s="108">
        <v>0.65467305579029933</v>
      </c>
      <c r="AM852" s="111"/>
      <c r="AN852" s="112">
        <v>10</v>
      </c>
      <c r="AO852" s="113" t="s">
        <v>1266</v>
      </c>
      <c r="AP852" s="113" t="s">
        <v>1267</v>
      </c>
      <c r="AQ852" s="113" t="s">
        <v>1261</v>
      </c>
      <c r="AR852" s="114" t="s">
        <v>1267</v>
      </c>
      <c r="AS852" s="114"/>
      <c r="AT852" s="107"/>
    </row>
    <row r="853" spans="1:46" x14ac:dyDescent="0.25">
      <c r="A853" s="107" t="s">
        <v>2880</v>
      </c>
      <c r="B853" s="107" t="s">
        <v>1269</v>
      </c>
      <c r="C853" s="107" t="s">
        <v>2881</v>
      </c>
      <c r="D853" s="107" t="s">
        <v>34</v>
      </c>
      <c r="E853" s="107" t="s">
        <v>22</v>
      </c>
      <c r="F853" s="107" t="s">
        <v>45</v>
      </c>
      <c r="G853" s="107" t="s">
        <v>2872</v>
      </c>
      <c r="H853" s="107" t="s">
        <v>2873</v>
      </c>
      <c r="I853" s="107" t="s">
        <v>2465</v>
      </c>
      <c r="J853" s="107" t="s">
        <v>2874</v>
      </c>
      <c r="K853" s="107" t="s">
        <v>2875</v>
      </c>
      <c r="L853" s="108">
        <v>1512.533868691919</v>
      </c>
      <c r="M853" s="93">
        <v>3000</v>
      </c>
      <c r="N853" s="108">
        <v>1357</v>
      </c>
      <c r="O853" s="107" t="s">
        <v>2876</v>
      </c>
      <c r="P853" s="107"/>
      <c r="Q853" s="107" t="s">
        <v>1377</v>
      </c>
      <c r="R853" s="107" t="s">
        <v>2179</v>
      </c>
      <c r="S853" s="107"/>
      <c r="T853" s="93">
        <v>9764.67</v>
      </c>
      <c r="U853" s="109">
        <v>20</v>
      </c>
      <c r="V853" s="110">
        <v>45200</v>
      </c>
      <c r="W853" s="110"/>
      <c r="X853" s="107" t="s">
        <v>1261</v>
      </c>
      <c r="Y853" s="107" t="s">
        <v>2877</v>
      </c>
      <c r="Z853" s="107"/>
      <c r="AA853" s="107"/>
      <c r="AB853" s="107"/>
      <c r="AC853" s="107"/>
      <c r="AD853" s="107" t="s">
        <v>1331</v>
      </c>
      <c r="AE853" s="110"/>
      <c r="AF853" s="107"/>
      <c r="AG853" s="108">
        <v>0.24542176037379476</v>
      </c>
      <c r="AH853" s="108">
        <v>0.25596024695540853</v>
      </c>
      <c r="AI853" s="108">
        <v>0.97445128504121126</v>
      </c>
      <c r="AJ853" s="107" t="s">
        <v>1267</v>
      </c>
      <c r="AK853" s="97">
        <v>213.1335317870749</v>
      </c>
      <c r="AL853" s="108">
        <v>0.70332824894174173</v>
      </c>
      <c r="AM853" s="111"/>
      <c r="AN853" s="107">
        <v>10</v>
      </c>
      <c r="AO853" s="113" t="s">
        <v>1266</v>
      </c>
      <c r="AP853" s="113" t="s">
        <v>1267</v>
      </c>
      <c r="AQ853" s="113" t="s">
        <v>1261</v>
      </c>
      <c r="AR853" s="114" t="s">
        <v>1267</v>
      </c>
      <c r="AS853" s="107"/>
      <c r="AT853" s="107"/>
    </row>
    <row r="854" spans="1:46" x14ac:dyDescent="0.25">
      <c r="A854" s="107" t="s">
        <v>2882</v>
      </c>
      <c r="B854" s="107" t="s">
        <v>1271</v>
      </c>
      <c r="C854" s="107" t="s">
        <v>2871</v>
      </c>
      <c r="D854" s="107" t="s">
        <v>34</v>
      </c>
      <c r="E854" s="107" t="s">
        <v>22</v>
      </c>
      <c r="F854" s="107" t="s">
        <v>45</v>
      </c>
      <c r="G854" s="107" t="s">
        <v>2872</v>
      </c>
      <c r="H854" s="107" t="s">
        <v>2873</v>
      </c>
      <c r="I854" s="107" t="s">
        <v>2465</v>
      </c>
      <c r="J854" s="107" t="s">
        <v>2874</v>
      </c>
      <c r="K854" s="107" t="s">
        <v>2875</v>
      </c>
      <c r="L854" s="108">
        <v>2549.5553596174782</v>
      </c>
      <c r="M854" s="93">
        <v>3000</v>
      </c>
      <c r="N854" s="108">
        <v>2287</v>
      </c>
      <c r="O854" s="107" t="s">
        <v>2876</v>
      </c>
      <c r="P854" s="107"/>
      <c r="Q854" s="107" t="s">
        <v>1377</v>
      </c>
      <c r="R854" s="107" t="s">
        <v>2179</v>
      </c>
      <c r="S854" s="107"/>
      <c r="T854" s="93">
        <v>8238</v>
      </c>
      <c r="U854" s="109">
        <v>20</v>
      </c>
      <c r="V854" s="110">
        <v>45200</v>
      </c>
      <c r="W854" s="110"/>
      <c r="X854" s="107" t="s">
        <v>1261</v>
      </c>
      <c r="Y854" s="107" t="s">
        <v>2877</v>
      </c>
      <c r="Z854" s="107"/>
      <c r="AA854" s="107"/>
      <c r="AB854" s="107"/>
      <c r="AC854" s="107"/>
      <c r="AD854" s="107" t="s">
        <v>1331</v>
      </c>
      <c r="AE854" s="110"/>
      <c r="AF854" s="107"/>
      <c r="AG854" s="108">
        <v>0.41598108676059981</v>
      </c>
      <c r="AH854" s="108">
        <v>0.43387800010848537</v>
      </c>
      <c r="AI854" s="108">
        <v>0.81864008399891575</v>
      </c>
      <c r="AJ854" s="107" t="s">
        <v>1267</v>
      </c>
      <c r="AK854" s="97">
        <v>252.89866519690659</v>
      </c>
      <c r="AL854" s="108">
        <v>1.1855432422221273</v>
      </c>
      <c r="AM854" s="111"/>
      <c r="AN854" s="107">
        <v>10</v>
      </c>
      <c r="AO854" s="113" t="s">
        <v>1266</v>
      </c>
      <c r="AP854" s="113" t="s">
        <v>1267</v>
      </c>
      <c r="AQ854" s="113" t="s">
        <v>1261</v>
      </c>
      <c r="AR854" s="114" t="s">
        <v>1267</v>
      </c>
      <c r="AS854" s="107"/>
      <c r="AT854" s="107"/>
    </row>
    <row r="855" spans="1:46" x14ac:dyDescent="0.25">
      <c r="A855" s="106" t="s">
        <v>2883</v>
      </c>
      <c r="B855" s="107" t="s">
        <v>1271</v>
      </c>
      <c r="C855" s="107" t="s">
        <v>2879</v>
      </c>
      <c r="D855" s="107" t="s">
        <v>34</v>
      </c>
      <c r="E855" s="107" t="s">
        <v>22</v>
      </c>
      <c r="F855" s="107" t="s">
        <v>45</v>
      </c>
      <c r="G855" s="107" t="s">
        <v>2872</v>
      </c>
      <c r="H855" s="107" t="s">
        <v>2873</v>
      </c>
      <c r="I855" s="107" t="s">
        <v>2465</v>
      </c>
      <c r="J855" s="107" t="s">
        <v>2874</v>
      </c>
      <c r="K855" s="107" t="s">
        <v>2875</v>
      </c>
      <c r="L855" s="108">
        <v>2606.3253173096209</v>
      </c>
      <c r="M855" s="93">
        <v>3000</v>
      </c>
      <c r="N855" s="108">
        <v>2338</v>
      </c>
      <c r="O855" s="107" t="s">
        <v>2876</v>
      </c>
      <c r="P855" s="107"/>
      <c r="Q855" s="107" t="s">
        <v>1377</v>
      </c>
      <c r="R855" s="107" t="s">
        <v>2179</v>
      </c>
      <c r="S855" s="107"/>
      <c r="T855" s="93">
        <v>8238</v>
      </c>
      <c r="U855" s="109">
        <v>20</v>
      </c>
      <c r="V855" s="110">
        <v>45200</v>
      </c>
      <c r="W855" s="110"/>
      <c r="X855" s="107" t="s">
        <v>1261</v>
      </c>
      <c r="Y855" s="107" t="s">
        <v>2877</v>
      </c>
      <c r="Z855" s="107"/>
      <c r="AA855" s="107"/>
      <c r="AB855" s="107"/>
      <c r="AC855" s="107"/>
      <c r="AD855" s="107" t="s">
        <v>1331</v>
      </c>
      <c r="AE855" s="110"/>
      <c r="AF855" s="106"/>
      <c r="AG855" s="108">
        <v>0.42478875019067452</v>
      </c>
      <c r="AH855" s="108">
        <v>0.44305778414001595</v>
      </c>
      <c r="AI855" s="108">
        <v>0.84039625011263286</v>
      </c>
      <c r="AJ855" s="107" t="s">
        <v>1267</v>
      </c>
      <c r="AK855" s="97">
        <v>246.78428147931191</v>
      </c>
      <c r="AL855" s="108">
        <v>1.2119412725489735</v>
      </c>
      <c r="AM855" s="111"/>
      <c r="AN855" s="112">
        <v>10</v>
      </c>
      <c r="AO855" s="113" t="s">
        <v>1266</v>
      </c>
      <c r="AP855" s="113" t="s">
        <v>1267</v>
      </c>
      <c r="AQ855" s="113" t="s">
        <v>1261</v>
      </c>
      <c r="AR855" s="114" t="s">
        <v>1267</v>
      </c>
      <c r="AS855" s="114"/>
      <c r="AT855" s="120"/>
    </row>
    <row r="856" spans="1:46" x14ac:dyDescent="0.25">
      <c r="A856" s="106" t="s">
        <v>2884</v>
      </c>
      <c r="B856" s="107" t="s">
        <v>1271</v>
      </c>
      <c r="C856" s="107" t="s">
        <v>2881</v>
      </c>
      <c r="D856" s="107" t="s">
        <v>34</v>
      </c>
      <c r="E856" s="107" t="s">
        <v>22</v>
      </c>
      <c r="F856" s="107" t="s">
        <v>45</v>
      </c>
      <c r="G856" s="107" t="s">
        <v>2872</v>
      </c>
      <c r="H856" s="107" t="s">
        <v>2873</v>
      </c>
      <c r="I856" s="107" t="s">
        <v>2465</v>
      </c>
      <c r="J856" s="107" t="s">
        <v>2874</v>
      </c>
      <c r="K856" s="107" t="s">
        <v>2875</v>
      </c>
      <c r="L856" s="108">
        <v>2710.9601412912175</v>
      </c>
      <c r="M856" s="93">
        <v>3000</v>
      </c>
      <c r="N856" s="108">
        <v>2432</v>
      </c>
      <c r="O856" s="107" t="s">
        <v>2876</v>
      </c>
      <c r="P856" s="107"/>
      <c r="Q856" s="107" t="s">
        <v>1377</v>
      </c>
      <c r="R856" s="107" t="s">
        <v>2179</v>
      </c>
      <c r="S856" s="107"/>
      <c r="T856" s="93">
        <v>8238</v>
      </c>
      <c r="U856" s="109">
        <v>20</v>
      </c>
      <c r="V856" s="110">
        <v>45200</v>
      </c>
      <c r="W856" s="110"/>
      <c r="X856" s="107" t="s">
        <v>1261</v>
      </c>
      <c r="Y856" s="107" t="s">
        <v>2877</v>
      </c>
      <c r="Z856" s="107"/>
      <c r="AA856" s="107"/>
      <c r="AB856" s="107"/>
      <c r="AC856" s="107"/>
      <c r="AD856" s="107" t="s">
        <v>1331</v>
      </c>
      <c r="AE856" s="110"/>
      <c r="AF856" s="106"/>
      <c r="AG856" s="108">
        <v>0.44102248278728284</v>
      </c>
      <c r="AH856" s="108">
        <v>0.45997738608048416</v>
      </c>
      <c r="AI856" s="108">
        <v>0.88049585040066003</v>
      </c>
      <c r="AJ856" s="107" t="s">
        <v>1267</v>
      </c>
      <c r="AK856" s="97">
        <v>236.18560387639243</v>
      </c>
      <c r="AL856" s="108">
        <v>1.2605964657004161</v>
      </c>
      <c r="AM856" s="111"/>
      <c r="AN856" s="112">
        <v>10</v>
      </c>
      <c r="AO856" s="113" t="s">
        <v>1266</v>
      </c>
      <c r="AP856" s="113" t="s">
        <v>1267</v>
      </c>
      <c r="AQ856" s="113" t="s">
        <v>1261</v>
      </c>
      <c r="AR856" s="114" t="s">
        <v>1267</v>
      </c>
      <c r="AS856" s="114"/>
      <c r="AT856" s="120"/>
    </row>
    <row r="857" spans="1:46" x14ac:dyDescent="0.25">
      <c r="A857" s="107" t="s">
        <v>2885</v>
      </c>
      <c r="B857" s="107" t="s">
        <v>1269</v>
      </c>
      <c r="C857" s="107" t="s">
        <v>2871</v>
      </c>
      <c r="D857" s="107" t="s">
        <v>34</v>
      </c>
      <c r="E857" s="107" t="s">
        <v>22</v>
      </c>
      <c r="F857" s="107" t="s">
        <v>45</v>
      </c>
      <c r="G857" s="107" t="s">
        <v>2872</v>
      </c>
      <c r="H857" s="107" t="s">
        <v>2873</v>
      </c>
      <c r="I857" s="107" t="s">
        <v>2465</v>
      </c>
      <c r="J857" s="107" t="s">
        <v>2886</v>
      </c>
      <c r="K857" s="107" t="s">
        <v>2875</v>
      </c>
      <c r="L857" s="108">
        <v>4030.0214683942727</v>
      </c>
      <c r="M857" s="93">
        <v>3000</v>
      </c>
      <c r="N857" s="108">
        <v>3615</v>
      </c>
      <c r="O857" s="107" t="s">
        <v>2887</v>
      </c>
      <c r="P857" s="107"/>
      <c r="Q857" s="107" t="s">
        <v>1377</v>
      </c>
      <c r="R857" s="107" t="s">
        <v>2179</v>
      </c>
      <c r="S857" s="107"/>
      <c r="T857" s="93">
        <v>13722.64</v>
      </c>
      <c r="U857" s="109">
        <v>20</v>
      </c>
      <c r="V857" s="110">
        <v>45200</v>
      </c>
      <c r="W857" s="110"/>
      <c r="X857" s="107" t="s">
        <v>1261</v>
      </c>
      <c r="Y857" s="107" t="s">
        <v>2877</v>
      </c>
      <c r="Z857" s="107"/>
      <c r="AA857" s="107"/>
      <c r="AB857" s="107"/>
      <c r="AC857" s="107"/>
      <c r="AD857" s="107" t="s">
        <v>1331</v>
      </c>
      <c r="AE857" s="110"/>
      <c r="AF857" s="107"/>
      <c r="AG857" s="108">
        <v>0.65756993736419189</v>
      </c>
      <c r="AH857" s="108">
        <v>0.68586139759787357</v>
      </c>
      <c r="AI857" s="108">
        <v>0.88180953207847579</v>
      </c>
      <c r="AJ857" s="107" t="s">
        <v>1267</v>
      </c>
      <c r="AK857" s="97">
        <v>232.71694316394112</v>
      </c>
      <c r="AL857" s="108">
        <v>1.8739599828033366</v>
      </c>
      <c r="AM857" s="111"/>
      <c r="AN857" s="107">
        <v>10</v>
      </c>
      <c r="AO857" s="113" t="s">
        <v>1266</v>
      </c>
      <c r="AP857" s="113" t="s">
        <v>1267</v>
      </c>
      <c r="AQ857" s="113" t="s">
        <v>1261</v>
      </c>
      <c r="AR857" s="114" t="s">
        <v>1267</v>
      </c>
      <c r="AS857" s="107"/>
      <c r="AT857" s="107"/>
    </row>
    <row r="858" spans="1:46" x14ac:dyDescent="0.25">
      <c r="A858" s="106" t="s">
        <v>2888</v>
      </c>
      <c r="B858" s="107" t="s">
        <v>1269</v>
      </c>
      <c r="C858" s="107" t="s">
        <v>2879</v>
      </c>
      <c r="D858" s="107" t="s">
        <v>34</v>
      </c>
      <c r="E858" s="107" t="s">
        <v>22</v>
      </c>
      <c r="F858" s="107" t="s">
        <v>45</v>
      </c>
      <c r="G858" s="107" t="s">
        <v>2872</v>
      </c>
      <c r="H858" s="107" t="s">
        <v>2873</v>
      </c>
      <c r="I858" s="107" t="s">
        <v>2465</v>
      </c>
      <c r="J858" s="107" t="s">
        <v>2886</v>
      </c>
      <c r="K858" s="107" t="s">
        <v>2875</v>
      </c>
      <c r="L858" s="108">
        <v>4109.0541545931383</v>
      </c>
      <c r="M858" s="93">
        <v>3000</v>
      </c>
      <c r="N858" s="108">
        <v>3686</v>
      </c>
      <c r="O858" s="107" t="s">
        <v>2887</v>
      </c>
      <c r="P858" s="107"/>
      <c r="Q858" s="107" t="s">
        <v>1377</v>
      </c>
      <c r="R858" s="107" t="s">
        <v>2179</v>
      </c>
      <c r="S858" s="107"/>
      <c r="T858" s="93">
        <v>13722.64</v>
      </c>
      <c r="U858" s="109">
        <v>20</v>
      </c>
      <c r="V858" s="110">
        <v>45200</v>
      </c>
      <c r="W858" s="110"/>
      <c r="X858" s="107" t="s">
        <v>1261</v>
      </c>
      <c r="Y858" s="107" t="s">
        <v>2877</v>
      </c>
      <c r="Z858" s="107"/>
      <c r="AA858" s="107"/>
      <c r="AB858" s="107"/>
      <c r="AC858" s="107"/>
      <c r="AD858" s="107" t="s">
        <v>1331</v>
      </c>
      <c r="AE858" s="110"/>
      <c r="AF858" s="106"/>
      <c r="AG858" s="108">
        <v>0.66983158645311935</v>
      </c>
      <c r="AH858" s="108">
        <v>0.69864109693588672</v>
      </c>
      <c r="AI858" s="108">
        <v>0.90245428722797749</v>
      </c>
      <c r="AJ858" s="107" t="s">
        <v>1267</v>
      </c>
      <c r="AK858" s="97">
        <v>227.70593648733544</v>
      </c>
      <c r="AL858" s="108">
        <v>1.910710181885809</v>
      </c>
      <c r="AM858" s="111"/>
      <c r="AN858" s="112">
        <v>10</v>
      </c>
      <c r="AO858" s="113" t="s">
        <v>1266</v>
      </c>
      <c r="AP858" s="113" t="s">
        <v>1267</v>
      </c>
      <c r="AQ858" s="113" t="s">
        <v>1261</v>
      </c>
      <c r="AR858" s="114" t="s">
        <v>1267</v>
      </c>
      <c r="AS858" s="114"/>
      <c r="AT858" s="107"/>
    </row>
    <row r="859" spans="1:46" x14ac:dyDescent="0.25">
      <c r="A859" s="107" t="s">
        <v>2889</v>
      </c>
      <c r="B859" s="107" t="s">
        <v>1269</v>
      </c>
      <c r="C859" s="107" t="s">
        <v>2881</v>
      </c>
      <c r="D859" s="107" t="s">
        <v>34</v>
      </c>
      <c r="E859" s="107" t="s">
        <v>22</v>
      </c>
      <c r="F859" s="107" t="s">
        <v>45</v>
      </c>
      <c r="G859" s="107" t="s">
        <v>2872</v>
      </c>
      <c r="H859" s="107" t="s">
        <v>2873</v>
      </c>
      <c r="I859" s="107" t="s">
        <v>2465</v>
      </c>
      <c r="J859" s="107" t="s">
        <v>2886</v>
      </c>
      <c r="K859" s="107" t="s">
        <v>2875</v>
      </c>
      <c r="L859" s="108">
        <v>4261.5538448641882</v>
      </c>
      <c r="M859" s="93">
        <v>3000</v>
      </c>
      <c r="N859" s="108">
        <v>3823</v>
      </c>
      <c r="O859" s="107" t="s">
        <v>2887</v>
      </c>
      <c r="P859" s="107"/>
      <c r="Q859" s="107" t="s">
        <v>1377</v>
      </c>
      <c r="R859" s="107" t="s">
        <v>2179</v>
      </c>
      <c r="S859" s="107"/>
      <c r="T859" s="93">
        <v>13722.64</v>
      </c>
      <c r="U859" s="109">
        <v>20</v>
      </c>
      <c r="V859" s="110">
        <v>45200</v>
      </c>
      <c r="W859" s="110"/>
      <c r="X859" s="107" t="s">
        <v>1261</v>
      </c>
      <c r="Y859" s="107" t="s">
        <v>2877</v>
      </c>
      <c r="Z859" s="107"/>
      <c r="AA859" s="107"/>
      <c r="AB859" s="107"/>
      <c r="AC859" s="107"/>
      <c r="AD859" s="107" t="s">
        <v>1331</v>
      </c>
      <c r="AE859" s="110"/>
      <c r="AF859" s="107"/>
      <c r="AG859" s="108">
        <v>0.69349138821626133</v>
      </c>
      <c r="AH859" s="108">
        <v>0.7233005167852925</v>
      </c>
      <c r="AI859" s="108">
        <v>0.94228994153053725</v>
      </c>
      <c r="AJ859" s="107" t="s">
        <v>1267</v>
      </c>
      <c r="AK859" s="97">
        <v>218.56213941184626</v>
      </c>
      <c r="AL859" s="108">
        <v>1.9816225378618473</v>
      </c>
      <c r="AM859" s="111"/>
      <c r="AN859" s="107">
        <v>10</v>
      </c>
      <c r="AO859" s="113" t="s">
        <v>1266</v>
      </c>
      <c r="AP859" s="113" t="s">
        <v>1267</v>
      </c>
      <c r="AQ859" s="113" t="s">
        <v>1261</v>
      </c>
      <c r="AR859" s="114" t="s">
        <v>1267</v>
      </c>
      <c r="AS859" s="107"/>
      <c r="AT859" s="107"/>
    </row>
    <row r="860" spans="1:46" x14ac:dyDescent="0.25">
      <c r="A860" s="106" t="s">
        <v>2890</v>
      </c>
      <c r="B860" s="107" t="s">
        <v>1271</v>
      </c>
      <c r="C860" s="107" t="s">
        <v>2871</v>
      </c>
      <c r="D860" s="107" t="s">
        <v>34</v>
      </c>
      <c r="E860" s="107" t="s">
        <v>22</v>
      </c>
      <c r="F860" s="107" t="s">
        <v>45</v>
      </c>
      <c r="G860" s="107" t="s">
        <v>2872</v>
      </c>
      <c r="H860" s="107" t="s">
        <v>2873</v>
      </c>
      <c r="I860" s="107" t="s">
        <v>2465</v>
      </c>
      <c r="J860" s="107" t="s">
        <v>2886</v>
      </c>
      <c r="K860" s="107" t="s">
        <v>2875</v>
      </c>
      <c r="L860" s="108">
        <v>5548.3996853991512</v>
      </c>
      <c r="M860" s="93">
        <v>3000</v>
      </c>
      <c r="N860" s="108">
        <v>4977</v>
      </c>
      <c r="O860" s="107" t="s">
        <v>2887</v>
      </c>
      <c r="P860" s="107"/>
      <c r="Q860" s="107" t="s">
        <v>1377</v>
      </c>
      <c r="R860" s="107" t="s">
        <v>2179</v>
      </c>
      <c r="S860" s="107"/>
      <c r="T860" s="93">
        <v>19716</v>
      </c>
      <c r="U860" s="109">
        <v>20</v>
      </c>
      <c r="V860" s="110">
        <v>45200</v>
      </c>
      <c r="W860" s="110"/>
      <c r="X860" s="107" t="s">
        <v>1261</v>
      </c>
      <c r="Y860" s="107" t="s">
        <v>2877</v>
      </c>
      <c r="Z860" s="107"/>
      <c r="AA860" s="107"/>
      <c r="AB860" s="107"/>
      <c r="AC860" s="107"/>
      <c r="AD860" s="107" t="s">
        <v>1331</v>
      </c>
      <c r="AE860" s="110"/>
      <c r="AF860" s="106"/>
      <c r="AG860" s="108">
        <v>0.90539150380807154</v>
      </c>
      <c r="AH860" s="108">
        <v>0.94434636828471352</v>
      </c>
      <c r="AI860" s="108">
        <v>0.74398561603619984</v>
      </c>
      <c r="AJ860" s="107" t="s">
        <v>1267</v>
      </c>
      <c r="AK860" s="97">
        <v>280.91597640148905</v>
      </c>
      <c r="AL860" s="108">
        <v>2.5800058537106052</v>
      </c>
      <c r="AM860" s="111"/>
      <c r="AN860" s="112">
        <v>10</v>
      </c>
      <c r="AO860" s="113" t="s">
        <v>1266</v>
      </c>
      <c r="AP860" s="113" t="s">
        <v>1267</v>
      </c>
      <c r="AQ860" s="113" t="s">
        <v>1261</v>
      </c>
      <c r="AR860" s="114" t="s">
        <v>1267</v>
      </c>
      <c r="AS860" s="114"/>
      <c r="AT860" s="107"/>
    </row>
    <row r="861" spans="1:46" x14ac:dyDescent="0.25">
      <c r="A861" s="107" t="s">
        <v>2891</v>
      </c>
      <c r="B861" s="107" t="s">
        <v>1271</v>
      </c>
      <c r="C861" s="107" t="s">
        <v>2879</v>
      </c>
      <c r="D861" s="107" t="s">
        <v>34</v>
      </c>
      <c r="E861" s="107" t="s">
        <v>22</v>
      </c>
      <c r="F861" s="107" t="s">
        <v>45</v>
      </c>
      <c r="G861" s="107" t="s">
        <v>2872</v>
      </c>
      <c r="H861" s="107" t="s">
        <v>2873</v>
      </c>
      <c r="I861" s="107" t="s">
        <v>2465</v>
      </c>
      <c r="J861" s="107" t="s">
        <v>2886</v>
      </c>
      <c r="K861" s="107" t="s">
        <v>2875</v>
      </c>
      <c r="L861" s="108">
        <v>5627.4323715980163</v>
      </c>
      <c r="M861" s="93">
        <v>3000</v>
      </c>
      <c r="N861" s="108">
        <v>5048</v>
      </c>
      <c r="O861" s="107" t="s">
        <v>2887</v>
      </c>
      <c r="P861" s="107"/>
      <c r="Q861" s="107" t="s">
        <v>1377</v>
      </c>
      <c r="R861" s="107" t="s">
        <v>2179</v>
      </c>
      <c r="S861" s="107"/>
      <c r="T861" s="93">
        <v>19716</v>
      </c>
      <c r="U861" s="109">
        <v>20</v>
      </c>
      <c r="V861" s="110">
        <v>45200</v>
      </c>
      <c r="W861" s="110"/>
      <c r="X861" s="107" t="s">
        <v>1261</v>
      </c>
      <c r="Y861" s="107" t="s">
        <v>2877</v>
      </c>
      <c r="Z861" s="107"/>
      <c r="AA861" s="107"/>
      <c r="AB861" s="107"/>
      <c r="AC861" s="107"/>
      <c r="AD861" s="107" t="s">
        <v>1331</v>
      </c>
      <c r="AE861" s="110"/>
      <c r="AF861" s="107"/>
      <c r="AG861" s="108">
        <v>0.917653152896999</v>
      </c>
      <c r="AH861" s="108">
        <v>0.95712606762272667</v>
      </c>
      <c r="AI861" s="108">
        <v>0.75664094727665832</v>
      </c>
      <c r="AJ861" s="107" t="s">
        <v>1267</v>
      </c>
      <c r="AK861" s="97">
        <v>276.58010965783888</v>
      </c>
      <c r="AL861" s="108">
        <v>2.6167560527930775</v>
      </c>
      <c r="AM861" s="111"/>
      <c r="AN861" s="107">
        <v>10</v>
      </c>
      <c r="AO861" s="113" t="s">
        <v>1266</v>
      </c>
      <c r="AP861" s="113" t="s">
        <v>1267</v>
      </c>
      <c r="AQ861" s="113" t="s">
        <v>1261</v>
      </c>
      <c r="AR861" s="114" t="s">
        <v>1267</v>
      </c>
      <c r="AS861" s="107"/>
      <c r="AT861" s="107"/>
    </row>
    <row r="862" spans="1:46" x14ac:dyDescent="0.25">
      <c r="A862" s="106" t="s">
        <v>2892</v>
      </c>
      <c r="B862" s="107" t="s">
        <v>1271</v>
      </c>
      <c r="C862" s="107" t="s">
        <v>2881</v>
      </c>
      <c r="D862" s="107" t="s">
        <v>34</v>
      </c>
      <c r="E862" s="107" t="s">
        <v>22</v>
      </c>
      <c r="F862" s="107" t="s">
        <v>45</v>
      </c>
      <c r="G862" s="107" t="s">
        <v>2872</v>
      </c>
      <c r="H862" s="107" t="s">
        <v>2873</v>
      </c>
      <c r="I862" s="107" t="s">
        <v>2465</v>
      </c>
      <c r="J862" s="107" t="s">
        <v>2886</v>
      </c>
      <c r="K862" s="107" t="s">
        <v>2875</v>
      </c>
      <c r="L862" s="108">
        <v>5779.9320618690672</v>
      </c>
      <c r="M862" s="93">
        <v>3000</v>
      </c>
      <c r="N862" s="108">
        <v>5185</v>
      </c>
      <c r="O862" s="107" t="s">
        <v>2887</v>
      </c>
      <c r="P862" s="107"/>
      <c r="Q862" s="107" t="s">
        <v>1377</v>
      </c>
      <c r="R862" s="107" t="s">
        <v>2179</v>
      </c>
      <c r="S862" s="107"/>
      <c r="T862" s="93">
        <v>19716</v>
      </c>
      <c r="U862" s="109">
        <v>20</v>
      </c>
      <c r="V862" s="110">
        <v>45200</v>
      </c>
      <c r="W862" s="110"/>
      <c r="X862" s="107" t="s">
        <v>1261</v>
      </c>
      <c r="Y862" s="107" t="s">
        <v>2877</v>
      </c>
      <c r="Z862" s="107"/>
      <c r="AA862" s="107"/>
      <c r="AB862" s="107"/>
      <c r="AC862" s="107"/>
      <c r="AD862" s="107" t="s">
        <v>1331</v>
      </c>
      <c r="AE862" s="110"/>
      <c r="AF862" s="106"/>
      <c r="AG862" s="108">
        <v>0.94131295466014098</v>
      </c>
      <c r="AH862" s="108">
        <v>0.98178548747213246</v>
      </c>
      <c r="AI862" s="108">
        <v>0.78106038924768373</v>
      </c>
      <c r="AJ862" s="107" t="s">
        <v>1267</v>
      </c>
      <c r="AK862" s="97">
        <v>268.54885957434681</v>
      </c>
      <c r="AL862" s="108">
        <v>2.6876684087691158</v>
      </c>
      <c r="AM862" s="111"/>
      <c r="AN862" s="112">
        <v>10</v>
      </c>
      <c r="AO862" s="113" t="s">
        <v>1266</v>
      </c>
      <c r="AP862" s="113" t="s">
        <v>1267</v>
      </c>
      <c r="AQ862" s="113" t="s">
        <v>1261</v>
      </c>
      <c r="AR862" s="114" t="s">
        <v>1267</v>
      </c>
      <c r="AS862" s="114"/>
      <c r="AT862" s="107"/>
    </row>
    <row r="863" spans="1:46" x14ac:dyDescent="0.25">
      <c r="A863" s="107" t="s">
        <v>2893</v>
      </c>
      <c r="B863" s="107" t="s">
        <v>1269</v>
      </c>
      <c r="C863" s="107" t="s">
        <v>2871</v>
      </c>
      <c r="D863" s="107" t="s">
        <v>34</v>
      </c>
      <c r="E863" s="107" t="s">
        <v>22</v>
      </c>
      <c r="F863" s="107" t="s">
        <v>45</v>
      </c>
      <c r="G863" s="107" t="s">
        <v>2872</v>
      </c>
      <c r="H863" s="107" t="s">
        <v>2873</v>
      </c>
      <c r="I863" s="107" t="s">
        <v>2465</v>
      </c>
      <c r="J863" s="107" t="s">
        <v>2874</v>
      </c>
      <c r="K863" s="107" t="s">
        <v>2894</v>
      </c>
      <c r="L863" s="108">
        <v>3783.2014120036642</v>
      </c>
      <c r="M863" s="93">
        <v>3500</v>
      </c>
      <c r="N863" s="108">
        <v>3394</v>
      </c>
      <c r="O863" s="107" t="s">
        <v>2895</v>
      </c>
      <c r="P863" s="107"/>
      <c r="Q863" s="107" t="s">
        <v>1377</v>
      </c>
      <c r="R863" s="107" t="s">
        <v>2179</v>
      </c>
      <c r="S863" s="107"/>
      <c r="T863" s="93">
        <v>10874.37</v>
      </c>
      <c r="U863" s="109">
        <v>20</v>
      </c>
      <c r="V863" s="110">
        <v>45200</v>
      </c>
      <c r="W863" s="110"/>
      <c r="X863" s="107" t="s">
        <v>1261</v>
      </c>
      <c r="Y863" s="107" t="s">
        <v>2877</v>
      </c>
      <c r="Z863" s="107"/>
      <c r="AA863" s="107"/>
      <c r="AB863" s="107"/>
      <c r="AC863" s="107"/>
      <c r="AD863" s="107" t="s">
        <v>1331</v>
      </c>
      <c r="AE863" s="110"/>
      <c r="AF863" s="107"/>
      <c r="AG863" s="108">
        <v>0.47931882444019203</v>
      </c>
      <c r="AH863" s="108">
        <v>0.50008722350369739</v>
      </c>
      <c r="AI863" s="108">
        <v>0.95197887086525723</v>
      </c>
      <c r="AJ863" s="107" t="s">
        <v>1267</v>
      </c>
      <c r="AK863" s="97">
        <v>192.49376455064993</v>
      </c>
      <c r="AL863" s="108">
        <v>1.7591886565817021</v>
      </c>
      <c r="AM863" s="111"/>
      <c r="AN863" s="107">
        <v>10</v>
      </c>
      <c r="AO863" s="113" t="s">
        <v>1266</v>
      </c>
      <c r="AP863" s="113" t="s">
        <v>1267</v>
      </c>
      <c r="AQ863" s="113" t="s">
        <v>1261</v>
      </c>
      <c r="AR863" s="114" t="s">
        <v>1267</v>
      </c>
      <c r="AS863" s="107"/>
      <c r="AT863" s="107"/>
    </row>
    <row r="864" spans="1:46" x14ac:dyDescent="0.25">
      <c r="A864" s="106" t="s">
        <v>2896</v>
      </c>
      <c r="B864" s="107" t="s">
        <v>1269</v>
      </c>
      <c r="C864" s="107" t="s">
        <v>2879</v>
      </c>
      <c r="D864" s="107" t="s">
        <v>34</v>
      </c>
      <c r="E864" s="107" t="s">
        <v>22</v>
      </c>
      <c r="F864" s="107" t="s">
        <v>45</v>
      </c>
      <c r="G864" s="107" t="s">
        <v>2872</v>
      </c>
      <c r="H864" s="107" t="s">
        <v>2873</v>
      </c>
      <c r="I864" s="107" t="s">
        <v>2465</v>
      </c>
      <c r="J864" s="107" t="s">
        <v>2874</v>
      </c>
      <c r="K864" s="107" t="s">
        <v>2894</v>
      </c>
      <c r="L864" s="108">
        <v>3839.971369695807</v>
      </c>
      <c r="M864" s="93">
        <v>3500</v>
      </c>
      <c r="N864" s="108">
        <v>3445</v>
      </c>
      <c r="O864" s="107" t="s">
        <v>2895</v>
      </c>
      <c r="P864" s="107"/>
      <c r="Q864" s="107" t="s">
        <v>1377</v>
      </c>
      <c r="R864" s="107" t="s">
        <v>2179</v>
      </c>
      <c r="S864" s="107"/>
      <c r="T864" s="93">
        <v>10874.37</v>
      </c>
      <c r="U864" s="109">
        <v>20</v>
      </c>
      <c r="V864" s="110">
        <v>45200</v>
      </c>
      <c r="W864" s="110"/>
      <c r="X864" s="107" t="s">
        <v>1261</v>
      </c>
      <c r="Y864" s="107" t="s">
        <v>2877</v>
      </c>
      <c r="Z864" s="107"/>
      <c r="AA864" s="107"/>
      <c r="AB864" s="107"/>
      <c r="AC864" s="107"/>
      <c r="AD864" s="107" t="s">
        <v>1331</v>
      </c>
      <c r="AE864" s="110"/>
      <c r="AF864" s="106"/>
      <c r="AG864" s="108">
        <v>0.48812648787026669</v>
      </c>
      <c r="AH864" s="108">
        <v>0.50926700753522802</v>
      </c>
      <c r="AI864" s="108">
        <v>0.97115166680500919</v>
      </c>
      <c r="AJ864" s="107" t="s">
        <v>1267</v>
      </c>
      <c r="AK864" s="97">
        <v>189.23673781145908</v>
      </c>
      <c r="AL864" s="108">
        <v>1.7855866869085486</v>
      </c>
      <c r="AM864" s="111"/>
      <c r="AN864" s="112">
        <v>10</v>
      </c>
      <c r="AO864" s="113" t="s">
        <v>1266</v>
      </c>
      <c r="AP864" s="113" t="s">
        <v>1267</v>
      </c>
      <c r="AQ864" s="113" t="s">
        <v>1261</v>
      </c>
      <c r="AR864" s="114" t="s">
        <v>1267</v>
      </c>
      <c r="AS864" s="114"/>
      <c r="AT864" s="107"/>
    </row>
    <row r="865" spans="1:46" x14ac:dyDescent="0.25">
      <c r="A865" s="107" t="s">
        <v>2897</v>
      </c>
      <c r="B865" s="107" t="s">
        <v>1269</v>
      </c>
      <c r="C865" s="107" t="s">
        <v>2881</v>
      </c>
      <c r="D865" s="107" t="s">
        <v>34</v>
      </c>
      <c r="E865" s="107" t="s">
        <v>22</v>
      </c>
      <c r="F865" s="107" t="s">
        <v>45</v>
      </c>
      <c r="G865" s="107" t="s">
        <v>2872</v>
      </c>
      <c r="H865" s="107" t="s">
        <v>2873</v>
      </c>
      <c r="I865" s="107" t="s">
        <v>2465</v>
      </c>
      <c r="J865" s="107" t="s">
        <v>2874</v>
      </c>
      <c r="K865" s="107" t="s">
        <v>2894</v>
      </c>
      <c r="L865" s="108">
        <v>3944.606193677404</v>
      </c>
      <c r="M865" s="93">
        <v>3500</v>
      </c>
      <c r="N865" s="108">
        <v>3539</v>
      </c>
      <c r="O865" s="107" t="s">
        <v>2895</v>
      </c>
      <c r="P865" s="107"/>
      <c r="Q865" s="107" t="s">
        <v>1377</v>
      </c>
      <c r="R865" s="107" t="s">
        <v>2179</v>
      </c>
      <c r="S865" s="107"/>
      <c r="T865" s="93">
        <v>10874.37</v>
      </c>
      <c r="U865" s="109">
        <v>20</v>
      </c>
      <c r="V865" s="110">
        <v>45200</v>
      </c>
      <c r="W865" s="110"/>
      <c r="X865" s="107" t="s">
        <v>1261</v>
      </c>
      <c r="Y865" s="107" t="s">
        <v>2877</v>
      </c>
      <c r="Z865" s="107"/>
      <c r="AA865" s="107"/>
      <c r="AB865" s="107"/>
      <c r="AC865" s="107"/>
      <c r="AD865" s="107" t="s">
        <v>1331</v>
      </c>
      <c r="AE865" s="110"/>
      <c r="AF865" s="107"/>
      <c r="AG865" s="108">
        <v>0.50436022046687501</v>
      </c>
      <c r="AH865" s="108">
        <v>0.52618660947569618</v>
      </c>
      <c r="AI865" s="108">
        <v>1.0064897612821988</v>
      </c>
      <c r="AJ865" s="107" t="s">
        <v>26</v>
      </c>
      <c r="AK865" s="97">
        <v>183.47922633514136</v>
      </c>
      <c r="AL865" s="108">
        <v>1.8342418800599909</v>
      </c>
      <c r="AM865" s="111"/>
      <c r="AN865" s="107">
        <v>10</v>
      </c>
      <c r="AO865" s="113" t="s">
        <v>1266</v>
      </c>
      <c r="AP865" s="113" t="s">
        <v>1267</v>
      </c>
      <c r="AQ865" s="113" t="s">
        <v>1261</v>
      </c>
      <c r="AR865" s="114" t="s">
        <v>1267</v>
      </c>
      <c r="AS865" s="107"/>
      <c r="AT865" s="107"/>
    </row>
    <row r="866" spans="1:46" x14ac:dyDescent="0.25">
      <c r="A866" s="106" t="s">
        <v>2898</v>
      </c>
      <c r="B866" s="107" t="s">
        <v>1271</v>
      </c>
      <c r="C866" s="107" t="s">
        <v>2871</v>
      </c>
      <c r="D866" s="107" t="s">
        <v>34</v>
      </c>
      <c r="E866" s="107" t="s">
        <v>22</v>
      </c>
      <c r="F866" s="107" t="s">
        <v>45</v>
      </c>
      <c r="G866" s="107" t="s">
        <v>2872</v>
      </c>
      <c r="H866" s="107" t="s">
        <v>2873</v>
      </c>
      <c r="I866" s="107" t="s">
        <v>2465</v>
      </c>
      <c r="J866" s="107" t="s">
        <v>2874</v>
      </c>
      <c r="K866" s="107" t="s">
        <v>2894</v>
      </c>
      <c r="L866" s="108">
        <v>4982.6654910007201</v>
      </c>
      <c r="M866" s="93">
        <v>3500</v>
      </c>
      <c r="N866" s="108">
        <v>4470</v>
      </c>
      <c r="O866" s="107" t="s">
        <v>2895</v>
      </c>
      <c r="P866" s="107"/>
      <c r="Q866" s="107" t="s">
        <v>1377</v>
      </c>
      <c r="R866" s="107" t="s">
        <v>2179</v>
      </c>
      <c r="S866" s="107"/>
      <c r="T866" s="93">
        <v>14344</v>
      </c>
      <c r="U866" s="109">
        <v>20</v>
      </c>
      <c r="V866" s="110">
        <v>45200</v>
      </c>
      <c r="W866" s="110"/>
      <c r="X866" s="107" t="s">
        <v>1261</v>
      </c>
      <c r="Y866" s="107" t="s">
        <v>2877</v>
      </c>
      <c r="Z866" s="107"/>
      <c r="AA866" s="107"/>
      <c r="AB866" s="107"/>
      <c r="AC866" s="107"/>
      <c r="AD866" s="107" t="s">
        <v>1331</v>
      </c>
      <c r="AE866" s="110"/>
      <c r="AF866" s="106"/>
      <c r="AG866" s="108">
        <v>0.6516947569003102</v>
      </c>
      <c r="AH866" s="108">
        <v>0.67990501796708214</v>
      </c>
      <c r="AI866" s="108">
        <v>0.82825378186498366</v>
      </c>
      <c r="AJ866" s="107" t="s">
        <v>1267</v>
      </c>
      <c r="AK866" s="97">
        <v>227.31184270871356</v>
      </c>
      <c r="AL866" s="108">
        <v>2.3169394533153329</v>
      </c>
      <c r="AM866" s="111"/>
      <c r="AN866" s="112">
        <v>10</v>
      </c>
      <c r="AO866" s="113" t="s">
        <v>1266</v>
      </c>
      <c r="AP866" s="113" t="s">
        <v>1267</v>
      </c>
      <c r="AQ866" s="113" t="s">
        <v>1261</v>
      </c>
      <c r="AR866" s="114" t="s">
        <v>1267</v>
      </c>
      <c r="AS866" s="114"/>
      <c r="AT866" s="107"/>
    </row>
    <row r="867" spans="1:46" x14ac:dyDescent="0.25">
      <c r="A867" s="107" t="s">
        <v>2899</v>
      </c>
      <c r="B867" s="107" t="s">
        <v>1271</v>
      </c>
      <c r="C867" s="107" t="s">
        <v>2879</v>
      </c>
      <c r="D867" s="107" t="s">
        <v>34</v>
      </c>
      <c r="E867" s="107" t="s">
        <v>22</v>
      </c>
      <c r="F867" s="107" t="s">
        <v>45</v>
      </c>
      <c r="G867" s="107" t="s">
        <v>2872</v>
      </c>
      <c r="H867" s="107" t="s">
        <v>2873</v>
      </c>
      <c r="I867" s="107" t="s">
        <v>2465</v>
      </c>
      <c r="J867" s="107" t="s">
        <v>2874</v>
      </c>
      <c r="K867" s="107" t="s">
        <v>2894</v>
      </c>
      <c r="L867" s="108">
        <v>5039.4354486928623</v>
      </c>
      <c r="M867" s="93">
        <v>3500</v>
      </c>
      <c r="N867" s="108">
        <v>4521</v>
      </c>
      <c r="O867" s="107" t="s">
        <v>2895</v>
      </c>
      <c r="P867" s="107"/>
      <c r="Q867" s="107" t="s">
        <v>1377</v>
      </c>
      <c r="R867" s="107" t="s">
        <v>2179</v>
      </c>
      <c r="S867" s="107"/>
      <c r="T867" s="93">
        <v>14344</v>
      </c>
      <c r="U867" s="109">
        <v>20</v>
      </c>
      <c r="V867" s="110">
        <v>45200</v>
      </c>
      <c r="W867" s="110"/>
      <c r="X867" s="107" t="s">
        <v>1261</v>
      </c>
      <c r="Y867" s="107" t="s">
        <v>2877</v>
      </c>
      <c r="Z867" s="107"/>
      <c r="AA867" s="107"/>
      <c r="AB867" s="107"/>
      <c r="AC867" s="107"/>
      <c r="AD867" s="107" t="s">
        <v>1331</v>
      </c>
      <c r="AE867" s="110"/>
      <c r="AF867" s="107"/>
      <c r="AG867" s="108">
        <v>0.66050242033038487</v>
      </c>
      <c r="AH867" s="108">
        <v>0.68908480199861266</v>
      </c>
      <c r="AI867" s="108">
        <v>0.84074871329588186</v>
      </c>
      <c r="AJ867" s="107" t="s">
        <v>1267</v>
      </c>
      <c r="AK867" s="97">
        <v>224.43780842446878</v>
      </c>
      <c r="AL867" s="108">
        <v>2.3433374836421796</v>
      </c>
      <c r="AM867" s="111"/>
      <c r="AN867" s="107">
        <v>10</v>
      </c>
      <c r="AO867" s="113" t="s">
        <v>1266</v>
      </c>
      <c r="AP867" s="113" t="s">
        <v>1267</v>
      </c>
      <c r="AQ867" s="113" t="s">
        <v>1261</v>
      </c>
      <c r="AR867" s="114" t="s">
        <v>1267</v>
      </c>
      <c r="AS867" s="107"/>
      <c r="AT867" s="107"/>
    </row>
    <row r="868" spans="1:46" x14ac:dyDescent="0.25">
      <c r="A868" s="106" t="s">
        <v>2900</v>
      </c>
      <c r="B868" s="107" t="s">
        <v>1271</v>
      </c>
      <c r="C868" s="107" t="s">
        <v>2881</v>
      </c>
      <c r="D868" s="107" t="s">
        <v>34</v>
      </c>
      <c r="E868" s="107" t="s">
        <v>22</v>
      </c>
      <c r="F868" s="107" t="s">
        <v>45</v>
      </c>
      <c r="G868" s="107" t="s">
        <v>2872</v>
      </c>
      <c r="H868" s="107" t="s">
        <v>2873</v>
      </c>
      <c r="I868" s="107" t="s">
        <v>2465</v>
      </c>
      <c r="J868" s="107" t="s">
        <v>2874</v>
      </c>
      <c r="K868" s="107" t="s">
        <v>2894</v>
      </c>
      <c r="L868" s="108">
        <v>5144.0702726744585</v>
      </c>
      <c r="M868" s="93">
        <v>3500</v>
      </c>
      <c r="N868" s="108">
        <v>4615</v>
      </c>
      <c r="O868" s="107" t="s">
        <v>2895</v>
      </c>
      <c r="P868" s="107"/>
      <c r="Q868" s="107" t="s">
        <v>1377</v>
      </c>
      <c r="R868" s="107" t="s">
        <v>2179</v>
      </c>
      <c r="S868" s="107"/>
      <c r="T868" s="93">
        <v>14344</v>
      </c>
      <c r="U868" s="109">
        <v>20</v>
      </c>
      <c r="V868" s="110">
        <v>45200</v>
      </c>
      <c r="W868" s="110"/>
      <c r="X868" s="107" t="s">
        <v>1261</v>
      </c>
      <c r="Y868" s="107" t="s">
        <v>2877</v>
      </c>
      <c r="Z868" s="107"/>
      <c r="AA868" s="107"/>
      <c r="AB868" s="107"/>
      <c r="AC868" s="107"/>
      <c r="AD868" s="107" t="s">
        <v>1331</v>
      </c>
      <c r="AE868" s="110"/>
      <c r="AF868" s="106"/>
      <c r="AG868" s="108">
        <v>0.67673615292699318</v>
      </c>
      <c r="AH868" s="108">
        <v>0.70600440393908093</v>
      </c>
      <c r="AI868" s="108">
        <v>0.86377858691361531</v>
      </c>
      <c r="AJ868" s="107" t="s">
        <v>1267</v>
      </c>
      <c r="AK868" s="97">
        <v>219.30677951970915</v>
      </c>
      <c r="AL868" s="108">
        <v>2.3919926767936217</v>
      </c>
      <c r="AM868" s="111"/>
      <c r="AN868" s="112">
        <v>10</v>
      </c>
      <c r="AO868" s="113" t="s">
        <v>1266</v>
      </c>
      <c r="AP868" s="113" t="s">
        <v>1267</v>
      </c>
      <c r="AQ868" s="113" t="s">
        <v>1261</v>
      </c>
      <c r="AR868" s="114" t="s">
        <v>1267</v>
      </c>
      <c r="AS868" s="114"/>
      <c r="AT868" s="107"/>
    </row>
    <row r="869" spans="1:46" x14ac:dyDescent="0.25">
      <c r="A869" s="107" t="s">
        <v>2901</v>
      </c>
      <c r="B869" s="107" t="s">
        <v>1269</v>
      </c>
      <c r="C869" s="107" t="s">
        <v>2871</v>
      </c>
      <c r="D869" s="107" t="s">
        <v>34</v>
      </c>
      <c r="E869" s="107" t="s">
        <v>22</v>
      </c>
      <c r="F869" s="107" t="s">
        <v>45</v>
      </c>
      <c r="G869" s="107" t="s">
        <v>2872</v>
      </c>
      <c r="H869" s="107" t="s">
        <v>2873</v>
      </c>
      <c r="I869" s="107" t="s">
        <v>2465</v>
      </c>
      <c r="J869" s="107" t="s">
        <v>2886</v>
      </c>
      <c r="K869" s="107" t="s">
        <v>2894</v>
      </c>
      <c r="L869" s="108">
        <v>5290.4106405903458</v>
      </c>
      <c r="M869" s="93">
        <v>3500</v>
      </c>
      <c r="N869" s="108">
        <v>4746</v>
      </c>
      <c r="O869" s="107" t="s">
        <v>2902</v>
      </c>
      <c r="P869" s="107"/>
      <c r="Q869" s="107" t="s">
        <v>1377</v>
      </c>
      <c r="R869" s="107" t="s">
        <v>2179</v>
      </c>
      <c r="S869" s="107"/>
      <c r="T869" s="93">
        <v>14832.35</v>
      </c>
      <c r="U869" s="109">
        <v>20</v>
      </c>
      <c r="V869" s="110">
        <v>45200</v>
      </c>
      <c r="W869" s="110"/>
      <c r="X869" s="107" t="s">
        <v>1261</v>
      </c>
      <c r="Y869" s="107" t="s">
        <v>2877</v>
      </c>
      <c r="Z869" s="107"/>
      <c r="AA869" s="107"/>
      <c r="AB869" s="107"/>
      <c r="AC869" s="107"/>
      <c r="AD869" s="107" t="s">
        <v>1331</v>
      </c>
      <c r="AE869" s="110"/>
      <c r="AF869" s="107"/>
      <c r="AG869" s="108">
        <v>0.72149238758195144</v>
      </c>
      <c r="AH869" s="108">
        <v>0.75268449606035481</v>
      </c>
      <c r="AI869" s="108">
        <v>0.97401538890059136</v>
      </c>
      <c r="AJ869" s="107" t="s">
        <v>1267</v>
      </c>
      <c r="AK869" s="97">
        <v>193.02058722973516</v>
      </c>
      <c r="AL869" s="108">
        <v>2.4600409478745093</v>
      </c>
      <c r="AM869" s="111"/>
      <c r="AN869" s="107">
        <v>10</v>
      </c>
      <c r="AO869" s="113" t="s">
        <v>1266</v>
      </c>
      <c r="AP869" s="113" t="s">
        <v>1267</v>
      </c>
      <c r="AQ869" s="113" t="s">
        <v>1261</v>
      </c>
      <c r="AR869" s="114" t="s">
        <v>1267</v>
      </c>
      <c r="AS869" s="107"/>
      <c r="AT869" s="107"/>
    </row>
    <row r="870" spans="1:46" x14ac:dyDescent="0.25">
      <c r="A870" s="106" t="s">
        <v>2903</v>
      </c>
      <c r="B870" s="107" t="s">
        <v>1269</v>
      </c>
      <c r="C870" s="107" t="s">
        <v>2879</v>
      </c>
      <c r="D870" s="107" t="s">
        <v>34</v>
      </c>
      <c r="E870" s="107" t="s">
        <v>22</v>
      </c>
      <c r="F870" s="107" t="s">
        <v>45</v>
      </c>
      <c r="G870" s="107" t="s">
        <v>2872</v>
      </c>
      <c r="H870" s="107" t="s">
        <v>2873</v>
      </c>
      <c r="I870" s="107" t="s">
        <v>2465</v>
      </c>
      <c r="J870" s="107" t="s">
        <v>2886</v>
      </c>
      <c r="K870" s="107" t="s">
        <v>2894</v>
      </c>
      <c r="L870" s="108">
        <v>5369.4433267892109</v>
      </c>
      <c r="M870" s="93">
        <v>3500</v>
      </c>
      <c r="N870" s="108">
        <v>4817</v>
      </c>
      <c r="O870" s="107" t="s">
        <v>2902</v>
      </c>
      <c r="P870" s="107"/>
      <c r="Q870" s="107" t="s">
        <v>1377</v>
      </c>
      <c r="R870" s="107" t="s">
        <v>2179</v>
      </c>
      <c r="S870" s="107"/>
      <c r="T870" s="93">
        <v>14832.35</v>
      </c>
      <c r="U870" s="109">
        <v>20</v>
      </c>
      <c r="V870" s="110">
        <v>45200</v>
      </c>
      <c r="W870" s="110"/>
      <c r="X870" s="107" t="s">
        <v>1261</v>
      </c>
      <c r="Y870" s="107" t="s">
        <v>2877</v>
      </c>
      <c r="Z870" s="107"/>
      <c r="AA870" s="107"/>
      <c r="AB870" s="107"/>
      <c r="AC870" s="107"/>
      <c r="AD870" s="107" t="s">
        <v>1331</v>
      </c>
      <c r="AE870" s="110"/>
      <c r="AF870" s="106"/>
      <c r="AG870" s="108">
        <v>0.73375403667087891</v>
      </c>
      <c r="AH870" s="108">
        <v>0.76546419539836796</v>
      </c>
      <c r="AI870" s="108">
        <v>0.99292358159056393</v>
      </c>
      <c r="AJ870" s="107" t="s">
        <v>1267</v>
      </c>
      <c r="AK870" s="97">
        <v>189.77012212577611</v>
      </c>
      <c r="AL870" s="108">
        <v>2.4967911469569812</v>
      </c>
      <c r="AM870" s="111"/>
      <c r="AN870" s="112">
        <v>10</v>
      </c>
      <c r="AO870" s="113" t="s">
        <v>1266</v>
      </c>
      <c r="AP870" s="113" t="s">
        <v>1267</v>
      </c>
      <c r="AQ870" s="113" t="s">
        <v>1261</v>
      </c>
      <c r="AR870" s="114" t="s">
        <v>1267</v>
      </c>
      <c r="AS870" s="114"/>
      <c r="AT870" s="107"/>
    </row>
    <row r="871" spans="1:46" x14ac:dyDescent="0.25">
      <c r="A871" s="107" t="s">
        <v>2904</v>
      </c>
      <c r="B871" s="107" t="s">
        <v>1269</v>
      </c>
      <c r="C871" s="107" t="s">
        <v>2881</v>
      </c>
      <c r="D871" s="107" t="s">
        <v>34</v>
      </c>
      <c r="E871" s="107" t="s">
        <v>22</v>
      </c>
      <c r="F871" s="107" t="s">
        <v>45</v>
      </c>
      <c r="G871" s="107" t="s">
        <v>2872</v>
      </c>
      <c r="H871" s="107" t="s">
        <v>2873</v>
      </c>
      <c r="I871" s="107" t="s">
        <v>2465</v>
      </c>
      <c r="J871" s="107" t="s">
        <v>2886</v>
      </c>
      <c r="K871" s="107" t="s">
        <v>2894</v>
      </c>
      <c r="L871" s="108">
        <v>5521.9430170602609</v>
      </c>
      <c r="M871" s="93">
        <v>3500</v>
      </c>
      <c r="N871" s="108">
        <v>4954</v>
      </c>
      <c r="O871" s="107" t="s">
        <v>2902</v>
      </c>
      <c r="P871" s="107"/>
      <c r="Q871" s="107" t="s">
        <v>1377</v>
      </c>
      <c r="R871" s="107" t="s">
        <v>2179</v>
      </c>
      <c r="S871" s="107"/>
      <c r="T871" s="93">
        <v>14832.35</v>
      </c>
      <c r="U871" s="109">
        <v>20</v>
      </c>
      <c r="V871" s="110">
        <v>45200</v>
      </c>
      <c r="W871" s="110"/>
      <c r="X871" s="107" t="s">
        <v>1261</v>
      </c>
      <c r="Y871" s="107" t="s">
        <v>2877</v>
      </c>
      <c r="Z871" s="107"/>
      <c r="AA871" s="107"/>
      <c r="AB871" s="107"/>
      <c r="AC871" s="107"/>
      <c r="AD871" s="107" t="s">
        <v>1331</v>
      </c>
      <c r="AE871" s="110"/>
      <c r="AF871" s="107"/>
      <c r="AG871" s="108">
        <v>0.75741383843402088</v>
      </c>
      <c r="AH871" s="108">
        <v>0.79012361524777375</v>
      </c>
      <c r="AI871" s="108">
        <v>1.0294084041050184</v>
      </c>
      <c r="AJ871" s="107" t="s">
        <v>26</v>
      </c>
      <c r="AK871" s="97">
        <v>183.76108082620544</v>
      </c>
      <c r="AL871" s="108">
        <v>2.56770350293302</v>
      </c>
      <c r="AM871" s="111"/>
      <c r="AN871" s="107">
        <v>10</v>
      </c>
      <c r="AO871" s="113" t="s">
        <v>1266</v>
      </c>
      <c r="AP871" s="113" t="s">
        <v>1267</v>
      </c>
      <c r="AQ871" s="113" t="s">
        <v>1261</v>
      </c>
      <c r="AR871" s="114" t="s">
        <v>1267</v>
      </c>
      <c r="AS871" s="107"/>
      <c r="AT871" s="107"/>
    </row>
    <row r="872" spans="1:46" x14ac:dyDescent="0.25">
      <c r="A872" s="106" t="s">
        <v>2905</v>
      </c>
      <c r="B872" s="107" t="s">
        <v>1271</v>
      </c>
      <c r="C872" s="107" t="s">
        <v>2871</v>
      </c>
      <c r="D872" s="107" t="s">
        <v>34</v>
      </c>
      <c r="E872" s="107" t="s">
        <v>22</v>
      </c>
      <c r="F872" s="107" t="s">
        <v>45</v>
      </c>
      <c r="G872" s="107" t="s">
        <v>2872</v>
      </c>
      <c r="H872" s="107" t="s">
        <v>2873</v>
      </c>
      <c r="I872" s="107" t="s">
        <v>2465</v>
      </c>
      <c r="J872" s="107" t="s">
        <v>2886</v>
      </c>
      <c r="K872" s="107" t="s">
        <v>2894</v>
      </c>
      <c r="L872" s="108">
        <v>7012.7239581128551</v>
      </c>
      <c r="M872" s="93">
        <v>3500</v>
      </c>
      <c r="N872" s="108">
        <v>6291</v>
      </c>
      <c r="O872" s="107" t="s">
        <v>2902</v>
      </c>
      <c r="P872" s="107"/>
      <c r="Q872" s="107" t="s">
        <v>1377</v>
      </c>
      <c r="R872" s="107" t="s">
        <v>2179</v>
      </c>
      <c r="S872" s="107"/>
      <c r="T872" s="93">
        <v>20826</v>
      </c>
      <c r="U872" s="109">
        <v>20</v>
      </c>
      <c r="V872" s="110">
        <v>45200</v>
      </c>
      <c r="W872" s="110"/>
      <c r="X872" s="107" t="s">
        <v>1261</v>
      </c>
      <c r="Y872" s="107" t="s">
        <v>2877</v>
      </c>
      <c r="Z872" s="107"/>
      <c r="AA872" s="107"/>
      <c r="AB872" s="107"/>
      <c r="AC872" s="107"/>
      <c r="AD872" s="107" t="s">
        <v>1331</v>
      </c>
      <c r="AE872" s="110"/>
      <c r="AF872" s="106"/>
      <c r="AG872" s="108">
        <v>0.97949026936141403</v>
      </c>
      <c r="AH872" s="108">
        <v>1.0218081265886585</v>
      </c>
      <c r="AI872" s="108">
        <v>0.82674992941815628</v>
      </c>
      <c r="AJ872" s="107" t="s">
        <v>1267</v>
      </c>
      <c r="AK872" s="97">
        <v>233.83640282277096</v>
      </c>
      <c r="AL872" s="108">
        <v>3.260916640522475</v>
      </c>
      <c r="AM872" s="111"/>
      <c r="AN872" s="112">
        <v>10</v>
      </c>
      <c r="AO872" s="113" t="s">
        <v>1266</v>
      </c>
      <c r="AP872" s="113" t="s">
        <v>1267</v>
      </c>
      <c r="AQ872" s="113" t="s">
        <v>1261</v>
      </c>
      <c r="AR872" s="114" t="s">
        <v>1267</v>
      </c>
      <c r="AS872" s="114"/>
      <c r="AT872" s="107"/>
    </row>
    <row r="873" spans="1:46" x14ac:dyDescent="0.25">
      <c r="A873" s="107" t="s">
        <v>2906</v>
      </c>
      <c r="B873" s="107" t="s">
        <v>1271</v>
      </c>
      <c r="C873" s="107" t="s">
        <v>2879</v>
      </c>
      <c r="D873" s="107" t="s">
        <v>34</v>
      </c>
      <c r="E873" s="107" t="s">
        <v>22</v>
      </c>
      <c r="F873" s="107" t="s">
        <v>45</v>
      </c>
      <c r="G873" s="107" t="s">
        <v>2872</v>
      </c>
      <c r="H873" s="107" t="s">
        <v>2873</v>
      </c>
      <c r="I873" s="107" t="s">
        <v>2465</v>
      </c>
      <c r="J873" s="107" t="s">
        <v>2886</v>
      </c>
      <c r="K873" s="107" t="s">
        <v>2894</v>
      </c>
      <c r="L873" s="108">
        <v>7091.7566443117203</v>
      </c>
      <c r="M873" s="93">
        <v>3500</v>
      </c>
      <c r="N873" s="108">
        <v>6362</v>
      </c>
      <c r="O873" s="107" t="s">
        <v>2902</v>
      </c>
      <c r="P873" s="107"/>
      <c r="Q873" s="107" t="s">
        <v>1377</v>
      </c>
      <c r="R873" s="107" t="s">
        <v>2179</v>
      </c>
      <c r="S873" s="107"/>
      <c r="T873" s="93">
        <v>20826</v>
      </c>
      <c r="U873" s="109">
        <v>20</v>
      </c>
      <c r="V873" s="110">
        <v>45200</v>
      </c>
      <c r="W873" s="110"/>
      <c r="X873" s="107" t="s">
        <v>1261</v>
      </c>
      <c r="Y873" s="107" t="s">
        <v>2877</v>
      </c>
      <c r="Z873" s="107"/>
      <c r="AA873" s="107"/>
      <c r="AB873" s="107"/>
      <c r="AC873" s="107"/>
      <c r="AD873" s="107" t="s">
        <v>1331</v>
      </c>
      <c r="AE873" s="110"/>
      <c r="AF873" s="107"/>
      <c r="AG873" s="108">
        <v>0.9917519184503415</v>
      </c>
      <c r="AH873" s="108">
        <v>1.0345878259266716</v>
      </c>
      <c r="AI873" s="108">
        <v>0.83873074718137908</v>
      </c>
      <c r="AJ873" s="107" t="s">
        <v>1267</v>
      </c>
      <c r="AK873" s="97">
        <v>230.92048611210438</v>
      </c>
      <c r="AL873" s="108">
        <v>3.2976668396049478</v>
      </c>
      <c r="AM873" s="111"/>
      <c r="AN873" s="107">
        <v>10</v>
      </c>
      <c r="AO873" s="113" t="s">
        <v>1266</v>
      </c>
      <c r="AP873" s="113" t="s">
        <v>1267</v>
      </c>
      <c r="AQ873" s="113" t="s">
        <v>1261</v>
      </c>
      <c r="AR873" s="114" t="s">
        <v>1267</v>
      </c>
      <c r="AS873" s="107"/>
      <c r="AT873" s="107"/>
    </row>
    <row r="874" spans="1:46" x14ac:dyDescent="0.25">
      <c r="A874" s="106" t="s">
        <v>2907</v>
      </c>
      <c r="B874" s="107" t="s">
        <v>1271</v>
      </c>
      <c r="C874" s="107" t="s">
        <v>2881</v>
      </c>
      <c r="D874" s="107" t="s">
        <v>34</v>
      </c>
      <c r="E874" s="107" t="s">
        <v>22</v>
      </c>
      <c r="F874" s="107" t="s">
        <v>45</v>
      </c>
      <c r="G874" s="107" t="s">
        <v>2872</v>
      </c>
      <c r="H874" s="107" t="s">
        <v>2873</v>
      </c>
      <c r="I874" s="107" t="s">
        <v>2465</v>
      </c>
      <c r="J874" s="107" t="s">
        <v>2886</v>
      </c>
      <c r="K874" s="107" t="s">
        <v>2894</v>
      </c>
      <c r="L874" s="108">
        <v>7244.2563345827712</v>
      </c>
      <c r="M874" s="93">
        <v>3500</v>
      </c>
      <c r="N874" s="108">
        <v>6499</v>
      </c>
      <c r="O874" s="107" t="s">
        <v>2902</v>
      </c>
      <c r="P874" s="107"/>
      <c r="Q874" s="107" t="s">
        <v>1377</v>
      </c>
      <c r="R874" s="107" t="s">
        <v>2179</v>
      </c>
      <c r="S874" s="107"/>
      <c r="T874" s="93">
        <v>20826</v>
      </c>
      <c r="U874" s="109">
        <v>20</v>
      </c>
      <c r="V874" s="110">
        <v>45200</v>
      </c>
      <c r="W874" s="110"/>
      <c r="X874" s="107" t="s">
        <v>1261</v>
      </c>
      <c r="Y874" s="107" t="s">
        <v>2877</v>
      </c>
      <c r="Z874" s="107"/>
      <c r="AA874" s="107"/>
      <c r="AB874" s="107"/>
      <c r="AC874" s="107"/>
      <c r="AD874" s="107" t="s">
        <v>1331</v>
      </c>
      <c r="AE874" s="110"/>
      <c r="AF874" s="106"/>
      <c r="AG874" s="108">
        <v>1.0154117202134834</v>
      </c>
      <c r="AH874" s="108">
        <v>1.0592472457760775</v>
      </c>
      <c r="AI874" s="108">
        <v>0.86184866314703457</v>
      </c>
      <c r="AJ874" s="107" t="s">
        <v>1267</v>
      </c>
      <c r="AK874" s="97">
        <v>225.47382608469948</v>
      </c>
      <c r="AL874" s="108">
        <v>3.3685791955809856</v>
      </c>
      <c r="AM874" s="111"/>
      <c r="AN874" s="112">
        <v>10</v>
      </c>
      <c r="AO874" s="113" t="s">
        <v>1266</v>
      </c>
      <c r="AP874" s="113" t="s">
        <v>1267</v>
      </c>
      <c r="AQ874" s="113" t="s">
        <v>1261</v>
      </c>
      <c r="AR874" s="114" t="s">
        <v>1267</v>
      </c>
      <c r="AS874" s="114"/>
      <c r="AT874" s="107"/>
    </row>
    <row r="875" spans="1:46" x14ac:dyDescent="0.25">
      <c r="A875" s="107" t="s">
        <v>2908</v>
      </c>
      <c r="B875" s="107" t="s">
        <v>1269</v>
      </c>
      <c r="C875" s="107" t="s">
        <v>2871</v>
      </c>
      <c r="D875" s="107" t="s">
        <v>34</v>
      </c>
      <c r="E875" s="107" t="s">
        <v>22</v>
      </c>
      <c r="F875" s="107" t="s">
        <v>45</v>
      </c>
      <c r="G875" s="107" t="s">
        <v>2872</v>
      </c>
      <c r="H875" s="107" t="s">
        <v>2711</v>
      </c>
      <c r="I875" s="107" t="s">
        <v>2465</v>
      </c>
      <c r="J875" s="107" t="s">
        <v>2874</v>
      </c>
      <c r="K875" s="107" t="s">
        <v>2875</v>
      </c>
      <c r="L875" s="108">
        <v>2882.6006701836609</v>
      </c>
      <c r="M875" s="93">
        <v>3000</v>
      </c>
      <c r="N875" s="108">
        <v>2585.7449862998269</v>
      </c>
      <c r="O875" s="107" t="s">
        <v>2909</v>
      </c>
      <c r="P875" s="107"/>
      <c r="Q875" s="107" t="s">
        <v>1259</v>
      </c>
      <c r="R875" s="107" t="s">
        <v>2179</v>
      </c>
      <c r="S875" s="107"/>
      <c r="T875" s="93">
        <v>9557.25</v>
      </c>
      <c r="U875" s="109">
        <v>20</v>
      </c>
      <c r="V875" s="110">
        <v>45200</v>
      </c>
      <c r="W875" s="110"/>
      <c r="X875" s="107" t="s">
        <v>1261</v>
      </c>
      <c r="Y875" s="107" t="s">
        <v>2877</v>
      </c>
      <c r="Z875" s="107"/>
      <c r="AA875" s="107"/>
      <c r="AB875" s="107"/>
      <c r="AC875" s="107" t="s">
        <v>2910</v>
      </c>
      <c r="AD875" s="107" t="s">
        <v>1331</v>
      </c>
      <c r="AE875" s="110"/>
      <c r="AF875" s="107"/>
      <c r="AG875" s="108">
        <v>0.47033830536507304</v>
      </c>
      <c r="AH875" s="108">
        <v>0.49057412155368152</v>
      </c>
      <c r="AI875" s="108">
        <v>0.84814891529095837</v>
      </c>
      <c r="AJ875" s="107" t="s">
        <v>1267</v>
      </c>
      <c r="AK875" s="97">
        <v>243.08492604529371</v>
      </c>
      <c r="AL875" s="108">
        <v>1.3404093116354014</v>
      </c>
      <c r="AM875" s="111"/>
      <c r="AN875" s="107">
        <v>10</v>
      </c>
      <c r="AO875" s="113" t="s">
        <v>1266</v>
      </c>
      <c r="AP875" s="113" t="s">
        <v>1267</v>
      </c>
      <c r="AQ875" s="113" t="s">
        <v>1261</v>
      </c>
      <c r="AR875" s="114" t="s">
        <v>1267</v>
      </c>
      <c r="AS875" s="107"/>
      <c r="AT875" s="107"/>
    </row>
    <row r="876" spans="1:46" x14ac:dyDescent="0.25">
      <c r="A876" s="106" t="s">
        <v>2911</v>
      </c>
      <c r="B876" s="107" t="s">
        <v>1269</v>
      </c>
      <c r="C876" s="107" t="s">
        <v>2879</v>
      </c>
      <c r="D876" s="107" t="s">
        <v>34</v>
      </c>
      <c r="E876" s="107" t="s">
        <v>22</v>
      </c>
      <c r="F876" s="107" t="s">
        <v>45</v>
      </c>
      <c r="G876" s="107" t="s">
        <v>2872</v>
      </c>
      <c r="H876" s="107" t="s">
        <v>2711</v>
      </c>
      <c r="I876" s="107" t="s">
        <v>2465</v>
      </c>
      <c r="J876" s="107" t="s">
        <v>2874</v>
      </c>
      <c r="K876" s="107" t="s">
        <v>2875</v>
      </c>
      <c r="L876" s="108">
        <v>2941.9094374320384</v>
      </c>
      <c r="M876" s="93">
        <v>3000</v>
      </c>
      <c r="N876" s="108">
        <v>2639.0257575498267</v>
      </c>
      <c r="O876" s="107" t="s">
        <v>2909</v>
      </c>
      <c r="P876" s="107"/>
      <c r="Q876" s="107" t="s">
        <v>1259</v>
      </c>
      <c r="R876" s="107" t="s">
        <v>2179</v>
      </c>
      <c r="S876" s="107"/>
      <c r="T876" s="93">
        <v>9557.25</v>
      </c>
      <c r="U876" s="109">
        <v>20</v>
      </c>
      <c r="V876" s="110">
        <v>45200</v>
      </c>
      <c r="W876" s="110"/>
      <c r="X876" s="107" t="s">
        <v>1261</v>
      </c>
      <c r="Y876" s="107" t="s">
        <v>2877</v>
      </c>
      <c r="Z876" s="107"/>
      <c r="AA876" s="107"/>
      <c r="AB876" s="107"/>
      <c r="AC876" s="107" t="s">
        <v>2910</v>
      </c>
      <c r="AD876" s="107" t="s">
        <v>1331</v>
      </c>
      <c r="AE876" s="110"/>
      <c r="AF876" s="106"/>
      <c r="AG876" s="108">
        <v>0.47953985635457896</v>
      </c>
      <c r="AH876" s="108">
        <v>0.5001644347518851</v>
      </c>
      <c r="AI876" s="108">
        <v>0.86897979918105928</v>
      </c>
      <c r="AJ876" s="107" t="s">
        <v>1267</v>
      </c>
      <c r="AK876" s="97">
        <v>237.6236058191289</v>
      </c>
      <c r="AL876" s="108">
        <v>1.3679878884058969</v>
      </c>
      <c r="AM876" s="111"/>
      <c r="AN876" s="112">
        <v>10</v>
      </c>
      <c r="AO876" s="113" t="s">
        <v>1266</v>
      </c>
      <c r="AP876" s="113" t="s">
        <v>1267</v>
      </c>
      <c r="AQ876" s="113" t="s">
        <v>1261</v>
      </c>
      <c r="AR876" s="114" t="s">
        <v>1267</v>
      </c>
      <c r="AS876" s="114"/>
      <c r="AT876" s="107"/>
    </row>
    <row r="877" spans="1:46" x14ac:dyDescent="0.25">
      <c r="A877" s="107" t="s">
        <v>2912</v>
      </c>
      <c r="B877" s="107" t="s">
        <v>1269</v>
      </c>
      <c r="C877" s="107" t="s">
        <v>2881</v>
      </c>
      <c r="D877" s="107" t="s">
        <v>34</v>
      </c>
      <c r="E877" s="107" t="s">
        <v>22</v>
      </c>
      <c r="F877" s="107" t="s">
        <v>45</v>
      </c>
      <c r="G877" s="107" t="s">
        <v>2872</v>
      </c>
      <c r="H877" s="107" t="s">
        <v>2711</v>
      </c>
      <c r="I877" s="107" t="s">
        <v>2465</v>
      </c>
      <c r="J877" s="107" t="s">
        <v>2874</v>
      </c>
      <c r="K877" s="107" t="s">
        <v>2875</v>
      </c>
      <c r="L877" s="108">
        <v>3053.9219421885887</v>
      </c>
      <c r="M877" s="93">
        <v>3000</v>
      </c>
      <c r="N877" s="108">
        <v>2739.653589149827</v>
      </c>
      <c r="O877" s="107" t="s">
        <v>2909</v>
      </c>
      <c r="P877" s="107"/>
      <c r="Q877" s="107" t="s">
        <v>1259</v>
      </c>
      <c r="R877" s="107" t="s">
        <v>2179</v>
      </c>
      <c r="S877" s="107"/>
      <c r="T877" s="93">
        <v>9557.25</v>
      </c>
      <c r="U877" s="109">
        <v>20</v>
      </c>
      <c r="V877" s="110">
        <v>45200</v>
      </c>
      <c r="W877" s="110"/>
      <c r="X877" s="107" t="s">
        <v>1261</v>
      </c>
      <c r="Y877" s="107" t="s">
        <v>2877</v>
      </c>
      <c r="Z877" s="107"/>
      <c r="AA877" s="107"/>
      <c r="AB877" s="107"/>
      <c r="AC877" s="107" t="s">
        <v>2910</v>
      </c>
      <c r="AD877" s="107" t="s">
        <v>1331</v>
      </c>
      <c r="AE877" s="110"/>
      <c r="AF877" s="107"/>
      <c r="AG877" s="108">
        <v>0.49691821071597181</v>
      </c>
      <c r="AH877" s="108">
        <v>0.51827701831363471</v>
      </c>
      <c r="AI877" s="108">
        <v>0.90832169733671397</v>
      </c>
      <c r="AJ877" s="107" t="s">
        <v>1267</v>
      </c>
      <c r="AK877" s="97">
        <v>227.88780220854699</v>
      </c>
      <c r="AL877" s="108">
        <v>1.4200737031176929</v>
      </c>
      <c r="AM877" s="111"/>
      <c r="AN877" s="107">
        <v>10</v>
      </c>
      <c r="AO877" s="113" t="s">
        <v>1266</v>
      </c>
      <c r="AP877" s="113" t="s">
        <v>1267</v>
      </c>
      <c r="AQ877" s="113" t="s">
        <v>1261</v>
      </c>
      <c r="AR877" s="114" t="s">
        <v>1267</v>
      </c>
      <c r="AS877" s="107"/>
      <c r="AT877" s="107"/>
    </row>
    <row r="878" spans="1:46" x14ac:dyDescent="0.25">
      <c r="A878" s="106" t="s">
        <v>2913</v>
      </c>
      <c r="B878" s="107" t="s">
        <v>1271</v>
      </c>
      <c r="C878" s="107" t="s">
        <v>2871</v>
      </c>
      <c r="D878" s="107" t="s">
        <v>34</v>
      </c>
      <c r="E878" s="107" t="s">
        <v>22</v>
      </c>
      <c r="F878" s="107" t="s">
        <v>45</v>
      </c>
      <c r="G878" s="107" t="s">
        <v>2872</v>
      </c>
      <c r="H878" s="107" t="s">
        <v>2711</v>
      </c>
      <c r="I878" s="107" t="s">
        <v>2465</v>
      </c>
      <c r="J878" s="107" t="s">
        <v>2874</v>
      </c>
      <c r="K878" s="107" t="s">
        <v>2875</v>
      </c>
      <c r="L878" s="108">
        <v>3991.1823627856011</v>
      </c>
      <c r="M878" s="93">
        <v>3000</v>
      </c>
      <c r="N878" s="108">
        <v>3580.153525894274</v>
      </c>
      <c r="O878" s="107" t="s">
        <v>2909</v>
      </c>
      <c r="P878" s="107"/>
      <c r="Q878" s="107" t="s">
        <v>1259</v>
      </c>
      <c r="R878" s="107" t="s">
        <v>2179</v>
      </c>
      <c r="S878" s="107"/>
      <c r="T878" s="93">
        <v>14596.4647162779</v>
      </c>
      <c r="U878" s="109">
        <v>20</v>
      </c>
      <c r="V878" s="110">
        <v>45200</v>
      </c>
      <c r="W878" s="110"/>
      <c r="X878" s="107" t="s">
        <v>1261</v>
      </c>
      <c r="Y878" s="107" t="s">
        <v>2877</v>
      </c>
      <c r="Z878" s="107"/>
      <c r="AA878" s="107"/>
      <c r="AB878" s="107"/>
      <c r="AC878" s="107" t="s">
        <v>2910</v>
      </c>
      <c r="AD878" s="107" t="s">
        <v>1331</v>
      </c>
      <c r="AE878" s="110"/>
      <c r="AF878" s="106"/>
      <c r="AG878" s="108">
        <v>0.65127507626629666</v>
      </c>
      <c r="AH878" s="108">
        <v>0.67929634050214993</v>
      </c>
      <c r="AI878" s="108">
        <v>0.72292348557371389</v>
      </c>
      <c r="AJ878" s="107" t="s">
        <v>1267</v>
      </c>
      <c r="AK878" s="97">
        <v>289.93241933729416</v>
      </c>
      <c r="AL878" s="108">
        <v>1.8558997986953034</v>
      </c>
      <c r="AM878" s="111"/>
      <c r="AN878" s="112">
        <v>10</v>
      </c>
      <c r="AO878" s="113" t="s">
        <v>1266</v>
      </c>
      <c r="AP878" s="113" t="s">
        <v>1267</v>
      </c>
      <c r="AQ878" s="113" t="s">
        <v>1261</v>
      </c>
      <c r="AR878" s="114" t="s">
        <v>1267</v>
      </c>
      <c r="AS878" s="114"/>
      <c r="AT878" s="107"/>
    </row>
    <row r="879" spans="1:46" x14ac:dyDescent="0.25">
      <c r="A879" s="107" t="s">
        <v>2914</v>
      </c>
      <c r="B879" s="107" t="s">
        <v>1271</v>
      </c>
      <c r="C879" s="107" t="s">
        <v>2879</v>
      </c>
      <c r="D879" s="107" t="s">
        <v>34</v>
      </c>
      <c r="E879" s="107" t="s">
        <v>22</v>
      </c>
      <c r="F879" s="107" t="s">
        <v>45</v>
      </c>
      <c r="G879" s="107" t="s">
        <v>2872</v>
      </c>
      <c r="H879" s="107" t="s">
        <v>2711</v>
      </c>
      <c r="I879" s="107" t="s">
        <v>2465</v>
      </c>
      <c r="J879" s="107" t="s">
        <v>2874</v>
      </c>
      <c r="K879" s="107" t="s">
        <v>2875</v>
      </c>
      <c r="L879" s="108">
        <v>4050.4911300339786</v>
      </c>
      <c r="M879" s="93">
        <v>3000</v>
      </c>
      <c r="N879" s="108">
        <v>3633.4342971442738</v>
      </c>
      <c r="O879" s="107" t="s">
        <v>2909</v>
      </c>
      <c r="P879" s="107"/>
      <c r="Q879" s="107" t="s">
        <v>1259</v>
      </c>
      <c r="R879" s="107" t="s">
        <v>2179</v>
      </c>
      <c r="S879" s="107"/>
      <c r="T879" s="93">
        <v>14596.4647162779</v>
      </c>
      <c r="U879" s="109">
        <v>20</v>
      </c>
      <c r="V879" s="110">
        <v>45200</v>
      </c>
      <c r="W879" s="110"/>
      <c r="X879" s="107" t="s">
        <v>1261</v>
      </c>
      <c r="Y879" s="107" t="s">
        <v>2877</v>
      </c>
      <c r="Z879" s="107"/>
      <c r="AA879" s="107"/>
      <c r="AB879" s="107"/>
      <c r="AC879" s="107" t="s">
        <v>2910</v>
      </c>
      <c r="AD879" s="107" t="s">
        <v>1331</v>
      </c>
      <c r="AE879" s="110"/>
      <c r="AF879" s="107"/>
      <c r="AG879" s="108">
        <v>0.66047662725580258</v>
      </c>
      <c r="AH879" s="108">
        <v>0.68888665370035351</v>
      </c>
      <c r="AI879" s="108">
        <v>0.73575142198758137</v>
      </c>
      <c r="AJ879" s="107" t="s">
        <v>1267</v>
      </c>
      <c r="AK879" s="97">
        <v>285.27985351625517</v>
      </c>
      <c r="AL879" s="108">
        <v>1.8834783754657991</v>
      </c>
      <c r="AM879" s="111"/>
      <c r="AN879" s="107">
        <v>10</v>
      </c>
      <c r="AO879" s="113" t="s">
        <v>1266</v>
      </c>
      <c r="AP879" s="113" t="s">
        <v>1267</v>
      </c>
      <c r="AQ879" s="113" t="s">
        <v>1261</v>
      </c>
      <c r="AR879" s="114" t="s">
        <v>1267</v>
      </c>
      <c r="AS879" s="107"/>
      <c r="AT879" s="107"/>
    </row>
    <row r="880" spans="1:46" x14ac:dyDescent="0.25">
      <c r="A880" s="106" t="s">
        <v>2915</v>
      </c>
      <c r="B880" s="107" t="s">
        <v>1271</v>
      </c>
      <c r="C880" s="107" t="s">
        <v>2881</v>
      </c>
      <c r="D880" s="107" t="s">
        <v>34</v>
      </c>
      <c r="E880" s="107" t="s">
        <v>22</v>
      </c>
      <c r="F880" s="107" t="s">
        <v>45</v>
      </c>
      <c r="G880" s="107" t="s">
        <v>2872</v>
      </c>
      <c r="H880" s="107" t="s">
        <v>2711</v>
      </c>
      <c r="I880" s="107" t="s">
        <v>2465</v>
      </c>
      <c r="J880" s="107" t="s">
        <v>2874</v>
      </c>
      <c r="K880" s="107" t="s">
        <v>2875</v>
      </c>
      <c r="L880" s="108">
        <v>4162.5036347905288</v>
      </c>
      <c r="M880" s="93">
        <v>3000</v>
      </c>
      <c r="N880" s="108">
        <v>3734.0621287442737</v>
      </c>
      <c r="O880" s="107" t="s">
        <v>2909</v>
      </c>
      <c r="P880" s="107"/>
      <c r="Q880" s="107" t="s">
        <v>1259</v>
      </c>
      <c r="R880" s="107" t="s">
        <v>2179</v>
      </c>
      <c r="S880" s="107"/>
      <c r="T880" s="93">
        <v>14596.4647162779</v>
      </c>
      <c r="U880" s="109">
        <v>20</v>
      </c>
      <c r="V880" s="110">
        <v>45200</v>
      </c>
      <c r="W880" s="110"/>
      <c r="X880" s="107" t="s">
        <v>1261</v>
      </c>
      <c r="Y880" s="107" t="s">
        <v>2877</v>
      </c>
      <c r="Z880" s="107"/>
      <c r="AA880" s="107"/>
      <c r="AB880" s="107"/>
      <c r="AC880" s="107" t="s">
        <v>2910</v>
      </c>
      <c r="AD880" s="107" t="s">
        <v>1331</v>
      </c>
      <c r="AE880" s="110"/>
      <c r="AF880" s="106"/>
      <c r="AG880" s="108">
        <v>0.67785498161719548</v>
      </c>
      <c r="AH880" s="108">
        <v>0.70699923726210312</v>
      </c>
      <c r="AI880" s="108">
        <v>0.75997868812780578</v>
      </c>
      <c r="AJ880" s="107" t="s">
        <v>1267</v>
      </c>
      <c r="AK880" s="97">
        <v>276.85452034659096</v>
      </c>
      <c r="AL880" s="108">
        <v>1.9355641901775951</v>
      </c>
      <c r="AM880" s="111"/>
      <c r="AN880" s="112">
        <v>10</v>
      </c>
      <c r="AO880" s="113" t="s">
        <v>1266</v>
      </c>
      <c r="AP880" s="113" t="s">
        <v>1267</v>
      </c>
      <c r="AQ880" s="113" t="s">
        <v>1261</v>
      </c>
      <c r="AR880" s="114" t="s">
        <v>1267</v>
      </c>
      <c r="AS880" s="114"/>
      <c r="AT880" s="107"/>
    </row>
    <row r="881" spans="1:46" x14ac:dyDescent="0.25">
      <c r="A881" s="107" t="s">
        <v>2916</v>
      </c>
      <c r="B881" s="107" t="s">
        <v>1269</v>
      </c>
      <c r="C881" s="107" t="s">
        <v>2871</v>
      </c>
      <c r="D881" s="107" t="s">
        <v>34</v>
      </c>
      <c r="E881" s="107" t="s">
        <v>22</v>
      </c>
      <c r="F881" s="107" t="s">
        <v>45</v>
      </c>
      <c r="G881" s="107" t="s">
        <v>2872</v>
      </c>
      <c r="H881" s="107" t="s">
        <v>2711</v>
      </c>
      <c r="I881" s="107" t="s">
        <v>2465</v>
      </c>
      <c r="J881" s="107" t="s">
        <v>2886</v>
      </c>
      <c r="K881" s="107" t="s">
        <v>2875</v>
      </c>
      <c r="L881" s="108">
        <v>4390.9375184304727</v>
      </c>
      <c r="M881" s="93">
        <v>3000</v>
      </c>
      <c r="N881" s="108">
        <v>3938.7465090500964</v>
      </c>
      <c r="O881" s="107" t="s">
        <v>2917</v>
      </c>
      <c r="P881" s="107"/>
      <c r="Q881" s="107" t="s">
        <v>1259</v>
      </c>
      <c r="R881" s="107" t="s">
        <v>2179</v>
      </c>
      <c r="S881" s="107"/>
      <c r="T881" s="93">
        <v>14444.3</v>
      </c>
      <c r="U881" s="109">
        <v>20</v>
      </c>
      <c r="V881" s="110">
        <v>45200</v>
      </c>
      <c r="W881" s="110"/>
      <c r="X881" s="107" t="s">
        <v>1261</v>
      </c>
      <c r="Y881" s="107" t="s">
        <v>2877</v>
      </c>
      <c r="Z881" s="107"/>
      <c r="AA881" s="107"/>
      <c r="AB881" s="107"/>
      <c r="AC881" s="107" t="s">
        <v>2910</v>
      </c>
      <c r="AD881" s="107" t="s">
        <v>1331</v>
      </c>
      <c r="AE881" s="110"/>
      <c r="AF881" s="107"/>
      <c r="AG881" s="108">
        <v>0.71646891855207051</v>
      </c>
      <c r="AH881" s="108">
        <v>0.74729460001368897</v>
      </c>
      <c r="AI881" s="108">
        <v>0.83680213230512757</v>
      </c>
      <c r="AJ881" s="107" t="s">
        <v>1267</v>
      </c>
      <c r="AK881" s="97">
        <v>246.72492530808492</v>
      </c>
      <c r="AL881" s="108">
        <v>2.0417859460701688</v>
      </c>
      <c r="AM881" s="111"/>
      <c r="AN881" s="107">
        <v>10</v>
      </c>
      <c r="AO881" s="113" t="s">
        <v>1266</v>
      </c>
      <c r="AP881" s="113" t="s">
        <v>1267</v>
      </c>
      <c r="AQ881" s="113" t="s">
        <v>1261</v>
      </c>
      <c r="AR881" s="114" t="s">
        <v>1267</v>
      </c>
      <c r="AS881" s="107"/>
      <c r="AT881" s="107"/>
    </row>
    <row r="882" spans="1:46" x14ac:dyDescent="0.25">
      <c r="A882" s="106" t="s">
        <v>2918</v>
      </c>
      <c r="B882" s="107" t="s">
        <v>1269</v>
      </c>
      <c r="C882" s="107" t="s">
        <v>2879</v>
      </c>
      <c r="D882" s="107" t="s">
        <v>34</v>
      </c>
      <c r="E882" s="107" t="s">
        <v>22</v>
      </c>
      <c r="F882" s="107" t="s">
        <v>45</v>
      </c>
      <c r="G882" s="107" t="s">
        <v>2872</v>
      </c>
      <c r="H882" s="107" t="s">
        <v>2711</v>
      </c>
      <c r="I882" s="107" t="s">
        <v>2465</v>
      </c>
      <c r="J882" s="107" t="s">
        <v>2886</v>
      </c>
      <c r="K882" s="107" t="s">
        <v>2875</v>
      </c>
      <c r="L882" s="108">
        <v>4474.7191663162494</v>
      </c>
      <c r="M882" s="93">
        <v>3000</v>
      </c>
      <c r="N882" s="108">
        <v>4014.0127980500965</v>
      </c>
      <c r="O882" s="107" t="s">
        <v>2917</v>
      </c>
      <c r="P882" s="107"/>
      <c r="Q882" s="107" t="s">
        <v>1259</v>
      </c>
      <c r="R882" s="107" t="s">
        <v>2179</v>
      </c>
      <c r="S882" s="107"/>
      <c r="T882" s="93">
        <v>14444.3</v>
      </c>
      <c r="U882" s="109">
        <v>20</v>
      </c>
      <c r="V882" s="110">
        <v>45200</v>
      </c>
      <c r="W882" s="110"/>
      <c r="X882" s="107" t="s">
        <v>1261</v>
      </c>
      <c r="Y882" s="107" t="s">
        <v>2877</v>
      </c>
      <c r="Z882" s="107"/>
      <c r="AA882" s="107"/>
      <c r="AB882" s="107"/>
      <c r="AC882" s="107" t="s">
        <v>2910</v>
      </c>
      <c r="AD882" s="107" t="s">
        <v>1331</v>
      </c>
      <c r="AE882" s="110"/>
      <c r="AF882" s="106"/>
      <c r="AG882" s="108">
        <v>0.72946735269212415</v>
      </c>
      <c r="AH882" s="108">
        <v>0.76084221330535107</v>
      </c>
      <c r="AI882" s="108">
        <v>0.8558642740943665</v>
      </c>
      <c r="AJ882" s="107" t="s">
        <v>1267</v>
      </c>
      <c r="AK882" s="97">
        <v>241.58463325887169</v>
      </c>
      <c r="AL882" s="108">
        <v>2.0807444123370549</v>
      </c>
      <c r="AM882" s="111"/>
      <c r="AN882" s="112">
        <v>10</v>
      </c>
      <c r="AO882" s="113" t="s">
        <v>1266</v>
      </c>
      <c r="AP882" s="113" t="s">
        <v>1267</v>
      </c>
      <c r="AQ882" s="113" t="s">
        <v>1261</v>
      </c>
      <c r="AR882" s="114" t="s">
        <v>1267</v>
      </c>
      <c r="AS882" s="114"/>
      <c r="AT882" s="107"/>
    </row>
    <row r="883" spans="1:46" x14ac:dyDescent="0.25">
      <c r="A883" s="107" t="s">
        <v>2919</v>
      </c>
      <c r="B883" s="107" t="s">
        <v>1269</v>
      </c>
      <c r="C883" s="107" t="s">
        <v>2881</v>
      </c>
      <c r="D883" s="107" t="s">
        <v>34</v>
      </c>
      <c r="E883" s="107" t="s">
        <v>22</v>
      </c>
      <c r="F883" s="107" t="s">
        <v>45</v>
      </c>
      <c r="G883" s="107" t="s">
        <v>2872</v>
      </c>
      <c r="H883" s="107" t="s">
        <v>2711</v>
      </c>
      <c r="I883" s="107" t="s">
        <v>2465</v>
      </c>
      <c r="J883" s="107" t="s">
        <v>2886</v>
      </c>
      <c r="K883" s="107" t="s">
        <v>2875</v>
      </c>
      <c r="L883" s="108">
        <v>4638.5140945589264</v>
      </c>
      <c r="M883" s="93">
        <v>3000</v>
      </c>
      <c r="N883" s="108">
        <v>4161.1600160500966</v>
      </c>
      <c r="O883" s="107" t="s">
        <v>2917</v>
      </c>
      <c r="P883" s="107"/>
      <c r="Q883" s="107" t="s">
        <v>1259</v>
      </c>
      <c r="R883" s="107" t="s">
        <v>2179</v>
      </c>
      <c r="S883" s="107"/>
      <c r="T883" s="93">
        <v>14444.3</v>
      </c>
      <c r="U883" s="109">
        <v>20</v>
      </c>
      <c r="V883" s="110">
        <v>45200</v>
      </c>
      <c r="W883" s="110"/>
      <c r="X883" s="107" t="s">
        <v>1261</v>
      </c>
      <c r="Y883" s="107" t="s">
        <v>2877</v>
      </c>
      <c r="Z883" s="107"/>
      <c r="AA883" s="107"/>
      <c r="AB883" s="107"/>
      <c r="AC883" s="107" t="s">
        <v>2910</v>
      </c>
      <c r="AD883" s="107" t="s">
        <v>1331</v>
      </c>
      <c r="AE883" s="110"/>
      <c r="AF883" s="107"/>
      <c r="AG883" s="108">
        <v>0.75487957172772868</v>
      </c>
      <c r="AH883" s="108">
        <v>0.78732808942457755</v>
      </c>
      <c r="AI883" s="108">
        <v>0.89313117233891826</v>
      </c>
      <c r="AJ883" s="107" t="s">
        <v>1267</v>
      </c>
      <c r="AK883" s="97">
        <v>232.07162830116457</v>
      </c>
      <c r="AL883" s="108">
        <v>2.1569090539698994</v>
      </c>
      <c r="AM883" s="111"/>
      <c r="AN883" s="107">
        <v>10</v>
      </c>
      <c r="AO883" s="113" t="s">
        <v>1266</v>
      </c>
      <c r="AP883" s="113" t="s">
        <v>1267</v>
      </c>
      <c r="AQ883" s="113" t="s">
        <v>1261</v>
      </c>
      <c r="AR883" s="114" t="s">
        <v>1267</v>
      </c>
      <c r="AS883" s="107"/>
      <c r="AT883" s="107"/>
    </row>
    <row r="884" spans="1:46" x14ac:dyDescent="0.25">
      <c r="A884" s="106" t="s">
        <v>2920</v>
      </c>
      <c r="B884" s="107" t="s">
        <v>1271</v>
      </c>
      <c r="C884" s="107" t="s">
        <v>2871</v>
      </c>
      <c r="D884" s="107" t="s">
        <v>34</v>
      </c>
      <c r="E884" s="107" t="s">
        <v>22</v>
      </c>
      <c r="F884" s="107" t="s">
        <v>45</v>
      </c>
      <c r="G884" s="107" t="s">
        <v>2872</v>
      </c>
      <c r="H884" s="107" t="s">
        <v>2711</v>
      </c>
      <c r="I884" s="107" t="s">
        <v>2465</v>
      </c>
      <c r="J884" s="107" t="s">
        <v>2886</v>
      </c>
      <c r="K884" s="107" t="s">
        <v>2875</v>
      </c>
      <c r="L884" s="108">
        <v>6047.825400323256</v>
      </c>
      <c r="M884" s="93">
        <v>3000</v>
      </c>
      <c r="N884" s="108">
        <v>5424.9910230088472</v>
      </c>
      <c r="O884" s="107" t="s">
        <v>2917</v>
      </c>
      <c r="P884" s="107"/>
      <c r="Q884" s="107" t="s">
        <v>1259</v>
      </c>
      <c r="R884" s="107" t="s">
        <v>2179</v>
      </c>
      <c r="S884" s="107"/>
      <c r="T884" s="93">
        <v>22567.213530335801</v>
      </c>
      <c r="U884" s="109">
        <v>20</v>
      </c>
      <c r="V884" s="110">
        <v>45200</v>
      </c>
      <c r="W884" s="110"/>
      <c r="X884" s="107" t="s">
        <v>1261</v>
      </c>
      <c r="Y884" s="107" t="s">
        <v>2877</v>
      </c>
      <c r="Z884" s="107"/>
      <c r="AA884" s="107"/>
      <c r="AB884" s="107"/>
      <c r="AC884" s="107" t="s">
        <v>2910</v>
      </c>
      <c r="AD884" s="107" t="s">
        <v>1331</v>
      </c>
      <c r="AE884" s="110"/>
      <c r="AF884" s="106"/>
      <c r="AG884" s="108">
        <v>0.98689729121571246</v>
      </c>
      <c r="AH884" s="108">
        <v>1.0293591151562032</v>
      </c>
      <c r="AI884" s="108">
        <v>0.70846923914980819</v>
      </c>
      <c r="AJ884" s="107" t="s">
        <v>1267</v>
      </c>
      <c r="AK884" s="97">
        <v>296.38954277241646</v>
      </c>
      <c r="AL884" s="108">
        <v>2.8122388111503134</v>
      </c>
      <c r="AM884" s="111"/>
      <c r="AN884" s="112">
        <v>10</v>
      </c>
      <c r="AO884" s="113" t="s">
        <v>1266</v>
      </c>
      <c r="AP884" s="113" t="s">
        <v>1267</v>
      </c>
      <c r="AQ884" s="113" t="s">
        <v>1261</v>
      </c>
      <c r="AR884" s="114" t="s">
        <v>1267</v>
      </c>
      <c r="AS884" s="114"/>
      <c r="AT884" s="107"/>
    </row>
    <row r="885" spans="1:46" x14ac:dyDescent="0.25">
      <c r="A885" s="107" t="s">
        <v>2921</v>
      </c>
      <c r="B885" s="107" t="s">
        <v>1271</v>
      </c>
      <c r="C885" s="107" t="s">
        <v>2879</v>
      </c>
      <c r="D885" s="107" t="s">
        <v>34</v>
      </c>
      <c r="E885" s="107" t="s">
        <v>22</v>
      </c>
      <c r="F885" s="107" t="s">
        <v>45</v>
      </c>
      <c r="G885" s="107" t="s">
        <v>2872</v>
      </c>
      <c r="H885" s="107" t="s">
        <v>2711</v>
      </c>
      <c r="I885" s="107" t="s">
        <v>2465</v>
      </c>
      <c r="J885" s="107" t="s">
        <v>2886</v>
      </c>
      <c r="K885" s="107" t="s">
        <v>2875</v>
      </c>
      <c r="L885" s="108">
        <v>6131.6070482090327</v>
      </c>
      <c r="M885" s="93">
        <v>3000</v>
      </c>
      <c r="N885" s="108">
        <v>5500.2573120088473</v>
      </c>
      <c r="O885" s="107" t="s">
        <v>2917</v>
      </c>
      <c r="P885" s="107"/>
      <c r="Q885" s="107" t="s">
        <v>1259</v>
      </c>
      <c r="R885" s="107" t="s">
        <v>2179</v>
      </c>
      <c r="S885" s="107"/>
      <c r="T885" s="93">
        <v>22567.213530335801</v>
      </c>
      <c r="U885" s="109">
        <v>20</v>
      </c>
      <c r="V885" s="110">
        <v>45200</v>
      </c>
      <c r="W885" s="110"/>
      <c r="X885" s="107" t="s">
        <v>1261</v>
      </c>
      <c r="Y885" s="107" t="s">
        <v>2877</v>
      </c>
      <c r="Z885" s="107"/>
      <c r="AA885" s="107"/>
      <c r="AB885" s="107"/>
      <c r="AC885" s="107" t="s">
        <v>2910</v>
      </c>
      <c r="AD885" s="107" t="s">
        <v>1331</v>
      </c>
      <c r="AE885" s="110"/>
      <c r="AF885" s="107"/>
      <c r="AG885" s="108">
        <v>0.9998957253557661</v>
      </c>
      <c r="AH885" s="108">
        <v>1.0429067284478652</v>
      </c>
      <c r="AI885" s="108">
        <v>0.72019001992813347</v>
      </c>
      <c r="AJ885" s="107" t="s">
        <v>1267</v>
      </c>
      <c r="AK885" s="97">
        <v>291.95965243008118</v>
      </c>
      <c r="AL885" s="108">
        <v>2.8511972774171994</v>
      </c>
      <c r="AM885" s="111"/>
      <c r="AN885" s="107">
        <v>10</v>
      </c>
      <c r="AO885" s="113" t="s">
        <v>1266</v>
      </c>
      <c r="AP885" s="113" t="s">
        <v>1267</v>
      </c>
      <c r="AQ885" s="113" t="s">
        <v>1261</v>
      </c>
      <c r="AR885" s="114" t="s">
        <v>1267</v>
      </c>
      <c r="AS885" s="107"/>
      <c r="AT885" s="107"/>
    </row>
    <row r="886" spans="1:46" x14ac:dyDescent="0.25">
      <c r="A886" s="106" t="s">
        <v>2922</v>
      </c>
      <c r="B886" s="107" t="s">
        <v>1271</v>
      </c>
      <c r="C886" s="107" t="s">
        <v>2881</v>
      </c>
      <c r="D886" s="107" t="s">
        <v>34</v>
      </c>
      <c r="E886" s="107" t="s">
        <v>22</v>
      </c>
      <c r="F886" s="107" t="s">
        <v>45</v>
      </c>
      <c r="G886" s="107" t="s">
        <v>2872</v>
      </c>
      <c r="H886" s="107" t="s">
        <v>2711</v>
      </c>
      <c r="I886" s="107" t="s">
        <v>2465</v>
      </c>
      <c r="J886" s="107" t="s">
        <v>2886</v>
      </c>
      <c r="K886" s="107" t="s">
        <v>2875</v>
      </c>
      <c r="L886" s="108">
        <v>6295.4019764517097</v>
      </c>
      <c r="M886" s="93">
        <v>3000</v>
      </c>
      <c r="N886" s="108">
        <v>5647.4045300088474</v>
      </c>
      <c r="O886" s="107" t="s">
        <v>2917</v>
      </c>
      <c r="P886" s="107"/>
      <c r="Q886" s="107" t="s">
        <v>1259</v>
      </c>
      <c r="R886" s="107" t="s">
        <v>2179</v>
      </c>
      <c r="S886" s="107"/>
      <c r="T886" s="93">
        <v>22567.213530335801</v>
      </c>
      <c r="U886" s="109">
        <v>20</v>
      </c>
      <c r="V886" s="110">
        <v>45200</v>
      </c>
      <c r="W886" s="110"/>
      <c r="X886" s="107" t="s">
        <v>1261</v>
      </c>
      <c r="Y886" s="107" t="s">
        <v>2877</v>
      </c>
      <c r="Z886" s="107"/>
      <c r="AA886" s="107"/>
      <c r="AB886" s="107"/>
      <c r="AC886" s="107" t="s">
        <v>2910</v>
      </c>
      <c r="AD886" s="107" t="s">
        <v>1331</v>
      </c>
      <c r="AE886" s="110"/>
      <c r="AF886" s="106"/>
      <c r="AG886" s="108">
        <v>1.0253079443913706</v>
      </c>
      <c r="AH886" s="108">
        <v>1.0693926045670918</v>
      </c>
      <c r="AI886" s="108">
        <v>0.74310439909087478</v>
      </c>
      <c r="AJ886" s="107" t="s">
        <v>1267</v>
      </c>
      <c r="AK886" s="97">
        <v>283.63971028433326</v>
      </c>
      <c r="AL886" s="108">
        <v>2.9273619190500439</v>
      </c>
      <c r="AM886" s="111"/>
      <c r="AN886" s="112">
        <v>10</v>
      </c>
      <c r="AO886" s="113" t="s">
        <v>1266</v>
      </c>
      <c r="AP886" s="113" t="s">
        <v>1267</v>
      </c>
      <c r="AQ886" s="113" t="s">
        <v>1261</v>
      </c>
      <c r="AR886" s="114" t="s">
        <v>1267</v>
      </c>
      <c r="AS886" s="114"/>
      <c r="AT886" s="107"/>
    </row>
    <row r="887" spans="1:46" x14ac:dyDescent="0.25">
      <c r="A887" s="107" t="s">
        <v>2923</v>
      </c>
      <c r="B887" s="107" t="s">
        <v>1269</v>
      </c>
      <c r="C887" s="107" t="s">
        <v>2871</v>
      </c>
      <c r="D887" s="107" t="s">
        <v>34</v>
      </c>
      <c r="E887" s="107" t="s">
        <v>22</v>
      </c>
      <c r="F887" s="107" t="s">
        <v>45</v>
      </c>
      <c r="G887" s="107" t="s">
        <v>2872</v>
      </c>
      <c r="H887" s="107" t="s">
        <v>2711</v>
      </c>
      <c r="I887" s="107" t="s">
        <v>2465</v>
      </c>
      <c r="J887" s="107" t="s">
        <v>2874</v>
      </c>
      <c r="K887" s="107" t="s">
        <v>2894</v>
      </c>
      <c r="L887" s="108">
        <v>4241.2196201516417</v>
      </c>
      <c r="M887" s="93">
        <v>3500</v>
      </c>
      <c r="N887" s="108">
        <v>3804.8771511786395</v>
      </c>
      <c r="O887" s="107" t="s">
        <v>2924</v>
      </c>
      <c r="P887" s="107"/>
      <c r="Q887" s="107" t="s">
        <v>1259</v>
      </c>
      <c r="R887" s="107" t="s">
        <v>2179</v>
      </c>
      <c r="S887" s="107"/>
      <c r="T887" s="93">
        <v>10667.25</v>
      </c>
      <c r="U887" s="109">
        <v>20</v>
      </c>
      <c r="V887" s="110">
        <v>45200</v>
      </c>
      <c r="W887" s="110"/>
      <c r="X887" s="107" t="s">
        <v>1261</v>
      </c>
      <c r="Y887" s="107" t="s">
        <v>2877</v>
      </c>
      <c r="Z887" s="107"/>
      <c r="AA887" s="107"/>
      <c r="AB887" s="107"/>
      <c r="AC887" s="107" t="s">
        <v>2910</v>
      </c>
      <c r="AD887" s="107" t="s">
        <v>1331</v>
      </c>
      <c r="AE887" s="110"/>
      <c r="AF887" s="107"/>
      <c r="AG887" s="108">
        <v>0.5438192363510892</v>
      </c>
      <c r="AH887" s="108">
        <v>0.56737384598332041</v>
      </c>
      <c r="AI887" s="108">
        <v>0.99293105311697849</v>
      </c>
      <c r="AJ887" s="107" t="s">
        <v>1267</v>
      </c>
      <c r="AK887" s="97">
        <v>184.44084470494701</v>
      </c>
      <c r="AL887" s="108">
        <v>1.9721671233705116</v>
      </c>
      <c r="AM887" s="111"/>
      <c r="AN887" s="107">
        <v>10</v>
      </c>
      <c r="AO887" s="113" t="s">
        <v>1266</v>
      </c>
      <c r="AP887" s="113" t="s">
        <v>1267</v>
      </c>
      <c r="AQ887" s="113" t="s">
        <v>1261</v>
      </c>
      <c r="AR887" s="114" t="s">
        <v>1267</v>
      </c>
      <c r="AS887" s="107"/>
      <c r="AT887" s="107"/>
    </row>
    <row r="888" spans="1:46" x14ac:dyDescent="0.25">
      <c r="A888" s="106" t="s">
        <v>2925</v>
      </c>
      <c r="B888" s="107" t="s">
        <v>1269</v>
      </c>
      <c r="C888" s="107" t="s">
        <v>2879</v>
      </c>
      <c r="D888" s="107" t="s">
        <v>34</v>
      </c>
      <c r="E888" s="107" t="s">
        <v>22</v>
      </c>
      <c r="F888" s="107" t="s">
        <v>45</v>
      </c>
      <c r="G888" s="107" t="s">
        <v>2872</v>
      </c>
      <c r="H888" s="107" t="s">
        <v>2711</v>
      </c>
      <c r="I888" s="107" t="s">
        <v>2465</v>
      </c>
      <c r="J888" s="107" t="s">
        <v>2874</v>
      </c>
      <c r="K888" s="107" t="s">
        <v>2894</v>
      </c>
      <c r="L888" s="108">
        <v>4300.5161814695175</v>
      </c>
      <c r="M888" s="93">
        <v>3500</v>
      </c>
      <c r="N888" s="108">
        <v>3858.1469570786394</v>
      </c>
      <c r="O888" s="107" t="s">
        <v>2924</v>
      </c>
      <c r="P888" s="107"/>
      <c r="Q888" s="107" t="s">
        <v>1259</v>
      </c>
      <c r="R888" s="107" t="s">
        <v>2179</v>
      </c>
      <c r="S888" s="107"/>
      <c r="T888" s="93">
        <v>10667.25</v>
      </c>
      <c r="U888" s="109">
        <v>20</v>
      </c>
      <c r="V888" s="110">
        <v>45200</v>
      </c>
      <c r="W888" s="110"/>
      <c r="X888" s="107" t="s">
        <v>1261</v>
      </c>
      <c r="Y888" s="107" t="s">
        <v>2877</v>
      </c>
      <c r="Z888" s="107"/>
      <c r="AA888" s="107"/>
      <c r="AB888" s="107"/>
      <c r="AC888" s="107" t="s">
        <v>2910</v>
      </c>
      <c r="AD888" s="107" t="s">
        <v>1331</v>
      </c>
      <c r="AE888" s="110"/>
      <c r="AF888" s="106"/>
      <c r="AG888" s="108">
        <v>0.55301889363251289</v>
      </c>
      <c r="AH888" s="108">
        <v>0.5769621854649587</v>
      </c>
      <c r="AI888" s="108">
        <v>1.011469039513734</v>
      </c>
      <c r="AJ888" s="107" t="s">
        <v>26</v>
      </c>
      <c r="AK888" s="97">
        <v>181.51421682152315</v>
      </c>
      <c r="AL888" s="108">
        <v>1.9997400243833241</v>
      </c>
      <c r="AM888" s="111"/>
      <c r="AN888" s="112">
        <v>10</v>
      </c>
      <c r="AO888" s="113" t="s">
        <v>1266</v>
      </c>
      <c r="AP888" s="113" t="s">
        <v>1267</v>
      </c>
      <c r="AQ888" s="113" t="s">
        <v>1261</v>
      </c>
      <c r="AR888" s="114" t="s">
        <v>1267</v>
      </c>
      <c r="AS888" s="114"/>
      <c r="AT888" s="107"/>
    </row>
    <row r="889" spans="1:46" x14ac:dyDescent="0.25">
      <c r="A889" s="107" t="s">
        <v>2926</v>
      </c>
      <c r="B889" s="107" t="s">
        <v>1269</v>
      </c>
      <c r="C889" s="107" t="s">
        <v>2881</v>
      </c>
      <c r="D889" s="107" t="s">
        <v>34</v>
      </c>
      <c r="E889" s="107" t="s">
        <v>22</v>
      </c>
      <c r="F889" s="107" t="s">
        <v>45</v>
      </c>
      <c r="G889" s="107" t="s">
        <v>2872</v>
      </c>
      <c r="H889" s="107" t="s">
        <v>2711</v>
      </c>
      <c r="I889" s="107" t="s">
        <v>2465</v>
      </c>
      <c r="J889" s="107" t="s">
        <v>2874</v>
      </c>
      <c r="K889" s="107" t="s">
        <v>2894</v>
      </c>
      <c r="L889" s="108">
        <v>4412.5204371059608</v>
      </c>
      <c r="M889" s="93">
        <v>3500</v>
      </c>
      <c r="N889" s="108">
        <v>3958.7673779786396</v>
      </c>
      <c r="O889" s="107" t="s">
        <v>2924</v>
      </c>
      <c r="P889" s="107"/>
      <c r="Q889" s="107" t="s">
        <v>1259</v>
      </c>
      <c r="R889" s="107" t="s">
        <v>2179</v>
      </c>
      <c r="S889" s="107"/>
      <c r="T889" s="93">
        <v>10667.25</v>
      </c>
      <c r="U889" s="109">
        <v>20</v>
      </c>
      <c r="V889" s="110">
        <v>45200</v>
      </c>
      <c r="W889" s="110"/>
      <c r="X889" s="107" t="s">
        <v>1261</v>
      </c>
      <c r="Y889" s="107" t="s">
        <v>2877</v>
      </c>
      <c r="Z889" s="107"/>
      <c r="AA889" s="107"/>
      <c r="AB889" s="107"/>
      <c r="AC889" s="107" t="s">
        <v>2910</v>
      </c>
      <c r="AD889" s="107" t="s">
        <v>1331</v>
      </c>
      <c r="AE889" s="110"/>
      <c r="AF889" s="107"/>
      <c r="AG889" s="108">
        <v>0.57039596817132965</v>
      </c>
      <c r="AH889" s="108">
        <v>0.59507343513209021</v>
      </c>
      <c r="AI889" s="108">
        <v>1.0464851234353019</v>
      </c>
      <c r="AJ889" s="107" t="s">
        <v>26</v>
      </c>
      <c r="AK889" s="97">
        <v>176.20076737106086</v>
      </c>
      <c r="AL889" s="108">
        <v>2.0518220032542702</v>
      </c>
      <c r="AM889" s="111"/>
      <c r="AN889" s="107">
        <v>10</v>
      </c>
      <c r="AO889" s="113" t="s">
        <v>1266</v>
      </c>
      <c r="AP889" s="113" t="s">
        <v>1267</v>
      </c>
      <c r="AQ889" s="113" t="s">
        <v>1261</v>
      </c>
      <c r="AR889" s="114" t="s">
        <v>1267</v>
      </c>
      <c r="AS889" s="107"/>
      <c r="AT889" s="107"/>
    </row>
    <row r="890" spans="1:46" x14ac:dyDescent="0.25">
      <c r="A890" s="106" t="s">
        <v>2927</v>
      </c>
      <c r="B890" s="107" t="s">
        <v>1271</v>
      </c>
      <c r="C890" s="107" t="s">
        <v>2871</v>
      </c>
      <c r="D890" s="107" t="s">
        <v>34</v>
      </c>
      <c r="E890" s="107" t="s">
        <v>22</v>
      </c>
      <c r="F890" s="107" t="s">
        <v>45</v>
      </c>
      <c r="G890" s="107" t="s">
        <v>2872</v>
      </c>
      <c r="H890" s="107" t="s">
        <v>2711</v>
      </c>
      <c r="I890" s="107" t="s">
        <v>2465</v>
      </c>
      <c r="J890" s="107" t="s">
        <v>2874</v>
      </c>
      <c r="K890" s="107" t="s">
        <v>2894</v>
      </c>
      <c r="L890" s="108">
        <v>5585.0565668828967</v>
      </c>
      <c r="M890" s="93">
        <v>3500</v>
      </c>
      <c r="N890" s="108">
        <v>5010.3844661906714</v>
      </c>
      <c r="O890" s="107" t="s">
        <v>2924</v>
      </c>
      <c r="P890" s="107"/>
      <c r="Q890" s="107" t="s">
        <v>1259</v>
      </c>
      <c r="R890" s="107" t="s">
        <v>2179</v>
      </c>
      <c r="S890" s="107"/>
      <c r="T890" s="93">
        <v>15706.166019910301</v>
      </c>
      <c r="U890" s="109">
        <v>20</v>
      </c>
      <c r="V890" s="110">
        <v>45200</v>
      </c>
      <c r="W890" s="110"/>
      <c r="X890" s="107" t="s">
        <v>1261</v>
      </c>
      <c r="Y890" s="107" t="s">
        <v>2877</v>
      </c>
      <c r="Z890" s="107"/>
      <c r="AA890" s="107"/>
      <c r="AB890" s="107"/>
      <c r="AC890" s="107" t="s">
        <v>2910</v>
      </c>
      <c r="AD890" s="107" t="s">
        <v>1331</v>
      </c>
      <c r="AE890" s="110"/>
      <c r="AF890" s="106"/>
      <c r="AG890" s="108">
        <v>0.7385901395777611</v>
      </c>
      <c r="AH890" s="108">
        <v>0.77055147223263876</v>
      </c>
      <c r="AI890" s="108">
        <v>0.85192081141304565</v>
      </c>
      <c r="AJ890" s="107" t="s">
        <v>1267</v>
      </c>
      <c r="AK890" s="97">
        <v>221.29635344558568</v>
      </c>
      <c r="AL890" s="108">
        <v>2.5970513036005456</v>
      </c>
      <c r="AM890" s="111"/>
      <c r="AN890" s="112">
        <v>10</v>
      </c>
      <c r="AO890" s="113" t="s">
        <v>1266</v>
      </c>
      <c r="AP890" s="113" t="s">
        <v>1267</v>
      </c>
      <c r="AQ890" s="113" t="s">
        <v>1261</v>
      </c>
      <c r="AR890" s="114" t="s">
        <v>1267</v>
      </c>
      <c r="AS890" s="114"/>
      <c r="AT890" s="107"/>
    </row>
    <row r="891" spans="1:46" x14ac:dyDescent="0.25">
      <c r="A891" s="107" t="s">
        <v>2928</v>
      </c>
      <c r="B891" s="107" t="s">
        <v>1271</v>
      </c>
      <c r="C891" s="107" t="s">
        <v>2879</v>
      </c>
      <c r="D891" s="107" t="s">
        <v>34</v>
      </c>
      <c r="E891" s="107" t="s">
        <v>22</v>
      </c>
      <c r="F891" s="107" t="s">
        <v>45</v>
      </c>
      <c r="G891" s="107" t="s">
        <v>2872</v>
      </c>
      <c r="H891" s="107" t="s">
        <v>2711</v>
      </c>
      <c r="I891" s="107" t="s">
        <v>2465</v>
      </c>
      <c r="J891" s="107" t="s">
        <v>2874</v>
      </c>
      <c r="K891" s="107" t="s">
        <v>2894</v>
      </c>
      <c r="L891" s="108">
        <v>5644.3531282007734</v>
      </c>
      <c r="M891" s="93">
        <v>3500</v>
      </c>
      <c r="N891" s="108">
        <v>5063.6542720906709</v>
      </c>
      <c r="O891" s="107" t="s">
        <v>2924</v>
      </c>
      <c r="P891" s="107"/>
      <c r="Q891" s="107" t="s">
        <v>1259</v>
      </c>
      <c r="R891" s="107" t="s">
        <v>2179</v>
      </c>
      <c r="S891" s="107"/>
      <c r="T891" s="93">
        <v>15706.166019910301</v>
      </c>
      <c r="U891" s="109">
        <v>20</v>
      </c>
      <c r="V891" s="110">
        <v>45200</v>
      </c>
      <c r="W891" s="110"/>
      <c r="X891" s="107" t="s">
        <v>1261</v>
      </c>
      <c r="Y891" s="107" t="s">
        <v>2877</v>
      </c>
      <c r="Z891" s="107"/>
      <c r="AA891" s="107"/>
      <c r="AB891" s="107"/>
      <c r="AC891" s="107" t="s">
        <v>2910</v>
      </c>
      <c r="AD891" s="107" t="s">
        <v>1331</v>
      </c>
      <c r="AE891" s="110"/>
      <c r="AF891" s="107"/>
      <c r="AG891" s="108">
        <v>0.74778979685918479</v>
      </c>
      <c r="AH891" s="108">
        <v>0.78013981171427704</v>
      </c>
      <c r="AI891" s="108">
        <v>0.86383995106250755</v>
      </c>
      <c r="AJ891" s="107" t="s">
        <v>1267</v>
      </c>
      <c r="AK891" s="97">
        <v>218.67932804546624</v>
      </c>
      <c r="AL891" s="108">
        <v>2.6246242046133581</v>
      </c>
      <c r="AM891" s="111"/>
      <c r="AN891" s="107">
        <v>10</v>
      </c>
      <c r="AO891" s="113" t="s">
        <v>1266</v>
      </c>
      <c r="AP891" s="113" t="s">
        <v>1267</v>
      </c>
      <c r="AQ891" s="113" t="s">
        <v>1261</v>
      </c>
      <c r="AR891" s="114" t="s">
        <v>1267</v>
      </c>
      <c r="AS891" s="107"/>
      <c r="AT891" s="107"/>
    </row>
    <row r="892" spans="1:46" x14ac:dyDescent="0.25">
      <c r="A892" s="106" t="s">
        <v>2929</v>
      </c>
      <c r="B892" s="107" t="s">
        <v>1271</v>
      </c>
      <c r="C892" s="107" t="s">
        <v>2881</v>
      </c>
      <c r="D892" s="107" t="s">
        <v>34</v>
      </c>
      <c r="E892" s="107" t="s">
        <v>22</v>
      </c>
      <c r="F892" s="107" t="s">
        <v>45</v>
      </c>
      <c r="G892" s="107" t="s">
        <v>2872</v>
      </c>
      <c r="H892" s="107" t="s">
        <v>2711</v>
      </c>
      <c r="I892" s="107" t="s">
        <v>2465</v>
      </c>
      <c r="J892" s="107" t="s">
        <v>2874</v>
      </c>
      <c r="K892" s="107" t="s">
        <v>2894</v>
      </c>
      <c r="L892" s="108">
        <v>5756.3573838372158</v>
      </c>
      <c r="M892" s="93">
        <v>3500</v>
      </c>
      <c r="N892" s="108">
        <v>5164.2746929906716</v>
      </c>
      <c r="O892" s="107" t="s">
        <v>2924</v>
      </c>
      <c r="P892" s="107"/>
      <c r="Q892" s="107" t="s">
        <v>1259</v>
      </c>
      <c r="R892" s="107" t="s">
        <v>2179</v>
      </c>
      <c r="S892" s="107"/>
      <c r="T892" s="93">
        <v>15706.166019910301</v>
      </c>
      <c r="U892" s="109">
        <v>20</v>
      </c>
      <c r="V892" s="110">
        <v>45200</v>
      </c>
      <c r="W892" s="110"/>
      <c r="X892" s="107" t="s">
        <v>1261</v>
      </c>
      <c r="Y892" s="107" t="s">
        <v>2877</v>
      </c>
      <c r="Z892" s="107"/>
      <c r="AA892" s="107"/>
      <c r="AB892" s="107"/>
      <c r="AC892" s="107" t="s">
        <v>2910</v>
      </c>
      <c r="AD892" s="107" t="s">
        <v>1331</v>
      </c>
      <c r="AE892" s="110"/>
      <c r="AF892" s="106"/>
      <c r="AG892" s="108">
        <v>0.76516687139800155</v>
      </c>
      <c r="AH892" s="108">
        <v>0.79825106138140856</v>
      </c>
      <c r="AI892" s="108">
        <v>0.8863538091108385</v>
      </c>
      <c r="AJ892" s="107" t="s">
        <v>1267</v>
      </c>
      <c r="AK892" s="97">
        <v>213.88317779470233</v>
      </c>
      <c r="AL892" s="108">
        <v>2.676706183484304</v>
      </c>
      <c r="AM892" s="111"/>
      <c r="AN892" s="112">
        <v>10</v>
      </c>
      <c r="AO892" s="113" t="s">
        <v>1266</v>
      </c>
      <c r="AP892" s="113" t="s">
        <v>1267</v>
      </c>
      <c r="AQ892" s="113" t="s">
        <v>1261</v>
      </c>
      <c r="AR892" s="114" t="s">
        <v>1267</v>
      </c>
      <c r="AS892" s="114"/>
      <c r="AT892" s="107"/>
    </row>
    <row r="893" spans="1:46" x14ac:dyDescent="0.25">
      <c r="A893" s="107" t="s">
        <v>2930</v>
      </c>
      <c r="B893" s="107" t="s">
        <v>1269</v>
      </c>
      <c r="C893" s="107" t="s">
        <v>2871</v>
      </c>
      <c r="D893" s="107" t="s">
        <v>34</v>
      </c>
      <c r="E893" s="107" t="s">
        <v>22</v>
      </c>
      <c r="F893" s="107" t="s">
        <v>45</v>
      </c>
      <c r="G893" s="107" t="s">
        <v>2872</v>
      </c>
      <c r="H893" s="107" t="s">
        <v>2711</v>
      </c>
      <c r="I893" s="107" t="s">
        <v>2465</v>
      </c>
      <c r="J893" s="107" t="s">
        <v>2886</v>
      </c>
      <c r="K893" s="107" t="s">
        <v>2894</v>
      </c>
      <c r="L893" s="108">
        <v>5746.482708868617</v>
      </c>
      <c r="M893" s="93">
        <v>3500</v>
      </c>
      <c r="N893" s="108">
        <v>5155.1097055103683</v>
      </c>
      <c r="O893" s="107" t="s">
        <v>2931</v>
      </c>
      <c r="P893" s="107"/>
      <c r="Q893" s="107" t="s">
        <v>1259</v>
      </c>
      <c r="R893" s="107" t="s">
        <v>2179</v>
      </c>
      <c r="S893" s="107"/>
      <c r="T893" s="93">
        <v>15554.3</v>
      </c>
      <c r="U893" s="109">
        <v>20</v>
      </c>
      <c r="V893" s="110">
        <v>45200</v>
      </c>
      <c r="W893" s="110"/>
      <c r="X893" s="107" t="s">
        <v>1261</v>
      </c>
      <c r="Y893" s="107" t="s">
        <v>2877</v>
      </c>
      <c r="Z893" s="107"/>
      <c r="AA893" s="107"/>
      <c r="AB893" s="107"/>
      <c r="AC893" s="107" t="s">
        <v>2910</v>
      </c>
      <c r="AD893" s="107" t="s">
        <v>1331</v>
      </c>
      <c r="AE893" s="110"/>
      <c r="AF893" s="107"/>
      <c r="AG893" s="108">
        <v>0.7934469943552882</v>
      </c>
      <c r="AH893" s="108">
        <v>0.82773770853735507</v>
      </c>
      <c r="AI893" s="108">
        <v>0.93679976166703793</v>
      </c>
      <c r="AJ893" s="107" t="s">
        <v>1267</v>
      </c>
      <c r="AK893" s="97">
        <v>202.6203400772828</v>
      </c>
      <c r="AL893" s="108">
        <v>2.6721144596239053</v>
      </c>
      <c r="AM893" s="111"/>
      <c r="AN893" s="107">
        <v>10</v>
      </c>
      <c r="AO893" s="113" t="s">
        <v>1266</v>
      </c>
      <c r="AP893" s="113" t="s">
        <v>1267</v>
      </c>
      <c r="AQ893" s="113" t="s">
        <v>1261</v>
      </c>
      <c r="AR893" s="114" t="s">
        <v>1267</v>
      </c>
      <c r="AS893" s="107"/>
      <c r="AT893" s="107"/>
    </row>
    <row r="894" spans="1:46" x14ac:dyDescent="0.25">
      <c r="A894" s="106" t="s">
        <v>2932</v>
      </c>
      <c r="B894" s="107" t="s">
        <v>1269</v>
      </c>
      <c r="C894" s="107" t="s">
        <v>2879</v>
      </c>
      <c r="D894" s="107" t="s">
        <v>34</v>
      </c>
      <c r="E894" s="107" t="s">
        <v>22</v>
      </c>
      <c r="F894" s="107" t="s">
        <v>45</v>
      </c>
      <c r="G894" s="107" t="s">
        <v>2872</v>
      </c>
      <c r="H894" s="107" t="s">
        <v>2711</v>
      </c>
      <c r="I894" s="107" t="s">
        <v>2465</v>
      </c>
      <c r="J894" s="107" t="s">
        <v>2886</v>
      </c>
      <c r="K894" s="107" t="s">
        <v>2894</v>
      </c>
      <c r="L894" s="108">
        <v>5830.2834993614997</v>
      </c>
      <c r="M894" s="93">
        <v>3500</v>
      </c>
      <c r="N894" s="108">
        <v>5230.3931915103685</v>
      </c>
      <c r="O894" s="107" t="s">
        <v>2931</v>
      </c>
      <c r="P894" s="107"/>
      <c r="Q894" s="107" t="s">
        <v>1259</v>
      </c>
      <c r="R894" s="107" t="s">
        <v>2179</v>
      </c>
      <c r="S894" s="107"/>
      <c r="T894" s="93">
        <v>15554.3</v>
      </c>
      <c r="U894" s="109">
        <v>20</v>
      </c>
      <c r="V894" s="110">
        <v>45200</v>
      </c>
      <c r="W894" s="110"/>
      <c r="X894" s="107" t="s">
        <v>1261</v>
      </c>
      <c r="Y894" s="107" t="s">
        <v>2877</v>
      </c>
      <c r="Z894" s="107"/>
      <c r="AA894" s="107"/>
      <c r="AB894" s="107"/>
      <c r="AC894" s="107" t="s">
        <v>2910</v>
      </c>
      <c r="AD894" s="107" t="s">
        <v>1331</v>
      </c>
      <c r="AE894" s="110"/>
      <c r="AF894" s="106"/>
      <c r="AG894" s="108">
        <v>0.80644839840491067</v>
      </c>
      <c r="AH894" s="108">
        <v>0.84128841721619341</v>
      </c>
      <c r="AI894" s="108">
        <v>0.95445436729043309</v>
      </c>
      <c r="AJ894" s="107" t="s">
        <v>1267</v>
      </c>
      <c r="AK894" s="97">
        <v>199.30821646470679</v>
      </c>
      <c r="AL894" s="108">
        <v>2.7110818272030959</v>
      </c>
      <c r="AM894" s="111"/>
      <c r="AN894" s="112">
        <v>10</v>
      </c>
      <c r="AO894" s="113" t="s">
        <v>1266</v>
      </c>
      <c r="AP894" s="113" t="s">
        <v>1267</v>
      </c>
      <c r="AQ894" s="113" t="s">
        <v>1261</v>
      </c>
      <c r="AR894" s="114" t="s">
        <v>1267</v>
      </c>
      <c r="AS894" s="114"/>
      <c r="AT894" s="107"/>
    </row>
    <row r="895" spans="1:46" x14ac:dyDescent="0.25">
      <c r="A895" s="107" t="s">
        <v>2933</v>
      </c>
      <c r="B895" s="107" t="s">
        <v>1269</v>
      </c>
      <c r="C895" s="107" t="s">
        <v>2881</v>
      </c>
      <c r="D895" s="107" t="s">
        <v>34</v>
      </c>
      <c r="E895" s="107" t="s">
        <v>22</v>
      </c>
      <c r="F895" s="107" t="s">
        <v>45</v>
      </c>
      <c r="G895" s="107" t="s">
        <v>2872</v>
      </c>
      <c r="H895" s="107" t="s">
        <v>2711</v>
      </c>
      <c r="I895" s="107" t="s">
        <v>2465</v>
      </c>
      <c r="J895" s="107" t="s">
        <v>2886</v>
      </c>
      <c r="K895" s="107" t="s">
        <v>2894</v>
      </c>
      <c r="L895" s="108">
        <v>5994.0904906636179</v>
      </c>
      <c r="M895" s="93">
        <v>3500</v>
      </c>
      <c r="N895" s="108">
        <v>5377.5512465103684</v>
      </c>
      <c r="O895" s="107" t="s">
        <v>2931</v>
      </c>
      <c r="P895" s="107"/>
      <c r="Q895" s="107" t="s">
        <v>1259</v>
      </c>
      <c r="R895" s="107" t="s">
        <v>2179</v>
      </c>
      <c r="S895" s="107"/>
      <c r="T895" s="93">
        <v>15554.3</v>
      </c>
      <c r="U895" s="109">
        <v>20</v>
      </c>
      <c r="V895" s="110">
        <v>45200</v>
      </c>
      <c r="W895" s="110"/>
      <c r="X895" s="107" t="s">
        <v>1261</v>
      </c>
      <c r="Y895" s="107" t="s">
        <v>2877</v>
      </c>
      <c r="Z895" s="107"/>
      <c r="AA895" s="107"/>
      <c r="AB895" s="107"/>
      <c r="AC895" s="107" t="s">
        <v>2910</v>
      </c>
      <c r="AD895" s="107" t="s">
        <v>1331</v>
      </c>
      <c r="AE895" s="110"/>
      <c r="AF895" s="107"/>
      <c r="AG895" s="108">
        <v>0.83186248898264448</v>
      </c>
      <c r="AH895" s="108">
        <v>0.86777624394952868</v>
      </c>
      <c r="AI895" s="108">
        <v>0.9889641590571282</v>
      </c>
      <c r="AJ895" s="107" t="s">
        <v>1267</v>
      </c>
      <c r="AK895" s="97">
        <v>193.10138912780715</v>
      </c>
      <c r="AL895" s="108">
        <v>2.7872520781585806</v>
      </c>
      <c r="AM895" s="111"/>
      <c r="AN895" s="107">
        <v>10</v>
      </c>
      <c r="AO895" s="113" t="s">
        <v>1266</v>
      </c>
      <c r="AP895" s="113" t="s">
        <v>1267</v>
      </c>
      <c r="AQ895" s="113" t="s">
        <v>1261</v>
      </c>
      <c r="AR895" s="114" t="s">
        <v>1267</v>
      </c>
      <c r="AS895" s="107"/>
      <c r="AT895" s="107"/>
    </row>
    <row r="896" spans="1:46" x14ac:dyDescent="0.25">
      <c r="A896" s="106" t="s">
        <v>2934</v>
      </c>
      <c r="B896" s="107" t="s">
        <v>1271</v>
      </c>
      <c r="C896" s="107" t="s">
        <v>2871</v>
      </c>
      <c r="D896" s="107" t="s">
        <v>34</v>
      </c>
      <c r="E896" s="107" t="s">
        <v>22</v>
      </c>
      <c r="F896" s="107" t="s">
        <v>45</v>
      </c>
      <c r="G896" s="107" t="s">
        <v>2872</v>
      </c>
      <c r="H896" s="107" t="s">
        <v>2711</v>
      </c>
      <c r="I896" s="107" t="s">
        <v>2465</v>
      </c>
      <c r="J896" s="107" t="s">
        <v>2886</v>
      </c>
      <c r="K896" s="107" t="s">
        <v>2894</v>
      </c>
      <c r="L896" s="108">
        <v>7627.0622611421732</v>
      </c>
      <c r="M896" s="93">
        <v>3500</v>
      </c>
      <c r="N896" s="108">
        <v>6842.0762798628821</v>
      </c>
      <c r="O896" s="107" t="s">
        <v>2931</v>
      </c>
      <c r="P896" s="107"/>
      <c r="Q896" s="107" t="s">
        <v>1259</v>
      </c>
      <c r="R896" s="107" t="s">
        <v>2179</v>
      </c>
      <c r="S896" s="107"/>
      <c r="T896" s="93">
        <v>23676.914833968302</v>
      </c>
      <c r="U896" s="109">
        <v>20</v>
      </c>
      <c r="V896" s="110">
        <v>45200</v>
      </c>
      <c r="W896" s="110"/>
      <c r="X896" s="107" t="s">
        <v>1261</v>
      </c>
      <c r="Y896" s="107" t="s">
        <v>2877</v>
      </c>
      <c r="Z896" s="107"/>
      <c r="AA896" s="107"/>
      <c r="AB896" s="107"/>
      <c r="AC896" s="107" t="s">
        <v>2910</v>
      </c>
      <c r="AD896" s="107" t="s">
        <v>1331</v>
      </c>
      <c r="AE896" s="110"/>
      <c r="AF896" s="106"/>
      <c r="AG896" s="108">
        <v>1.0771998940314447</v>
      </c>
      <c r="AH896" s="108">
        <v>1.1237246390566007</v>
      </c>
      <c r="AI896" s="108">
        <v>0.79490089490312832</v>
      </c>
      <c r="AJ896" s="107" t="s">
        <v>1267</v>
      </c>
      <c r="AK896" s="97">
        <v>245.2928593672745</v>
      </c>
      <c r="AL896" s="108">
        <v>3.546583951431109</v>
      </c>
      <c r="AM896" s="111"/>
      <c r="AN896" s="112">
        <v>10</v>
      </c>
      <c r="AO896" s="113" t="s">
        <v>1266</v>
      </c>
      <c r="AP896" s="113" t="s">
        <v>1267</v>
      </c>
      <c r="AQ896" s="113" t="s">
        <v>1261</v>
      </c>
      <c r="AR896" s="114" t="s">
        <v>1267</v>
      </c>
      <c r="AS896" s="114"/>
      <c r="AT896" s="107"/>
    </row>
    <row r="897" spans="1:46" x14ac:dyDescent="0.25">
      <c r="A897" s="107" t="s">
        <v>2935</v>
      </c>
      <c r="B897" s="107" t="s">
        <v>1271</v>
      </c>
      <c r="C897" s="107" t="s">
        <v>2879</v>
      </c>
      <c r="D897" s="107" t="s">
        <v>34</v>
      </c>
      <c r="E897" s="107" t="s">
        <v>22</v>
      </c>
      <c r="F897" s="107" t="s">
        <v>45</v>
      </c>
      <c r="G897" s="107" t="s">
        <v>2872</v>
      </c>
      <c r="H897" s="107" t="s">
        <v>2711</v>
      </c>
      <c r="I897" s="107" t="s">
        <v>2465</v>
      </c>
      <c r="J897" s="107" t="s">
        <v>2886</v>
      </c>
      <c r="K897" s="107" t="s">
        <v>2894</v>
      </c>
      <c r="L897" s="108">
        <v>7710.8630516350568</v>
      </c>
      <c r="M897" s="93">
        <v>3500</v>
      </c>
      <c r="N897" s="108">
        <v>6917.3597658628823</v>
      </c>
      <c r="O897" s="107" t="s">
        <v>2931</v>
      </c>
      <c r="P897" s="107"/>
      <c r="Q897" s="107" t="s">
        <v>1259</v>
      </c>
      <c r="R897" s="107" t="s">
        <v>2179</v>
      </c>
      <c r="S897" s="107"/>
      <c r="T897" s="93">
        <v>23676.914833968302</v>
      </c>
      <c r="U897" s="109">
        <v>20</v>
      </c>
      <c r="V897" s="110">
        <v>45200</v>
      </c>
      <c r="W897" s="110"/>
      <c r="X897" s="107" t="s">
        <v>1261</v>
      </c>
      <c r="Y897" s="107" t="s">
        <v>2877</v>
      </c>
      <c r="Z897" s="107"/>
      <c r="AA897" s="107"/>
      <c r="AB897" s="107"/>
      <c r="AC897" s="107" t="s">
        <v>2910</v>
      </c>
      <c r="AD897" s="107" t="s">
        <v>1331</v>
      </c>
      <c r="AE897" s="110"/>
      <c r="AF897" s="107"/>
      <c r="AG897" s="108">
        <v>1.0902012980810671</v>
      </c>
      <c r="AH897" s="108">
        <v>1.1372753477354389</v>
      </c>
      <c r="AI897" s="108">
        <v>0.80607489283163702</v>
      </c>
      <c r="AJ897" s="107" t="s">
        <v>1267</v>
      </c>
      <c r="AK897" s="97">
        <v>242.32475964331189</v>
      </c>
      <c r="AL897" s="108">
        <v>3.5855513190102997</v>
      </c>
      <c r="AM897" s="111"/>
      <c r="AN897" s="107">
        <v>10</v>
      </c>
      <c r="AO897" s="113" t="s">
        <v>1266</v>
      </c>
      <c r="AP897" s="113" t="s">
        <v>1267</v>
      </c>
      <c r="AQ897" s="113" t="s">
        <v>1261</v>
      </c>
      <c r="AR897" s="114" t="s">
        <v>1267</v>
      </c>
      <c r="AS897" s="107"/>
      <c r="AT897" s="107"/>
    </row>
    <row r="898" spans="1:46" x14ac:dyDescent="0.25">
      <c r="A898" s="106" t="s">
        <v>2936</v>
      </c>
      <c r="B898" s="107" t="s">
        <v>1271</v>
      </c>
      <c r="C898" s="107" t="s">
        <v>2881</v>
      </c>
      <c r="D898" s="107" t="s">
        <v>34</v>
      </c>
      <c r="E898" s="107" t="s">
        <v>22</v>
      </c>
      <c r="F898" s="107" t="s">
        <v>45</v>
      </c>
      <c r="G898" s="107" t="s">
        <v>2872</v>
      </c>
      <c r="H898" s="107" t="s">
        <v>2711</v>
      </c>
      <c r="I898" s="107" t="s">
        <v>2465</v>
      </c>
      <c r="J898" s="107" t="s">
        <v>2886</v>
      </c>
      <c r="K898" s="107" t="s">
        <v>2894</v>
      </c>
      <c r="L898" s="108">
        <v>7874.6700429371749</v>
      </c>
      <c r="M898" s="93">
        <v>3500</v>
      </c>
      <c r="N898" s="108">
        <v>7064.5178208628822</v>
      </c>
      <c r="O898" s="107" t="s">
        <v>2931</v>
      </c>
      <c r="P898" s="107"/>
      <c r="Q898" s="107" t="s">
        <v>1259</v>
      </c>
      <c r="R898" s="107" t="s">
        <v>2179</v>
      </c>
      <c r="S898" s="107"/>
      <c r="T898" s="93">
        <v>23676.914833968302</v>
      </c>
      <c r="U898" s="109">
        <v>20</v>
      </c>
      <c r="V898" s="110">
        <v>45200</v>
      </c>
      <c r="W898" s="110"/>
      <c r="X898" s="107" t="s">
        <v>1261</v>
      </c>
      <c r="Y898" s="107" t="s">
        <v>2877</v>
      </c>
      <c r="Z898" s="107"/>
      <c r="AA898" s="107"/>
      <c r="AB898" s="107"/>
      <c r="AC898" s="107" t="s">
        <v>2910</v>
      </c>
      <c r="AD898" s="107" t="s">
        <v>1331</v>
      </c>
      <c r="AE898" s="110"/>
      <c r="AF898" s="106"/>
      <c r="AG898" s="108">
        <v>1.1156153886588009</v>
      </c>
      <c r="AH898" s="108">
        <v>1.1637631744687744</v>
      </c>
      <c r="AI898" s="108">
        <v>0.82791691807650059</v>
      </c>
      <c r="AJ898" s="107" t="s">
        <v>1267</v>
      </c>
      <c r="AK898" s="97">
        <v>236.70538829310595</v>
      </c>
      <c r="AL898" s="108">
        <v>3.6617215699657848</v>
      </c>
      <c r="AM898" s="111"/>
      <c r="AN898" s="112">
        <v>10</v>
      </c>
      <c r="AO898" s="113" t="s">
        <v>1266</v>
      </c>
      <c r="AP898" s="113" t="s">
        <v>1267</v>
      </c>
      <c r="AQ898" s="113" t="s">
        <v>1261</v>
      </c>
      <c r="AR898" s="114" t="s">
        <v>1267</v>
      </c>
      <c r="AS898" s="114"/>
      <c r="AT898" s="107"/>
    </row>
    <row r="899" spans="1:46" x14ac:dyDescent="0.25">
      <c r="A899" s="107" t="s">
        <v>2937</v>
      </c>
      <c r="B899" s="107" t="s">
        <v>1269</v>
      </c>
      <c r="C899" s="107" t="s">
        <v>2871</v>
      </c>
      <c r="D899" s="107" t="s">
        <v>34</v>
      </c>
      <c r="E899" s="107" t="s">
        <v>22</v>
      </c>
      <c r="F899" s="107" t="s">
        <v>45</v>
      </c>
      <c r="G899" s="107" t="s">
        <v>2872</v>
      </c>
      <c r="H899" s="107" t="s">
        <v>2711</v>
      </c>
      <c r="I899" s="107" t="s">
        <v>2938</v>
      </c>
      <c r="J899" s="107" t="s">
        <v>2874</v>
      </c>
      <c r="K899" s="107" t="s">
        <v>2875</v>
      </c>
      <c r="L899" s="108">
        <v>10059.310396977535</v>
      </c>
      <c r="M899" s="93">
        <v>3000</v>
      </c>
      <c r="N899" s="108">
        <v>9023.3370495422205</v>
      </c>
      <c r="O899" s="107" t="s">
        <v>2939</v>
      </c>
      <c r="P899" s="107"/>
      <c r="Q899" s="107" t="s">
        <v>1259</v>
      </c>
      <c r="R899" s="107" t="s">
        <v>2179</v>
      </c>
      <c r="S899" s="107"/>
      <c r="T899" s="93">
        <v>12668.3</v>
      </c>
      <c r="U899" s="109">
        <v>20</v>
      </c>
      <c r="V899" s="110">
        <v>45200</v>
      </c>
      <c r="W899" s="110"/>
      <c r="X899" s="107" t="s">
        <v>1261</v>
      </c>
      <c r="Y899" s="107" t="s">
        <v>2877</v>
      </c>
      <c r="Z899" s="107"/>
      <c r="AA899" s="107"/>
      <c r="AB899" s="107"/>
      <c r="AC899" s="107" t="s">
        <v>2940</v>
      </c>
      <c r="AD899" s="107" t="s">
        <v>1331</v>
      </c>
      <c r="AE899" s="110"/>
      <c r="AF899" s="107"/>
      <c r="AG899" s="108">
        <v>1.6416003213253352</v>
      </c>
      <c r="AH899" s="108">
        <v>1.7122326209266787</v>
      </c>
      <c r="AI899" s="108">
        <v>2.1972336909381833</v>
      </c>
      <c r="AJ899" s="107" t="s">
        <v>26</v>
      </c>
      <c r="AK899" s="97">
        <v>76.580902868469806</v>
      </c>
      <c r="AL899" s="108">
        <v>4.6775793345945544</v>
      </c>
      <c r="AM899" s="111"/>
      <c r="AN899" s="107">
        <v>10</v>
      </c>
      <c r="AO899" s="113" t="s">
        <v>1266</v>
      </c>
      <c r="AP899" s="113" t="s">
        <v>1267</v>
      </c>
      <c r="AQ899" s="113" t="s">
        <v>1261</v>
      </c>
      <c r="AR899" s="114" t="s">
        <v>1267</v>
      </c>
      <c r="AS899" s="107"/>
      <c r="AT899" s="107"/>
    </row>
    <row r="900" spans="1:46" x14ac:dyDescent="0.25">
      <c r="A900" s="106" t="s">
        <v>2941</v>
      </c>
      <c r="B900" s="107" t="s">
        <v>1269</v>
      </c>
      <c r="C900" s="107" t="s">
        <v>2879</v>
      </c>
      <c r="D900" s="107" t="s">
        <v>34</v>
      </c>
      <c r="E900" s="107" t="s">
        <v>22</v>
      </c>
      <c r="F900" s="107" t="s">
        <v>45</v>
      </c>
      <c r="G900" s="107" t="s">
        <v>2872</v>
      </c>
      <c r="H900" s="107" t="s">
        <v>2711</v>
      </c>
      <c r="I900" s="107" t="s">
        <v>2938</v>
      </c>
      <c r="J900" s="107" t="s">
        <v>2874</v>
      </c>
      <c r="K900" s="107" t="s">
        <v>2875</v>
      </c>
      <c r="L900" s="108">
        <v>10138.746858036284</v>
      </c>
      <c r="M900" s="93">
        <v>3000</v>
      </c>
      <c r="N900" s="108">
        <v>9094.6997857268361</v>
      </c>
      <c r="O900" s="107" t="s">
        <v>2939</v>
      </c>
      <c r="P900" s="107"/>
      <c r="Q900" s="107" t="s">
        <v>1259</v>
      </c>
      <c r="R900" s="107" t="s">
        <v>2179</v>
      </c>
      <c r="S900" s="107"/>
      <c r="T900" s="93">
        <v>12668.3</v>
      </c>
      <c r="U900" s="109">
        <v>20</v>
      </c>
      <c r="V900" s="110">
        <v>45200</v>
      </c>
      <c r="W900" s="110"/>
      <c r="X900" s="107" t="s">
        <v>1261</v>
      </c>
      <c r="Y900" s="107" t="s">
        <v>2877</v>
      </c>
      <c r="Z900" s="107"/>
      <c r="AA900" s="107"/>
      <c r="AB900" s="107"/>
      <c r="AC900" s="107" t="s">
        <v>2940</v>
      </c>
      <c r="AD900" s="107" t="s">
        <v>1331</v>
      </c>
      <c r="AE900" s="110"/>
      <c r="AF900" s="106"/>
      <c r="AG900" s="108">
        <v>1.6539246146932431</v>
      </c>
      <c r="AH900" s="108">
        <v>1.7250776112418524</v>
      </c>
      <c r="AI900" s="108">
        <v>2.2179598288310327</v>
      </c>
      <c r="AJ900" s="107" t="s">
        <v>26</v>
      </c>
      <c r="AK900" s="97">
        <v>75.762971474056471</v>
      </c>
      <c r="AL900" s="108">
        <v>4.7145172889868725</v>
      </c>
      <c r="AM900" s="111"/>
      <c r="AN900" s="112">
        <v>10</v>
      </c>
      <c r="AO900" s="113" t="s">
        <v>1266</v>
      </c>
      <c r="AP900" s="113" t="s">
        <v>1267</v>
      </c>
      <c r="AQ900" s="113" t="s">
        <v>1261</v>
      </c>
      <c r="AR900" s="114" t="s">
        <v>1267</v>
      </c>
      <c r="AS900" s="114"/>
      <c r="AT900" s="107"/>
    </row>
    <row r="901" spans="1:46" x14ac:dyDescent="0.25">
      <c r="A901" s="107" t="s">
        <v>2942</v>
      </c>
      <c r="B901" s="107" t="s">
        <v>1269</v>
      </c>
      <c r="C901" s="107" t="s">
        <v>2881</v>
      </c>
      <c r="D901" s="107" t="s">
        <v>34</v>
      </c>
      <c r="E901" s="107" t="s">
        <v>22</v>
      </c>
      <c r="F901" s="107" t="s">
        <v>45</v>
      </c>
      <c r="G901" s="107" t="s">
        <v>2872</v>
      </c>
      <c r="H901" s="107" t="s">
        <v>2711</v>
      </c>
      <c r="I901" s="107" t="s">
        <v>2938</v>
      </c>
      <c r="J901" s="107" t="s">
        <v>2874</v>
      </c>
      <c r="K901" s="107" t="s">
        <v>2875</v>
      </c>
      <c r="L901" s="108">
        <v>10282.771353604301</v>
      </c>
      <c r="M901" s="93">
        <v>3000</v>
      </c>
      <c r="N901" s="108">
        <v>9224.0859887922197</v>
      </c>
      <c r="O901" s="107" t="s">
        <v>2939</v>
      </c>
      <c r="P901" s="107"/>
      <c r="Q901" s="107" t="s">
        <v>1259</v>
      </c>
      <c r="R901" s="107" t="s">
        <v>2179</v>
      </c>
      <c r="S901" s="107"/>
      <c r="T901" s="93">
        <v>12668.3</v>
      </c>
      <c r="U901" s="109">
        <v>20</v>
      </c>
      <c r="V901" s="110">
        <v>45200</v>
      </c>
      <c r="W901" s="110"/>
      <c r="X901" s="107" t="s">
        <v>1261</v>
      </c>
      <c r="Y901" s="107" t="s">
        <v>2877</v>
      </c>
      <c r="Z901" s="107"/>
      <c r="AA901" s="107"/>
      <c r="AB901" s="107"/>
      <c r="AC901" s="107" t="s">
        <v>2940</v>
      </c>
      <c r="AD901" s="107" t="s">
        <v>1331</v>
      </c>
      <c r="AE901" s="110"/>
      <c r="AF901" s="107"/>
      <c r="AG901" s="108">
        <v>1.6762695191853061</v>
      </c>
      <c r="AH901" s="108">
        <v>1.7483665798849894</v>
      </c>
      <c r="AI901" s="108">
        <v>2.2555379323279023</v>
      </c>
      <c r="AJ901" s="107" t="s">
        <v>26</v>
      </c>
      <c r="AK901" s="97">
        <v>74.312225469592747</v>
      </c>
      <c r="AL901" s="108">
        <v>4.7814886794260003</v>
      </c>
      <c r="AM901" s="111"/>
      <c r="AN901" s="107">
        <v>10</v>
      </c>
      <c r="AO901" s="113" t="s">
        <v>1266</v>
      </c>
      <c r="AP901" s="113" t="s">
        <v>1267</v>
      </c>
      <c r="AQ901" s="113" t="s">
        <v>1261</v>
      </c>
      <c r="AR901" s="114" t="s">
        <v>1267</v>
      </c>
      <c r="AS901" s="107"/>
      <c r="AT901" s="107"/>
    </row>
    <row r="902" spans="1:46" x14ac:dyDescent="0.25">
      <c r="A902" s="106" t="s">
        <v>2943</v>
      </c>
      <c r="B902" s="107" t="s">
        <v>1271</v>
      </c>
      <c r="C902" s="107" t="s">
        <v>2871</v>
      </c>
      <c r="D902" s="107" t="s">
        <v>34</v>
      </c>
      <c r="E902" s="107" t="s">
        <v>22</v>
      </c>
      <c r="F902" s="107" t="s">
        <v>45</v>
      </c>
      <c r="G902" s="107" t="s">
        <v>2872</v>
      </c>
      <c r="H902" s="107" t="s">
        <v>2711</v>
      </c>
      <c r="I902" s="107" t="s">
        <v>2938</v>
      </c>
      <c r="J902" s="107" t="s">
        <v>2874</v>
      </c>
      <c r="K902" s="107" t="s">
        <v>2875</v>
      </c>
      <c r="L902" s="108">
        <v>10548.756918462888</v>
      </c>
      <c r="M902" s="93">
        <v>3000</v>
      </c>
      <c r="N902" s="108">
        <v>9462.3753305167884</v>
      </c>
      <c r="O902" s="107" t="s">
        <v>2939</v>
      </c>
      <c r="P902" s="107"/>
      <c r="Q902" s="107" t="s">
        <v>1259</v>
      </c>
      <c r="R902" s="107" t="s">
        <v>2179</v>
      </c>
      <c r="S902" s="107"/>
      <c r="T902" s="93">
        <v>17707.814716277899</v>
      </c>
      <c r="U902" s="109">
        <v>20</v>
      </c>
      <c r="V902" s="110">
        <v>45200</v>
      </c>
      <c r="W902" s="110"/>
      <c r="X902" s="107" t="s">
        <v>1261</v>
      </c>
      <c r="Y902" s="107" t="s">
        <v>2877</v>
      </c>
      <c r="Z902" s="107"/>
      <c r="AA902" s="107"/>
      <c r="AB902" s="107"/>
      <c r="AC902" s="107" t="s">
        <v>2940</v>
      </c>
      <c r="AD902" s="107" t="s">
        <v>1331</v>
      </c>
      <c r="AE902" s="110"/>
      <c r="AF902" s="106"/>
      <c r="AG902" s="108">
        <v>1.7214851631167782</v>
      </c>
      <c r="AH902" s="108">
        <v>1.7955547921367463</v>
      </c>
      <c r="AI902" s="108">
        <v>1.5744195540782346</v>
      </c>
      <c r="AJ902" s="107" t="s">
        <v>26</v>
      </c>
      <c r="AK902" s="97">
        <v>117.94124251785549</v>
      </c>
      <c r="AL902" s="108">
        <v>4.9051719670852432</v>
      </c>
      <c r="AM902" s="111"/>
      <c r="AN902" s="112">
        <v>10</v>
      </c>
      <c r="AO902" s="113" t="s">
        <v>1266</v>
      </c>
      <c r="AP902" s="113" t="s">
        <v>1267</v>
      </c>
      <c r="AQ902" s="113" t="s">
        <v>1261</v>
      </c>
      <c r="AR902" s="114" t="s">
        <v>1267</v>
      </c>
      <c r="AS902" s="114"/>
      <c r="AT902" s="107"/>
    </row>
    <row r="903" spans="1:46" x14ac:dyDescent="0.25">
      <c r="A903" s="107" t="s">
        <v>2944</v>
      </c>
      <c r="B903" s="107" t="s">
        <v>1271</v>
      </c>
      <c r="C903" s="107" t="s">
        <v>2879</v>
      </c>
      <c r="D903" s="107" t="s">
        <v>34</v>
      </c>
      <c r="E903" s="107" t="s">
        <v>22</v>
      </c>
      <c r="F903" s="107" t="s">
        <v>45</v>
      </c>
      <c r="G903" s="107" t="s">
        <v>2872</v>
      </c>
      <c r="H903" s="107" t="s">
        <v>2711</v>
      </c>
      <c r="I903" s="107" t="s">
        <v>2938</v>
      </c>
      <c r="J903" s="107" t="s">
        <v>2874</v>
      </c>
      <c r="K903" s="107" t="s">
        <v>2875</v>
      </c>
      <c r="L903" s="108">
        <v>10628.193379521637</v>
      </c>
      <c r="M903" s="93">
        <v>3000</v>
      </c>
      <c r="N903" s="108">
        <v>9533.738066701404</v>
      </c>
      <c r="O903" s="107" t="s">
        <v>2939</v>
      </c>
      <c r="P903" s="107"/>
      <c r="Q903" s="107" t="s">
        <v>1259</v>
      </c>
      <c r="R903" s="107" t="s">
        <v>2179</v>
      </c>
      <c r="S903" s="107"/>
      <c r="T903" s="93">
        <v>17707.814716277899</v>
      </c>
      <c r="U903" s="109">
        <v>20</v>
      </c>
      <c r="V903" s="110">
        <v>45200</v>
      </c>
      <c r="W903" s="110"/>
      <c r="X903" s="107" t="s">
        <v>1261</v>
      </c>
      <c r="Y903" s="107" t="s">
        <v>2877</v>
      </c>
      <c r="Z903" s="107"/>
      <c r="AA903" s="107"/>
      <c r="AB903" s="107"/>
      <c r="AC903" s="107" t="s">
        <v>2940</v>
      </c>
      <c r="AD903" s="107" t="s">
        <v>1331</v>
      </c>
      <c r="AE903" s="110"/>
      <c r="AF903" s="107"/>
      <c r="AG903" s="108">
        <v>1.7338094564846862</v>
      </c>
      <c r="AH903" s="108">
        <v>1.80839978245192</v>
      </c>
      <c r="AI903" s="108">
        <v>1.5885820729592179</v>
      </c>
      <c r="AJ903" s="107" t="s">
        <v>26</v>
      </c>
      <c r="AK903" s="97">
        <v>116.85184585826501</v>
      </c>
      <c r="AL903" s="108">
        <v>4.9421099214775612</v>
      </c>
      <c r="AM903" s="111"/>
      <c r="AN903" s="107">
        <v>10</v>
      </c>
      <c r="AO903" s="113" t="s">
        <v>1266</v>
      </c>
      <c r="AP903" s="113" t="s">
        <v>1267</v>
      </c>
      <c r="AQ903" s="113" t="s">
        <v>1261</v>
      </c>
      <c r="AR903" s="114" t="s">
        <v>1267</v>
      </c>
      <c r="AS903" s="107"/>
      <c r="AT903" s="107"/>
    </row>
    <row r="904" spans="1:46" x14ac:dyDescent="0.25">
      <c r="A904" s="106" t="s">
        <v>2945</v>
      </c>
      <c r="B904" s="107" t="s">
        <v>1271</v>
      </c>
      <c r="C904" s="107" t="s">
        <v>2881</v>
      </c>
      <c r="D904" s="107" t="s">
        <v>34</v>
      </c>
      <c r="E904" s="107" t="s">
        <v>22</v>
      </c>
      <c r="F904" s="107" t="s">
        <v>45</v>
      </c>
      <c r="G904" s="107" t="s">
        <v>2872</v>
      </c>
      <c r="H904" s="107" t="s">
        <v>2711</v>
      </c>
      <c r="I904" s="107" t="s">
        <v>2938</v>
      </c>
      <c r="J904" s="107" t="s">
        <v>2874</v>
      </c>
      <c r="K904" s="107" t="s">
        <v>2875</v>
      </c>
      <c r="L904" s="108">
        <v>10772.217875089655</v>
      </c>
      <c r="M904" s="93">
        <v>3000</v>
      </c>
      <c r="N904" s="108">
        <v>9663.1242697667876</v>
      </c>
      <c r="O904" s="107" t="s">
        <v>2939</v>
      </c>
      <c r="P904" s="107"/>
      <c r="Q904" s="107" t="s">
        <v>1259</v>
      </c>
      <c r="R904" s="107" t="s">
        <v>2179</v>
      </c>
      <c r="S904" s="107"/>
      <c r="T904" s="93">
        <v>17707.814716277899</v>
      </c>
      <c r="U904" s="109">
        <v>20</v>
      </c>
      <c r="V904" s="110">
        <v>45200</v>
      </c>
      <c r="W904" s="110"/>
      <c r="X904" s="107" t="s">
        <v>1261</v>
      </c>
      <c r="Y904" s="107" t="s">
        <v>2877</v>
      </c>
      <c r="Z904" s="107"/>
      <c r="AA904" s="107"/>
      <c r="AB904" s="107"/>
      <c r="AC904" s="107" t="s">
        <v>2940</v>
      </c>
      <c r="AD904" s="107" t="s">
        <v>1331</v>
      </c>
      <c r="AE904" s="110"/>
      <c r="AF904" s="106"/>
      <c r="AG904" s="108">
        <v>1.7561543609767492</v>
      </c>
      <c r="AH904" s="108">
        <v>1.831688751095057</v>
      </c>
      <c r="AI904" s="108">
        <v>1.6142598235868244</v>
      </c>
      <c r="AJ904" s="107" t="s">
        <v>26</v>
      </c>
      <c r="AK904" s="97">
        <v>114.9176579218253</v>
      </c>
      <c r="AL904" s="108">
        <v>5.009081311916689</v>
      </c>
      <c r="AM904" s="111"/>
      <c r="AN904" s="112">
        <v>10</v>
      </c>
      <c r="AO904" s="113" t="s">
        <v>1266</v>
      </c>
      <c r="AP904" s="113" t="s">
        <v>1267</v>
      </c>
      <c r="AQ904" s="113" t="s">
        <v>1261</v>
      </c>
      <c r="AR904" s="114" t="s">
        <v>1267</v>
      </c>
      <c r="AS904" s="114"/>
      <c r="AT904" s="107"/>
    </row>
    <row r="905" spans="1:46" x14ac:dyDescent="0.25">
      <c r="A905" s="106" t="s">
        <v>2946</v>
      </c>
      <c r="B905" s="107" t="s">
        <v>1269</v>
      </c>
      <c r="C905" s="107" t="s">
        <v>2871</v>
      </c>
      <c r="D905" s="107" t="s">
        <v>34</v>
      </c>
      <c r="E905" s="107" t="s">
        <v>22</v>
      </c>
      <c r="F905" s="107" t="s">
        <v>45</v>
      </c>
      <c r="G905" s="107" t="s">
        <v>2872</v>
      </c>
      <c r="H905" s="107" t="s">
        <v>2711</v>
      </c>
      <c r="I905" s="107" t="s">
        <v>2938</v>
      </c>
      <c r="J905" s="107" t="s">
        <v>2886</v>
      </c>
      <c r="K905" s="107" t="s">
        <v>2875</v>
      </c>
      <c r="L905" s="108">
        <v>15535.476169845002</v>
      </c>
      <c r="M905" s="93">
        <v>3000</v>
      </c>
      <c r="N905" s="108">
        <v>13935.523579009678</v>
      </c>
      <c r="O905" s="107" t="s">
        <v>2947</v>
      </c>
      <c r="P905" s="107"/>
      <c r="Q905" s="107" t="s">
        <v>1259</v>
      </c>
      <c r="R905" s="107" t="s">
        <v>2179</v>
      </c>
      <c r="S905" s="107"/>
      <c r="T905" s="93">
        <v>17768.3</v>
      </c>
      <c r="U905" s="109">
        <v>20</v>
      </c>
      <c r="V905" s="110">
        <v>45200</v>
      </c>
      <c r="W905" s="110"/>
      <c r="X905" s="107" t="s">
        <v>1261</v>
      </c>
      <c r="Y905" s="107" t="s">
        <v>2877</v>
      </c>
      <c r="Z905" s="107"/>
      <c r="AA905" s="107"/>
      <c r="AB905" s="107"/>
      <c r="AC905" s="107" t="s">
        <v>2940</v>
      </c>
      <c r="AD905" s="107" t="s">
        <v>1331</v>
      </c>
      <c r="AE905" s="110"/>
      <c r="AF905" s="106"/>
      <c r="AG905" s="108">
        <v>2.5353152112489319</v>
      </c>
      <c r="AH905" s="108">
        <v>2.644401640316985</v>
      </c>
      <c r="AI905" s="108">
        <v>2.387070605002136</v>
      </c>
      <c r="AJ905" s="107" t="s">
        <v>26</v>
      </c>
      <c r="AK905" s="97">
        <v>68.257960067412242</v>
      </c>
      <c r="AL905" s="108">
        <v>7.2239964189779231</v>
      </c>
      <c r="AM905" s="111"/>
      <c r="AN905" s="112">
        <v>10</v>
      </c>
      <c r="AO905" s="113" t="s">
        <v>1266</v>
      </c>
      <c r="AP905" s="113" t="s">
        <v>1267</v>
      </c>
      <c r="AQ905" s="113" t="s">
        <v>1261</v>
      </c>
      <c r="AR905" s="114" t="s">
        <v>1267</v>
      </c>
      <c r="AS905" s="114"/>
      <c r="AT905" s="107"/>
    </row>
    <row r="906" spans="1:46" x14ac:dyDescent="0.25">
      <c r="A906" s="106" t="s">
        <v>2948</v>
      </c>
      <c r="B906" s="107" t="s">
        <v>1269</v>
      </c>
      <c r="C906" s="107" t="s">
        <v>2879</v>
      </c>
      <c r="D906" s="107" t="s">
        <v>34</v>
      </c>
      <c r="E906" s="107" t="s">
        <v>22</v>
      </c>
      <c r="F906" s="107" t="s">
        <v>45</v>
      </c>
      <c r="G906" s="107" t="s">
        <v>2872</v>
      </c>
      <c r="H906" s="107" t="s">
        <v>2711</v>
      </c>
      <c r="I906" s="107" t="s">
        <v>2938</v>
      </c>
      <c r="J906" s="107" t="s">
        <v>2886</v>
      </c>
      <c r="K906" s="107" t="s">
        <v>2875</v>
      </c>
      <c r="L906" s="108">
        <v>15648.627670102245</v>
      </c>
      <c r="M906" s="93">
        <v>3000</v>
      </c>
      <c r="N906" s="108">
        <v>14037.174641432755</v>
      </c>
      <c r="O906" s="107" t="s">
        <v>2947</v>
      </c>
      <c r="P906" s="107"/>
      <c r="Q906" s="107" t="s">
        <v>1259</v>
      </c>
      <c r="R906" s="107" t="s">
        <v>2179</v>
      </c>
      <c r="S906" s="107"/>
      <c r="T906" s="93">
        <v>17768.3</v>
      </c>
      <c r="U906" s="109">
        <v>20</v>
      </c>
      <c r="V906" s="110">
        <v>45200</v>
      </c>
      <c r="W906" s="110"/>
      <c r="X906" s="107" t="s">
        <v>1261</v>
      </c>
      <c r="Y906" s="107" t="s">
        <v>2877</v>
      </c>
      <c r="Z906" s="107"/>
      <c r="AA906" s="107"/>
      <c r="AB906" s="107"/>
      <c r="AC906" s="107" t="s">
        <v>2940</v>
      </c>
      <c r="AD906" s="107" t="s">
        <v>1331</v>
      </c>
      <c r="AE906" s="110"/>
      <c r="AF906" s="106"/>
      <c r="AG906" s="108">
        <v>2.5528702768397551</v>
      </c>
      <c r="AH906" s="108">
        <v>2.6626984010938375</v>
      </c>
      <c r="AI906" s="108">
        <v>2.4078399938491901</v>
      </c>
      <c r="AJ906" s="107" t="s">
        <v>26</v>
      </c>
      <c r="AK906" s="97">
        <v>67.563283168511262</v>
      </c>
      <c r="AL906" s="108">
        <v>7.2766118665975412</v>
      </c>
      <c r="AM906" s="111"/>
      <c r="AN906" s="112">
        <v>10</v>
      </c>
      <c r="AO906" s="113" t="s">
        <v>1266</v>
      </c>
      <c r="AP906" s="113" t="s">
        <v>1267</v>
      </c>
      <c r="AQ906" s="113" t="s">
        <v>1261</v>
      </c>
      <c r="AR906" s="114" t="s">
        <v>1267</v>
      </c>
      <c r="AS906" s="114"/>
      <c r="AT906" s="107"/>
    </row>
    <row r="907" spans="1:46" x14ac:dyDescent="0.25">
      <c r="A907" s="106" t="s">
        <v>2949</v>
      </c>
      <c r="B907" s="107" t="s">
        <v>1269</v>
      </c>
      <c r="C907" s="107" t="s">
        <v>2881</v>
      </c>
      <c r="D907" s="107" t="s">
        <v>34</v>
      </c>
      <c r="E907" s="107" t="s">
        <v>22</v>
      </c>
      <c r="F907" s="107" t="s">
        <v>45</v>
      </c>
      <c r="G907" s="107" t="s">
        <v>2872</v>
      </c>
      <c r="H907" s="107" t="s">
        <v>2711</v>
      </c>
      <c r="I907" s="107" t="s">
        <v>2938</v>
      </c>
      <c r="J907" s="107" t="s">
        <v>2886</v>
      </c>
      <c r="K907" s="107" t="s">
        <v>2875</v>
      </c>
      <c r="L907" s="108">
        <v>15860.767786598197</v>
      </c>
      <c r="M907" s="93">
        <v>3000</v>
      </c>
      <c r="N907" s="108">
        <v>14227.753362663523</v>
      </c>
      <c r="O907" s="107" t="s">
        <v>2947</v>
      </c>
      <c r="P907" s="107"/>
      <c r="Q907" s="107" t="s">
        <v>1259</v>
      </c>
      <c r="R907" s="107" t="s">
        <v>2179</v>
      </c>
      <c r="S907" s="107"/>
      <c r="T907" s="93">
        <v>17768.3</v>
      </c>
      <c r="U907" s="109">
        <v>20</v>
      </c>
      <c r="V907" s="110">
        <v>45200</v>
      </c>
      <c r="W907" s="110"/>
      <c r="X907" s="107" t="s">
        <v>1261</v>
      </c>
      <c r="Y907" s="107" t="s">
        <v>2877</v>
      </c>
      <c r="Z907" s="107"/>
      <c r="AA907" s="107"/>
      <c r="AB907" s="107"/>
      <c r="AC907" s="107" t="s">
        <v>2940</v>
      </c>
      <c r="AD907" s="107" t="s">
        <v>1331</v>
      </c>
      <c r="AE907" s="110"/>
      <c r="AF907" s="106"/>
      <c r="AG907" s="108">
        <v>2.5857830853404344</v>
      </c>
      <c r="AH907" s="108">
        <v>2.6970017638762638</v>
      </c>
      <c r="AI907" s="108">
        <v>2.446779120237677</v>
      </c>
      <c r="AJ907" s="107" t="s">
        <v>26</v>
      </c>
      <c r="AK907" s="97">
        <v>66.287591539644367</v>
      </c>
      <c r="AL907" s="108">
        <v>7.3752570207681583</v>
      </c>
      <c r="AM907" s="111"/>
      <c r="AN907" s="112">
        <v>10</v>
      </c>
      <c r="AO907" s="113" t="s">
        <v>1266</v>
      </c>
      <c r="AP907" s="113" t="s">
        <v>1267</v>
      </c>
      <c r="AQ907" s="113" t="s">
        <v>1261</v>
      </c>
      <c r="AR907" s="114" t="s">
        <v>1267</v>
      </c>
      <c r="AS907" s="114"/>
      <c r="AT907" s="107"/>
    </row>
    <row r="908" spans="1:46" x14ac:dyDescent="0.25">
      <c r="A908" s="106" t="s">
        <v>2950</v>
      </c>
      <c r="B908" s="107" t="s">
        <v>1271</v>
      </c>
      <c r="C908" s="107" t="s">
        <v>2871</v>
      </c>
      <c r="D908" s="107" t="s">
        <v>34</v>
      </c>
      <c r="E908" s="107" t="s">
        <v>22</v>
      </c>
      <c r="F908" s="107" t="s">
        <v>45</v>
      </c>
      <c r="G908" s="107" t="s">
        <v>2872</v>
      </c>
      <c r="H908" s="107" t="s">
        <v>2711</v>
      </c>
      <c r="I908" s="107" t="s">
        <v>2938</v>
      </c>
      <c r="J908" s="107" t="s">
        <v>2886</v>
      </c>
      <c r="K908" s="107" t="s">
        <v>2875</v>
      </c>
      <c r="L908" s="108">
        <v>16158.643630084669</v>
      </c>
      <c r="M908" s="93">
        <v>3000</v>
      </c>
      <c r="N908" s="108">
        <v>14494.510840115585</v>
      </c>
      <c r="O908" s="107" t="s">
        <v>2947</v>
      </c>
      <c r="P908" s="107"/>
      <c r="Q908" s="107" t="s">
        <v>1259</v>
      </c>
      <c r="R908" s="107" t="s">
        <v>2179</v>
      </c>
      <c r="S908" s="107"/>
      <c r="T908" s="93">
        <v>25891.0135303358</v>
      </c>
      <c r="U908" s="109">
        <v>20</v>
      </c>
      <c r="V908" s="110">
        <v>45200</v>
      </c>
      <c r="W908" s="110"/>
      <c r="X908" s="107" t="s">
        <v>1261</v>
      </c>
      <c r="Y908" s="107" t="s">
        <v>2877</v>
      </c>
      <c r="Z908" s="107"/>
      <c r="AA908" s="107"/>
      <c r="AB908" s="107"/>
      <c r="AC908" s="107" t="s">
        <v>2940</v>
      </c>
      <c r="AD908" s="107" t="s">
        <v>1331</v>
      </c>
      <c r="AE908" s="110"/>
      <c r="AF908" s="106"/>
      <c r="AG908" s="108">
        <v>2.6370252690091669</v>
      </c>
      <c r="AH908" s="108">
        <v>2.7504881350315795</v>
      </c>
      <c r="AI908" s="108">
        <v>1.6493425210739812</v>
      </c>
      <c r="AJ908" s="107" t="s">
        <v>26</v>
      </c>
      <c r="AK908" s="97">
        <v>111.3030477786745</v>
      </c>
      <c r="AL908" s="108">
        <v>7.5137692879893665</v>
      </c>
      <c r="AM908" s="111"/>
      <c r="AN908" s="112">
        <v>10</v>
      </c>
      <c r="AO908" s="113" t="s">
        <v>1266</v>
      </c>
      <c r="AP908" s="113" t="s">
        <v>1267</v>
      </c>
      <c r="AQ908" s="113" t="s">
        <v>1261</v>
      </c>
      <c r="AR908" s="114" t="s">
        <v>1267</v>
      </c>
      <c r="AS908" s="114"/>
      <c r="AT908" s="107"/>
    </row>
    <row r="909" spans="1:46" x14ac:dyDescent="0.25">
      <c r="A909" s="106" t="s">
        <v>2951</v>
      </c>
      <c r="B909" s="107" t="s">
        <v>1271</v>
      </c>
      <c r="C909" s="107" t="s">
        <v>2879</v>
      </c>
      <c r="D909" s="107" t="s">
        <v>34</v>
      </c>
      <c r="E909" s="107" t="s">
        <v>22</v>
      </c>
      <c r="F909" s="107" t="s">
        <v>45</v>
      </c>
      <c r="G909" s="107" t="s">
        <v>2872</v>
      </c>
      <c r="H909" s="107" t="s">
        <v>2711</v>
      </c>
      <c r="I909" s="107" t="s">
        <v>2938</v>
      </c>
      <c r="J909" s="107" t="s">
        <v>2886</v>
      </c>
      <c r="K909" s="107" t="s">
        <v>2875</v>
      </c>
      <c r="L909" s="108">
        <v>16271.795130341912</v>
      </c>
      <c r="M909" s="93">
        <v>3000</v>
      </c>
      <c r="N909" s="108">
        <v>14596.161902538663</v>
      </c>
      <c r="O909" s="107" t="s">
        <v>2947</v>
      </c>
      <c r="P909" s="107"/>
      <c r="Q909" s="107" t="s">
        <v>1259</v>
      </c>
      <c r="R909" s="107" t="s">
        <v>2179</v>
      </c>
      <c r="S909" s="107"/>
      <c r="T909" s="93">
        <v>25891.0135303358</v>
      </c>
      <c r="U909" s="109">
        <v>20</v>
      </c>
      <c r="V909" s="110">
        <v>45200</v>
      </c>
      <c r="W909" s="110"/>
      <c r="X909" s="107" t="s">
        <v>1261</v>
      </c>
      <c r="Y909" s="107" t="s">
        <v>2877</v>
      </c>
      <c r="Z909" s="107"/>
      <c r="AA909" s="107"/>
      <c r="AB909" s="107"/>
      <c r="AC909" s="107" t="s">
        <v>2940</v>
      </c>
      <c r="AD909" s="107" t="s">
        <v>1331</v>
      </c>
      <c r="AE909" s="110"/>
      <c r="AF909" s="106"/>
      <c r="AG909" s="108">
        <v>2.6545803345999901</v>
      </c>
      <c r="AH909" s="108">
        <v>2.768784895808432</v>
      </c>
      <c r="AI909" s="108">
        <v>1.6631399081423792</v>
      </c>
      <c r="AJ909" s="107" t="s">
        <v>26</v>
      </c>
      <c r="AK909" s="97">
        <v>110.3356464397894</v>
      </c>
      <c r="AL909" s="108">
        <v>7.5663847356089846</v>
      </c>
      <c r="AM909" s="111"/>
      <c r="AN909" s="112">
        <v>10</v>
      </c>
      <c r="AO909" s="113" t="s">
        <v>1266</v>
      </c>
      <c r="AP909" s="113" t="s">
        <v>1267</v>
      </c>
      <c r="AQ909" s="113" t="s">
        <v>1261</v>
      </c>
      <c r="AR909" s="114" t="s">
        <v>1267</v>
      </c>
      <c r="AS909" s="114"/>
      <c r="AT909" s="107"/>
    </row>
    <row r="910" spans="1:46" x14ac:dyDescent="0.25">
      <c r="A910" s="106" t="s">
        <v>2952</v>
      </c>
      <c r="B910" s="107" t="s">
        <v>1271</v>
      </c>
      <c r="C910" s="107" t="s">
        <v>2881</v>
      </c>
      <c r="D910" s="107" t="s">
        <v>34</v>
      </c>
      <c r="E910" s="107" t="s">
        <v>22</v>
      </c>
      <c r="F910" s="107" t="s">
        <v>45</v>
      </c>
      <c r="G910" s="107" t="s">
        <v>2872</v>
      </c>
      <c r="H910" s="107" t="s">
        <v>2711</v>
      </c>
      <c r="I910" s="107" t="s">
        <v>2938</v>
      </c>
      <c r="J910" s="107" t="s">
        <v>2886</v>
      </c>
      <c r="K910" s="107" t="s">
        <v>2875</v>
      </c>
      <c r="L910" s="108">
        <v>16483.935246837864</v>
      </c>
      <c r="M910" s="93">
        <v>3000</v>
      </c>
      <c r="N910" s="108">
        <v>14786.74062376943</v>
      </c>
      <c r="O910" s="107" t="s">
        <v>2947</v>
      </c>
      <c r="P910" s="107"/>
      <c r="Q910" s="107" t="s">
        <v>1259</v>
      </c>
      <c r="R910" s="107" t="s">
        <v>2179</v>
      </c>
      <c r="S910" s="107"/>
      <c r="T910" s="93">
        <v>25891.0135303358</v>
      </c>
      <c r="U910" s="109">
        <v>20</v>
      </c>
      <c r="V910" s="110">
        <v>45200</v>
      </c>
      <c r="W910" s="110"/>
      <c r="X910" s="107" t="s">
        <v>1261</v>
      </c>
      <c r="Y910" s="107" t="s">
        <v>2877</v>
      </c>
      <c r="Z910" s="107"/>
      <c r="AA910" s="107"/>
      <c r="AB910" s="107"/>
      <c r="AC910" s="107" t="s">
        <v>2940</v>
      </c>
      <c r="AD910" s="107" t="s">
        <v>1331</v>
      </c>
      <c r="AE910" s="110"/>
      <c r="AF910" s="106"/>
      <c r="AG910" s="108">
        <v>2.6874931431006694</v>
      </c>
      <c r="AH910" s="108">
        <v>2.8030882585908583</v>
      </c>
      <c r="AI910" s="108">
        <v>1.6890076986124596</v>
      </c>
      <c r="AJ910" s="107" t="s">
        <v>26</v>
      </c>
      <c r="AK910" s="97">
        <v>108.55772251682548</v>
      </c>
      <c r="AL910" s="108">
        <v>7.6650298897796016</v>
      </c>
      <c r="AM910" s="111"/>
      <c r="AN910" s="112">
        <v>10</v>
      </c>
      <c r="AO910" s="113" t="s">
        <v>1266</v>
      </c>
      <c r="AP910" s="113" t="s">
        <v>1267</v>
      </c>
      <c r="AQ910" s="113" t="s">
        <v>1261</v>
      </c>
      <c r="AR910" s="114" t="s">
        <v>1267</v>
      </c>
      <c r="AS910" s="114"/>
      <c r="AT910" s="107"/>
    </row>
    <row r="911" spans="1:46" x14ac:dyDescent="0.25">
      <c r="A911" s="106" t="s">
        <v>2953</v>
      </c>
      <c r="B911" s="107" t="s">
        <v>1269</v>
      </c>
      <c r="C911" s="107" t="s">
        <v>2871</v>
      </c>
      <c r="D911" s="107" t="s">
        <v>34</v>
      </c>
      <c r="E911" s="107" t="s">
        <v>22</v>
      </c>
      <c r="F911" s="107" t="s">
        <v>45</v>
      </c>
      <c r="G911" s="107" t="s">
        <v>2872</v>
      </c>
      <c r="H911" s="107" t="s">
        <v>2711</v>
      </c>
      <c r="I911" s="107" t="s">
        <v>2938</v>
      </c>
      <c r="J911" s="107" t="s">
        <v>2874</v>
      </c>
      <c r="K911" s="107" t="s">
        <v>2894</v>
      </c>
      <c r="L911" s="108">
        <v>11417.929346945517</v>
      </c>
      <c r="M911" s="93">
        <v>3500</v>
      </c>
      <c r="N911" s="108">
        <v>10242.469214421035</v>
      </c>
      <c r="O911" s="107" t="s">
        <v>2954</v>
      </c>
      <c r="P911" s="107"/>
      <c r="Q911" s="107" t="s">
        <v>1259</v>
      </c>
      <c r="R911" s="107" t="s">
        <v>2179</v>
      </c>
      <c r="S911" s="107"/>
      <c r="T911" s="93">
        <v>13778.3</v>
      </c>
      <c r="U911" s="109">
        <v>20</v>
      </c>
      <c r="V911" s="110">
        <v>45200</v>
      </c>
      <c r="W911" s="110"/>
      <c r="X911" s="107" t="s">
        <v>1261</v>
      </c>
      <c r="Y911" s="107" t="s">
        <v>2877</v>
      </c>
      <c r="Z911" s="107"/>
      <c r="AA911" s="107"/>
      <c r="AB911" s="107"/>
      <c r="AC911" s="107" t="s">
        <v>2940</v>
      </c>
      <c r="AD911" s="107" t="s">
        <v>1331</v>
      </c>
      <c r="AE911" s="110"/>
      <c r="AF911" s="106"/>
      <c r="AG911" s="108">
        <v>1.7150812523113514</v>
      </c>
      <c r="AH911" s="108">
        <v>1.7890323453563177</v>
      </c>
      <c r="AI911" s="108">
        <v>2.1945831246271132</v>
      </c>
      <c r="AJ911" s="107" t="s">
        <v>26</v>
      </c>
      <c r="AK911" s="97">
        <v>74.609712947021606</v>
      </c>
      <c r="AL911" s="108">
        <v>5.3093371463296632</v>
      </c>
      <c r="AM911" s="111"/>
      <c r="AN911" s="112">
        <v>10</v>
      </c>
      <c r="AO911" s="113" t="s">
        <v>1266</v>
      </c>
      <c r="AP911" s="113" t="s">
        <v>1267</v>
      </c>
      <c r="AQ911" s="113" t="s">
        <v>1261</v>
      </c>
      <c r="AR911" s="114" t="s">
        <v>1267</v>
      </c>
      <c r="AS911" s="114"/>
      <c r="AT911" s="107"/>
    </row>
    <row r="912" spans="1:46" x14ac:dyDescent="0.25">
      <c r="A912" s="106" t="s">
        <v>2955</v>
      </c>
      <c r="B912" s="107" t="s">
        <v>1269</v>
      </c>
      <c r="C912" s="107" t="s">
        <v>2879</v>
      </c>
      <c r="D912" s="107" t="s">
        <v>34</v>
      </c>
      <c r="E912" s="107" t="s">
        <v>22</v>
      </c>
      <c r="F912" s="107" t="s">
        <v>45</v>
      </c>
      <c r="G912" s="107" t="s">
        <v>2872</v>
      </c>
      <c r="H912" s="107" t="s">
        <v>2711</v>
      </c>
      <c r="I912" s="107" t="s">
        <v>2938</v>
      </c>
      <c r="J912" s="107" t="s">
        <v>2874</v>
      </c>
      <c r="K912" s="107" t="s">
        <v>2894</v>
      </c>
      <c r="L912" s="108">
        <v>11497.353602073763</v>
      </c>
      <c r="M912" s="93">
        <v>3500</v>
      </c>
      <c r="N912" s="108">
        <v>10313.82098525565</v>
      </c>
      <c r="O912" s="107" t="s">
        <v>2954</v>
      </c>
      <c r="P912" s="107"/>
      <c r="Q912" s="107" t="s">
        <v>1259</v>
      </c>
      <c r="R912" s="107" t="s">
        <v>2179</v>
      </c>
      <c r="S912" s="107"/>
      <c r="T912" s="93">
        <v>13778.3</v>
      </c>
      <c r="U912" s="109">
        <v>20</v>
      </c>
      <c r="V912" s="110">
        <v>45200</v>
      </c>
      <c r="W912" s="110"/>
      <c r="X912" s="107" t="s">
        <v>1261</v>
      </c>
      <c r="Y912" s="107" t="s">
        <v>2877</v>
      </c>
      <c r="Z912" s="107"/>
      <c r="AA912" s="107"/>
      <c r="AB912" s="107"/>
      <c r="AC912" s="107" t="s">
        <v>2940</v>
      </c>
      <c r="AD912" s="107" t="s">
        <v>1331</v>
      </c>
      <c r="AE912" s="110"/>
      <c r="AF912" s="106"/>
      <c r="AG912" s="108">
        <v>1.7274036519711771</v>
      </c>
      <c r="AH912" s="108">
        <v>1.8018753619549264</v>
      </c>
      <c r="AI912" s="108">
        <v>2.2135652205197078</v>
      </c>
      <c r="AJ912" s="107" t="s">
        <v>26</v>
      </c>
      <c r="AK912" s="97">
        <v>73.902161878941214</v>
      </c>
      <c r="AL912" s="108">
        <v>5.3462694249642997</v>
      </c>
      <c r="AM912" s="111"/>
      <c r="AN912" s="112">
        <v>10</v>
      </c>
      <c r="AO912" s="113" t="s">
        <v>1266</v>
      </c>
      <c r="AP912" s="113" t="s">
        <v>1267</v>
      </c>
      <c r="AQ912" s="113" t="s">
        <v>1261</v>
      </c>
      <c r="AR912" s="114" t="s">
        <v>1267</v>
      </c>
      <c r="AS912" s="114"/>
      <c r="AT912" s="107"/>
    </row>
    <row r="913" spans="1:46" x14ac:dyDescent="0.25">
      <c r="A913" s="107" t="s">
        <v>2956</v>
      </c>
      <c r="B913" s="107" t="s">
        <v>1269</v>
      </c>
      <c r="C913" s="107" t="s">
        <v>2881</v>
      </c>
      <c r="D913" s="107" t="s">
        <v>34</v>
      </c>
      <c r="E913" s="107" t="s">
        <v>22</v>
      </c>
      <c r="F913" s="107" t="s">
        <v>45</v>
      </c>
      <c r="G913" s="107" t="s">
        <v>2872</v>
      </c>
      <c r="H913" s="107" t="s">
        <v>2711</v>
      </c>
      <c r="I913" s="107" t="s">
        <v>2938</v>
      </c>
      <c r="J913" s="107" t="s">
        <v>2874</v>
      </c>
      <c r="K913" s="107" t="s">
        <v>2894</v>
      </c>
      <c r="L913" s="108">
        <v>11641.369848521674</v>
      </c>
      <c r="M913" s="93">
        <v>3500</v>
      </c>
      <c r="N913" s="108">
        <v>10443.199777621034</v>
      </c>
      <c r="O913" s="107" t="s">
        <v>2954</v>
      </c>
      <c r="P913" s="107"/>
      <c r="Q913" s="107" t="s">
        <v>1259</v>
      </c>
      <c r="R913" s="107" t="s">
        <v>2179</v>
      </c>
      <c r="S913" s="107"/>
      <c r="T913" s="93">
        <v>13778.3</v>
      </c>
      <c r="U913" s="109">
        <v>20</v>
      </c>
      <c r="V913" s="110">
        <v>45200</v>
      </c>
      <c r="W913" s="110"/>
      <c r="X913" s="107" t="s">
        <v>1261</v>
      </c>
      <c r="Y913" s="107" t="s">
        <v>2877</v>
      </c>
      <c r="Z913" s="107"/>
      <c r="AA913" s="107"/>
      <c r="AB913" s="107"/>
      <c r="AC913" s="107" t="s">
        <v>2940</v>
      </c>
      <c r="AD913" s="107" t="s">
        <v>1331</v>
      </c>
      <c r="AE913" s="110"/>
      <c r="AF913" s="107"/>
      <c r="AG913" s="108">
        <v>1.7497472766406639</v>
      </c>
      <c r="AH913" s="108">
        <v>1.8251629967034453</v>
      </c>
      <c r="AI913" s="108">
        <v>2.2479845574810886</v>
      </c>
      <c r="AJ913" s="107" t="s">
        <v>26</v>
      </c>
      <c r="AK913" s="97">
        <v>72.643817851508928</v>
      </c>
      <c r="AL913" s="108">
        <v>5.4132369795625763</v>
      </c>
      <c r="AM913" s="111"/>
      <c r="AN913" s="107">
        <v>10</v>
      </c>
      <c r="AO913" s="113" t="s">
        <v>1266</v>
      </c>
      <c r="AP913" s="113" t="s">
        <v>1267</v>
      </c>
      <c r="AQ913" s="113" t="s">
        <v>1261</v>
      </c>
      <c r="AR913" s="114" t="s">
        <v>1267</v>
      </c>
      <c r="AS913" s="107"/>
      <c r="AT913" s="107"/>
    </row>
    <row r="914" spans="1:46" x14ac:dyDescent="0.25">
      <c r="A914" s="106" t="s">
        <v>2957</v>
      </c>
      <c r="B914" s="107" t="s">
        <v>1271</v>
      </c>
      <c r="C914" s="107" t="s">
        <v>2871</v>
      </c>
      <c r="D914" s="107" t="s">
        <v>34</v>
      </c>
      <c r="E914" s="107" t="s">
        <v>22</v>
      </c>
      <c r="F914" s="107" t="s">
        <v>45</v>
      </c>
      <c r="G914" s="107" t="s">
        <v>2872</v>
      </c>
      <c r="H914" s="107" t="s">
        <v>2711</v>
      </c>
      <c r="I914" s="107" t="s">
        <v>2938</v>
      </c>
      <c r="J914" s="107" t="s">
        <v>2874</v>
      </c>
      <c r="K914" s="107" t="s">
        <v>2894</v>
      </c>
      <c r="L914" s="108">
        <v>12142.631122560186</v>
      </c>
      <c r="M914" s="93">
        <v>3500</v>
      </c>
      <c r="N914" s="108">
        <v>10892.606270813187</v>
      </c>
      <c r="O914" s="107" t="s">
        <v>2954</v>
      </c>
      <c r="P914" s="107"/>
      <c r="Q914" s="107" t="s">
        <v>1259</v>
      </c>
      <c r="R914" s="107" t="s">
        <v>2179</v>
      </c>
      <c r="S914" s="107"/>
      <c r="T914" s="93">
        <v>18817.516019910301</v>
      </c>
      <c r="U914" s="109">
        <v>20</v>
      </c>
      <c r="V914" s="110">
        <v>45200</v>
      </c>
      <c r="W914" s="110"/>
      <c r="X914" s="107" t="s">
        <v>1261</v>
      </c>
      <c r="Y914" s="107" t="s">
        <v>2877</v>
      </c>
      <c r="Z914" s="107"/>
      <c r="AA914" s="107"/>
      <c r="AB914" s="107"/>
      <c r="AC914" s="107" t="s">
        <v>2940</v>
      </c>
      <c r="AD914" s="107" t="s">
        <v>1331</v>
      </c>
      <c r="AE914" s="110"/>
      <c r="AF914" s="106"/>
      <c r="AG914" s="108">
        <v>1.808800226428243</v>
      </c>
      <c r="AH914" s="108">
        <v>1.8868099238672349</v>
      </c>
      <c r="AI914" s="108">
        <v>1.6318738491805058</v>
      </c>
      <c r="AJ914" s="107" t="s">
        <v>26</v>
      </c>
      <c r="AK914" s="97">
        <v>108.94780366869536</v>
      </c>
      <c r="AL914" s="108">
        <v>5.6463234719904838</v>
      </c>
      <c r="AM914" s="111"/>
      <c r="AN914" s="112">
        <v>10</v>
      </c>
      <c r="AO914" s="113" t="s">
        <v>1266</v>
      </c>
      <c r="AP914" s="113" t="s">
        <v>1267</v>
      </c>
      <c r="AQ914" s="113" t="s">
        <v>1261</v>
      </c>
      <c r="AR914" s="114" t="s">
        <v>1267</v>
      </c>
      <c r="AS914" s="114"/>
      <c r="AT914" s="107"/>
    </row>
    <row r="915" spans="1:46" x14ac:dyDescent="0.25">
      <c r="A915" s="106" t="s">
        <v>2958</v>
      </c>
      <c r="B915" s="107" t="s">
        <v>1271</v>
      </c>
      <c r="C915" s="107" t="s">
        <v>2879</v>
      </c>
      <c r="D915" s="107" t="s">
        <v>34</v>
      </c>
      <c r="E915" s="107" t="s">
        <v>22</v>
      </c>
      <c r="F915" s="107" t="s">
        <v>45</v>
      </c>
      <c r="G915" s="107" t="s">
        <v>2872</v>
      </c>
      <c r="H915" s="107" t="s">
        <v>2711</v>
      </c>
      <c r="I915" s="107" t="s">
        <v>2938</v>
      </c>
      <c r="J915" s="107" t="s">
        <v>2874</v>
      </c>
      <c r="K915" s="107" t="s">
        <v>2894</v>
      </c>
      <c r="L915" s="108">
        <v>12222.055377688432</v>
      </c>
      <c r="M915" s="93">
        <v>3500</v>
      </c>
      <c r="N915" s="108">
        <v>10963.958041647802</v>
      </c>
      <c r="O915" s="107" t="s">
        <v>2954</v>
      </c>
      <c r="P915" s="107"/>
      <c r="Q915" s="107" t="s">
        <v>1259</v>
      </c>
      <c r="R915" s="107" t="s">
        <v>2179</v>
      </c>
      <c r="S915" s="107"/>
      <c r="T915" s="93">
        <v>18817.516019910301</v>
      </c>
      <c r="U915" s="109">
        <v>20</v>
      </c>
      <c r="V915" s="110">
        <v>45200</v>
      </c>
      <c r="W915" s="110"/>
      <c r="X915" s="107" t="s">
        <v>1261</v>
      </c>
      <c r="Y915" s="107" t="s">
        <v>2877</v>
      </c>
      <c r="Z915" s="107"/>
      <c r="AA915" s="107"/>
      <c r="AB915" s="107"/>
      <c r="AC915" s="107" t="s">
        <v>2940</v>
      </c>
      <c r="AD915" s="107" t="s">
        <v>1331</v>
      </c>
      <c r="AE915" s="110"/>
      <c r="AF915" s="106"/>
      <c r="AG915" s="108">
        <v>1.8211226260880684</v>
      </c>
      <c r="AH915" s="108">
        <v>1.8996529404658435</v>
      </c>
      <c r="AI915" s="108">
        <v>1.6451991321188166</v>
      </c>
      <c r="AJ915" s="107" t="s">
        <v>26</v>
      </c>
      <c r="AK915" s="97">
        <v>108.05906263752891</v>
      </c>
      <c r="AL915" s="108">
        <v>5.6832557506251193</v>
      </c>
      <c r="AM915" s="111"/>
      <c r="AN915" s="112">
        <v>10</v>
      </c>
      <c r="AO915" s="113" t="s">
        <v>1266</v>
      </c>
      <c r="AP915" s="113" t="s">
        <v>1267</v>
      </c>
      <c r="AQ915" s="113" t="s">
        <v>1261</v>
      </c>
      <c r="AR915" s="114" t="s">
        <v>1267</v>
      </c>
      <c r="AS915" s="114"/>
      <c r="AT915" s="107"/>
    </row>
    <row r="916" spans="1:46" x14ac:dyDescent="0.25">
      <c r="A916" s="106" t="s">
        <v>2959</v>
      </c>
      <c r="B916" s="107" t="s">
        <v>1271</v>
      </c>
      <c r="C916" s="107" t="s">
        <v>2881</v>
      </c>
      <c r="D916" s="107" t="s">
        <v>34</v>
      </c>
      <c r="E916" s="107" t="s">
        <v>22</v>
      </c>
      <c r="F916" s="107" t="s">
        <v>45</v>
      </c>
      <c r="G916" s="107" t="s">
        <v>2872</v>
      </c>
      <c r="H916" s="107" t="s">
        <v>2711</v>
      </c>
      <c r="I916" s="107" t="s">
        <v>2938</v>
      </c>
      <c r="J916" s="107" t="s">
        <v>2874</v>
      </c>
      <c r="K916" s="107" t="s">
        <v>2894</v>
      </c>
      <c r="L916" s="108">
        <v>12366.071624136343</v>
      </c>
      <c r="M916" s="93">
        <v>3500</v>
      </c>
      <c r="N916" s="108">
        <v>11093.336834013187</v>
      </c>
      <c r="O916" s="107" t="s">
        <v>2954</v>
      </c>
      <c r="P916" s="107"/>
      <c r="Q916" s="107" t="s">
        <v>1259</v>
      </c>
      <c r="R916" s="107" t="s">
        <v>2179</v>
      </c>
      <c r="S916" s="107"/>
      <c r="T916" s="93">
        <v>18817.516019910301</v>
      </c>
      <c r="U916" s="109">
        <v>20</v>
      </c>
      <c r="V916" s="110">
        <v>45200</v>
      </c>
      <c r="W916" s="110"/>
      <c r="X916" s="107" t="s">
        <v>1261</v>
      </c>
      <c r="Y916" s="107" t="s">
        <v>2877</v>
      </c>
      <c r="Z916" s="107"/>
      <c r="AA916" s="107"/>
      <c r="AB916" s="107"/>
      <c r="AC916" s="107" t="s">
        <v>2940</v>
      </c>
      <c r="AD916" s="107" t="s">
        <v>1331</v>
      </c>
      <c r="AE916" s="110"/>
      <c r="AF916" s="106"/>
      <c r="AG916" s="108">
        <v>1.8434662507575554</v>
      </c>
      <c r="AH916" s="108">
        <v>1.9229405752143625</v>
      </c>
      <c r="AI916" s="108">
        <v>1.6693612376183682</v>
      </c>
      <c r="AJ916" s="107" t="s">
        <v>26</v>
      </c>
      <c r="AK916" s="97">
        <v>106.47666869284478</v>
      </c>
      <c r="AL916" s="108">
        <v>5.7502233052233969</v>
      </c>
      <c r="AM916" s="111"/>
      <c r="AN916" s="112">
        <v>10</v>
      </c>
      <c r="AO916" s="113" t="s">
        <v>1266</v>
      </c>
      <c r="AP916" s="113" t="s">
        <v>1267</v>
      </c>
      <c r="AQ916" s="113" t="s">
        <v>1261</v>
      </c>
      <c r="AR916" s="114" t="s">
        <v>1267</v>
      </c>
      <c r="AS916" s="114"/>
      <c r="AT916" s="107"/>
    </row>
    <row r="917" spans="1:46" x14ac:dyDescent="0.25">
      <c r="A917" s="106" t="s">
        <v>2960</v>
      </c>
      <c r="B917" s="107" t="s">
        <v>1269</v>
      </c>
      <c r="C917" s="107" t="s">
        <v>2871</v>
      </c>
      <c r="D917" s="107" t="s">
        <v>34</v>
      </c>
      <c r="E917" s="107" t="s">
        <v>22</v>
      </c>
      <c r="F917" s="107" t="s">
        <v>45</v>
      </c>
      <c r="G917" s="107" t="s">
        <v>2872</v>
      </c>
      <c r="H917" s="107" t="s">
        <v>2711</v>
      </c>
      <c r="I917" s="107" t="s">
        <v>2938</v>
      </c>
      <c r="J917" s="107" t="s">
        <v>2886</v>
      </c>
      <c r="K917" s="107" t="s">
        <v>2894</v>
      </c>
      <c r="L917" s="108">
        <v>14273.837815812896</v>
      </c>
      <c r="M917" s="93">
        <v>3500</v>
      </c>
      <c r="N917" s="108">
        <v>12804.131348321718</v>
      </c>
      <c r="O917" s="107" t="s">
        <v>2961</v>
      </c>
      <c r="P917" s="107"/>
      <c r="Q917" s="107" t="s">
        <v>1259</v>
      </c>
      <c r="R917" s="107" t="s">
        <v>2179</v>
      </c>
      <c r="S917" s="107"/>
      <c r="T917" s="93">
        <v>18878.3</v>
      </c>
      <c r="U917" s="109">
        <v>20</v>
      </c>
      <c r="V917" s="110">
        <v>45200</v>
      </c>
      <c r="W917" s="110"/>
      <c r="X917" s="107" t="s">
        <v>1261</v>
      </c>
      <c r="Y917" s="107" t="s">
        <v>2877</v>
      </c>
      <c r="Z917" s="107"/>
      <c r="AA917" s="107"/>
      <c r="AB917" s="107"/>
      <c r="AC917" s="107" t="s">
        <v>2940</v>
      </c>
      <c r="AD917" s="107" t="s">
        <v>1331</v>
      </c>
      <c r="AE917" s="110"/>
      <c r="AF917" s="106"/>
      <c r="AG917" s="108">
        <v>2.2245451239971086</v>
      </c>
      <c r="AH917" s="108">
        <v>2.3203706020322157</v>
      </c>
      <c r="AI917" s="108">
        <v>3.1977883499207476</v>
      </c>
      <c r="AJ917" s="107" t="s">
        <v>26</v>
      </c>
      <c r="AK917" s="97">
        <v>43.408615598569341</v>
      </c>
      <c r="AL917" s="108">
        <v>6.6373345843529963</v>
      </c>
      <c r="AM917" s="111"/>
      <c r="AN917" s="112">
        <v>10</v>
      </c>
      <c r="AO917" s="113" t="s">
        <v>1266</v>
      </c>
      <c r="AP917" s="113" t="s">
        <v>1267</v>
      </c>
      <c r="AQ917" s="113" t="s">
        <v>1261</v>
      </c>
      <c r="AR917" s="114" t="s">
        <v>1267</v>
      </c>
      <c r="AS917" s="114"/>
      <c r="AT917" s="107"/>
    </row>
    <row r="918" spans="1:46" x14ac:dyDescent="0.25">
      <c r="A918" s="106" t="s">
        <v>2962</v>
      </c>
      <c r="B918" s="107" t="s">
        <v>1269</v>
      </c>
      <c r="C918" s="107" t="s">
        <v>2879</v>
      </c>
      <c r="D918" s="107" t="s">
        <v>34</v>
      </c>
      <c r="E918" s="107" t="s">
        <v>22</v>
      </c>
      <c r="F918" s="107" t="s">
        <v>45</v>
      </c>
      <c r="G918" s="107" t="s">
        <v>2872</v>
      </c>
      <c r="H918" s="107" t="s">
        <v>2711</v>
      </c>
      <c r="I918" s="107" t="s">
        <v>2938</v>
      </c>
      <c r="J918" s="107" t="s">
        <v>2886</v>
      </c>
      <c r="K918" s="107" t="s">
        <v>2894</v>
      </c>
      <c r="L918" s="108">
        <v>14387.008458677248</v>
      </c>
      <c r="M918" s="93">
        <v>3500</v>
      </c>
      <c r="N918" s="108">
        <v>12905.799607744795</v>
      </c>
      <c r="O918" s="107" t="s">
        <v>2961</v>
      </c>
      <c r="P918" s="107"/>
      <c r="Q918" s="107" t="s">
        <v>1259</v>
      </c>
      <c r="R918" s="107" t="s">
        <v>2179</v>
      </c>
      <c r="S918" s="107"/>
      <c r="T918" s="93">
        <v>18878.3</v>
      </c>
      <c r="U918" s="109">
        <v>20</v>
      </c>
      <c r="V918" s="110">
        <v>45200</v>
      </c>
      <c r="W918" s="110"/>
      <c r="X918" s="107" t="s">
        <v>1261</v>
      </c>
      <c r="Y918" s="107" t="s">
        <v>2877</v>
      </c>
      <c r="Z918" s="107"/>
      <c r="AA918" s="107"/>
      <c r="AB918" s="107"/>
      <c r="AC918" s="107" t="s">
        <v>2940</v>
      </c>
      <c r="AD918" s="107" t="s">
        <v>1331</v>
      </c>
      <c r="AE918" s="110"/>
      <c r="AF918" s="106"/>
      <c r="AG918" s="108">
        <v>2.2421031594975003</v>
      </c>
      <c r="AH918" s="108">
        <v>2.3386704581962445</v>
      </c>
      <c r="AI918" s="108">
        <v>3.2287631560990571</v>
      </c>
      <c r="AJ918" s="107" t="s">
        <v>26</v>
      </c>
      <c r="AK918" s="97">
        <v>42.848362718086797</v>
      </c>
      <c r="AL918" s="108">
        <v>6.6899589332849185</v>
      </c>
      <c r="AM918" s="111"/>
      <c r="AN918" s="112">
        <v>10</v>
      </c>
      <c r="AO918" s="113" t="s">
        <v>1266</v>
      </c>
      <c r="AP918" s="113" t="s">
        <v>1267</v>
      </c>
      <c r="AQ918" s="113" t="s">
        <v>1261</v>
      </c>
      <c r="AR918" s="114" t="s">
        <v>1267</v>
      </c>
      <c r="AS918" s="114"/>
      <c r="AT918" s="107"/>
    </row>
    <row r="919" spans="1:46" x14ac:dyDescent="0.25">
      <c r="A919" s="107" t="s">
        <v>2963</v>
      </c>
      <c r="B919" s="107" t="s">
        <v>1269</v>
      </c>
      <c r="C919" s="107" t="s">
        <v>2881</v>
      </c>
      <c r="D919" s="107" t="s">
        <v>34</v>
      </c>
      <c r="E919" s="107" t="s">
        <v>22</v>
      </c>
      <c r="F919" s="107" t="s">
        <v>45</v>
      </c>
      <c r="G919" s="107" t="s">
        <v>2872</v>
      </c>
      <c r="H919" s="107" t="s">
        <v>2711</v>
      </c>
      <c r="I919" s="107" t="s">
        <v>2938</v>
      </c>
      <c r="J919" s="107" t="s">
        <v>2886</v>
      </c>
      <c r="K919" s="107" t="s">
        <v>2894</v>
      </c>
      <c r="L919" s="108">
        <v>14599.160638232639</v>
      </c>
      <c r="M919" s="93">
        <v>3500</v>
      </c>
      <c r="N919" s="108">
        <v>13096.389165975565</v>
      </c>
      <c r="O919" s="107" t="s">
        <v>2961</v>
      </c>
      <c r="P919" s="107"/>
      <c r="Q919" s="107" t="s">
        <v>1259</v>
      </c>
      <c r="R919" s="107" t="s">
        <v>2179</v>
      </c>
      <c r="S919" s="107"/>
      <c r="T919" s="93">
        <v>18878.3</v>
      </c>
      <c r="U919" s="109">
        <v>20</v>
      </c>
      <c r="V919" s="110">
        <v>45200</v>
      </c>
      <c r="W919" s="110"/>
      <c r="X919" s="107" t="s">
        <v>1261</v>
      </c>
      <c r="Y919" s="107" t="s">
        <v>2877</v>
      </c>
      <c r="Z919" s="107"/>
      <c r="AA919" s="107"/>
      <c r="AB919" s="107"/>
      <c r="AC919" s="107" t="s">
        <v>2940</v>
      </c>
      <c r="AD919" s="107" t="s">
        <v>1331</v>
      </c>
      <c r="AE919" s="110"/>
      <c r="AF919" s="107"/>
      <c r="AG919" s="108">
        <v>2.2750178395403093</v>
      </c>
      <c r="AH919" s="108">
        <v>2.3729757715927797</v>
      </c>
      <c r="AI919" s="108">
        <v>3.2868292099422862</v>
      </c>
      <c r="AJ919" s="107" t="s">
        <v>26</v>
      </c>
      <c r="AK919" s="97">
        <v>41.821504025952514</v>
      </c>
      <c r="AL919" s="108">
        <v>6.7886096967781757</v>
      </c>
      <c r="AM919" s="111"/>
      <c r="AN919" s="107">
        <v>10</v>
      </c>
      <c r="AO919" s="113" t="s">
        <v>1266</v>
      </c>
      <c r="AP919" s="113" t="s">
        <v>1267</v>
      </c>
      <c r="AQ919" s="113" t="s">
        <v>1261</v>
      </c>
      <c r="AR919" s="114" t="s">
        <v>1267</v>
      </c>
      <c r="AS919" s="107"/>
      <c r="AT919" s="107"/>
    </row>
    <row r="920" spans="1:46" x14ac:dyDescent="0.25">
      <c r="A920" s="106" t="s">
        <v>2964</v>
      </c>
      <c r="B920" s="107" t="s">
        <v>1271</v>
      </c>
      <c r="C920" s="107" t="s">
        <v>2871</v>
      </c>
      <c r="D920" s="107" t="s">
        <v>34</v>
      </c>
      <c r="E920" s="107" t="s">
        <v>22</v>
      </c>
      <c r="F920" s="107" t="s">
        <v>45</v>
      </c>
      <c r="G920" s="107" t="s">
        <v>2872</v>
      </c>
      <c r="H920" s="107" t="s">
        <v>2711</v>
      </c>
      <c r="I920" s="107" t="s">
        <v>2938</v>
      </c>
      <c r="J920" s="107" t="s">
        <v>2886</v>
      </c>
      <c r="K920" s="107" t="s">
        <v>2894</v>
      </c>
      <c r="L920" s="108">
        <v>16891.021360283143</v>
      </c>
      <c r="M920" s="93">
        <v>3500</v>
      </c>
      <c r="N920" s="108">
        <v>15151.886775469949</v>
      </c>
      <c r="O920" s="107" t="s">
        <v>2961</v>
      </c>
      <c r="P920" s="107"/>
      <c r="Q920" s="107" t="s">
        <v>1259</v>
      </c>
      <c r="R920" s="107" t="s">
        <v>2179</v>
      </c>
      <c r="S920" s="107"/>
      <c r="T920" s="93">
        <v>18309.453203016899</v>
      </c>
      <c r="U920" s="109">
        <v>20</v>
      </c>
      <c r="V920" s="110">
        <v>45200</v>
      </c>
      <c r="W920" s="110"/>
      <c r="X920" s="107" t="s">
        <v>1261</v>
      </c>
      <c r="Y920" s="107" t="s">
        <v>2877</v>
      </c>
      <c r="Z920" s="107"/>
      <c r="AA920" s="107"/>
      <c r="AB920" s="107"/>
      <c r="AC920" s="107" t="s">
        <v>2940</v>
      </c>
      <c r="AD920" s="107" t="s">
        <v>1331</v>
      </c>
      <c r="AE920" s="110"/>
      <c r="AF920" s="106"/>
      <c r="AG920" s="108">
        <v>2.6122932870521498</v>
      </c>
      <c r="AH920" s="108">
        <v>2.7248447488406509</v>
      </c>
      <c r="AI920" s="108">
        <v>2.3749563628163459</v>
      </c>
      <c r="AJ920" s="107" t="s">
        <v>26</v>
      </c>
      <c r="AK920" s="97">
        <v>67.575573858746182</v>
      </c>
      <c r="AL920" s="108">
        <v>7.8543249325316626</v>
      </c>
      <c r="AM920" s="111"/>
      <c r="AN920" s="112">
        <v>10</v>
      </c>
      <c r="AO920" s="113" t="s">
        <v>1266</v>
      </c>
      <c r="AP920" s="113" t="s">
        <v>1267</v>
      </c>
      <c r="AQ920" s="113" t="s">
        <v>1261</v>
      </c>
      <c r="AR920" s="114" t="s">
        <v>1267</v>
      </c>
      <c r="AS920" s="114"/>
      <c r="AT920" s="107"/>
    </row>
    <row r="921" spans="1:46" x14ac:dyDescent="0.25">
      <c r="A921" s="106" t="s">
        <v>2965</v>
      </c>
      <c r="B921" s="107" t="s">
        <v>1271</v>
      </c>
      <c r="C921" s="107" t="s">
        <v>2879</v>
      </c>
      <c r="D921" s="107" t="s">
        <v>34</v>
      </c>
      <c r="E921" s="107" t="s">
        <v>22</v>
      </c>
      <c r="F921" s="107" t="s">
        <v>45</v>
      </c>
      <c r="G921" s="107" t="s">
        <v>2872</v>
      </c>
      <c r="H921" s="107" t="s">
        <v>2711</v>
      </c>
      <c r="I921" s="107" t="s">
        <v>2938</v>
      </c>
      <c r="J921" s="107" t="s">
        <v>2886</v>
      </c>
      <c r="K921" s="107" t="s">
        <v>2894</v>
      </c>
      <c r="L921" s="108">
        <v>17004.192003147495</v>
      </c>
      <c r="M921" s="93">
        <v>3500</v>
      </c>
      <c r="N921" s="108">
        <v>15253.555034893026</v>
      </c>
      <c r="O921" s="107" t="s">
        <v>2961</v>
      </c>
      <c r="P921" s="107"/>
      <c r="Q921" s="107" t="s">
        <v>1259</v>
      </c>
      <c r="R921" s="107" t="s">
        <v>2179</v>
      </c>
      <c r="S921" s="107"/>
      <c r="T921" s="93">
        <v>18309.453203016899</v>
      </c>
      <c r="U921" s="109">
        <v>20</v>
      </c>
      <c r="V921" s="110">
        <v>45200</v>
      </c>
      <c r="W921" s="110"/>
      <c r="X921" s="107" t="s">
        <v>1261</v>
      </c>
      <c r="Y921" s="107" t="s">
        <v>2877</v>
      </c>
      <c r="Z921" s="107"/>
      <c r="AA921" s="107"/>
      <c r="AB921" s="107"/>
      <c r="AC921" s="107" t="s">
        <v>2940</v>
      </c>
      <c r="AD921" s="107" t="s">
        <v>1331</v>
      </c>
      <c r="AE921" s="110"/>
      <c r="AF921" s="106"/>
      <c r="AG921" s="108">
        <v>2.6298513225525415</v>
      </c>
      <c r="AH921" s="108">
        <v>2.7431446050046797</v>
      </c>
      <c r="AI921" s="108">
        <v>2.3944702590562295</v>
      </c>
      <c r="AJ921" s="107" t="s">
        <v>26</v>
      </c>
      <c r="AK921" s="97">
        <v>66.94070963638957</v>
      </c>
      <c r="AL921" s="108">
        <v>7.9069492814635849</v>
      </c>
      <c r="AM921" s="111"/>
      <c r="AN921" s="112">
        <v>10</v>
      </c>
      <c r="AO921" s="113" t="s">
        <v>1266</v>
      </c>
      <c r="AP921" s="113" t="s">
        <v>1267</v>
      </c>
      <c r="AQ921" s="113" t="s">
        <v>1261</v>
      </c>
      <c r="AR921" s="114" t="s">
        <v>1267</v>
      </c>
      <c r="AS921" s="114"/>
      <c r="AT921" s="107"/>
    </row>
    <row r="922" spans="1:46" x14ac:dyDescent="0.25">
      <c r="A922" s="106" t="s">
        <v>2966</v>
      </c>
      <c r="B922" s="107" t="s">
        <v>1271</v>
      </c>
      <c r="C922" s="107" t="s">
        <v>2881</v>
      </c>
      <c r="D922" s="107" t="s">
        <v>34</v>
      </c>
      <c r="E922" s="107" t="s">
        <v>22</v>
      </c>
      <c r="F922" s="107" t="s">
        <v>45</v>
      </c>
      <c r="G922" s="107" t="s">
        <v>2872</v>
      </c>
      <c r="H922" s="107" t="s">
        <v>2711</v>
      </c>
      <c r="I922" s="107" t="s">
        <v>2938</v>
      </c>
      <c r="J922" s="107" t="s">
        <v>2886</v>
      </c>
      <c r="K922" s="107" t="s">
        <v>2894</v>
      </c>
      <c r="L922" s="108">
        <v>17216.344182702887</v>
      </c>
      <c r="M922" s="93">
        <v>3500</v>
      </c>
      <c r="N922" s="108">
        <v>15444.144593123798</v>
      </c>
      <c r="O922" s="107" t="s">
        <v>2961</v>
      </c>
      <c r="P922" s="107"/>
      <c r="Q922" s="107" t="s">
        <v>1259</v>
      </c>
      <c r="R922" s="107" t="s">
        <v>2179</v>
      </c>
      <c r="S922" s="107"/>
      <c r="T922" s="93">
        <v>18309.453203016899</v>
      </c>
      <c r="U922" s="109">
        <v>20</v>
      </c>
      <c r="V922" s="110">
        <v>45200</v>
      </c>
      <c r="W922" s="110"/>
      <c r="X922" s="107" t="s">
        <v>1261</v>
      </c>
      <c r="Y922" s="107" t="s">
        <v>2877</v>
      </c>
      <c r="Z922" s="107"/>
      <c r="AA922" s="107"/>
      <c r="AB922" s="107"/>
      <c r="AC922" s="107" t="s">
        <v>2940</v>
      </c>
      <c r="AD922" s="107" t="s">
        <v>1331</v>
      </c>
      <c r="AE922" s="110"/>
      <c r="AF922" s="106"/>
      <c r="AG922" s="108">
        <v>2.6627660025953506</v>
      </c>
      <c r="AH922" s="108">
        <v>2.7774499184012149</v>
      </c>
      <c r="AI922" s="108">
        <v>2.4310514387166768</v>
      </c>
      <c r="AJ922" s="107" t="s">
        <v>26</v>
      </c>
      <c r="AK922" s="97">
        <v>65.773068080480542</v>
      </c>
      <c r="AL922" s="108">
        <v>8.0056000449568412</v>
      </c>
      <c r="AM922" s="111"/>
      <c r="AN922" s="112">
        <v>10</v>
      </c>
      <c r="AO922" s="113" t="s">
        <v>1266</v>
      </c>
      <c r="AP922" s="113" t="s">
        <v>1267</v>
      </c>
      <c r="AQ922" s="113" t="s">
        <v>1261</v>
      </c>
      <c r="AR922" s="114" t="s">
        <v>1267</v>
      </c>
      <c r="AS922" s="114"/>
      <c r="AT922" s="107"/>
    </row>
    <row r="923" spans="1:46" x14ac:dyDescent="0.25">
      <c r="A923" s="106" t="s">
        <v>2967</v>
      </c>
      <c r="B923" s="107" t="s">
        <v>1269</v>
      </c>
      <c r="C923" s="107" t="s">
        <v>2871</v>
      </c>
      <c r="D923" s="107" t="s">
        <v>34</v>
      </c>
      <c r="E923" s="107" t="s">
        <v>22</v>
      </c>
      <c r="F923" s="107" t="s">
        <v>45</v>
      </c>
      <c r="G923" s="107" t="s">
        <v>2872</v>
      </c>
      <c r="H923" s="107" t="s">
        <v>2711</v>
      </c>
      <c r="I923" s="107" t="s">
        <v>2968</v>
      </c>
      <c r="J923" s="107" t="s">
        <v>2874</v>
      </c>
      <c r="K923" s="107" t="s">
        <v>2875</v>
      </c>
      <c r="L923" s="108">
        <v>9924.6805387852964</v>
      </c>
      <c r="M923" s="93">
        <v>3000</v>
      </c>
      <c r="N923" s="108">
        <v>8902.3906362114521</v>
      </c>
      <c r="O923" s="107" t="s">
        <v>2969</v>
      </c>
      <c r="P923" s="107"/>
      <c r="Q923" s="107" t="s">
        <v>1259</v>
      </c>
      <c r="R923" s="107" t="s">
        <v>2179</v>
      </c>
      <c r="S923" s="107"/>
      <c r="T923" s="93">
        <v>14532.3</v>
      </c>
      <c r="U923" s="109">
        <v>20</v>
      </c>
      <c r="V923" s="110">
        <v>45200</v>
      </c>
      <c r="W923" s="110"/>
      <c r="X923" s="107" t="s">
        <v>1261</v>
      </c>
      <c r="Y923" s="107" t="s">
        <v>2877</v>
      </c>
      <c r="Z923" s="107"/>
      <c r="AA923" s="107"/>
      <c r="AB923" s="107"/>
      <c r="AC923" s="107" t="s">
        <v>2970</v>
      </c>
      <c r="AD923" s="107" t="s">
        <v>1331</v>
      </c>
      <c r="AE923" s="110"/>
      <c r="AF923" s="106"/>
      <c r="AG923" s="108">
        <v>1.6207129624686269</v>
      </c>
      <c r="AH923" s="108">
        <v>1.6904627786959983</v>
      </c>
      <c r="AI923" s="108">
        <v>1.8734697242727929</v>
      </c>
      <c r="AJ923" s="107" t="s">
        <v>26</v>
      </c>
      <c r="AK923" s="97">
        <v>94.325386112958029</v>
      </c>
      <c r="AL923" s="108">
        <v>4.6149764505351634</v>
      </c>
      <c r="AM923" s="111"/>
      <c r="AN923" s="112">
        <v>10</v>
      </c>
      <c r="AO923" s="113" t="s">
        <v>1266</v>
      </c>
      <c r="AP923" s="113" t="s">
        <v>1267</v>
      </c>
      <c r="AQ923" s="113" t="s">
        <v>1261</v>
      </c>
      <c r="AR923" s="114" t="s">
        <v>1267</v>
      </c>
      <c r="AS923" s="114"/>
      <c r="AT923" s="107"/>
    </row>
    <row r="924" spans="1:46" x14ac:dyDescent="0.25">
      <c r="A924" s="106" t="s">
        <v>2971</v>
      </c>
      <c r="B924" s="107" t="s">
        <v>1269</v>
      </c>
      <c r="C924" s="107" t="s">
        <v>2879</v>
      </c>
      <c r="D924" s="107" t="s">
        <v>34</v>
      </c>
      <c r="E924" s="107" t="s">
        <v>22</v>
      </c>
      <c r="F924" s="107" t="s">
        <v>45</v>
      </c>
      <c r="G924" s="107" t="s">
        <v>2872</v>
      </c>
      <c r="H924" s="107" t="s">
        <v>2711</v>
      </c>
      <c r="I924" s="107" t="s">
        <v>2968</v>
      </c>
      <c r="J924" s="107" t="s">
        <v>2874</v>
      </c>
      <c r="K924" s="107" t="s">
        <v>2875</v>
      </c>
      <c r="L924" s="108">
        <v>9732.3423481494101</v>
      </c>
      <c r="M924" s="93">
        <v>3000</v>
      </c>
      <c r="N924" s="108">
        <v>8729.6012222114514</v>
      </c>
      <c r="O924" s="107" t="s">
        <v>2969</v>
      </c>
      <c r="P924" s="107"/>
      <c r="Q924" s="107" t="s">
        <v>1259</v>
      </c>
      <c r="R924" s="107" t="s">
        <v>2179</v>
      </c>
      <c r="S924" s="107"/>
      <c r="T924" s="93">
        <v>14532.3</v>
      </c>
      <c r="U924" s="109">
        <v>20</v>
      </c>
      <c r="V924" s="110">
        <v>45200</v>
      </c>
      <c r="W924" s="110"/>
      <c r="X924" s="107" t="s">
        <v>1261</v>
      </c>
      <c r="Y924" s="107" t="s">
        <v>2877</v>
      </c>
      <c r="Z924" s="107"/>
      <c r="AA924" s="107"/>
      <c r="AB924" s="107"/>
      <c r="AC924" s="107" t="s">
        <v>2970</v>
      </c>
      <c r="AD924" s="107" t="s">
        <v>1331</v>
      </c>
      <c r="AE924" s="110"/>
      <c r="AF924" s="106"/>
      <c r="AG924" s="108">
        <v>1.5908723545707477</v>
      </c>
      <c r="AH924" s="108">
        <v>1.6593614158831604</v>
      </c>
      <c r="AI924" s="108">
        <v>1.8299853163749191</v>
      </c>
      <c r="AJ924" s="107" t="s">
        <v>26</v>
      </c>
      <c r="AK924" s="97">
        <v>96.739209940539226</v>
      </c>
      <c r="AL924" s="108">
        <v>4.525539191889477</v>
      </c>
      <c r="AM924" s="111"/>
      <c r="AN924" s="112">
        <v>10</v>
      </c>
      <c r="AO924" s="113" t="s">
        <v>1266</v>
      </c>
      <c r="AP924" s="113" t="s">
        <v>1267</v>
      </c>
      <c r="AQ924" s="113" t="s">
        <v>1261</v>
      </c>
      <c r="AR924" s="114" t="s">
        <v>1267</v>
      </c>
      <c r="AS924" s="114"/>
      <c r="AT924" s="107"/>
    </row>
    <row r="925" spans="1:46" x14ac:dyDescent="0.25">
      <c r="A925" s="106" t="s">
        <v>2972</v>
      </c>
      <c r="B925" s="107" t="s">
        <v>1269</v>
      </c>
      <c r="C925" s="107" t="s">
        <v>2881</v>
      </c>
      <c r="D925" s="107" t="s">
        <v>34</v>
      </c>
      <c r="E925" s="107" t="s">
        <v>22</v>
      </c>
      <c r="F925" s="107" t="s">
        <v>45</v>
      </c>
      <c r="G925" s="107" t="s">
        <v>2872</v>
      </c>
      <c r="H925" s="107" t="s">
        <v>2711</v>
      </c>
      <c r="I925" s="107" t="s">
        <v>2968</v>
      </c>
      <c r="J925" s="107" t="s">
        <v>2874</v>
      </c>
      <c r="K925" s="107" t="s">
        <v>2875</v>
      </c>
      <c r="L925" s="108">
        <v>9440.3349608791541</v>
      </c>
      <c r="M925" s="93">
        <v>3000</v>
      </c>
      <c r="N925" s="108">
        <v>8467.2727415114514</v>
      </c>
      <c r="O925" s="107" t="s">
        <v>2969</v>
      </c>
      <c r="P925" s="107"/>
      <c r="Q925" s="107" t="s">
        <v>1259</v>
      </c>
      <c r="R925" s="107" t="s">
        <v>2179</v>
      </c>
      <c r="S925" s="107"/>
      <c r="T925" s="93">
        <v>14532.3</v>
      </c>
      <c r="U925" s="109">
        <v>20</v>
      </c>
      <c r="V925" s="110">
        <v>45200</v>
      </c>
      <c r="W925" s="110"/>
      <c r="X925" s="107" t="s">
        <v>1261</v>
      </c>
      <c r="Y925" s="107" t="s">
        <v>2877</v>
      </c>
      <c r="Z925" s="107"/>
      <c r="AA925" s="107"/>
      <c r="AB925" s="107"/>
      <c r="AC925" s="107" t="s">
        <v>2970</v>
      </c>
      <c r="AD925" s="107" t="s">
        <v>1331</v>
      </c>
      <c r="AE925" s="110"/>
      <c r="AF925" s="106"/>
      <c r="AG925" s="108">
        <v>1.5455684140584252</v>
      </c>
      <c r="AH925" s="108">
        <v>1.612143400233248</v>
      </c>
      <c r="AI925" s="108">
        <v>1.7639673908902687</v>
      </c>
      <c r="AJ925" s="107" t="s">
        <v>26</v>
      </c>
      <c r="AK925" s="97">
        <v>100.59189061503076</v>
      </c>
      <c r="AL925" s="108">
        <v>4.3897557568088077</v>
      </c>
      <c r="AM925" s="111"/>
      <c r="AN925" s="112">
        <v>10</v>
      </c>
      <c r="AO925" s="113" t="s">
        <v>1266</v>
      </c>
      <c r="AP925" s="113" t="s">
        <v>1267</v>
      </c>
      <c r="AQ925" s="113" t="s">
        <v>1261</v>
      </c>
      <c r="AR925" s="114" t="s">
        <v>1267</v>
      </c>
      <c r="AS925" s="114"/>
      <c r="AT925" s="107"/>
    </row>
    <row r="926" spans="1:46" x14ac:dyDescent="0.25">
      <c r="A926" s="106" t="s">
        <v>2973</v>
      </c>
      <c r="B926" s="107" t="s">
        <v>1271</v>
      </c>
      <c r="C926" s="107" t="s">
        <v>2871</v>
      </c>
      <c r="D926" s="107" t="s">
        <v>34</v>
      </c>
      <c r="E926" s="107" t="s">
        <v>22</v>
      </c>
      <c r="F926" s="107" t="s">
        <v>45</v>
      </c>
      <c r="G926" s="107" t="s">
        <v>2872</v>
      </c>
      <c r="H926" s="107" t="s">
        <v>2711</v>
      </c>
      <c r="I926" s="107" t="s">
        <v>2968</v>
      </c>
      <c r="J926" s="107" t="s">
        <v>2874</v>
      </c>
      <c r="K926" s="107" t="s">
        <v>2875</v>
      </c>
      <c r="L926" s="108">
        <v>10414.12706027065</v>
      </c>
      <c r="M926" s="93">
        <v>3000</v>
      </c>
      <c r="N926" s="108">
        <v>9341.42891718602</v>
      </c>
      <c r="O926" s="107" t="s">
        <v>2969</v>
      </c>
      <c r="P926" s="107"/>
      <c r="Q926" s="107" t="s">
        <v>1259</v>
      </c>
      <c r="R926" s="107" t="s">
        <v>2179</v>
      </c>
      <c r="S926" s="107"/>
      <c r="T926" s="93">
        <v>19572.014716277899</v>
      </c>
      <c r="U926" s="109">
        <v>20</v>
      </c>
      <c r="V926" s="110">
        <v>45200</v>
      </c>
      <c r="W926" s="110"/>
      <c r="X926" s="107" t="s">
        <v>1261</v>
      </c>
      <c r="Y926" s="107" t="s">
        <v>2877</v>
      </c>
      <c r="Z926" s="107"/>
      <c r="AA926" s="107"/>
      <c r="AB926" s="107"/>
      <c r="AC926" s="107" t="s">
        <v>2970</v>
      </c>
      <c r="AD926" s="107" t="s">
        <v>1331</v>
      </c>
      <c r="AE926" s="110"/>
      <c r="AF926" s="106"/>
      <c r="AG926" s="108">
        <v>1.70059780426007</v>
      </c>
      <c r="AH926" s="108">
        <v>1.7737849499060658</v>
      </c>
      <c r="AI926" s="108">
        <v>1.4027422786233648</v>
      </c>
      <c r="AJ926" s="107" t="s">
        <v>1267</v>
      </c>
      <c r="AK926" s="97">
        <v>135.38645546155388</v>
      </c>
      <c r="AL926" s="108">
        <v>4.8425690830258521</v>
      </c>
      <c r="AM926" s="111"/>
      <c r="AN926" s="112">
        <v>10</v>
      </c>
      <c r="AO926" s="113" t="s">
        <v>1266</v>
      </c>
      <c r="AP926" s="113" t="s">
        <v>1267</v>
      </c>
      <c r="AQ926" s="113" t="s">
        <v>1261</v>
      </c>
      <c r="AR926" s="114" t="s">
        <v>1267</v>
      </c>
      <c r="AS926" s="114"/>
      <c r="AT926" s="107"/>
    </row>
    <row r="927" spans="1:46" x14ac:dyDescent="0.25">
      <c r="A927" s="106" t="s">
        <v>2974</v>
      </c>
      <c r="B927" s="107" t="s">
        <v>1271</v>
      </c>
      <c r="C927" s="107" t="s">
        <v>2879</v>
      </c>
      <c r="D927" s="107" t="s">
        <v>34</v>
      </c>
      <c r="E927" s="107" t="s">
        <v>22</v>
      </c>
      <c r="F927" s="107" t="s">
        <v>45</v>
      </c>
      <c r="G927" s="107" t="s">
        <v>2872</v>
      </c>
      <c r="H927" s="107" t="s">
        <v>2711</v>
      </c>
      <c r="I927" s="107" t="s">
        <v>2968</v>
      </c>
      <c r="J927" s="107" t="s">
        <v>2874</v>
      </c>
      <c r="K927" s="107" t="s">
        <v>2875</v>
      </c>
      <c r="L927" s="108">
        <v>10221.788869634764</v>
      </c>
      <c r="M927" s="93">
        <v>3000</v>
      </c>
      <c r="N927" s="108">
        <v>9168.6395031860193</v>
      </c>
      <c r="O927" s="107" t="s">
        <v>2969</v>
      </c>
      <c r="P927" s="107"/>
      <c r="Q927" s="107" t="s">
        <v>1259</v>
      </c>
      <c r="R927" s="107" t="s">
        <v>2179</v>
      </c>
      <c r="S927" s="107"/>
      <c r="T927" s="93">
        <v>19572.014716277899</v>
      </c>
      <c r="U927" s="109">
        <v>20</v>
      </c>
      <c r="V927" s="110">
        <v>45200</v>
      </c>
      <c r="W927" s="110"/>
      <c r="X927" s="107" t="s">
        <v>1261</v>
      </c>
      <c r="Y927" s="107" t="s">
        <v>2877</v>
      </c>
      <c r="Z927" s="107"/>
      <c r="AA927" s="107"/>
      <c r="AB927" s="107"/>
      <c r="AC927" s="107" t="s">
        <v>2970</v>
      </c>
      <c r="AD927" s="107" t="s">
        <v>1331</v>
      </c>
      <c r="AE927" s="110"/>
      <c r="AF927" s="106"/>
      <c r="AG927" s="108">
        <v>1.6707571963621908</v>
      </c>
      <c r="AH927" s="108">
        <v>1.742683587093228</v>
      </c>
      <c r="AI927" s="108">
        <v>1.371717008188911</v>
      </c>
      <c r="AJ927" s="107" t="s">
        <v>1267</v>
      </c>
      <c r="AK927" s="97">
        <v>138.4573241756859</v>
      </c>
      <c r="AL927" s="108">
        <v>4.7531318243801648</v>
      </c>
      <c r="AM927" s="111"/>
      <c r="AN927" s="112">
        <v>10</v>
      </c>
      <c r="AO927" s="113" t="s">
        <v>1266</v>
      </c>
      <c r="AP927" s="113" t="s">
        <v>1267</v>
      </c>
      <c r="AQ927" s="113" t="s">
        <v>1261</v>
      </c>
      <c r="AR927" s="114" t="s">
        <v>1267</v>
      </c>
      <c r="AS927" s="114"/>
      <c r="AT927" s="120"/>
    </row>
    <row r="928" spans="1:46" x14ac:dyDescent="0.25">
      <c r="A928" s="106" t="s">
        <v>2975</v>
      </c>
      <c r="B928" s="107" t="s">
        <v>1271</v>
      </c>
      <c r="C928" s="107" t="s">
        <v>2881</v>
      </c>
      <c r="D928" s="107" t="s">
        <v>34</v>
      </c>
      <c r="E928" s="107" t="s">
        <v>22</v>
      </c>
      <c r="F928" s="107" t="s">
        <v>45</v>
      </c>
      <c r="G928" s="107" t="s">
        <v>2872</v>
      </c>
      <c r="H928" s="107" t="s">
        <v>2711</v>
      </c>
      <c r="I928" s="107" t="s">
        <v>2968</v>
      </c>
      <c r="J928" s="107" t="s">
        <v>2874</v>
      </c>
      <c r="K928" s="107" t="s">
        <v>2875</v>
      </c>
      <c r="L928" s="108">
        <v>9929.7814823645076</v>
      </c>
      <c r="M928" s="93">
        <v>3000</v>
      </c>
      <c r="N928" s="108">
        <v>8906.3110224860193</v>
      </c>
      <c r="O928" s="107" t="s">
        <v>2969</v>
      </c>
      <c r="P928" s="107"/>
      <c r="Q928" s="107" t="s">
        <v>1259</v>
      </c>
      <c r="R928" s="107" t="s">
        <v>2179</v>
      </c>
      <c r="S928" s="107"/>
      <c r="T928" s="93">
        <v>19572.014716277899</v>
      </c>
      <c r="U928" s="109">
        <v>20</v>
      </c>
      <c r="V928" s="110">
        <v>45200</v>
      </c>
      <c r="W928" s="110"/>
      <c r="X928" s="107" t="s">
        <v>1261</v>
      </c>
      <c r="Y928" s="107" t="s">
        <v>2877</v>
      </c>
      <c r="Z928" s="107"/>
      <c r="AA928" s="107"/>
      <c r="AB928" s="107"/>
      <c r="AC928" s="107" t="s">
        <v>2970</v>
      </c>
      <c r="AD928" s="107" t="s">
        <v>1331</v>
      </c>
      <c r="AE928" s="110"/>
      <c r="AF928" s="106"/>
      <c r="AG928" s="108">
        <v>1.6254532558498682</v>
      </c>
      <c r="AH928" s="108">
        <v>1.6954655714433153</v>
      </c>
      <c r="AI928" s="108">
        <v>1.324614515808348</v>
      </c>
      <c r="AJ928" s="107" t="s">
        <v>1267</v>
      </c>
      <c r="AK928" s="97">
        <v>143.3469175358604</v>
      </c>
      <c r="AL928" s="108">
        <v>4.6173483892994955</v>
      </c>
      <c r="AM928" s="111"/>
      <c r="AN928" s="112">
        <v>10</v>
      </c>
      <c r="AO928" s="113" t="s">
        <v>1266</v>
      </c>
      <c r="AP928" s="113" t="s">
        <v>1267</v>
      </c>
      <c r="AQ928" s="113" t="s">
        <v>1261</v>
      </c>
      <c r="AR928" s="114" t="s">
        <v>1267</v>
      </c>
      <c r="AS928" s="114"/>
      <c r="AT928" s="107"/>
    </row>
    <row r="929" spans="1:46" x14ac:dyDescent="0.25">
      <c r="A929" s="106" t="s">
        <v>2976</v>
      </c>
      <c r="B929" s="107" t="s">
        <v>1269</v>
      </c>
      <c r="C929" s="107" t="s">
        <v>2871</v>
      </c>
      <c r="D929" s="107" t="s">
        <v>34</v>
      </c>
      <c r="E929" s="107" t="s">
        <v>22</v>
      </c>
      <c r="F929" s="107" t="s">
        <v>45</v>
      </c>
      <c r="G929" s="107" t="s">
        <v>2872</v>
      </c>
      <c r="H929" s="107" t="s">
        <v>2711</v>
      </c>
      <c r="I929" s="107" t="s">
        <v>2968</v>
      </c>
      <c r="J929" s="107" t="s">
        <v>2886</v>
      </c>
      <c r="K929" s="107" t="s">
        <v>2875</v>
      </c>
      <c r="L929" s="108">
        <v>15361.967829829835</v>
      </c>
      <c r="M929" s="93">
        <v>3000</v>
      </c>
      <c r="N929" s="108">
        <v>13779.650196317371</v>
      </c>
      <c r="O929" s="107" t="s">
        <v>2977</v>
      </c>
      <c r="P929" s="107"/>
      <c r="Q929" s="107" t="s">
        <v>1259</v>
      </c>
      <c r="R929" s="107" t="s">
        <v>2179</v>
      </c>
      <c r="S929" s="107"/>
      <c r="T929" s="93">
        <v>20012.3</v>
      </c>
      <c r="U929" s="109">
        <v>20</v>
      </c>
      <c r="V929" s="110">
        <v>45200</v>
      </c>
      <c r="W929" s="110"/>
      <c r="X929" s="107" t="s">
        <v>1261</v>
      </c>
      <c r="Y929" s="107" t="s">
        <v>2877</v>
      </c>
      <c r="Z929" s="107"/>
      <c r="AA929" s="107"/>
      <c r="AB929" s="107"/>
      <c r="AC929" s="107" t="s">
        <v>2970</v>
      </c>
      <c r="AD929" s="107" t="s">
        <v>1331</v>
      </c>
      <c r="AE929" s="110"/>
      <c r="AF929" s="106"/>
      <c r="AG929" s="108">
        <v>2.5083959898281267</v>
      </c>
      <c r="AH929" s="108">
        <v>2.6163450915056221</v>
      </c>
      <c r="AI929" s="108">
        <v>2.0834066736052486</v>
      </c>
      <c r="AJ929" s="107" t="s">
        <v>26</v>
      </c>
      <c r="AK929" s="97">
        <v>82.041266353467648</v>
      </c>
      <c r="AL929" s="108">
        <v>7.1433150408708697</v>
      </c>
      <c r="AM929" s="111"/>
      <c r="AN929" s="112">
        <v>10</v>
      </c>
      <c r="AO929" s="113" t="s">
        <v>1266</v>
      </c>
      <c r="AP929" s="113" t="s">
        <v>1267</v>
      </c>
      <c r="AQ929" s="113" t="s">
        <v>1261</v>
      </c>
      <c r="AR929" s="114" t="s">
        <v>1267</v>
      </c>
      <c r="AS929" s="114"/>
      <c r="AT929" s="107"/>
    </row>
    <row r="930" spans="1:46" x14ac:dyDescent="0.25">
      <c r="A930" s="106" t="s">
        <v>2978</v>
      </c>
      <c r="B930" s="107" t="s">
        <v>1269</v>
      </c>
      <c r="C930" s="107" t="s">
        <v>2879</v>
      </c>
      <c r="D930" s="107" t="s">
        <v>34</v>
      </c>
      <c r="E930" s="107" t="s">
        <v>22</v>
      </c>
      <c r="F930" s="107" t="s">
        <v>45</v>
      </c>
      <c r="G930" s="107" t="s">
        <v>2872</v>
      </c>
      <c r="H930" s="107" t="s">
        <v>2711</v>
      </c>
      <c r="I930" s="107" t="s">
        <v>2968</v>
      </c>
      <c r="J930" s="107" t="s">
        <v>2886</v>
      </c>
      <c r="K930" s="107" t="s">
        <v>2875</v>
      </c>
      <c r="L930" s="108">
        <v>15074.09020730518</v>
      </c>
      <c r="M930" s="93">
        <v>3000</v>
      </c>
      <c r="N930" s="108">
        <v>13521.031741317371</v>
      </c>
      <c r="O930" s="107" t="s">
        <v>2977</v>
      </c>
      <c r="P930" s="107"/>
      <c r="Q930" s="107" t="s">
        <v>1259</v>
      </c>
      <c r="R930" s="107" t="s">
        <v>2179</v>
      </c>
      <c r="S930" s="107"/>
      <c r="T930" s="93">
        <v>20012.3</v>
      </c>
      <c r="U930" s="109">
        <v>20</v>
      </c>
      <c r="V930" s="110">
        <v>45200</v>
      </c>
      <c r="W930" s="110"/>
      <c r="X930" s="107" t="s">
        <v>1261</v>
      </c>
      <c r="Y930" s="107" t="s">
        <v>2877</v>
      </c>
      <c r="Z930" s="107"/>
      <c r="AA930" s="107"/>
      <c r="AB930" s="107"/>
      <c r="AC930" s="107" t="s">
        <v>2970</v>
      </c>
      <c r="AD930" s="107" t="s">
        <v>1331</v>
      </c>
      <c r="AE930" s="110"/>
      <c r="AF930" s="106"/>
      <c r="AG930" s="108">
        <v>2.4637327680938927</v>
      </c>
      <c r="AH930" s="108">
        <v>2.5697948647709534</v>
      </c>
      <c r="AI930" s="108">
        <v>2.0366640140001939</v>
      </c>
      <c r="AJ930" s="107" t="s">
        <v>26</v>
      </c>
      <c r="AK930" s="97">
        <v>84.139237717406772</v>
      </c>
      <c r="AL930" s="108">
        <v>7.0094519463969061</v>
      </c>
      <c r="AM930" s="111"/>
      <c r="AN930" s="112">
        <v>10</v>
      </c>
      <c r="AO930" s="113" t="s">
        <v>1266</v>
      </c>
      <c r="AP930" s="113" t="s">
        <v>1267</v>
      </c>
      <c r="AQ930" s="113" t="s">
        <v>1261</v>
      </c>
      <c r="AR930" s="114" t="s">
        <v>1267</v>
      </c>
      <c r="AS930" s="114"/>
      <c r="AT930" s="107"/>
    </row>
    <row r="931" spans="1:46" x14ac:dyDescent="0.25">
      <c r="A931" s="106" t="s">
        <v>2979</v>
      </c>
      <c r="B931" s="107" t="s">
        <v>1269</v>
      </c>
      <c r="C931" s="107" t="s">
        <v>2881</v>
      </c>
      <c r="D931" s="107" t="s">
        <v>34</v>
      </c>
      <c r="E931" s="107" t="s">
        <v>22</v>
      </c>
      <c r="F931" s="107" t="s">
        <v>45</v>
      </c>
      <c r="G931" s="107" t="s">
        <v>2872</v>
      </c>
      <c r="H931" s="107" t="s">
        <v>2711</v>
      </c>
      <c r="I931" s="107" t="s">
        <v>2968</v>
      </c>
      <c r="J931" s="107" t="s">
        <v>2886</v>
      </c>
      <c r="K931" s="107" t="s">
        <v>2875</v>
      </c>
      <c r="L931" s="108">
        <v>14609.640586867814</v>
      </c>
      <c r="M931" s="93">
        <v>3000</v>
      </c>
      <c r="N931" s="108">
        <v>13103.78762831737</v>
      </c>
      <c r="O931" s="107" t="s">
        <v>2977</v>
      </c>
      <c r="P931" s="107"/>
      <c r="Q931" s="107" t="s">
        <v>1259</v>
      </c>
      <c r="R931" s="107" t="s">
        <v>2179</v>
      </c>
      <c r="S931" s="107"/>
      <c r="T931" s="93">
        <v>20012.3</v>
      </c>
      <c r="U931" s="109">
        <v>20</v>
      </c>
      <c r="V931" s="110">
        <v>45200</v>
      </c>
      <c r="W931" s="110"/>
      <c r="X931" s="107" t="s">
        <v>1261</v>
      </c>
      <c r="Y931" s="107" t="s">
        <v>2877</v>
      </c>
      <c r="Z931" s="107"/>
      <c r="AA931" s="107"/>
      <c r="AB931" s="107"/>
      <c r="AC931" s="107" t="s">
        <v>2970</v>
      </c>
      <c r="AD931" s="107" t="s">
        <v>1331</v>
      </c>
      <c r="AE931" s="110"/>
      <c r="AF931" s="106"/>
      <c r="AG931" s="108">
        <v>2.3916750089667542</v>
      </c>
      <c r="AH931" s="108">
        <v>2.4946926913245306</v>
      </c>
      <c r="AI931" s="108">
        <v>1.9612513774728744</v>
      </c>
      <c r="AJ931" s="107" t="s">
        <v>26</v>
      </c>
      <c r="AK931" s="97">
        <v>87.698316326471385</v>
      </c>
      <c r="AL931" s="108">
        <v>6.7934828728935317</v>
      </c>
      <c r="AM931" s="111"/>
      <c r="AN931" s="112">
        <v>10</v>
      </c>
      <c r="AO931" s="113" t="s">
        <v>1266</v>
      </c>
      <c r="AP931" s="113" t="s">
        <v>1267</v>
      </c>
      <c r="AQ931" s="113" t="s">
        <v>1261</v>
      </c>
      <c r="AR931" s="114" t="s">
        <v>1267</v>
      </c>
      <c r="AS931" s="114"/>
      <c r="AT931" s="107"/>
    </row>
    <row r="932" spans="1:46" x14ac:dyDescent="0.25">
      <c r="A932" s="106" t="s">
        <v>2980</v>
      </c>
      <c r="B932" s="107" t="s">
        <v>1271</v>
      </c>
      <c r="C932" s="107" t="s">
        <v>2871</v>
      </c>
      <c r="D932" s="107" t="s">
        <v>34</v>
      </c>
      <c r="E932" s="107" t="s">
        <v>22</v>
      </c>
      <c r="F932" s="107" t="s">
        <v>45</v>
      </c>
      <c r="G932" s="107" t="s">
        <v>2872</v>
      </c>
      <c r="H932" s="107" t="s">
        <v>2711</v>
      </c>
      <c r="I932" s="107" t="s">
        <v>2968</v>
      </c>
      <c r="J932" s="107" t="s">
        <v>2886</v>
      </c>
      <c r="K932" s="107" t="s">
        <v>2875</v>
      </c>
      <c r="L932" s="108">
        <v>15985.135290069502</v>
      </c>
      <c r="M932" s="93">
        <v>3000</v>
      </c>
      <c r="N932" s="108">
        <v>14338.637457423278</v>
      </c>
      <c r="O932" s="107" t="s">
        <v>2977</v>
      </c>
      <c r="P932" s="107"/>
      <c r="Q932" s="107" t="s">
        <v>1259</v>
      </c>
      <c r="R932" s="107" t="s">
        <v>2179</v>
      </c>
      <c r="S932" s="107"/>
      <c r="T932" s="93">
        <v>28135.0135303358</v>
      </c>
      <c r="U932" s="109">
        <v>20</v>
      </c>
      <c r="V932" s="110">
        <v>45200</v>
      </c>
      <c r="W932" s="110"/>
      <c r="X932" s="107" t="s">
        <v>1261</v>
      </c>
      <c r="Y932" s="107" t="s">
        <v>2877</v>
      </c>
      <c r="Z932" s="107"/>
      <c r="AA932" s="107"/>
      <c r="AB932" s="107"/>
      <c r="AC932" s="107" t="s">
        <v>2970</v>
      </c>
      <c r="AD932" s="107" t="s">
        <v>1331</v>
      </c>
      <c r="AE932" s="110"/>
      <c r="AF932" s="106"/>
      <c r="AG932" s="108">
        <v>2.6101060475883617</v>
      </c>
      <c r="AH932" s="108">
        <v>2.7224315862202166</v>
      </c>
      <c r="AI932" s="108">
        <v>1.4983241354614509</v>
      </c>
      <c r="AJ932" s="107" t="s">
        <v>26</v>
      </c>
      <c r="AK932" s="97">
        <v>125.01624979366412</v>
      </c>
      <c r="AL932" s="108">
        <v>7.433087909882313</v>
      </c>
      <c r="AM932" s="111"/>
      <c r="AN932" s="112">
        <v>10</v>
      </c>
      <c r="AO932" s="113" t="s">
        <v>1266</v>
      </c>
      <c r="AP932" s="113" t="s">
        <v>1267</v>
      </c>
      <c r="AQ932" s="113" t="s">
        <v>1261</v>
      </c>
      <c r="AR932" s="114" t="s">
        <v>1267</v>
      </c>
      <c r="AS932" s="114"/>
      <c r="AT932" s="107"/>
    </row>
    <row r="933" spans="1:46" x14ac:dyDescent="0.25">
      <c r="A933" s="106" t="s">
        <v>2981</v>
      </c>
      <c r="B933" s="107" t="s">
        <v>1271</v>
      </c>
      <c r="C933" s="107" t="s">
        <v>2879</v>
      </c>
      <c r="D933" s="107" t="s">
        <v>34</v>
      </c>
      <c r="E933" s="107" t="s">
        <v>22</v>
      </c>
      <c r="F933" s="107" t="s">
        <v>45</v>
      </c>
      <c r="G933" s="107" t="s">
        <v>2872</v>
      </c>
      <c r="H933" s="107" t="s">
        <v>2711</v>
      </c>
      <c r="I933" s="107" t="s">
        <v>2968</v>
      </c>
      <c r="J933" s="107" t="s">
        <v>2886</v>
      </c>
      <c r="K933" s="107" t="s">
        <v>2875</v>
      </c>
      <c r="L933" s="108">
        <v>15697.257667544847</v>
      </c>
      <c r="M933" s="93">
        <v>3000</v>
      </c>
      <c r="N933" s="108">
        <v>14080.019002423278</v>
      </c>
      <c r="O933" s="107" t="s">
        <v>2977</v>
      </c>
      <c r="P933" s="107"/>
      <c r="Q933" s="107" t="s">
        <v>1259</v>
      </c>
      <c r="R933" s="107" t="s">
        <v>2179</v>
      </c>
      <c r="S933" s="107"/>
      <c r="T933" s="93">
        <v>28135.0135303358</v>
      </c>
      <c r="U933" s="109">
        <v>20</v>
      </c>
      <c r="V933" s="110">
        <v>45200</v>
      </c>
      <c r="W933" s="110"/>
      <c r="X933" s="107" t="s">
        <v>1261</v>
      </c>
      <c r="Y933" s="107" t="s">
        <v>2877</v>
      </c>
      <c r="Z933" s="107"/>
      <c r="AA933" s="107"/>
      <c r="AB933" s="107"/>
      <c r="AC933" s="107" t="s">
        <v>2970</v>
      </c>
      <c r="AD933" s="107" t="s">
        <v>1331</v>
      </c>
      <c r="AE933" s="110"/>
      <c r="AF933" s="106"/>
      <c r="AG933" s="108">
        <v>2.5654428258541278</v>
      </c>
      <c r="AH933" s="108">
        <v>2.675881359485548</v>
      </c>
      <c r="AI933" s="108">
        <v>1.4660208747753267</v>
      </c>
      <c r="AJ933" s="107" t="s">
        <v>26</v>
      </c>
      <c r="AK933" s="97">
        <v>127.81906711277631</v>
      </c>
      <c r="AL933" s="108">
        <v>7.2992248154083494</v>
      </c>
      <c r="AM933" s="111"/>
      <c r="AN933" s="112">
        <v>10</v>
      </c>
      <c r="AO933" s="113" t="s">
        <v>1266</v>
      </c>
      <c r="AP933" s="113" t="s">
        <v>1267</v>
      </c>
      <c r="AQ933" s="113" t="s">
        <v>1261</v>
      </c>
      <c r="AR933" s="114" t="s">
        <v>1267</v>
      </c>
      <c r="AS933" s="114"/>
      <c r="AT933" s="107"/>
    </row>
    <row r="934" spans="1:46" x14ac:dyDescent="0.25">
      <c r="A934" s="106" t="s">
        <v>2982</v>
      </c>
      <c r="B934" s="107" t="s">
        <v>1271</v>
      </c>
      <c r="C934" s="107" t="s">
        <v>2881</v>
      </c>
      <c r="D934" s="107" t="s">
        <v>34</v>
      </c>
      <c r="E934" s="107" t="s">
        <v>22</v>
      </c>
      <c r="F934" s="107" t="s">
        <v>45</v>
      </c>
      <c r="G934" s="107" t="s">
        <v>2872</v>
      </c>
      <c r="H934" s="107" t="s">
        <v>2711</v>
      </c>
      <c r="I934" s="107" t="s">
        <v>2968</v>
      </c>
      <c r="J934" s="107" t="s">
        <v>2886</v>
      </c>
      <c r="K934" s="107" t="s">
        <v>2875</v>
      </c>
      <c r="L934" s="108">
        <v>15232.808047107481</v>
      </c>
      <c r="M934" s="93">
        <v>3000</v>
      </c>
      <c r="N934" s="108">
        <v>13662.774889423277</v>
      </c>
      <c r="O934" s="107" t="s">
        <v>2977</v>
      </c>
      <c r="P934" s="107"/>
      <c r="Q934" s="107" t="s">
        <v>1259</v>
      </c>
      <c r="R934" s="107" t="s">
        <v>2179</v>
      </c>
      <c r="S934" s="107"/>
      <c r="T934" s="93">
        <v>28135.0135303358</v>
      </c>
      <c r="U934" s="109">
        <v>20</v>
      </c>
      <c r="V934" s="110">
        <v>45200</v>
      </c>
      <c r="W934" s="110"/>
      <c r="X934" s="107" t="s">
        <v>1261</v>
      </c>
      <c r="Y934" s="107" t="s">
        <v>2877</v>
      </c>
      <c r="Z934" s="107"/>
      <c r="AA934" s="107"/>
      <c r="AB934" s="107"/>
      <c r="AC934" s="107" t="s">
        <v>2970</v>
      </c>
      <c r="AD934" s="107" t="s">
        <v>1331</v>
      </c>
      <c r="AE934" s="110"/>
      <c r="AF934" s="106"/>
      <c r="AG934" s="108">
        <v>2.4933850667269892</v>
      </c>
      <c r="AH934" s="108">
        <v>2.6007791860391252</v>
      </c>
      <c r="AI934" s="108">
        <v>1.4139041557577705</v>
      </c>
      <c r="AJ934" s="107" t="s">
        <v>26</v>
      </c>
      <c r="AK934" s="97">
        <v>132.56434712016258</v>
      </c>
      <c r="AL934" s="108">
        <v>7.0832557419049751</v>
      </c>
      <c r="AM934" s="111"/>
      <c r="AN934" s="112">
        <v>10</v>
      </c>
      <c r="AO934" s="113" t="s">
        <v>1266</v>
      </c>
      <c r="AP934" s="113" t="s">
        <v>1267</v>
      </c>
      <c r="AQ934" s="113" t="s">
        <v>1261</v>
      </c>
      <c r="AR934" s="114" t="s">
        <v>1267</v>
      </c>
      <c r="AS934" s="114"/>
      <c r="AT934" s="107"/>
    </row>
    <row r="935" spans="1:46" x14ac:dyDescent="0.25">
      <c r="A935" s="106" t="s">
        <v>2983</v>
      </c>
      <c r="B935" s="107" t="s">
        <v>1269</v>
      </c>
      <c r="C935" s="107" t="s">
        <v>2871</v>
      </c>
      <c r="D935" s="107" t="s">
        <v>34</v>
      </c>
      <c r="E935" s="107" t="s">
        <v>22</v>
      </c>
      <c r="F935" s="107" t="s">
        <v>45</v>
      </c>
      <c r="G935" s="107" t="s">
        <v>2872</v>
      </c>
      <c r="H935" s="107" t="s">
        <v>2711</v>
      </c>
      <c r="I935" s="107" t="s">
        <v>2968</v>
      </c>
      <c r="J935" s="107" t="s">
        <v>2874</v>
      </c>
      <c r="K935" s="107" t="s">
        <v>2894</v>
      </c>
      <c r="L935" s="108">
        <v>11283.299488753277</v>
      </c>
      <c r="M935" s="93">
        <v>3500</v>
      </c>
      <c r="N935" s="108">
        <v>10121.522801090265</v>
      </c>
      <c r="O935" s="107" t="s">
        <v>2984</v>
      </c>
      <c r="P935" s="107"/>
      <c r="Q935" s="107" t="s">
        <v>1259</v>
      </c>
      <c r="R935" s="107" t="s">
        <v>2179</v>
      </c>
      <c r="S935" s="107"/>
      <c r="T935" s="93">
        <v>15642.3</v>
      </c>
      <c r="U935" s="109">
        <v>20</v>
      </c>
      <c r="V935" s="110">
        <v>45200</v>
      </c>
      <c r="W935" s="110"/>
      <c r="X935" s="107" t="s">
        <v>1261</v>
      </c>
      <c r="Y935" s="107" t="s">
        <v>2877</v>
      </c>
      <c r="Z935" s="107"/>
      <c r="AA935" s="107"/>
      <c r="AB935" s="107"/>
      <c r="AC935" s="107" t="s">
        <v>2970</v>
      </c>
      <c r="AD935" s="107" t="s">
        <v>1331</v>
      </c>
      <c r="AE935" s="110"/>
      <c r="AF935" s="106"/>
      <c r="AG935" s="108">
        <v>1.6941938934546432</v>
      </c>
      <c r="AH935" s="108">
        <v>1.7672625031256375</v>
      </c>
      <c r="AI935" s="108">
        <v>1.8949815375657575</v>
      </c>
      <c r="AJ935" s="107" t="s">
        <v>26</v>
      </c>
      <c r="AK935" s="97">
        <v>90.194068098017325</v>
      </c>
      <c r="AL935" s="108">
        <v>5.2467342622702731</v>
      </c>
      <c r="AM935" s="111"/>
      <c r="AN935" s="112">
        <v>10</v>
      </c>
      <c r="AO935" s="113" t="s">
        <v>1266</v>
      </c>
      <c r="AP935" s="113" t="s">
        <v>1267</v>
      </c>
      <c r="AQ935" s="113" t="s">
        <v>1261</v>
      </c>
      <c r="AR935" s="114" t="s">
        <v>1267</v>
      </c>
      <c r="AS935" s="114"/>
      <c r="AT935" s="107"/>
    </row>
    <row r="936" spans="1:46" x14ac:dyDescent="0.25">
      <c r="A936" s="106" t="s">
        <v>2985</v>
      </c>
      <c r="B936" s="107" t="s">
        <v>1269</v>
      </c>
      <c r="C936" s="107" t="s">
        <v>2879</v>
      </c>
      <c r="D936" s="107" t="s">
        <v>34</v>
      </c>
      <c r="E936" s="107" t="s">
        <v>22</v>
      </c>
      <c r="F936" s="107" t="s">
        <v>45</v>
      </c>
      <c r="G936" s="107" t="s">
        <v>2872</v>
      </c>
      <c r="H936" s="107" t="s">
        <v>2711</v>
      </c>
      <c r="I936" s="107" t="s">
        <v>2968</v>
      </c>
      <c r="J936" s="107" t="s">
        <v>2874</v>
      </c>
      <c r="K936" s="107" t="s">
        <v>2894</v>
      </c>
      <c r="L936" s="108">
        <v>11090.949092186891</v>
      </c>
      <c r="M936" s="93">
        <v>3500</v>
      </c>
      <c r="N936" s="108">
        <v>9948.7224217402654</v>
      </c>
      <c r="O936" s="107" t="s">
        <v>2984</v>
      </c>
      <c r="P936" s="107"/>
      <c r="Q936" s="107" t="s">
        <v>1259</v>
      </c>
      <c r="R936" s="107" t="s">
        <v>2179</v>
      </c>
      <c r="S936" s="107"/>
      <c r="T936" s="93">
        <v>15642.3</v>
      </c>
      <c r="U936" s="109">
        <v>20</v>
      </c>
      <c r="V936" s="110">
        <v>45200</v>
      </c>
      <c r="W936" s="110"/>
      <c r="X936" s="107" t="s">
        <v>1261</v>
      </c>
      <c r="Y936" s="107" t="s">
        <v>2877</v>
      </c>
      <c r="Z936" s="107"/>
      <c r="AA936" s="107"/>
      <c r="AB936" s="107"/>
      <c r="AC936" s="107" t="s">
        <v>2970</v>
      </c>
      <c r="AD936" s="107" t="s">
        <v>1331</v>
      </c>
      <c r="AE936" s="110"/>
      <c r="AF936" s="106"/>
      <c r="AG936" s="108">
        <v>1.6643513918486819</v>
      </c>
      <c r="AH936" s="108">
        <v>1.7361591665962344</v>
      </c>
      <c r="AI936" s="108">
        <v>1.8546957718113659</v>
      </c>
      <c r="AJ936" s="107" t="s">
        <v>26</v>
      </c>
      <c r="AK936" s="97">
        <v>92.240690965150463</v>
      </c>
      <c r="AL936" s="108">
        <v>5.1572913278669033</v>
      </c>
      <c r="AM936" s="111"/>
      <c r="AN936" s="112">
        <v>10</v>
      </c>
      <c r="AO936" s="113" t="s">
        <v>1266</v>
      </c>
      <c r="AP936" s="113" t="s">
        <v>1267</v>
      </c>
      <c r="AQ936" s="113" t="s">
        <v>1261</v>
      </c>
      <c r="AR936" s="114" t="s">
        <v>1267</v>
      </c>
      <c r="AS936" s="114"/>
      <c r="AT936" s="107"/>
    </row>
    <row r="937" spans="1:46" x14ac:dyDescent="0.25">
      <c r="A937" s="106" t="s">
        <v>2986</v>
      </c>
      <c r="B937" s="107" t="s">
        <v>1269</v>
      </c>
      <c r="C937" s="107" t="s">
        <v>2881</v>
      </c>
      <c r="D937" s="107" t="s">
        <v>34</v>
      </c>
      <c r="E937" s="107" t="s">
        <v>22</v>
      </c>
      <c r="F937" s="107" t="s">
        <v>45</v>
      </c>
      <c r="G937" s="107" t="s">
        <v>2872</v>
      </c>
      <c r="H937" s="107" t="s">
        <v>2711</v>
      </c>
      <c r="I937" s="107" t="s">
        <v>2968</v>
      </c>
      <c r="J937" s="107" t="s">
        <v>2874</v>
      </c>
      <c r="K937" s="107" t="s">
        <v>2894</v>
      </c>
      <c r="L937" s="108">
        <v>10798.933455796525</v>
      </c>
      <c r="M937" s="93">
        <v>3500</v>
      </c>
      <c r="N937" s="108">
        <v>9686.3865303402654</v>
      </c>
      <c r="O937" s="107" t="s">
        <v>2984</v>
      </c>
      <c r="P937" s="107"/>
      <c r="Q937" s="107" t="s">
        <v>1259</v>
      </c>
      <c r="R937" s="107" t="s">
        <v>2179</v>
      </c>
      <c r="S937" s="107"/>
      <c r="T937" s="93">
        <v>15642.3</v>
      </c>
      <c r="U937" s="109">
        <v>20</v>
      </c>
      <c r="V937" s="110">
        <v>45200</v>
      </c>
      <c r="W937" s="110"/>
      <c r="X937" s="107" t="s">
        <v>1261</v>
      </c>
      <c r="Y937" s="107" t="s">
        <v>2877</v>
      </c>
      <c r="Z937" s="107"/>
      <c r="AA937" s="107"/>
      <c r="AB937" s="107"/>
      <c r="AC937" s="107" t="s">
        <v>2970</v>
      </c>
      <c r="AD937" s="107" t="s">
        <v>1331</v>
      </c>
      <c r="AE937" s="110"/>
      <c r="AF937" s="106"/>
      <c r="AG937" s="108">
        <v>1.6190461715137832</v>
      </c>
      <c r="AH937" s="108">
        <v>1.6889398170517036</v>
      </c>
      <c r="AI937" s="108">
        <v>1.7935361707175277</v>
      </c>
      <c r="AJ937" s="107" t="s">
        <v>26</v>
      </c>
      <c r="AK937" s="97">
        <v>95.487121345048891</v>
      </c>
      <c r="AL937" s="108">
        <v>5.0215040569453837</v>
      </c>
      <c r="AM937" s="111"/>
      <c r="AN937" s="112">
        <v>10</v>
      </c>
      <c r="AO937" s="113" t="s">
        <v>1266</v>
      </c>
      <c r="AP937" s="113" t="s">
        <v>1267</v>
      </c>
      <c r="AQ937" s="113" t="s">
        <v>1261</v>
      </c>
      <c r="AR937" s="114" t="s">
        <v>1267</v>
      </c>
      <c r="AS937" s="114"/>
      <c r="AT937" s="107"/>
    </row>
    <row r="938" spans="1:46" x14ac:dyDescent="0.25">
      <c r="A938" s="106" t="s">
        <v>2987</v>
      </c>
      <c r="B938" s="107" t="s">
        <v>1271</v>
      </c>
      <c r="C938" s="107" t="s">
        <v>2871</v>
      </c>
      <c r="D938" s="107" t="s">
        <v>34</v>
      </c>
      <c r="E938" s="107" t="s">
        <v>22</v>
      </c>
      <c r="F938" s="107" t="s">
        <v>45</v>
      </c>
      <c r="G938" s="107" t="s">
        <v>2872</v>
      </c>
      <c r="H938" s="107" t="s">
        <v>2711</v>
      </c>
      <c r="I938" s="107" t="s">
        <v>2968</v>
      </c>
      <c r="J938" s="107" t="s">
        <v>2874</v>
      </c>
      <c r="K938" s="107" t="s">
        <v>2894</v>
      </c>
      <c r="L938" s="108">
        <v>12008.001264367946</v>
      </c>
      <c r="M938" s="93">
        <v>3500</v>
      </c>
      <c r="N938" s="108">
        <v>10771.659857482418</v>
      </c>
      <c r="O938" s="107" t="s">
        <v>2984</v>
      </c>
      <c r="P938" s="107"/>
      <c r="Q938" s="107" t="s">
        <v>1259</v>
      </c>
      <c r="R938" s="107" t="s">
        <v>2179</v>
      </c>
      <c r="S938" s="107"/>
      <c r="T938" s="93">
        <v>20681.716019910298</v>
      </c>
      <c r="U938" s="109">
        <v>20</v>
      </c>
      <c r="V938" s="110">
        <v>45200</v>
      </c>
      <c r="W938" s="110"/>
      <c r="X938" s="107" t="s">
        <v>1261</v>
      </c>
      <c r="Y938" s="107" t="s">
        <v>2877</v>
      </c>
      <c r="Z938" s="107"/>
      <c r="AA938" s="107"/>
      <c r="AB938" s="107"/>
      <c r="AC938" s="107" t="s">
        <v>2970</v>
      </c>
      <c r="AD938" s="107" t="s">
        <v>1331</v>
      </c>
      <c r="AE938" s="110"/>
      <c r="AF938" s="106"/>
      <c r="AG938" s="108">
        <v>1.7879128675715346</v>
      </c>
      <c r="AH938" s="108">
        <v>1.8650400816365547</v>
      </c>
      <c r="AI938" s="108">
        <v>1.4642293241688966</v>
      </c>
      <c r="AJ938" s="107" t="s">
        <v>1267</v>
      </c>
      <c r="AK938" s="97">
        <v>123.97660611625479</v>
      </c>
      <c r="AL938" s="108">
        <v>5.5837205879310927</v>
      </c>
      <c r="AM938" s="111"/>
      <c r="AN938" s="112">
        <v>10</v>
      </c>
      <c r="AO938" s="113" t="s">
        <v>1266</v>
      </c>
      <c r="AP938" s="113" t="s">
        <v>1267</v>
      </c>
      <c r="AQ938" s="113" t="s">
        <v>1261</v>
      </c>
      <c r="AR938" s="114" t="s">
        <v>1267</v>
      </c>
      <c r="AS938" s="114"/>
      <c r="AT938" s="107"/>
    </row>
    <row r="939" spans="1:46" x14ac:dyDescent="0.25">
      <c r="A939" s="106" t="s">
        <v>2988</v>
      </c>
      <c r="B939" s="107" t="s">
        <v>1271</v>
      </c>
      <c r="C939" s="107" t="s">
        <v>2879</v>
      </c>
      <c r="D939" s="107" t="s">
        <v>34</v>
      </c>
      <c r="E939" s="107" t="s">
        <v>22</v>
      </c>
      <c r="F939" s="107" t="s">
        <v>45</v>
      </c>
      <c r="G939" s="107" t="s">
        <v>2872</v>
      </c>
      <c r="H939" s="107" t="s">
        <v>2711</v>
      </c>
      <c r="I939" s="107" t="s">
        <v>2968</v>
      </c>
      <c r="J939" s="107" t="s">
        <v>2874</v>
      </c>
      <c r="K939" s="107" t="s">
        <v>2894</v>
      </c>
      <c r="L939" s="108">
        <v>11815.65086780156</v>
      </c>
      <c r="M939" s="93">
        <v>3500</v>
      </c>
      <c r="N939" s="108">
        <v>10598.859478132417</v>
      </c>
      <c r="O939" s="107" t="s">
        <v>2984</v>
      </c>
      <c r="P939" s="107"/>
      <c r="Q939" s="107" t="s">
        <v>1259</v>
      </c>
      <c r="R939" s="107" t="s">
        <v>2179</v>
      </c>
      <c r="S939" s="107"/>
      <c r="T939" s="93">
        <v>20681.716019910298</v>
      </c>
      <c r="U939" s="109">
        <v>20</v>
      </c>
      <c r="V939" s="110">
        <v>45200</v>
      </c>
      <c r="W939" s="110"/>
      <c r="X939" s="107" t="s">
        <v>1261</v>
      </c>
      <c r="Y939" s="107" t="s">
        <v>2877</v>
      </c>
      <c r="Z939" s="107"/>
      <c r="AA939" s="107"/>
      <c r="AB939" s="107"/>
      <c r="AC939" s="107" t="s">
        <v>2970</v>
      </c>
      <c r="AD939" s="107" t="s">
        <v>1331</v>
      </c>
      <c r="AE939" s="110"/>
      <c r="AF939" s="106"/>
      <c r="AG939" s="108">
        <v>1.7580703659655734</v>
      </c>
      <c r="AH939" s="108">
        <v>1.8339367451071515</v>
      </c>
      <c r="AI939" s="108">
        <v>1.4348668871238397</v>
      </c>
      <c r="AJ939" s="107" t="s">
        <v>1267</v>
      </c>
      <c r="AK939" s="97">
        <v>126.44765700814179</v>
      </c>
      <c r="AL939" s="108">
        <v>5.4942776535277229</v>
      </c>
      <c r="AM939" s="111"/>
      <c r="AN939" s="112">
        <v>10</v>
      </c>
      <c r="AO939" s="113" t="s">
        <v>1266</v>
      </c>
      <c r="AP939" s="113" t="s">
        <v>1267</v>
      </c>
      <c r="AQ939" s="113" t="s">
        <v>1261</v>
      </c>
      <c r="AR939" s="114" t="s">
        <v>1267</v>
      </c>
      <c r="AS939" s="114"/>
      <c r="AT939" s="107"/>
    </row>
    <row r="940" spans="1:46" x14ac:dyDescent="0.25">
      <c r="A940" s="106" t="s">
        <v>2989</v>
      </c>
      <c r="B940" s="107" t="s">
        <v>1271</v>
      </c>
      <c r="C940" s="107" t="s">
        <v>2881</v>
      </c>
      <c r="D940" s="107" t="s">
        <v>34</v>
      </c>
      <c r="E940" s="107" t="s">
        <v>22</v>
      </c>
      <c r="F940" s="107" t="s">
        <v>45</v>
      </c>
      <c r="G940" s="107" t="s">
        <v>2872</v>
      </c>
      <c r="H940" s="107" t="s">
        <v>2711</v>
      </c>
      <c r="I940" s="107" t="s">
        <v>2968</v>
      </c>
      <c r="J940" s="107" t="s">
        <v>2874</v>
      </c>
      <c r="K940" s="107" t="s">
        <v>2894</v>
      </c>
      <c r="L940" s="108">
        <v>11523.635231411194</v>
      </c>
      <c r="M940" s="93">
        <v>3500</v>
      </c>
      <c r="N940" s="108">
        <v>10336.523586732419</v>
      </c>
      <c r="O940" s="107" t="s">
        <v>2984</v>
      </c>
      <c r="P940" s="107"/>
      <c r="Q940" s="107" t="s">
        <v>1259</v>
      </c>
      <c r="R940" s="107" t="s">
        <v>2179</v>
      </c>
      <c r="S940" s="107"/>
      <c r="T940" s="93">
        <v>20681.716019910298</v>
      </c>
      <c r="U940" s="109">
        <v>20</v>
      </c>
      <c r="V940" s="110">
        <v>45200</v>
      </c>
      <c r="W940" s="110"/>
      <c r="X940" s="107" t="s">
        <v>1261</v>
      </c>
      <c r="Y940" s="107" t="s">
        <v>2877</v>
      </c>
      <c r="Z940" s="107"/>
      <c r="AA940" s="107"/>
      <c r="AB940" s="107"/>
      <c r="AC940" s="107" t="s">
        <v>2970</v>
      </c>
      <c r="AD940" s="107" t="s">
        <v>1331</v>
      </c>
      <c r="AE940" s="110"/>
      <c r="AF940" s="106"/>
      <c r="AG940" s="108">
        <v>1.7127651456306747</v>
      </c>
      <c r="AH940" s="108">
        <v>1.7867173955626208</v>
      </c>
      <c r="AI940" s="108">
        <v>1.3902904740114033</v>
      </c>
      <c r="AJ940" s="107" t="s">
        <v>1267</v>
      </c>
      <c r="AK940" s="97">
        <v>130.35674938175649</v>
      </c>
      <c r="AL940" s="108">
        <v>5.3584903826062042</v>
      </c>
      <c r="AM940" s="111"/>
      <c r="AN940" s="112">
        <v>10</v>
      </c>
      <c r="AO940" s="113" t="s">
        <v>1266</v>
      </c>
      <c r="AP940" s="113" t="s">
        <v>1267</v>
      </c>
      <c r="AQ940" s="113" t="s">
        <v>1261</v>
      </c>
      <c r="AR940" s="114" t="s">
        <v>1267</v>
      </c>
      <c r="AS940" s="114"/>
      <c r="AT940" s="107"/>
    </row>
    <row r="941" spans="1:46" x14ac:dyDescent="0.25">
      <c r="A941" s="106" t="s">
        <v>2990</v>
      </c>
      <c r="B941" s="107" t="s">
        <v>1269</v>
      </c>
      <c r="C941" s="107" t="s">
        <v>2871</v>
      </c>
      <c r="D941" s="107" t="s">
        <v>34</v>
      </c>
      <c r="E941" s="107" t="s">
        <v>22</v>
      </c>
      <c r="F941" s="107" t="s">
        <v>45</v>
      </c>
      <c r="G941" s="107" t="s">
        <v>2872</v>
      </c>
      <c r="H941" s="107" t="s">
        <v>2711</v>
      </c>
      <c r="I941" s="107" t="s">
        <v>2968</v>
      </c>
      <c r="J941" s="107" t="s">
        <v>2886</v>
      </c>
      <c r="K941" s="107" t="s">
        <v>2894</v>
      </c>
      <c r="L941" s="108">
        <v>14100.329475797731</v>
      </c>
      <c r="M941" s="93">
        <v>3500</v>
      </c>
      <c r="N941" s="108">
        <v>12648.257965629409</v>
      </c>
      <c r="O941" s="107" t="s">
        <v>2991</v>
      </c>
      <c r="P941" s="107"/>
      <c r="Q941" s="107" t="s">
        <v>1259</v>
      </c>
      <c r="R941" s="107" t="s">
        <v>2179</v>
      </c>
      <c r="S941" s="107"/>
      <c r="T941" s="93">
        <v>21122.3</v>
      </c>
      <c r="U941" s="109">
        <v>20</v>
      </c>
      <c r="V941" s="110">
        <v>45200</v>
      </c>
      <c r="W941" s="110"/>
      <c r="X941" s="107" t="s">
        <v>1261</v>
      </c>
      <c r="Y941" s="107" t="s">
        <v>2877</v>
      </c>
      <c r="Z941" s="107"/>
      <c r="AA941" s="107"/>
      <c r="AB941" s="107"/>
      <c r="AC941" s="107" t="s">
        <v>2970</v>
      </c>
      <c r="AD941" s="107" t="s">
        <v>1331</v>
      </c>
      <c r="AE941" s="110"/>
      <c r="AF941" s="106"/>
      <c r="AG941" s="108">
        <v>2.197625902576303</v>
      </c>
      <c r="AH941" s="108">
        <v>2.2923140532208528</v>
      </c>
      <c r="AI941" s="108">
        <v>2.6372456071526353</v>
      </c>
      <c r="AJ941" s="107" t="s">
        <v>26</v>
      </c>
      <c r="AK941" s="97">
        <v>58.119416477503094</v>
      </c>
      <c r="AL941" s="108">
        <v>6.5566532062459446</v>
      </c>
      <c r="AM941" s="111"/>
      <c r="AN941" s="112">
        <v>10</v>
      </c>
      <c r="AO941" s="113" t="s">
        <v>1266</v>
      </c>
      <c r="AP941" s="113" t="s">
        <v>1267</v>
      </c>
      <c r="AQ941" s="113" t="s">
        <v>1261</v>
      </c>
      <c r="AR941" s="114" t="s">
        <v>1267</v>
      </c>
      <c r="AS941" s="114"/>
      <c r="AT941" s="107"/>
    </row>
    <row r="942" spans="1:46" x14ac:dyDescent="0.25">
      <c r="A942" s="106" t="s">
        <v>2992</v>
      </c>
      <c r="B942" s="107" t="s">
        <v>1269</v>
      </c>
      <c r="C942" s="107" t="s">
        <v>2879</v>
      </c>
      <c r="D942" s="107" t="s">
        <v>34</v>
      </c>
      <c r="E942" s="107" t="s">
        <v>22</v>
      </c>
      <c r="F942" s="107" t="s">
        <v>45</v>
      </c>
      <c r="G942" s="107" t="s">
        <v>2872</v>
      </c>
      <c r="H942" s="107" t="s">
        <v>2711</v>
      </c>
      <c r="I942" s="107" t="s">
        <v>2968</v>
      </c>
      <c r="J942" s="107" t="s">
        <v>2886</v>
      </c>
      <c r="K942" s="107" t="s">
        <v>2894</v>
      </c>
      <c r="L942" s="108">
        <v>13812.470995880183</v>
      </c>
      <c r="M942" s="93">
        <v>3500</v>
      </c>
      <c r="N942" s="108">
        <v>12389.65670762941</v>
      </c>
      <c r="O942" s="107" t="s">
        <v>2991</v>
      </c>
      <c r="P942" s="107"/>
      <c r="Q942" s="107" t="s">
        <v>1259</v>
      </c>
      <c r="R942" s="107" t="s">
        <v>2179</v>
      </c>
      <c r="S942" s="107"/>
      <c r="T942" s="93">
        <v>21122.3</v>
      </c>
      <c r="U942" s="109">
        <v>20</v>
      </c>
      <c r="V942" s="110">
        <v>45200</v>
      </c>
      <c r="W942" s="110"/>
      <c r="X942" s="107" t="s">
        <v>1261</v>
      </c>
      <c r="Y942" s="107" t="s">
        <v>2877</v>
      </c>
      <c r="Z942" s="107"/>
      <c r="AA942" s="107"/>
      <c r="AB942" s="107"/>
      <c r="AC942" s="107" t="s">
        <v>2970</v>
      </c>
      <c r="AD942" s="107" t="s">
        <v>1331</v>
      </c>
      <c r="AE942" s="110"/>
      <c r="AF942" s="106"/>
      <c r="AG942" s="108">
        <v>2.1529656507516384</v>
      </c>
      <c r="AH942" s="108">
        <v>2.2457669218733605</v>
      </c>
      <c r="AI942" s="108">
        <v>2.5712898623952447</v>
      </c>
      <c r="AJ942" s="107" t="s">
        <v>26</v>
      </c>
      <c r="AK942" s="97">
        <v>59.91031973676327</v>
      </c>
      <c r="AL942" s="108">
        <v>6.4227990130842842</v>
      </c>
      <c r="AM942" s="111"/>
      <c r="AN942" s="112">
        <v>10</v>
      </c>
      <c r="AO942" s="113" t="s">
        <v>1266</v>
      </c>
      <c r="AP942" s="113" t="s">
        <v>1267</v>
      </c>
      <c r="AQ942" s="113" t="s">
        <v>1261</v>
      </c>
      <c r="AR942" s="114" t="s">
        <v>1267</v>
      </c>
      <c r="AS942" s="114"/>
      <c r="AT942" s="107"/>
    </row>
    <row r="943" spans="1:46" x14ac:dyDescent="0.25">
      <c r="A943" s="106" t="s">
        <v>2993</v>
      </c>
      <c r="B943" s="107" t="s">
        <v>1269</v>
      </c>
      <c r="C943" s="107" t="s">
        <v>2881</v>
      </c>
      <c r="D943" s="107" t="s">
        <v>34</v>
      </c>
      <c r="E943" s="107" t="s">
        <v>22</v>
      </c>
      <c r="F943" s="107" t="s">
        <v>45</v>
      </c>
      <c r="G943" s="107" t="s">
        <v>2872</v>
      </c>
      <c r="H943" s="107" t="s">
        <v>2711</v>
      </c>
      <c r="I943" s="107" t="s">
        <v>2968</v>
      </c>
      <c r="J943" s="107" t="s">
        <v>2886</v>
      </c>
      <c r="K943" s="107" t="s">
        <v>2894</v>
      </c>
      <c r="L943" s="108">
        <v>13348.033438502258</v>
      </c>
      <c r="M943" s="93">
        <v>3500</v>
      </c>
      <c r="N943" s="108">
        <v>11972.42343162941</v>
      </c>
      <c r="O943" s="107" t="s">
        <v>2991</v>
      </c>
      <c r="P943" s="107"/>
      <c r="Q943" s="107" t="s">
        <v>1259</v>
      </c>
      <c r="R943" s="107" t="s">
        <v>2179</v>
      </c>
      <c r="S943" s="107"/>
      <c r="T943" s="93">
        <v>21122.3</v>
      </c>
      <c r="U943" s="109">
        <v>20</v>
      </c>
      <c r="V943" s="110">
        <v>45200</v>
      </c>
      <c r="W943" s="110"/>
      <c r="X943" s="107" t="s">
        <v>1261</v>
      </c>
      <c r="Y943" s="107" t="s">
        <v>2877</v>
      </c>
      <c r="Z943" s="107"/>
      <c r="AA943" s="107"/>
      <c r="AB943" s="107"/>
      <c r="AC943" s="107" t="s">
        <v>2970</v>
      </c>
      <c r="AD943" s="107" t="s">
        <v>1331</v>
      </c>
      <c r="AE943" s="110"/>
      <c r="AF943" s="106"/>
      <c r="AG943" s="108">
        <v>2.0809097631666291</v>
      </c>
      <c r="AH943" s="108">
        <v>2.1706666990410466</v>
      </c>
      <c r="AI943" s="108">
        <v>2.4648753318976939</v>
      </c>
      <c r="AJ943" s="107" t="s">
        <v>26</v>
      </c>
      <c r="AK943" s="97">
        <v>62.962656209954332</v>
      </c>
      <c r="AL943" s="108">
        <v>6.20683554890355</v>
      </c>
      <c r="AM943" s="111"/>
      <c r="AN943" s="112">
        <v>10</v>
      </c>
      <c r="AO943" s="113" t="s">
        <v>1266</v>
      </c>
      <c r="AP943" s="113" t="s">
        <v>1267</v>
      </c>
      <c r="AQ943" s="113" t="s">
        <v>1261</v>
      </c>
      <c r="AR943" s="114" t="s">
        <v>1267</v>
      </c>
      <c r="AS943" s="114"/>
      <c r="AT943" s="107"/>
    </row>
    <row r="944" spans="1:46" x14ac:dyDescent="0.25">
      <c r="A944" s="106" t="s">
        <v>2994</v>
      </c>
      <c r="B944" s="107" t="s">
        <v>1271</v>
      </c>
      <c r="C944" s="107" t="s">
        <v>2871</v>
      </c>
      <c r="D944" s="107" t="s">
        <v>34</v>
      </c>
      <c r="E944" s="107" t="s">
        <v>22</v>
      </c>
      <c r="F944" s="107" t="s">
        <v>45</v>
      </c>
      <c r="G944" s="107" t="s">
        <v>2872</v>
      </c>
      <c r="H944" s="107" t="s">
        <v>2711</v>
      </c>
      <c r="I944" s="107" t="s">
        <v>2968</v>
      </c>
      <c r="J944" s="107" t="s">
        <v>2886</v>
      </c>
      <c r="K944" s="107" t="s">
        <v>2894</v>
      </c>
      <c r="L944" s="108">
        <v>16717.513020267979</v>
      </c>
      <c r="M944" s="93">
        <v>3500</v>
      </c>
      <c r="N944" s="108">
        <v>14996.013392777641</v>
      </c>
      <c r="O944" s="107" t="s">
        <v>2991</v>
      </c>
      <c r="P944" s="107"/>
      <c r="Q944" s="107" t="s">
        <v>1259</v>
      </c>
      <c r="R944" s="107" t="s">
        <v>2179</v>
      </c>
      <c r="S944" s="107"/>
      <c r="T944" s="93">
        <v>20553.453203016899</v>
      </c>
      <c r="U944" s="109">
        <v>20</v>
      </c>
      <c r="V944" s="110">
        <v>45200</v>
      </c>
      <c r="W944" s="110"/>
      <c r="X944" s="107" t="s">
        <v>1261</v>
      </c>
      <c r="Y944" s="107" t="s">
        <v>2877</v>
      </c>
      <c r="Z944" s="107"/>
      <c r="AA944" s="107"/>
      <c r="AB944" s="107"/>
      <c r="AC944" s="107" t="s">
        <v>2970</v>
      </c>
      <c r="AD944" s="107" t="s">
        <v>1331</v>
      </c>
      <c r="AE944" s="110"/>
      <c r="AF944" s="106"/>
      <c r="AG944" s="108">
        <v>2.5853740656313442</v>
      </c>
      <c r="AH944" s="108">
        <v>2.696788200029288</v>
      </c>
      <c r="AI944" s="108">
        <v>2.0890101655834057</v>
      </c>
      <c r="AJ944" s="107" t="s">
        <v>26</v>
      </c>
      <c r="AK944" s="97">
        <v>80.234173723462632</v>
      </c>
      <c r="AL944" s="108">
        <v>7.7736435544246092</v>
      </c>
      <c r="AM944" s="111"/>
      <c r="AN944" s="112">
        <v>10</v>
      </c>
      <c r="AO944" s="113" t="s">
        <v>1266</v>
      </c>
      <c r="AP944" s="113" t="s">
        <v>1267</v>
      </c>
      <c r="AQ944" s="113" t="s">
        <v>1261</v>
      </c>
      <c r="AR944" s="114" t="s">
        <v>1267</v>
      </c>
      <c r="AS944" s="114"/>
      <c r="AT944" s="107"/>
    </row>
    <row r="945" spans="1:46" x14ac:dyDescent="0.25">
      <c r="A945" s="106" t="s">
        <v>2995</v>
      </c>
      <c r="B945" s="107" t="s">
        <v>1271</v>
      </c>
      <c r="C945" s="107" t="s">
        <v>2879</v>
      </c>
      <c r="D945" s="107" t="s">
        <v>34</v>
      </c>
      <c r="E945" s="107" t="s">
        <v>22</v>
      </c>
      <c r="F945" s="107" t="s">
        <v>45</v>
      </c>
      <c r="G945" s="107" t="s">
        <v>2872</v>
      </c>
      <c r="H945" s="107" t="s">
        <v>2711</v>
      </c>
      <c r="I945" s="107" t="s">
        <v>2968</v>
      </c>
      <c r="J945" s="107" t="s">
        <v>2886</v>
      </c>
      <c r="K945" s="107" t="s">
        <v>2894</v>
      </c>
      <c r="L945" s="108">
        <v>16429.654540350431</v>
      </c>
      <c r="M945" s="93">
        <v>3500</v>
      </c>
      <c r="N945" s="108">
        <v>14737.412134777642</v>
      </c>
      <c r="O945" s="107" t="s">
        <v>2991</v>
      </c>
      <c r="P945" s="107"/>
      <c r="Q945" s="107" t="s">
        <v>1259</v>
      </c>
      <c r="R945" s="107" t="s">
        <v>2179</v>
      </c>
      <c r="S945" s="107"/>
      <c r="T945" s="93">
        <v>20553.453203016899</v>
      </c>
      <c r="U945" s="109">
        <v>20</v>
      </c>
      <c r="V945" s="110">
        <v>45200</v>
      </c>
      <c r="W945" s="110"/>
      <c r="X945" s="107" t="s">
        <v>1261</v>
      </c>
      <c r="Y945" s="107" t="s">
        <v>2877</v>
      </c>
      <c r="Z945" s="107"/>
      <c r="AA945" s="107"/>
      <c r="AB945" s="107"/>
      <c r="AC945" s="107" t="s">
        <v>2970</v>
      </c>
      <c r="AD945" s="107" t="s">
        <v>1331</v>
      </c>
      <c r="AE945" s="110"/>
      <c r="AF945" s="106"/>
      <c r="AG945" s="108">
        <v>2.5407138138066792</v>
      </c>
      <c r="AH945" s="108">
        <v>2.6502410686817957</v>
      </c>
      <c r="AI945" s="108">
        <v>2.0447941288542029</v>
      </c>
      <c r="AJ945" s="107" t="s">
        <v>26</v>
      </c>
      <c r="AK945" s="97">
        <v>82.127257942192799</v>
      </c>
      <c r="AL945" s="108">
        <v>7.6397893612629506</v>
      </c>
      <c r="AM945" s="111"/>
      <c r="AN945" s="112">
        <v>10</v>
      </c>
      <c r="AO945" s="113" t="s">
        <v>1266</v>
      </c>
      <c r="AP945" s="113" t="s">
        <v>1267</v>
      </c>
      <c r="AQ945" s="113" t="s">
        <v>1261</v>
      </c>
      <c r="AR945" s="114" t="s">
        <v>1267</v>
      </c>
      <c r="AS945" s="114"/>
      <c r="AT945" s="107"/>
    </row>
    <row r="946" spans="1:46" x14ac:dyDescent="0.25">
      <c r="A946" s="106" t="s">
        <v>2996</v>
      </c>
      <c r="B946" s="107" t="s">
        <v>1271</v>
      </c>
      <c r="C946" s="107" t="s">
        <v>2881</v>
      </c>
      <c r="D946" s="107" t="s">
        <v>34</v>
      </c>
      <c r="E946" s="107" t="s">
        <v>22</v>
      </c>
      <c r="F946" s="107" t="s">
        <v>45</v>
      </c>
      <c r="G946" s="107" t="s">
        <v>2872</v>
      </c>
      <c r="H946" s="107" t="s">
        <v>2711</v>
      </c>
      <c r="I946" s="107" t="s">
        <v>2968</v>
      </c>
      <c r="J946" s="107" t="s">
        <v>2886</v>
      </c>
      <c r="K946" s="107" t="s">
        <v>2894</v>
      </c>
      <c r="L946" s="108">
        <v>15965.216982972506</v>
      </c>
      <c r="M946" s="93">
        <v>3500</v>
      </c>
      <c r="N946" s="108">
        <v>14320.178858777643</v>
      </c>
      <c r="O946" s="107" t="s">
        <v>2991</v>
      </c>
      <c r="P946" s="107"/>
      <c r="Q946" s="107" t="s">
        <v>1259</v>
      </c>
      <c r="R946" s="107" t="s">
        <v>2179</v>
      </c>
      <c r="S946" s="107"/>
      <c r="T946" s="93">
        <v>20553.453203016899</v>
      </c>
      <c r="U946" s="109">
        <v>20</v>
      </c>
      <c r="V946" s="110">
        <v>45200</v>
      </c>
      <c r="W946" s="110"/>
      <c r="X946" s="107" t="s">
        <v>1261</v>
      </c>
      <c r="Y946" s="107" t="s">
        <v>2877</v>
      </c>
      <c r="Z946" s="107"/>
      <c r="AA946" s="107"/>
      <c r="AB946" s="107"/>
      <c r="AC946" s="107" t="s">
        <v>2970</v>
      </c>
      <c r="AD946" s="107" t="s">
        <v>1331</v>
      </c>
      <c r="AE946" s="110"/>
      <c r="AF946" s="106"/>
      <c r="AG946" s="108">
        <v>2.4686579262216699</v>
      </c>
      <c r="AH946" s="108">
        <v>2.5751408458494818</v>
      </c>
      <c r="AI946" s="108">
        <v>1.9734549482216719</v>
      </c>
      <c r="AJ946" s="107" t="s">
        <v>26</v>
      </c>
      <c r="AK946" s="97">
        <v>85.32552764793617</v>
      </c>
      <c r="AL946" s="108">
        <v>7.4238258970822155</v>
      </c>
      <c r="AM946" s="111"/>
      <c r="AN946" s="112">
        <v>10</v>
      </c>
      <c r="AO946" s="113" t="s">
        <v>1266</v>
      </c>
      <c r="AP946" s="113" t="s">
        <v>1267</v>
      </c>
      <c r="AQ946" s="113" t="s">
        <v>1261</v>
      </c>
      <c r="AR946" s="114" t="s">
        <v>1267</v>
      </c>
      <c r="AS946" s="114"/>
      <c r="AT946" s="107"/>
    </row>
    <row r="947" spans="1:46" x14ac:dyDescent="0.25">
      <c r="A947" s="106" t="s">
        <v>2997</v>
      </c>
      <c r="B947" s="107" t="s">
        <v>1256</v>
      </c>
      <c r="C947" s="107" t="s">
        <v>1257</v>
      </c>
      <c r="D947" s="107" t="s">
        <v>34</v>
      </c>
      <c r="E947" s="107" t="s">
        <v>22</v>
      </c>
      <c r="F947" s="107" t="s">
        <v>45</v>
      </c>
      <c r="G947" s="107" t="s">
        <v>2373</v>
      </c>
      <c r="H947" s="107" t="s">
        <v>2617</v>
      </c>
      <c r="I947" s="107" t="s">
        <v>2374</v>
      </c>
      <c r="J947" s="107"/>
      <c r="K947" s="107" t="s">
        <v>2050</v>
      </c>
      <c r="L947" s="108">
        <v>992</v>
      </c>
      <c r="M947" s="93">
        <v>200</v>
      </c>
      <c r="N947" s="108">
        <v>888.03</v>
      </c>
      <c r="O947" s="107" t="s">
        <v>2998</v>
      </c>
      <c r="P947" s="107"/>
      <c r="Q947" s="107" t="s">
        <v>1259</v>
      </c>
      <c r="R947" s="107" t="s">
        <v>2052</v>
      </c>
      <c r="S947" s="107"/>
      <c r="T947" s="93">
        <v>549</v>
      </c>
      <c r="U947" s="109">
        <v>18</v>
      </c>
      <c r="V947" s="110">
        <v>45200</v>
      </c>
      <c r="W947" s="110"/>
      <c r="X947" s="107" t="s">
        <v>2376</v>
      </c>
      <c r="Y947" s="107"/>
      <c r="Z947" s="107"/>
      <c r="AA947" s="107"/>
      <c r="AB947" s="107"/>
      <c r="AC947" s="107"/>
      <c r="AD947" s="107" t="s">
        <v>1264</v>
      </c>
      <c r="AE947" s="110">
        <v>45121</v>
      </c>
      <c r="AF947" s="106" t="s">
        <v>2377</v>
      </c>
      <c r="AG947" s="108">
        <v>0.17</v>
      </c>
      <c r="AH947" s="108">
        <v>0.16</v>
      </c>
      <c r="AI947" s="108">
        <v>1.23</v>
      </c>
      <c r="AJ947" s="107" t="s">
        <v>26</v>
      </c>
      <c r="AK947" s="97">
        <v>18.14</v>
      </c>
      <c r="AL947" s="108">
        <v>0.51277777777777778</v>
      </c>
      <c r="AM947" s="111"/>
      <c r="AN947" s="112">
        <v>16</v>
      </c>
      <c r="AO947" s="113" t="s">
        <v>1266</v>
      </c>
      <c r="AP947" s="113" t="s">
        <v>1267</v>
      </c>
      <c r="AQ947" s="113" t="s">
        <v>1261</v>
      </c>
      <c r="AR947" s="114" t="s">
        <v>1267</v>
      </c>
      <c r="AS947" s="114"/>
      <c r="AT947" s="107" t="s">
        <v>2333</v>
      </c>
    </row>
    <row r="948" spans="1:46" x14ac:dyDescent="0.25">
      <c r="A948" s="106" t="s">
        <v>2999</v>
      </c>
      <c r="B948" s="107" t="s">
        <v>1269</v>
      </c>
      <c r="C948" s="107" t="s">
        <v>1257</v>
      </c>
      <c r="D948" s="107" t="s">
        <v>34</v>
      </c>
      <c r="E948" s="107" t="s">
        <v>22</v>
      </c>
      <c r="F948" s="107" t="s">
        <v>45</v>
      </c>
      <c r="G948" s="107" t="s">
        <v>2373</v>
      </c>
      <c r="H948" s="107" t="s">
        <v>2617</v>
      </c>
      <c r="I948" s="107" t="s">
        <v>2374</v>
      </c>
      <c r="J948" s="107"/>
      <c r="K948" s="107" t="s">
        <v>2050</v>
      </c>
      <c r="L948" s="108">
        <v>992</v>
      </c>
      <c r="M948" s="93">
        <v>200</v>
      </c>
      <c r="N948" s="108">
        <v>888.03</v>
      </c>
      <c r="O948" s="107" t="s">
        <v>2998</v>
      </c>
      <c r="P948" s="107"/>
      <c r="Q948" s="107" t="s">
        <v>1259</v>
      </c>
      <c r="R948" s="107" t="s">
        <v>2052</v>
      </c>
      <c r="S948" s="107"/>
      <c r="T948" s="93">
        <v>549</v>
      </c>
      <c r="U948" s="109">
        <v>18</v>
      </c>
      <c r="V948" s="110">
        <v>45200</v>
      </c>
      <c r="W948" s="110"/>
      <c r="X948" s="107" t="s">
        <v>2376</v>
      </c>
      <c r="Y948" s="107"/>
      <c r="Z948" s="107"/>
      <c r="AA948" s="107"/>
      <c r="AB948" s="107"/>
      <c r="AC948" s="107"/>
      <c r="AD948" s="107" t="s">
        <v>1264</v>
      </c>
      <c r="AE948" s="110">
        <v>45121</v>
      </c>
      <c r="AF948" s="106" t="s">
        <v>2377</v>
      </c>
      <c r="AG948" s="108">
        <v>0.17</v>
      </c>
      <c r="AH948" s="108">
        <v>0.16</v>
      </c>
      <c r="AI948" s="108">
        <v>1.23</v>
      </c>
      <c r="AJ948" s="107" t="s">
        <v>26</v>
      </c>
      <c r="AK948" s="97">
        <v>18.14</v>
      </c>
      <c r="AL948" s="108">
        <v>0.51277777777777778</v>
      </c>
      <c r="AM948" s="111"/>
      <c r="AN948" s="112">
        <v>16</v>
      </c>
      <c r="AO948" s="113" t="s">
        <v>1266</v>
      </c>
      <c r="AP948" s="113" t="s">
        <v>1267</v>
      </c>
      <c r="AQ948" s="113" t="s">
        <v>1261</v>
      </c>
      <c r="AR948" s="114" t="s">
        <v>1267</v>
      </c>
      <c r="AS948" s="114"/>
      <c r="AT948" s="107" t="s">
        <v>2333</v>
      </c>
    </row>
    <row r="949" spans="1:46" x14ac:dyDescent="0.25">
      <c r="A949" s="106" t="s">
        <v>3000</v>
      </c>
      <c r="B949" s="107" t="s">
        <v>1271</v>
      </c>
      <c r="C949" s="107" t="s">
        <v>1257</v>
      </c>
      <c r="D949" s="107" t="s">
        <v>34</v>
      </c>
      <c r="E949" s="107" t="s">
        <v>22</v>
      </c>
      <c r="F949" s="107" t="s">
        <v>45</v>
      </c>
      <c r="G949" s="107" t="s">
        <v>2373</v>
      </c>
      <c r="H949" s="107" t="s">
        <v>2617</v>
      </c>
      <c r="I949" s="107" t="s">
        <v>2374</v>
      </c>
      <c r="J949" s="107"/>
      <c r="K949" s="107" t="s">
        <v>2050</v>
      </c>
      <c r="L949" s="108">
        <v>992</v>
      </c>
      <c r="M949" s="93">
        <v>200</v>
      </c>
      <c r="N949" s="108">
        <v>888.03</v>
      </c>
      <c r="O949" s="107" t="s">
        <v>2998</v>
      </c>
      <c r="P949" s="107"/>
      <c r="Q949" s="107" t="s">
        <v>1259</v>
      </c>
      <c r="R949" s="107" t="s">
        <v>2052</v>
      </c>
      <c r="S949" s="107"/>
      <c r="T949" s="93">
        <v>549</v>
      </c>
      <c r="U949" s="109">
        <v>18</v>
      </c>
      <c r="V949" s="110">
        <v>45200</v>
      </c>
      <c r="W949" s="110"/>
      <c r="X949" s="107" t="s">
        <v>2376</v>
      </c>
      <c r="Y949" s="107"/>
      <c r="Z949" s="107"/>
      <c r="AA949" s="107"/>
      <c r="AB949" s="107"/>
      <c r="AC949" s="107"/>
      <c r="AD949" s="107" t="s">
        <v>1264</v>
      </c>
      <c r="AE949" s="110">
        <v>45121</v>
      </c>
      <c r="AF949" s="106" t="s">
        <v>2377</v>
      </c>
      <c r="AG949" s="108">
        <v>0.17</v>
      </c>
      <c r="AH949" s="108">
        <v>0.16</v>
      </c>
      <c r="AI949" s="108">
        <v>1.23</v>
      </c>
      <c r="AJ949" s="107" t="s">
        <v>26</v>
      </c>
      <c r="AK949" s="97">
        <v>18.14</v>
      </c>
      <c r="AL949" s="108">
        <v>0.51277777777777778</v>
      </c>
      <c r="AM949" s="111"/>
      <c r="AN949" s="112">
        <v>16</v>
      </c>
      <c r="AO949" s="113" t="s">
        <v>1266</v>
      </c>
      <c r="AP949" s="113" t="s">
        <v>1267</v>
      </c>
      <c r="AQ949" s="113" t="s">
        <v>1261</v>
      </c>
      <c r="AR949" s="114" t="s">
        <v>1267</v>
      </c>
      <c r="AS949" s="114"/>
      <c r="AT949" s="107"/>
    </row>
    <row r="950" spans="1:46" x14ac:dyDescent="0.25">
      <c r="A950" s="106" t="s">
        <v>3001</v>
      </c>
      <c r="B950" s="107" t="s">
        <v>1256</v>
      </c>
      <c r="C950" s="107" t="s">
        <v>1257</v>
      </c>
      <c r="D950" s="107" t="s">
        <v>34</v>
      </c>
      <c r="E950" s="107" t="s">
        <v>22</v>
      </c>
      <c r="F950" s="107" t="s">
        <v>45</v>
      </c>
      <c r="G950" s="107" t="s">
        <v>2373</v>
      </c>
      <c r="H950" s="107" t="s">
        <v>2711</v>
      </c>
      <c r="I950" s="107" t="s">
        <v>2374</v>
      </c>
      <c r="J950" s="107"/>
      <c r="K950" s="107" t="s">
        <v>2050</v>
      </c>
      <c r="L950" s="108">
        <v>487</v>
      </c>
      <c r="M950" s="93">
        <v>250</v>
      </c>
      <c r="N950" s="108">
        <v>436</v>
      </c>
      <c r="O950" s="107" t="s">
        <v>3002</v>
      </c>
      <c r="P950" s="107"/>
      <c r="Q950" s="107" t="s">
        <v>1259</v>
      </c>
      <c r="R950" s="107" t="s">
        <v>2179</v>
      </c>
      <c r="S950" s="107"/>
      <c r="T950" s="93">
        <v>440</v>
      </c>
      <c r="U950" s="109">
        <v>20</v>
      </c>
      <c r="V950" s="110">
        <v>45748</v>
      </c>
      <c r="W950" s="110"/>
      <c r="X950" s="107" t="s">
        <v>2376</v>
      </c>
      <c r="Y950" s="107"/>
      <c r="Z950" s="107"/>
      <c r="AA950" s="107"/>
      <c r="AB950" s="107"/>
      <c r="AC950" s="107"/>
      <c r="AD950" s="107" t="s">
        <v>1264</v>
      </c>
      <c r="AE950" s="110">
        <v>45124</v>
      </c>
      <c r="AF950" s="106" t="s">
        <v>2382</v>
      </c>
      <c r="AG950" s="108">
        <v>0.08</v>
      </c>
      <c r="AH950" s="108">
        <v>0.08</v>
      </c>
      <c r="AI950" s="108">
        <v>0.71381749562254548</v>
      </c>
      <c r="AJ950" s="107" t="s">
        <v>1267</v>
      </c>
      <c r="AK950" s="97">
        <v>51.088645408763611</v>
      </c>
      <c r="AL950" s="108">
        <v>0.22650000000000001</v>
      </c>
      <c r="AM950" s="111"/>
      <c r="AN950" s="112">
        <v>16</v>
      </c>
      <c r="AO950" s="113" t="s">
        <v>1266</v>
      </c>
      <c r="AP950" s="113" t="s">
        <v>1267</v>
      </c>
      <c r="AQ950" s="113" t="s">
        <v>1261</v>
      </c>
      <c r="AR950" s="114" t="s">
        <v>1267</v>
      </c>
      <c r="AS950" s="114"/>
      <c r="AT950" s="107"/>
    </row>
    <row r="951" spans="1:46" x14ac:dyDescent="0.25">
      <c r="A951" s="106" t="s">
        <v>3003</v>
      </c>
      <c r="B951" s="107" t="s">
        <v>1269</v>
      </c>
      <c r="C951" s="107" t="s">
        <v>1257</v>
      </c>
      <c r="D951" s="107" t="s">
        <v>34</v>
      </c>
      <c r="E951" s="107" t="s">
        <v>22</v>
      </c>
      <c r="F951" s="107" t="s">
        <v>45</v>
      </c>
      <c r="G951" s="107" t="s">
        <v>2373</v>
      </c>
      <c r="H951" s="107" t="s">
        <v>2711</v>
      </c>
      <c r="I951" s="107" t="s">
        <v>2374</v>
      </c>
      <c r="J951" s="107"/>
      <c r="K951" s="107" t="s">
        <v>2050</v>
      </c>
      <c r="L951" s="108">
        <v>487</v>
      </c>
      <c r="M951" s="93">
        <v>250</v>
      </c>
      <c r="N951" s="108">
        <v>436</v>
      </c>
      <c r="O951" s="107" t="s">
        <v>3002</v>
      </c>
      <c r="P951" s="107"/>
      <c r="Q951" s="107" t="s">
        <v>1259</v>
      </c>
      <c r="R951" s="107" t="s">
        <v>2179</v>
      </c>
      <c r="S951" s="107"/>
      <c r="T951" s="93">
        <v>440</v>
      </c>
      <c r="U951" s="109">
        <v>20</v>
      </c>
      <c r="V951" s="110">
        <v>45748</v>
      </c>
      <c r="W951" s="110"/>
      <c r="X951" s="107" t="s">
        <v>2376</v>
      </c>
      <c r="Y951" s="107"/>
      <c r="Z951" s="107"/>
      <c r="AA951" s="107"/>
      <c r="AB951" s="107"/>
      <c r="AC951" s="107"/>
      <c r="AD951" s="107" t="s">
        <v>1264</v>
      </c>
      <c r="AE951" s="110">
        <v>45124</v>
      </c>
      <c r="AF951" s="106" t="s">
        <v>2382</v>
      </c>
      <c r="AG951" s="108">
        <v>0.08</v>
      </c>
      <c r="AH951" s="108">
        <v>0.08</v>
      </c>
      <c r="AI951" s="108">
        <v>0.71381749562254548</v>
      </c>
      <c r="AJ951" s="107" t="s">
        <v>1267</v>
      </c>
      <c r="AK951" s="97">
        <v>51.088645408763611</v>
      </c>
      <c r="AL951" s="108">
        <v>0.22650000000000001</v>
      </c>
      <c r="AM951" s="111"/>
      <c r="AN951" s="112">
        <v>16</v>
      </c>
      <c r="AO951" s="113" t="s">
        <v>1266</v>
      </c>
      <c r="AP951" s="113" t="s">
        <v>1267</v>
      </c>
      <c r="AQ951" s="113" t="s">
        <v>1261</v>
      </c>
      <c r="AR951" s="114" t="s">
        <v>1267</v>
      </c>
      <c r="AS951" s="114"/>
      <c r="AT951" s="107"/>
    </row>
    <row r="952" spans="1:46" x14ac:dyDescent="0.25">
      <c r="A952" s="106" t="s">
        <v>3004</v>
      </c>
      <c r="B952" s="107" t="s">
        <v>1271</v>
      </c>
      <c r="C952" s="107" t="s">
        <v>1257</v>
      </c>
      <c r="D952" s="107" t="s">
        <v>34</v>
      </c>
      <c r="E952" s="107" t="s">
        <v>22</v>
      </c>
      <c r="F952" s="107" t="s">
        <v>45</v>
      </c>
      <c r="G952" s="107" t="s">
        <v>2373</v>
      </c>
      <c r="H952" s="107" t="s">
        <v>2711</v>
      </c>
      <c r="I952" s="107" t="s">
        <v>2374</v>
      </c>
      <c r="J952" s="107"/>
      <c r="K952" s="107" t="s">
        <v>2050</v>
      </c>
      <c r="L952" s="108">
        <v>487</v>
      </c>
      <c r="M952" s="93">
        <v>250</v>
      </c>
      <c r="N952" s="108">
        <v>436</v>
      </c>
      <c r="O952" s="107" t="s">
        <v>3002</v>
      </c>
      <c r="P952" s="107"/>
      <c r="Q952" s="107" t="s">
        <v>1259</v>
      </c>
      <c r="R952" s="107" t="s">
        <v>2179</v>
      </c>
      <c r="S952" s="107"/>
      <c r="T952" s="93">
        <v>440</v>
      </c>
      <c r="U952" s="109">
        <v>20</v>
      </c>
      <c r="V952" s="110">
        <v>45748</v>
      </c>
      <c r="W952" s="110"/>
      <c r="X952" s="107" t="s">
        <v>2376</v>
      </c>
      <c r="Y952" s="107"/>
      <c r="Z952" s="107"/>
      <c r="AA952" s="107"/>
      <c r="AB952" s="107"/>
      <c r="AC952" s="107"/>
      <c r="AD952" s="107" t="s">
        <v>1264</v>
      </c>
      <c r="AE952" s="110">
        <v>45124</v>
      </c>
      <c r="AF952" s="106" t="s">
        <v>2382</v>
      </c>
      <c r="AG952" s="108">
        <v>0.08</v>
      </c>
      <c r="AH952" s="108">
        <v>0.08</v>
      </c>
      <c r="AI952" s="108">
        <v>0.71381749562254548</v>
      </c>
      <c r="AJ952" s="107" t="s">
        <v>1267</v>
      </c>
      <c r="AK952" s="97">
        <v>51.088645408763611</v>
      </c>
      <c r="AL952" s="108">
        <v>0.22650000000000001</v>
      </c>
      <c r="AM952" s="111"/>
      <c r="AN952" s="112">
        <v>16</v>
      </c>
      <c r="AO952" s="113" t="s">
        <v>1266</v>
      </c>
      <c r="AP952" s="113" t="s">
        <v>1267</v>
      </c>
      <c r="AQ952" s="113" t="s">
        <v>1261</v>
      </c>
      <c r="AR952" s="114" t="s">
        <v>1267</v>
      </c>
      <c r="AS952" s="114"/>
      <c r="AT952" s="107"/>
    </row>
    <row r="953" spans="1:46" x14ac:dyDescent="0.25">
      <c r="A953" s="106" t="s">
        <v>3005</v>
      </c>
      <c r="B953" s="107" t="s">
        <v>1256</v>
      </c>
      <c r="C953" s="107" t="s">
        <v>1257</v>
      </c>
      <c r="D953" s="107" t="s">
        <v>34</v>
      </c>
      <c r="E953" s="107" t="s">
        <v>22</v>
      </c>
      <c r="F953" s="107" t="s">
        <v>45</v>
      </c>
      <c r="G953" s="107" t="s">
        <v>1069</v>
      </c>
      <c r="H953" s="107" t="s">
        <v>3006</v>
      </c>
      <c r="I953" s="107" t="s">
        <v>2441</v>
      </c>
      <c r="J953" s="107" t="s">
        <v>2442</v>
      </c>
      <c r="K953" s="107"/>
      <c r="L953" s="108">
        <v>65.7</v>
      </c>
      <c r="M953" s="93">
        <v>18</v>
      </c>
      <c r="N953" s="108">
        <v>58.91</v>
      </c>
      <c r="O953" s="107" t="s">
        <v>3007</v>
      </c>
      <c r="P953" s="107"/>
      <c r="Q953" s="107" t="s">
        <v>1321</v>
      </c>
      <c r="R953" s="107" t="s">
        <v>2449</v>
      </c>
      <c r="S953" s="107"/>
      <c r="T953" s="93">
        <v>46.39</v>
      </c>
      <c r="U953" s="109">
        <v>15</v>
      </c>
      <c r="V953" s="110">
        <v>45200</v>
      </c>
      <c r="W953" s="110"/>
      <c r="X953" s="107" t="s">
        <v>1261</v>
      </c>
      <c r="Y953" s="107"/>
      <c r="Z953" s="107"/>
      <c r="AA953" s="107"/>
      <c r="AB953" s="107"/>
      <c r="AC953" s="107" t="s">
        <v>2444</v>
      </c>
      <c r="AD953" s="107" t="s">
        <v>1264</v>
      </c>
      <c r="AE953" s="110">
        <v>44726</v>
      </c>
      <c r="AF953" s="106" t="s">
        <v>2445</v>
      </c>
      <c r="AG953" s="108">
        <v>6.6369999999999997E-3</v>
      </c>
      <c r="AH953" s="108">
        <v>0.01</v>
      </c>
      <c r="AI953" s="108">
        <v>0.75</v>
      </c>
      <c r="AJ953" s="107" t="s">
        <v>1267</v>
      </c>
      <c r="AK953" s="97">
        <v>45.18</v>
      </c>
      <c r="AL953" s="108">
        <v>3.7999999999999999E-2</v>
      </c>
      <c r="AM953" s="111"/>
      <c r="AN953" s="112">
        <v>4</v>
      </c>
      <c r="AO953" s="113" t="s">
        <v>1266</v>
      </c>
      <c r="AP953" s="113" t="s">
        <v>1267</v>
      </c>
      <c r="AQ953" s="113" t="s">
        <v>1261</v>
      </c>
      <c r="AR953" s="114" t="s">
        <v>1267</v>
      </c>
      <c r="AS953" s="114"/>
      <c r="AT953" s="107"/>
    </row>
    <row r="954" spans="1:46" x14ac:dyDescent="0.25">
      <c r="A954" s="106" t="s">
        <v>3008</v>
      </c>
      <c r="B954" s="107" t="s">
        <v>1269</v>
      </c>
      <c r="C954" s="107" t="s">
        <v>1257</v>
      </c>
      <c r="D954" s="107" t="s">
        <v>34</v>
      </c>
      <c r="E954" s="107" t="s">
        <v>22</v>
      </c>
      <c r="F954" s="107" t="s">
        <v>45</v>
      </c>
      <c r="G954" s="107" t="s">
        <v>1069</v>
      </c>
      <c r="H954" s="107" t="s">
        <v>3006</v>
      </c>
      <c r="I954" s="107" t="s">
        <v>2441</v>
      </c>
      <c r="J954" s="107" t="s">
        <v>2442</v>
      </c>
      <c r="K954" s="107"/>
      <c r="L954" s="108">
        <v>79.52</v>
      </c>
      <c r="M954" s="93">
        <v>18</v>
      </c>
      <c r="N954" s="108">
        <v>71.3</v>
      </c>
      <c r="O954" s="107" t="s">
        <v>3007</v>
      </c>
      <c r="P954" s="107"/>
      <c r="Q954" s="107" t="s">
        <v>1321</v>
      </c>
      <c r="R954" s="107" t="s">
        <v>2449</v>
      </c>
      <c r="S954" s="107"/>
      <c r="T954" s="93">
        <v>46.39</v>
      </c>
      <c r="U954" s="109">
        <v>15</v>
      </c>
      <c r="V954" s="110">
        <v>45200</v>
      </c>
      <c r="W954" s="110"/>
      <c r="X954" s="107" t="s">
        <v>1261</v>
      </c>
      <c r="Y954" s="107"/>
      <c r="Z954" s="107"/>
      <c r="AA954" s="107"/>
      <c r="AB954" s="107"/>
      <c r="AC954" s="107" t="s">
        <v>2444</v>
      </c>
      <c r="AD954" s="107" t="s">
        <v>1264</v>
      </c>
      <c r="AE954" s="110">
        <v>44726</v>
      </c>
      <c r="AF954" s="106" t="s">
        <v>2445</v>
      </c>
      <c r="AG954" s="108">
        <v>7.7380000000000001E-3</v>
      </c>
      <c r="AH954" s="108">
        <v>0.01</v>
      </c>
      <c r="AI954" s="108">
        <v>0.91</v>
      </c>
      <c r="AJ954" s="107" t="s">
        <v>1267</v>
      </c>
      <c r="AK954" s="97">
        <v>33.299999999999997</v>
      </c>
      <c r="AL954" s="108">
        <v>4.5333333333333337E-2</v>
      </c>
      <c r="AM954" s="111"/>
      <c r="AN954" s="112">
        <v>4</v>
      </c>
      <c r="AO954" s="113" t="s">
        <v>1266</v>
      </c>
      <c r="AP954" s="113" t="s">
        <v>1267</v>
      </c>
      <c r="AQ954" s="113" t="s">
        <v>1261</v>
      </c>
      <c r="AR954" s="114" t="s">
        <v>1267</v>
      </c>
      <c r="AS954" s="114"/>
      <c r="AT954" s="107"/>
    </row>
    <row r="955" spans="1:46" x14ac:dyDescent="0.25">
      <c r="A955" s="106" t="s">
        <v>3009</v>
      </c>
      <c r="B955" s="107" t="s">
        <v>1271</v>
      </c>
      <c r="C955" s="107" t="s">
        <v>1257</v>
      </c>
      <c r="D955" s="107" t="s">
        <v>34</v>
      </c>
      <c r="E955" s="107" t="s">
        <v>22</v>
      </c>
      <c r="F955" s="107" t="s">
        <v>45</v>
      </c>
      <c r="G955" s="107" t="s">
        <v>1069</v>
      </c>
      <c r="H955" s="107" t="s">
        <v>3006</v>
      </c>
      <c r="I955" s="107" t="s">
        <v>2441</v>
      </c>
      <c r="J955" s="107" t="s">
        <v>2442</v>
      </c>
      <c r="K955" s="107"/>
      <c r="L955" s="108">
        <v>68.69</v>
      </c>
      <c r="M955" s="93">
        <v>18</v>
      </c>
      <c r="N955" s="108">
        <v>61.59</v>
      </c>
      <c r="O955" s="107" t="s">
        <v>3007</v>
      </c>
      <c r="P955" s="107"/>
      <c r="Q955" s="107" t="s">
        <v>1321</v>
      </c>
      <c r="R955" s="107" t="s">
        <v>2449</v>
      </c>
      <c r="S955" s="107"/>
      <c r="T955" s="93">
        <v>60.4</v>
      </c>
      <c r="U955" s="109">
        <v>15</v>
      </c>
      <c r="V955" s="110">
        <v>45200</v>
      </c>
      <c r="W955" s="110"/>
      <c r="X955" s="107" t="s">
        <v>1261</v>
      </c>
      <c r="Y955" s="107"/>
      <c r="Z955" s="107"/>
      <c r="AA955" s="107"/>
      <c r="AB955" s="107"/>
      <c r="AC955" s="107" t="s">
        <v>2444</v>
      </c>
      <c r="AD955" s="107" t="s">
        <v>1264</v>
      </c>
      <c r="AE955" s="110">
        <v>44726</v>
      </c>
      <c r="AF955" s="106" t="s">
        <v>2445</v>
      </c>
      <c r="AG955" s="108">
        <v>1.0704E-2</v>
      </c>
      <c r="AH955" s="108">
        <v>0.01</v>
      </c>
      <c r="AI955" s="108">
        <v>0.79</v>
      </c>
      <c r="AJ955" s="107" t="s">
        <v>1267</v>
      </c>
      <c r="AK955" s="97">
        <v>42.21</v>
      </c>
      <c r="AL955" s="108">
        <v>3.9333333333333331E-2</v>
      </c>
      <c r="AM955" s="111"/>
      <c r="AN955" s="112">
        <v>4</v>
      </c>
      <c r="AO955" s="113" t="s">
        <v>1266</v>
      </c>
      <c r="AP955" s="113" t="s">
        <v>1267</v>
      </c>
      <c r="AQ955" s="113" t="s">
        <v>1261</v>
      </c>
      <c r="AR955" s="114" t="s">
        <v>1267</v>
      </c>
      <c r="AS955" s="114"/>
      <c r="AT955" s="107"/>
    </row>
    <row r="956" spans="1:46" x14ac:dyDescent="0.25">
      <c r="A956" s="106" t="s">
        <v>3010</v>
      </c>
      <c r="B956" s="107" t="s">
        <v>1256</v>
      </c>
      <c r="C956" s="107" t="s">
        <v>1257</v>
      </c>
      <c r="D956" s="107" t="s">
        <v>34</v>
      </c>
      <c r="E956" s="107" t="s">
        <v>22</v>
      </c>
      <c r="F956" s="107" t="s">
        <v>45</v>
      </c>
      <c r="G956" s="107" t="s">
        <v>1069</v>
      </c>
      <c r="H956" s="107" t="s">
        <v>2358</v>
      </c>
      <c r="I956" s="107" t="s">
        <v>2389</v>
      </c>
      <c r="J956" s="107" t="s">
        <v>2394</v>
      </c>
      <c r="K956" s="107"/>
      <c r="L956" s="108">
        <v>194.09</v>
      </c>
      <c r="M956" s="93">
        <v>140</v>
      </c>
      <c r="N956" s="108">
        <v>173.67</v>
      </c>
      <c r="O956" s="107" t="s">
        <v>3011</v>
      </c>
      <c r="P956" s="107"/>
      <c r="Q956" s="107" t="s">
        <v>1321</v>
      </c>
      <c r="R956" s="107" t="s">
        <v>2358</v>
      </c>
      <c r="S956" s="107"/>
      <c r="T956" s="93">
        <v>222.03</v>
      </c>
      <c r="U956" s="109">
        <v>7</v>
      </c>
      <c r="V956" s="110">
        <v>45931</v>
      </c>
      <c r="W956" s="110"/>
      <c r="X956" s="107"/>
      <c r="Y956" s="107"/>
      <c r="Z956" s="107"/>
      <c r="AA956" s="107"/>
      <c r="AB956" s="107"/>
      <c r="AC956" s="107"/>
      <c r="AD956" s="107" t="s">
        <v>1264</v>
      </c>
      <c r="AE956" s="110">
        <v>45124</v>
      </c>
      <c r="AF956" s="106" t="s">
        <v>2392</v>
      </c>
      <c r="AG956" s="108">
        <v>0.03</v>
      </c>
      <c r="AH956" s="108">
        <v>0.03</v>
      </c>
      <c r="AI956" s="108">
        <v>0.27</v>
      </c>
      <c r="AJ956" s="107" t="s">
        <v>1267</v>
      </c>
      <c r="AK956" s="97">
        <v>181.3</v>
      </c>
      <c r="AL956" s="108">
        <v>0.25</v>
      </c>
      <c r="AM956" s="111"/>
      <c r="AN956" s="112">
        <v>4</v>
      </c>
      <c r="AO956" s="113" t="s">
        <v>1266</v>
      </c>
      <c r="AP956" s="113" t="s">
        <v>1267</v>
      </c>
      <c r="AQ956" s="113" t="s">
        <v>1261</v>
      </c>
      <c r="AR956" s="114" t="s">
        <v>1267</v>
      </c>
      <c r="AS956" s="114"/>
      <c r="AT956" s="107"/>
    </row>
    <row r="957" spans="1:46" x14ac:dyDescent="0.25">
      <c r="A957" s="106" t="s">
        <v>3012</v>
      </c>
      <c r="B957" s="107" t="s">
        <v>1269</v>
      </c>
      <c r="C957" s="107" t="s">
        <v>1257</v>
      </c>
      <c r="D957" s="107" t="s">
        <v>34</v>
      </c>
      <c r="E957" s="107" t="s">
        <v>22</v>
      </c>
      <c r="F957" s="107" t="s">
        <v>45</v>
      </c>
      <c r="G957" s="107" t="s">
        <v>1069</v>
      </c>
      <c r="H957" s="107" t="s">
        <v>2358</v>
      </c>
      <c r="I957" s="107" t="s">
        <v>2389</v>
      </c>
      <c r="J957" s="107" t="s">
        <v>2394</v>
      </c>
      <c r="K957" s="107"/>
      <c r="L957" s="108">
        <v>218.34</v>
      </c>
      <c r="M957" s="93">
        <v>140</v>
      </c>
      <c r="N957" s="108">
        <v>195.36</v>
      </c>
      <c r="O957" s="107" t="s">
        <v>3011</v>
      </c>
      <c r="P957" s="107"/>
      <c r="Q957" s="107" t="s">
        <v>1321</v>
      </c>
      <c r="R957" s="107" t="s">
        <v>2358</v>
      </c>
      <c r="S957" s="107"/>
      <c r="T957" s="93">
        <v>222.03</v>
      </c>
      <c r="U957" s="109">
        <v>7</v>
      </c>
      <c r="V957" s="110">
        <v>45931</v>
      </c>
      <c r="W957" s="110"/>
      <c r="X957" s="107"/>
      <c r="Y957" s="107"/>
      <c r="Z957" s="107"/>
      <c r="AA957" s="107"/>
      <c r="AB957" s="107"/>
      <c r="AC957" s="107"/>
      <c r="AD957" s="107" t="s">
        <v>1264</v>
      </c>
      <c r="AE957" s="110">
        <v>45124</v>
      </c>
      <c r="AF957" s="106" t="s">
        <v>2392</v>
      </c>
      <c r="AG957" s="108">
        <v>0.04</v>
      </c>
      <c r="AH957" s="108">
        <v>0.03</v>
      </c>
      <c r="AI957" s="108">
        <v>0.3</v>
      </c>
      <c r="AJ957" s="107" t="s">
        <v>1267</v>
      </c>
      <c r="AK957" s="97">
        <v>158.02000000000001</v>
      </c>
      <c r="AL957" s="108">
        <v>0.28999999999999998</v>
      </c>
      <c r="AM957" s="111"/>
      <c r="AN957" s="112">
        <v>4</v>
      </c>
      <c r="AO957" s="113" t="s">
        <v>1266</v>
      </c>
      <c r="AP957" s="113" t="s">
        <v>1267</v>
      </c>
      <c r="AQ957" s="113" t="s">
        <v>1261</v>
      </c>
      <c r="AR957" s="114" t="s">
        <v>1267</v>
      </c>
      <c r="AS957" s="114"/>
      <c r="AT957" s="107"/>
    </row>
    <row r="958" spans="1:46" x14ac:dyDescent="0.25">
      <c r="A958" s="106" t="s">
        <v>3013</v>
      </c>
      <c r="B958" s="107" t="s">
        <v>1271</v>
      </c>
      <c r="C958" s="107" t="s">
        <v>1257</v>
      </c>
      <c r="D958" s="107" t="s">
        <v>34</v>
      </c>
      <c r="E958" s="107" t="s">
        <v>22</v>
      </c>
      <c r="F958" s="107" t="s">
        <v>45</v>
      </c>
      <c r="G958" s="107" t="s">
        <v>1069</v>
      </c>
      <c r="H958" s="107" t="s">
        <v>2358</v>
      </c>
      <c r="I958" s="107" t="s">
        <v>2389</v>
      </c>
      <c r="J958" s="107" t="s">
        <v>2394</v>
      </c>
      <c r="K958" s="107"/>
      <c r="L958" s="108">
        <v>204.98</v>
      </c>
      <c r="M958" s="93">
        <v>140</v>
      </c>
      <c r="N958" s="108">
        <v>183.41</v>
      </c>
      <c r="O958" s="107" t="s">
        <v>3011</v>
      </c>
      <c r="P958" s="107"/>
      <c r="Q958" s="107" t="s">
        <v>1321</v>
      </c>
      <c r="R958" s="107" t="s">
        <v>2358</v>
      </c>
      <c r="S958" s="107"/>
      <c r="T958" s="93">
        <v>222.03</v>
      </c>
      <c r="U958" s="109">
        <v>7</v>
      </c>
      <c r="V958" s="110">
        <v>45931</v>
      </c>
      <c r="W958" s="110"/>
      <c r="X958" s="107"/>
      <c r="Y958" s="107"/>
      <c r="Z958" s="107"/>
      <c r="AA958" s="107"/>
      <c r="AB958" s="107"/>
      <c r="AC958" s="107"/>
      <c r="AD958" s="107" t="s">
        <v>1264</v>
      </c>
      <c r="AE958" s="110">
        <v>45124</v>
      </c>
      <c r="AF958" s="106" t="s">
        <v>2392</v>
      </c>
      <c r="AG958" s="108">
        <v>0.03</v>
      </c>
      <c r="AH958" s="108">
        <v>0.03</v>
      </c>
      <c r="AI958" s="108">
        <v>0.3</v>
      </c>
      <c r="AJ958" s="107" t="s">
        <v>1267</v>
      </c>
      <c r="AK958" s="97">
        <v>170.11</v>
      </c>
      <c r="AL958" s="108">
        <v>0.38200000000000001</v>
      </c>
      <c r="AM958" s="111"/>
      <c r="AN958" s="112">
        <v>4</v>
      </c>
      <c r="AO958" s="113" t="s">
        <v>1266</v>
      </c>
      <c r="AP958" s="113" t="s">
        <v>1267</v>
      </c>
      <c r="AQ958" s="113" t="s">
        <v>1261</v>
      </c>
      <c r="AR958" s="114" t="s">
        <v>1267</v>
      </c>
      <c r="AS958" s="114"/>
      <c r="AT958" s="107"/>
    </row>
    <row r="959" spans="1:46" x14ac:dyDescent="0.25">
      <c r="A959" s="106" t="s">
        <v>3014</v>
      </c>
      <c r="B959" s="107" t="s">
        <v>1256</v>
      </c>
      <c r="C959" s="107" t="s">
        <v>1257</v>
      </c>
      <c r="D959" s="107" t="s">
        <v>34</v>
      </c>
      <c r="E959" s="107" t="s">
        <v>22</v>
      </c>
      <c r="F959" s="107" t="s">
        <v>45</v>
      </c>
      <c r="G959" s="107" t="s">
        <v>1069</v>
      </c>
      <c r="H959" s="107" t="s">
        <v>2358</v>
      </c>
      <c r="I959" s="107" t="s">
        <v>2389</v>
      </c>
      <c r="J959" s="107" t="s">
        <v>1436</v>
      </c>
      <c r="K959" s="107"/>
      <c r="L959" s="108">
        <v>398.37</v>
      </c>
      <c r="M959" s="93">
        <v>140</v>
      </c>
      <c r="N959" s="108">
        <v>356.44</v>
      </c>
      <c r="O959" s="107" t="s">
        <v>3015</v>
      </c>
      <c r="P959" s="107"/>
      <c r="Q959" s="107" t="s">
        <v>1321</v>
      </c>
      <c r="R959" s="107" t="s">
        <v>2358</v>
      </c>
      <c r="S959" s="107"/>
      <c r="T959" s="93">
        <v>222.03</v>
      </c>
      <c r="U959" s="109">
        <v>7</v>
      </c>
      <c r="V959" s="110">
        <v>45931</v>
      </c>
      <c r="W959" s="110"/>
      <c r="X959" s="107"/>
      <c r="Y959" s="107"/>
      <c r="Z959" s="107"/>
      <c r="AA959" s="107"/>
      <c r="AB959" s="107"/>
      <c r="AC959" s="107"/>
      <c r="AD959" s="107" t="s">
        <v>1264</v>
      </c>
      <c r="AE959" s="110">
        <v>45124</v>
      </c>
      <c r="AF959" s="106" t="s">
        <v>2392</v>
      </c>
      <c r="AG959" s="108">
        <v>7.0000000000000007E-2</v>
      </c>
      <c r="AH959" s="108">
        <v>0.06</v>
      </c>
      <c r="AI959" s="108">
        <v>0.55000000000000004</v>
      </c>
      <c r="AJ959" s="107" t="s">
        <v>1267</v>
      </c>
      <c r="AK959" s="97">
        <v>74.22</v>
      </c>
      <c r="AL959" s="108">
        <v>0.52</v>
      </c>
      <c r="AM959" s="111"/>
      <c r="AN959" s="112">
        <v>4</v>
      </c>
      <c r="AO959" s="113" t="s">
        <v>1266</v>
      </c>
      <c r="AP959" s="113" t="s">
        <v>1267</v>
      </c>
      <c r="AQ959" s="113" t="s">
        <v>1261</v>
      </c>
      <c r="AR959" s="114" t="s">
        <v>1267</v>
      </c>
      <c r="AS959" s="114"/>
      <c r="AT959" s="107"/>
    </row>
    <row r="960" spans="1:46" x14ac:dyDescent="0.25">
      <c r="A960" s="106" t="s">
        <v>3016</v>
      </c>
      <c r="B960" s="107" t="s">
        <v>1269</v>
      </c>
      <c r="C960" s="107" t="s">
        <v>1257</v>
      </c>
      <c r="D960" s="107" t="s">
        <v>34</v>
      </c>
      <c r="E960" s="107" t="s">
        <v>22</v>
      </c>
      <c r="F960" s="107" t="s">
        <v>45</v>
      </c>
      <c r="G960" s="107" t="s">
        <v>1069</v>
      </c>
      <c r="H960" s="107" t="s">
        <v>2358</v>
      </c>
      <c r="I960" s="107" t="s">
        <v>2389</v>
      </c>
      <c r="J960" s="107" t="s">
        <v>1436</v>
      </c>
      <c r="K960" s="107"/>
      <c r="L960" s="108">
        <v>418.46</v>
      </c>
      <c r="M960" s="93">
        <v>140</v>
      </c>
      <c r="N960" s="108">
        <v>374.42</v>
      </c>
      <c r="O960" s="107" t="s">
        <v>3015</v>
      </c>
      <c r="P960" s="107"/>
      <c r="Q960" s="107" t="s">
        <v>1321</v>
      </c>
      <c r="R960" s="107" t="s">
        <v>2358</v>
      </c>
      <c r="S960" s="107"/>
      <c r="T960" s="93">
        <v>222.03</v>
      </c>
      <c r="U960" s="109">
        <v>7</v>
      </c>
      <c r="V960" s="110">
        <v>45931</v>
      </c>
      <c r="W960" s="110"/>
      <c r="X960" s="107"/>
      <c r="Y960" s="107"/>
      <c r="Z960" s="107"/>
      <c r="AA960" s="107"/>
      <c r="AB960" s="107"/>
      <c r="AC960" s="107"/>
      <c r="AD960" s="107" t="s">
        <v>1264</v>
      </c>
      <c r="AE960" s="110">
        <v>45124</v>
      </c>
      <c r="AF960" s="106" t="s">
        <v>2392</v>
      </c>
      <c r="AG960" s="108">
        <v>7.0000000000000007E-2</v>
      </c>
      <c r="AH960" s="108">
        <v>0.06</v>
      </c>
      <c r="AI960" s="108">
        <v>0.57999999999999996</v>
      </c>
      <c r="AJ960" s="107" t="s">
        <v>1267</v>
      </c>
      <c r="AK960" s="97">
        <v>69.34</v>
      </c>
      <c r="AL960" s="108">
        <v>0.55000000000000004</v>
      </c>
      <c r="AM960" s="111"/>
      <c r="AN960" s="112">
        <v>4</v>
      </c>
      <c r="AO960" s="113" t="s">
        <v>1266</v>
      </c>
      <c r="AP960" s="113" t="s">
        <v>1267</v>
      </c>
      <c r="AQ960" s="113" t="s">
        <v>1261</v>
      </c>
      <c r="AR960" s="114" t="s">
        <v>1267</v>
      </c>
      <c r="AS960" s="114"/>
      <c r="AT960" s="107"/>
    </row>
    <row r="961" spans="1:46" x14ac:dyDescent="0.25">
      <c r="A961" s="106" t="s">
        <v>3017</v>
      </c>
      <c r="B961" s="107" t="s">
        <v>1271</v>
      </c>
      <c r="C961" s="107" t="s">
        <v>1257</v>
      </c>
      <c r="D961" s="107" t="s">
        <v>34</v>
      </c>
      <c r="E961" s="107" t="s">
        <v>22</v>
      </c>
      <c r="F961" s="107" t="s">
        <v>45</v>
      </c>
      <c r="G961" s="107" t="s">
        <v>1069</v>
      </c>
      <c r="H961" s="107" t="s">
        <v>2358</v>
      </c>
      <c r="I961" s="107" t="s">
        <v>2389</v>
      </c>
      <c r="J961" s="107" t="s">
        <v>1436</v>
      </c>
      <c r="K961" s="107"/>
      <c r="L961" s="108">
        <v>337.87</v>
      </c>
      <c r="M961" s="93">
        <v>140</v>
      </c>
      <c r="N961" s="108">
        <v>302.31</v>
      </c>
      <c r="O961" s="107" t="s">
        <v>3015</v>
      </c>
      <c r="P961" s="107"/>
      <c r="Q961" s="107" t="s">
        <v>1321</v>
      </c>
      <c r="R961" s="107" t="s">
        <v>2358</v>
      </c>
      <c r="S961" s="107"/>
      <c r="T961" s="93">
        <v>222.03</v>
      </c>
      <c r="U961" s="109">
        <v>7</v>
      </c>
      <c r="V961" s="110">
        <v>45931</v>
      </c>
      <c r="W961" s="110"/>
      <c r="X961" s="107"/>
      <c r="Y961" s="107"/>
      <c r="Z961" s="107"/>
      <c r="AA961" s="107"/>
      <c r="AB961" s="107"/>
      <c r="AC961" s="107"/>
      <c r="AD961" s="107" t="s">
        <v>1264</v>
      </c>
      <c r="AE961" s="110">
        <v>45124</v>
      </c>
      <c r="AF961" s="106" t="s">
        <v>2392</v>
      </c>
      <c r="AG961" s="108">
        <v>0.06</v>
      </c>
      <c r="AH961" s="108">
        <v>0.05</v>
      </c>
      <c r="AI961" s="108">
        <v>0.28000000000000003</v>
      </c>
      <c r="AJ961" s="107" t="s">
        <v>1267</v>
      </c>
      <c r="AK961" s="97">
        <v>92.42</v>
      </c>
      <c r="AL961" s="108">
        <v>0.45</v>
      </c>
      <c r="AM961" s="111"/>
      <c r="AN961" s="112">
        <v>4</v>
      </c>
      <c r="AO961" s="113" t="s">
        <v>1266</v>
      </c>
      <c r="AP961" s="113" t="s">
        <v>1267</v>
      </c>
      <c r="AQ961" s="113" t="s">
        <v>1261</v>
      </c>
      <c r="AR961" s="114" t="s">
        <v>1267</v>
      </c>
      <c r="AS961" s="114"/>
      <c r="AT961" s="107"/>
    </row>
    <row r="962" spans="1:46" x14ac:dyDescent="0.25">
      <c r="A962" s="106" t="s">
        <v>3018</v>
      </c>
      <c r="B962" s="107" t="s">
        <v>1256</v>
      </c>
      <c r="C962" s="107" t="s">
        <v>1257</v>
      </c>
      <c r="D962" s="107" t="s">
        <v>34</v>
      </c>
      <c r="E962" s="107" t="s">
        <v>22</v>
      </c>
      <c r="F962" s="107" t="s">
        <v>45</v>
      </c>
      <c r="G962" s="107" t="s">
        <v>1069</v>
      </c>
      <c r="H962" s="107" t="s">
        <v>2358</v>
      </c>
      <c r="I962" s="107" t="s">
        <v>2389</v>
      </c>
      <c r="J962" s="107" t="s">
        <v>2394</v>
      </c>
      <c r="K962" s="107" t="s">
        <v>2356</v>
      </c>
      <c r="L962" s="108">
        <v>194.09</v>
      </c>
      <c r="M962" s="93">
        <v>165</v>
      </c>
      <c r="N962" s="108">
        <v>173.67</v>
      </c>
      <c r="O962" s="107" t="s">
        <v>3019</v>
      </c>
      <c r="P962" s="107"/>
      <c r="Q962" s="107" t="s">
        <v>1321</v>
      </c>
      <c r="R962" s="107" t="s">
        <v>2358</v>
      </c>
      <c r="S962" s="107" t="s">
        <v>2356</v>
      </c>
      <c r="T962" s="93">
        <v>222.03</v>
      </c>
      <c r="U962" s="109">
        <v>7</v>
      </c>
      <c r="V962" s="110">
        <v>45931</v>
      </c>
      <c r="W962" s="110"/>
      <c r="X962" s="107"/>
      <c r="Y962" s="107"/>
      <c r="Z962" s="107"/>
      <c r="AA962" s="107"/>
      <c r="AB962" s="107"/>
      <c r="AC962" s="107"/>
      <c r="AD962" s="107" t="s">
        <v>1264</v>
      </c>
      <c r="AE962" s="110">
        <v>45124</v>
      </c>
      <c r="AF962" s="106" t="s">
        <v>2392</v>
      </c>
      <c r="AG962" s="108">
        <v>0.03</v>
      </c>
      <c r="AH962" s="108">
        <v>0.03</v>
      </c>
      <c r="AI962" s="108">
        <v>0.27</v>
      </c>
      <c r="AJ962" s="107" t="s">
        <v>1267</v>
      </c>
      <c r="AK962" s="97">
        <v>181.3</v>
      </c>
      <c r="AL962" s="108">
        <v>0.25</v>
      </c>
      <c r="AM962" s="111"/>
      <c r="AN962" s="112">
        <v>4</v>
      </c>
      <c r="AO962" s="113" t="s">
        <v>1266</v>
      </c>
      <c r="AP962" s="113" t="s">
        <v>1267</v>
      </c>
      <c r="AQ962" s="113" t="s">
        <v>1261</v>
      </c>
      <c r="AR962" s="114" t="s">
        <v>1267</v>
      </c>
      <c r="AS962" s="114"/>
      <c r="AT962" s="107"/>
    </row>
    <row r="963" spans="1:46" x14ac:dyDescent="0.25">
      <c r="A963" s="106" t="s">
        <v>3020</v>
      </c>
      <c r="B963" s="107" t="s">
        <v>1269</v>
      </c>
      <c r="C963" s="107" t="s">
        <v>1257</v>
      </c>
      <c r="D963" s="107" t="s">
        <v>34</v>
      </c>
      <c r="E963" s="107" t="s">
        <v>22</v>
      </c>
      <c r="F963" s="107" t="s">
        <v>45</v>
      </c>
      <c r="G963" s="107" t="s">
        <v>1069</v>
      </c>
      <c r="H963" s="107" t="s">
        <v>2358</v>
      </c>
      <c r="I963" s="107" t="s">
        <v>2389</v>
      </c>
      <c r="J963" s="107" t="s">
        <v>2394</v>
      </c>
      <c r="K963" s="107" t="s">
        <v>2356</v>
      </c>
      <c r="L963" s="108">
        <v>218.34</v>
      </c>
      <c r="M963" s="93">
        <v>165</v>
      </c>
      <c r="N963" s="108">
        <v>195.36</v>
      </c>
      <c r="O963" s="107" t="s">
        <v>3019</v>
      </c>
      <c r="P963" s="107"/>
      <c r="Q963" s="107" t="s">
        <v>1321</v>
      </c>
      <c r="R963" s="107" t="s">
        <v>2358</v>
      </c>
      <c r="S963" s="107" t="s">
        <v>2356</v>
      </c>
      <c r="T963" s="93">
        <v>222.03</v>
      </c>
      <c r="U963" s="109">
        <v>7</v>
      </c>
      <c r="V963" s="110">
        <v>45931</v>
      </c>
      <c r="W963" s="110"/>
      <c r="X963" s="107"/>
      <c r="Y963" s="107"/>
      <c r="Z963" s="107"/>
      <c r="AA963" s="107"/>
      <c r="AB963" s="107"/>
      <c r="AC963" s="107"/>
      <c r="AD963" s="107" t="s">
        <v>1264</v>
      </c>
      <c r="AE963" s="110">
        <v>45124</v>
      </c>
      <c r="AF963" s="106" t="s">
        <v>2392</v>
      </c>
      <c r="AG963" s="108">
        <v>0.04</v>
      </c>
      <c r="AH963" s="108">
        <v>0.03</v>
      </c>
      <c r="AI963" s="108">
        <v>0.3</v>
      </c>
      <c r="AJ963" s="107" t="s">
        <v>1267</v>
      </c>
      <c r="AK963" s="97">
        <v>158.02000000000001</v>
      </c>
      <c r="AL963" s="108">
        <v>0.28999999999999998</v>
      </c>
      <c r="AM963" s="111"/>
      <c r="AN963" s="112">
        <v>4</v>
      </c>
      <c r="AO963" s="113" t="s">
        <v>1266</v>
      </c>
      <c r="AP963" s="113" t="s">
        <v>1267</v>
      </c>
      <c r="AQ963" s="113" t="s">
        <v>1261</v>
      </c>
      <c r="AR963" s="114" t="s">
        <v>1267</v>
      </c>
      <c r="AS963" s="114"/>
      <c r="AT963" s="107"/>
    </row>
    <row r="964" spans="1:46" x14ac:dyDescent="0.25">
      <c r="A964" s="106" t="s">
        <v>3021</v>
      </c>
      <c r="B964" s="107" t="s">
        <v>1271</v>
      </c>
      <c r="C964" s="107" t="s">
        <v>1257</v>
      </c>
      <c r="D964" s="107" t="s">
        <v>34</v>
      </c>
      <c r="E964" s="107" t="s">
        <v>22</v>
      </c>
      <c r="F964" s="107" t="s">
        <v>45</v>
      </c>
      <c r="G964" s="107" t="s">
        <v>1069</v>
      </c>
      <c r="H964" s="107" t="s">
        <v>2358</v>
      </c>
      <c r="I964" s="107" t="s">
        <v>2389</v>
      </c>
      <c r="J964" s="107" t="s">
        <v>2394</v>
      </c>
      <c r="K964" s="107" t="s">
        <v>2356</v>
      </c>
      <c r="L964" s="108">
        <v>204.98</v>
      </c>
      <c r="M964" s="93">
        <v>165</v>
      </c>
      <c r="N964" s="108">
        <v>183.41</v>
      </c>
      <c r="O964" s="107" t="s">
        <v>3019</v>
      </c>
      <c r="P964" s="107"/>
      <c r="Q964" s="107" t="s">
        <v>1321</v>
      </c>
      <c r="R964" s="107" t="s">
        <v>2358</v>
      </c>
      <c r="S964" s="107" t="s">
        <v>2356</v>
      </c>
      <c r="T964" s="93">
        <v>222.03</v>
      </c>
      <c r="U964" s="109">
        <v>7</v>
      </c>
      <c r="V964" s="110">
        <v>45931</v>
      </c>
      <c r="W964" s="110"/>
      <c r="X964" s="107"/>
      <c r="Y964" s="107"/>
      <c r="Z964" s="107"/>
      <c r="AA964" s="107"/>
      <c r="AB964" s="107"/>
      <c r="AC964" s="107"/>
      <c r="AD964" s="107" t="s">
        <v>1264</v>
      </c>
      <c r="AE964" s="110">
        <v>45124</v>
      </c>
      <c r="AF964" s="106" t="s">
        <v>2392</v>
      </c>
      <c r="AG964" s="108">
        <v>0.03</v>
      </c>
      <c r="AH964" s="108">
        <v>0.03</v>
      </c>
      <c r="AI964" s="108">
        <v>0.3</v>
      </c>
      <c r="AJ964" s="107" t="s">
        <v>1267</v>
      </c>
      <c r="AK964" s="97">
        <v>170.11</v>
      </c>
      <c r="AL964" s="108">
        <v>0.38200000000000001</v>
      </c>
      <c r="AM964" s="111"/>
      <c r="AN964" s="112">
        <v>4</v>
      </c>
      <c r="AO964" s="113" t="s">
        <v>1266</v>
      </c>
      <c r="AP964" s="113" t="s">
        <v>1267</v>
      </c>
      <c r="AQ964" s="113" t="s">
        <v>1261</v>
      </c>
      <c r="AR964" s="114" t="s">
        <v>1267</v>
      </c>
      <c r="AS964" s="114"/>
      <c r="AT964" s="107"/>
    </row>
    <row r="965" spans="1:46" x14ac:dyDescent="0.25">
      <c r="A965" s="106" t="s">
        <v>3022</v>
      </c>
      <c r="B965" s="107" t="s">
        <v>1256</v>
      </c>
      <c r="C965" s="107" t="s">
        <v>1257</v>
      </c>
      <c r="D965" s="107" t="s">
        <v>34</v>
      </c>
      <c r="E965" s="107" t="s">
        <v>22</v>
      </c>
      <c r="F965" s="107" t="s">
        <v>45</v>
      </c>
      <c r="G965" s="107" t="s">
        <v>1069</v>
      </c>
      <c r="H965" s="107" t="s">
        <v>2358</v>
      </c>
      <c r="I965" s="107" t="s">
        <v>2389</v>
      </c>
      <c r="J965" s="107" t="s">
        <v>1436</v>
      </c>
      <c r="K965" s="107" t="s">
        <v>2356</v>
      </c>
      <c r="L965" s="108">
        <v>398.37</v>
      </c>
      <c r="M965" s="93">
        <v>165</v>
      </c>
      <c r="N965" s="108">
        <v>356.44</v>
      </c>
      <c r="O965" s="107" t="s">
        <v>3023</v>
      </c>
      <c r="P965" s="107"/>
      <c r="Q965" s="107" t="s">
        <v>1321</v>
      </c>
      <c r="R965" s="107" t="s">
        <v>2358</v>
      </c>
      <c r="S965" s="107" t="s">
        <v>2356</v>
      </c>
      <c r="T965" s="93">
        <v>222.03</v>
      </c>
      <c r="U965" s="109">
        <v>7</v>
      </c>
      <c r="V965" s="110">
        <v>45931</v>
      </c>
      <c r="W965" s="110"/>
      <c r="X965" s="107"/>
      <c r="Y965" s="107"/>
      <c r="Z965" s="107"/>
      <c r="AA965" s="107"/>
      <c r="AB965" s="107"/>
      <c r="AC965" s="107"/>
      <c r="AD965" s="107" t="s">
        <v>1264</v>
      </c>
      <c r="AE965" s="110">
        <v>45124</v>
      </c>
      <c r="AF965" s="106" t="s">
        <v>2392</v>
      </c>
      <c r="AG965" s="108">
        <v>7.0000000000000007E-2</v>
      </c>
      <c r="AH965" s="108">
        <v>0.06</v>
      </c>
      <c r="AI965" s="108">
        <v>0.55000000000000004</v>
      </c>
      <c r="AJ965" s="107" t="s">
        <v>1267</v>
      </c>
      <c r="AK965" s="97">
        <v>74.22</v>
      </c>
      <c r="AL965" s="108">
        <v>0.52</v>
      </c>
      <c r="AM965" s="111"/>
      <c r="AN965" s="112">
        <v>4</v>
      </c>
      <c r="AO965" s="113" t="s">
        <v>1266</v>
      </c>
      <c r="AP965" s="113" t="s">
        <v>1267</v>
      </c>
      <c r="AQ965" s="113" t="s">
        <v>1261</v>
      </c>
      <c r="AR965" s="114" t="s">
        <v>1267</v>
      </c>
      <c r="AS965" s="114"/>
      <c r="AT965" s="107"/>
    </row>
    <row r="966" spans="1:46" x14ac:dyDescent="0.25">
      <c r="A966" s="106" t="s">
        <v>3024</v>
      </c>
      <c r="B966" s="107" t="s">
        <v>1269</v>
      </c>
      <c r="C966" s="107" t="s">
        <v>1257</v>
      </c>
      <c r="D966" s="107" t="s">
        <v>34</v>
      </c>
      <c r="E966" s="107" t="s">
        <v>22</v>
      </c>
      <c r="F966" s="107" t="s">
        <v>45</v>
      </c>
      <c r="G966" s="107" t="s">
        <v>1069</v>
      </c>
      <c r="H966" s="107" t="s">
        <v>2358</v>
      </c>
      <c r="I966" s="107" t="s">
        <v>2389</v>
      </c>
      <c r="J966" s="107" t="s">
        <v>1436</v>
      </c>
      <c r="K966" s="107" t="s">
        <v>2356</v>
      </c>
      <c r="L966" s="108">
        <v>418.46</v>
      </c>
      <c r="M966" s="93">
        <v>165</v>
      </c>
      <c r="N966" s="108">
        <v>374.42</v>
      </c>
      <c r="O966" s="107" t="s">
        <v>3023</v>
      </c>
      <c r="P966" s="107"/>
      <c r="Q966" s="107" t="s">
        <v>1321</v>
      </c>
      <c r="R966" s="107" t="s">
        <v>2358</v>
      </c>
      <c r="S966" s="107" t="s">
        <v>2356</v>
      </c>
      <c r="T966" s="93">
        <v>222.03</v>
      </c>
      <c r="U966" s="109">
        <v>7</v>
      </c>
      <c r="V966" s="110">
        <v>45931</v>
      </c>
      <c r="W966" s="110"/>
      <c r="X966" s="107"/>
      <c r="Y966" s="107"/>
      <c r="Z966" s="107"/>
      <c r="AA966" s="107"/>
      <c r="AB966" s="107"/>
      <c r="AC966" s="107"/>
      <c r="AD966" s="107" t="s">
        <v>1264</v>
      </c>
      <c r="AE966" s="110">
        <v>45124</v>
      </c>
      <c r="AF966" s="106" t="s">
        <v>2392</v>
      </c>
      <c r="AG966" s="108">
        <v>7.0000000000000007E-2</v>
      </c>
      <c r="AH966" s="108">
        <v>0.06</v>
      </c>
      <c r="AI966" s="108">
        <v>0.57999999999999996</v>
      </c>
      <c r="AJ966" s="107" t="s">
        <v>1267</v>
      </c>
      <c r="AK966" s="97">
        <v>69.34</v>
      </c>
      <c r="AL966" s="108">
        <v>0.55000000000000004</v>
      </c>
      <c r="AM966" s="111"/>
      <c r="AN966" s="112">
        <v>4</v>
      </c>
      <c r="AO966" s="113" t="s">
        <v>1266</v>
      </c>
      <c r="AP966" s="113" t="s">
        <v>1267</v>
      </c>
      <c r="AQ966" s="113" t="s">
        <v>1261</v>
      </c>
      <c r="AR966" s="114" t="s">
        <v>1267</v>
      </c>
      <c r="AS966" s="114"/>
      <c r="AT966" s="107"/>
    </row>
    <row r="967" spans="1:46" x14ac:dyDescent="0.25">
      <c r="A967" s="106" t="s">
        <v>3025</v>
      </c>
      <c r="B967" s="107" t="s">
        <v>1271</v>
      </c>
      <c r="C967" s="107" t="s">
        <v>1257</v>
      </c>
      <c r="D967" s="107" t="s">
        <v>34</v>
      </c>
      <c r="E967" s="107" t="s">
        <v>22</v>
      </c>
      <c r="F967" s="107" t="s">
        <v>45</v>
      </c>
      <c r="G967" s="107" t="s">
        <v>1069</v>
      </c>
      <c r="H967" s="107" t="s">
        <v>2358</v>
      </c>
      <c r="I967" s="107" t="s">
        <v>2389</v>
      </c>
      <c r="J967" s="107" t="s">
        <v>1436</v>
      </c>
      <c r="K967" s="107" t="s">
        <v>2356</v>
      </c>
      <c r="L967" s="108">
        <v>337.87</v>
      </c>
      <c r="M967" s="93">
        <v>165</v>
      </c>
      <c r="N967" s="108">
        <v>302.31</v>
      </c>
      <c r="O967" s="107" t="s">
        <v>3023</v>
      </c>
      <c r="P967" s="107"/>
      <c r="Q967" s="107" t="s">
        <v>1321</v>
      </c>
      <c r="R967" s="107" t="s">
        <v>2358</v>
      </c>
      <c r="S967" s="107" t="s">
        <v>2356</v>
      </c>
      <c r="T967" s="93">
        <v>222.03</v>
      </c>
      <c r="U967" s="109">
        <v>7</v>
      </c>
      <c r="V967" s="110">
        <v>45931</v>
      </c>
      <c r="W967" s="110"/>
      <c r="X967" s="107"/>
      <c r="Y967" s="107"/>
      <c r="Z967" s="107"/>
      <c r="AA967" s="107"/>
      <c r="AB967" s="107"/>
      <c r="AC967" s="107"/>
      <c r="AD967" s="107" t="s">
        <v>1264</v>
      </c>
      <c r="AE967" s="110">
        <v>45124</v>
      </c>
      <c r="AF967" s="106" t="s">
        <v>2392</v>
      </c>
      <c r="AG967" s="108">
        <v>0.06</v>
      </c>
      <c r="AH967" s="108">
        <v>0.05</v>
      </c>
      <c r="AI967" s="108">
        <v>0.28000000000000003</v>
      </c>
      <c r="AJ967" s="107" t="s">
        <v>1267</v>
      </c>
      <c r="AK967" s="97">
        <v>92.42</v>
      </c>
      <c r="AL967" s="108">
        <v>0.45</v>
      </c>
      <c r="AM967" s="111"/>
      <c r="AN967" s="112">
        <v>4</v>
      </c>
      <c r="AO967" s="113" t="s">
        <v>1266</v>
      </c>
      <c r="AP967" s="113" t="s">
        <v>1267</v>
      </c>
      <c r="AQ967" s="113" t="s">
        <v>1261</v>
      </c>
      <c r="AR967" s="114" t="s">
        <v>1267</v>
      </c>
      <c r="AS967" s="114"/>
      <c r="AT967" s="107"/>
    </row>
    <row r="968" spans="1:46" x14ac:dyDescent="0.25">
      <c r="A968" s="106" t="s">
        <v>3026</v>
      </c>
      <c r="B968" s="107" t="s">
        <v>1269</v>
      </c>
      <c r="C968" s="107" t="s">
        <v>1257</v>
      </c>
      <c r="D968" s="107" t="s">
        <v>34</v>
      </c>
      <c r="E968" s="107" t="s">
        <v>22</v>
      </c>
      <c r="F968" s="107" t="s">
        <v>45</v>
      </c>
      <c r="G968" s="107" t="s">
        <v>3027</v>
      </c>
      <c r="H968" s="107" t="s">
        <v>2711</v>
      </c>
      <c r="I968" s="107" t="s">
        <v>3028</v>
      </c>
      <c r="J968" s="107" t="s">
        <v>3029</v>
      </c>
      <c r="K968" s="107"/>
      <c r="L968" s="108">
        <v>1050.56</v>
      </c>
      <c r="M968" s="93">
        <v>500</v>
      </c>
      <c r="N968" s="108">
        <v>974.21</v>
      </c>
      <c r="O968" s="107" t="s">
        <v>3030</v>
      </c>
      <c r="P968" s="107"/>
      <c r="Q968" s="107" t="s">
        <v>1259</v>
      </c>
      <c r="R968" s="107" t="s">
        <v>2179</v>
      </c>
      <c r="S968" s="107"/>
      <c r="T968" s="93">
        <v>81</v>
      </c>
      <c r="U968" s="109">
        <v>15</v>
      </c>
      <c r="V968" s="110">
        <v>45200</v>
      </c>
      <c r="W968" s="110"/>
      <c r="X968" s="107" t="s">
        <v>1261</v>
      </c>
      <c r="Y968" s="107" t="s">
        <v>1963</v>
      </c>
      <c r="Z968" s="107"/>
      <c r="AA968" s="107"/>
      <c r="AB968" s="107"/>
      <c r="AC968" s="107"/>
      <c r="AD968" s="107" t="s">
        <v>1264</v>
      </c>
      <c r="AE968" s="110">
        <v>44957</v>
      </c>
      <c r="AF968" s="106" t="s">
        <v>3031</v>
      </c>
      <c r="AG968" s="108">
        <v>0.37</v>
      </c>
      <c r="AH968" s="108">
        <v>0.36</v>
      </c>
      <c r="AI968" s="108">
        <v>16.7</v>
      </c>
      <c r="AJ968" s="107" t="s">
        <v>26</v>
      </c>
      <c r="AK968" s="97">
        <v>-54</v>
      </c>
      <c r="AL968" s="108">
        <v>0.5</v>
      </c>
      <c r="AM968" s="111"/>
      <c r="AN968" s="112">
        <v>10</v>
      </c>
      <c r="AO968" s="113" t="s">
        <v>1266</v>
      </c>
      <c r="AP968" s="113" t="s">
        <v>1267</v>
      </c>
      <c r="AQ968" s="113" t="s">
        <v>1261</v>
      </c>
      <c r="AR968" s="114" t="s">
        <v>1267</v>
      </c>
      <c r="AS968" s="114"/>
      <c r="AT968" s="107"/>
    </row>
    <row r="969" spans="1:46" x14ac:dyDescent="0.25">
      <c r="A969" s="106" t="s">
        <v>3032</v>
      </c>
      <c r="B969" s="107" t="s">
        <v>1271</v>
      </c>
      <c r="C969" s="107" t="s">
        <v>1257</v>
      </c>
      <c r="D969" s="107" t="s">
        <v>34</v>
      </c>
      <c r="E969" s="107" t="s">
        <v>22</v>
      </c>
      <c r="F969" s="107" t="s">
        <v>45</v>
      </c>
      <c r="G969" s="107" t="s">
        <v>3027</v>
      </c>
      <c r="H969" s="107" t="s">
        <v>2711</v>
      </c>
      <c r="I969" s="107" t="s">
        <v>3028</v>
      </c>
      <c r="J969" s="107" t="s">
        <v>3029</v>
      </c>
      <c r="K969" s="107"/>
      <c r="L969" s="108">
        <v>1163.25</v>
      </c>
      <c r="M969" s="93">
        <v>500</v>
      </c>
      <c r="N969" s="108">
        <v>1077.51</v>
      </c>
      <c r="O969" s="107" t="s">
        <v>3030</v>
      </c>
      <c r="P969" s="107"/>
      <c r="Q969" s="107" t="s">
        <v>1259</v>
      </c>
      <c r="R969" s="107" t="s">
        <v>2179</v>
      </c>
      <c r="S969" s="107"/>
      <c r="T969" s="93">
        <v>81</v>
      </c>
      <c r="U969" s="109">
        <v>15</v>
      </c>
      <c r="V969" s="110">
        <v>45200</v>
      </c>
      <c r="W969" s="110"/>
      <c r="X969" s="107" t="s">
        <v>1261</v>
      </c>
      <c r="Y969" s="107" t="s">
        <v>1963</v>
      </c>
      <c r="Z969" s="107"/>
      <c r="AA969" s="107"/>
      <c r="AB969" s="107"/>
      <c r="AC969" s="107"/>
      <c r="AD969" s="107" t="s">
        <v>1264</v>
      </c>
      <c r="AE969" s="110">
        <v>44957</v>
      </c>
      <c r="AF969" s="106" t="s">
        <v>3031</v>
      </c>
      <c r="AG969" s="108">
        <v>0.41</v>
      </c>
      <c r="AH969" s="108">
        <v>0.4</v>
      </c>
      <c r="AI969" s="108">
        <v>18.5</v>
      </c>
      <c r="AJ969" s="107" t="s">
        <v>26</v>
      </c>
      <c r="AK969" s="97">
        <v>-55.4</v>
      </c>
      <c r="AL969" s="108">
        <v>0.55000000000000004</v>
      </c>
      <c r="AM969" s="111"/>
      <c r="AN969" s="112">
        <v>10</v>
      </c>
      <c r="AO969" s="113" t="s">
        <v>1266</v>
      </c>
      <c r="AP969" s="113" t="s">
        <v>1267</v>
      </c>
      <c r="AQ969" s="113" t="s">
        <v>1261</v>
      </c>
      <c r="AR969" s="114" t="s">
        <v>1267</v>
      </c>
      <c r="AS969" s="114"/>
      <c r="AT969" s="107"/>
    </row>
    <row r="970" spans="1:46" x14ac:dyDescent="0.25">
      <c r="A970" s="106" t="s">
        <v>3033</v>
      </c>
      <c r="B970" s="107" t="s">
        <v>1256</v>
      </c>
      <c r="C970" s="107" t="s">
        <v>1257</v>
      </c>
      <c r="D970" s="107" t="s">
        <v>34</v>
      </c>
      <c r="E970" s="107" t="s">
        <v>22</v>
      </c>
      <c r="F970" s="107" t="s">
        <v>45</v>
      </c>
      <c r="G970" s="107" t="s">
        <v>1069</v>
      </c>
      <c r="H970" s="107" t="s">
        <v>2358</v>
      </c>
      <c r="I970" s="107" t="s">
        <v>2389</v>
      </c>
      <c r="J970" s="107" t="s">
        <v>2394</v>
      </c>
      <c r="K970" s="107" t="s">
        <v>2035</v>
      </c>
      <c r="L970" s="108">
        <v>194.09</v>
      </c>
      <c r="M970" s="93">
        <v>140</v>
      </c>
      <c r="N970" s="108">
        <v>173.67</v>
      </c>
      <c r="O970" s="107" t="s">
        <v>3034</v>
      </c>
      <c r="P970" s="107"/>
      <c r="Q970" s="107" t="s">
        <v>1321</v>
      </c>
      <c r="R970" s="107" t="s">
        <v>2358</v>
      </c>
      <c r="S970" s="107" t="s">
        <v>2035</v>
      </c>
      <c r="T970" s="93">
        <v>222.03</v>
      </c>
      <c r="U970" s="109">
        <v>7</v>
      </c>
      <c r="V970" s="110">
        <v>45931</v>
      </c>
      <c r="W970" s="110"/>
      <c r="X970" s="107"/>
      <c r="Y970" s="107"/>
      <c r="Z970" s="107"/>
      <c r="AA970" s="107"/>
      <c r="AB970" s="107"/>
      <c r="AC970" s="107"/>
      <c r="AD970" s="107" t="s">
        <v>1264</v>
      </c>
      <c r="AE970" s="110">
        <v>45124</v>
      </c>
      <c r="AF970" s="106" t="s">
        <v>2392</v>
      </c>
      <c r="AG970" s="108">
        <v>0.03</v>
      </c>
      <c r="AH970" s="108">
        <v>0.03</v>
      </c>
      <c r="AI970" s="108">
        <v>0.27</v>
      </c>
      <c r="AJ970" s="107" t="s">
        <v>1267</v>
      </c>
      <c r="AK970" s="97">
        <v>181.3</v>
      </c>
      <c r="AL970" s="108">
        <v>0.25</v>
      </c>
      <c r="AM970" s="111"/>
      <c r="AN970" s="112">
        <v>4</v>
      </c>
      <c r="AO970" s="113" t="s">
        <v>1266</v>
      </c>
      <c r="AP970" s="113" t="s">
        <v>1267</v>
      </c>
      <c r="AQ970" s="113" t="s">
        <v>1261</v>
      </c>
      <c r="AR970" s="114" t="s">
        <v>1267</v>
      </c>
      <c r="AS970" s="114"/>
      <c r="AT970" s="107"/>
    </row>
    <row r="971" spans="1:46" x14ac:dyDescent="0.25">
      <c r="A971" s="106" t="s">
        <v>3035</v>
      </c>
      <c r="B971" s="107" t="s">
        <v>1256</v>
      </c>
      <c r="C971" s="107" t="s">
        <v>1257</v>
      </c>
      <c r="D971" s="107" t="s">
        <v>34</v>
      </c>
      <c r="E971" s="107" t="s">
        <v>22</v>
      </c>
      <c r="F971" s="107" t="s">
        <v>45</v>
      </c>
      <c r="G971" s="107" t="s">
        <v>1069</v>
      </c>
      <c r="H971" s="107" t="s">
        <v>2358</v>
      </c>
      <c r="I971" s="107" t="s">
        <v>2389</v>
      </c>
      <c r="J971" s="107" t="s">
        <v>1436</v>
      </c>
      <c r="K971" s="107" t="s">
        <v>2035</v>
      </c>
      <c r="L971" s="108">
        <v>398.37</v>
      </c>
      <c r="M971" s="93">
        <v>140</v>
      </c>
      <c r="N971" s="108">
        <v>356.44</v>
      </c>
      <c r="O971" s="107" t="s">
        <v>3036</v>
      </c>
      <c r="P971" s="107"/>
      <c r="Q971" s="107" t="s">
        <v>1321</v>
      </c>
      <c r="R971" s="107" t="s">
        <v>2358</v>
      </c>
      <c r="S971" s="107" t="s">
        <v>2035</v>
      </c>
      <c r="T971" s="93">
        <v>222.03</v>
      </c>
      <c r="U971" s="109">
        <v>7</v>
      </c>
      <c r="V971" s="110">
        <v>45931</v>
      </c>
      <c r="W971" s="110"/>
      <c r="X971" s="107"/>
      <c r="Y971" s="107"/>
      <c r="Z971" s="107"/>
      <c r="AA971" s="107"/>
      <c r="AB971" s="107"/>
      <c r="AC971" s="107"/>
      <c r="AD971" s="107" t="s">
        <v>1264</v>
      </c>
      <c r="AE971" s="110">
        <v>45124</v>
      </c>
      <c r="AF971" s="106" t="s">
        <v>2392</v>
      </c>
      <c r="AG971" s="108">
        <v>7.0000000000000007E-2</v>
      </c>
      <c r="AH971" s="108">
        <v>0.06</v>
      </c>
      <c r="AI971" s="108">
        <v>0.55000000000000004</v>
      </c>
      <c r="AJ971" s="107" t="s">
        <v>1267</v>
      </c>
      <c r="AK971" s="97">
        <v>74.22</v>
      </c>
      <c r="AL971" s="108">
        <v>0.52</v>
      </c>
      <c r="AM971" s="111"/>
      <c r="AN971" s="112">
        <v>4</v>
      </c>
      <c r="AO971" s="113" t="s">
        <v>1266</v>
      </c>
      <c r="AP971" s="113" t="s">
        <v>1267</v>
      </c>
      <c r="AQ971" s="113" t="s">
        <v>1261</v>
      </c>
      <c r="AR971" s="114" t="s">
        <v>1267</v>
      </c>
      <c r="AS971" s="114"/>
      <c r="AT971" s="107"/>
    </row>
    <row r="972" spans="1:46" x14ac:dyDescent="0.25">
      <c r="A972" s="106" t="s">
        <v>3037</v>
      </c>
      <c r="B972" s="107" t="s">
        <v>1269</v>
      </c>
      <c r="C972" s="107" t="s">
        <v>1257</v>
      </c>
      <c r="D972" s="107" t="s">
        <v>34</v>
      </c>
      <c r="E972" s="107" t="s">
        <v>22</v>
      </c>
      <c r="F972" s="107" t="s">
        <v>45</v>
      </c>
      <c r="G972" s="107" t="s">
        <v>1069</v>
      </c>
      <c r="H972" s="107" t="s">
        <v>2358</v>
      </c>
      <c r="I972" s="107" t="s">
        <v>2389</v>
      </c>
      <c r="J972" s="107" t="s">
        <v>2394</v>
      </c>
      <c r="K972" s="107" t="s">
        <v>2035</v>
      </c>
      <c r="L972" s="108">
        <v>218.34</v>
      </c>
      <c r="M972" s="93">
        <v>140</v>
      </c>
      <c r="N972" s="108">
        <v>195.36</v>
      </c>
      <c r="O972" s="107" t="s">
        <v>3034</v>
      </c>
      <c r="P972" s="107"/>
      <c r="Q972" s="107" t="s">
        <v>1321</v>
      </c>
      <c r="R972" s="107" t="s">
        <v>2358</v>
      </c>
      <c r="S972" s="107" t="s">
        <v>2035</v>
      </c>
      <c r="T972" s="93">
        <v>222.03</v>
      </c>
      <c r="U972" s="109">
        <v>7</v>
      </c>
      <c r="V972" s="110">
        <v>45931</v>
      </c>
      <c r="W972" s="110"/>
      <c r="X972" s="107"/>
      <c r="Y972" s="107"/>
      <c r="Z972" s="107"/>
      <c r="AA972" s="107"/>
      <c r="AB972" s="107"/>
      <c r="AC972" s="107"/>
      <c r="AD972" s="107" t="s">
        <v>1264</v>
      </c>
      <c r="AE972" s="110">
        <v>45124</v>
      </c>
      <c r="AF972" s="106" t="s">
        <v>2392</v>
      </c>
      <c r="AG972" s="108">
        <v>0.04</v>
      </c>
      <c r="AH972" s="108">
        <v>0.03</v>
      </c>
      <c r="AI972" s="108">
        <v>0.3</v>
      </c>
      <c r="AJ972" s="107" t="s">
        <v>1267</v>
      </c>
      <c r="AK972" s="97">
        <v>158.02000000000001</v>
      </c>
      <c r="AL972" s="108">
        <v>0.28999999999999998</v>
      </c>
      <c r="AM972" s="111"/>
      <c r="AN972" s="112">
        <v>4</v>
      </c>
      <c r="AO972" s="113" t="s">
        <v>1266</v>
      </c>
      <c r="AP972" s="113" t="s">
        <v>1267</v>
      </c>
      <c r="AQ972" s="113" t="s">
        <v>1261</v>
      </c>
      <c r="AR972" s="114" t="s">
        <v>1267</v>
      </c>
      <c r="AS972" s="114"/>
      <c r="AT972" s="107"/>
    </row>
    <row r="973" spans="1:46" x14ac:dyDescent="0.25">
      <c r="A973" s="106" t="s">
        <v>3038</v>
      </c>
      <c r="B973" s="107" t="s">
        <v>1269</v>
      </c>
      <c r="C973" s="107" t="s">
        <v>1257</v>
      </c>
      <c r="D973" s="107" t="s">
        <v>34</v>
      </c>
      <c r="E973" s="107" t="s">
        <v>22</v>
      </c>
      <c r="F973" s="107" t="s">
        <v>45</v>
      </c>
      <c r="G973" s="107" t="s">
        <v>1069</v>
      </c>
      <c r="H973" s="107" t="s">
        <v>2358</v>
      </c>
      <c r="I973" s="107" t="s">
        <v>2389</v>
      </c>
      <c r="J973" s="107" t="s">
        <v>1436</v>
      </c>
      <c r="K973" s="107" t="s">
        <v>2035</v>
      </c>
      <c r="L973" s="108">
        <v>418.46</v>
      </c>
      <c r="M973" s="93">
        <v>140</v>
      </c>
      <c r="N973" s="108">
        <v>374.42</v>
      </c>
      <c r="O973" s="107" t="s">
        <v>3036</v>
      </c>
      <c r="P973" s="107"/>
      <c r="Q973" s="107" t="s">
        <v>1321</v>
      </c>
      <c r="R973" s="107" t="s">
        <v>2358</v>
      </c>
      <c r="S973" s="107" t="s">
        <v>2035</v>
      </c>
      <c r="T973" s="93">
        <v>222.03</v>
      </c>
      <c r="U973" s="109">
        <v>7</v>
      </c>
      <c r="V973" s="110">
        <v>45931</v>
      </c>
      <c r="W973" s="110"/>
      <c r="X973" s="107"/>
      <c r="Y973" s="107"/>
      <c r="Z973" s="107"/>
      <c r="AA973" s="107"/>
      <c r="AB973" s="107"/>
      <c r="AC973" s="107"/>
      <c r="AD973" s="107" t="s">
        <v>1264</v>
      </c>
      <c r="AE973" s="110">
        <v>45124</v>
      </c>
      <c r="AF973" s="106" t="s">
        <v>2392</v>
      </c>
      <c r="AG973" s="108">
        <v>7.0000000000000007E-2</v>
      </c>
      <c r="AH973" s="108">
        <v>0.06</v>
      </c>
      <c r="AI973" s="108">
        <v>0.57999999999999996</v>
      </c>
      <c r="AJ973" s="107" t="s">
        <v>1267</v>
      </c>
      <c r="AK973" s="97">
        <v>69.34</v>
      </c>
      <c r="AL973" s="108">
        <v>0.55000000000000004</v>
      </c>
      <c r="AM973" s="111"/>
      <c r="AN973" s="112">
        <v>4</v>
      </c>
      <c r="AO973" s="113" t="s">
        <v>1266</v>
      </c>
      <c r="AP973" s="113" t="s">
        <v>1267</v>
      </c>
      <c r="AQ973" s="113" t="s">
        <v>1261</v>
      </c>
      <c r="AR973" s="114" t="s">
        <v>1267</v>
      </c>
      <c r="AS973" s="114"/>
      <c r="AT973" s="107"/>
    </row>
    <row r="974" spans="1:46" x14ac:dyDescent="0.25">
      <c r="A974" s="106" t="s">
        <v>3039</v>
      </c>
      <c r="B974" s="107" t="s">
        <v>1271</v>
      </c>
      <c r="C974" s="107" t="s">
        <v>1257</v>
      </c>
      <c r="D974" s="107" t="s">
        <v>34</v>
      </c>
      <c r="E974" s="107" t="s">
        <v>22</v>
      </c>
      <c r="F974" s="107" t="s">
        <v>45</v>
      </c>
      <c r="G974" s="107" t="s">
        <v>1069</v>
      </c>
      <c r="H974" s="107" t="s">
        <v>2358</v>
      </c>
      <c r="I974" s="107" t="s">
        <v>2389</v>
      </c>
      <c r="J974" s="107" t="s">
        <v>2394</v>
      </c>
      <c r="K974" s="107" t="s">
        <v>2035</v>
      </c>
      <c r="L974" s="108">
        <v>204.98</v>
      </c>
      <c r="M974" s="93">
        <v>140</v>
      </c>
      <c r="N974" s="108">
        <v>183.41</v>
      </c>
      <c r="O974" s="107" t="s">
        <v>3034</v>
      </c>
      <c r="P974" s="107"/>
      <c r="Q974" s="107" t="s">
        <v>1321</v>
      </c>
      <c r="R974" s="107" t="s">
        <v>2358</v>
      </c>
      <c r="S974" s="107" t="s">
        <v>2035</v>
      </c>
      <c r="T974" s="93">
        <v>222.03</v>
      </c>
      <c r="U974" s="109">
        <v>7</v>
      </c>
      <c r="V974" s="110">
        <v>45931</v>
      </c>
      <c r="W974" s="110"/>
      <c r="X974" s="107"/>
      <c r="Y974" s="107"/>
      <c r="Z974" s="107"/>
      <c r="AA974" s="107"/>
      <c r="AB974" s="107"/>
      <c r="AC974" s="107"/>
      <c r="AD974" s="107" t="s">
        <v>1264</v>
      </c>
      <c r="AE974" s="110">
        <v>45124</v>
      </c>
      <c r="AF974" s="106" t="s">
        <v>2392</v>
      </c>
      <c r="AG974" s="108">
        <v>0.03</v>
      </c>
      <c r="AH974" s="108">
        <v>0.03</v>
      </c>
      <c r="AI974" s="108">
        <v>0.3</v>
      </c>
      <c r="AJ974" s="107" t="s">
        <v>1267</v>
      </c>
      <c r="AK974" s="97">
        <v>170.11</v>
      </c>
      <c r="AL974" s="108">
        <v>0.38200000000000001</v>
      </c>
      <c r="AM974" s="111"/>
      <c r="AN974" s="112">
        <v>4</v>
      </c>
      <c r="AO974" s="113" t="s">
        <v>1266</v>
      </c>
      <c r="AP974" s="113" t="s">
        <v>1267</v>
      </c>
      <c r="AQ974" s="113" t="s">
        <v>1261</v>
      </c>
      <c r="AR974" s="114" t="s">
        <v>1267</v>
      </c>
      <c r="AS974" s="114"/>
      <c r="AT974" s="107"/>
    </row>
    <row r="975" spans="1:46" x14ac:dyDescent="0.25">
      <c r="A975" s="106" t="s">
        <v>3040</v>
      </c>
      <c r="B975" s="107" t="s">
        <v>1271</v>
      </c>
      <c r="C975" s="107" t="s">
        <v>1257</v>
      </c>
      <c r="D975" s="107" t="s">
        <v>34</v>
      </c>
      <c r="E975" s="107" t="s">
        <v>22</v>
      </c>
      <c r="F975" s="107" t="s">
        <v>45</v>
      </c>
      <c r="G975" s="107" t="s">
        <v>1069</v>
      </c>
      <c r="H975" s="107" t="s">
        <v>2358</v>
      </c>
      <c r="I975" s="107" t="s">
        <v>2389</v>
      </c>
      <c r="J975" s="107" t="s">
        <v>1436</v>
      </c>
      <c r="K975" s="107" t="s">
        <v>2035</v>
      </c>
      <c r="L975" s="108">
        <v>337.87</v>
      </c>
      <c r="M975" s="93">
        <v>140</v>
      </c>
      <c r="N975" s="108">
        <v>302.31</v>
      </c>
      <c r="O975" s="107" t="s">
        <v>3036</v>
      </c>
      <c r="P975" s="107"/>
      <c r="Q975" s="107" t="s">
        <v>1321</v>
      </c>
      <c r="R975" s="107" t="s">
        <v>2358</v>
      </c>
      <c r="S975" s="107" t="s">
        <v>2035</v>
      </c>
      <c r="T975" s="93">
        <v>222.03</v>
      </c>
      <c r="U975" s="109">
        <v>7</v>
      </c>
      <c r="V975" s="110">
        <v>45931</v>
      </c>
      <c r="W975" s="110"/>
      <c r="X975" s="107"/>
      <c r="Y975" s="107"/>
      <c r="Z975" s="107"/>
      <c r="AA975" s="107"/>
      <c r="AB975" s="107"/>
      <c r="AC975" s="107"/>
      <c r="AD975" s="107" t="s">
        <v>1264</v>
      </c>
      <c r="AE975" s="110">
        <v>45124</v>
      </c>
      <c r="AF975" s="106" t="s">
        <v>2392</v>
      </c>
      <c r="AG975" s="108">
        <v>0.06</v>
      </c>
      <c r="AH975" s="108">
        <v>0.05</v>
      </c>
      <c r="AI975" s="108">
        <v>0.28000000000000003</v>
      </c>
      <c r="AJ975" s="107" t="s">
        <v>1267</v>
      </c>
      <c r="AK975" s="97">
        <v>92.42</v>
      </c>
      <c r="AL975" s="108">
        <v>0.45</v>
      </c>
      <c r="AM975" s="111"/>
      <c r="AN975" s="112">
        <v>4</v>
      </c>
      <c r="AO975" s="113" t="s">
        <v>1266</v>
      </c>
      <c r="AP975" s="113" t="s">
        <v>1267</v>
      </c>
      <c r="AQ975" s="113" t="s">
        <v>1261</v>
      </c>
      <c r="AR975" s="114" t="s">
        <v>1267</v>
      </c>
      <c r="AS975" s="114"/>
      <c r="AT975" s="107"/>
    </row>
    <row r="976" spans="1:46" x14ac:dyDescent="0.25">
      <c r="A976" s="106" t="s">
        <v>3041</v>
      </c>
      <c r="B976" s="107" t="s">
        <v>1256</v>
      </c>
      <c r="C976" s="107" t="s">
        <v>1257</v>
      </c>
      <c r="D976" s="107" t="s">
        <v>34</v>
      </c>
      <c r="E976" s="107" t="s">
        <v>22</v>
      </c>
      <c r="F976" s="107" t="s">
        <v>45</v>
      </c>
      <c r="G976" s="107" t="s">
        <v>1069</v>
      </c>
      <c r="H976" s="107" t="s">
        <v>2358</v>
      </c>
      <c r="I976" s="107" t="s">
        <v>2389</v>
      </c>
      <c r="J976" s="107" t="s">
        <v>2394</v>
      </c>
      <c r="K976" s="107" t="s">
        <v>3042</v>
      </c>
      <c r="L976" s="108">
        <v>194.09</v>
      </c>
      <c r="M976" s="93">
        <v>140</v>
      </c>
      <c r="N976" s="108">
        <v>173.67</v>
      </c>
      <c r="O976" s="107" t="s">
        <v>3043</v>
      </c>
      <c r="P976" s="107"/>
      <c r="Q976" s="107" t="s">
        <v>1321</v>
      </c>
      <c r="R976" s="107" t="s">
        <v>2358</v>
      </c>
      <c r="S976" s="107" t="s">
        <v>3042</v>
      </c>
      <c r="T976" s="93">
        <v>222.03</v>
      </c>
      <c r="U976" s="109">
        <v>7</v>
      </c>
      <c r="V976" s="110">
        <v>45931</v>
      </c>
      <c r="W976" s="110"/>
      <c r="X976" s="107"/>
      <c r="Y976" s="107"/>
      <c r="Z976" s="107"/>
      <c r="AA976" s="107"/>
      <c r="AB976" s="107"/>
      <c r="AC976" s="107"/>
      <c r="AD976" s="107" t="s">
        <v>1264</v>
      </c>
      <c r="AE976" s="110">
        <v>45124</v>
      </c>
      <c r="AF976" s="106" t="s">
        <v>2392</v>
      </c>
      <c r="AG976" s="108">
        <v>0.03</v>
      </c>
      <c r="AH976" s="108">
        <v>0.03</v>
      </c>
      <c r="AI976" s="108">
        <v>0.27</v>
      </c>
      <c r="AJ976" s="107" t="s">
        <v>1267</v>
      </c>
      <c r="AK976" s="97">
        <v>181.3</v>
      </c>
      <c r="AL976" s="108">
        <v>0.25</v>
      </c>
      <c r="AM976" s="111"/>
      <c r="AN976" s="112">
        <v>4</v>
      </c>
      <c r="AO976" s="113" t="s">
        <v>1266</v>
      </c>
      <c r="AP976" s="113" t="s">
        <v>1267</v>
      </c>
      <c r="AQ976" s="113" t="s">
        <v>1261</v>
      </c>
      <c r="AR976" s="114" t="s">
        <v>1267</v>
      </c>
      <c r="AS976" s="114"/>
      <c r="AT976" s="107"/>
    </row>
    <row r="977" spans="1:46" x14ac:dyDescent="0.25">
      <c r="A977" s="106" t="s">
        <v>3044</v>
      </c>
      <c r="B977" s="107" t="s">
        <v>1256</v>
      </c>
      <c r="C977" s="107" t="s">
        <v>1257</v>
      </c>
      <c r="D977" s="107" t="s">
        <v>34</v>
      </c>
      <c r="E977" s="107" t="s">
        <v>22</v>
      </c>
      <c r="F977" s="107" t="s">
        <v>45</v>
      </c>
      <c r="G977" s="107" t="s">
        <v>1069</v>
      </c>
      <c r="H977" s="107" t="s">
        <v>2358</v>
      </c>
      <c r="I977" s="107" t="s">
        <v>2389</v>
      </c>
      <c r="J977" s="107" t="s">
        <v>1436</v>
      </c>
      <c r="K977" s="107" t="s">
        <v>3042</v>
      </c>
      <c r="L977" s="108">
        <v>398.37</v>
      </c>
      <c r="M977" s="93">
        <v>140</v>
      </c>
      <c r="N977" s="108">
        <v>356.44</v>
      </c>
      <c r="O977" s="107" t="s">
        <v>3045</v>
      </c>
      <c r="P977" s="107"/>
      <c r="Q977" s="107" t="s">
        <v>1321</v>
      </c>
      <c r="R977" s="107" t="s">
        <v>2358</v>
      </c>
      <c r="S977" s="107" t="s">
        <v>3042</v>
      </c>
      <c r="T977" s="93">
        <v>222.03</v>
      </c>
      <c r="U977" s="109">
        <v>7</v>
      </c>
      <c r="V977" s="110">
        <v>45931</v>
      </c>
      <c r="W977" s="110"/>
      <c r="X977" s="107"/>
      <c r="Y977" s="107"/>
      <c r="Z977" s="107"/>
      <c r="AA977" s="107"/>
      <c r="AB977" s="107"/>
      <c r="AC977" s="107"/>
      <c r="AD977" s="107" t="s">
        <v>1264</v>
      </c>
      <c r="AE977" s="110">
        <v>45124</v>
      </c>
      <c r="AF977" s="106" t="s">
        <v>2392</v>
      </c>
      <c r="AG977" s="108">
        <v>7.0000000000000007E-2</v>
      </c>
      <c r="AH977" s="108">
        <v>0.06</v>
      </c>
      <c r="AI977" s="108">
        <v>0.55000000000000004</v>
      </c>
      <c r="AJ977" s="107" t="s">
        <v>1267</v>
      </c>
      <c r="AK977" s="97">
        <v>74.22</v>
      </c>
      <c r="AL977" s="108">
        <v>0.52</v>
      </c>
      <c r="AM977" s="111"/>
      <c r="AN977" s="112">
        <v>4</v>
      </c>
      <c r="AO977" s="113" t="s">
        <v>1266</v>
      </c>
      <c r="AP977" s="113" t="s">
        <v>1267</v>
      </c>
      <c r="AQ977" s="113" t="s">
        <v>1261</v>
      </c>
      <c r="AR977" s="114" t="s">
        <v>1267</v>
      </c>
      <c r="AS977" s="114"/>
      <c r="AT977" s="107"/>
    </row>
    <row r="978" spans="1:46" x14ac:dyDescent="0.25">
      <c r="A978" s="106" t="s">
        <v>3046</v>
      </c>
      <c r="B978" s="107" t="s">
        <v>1269</v>
      </c>
      <c r="C978" s="107" t="s">
        <v>1257</v>
      </c>
      <c r="D978" s="107" t="s">
        <v>34</v>
      </c>
      <c r="E978" s="107" t="s">
        <v>22</v>
      </c>
      <c r="F978" s="107" t="s">
        <v>45</v>
      </c>
      <c r="G978" s="107" t="s">
        <v>1069</v>
      </c>
      <c r="H978" s="107" t="s">
        <v>2358</v>
      </c>
      <c r="I978" s="107" t="s">
        <v>2389</v>
      </c>
      <c r="J978" s="107" t="s">
        <v>2394</v>
      </c>
      <c r="K978" s="107" t="s">
        <v>3042</v>
      </c>
      <c r="L978" s="108">
        <v>218.34</v>
      </c>
      <c r="M978" s="93">
        <v>140</v>
      </c>
      <c r="N978" s="108">
        <v>195.36</v>
      </c>
      <c r="O978" s="107" t="s">
        <v>3043</v>
      </c>
      <c r="P978" s="107"/>
      <c r="Q978" s="107" t="s">
        <v>1321</v>
      </c>
      <c r="R978" s="107" t="s">
        <v>2358</v>
      </c>
      <c r="S978" s="107" t="s">
        <v>3042</v>
      </c>
      <c r="T978" s="93">
        <v>222.03</v>
      </c>
      <c r="U978" s="109">
        <v>7</v>
      </c>
      <c r="V978" s="110">
        <v>45931</v>
      </c>
      <c r="W978" s="110"/>
      <c r="X978" s="107"/>
      <c r="Y978" s="107"/>
      <c r="Z978" s="107"/>
      <c r="AA978" s="107"/>
      <c r="AB978" s="107"/>
      <c r="AC978" s="107"/>
      <c r="AD978" s="107" t="s">
        <v>1264</v>
      </c>
      <c r="AE978" s="110">
        <v>45124</v>
      </c>
      <c r="AF978" s="106" t="s">
        <v>2392</v>
      </c>
      <c r="AG978" s="108">
        <v>0.04</v>
      </c>
      <c r="AH978" s="108">
        <v>0.03</v>
      </c>
      <c r="AI978" s="108">
        <v>0.3</v>
      </c>
      <c r="AJ978" s="107" t="s">
        <v>1267</v>
      </c>
      <c r="AK978" s="97">
        <v>158.02000000000001</v>
      </c>
      <c r="AL978" s="108">
        <v>0.28999999999999998</v>
      </c>
      <c r="AM978" s="111"/>
      <c r="AN978" s="112">
        <v>4</v>
      </c>
      <c r="AO978" s="113" t="s">
        <v>1266</v>
      </c>
      <c r="AP978" s="113" t="s">
        <v>1267</v>
      </c>
      <c r="AQ978" s="113" t="s">
        <v>1261</v>
      </c>
      <c r="AR978" s="114" t="s">
        <v>1267</v>
      </c>
      <c r="AS978" s="114"/>
      <c r="AT978" s="107"/>
    </row>
    <row r="979" spans="1:46" x14ac:dyDescent="0.25">
      <c r="A979" s="106" t="s">
        <v>3047</v>
      </c>
      <c r="B979" s="107" t="s">
        <v>1269</v>
      </c>
      <c r="C979" s="107" t="s">
        <v>1257</v>
      </c>
      <c r="D979" s="107" t="s">
        <v>34</v>
      </c>
      <c r="E979" s="107" t="s">
        <v>22</v>
      </c>
      <c r="F979" s="107" t="s">
        <v>45</v>
      </c>
      <c r="G979" s="107" t="s">
        <v>1069</v>
      </c>
      <c r="H979" s="107" t="s">
        <v>2358</v>
      </c>
      <c r="I979" s="107" t="s">
        <v>2389</v>
      </c>
      <c r="J979" s="107" t="s">
        <v>1436</v>
      </c>
      <c r="K979" s="107" t="s">
        <v>3042</v>
      </c>
      <c r="L979" s="108">
        <v>418.46</v>
      </c>
      <c r="M979" s="93">
        <v>140</v>
      </c>
      <c r="N979" s="108">
        <v>374.42</v>
      </c>
      <c r="O979" s="107" t="s">
        <v>3045</v>
      </c>
      <c r="P979" s="107"/>
      <c r="Q979" s="107" t="s">
        <v>1321</v>
      </c>
      <c r="R979" s="107" t="s">
        <v>2358</v>
      </c>
      <c r="S979" s="107" t="s">
        <v>3042</v>
      </c>
      <c r="T979" s="93">
        <v>222.03</v>
      </c>
      <c r="U979" s="109">
        <v>7</v>
      </c>
      <c r="V979" s="110">
        <v>45931</v>
      </c>
      <c r="W979" s="110"/>
      <c r="X979" s="107"/>
      <c r="Y979" s="107"/>
      <c r="Z979" s="107"/>
      <c r="AA979" s="107"/>
      <c r="AB979" s="107"/>
      <c r="AC979" s="107"/>
      <c r="AD979" s="107" t="s">
        <v>1264</v>
      </c>
      <c r="AE979" s="110">
        <v>45124</v>
      </c>
      <c r="AF979" s="106" t="s">
        <v>2392</v>
      </c>
      <c r="AG979" s="108">
        <v>7.0000000000000007E-2</v>
      </c>
      <c r="AH979" s="108">
        <v>0.06</v>
      </c>
      <c r="AI979" s="108">
        <v>0.57999999999999996</v>
      </c>
      <c r="AJ979" s="107" t="s">
        <v>1267</v>
      </c>
      <c r="AK979" s="97">
        <v>69.34</v>
      </c>
      <c r="AL979" s="108">
        <v>0.55000000000000004</v>
      </c>
      <c r="AM979" s="111"/>
      <c r="AN979" s="112">
        <v>4</v>
      </c>
      <c r="AO979" s="113" t="s">
        <v>1266</v>
      </c>
      <c r="AP979" s="113" t="s">
        <v>1267</v>
      </c>
      <c r="AQ979" s="113" t="s">
        <v>1261</v>
      </c>
      <c r="AR979" s="114" t="s">
        <v>1267</v>
      </c>
      <c r="AS979" s="114"/>
      <c r="AT979" s="107"/>
    </row>
    <row r="980" spans="1:46" x14ac:dyDescent="0.25">
      <c r="A980" s="106" t="s">
        <v>3048</v>
      </c>
      <c r="B980" s="107" t="s">
        <v>1271</v>
      </c>
      <c r="C980" s="107" t="s">
        <v>1257</v>
      </c>
      <c r="D980" s="107" t="s">
        <v>34</v>
      </c>
      <c r="E980" s="107" t="s">
        <v>22</v>
      </c>
      <c r="F980" s="107" t="s">
        <v>45</v>
      </c>
      <c r="G980" s="107" t="s">
        <v>1069</v>
      </c>
      <c r="H980" s="107" t="s">
        <v>2358</v>
      </c>
      <c r="I980" s="107" t="s">
        <v>2389</v>
      </c>
      <c r="J980" s="107" t="s">
        <v>2394</v>
      </c>
      <c r="K980" s="107" t="s">
        <v>3042</v>
      </c>
      <c r="L980" s="108">
        <v>204.98</v>
      </c>
      <c r="M980" s="93">
        <v>140</v>
      </c>
      <c r="N980" s="108">
        <v>183.41</v>
      </c>
      <c r="O980" s="107" t="s">
        <v>3043</v>
      </c>
      <c r="P980" s="107"/>
      <c r="Q980" s="107" t="s">
        <v>1321</v>
      </c>
      <c r="R980" s="107" t="s">
        <v>2358</v>
      </c>
      <c r="S980" s="107" t="s">
        <v>3042</v>
      </c>
      <c r="T980" s="93">
        <v>222.03</v>
      </c>
      <c r="U980" s="109">
        <v>7</v>
      </c>
      <c r="V980" s="110">
        <v>45931</v>
      </c>
      <c r="W980" s="110"/>
      <c r="X980" s="107"/>
      <c r="Y980" s="107"/>
      <c r="Z980" s="107"/>
      <c r="AA980" s="107"/>
      <c r="AB980" s="107"/>
      <c r="AC980" s="107"/>
      <c r="AD980" s="107" t="s">
        <v>1264</v>
      </c>
      <c r="AE980" s="110">
        <v>45124</v>
      </c>
      <c r="AF980" s="106" t="s">
        <v>2392</v>
      </c>
      <c r="AG980" s="108">
        <v>0.03</v>
      </c>
      <c r="AH980" s="108">
        <v>0.03</v>
      </c>
      <c r="AI980" s="108">
        <v>0.3</v>
      </c>
      <c r="AJ980" s="107" t="s">
        <v>1267</v>
      </c>
      <c r="AK980" s="97">
        <v>170.11</v>
      </c>
      <c r="AL980" s="108">
        <v>0.38200000000000001</v>
      </c>
      <c r="AM980" s="111"/>
      <c r="AN980" s="112">
        <v>4</v>
      </c>
      <c r="AO980" s="113" t="s">
        <v>1266</v>
      </c>
      <c r="AP980" s="113" t="s">
        <v>1267</v>
      </c>
      <c r="AQ980" s="113" t="s">
        <v>1261</v>
      </c>
      <c r="AR980" s="114" t="s">
        <v>1267</v>
      </c>
      <c r="AS980" s="114"/>
      <c r="AT980" s="107"/>
    </row>
    <row r="981" spans="1:46" x14ac:dyDescent="0.25">
      <c r="A981" s="106" t="s">
        <v>3049</v>
      </c>
      <c r="B981" s="107" t="s">
        <v>1271</v>
      </c>
      <c r="C981" s="107" t="s">
        <v>1257</v>
      </c>
      <c r="D981" s="107" t="s">
        <v>34</v>
      </c>
      <c r="E981" s="107" t="s">
        <v>22</v>
      </c>
      <c r="F981" s="107" t="s">
        <v>45</v>
      </c>
      <c r="G981" s="107" t="s">
        <v>1069</v>
      </c>
      <c r="H981" s="107" t="s">
        <v>2358</v>
      </c>
      <c r="I981" s="107" t="s">
        <v>2389</v>
      </c>
      <c r="J981" s="107" t="s">
        <v>1436</v>
      </c>
      <c r="K981" s="107" t="s">
        <v>3042</v>
      </c>
      <c r="L981" s="108">
        <v>337.87</v>
      </c>
      <c r="M981" s="93">
        <v>140</v>
      </c>
      <c r="N981" s="108">
        <v>302.31</v>
      </c>
      <c r="O981" s="107" t="s">
        <v>3045</v>
      </c>
      <c r="P981" s="107"/>
      <c r="Q981" s="107" t="s">
        <v>1321</v>
      </c>
      <c r="R981" s="107" t="s">
        <v>2358</v>
      </c>
      <c r="S981" s="107" t="s">
        <v>3042</v>
      </c>
      <c r="T981" s="93">
        <v>222.03</v>
      </c>
      <c r="U981" s="109">
        <v>7</v>
      </c>
      <c r="V981" s="110">
        <v>45931</v>
      </c>
      <c r="W981" s="110"/>
      <c r="X981" s="107"/>
      <c r="Y981" s="107"/>
      <c r="Z981" s="107"/>
      <c r="AA981" s="107"/>
      <c r="AB981" s="107"/>
      <c r="AC981" s="107"/>
      <c r="AD981" s="107" t="s">
        <v>1264</v>
      </c>
      <c r="AE981" s="110">
        <v>45124</v>
      </c>
      <c r="AF981" s="106" t="s">
        <v>2392</v>
      </c>
      <c r="AG981" s="108">
        <v>0.06</v>
      </c>
      <c r="AH981" s="108">
        <v>0.05</v>
      </c>
      <c r="AI981" s="108">
        <v>0.28000000000000003</v>
      </c>
      <c r="AJ981" s="107" t="s">
        <v>1267</v>
      </c>
      <c r="AK981" s="97">
        <v>92.42</v>
      </c>
      <c r="AL981" s="108">
        <v>0.45</v>
      </c>
      <c r="AM981" s="111"/>
      <c r="AN981" s="112">
        <v>4</v>
      </c>
      <c r="AO981" s="113" t="s">
        <v>1266</v>
      </c>
      <c r="AP981" s="113" t="s">
        <v>1267</v>
      </c>
      <c r="AQ981" s="113" t="s">
        <v>1261</v>
      </c>
      <c r="AR981" s="114" t="s">
        <v>1267</v>
      </c>
      <c r="AS981" s="114"/>
      <c r="AT981" s="107"/>
    </row>
    <row r="982" spans="1:46" x14ac:dyDescent="0.25">
      <c r="A982" s="106" t="s">
        <v>3050</v>
      </c>
      <c r="B982" s="107" t="s">
        <v>1256</v>
      </c>
      <c r="C982" s="107" t="s">
        <v>1257</v>
      </c>
      <c r="D982" s="107" t="s">
        <v>34</v>
      </c>
      <c r="E982" s="107" t="s">
        <v>22</v>
      </c>
      <c r="F982" s="107" t="s">
        <v>45</v>
      </c>
      <c r="G982" s="107" t="s">
        <v>318</v>
      </c>
      <c r="H982" s="107" t="s">
        <v>2711</v>
      </c>
      <c r="I982" s="107" t="s">
        <v>318</v>
      </c>
      <c r="J982" s="107" t="s">
        <v>2401</v>
      </c>
      <c r="K982" s="107"/>
      <c r="L982" s="108">
        <v>3.9193265815235314</v>
      </c>
      <c r="M982" s="93">
        <v>0.6</v>
      </c>
      <c r="N982" s="108">
        <v>3.5285611619427568</v>
      </c>
      <c r="O982" s="107" t="s">
        <v>3051</v>
      </c>
      <c r="P982" s="107"/>
      <c r="Q982" s="107" t="s">
        <v>1259</v>
      </c>
      <c r="R982" s="107" t="s">
        <v>2179</v>
      </c>
      <c r="S982" s="107"/>
      <c r="T982" s="93">
        <v>3.08</v>
      </c>
      <c r="U982" s="109">
        <v>15</v>
      </c>
      <c r="V982" s="110">
        <v>45931</v>
      </c>
      <c r="W982" s="110"/>
      <c r="X982" s="107" t="s">
        <v>1934</v>
      </c>
      <c r="Y982" s="107" t="s">
        <v>2105</v>
      </c>
      <c r="Z982" s="107"/>
      <c r="AA982" s="107"/>
      <c r="AB982" s="107"/>
      <c r="AC982" s="107"/>
      <c r="AD982" s="107" t="s">
        <v>1264</v>
      </c>
      <c r="AE982" s="110">
        <v>45145</v>
      </c>
      <c r="AF982" s="106" t="s">
        <v>2403</v>
      </c>
      <c r="AG982" s="108">
        <v>6.0628543438553918E-4</v>
      </c>
      <c r="AH982" s="108">
        <v>5.8215774491153234E-4</v>
      </c>
      <c r="AI982" s="108">
        <v>1.132510081771795</v>
      </c>
      <c r="AJ982" s="107" t="s">
        <v>26</v>
      </c>
      <c r="AK982" s="97">
        <v>21.966097290921844</v>
      </c>
      <c r="AL982" s="108">
        <v>9.770154187001103E-4</v>
      </c>
      <c r="AM982" s="111"/>
      <c r="AN982" s="112">
        <v>13</v>
      </c>
      <c r="AO982" s="113" t="s">
        <v>1266</v>
      </c>
      <c r="AP982" s="113" t="s">
        <v>1267</v>
      </c>
      <c r="AQ982" s="113" t="s">
        <v>1365</v>
      </c>
      <c r="AR982" s="114" t="s">
        <v>1267</v>
      </c>
      <c r="AS982" s="114"/>
      <c r="AT982" s="107"/>
    </row>
    <row r="983" spans="1:46" x14ac:dyDescent="0.25">
      <c r="A983" s="106" t="s">
        <v>3052</v>
      </c>
      <c r="B983" s="107" t="s">
        <v>1269</v>
      </c>
      <c r="C983" s="107" t="s">
        <v>1257</v>
      </c>
      <c r="D983" s="107" t="s">
        <v>34</v>
      </c>
      <c r="E983" s="107" t="s">
        <v>22</v>
      </c>
      <c r="F983" s="107" t="s">
        <v>45</v>
      </c>
      <c r="G983" s="107" t="s">
        <v>318</v>
      </c>
      <c r="H983" s="107" t="s">
        <v>2711</v>
      </c>
      <c r="I983" s="107" t="s">
        <v>318</v>
      </c>
      <c r="J983" s="107" t="s">
        <v>2401</v>
      </c>
      <c r="K983" s="107"/>
      <c r="L983" s="108">
        <v>2.7328657885528878</v>
      </c>
      <c r="M983" s="93">
        <v>0.6</v>
      </c>
      <c r="N983" s="108">
        <v>2.4617366976223281</v>
      </c>
      <c r="O983" s="107" t="s">
        <v>3051</v>
      </c>
      <c r="P983" s="107"/>
      <c r="Q983" s="107" t="s">
        <v>1259</v>
      </c>
      <c r="R983" s="107" t="s">
        <v>2179</v>
      </c>
      <c r="S983" s="107"/>
      <c r="T983" s="93">
        <v>3.08</v>
      </c>
      <c r="U983" s="109">
        <v>15</v>
      </c>
      <c r="V983" s="110">
        <v>45931</v>
      </c>
      <c r="W983" s="110"/>
      <c r="X983" s="107" t="s">
        <v>1934</v>
      </c>
      <c r="Y983" s="107" t="s">
        <v>2105</v>
      </c>
      <c r="Z983" s="107"/>
      <c r="AA983" s="107"/>
      <c r="AB983" s="107"/>
      <c r="AC983" s="107"/>
      <c r="AD983" s="107" t="s">
        <v>1264</v>
      </c>
      <c r="AE983" s="110">
        <v>45145</v>
      </c>
      <c r="AF983" s="106" t="s">
        <v>2403</v>
      </c>
      <c r="AG983" s="108">
        <v>4.3584774374272198E-4</v>
      </c>
      <c r="AH983" s="108">
        <v>4.1858616497645999E-4</v>
      </c>
      <c r="AI983" s="108">
        <v>0.81173835421049079</v>
      </c>
      <c r="AJ983" s="107" t="s">
        <v>1267</v>
      </c>
      <c r="AK983" s="97">
        <v>41.955592181771081</v>
      </c>
      <c r="AL983" s="108">
        <v>9.492986692334408E-4</v>
      </c>
      <c r="AM983" s="111"/>
      <c r="AN983" s="112">
        <v>13</v>
      </c>
      <c r="AO983" s="113" t="s">
        <v>1266</v>
      </c>
      <c r="AP983" s="113" t="s">
        <v>1267</v>
      </c>
      <c r="AQ983" s="113" t="s">
        <v>1365</v>
      </c>
      <c r="AR983" s="114" t="s">
        <v>1267</v>
      </c>
      <c r="AS983" s="114"/>
      <c r="AT983" s="107"/>
    </row>
    <row r="984" spans="1:46" x14ac:dyDescent="0.25">
      <c r="A984" s="106" t="s">
        <v>3053</v>
      </c>
      <c r="B984" s="107" t="s">
        <v>1271</v>
      </c>
      <c r="C984" s="107" t="s">
        <v>1257</v>
      </c>
      <c r="D984" s="107" t="s">
        <v>34</v>
      </c>
      <c r="E984" s="107" t="s">
        <v>22</v>
      </c>
      <c r="F984" s="107" t="s">
        <v>45</v>
      </c>
      <c r="G984" s="107" t="s">
        <v>318</v>
      </c>
      <c r="H984" s="107" t="s">
        <v>2711</v>
      </c>
      <c r="I984" s="107" t="s">
        <v>318</v>
      </c>
      <c r="J984" s="107" t="s">
        <v>2401</v>
      </c>
      <c r="K984" s="107"/>
      <c r="L984" s="108">
        <v>2.7328657885528878</v>
      </c>
      <c r="M984" s="93">
        <v>0.6</v>
      </c>
      <c r="N984" s="108">
        <v>2.4617366976223281</v>
      </c>
      <c r="O984" s="107" t="s">
        <v>3051</v>
      </c>
      <c r="P984" s="107"/>
      <c r="Q984" s="107" t="s">
        <v>1259</v>
      </c>
      <c r="R984" s="107" t="s">
        <v>2179</v>
      </c>
      <c r="S984" s="107"/>
      <c r="T984" s="93">
        <v>3.08</v>
      </c>
      <c r="U984" s="109">
        <v>15</v>
      </c>
      <c r="V984" s="110">
        <v>45931</v>
      </c>
      <c r="W984" s="110"/>
      <c r="X984" s="107" t="s">
        <v>1934</v>
      </c>
      <c r="Y984" s="107" t="s">
        <v>2105</v>
      </c>
      <c r="Z984" s="107"/>
      <c r="AA984" s="107"/>
      <c r="AB984" s="107"/>
      <c r="AC984" s="107"/>
      <c r="AD984" s="107" t="s">
        <v>1264</v>
      </c>
      <c r="AE984" s="110">
        <v>45145</v>
      </c>
      <c r="AF984" s="106" t="s">
        <v>2403</v>
      </c>
      <c r="AG984" s="108">
        <v>4.3584774374272198E-4</v>
      </c>
      <c r="AH984" s="108">
        <v>4.1858616497645999E-4</v>
      </c>
      <c r="AI984" s="108">
        <v>0.81173835421049079</v>
      </c>
      <c r="AJ984" s="107" t="s">
        <v>1267</v>
      </c>
      <c r="AK984" s="97">
        <v>41.955592181771081</v>
      </c>
      <c r="AL984" s="108">
        <v>9.492986692334408E-4</v>
      </c>
      <c r="AM984" s="111"/>
      <c r="AN984" s="112">
        <v>13</v>
      </c>
      <c r="AO984" s="113" t="s">
        <v>1266</v>
      </c>
      <c r="AP984" s="113" t="s">
        <v>1267</v>
      </c>
      <c r="AQ984" s="113" t="s">
        <v>1365</v>
      </c>
      <c r="AR984" s="114" t="s">
        <v>1267</v>
      </c>
      <c r="AS984" s="114"/>
      <c r="AT984" s="107"/>
    </row>
    <row r="985" spans="1:46" x14ac:dyDescent="0.25">
      <c r="A985" s="106" t="s">
        <v>3054</v>
      </c>
      <c r="B985" s="107" t="s">
        <v>1273</v>
      </c>
      <c r="C985" s="107" t="s">
        <v>1257</v>
      </c>
      <c r="D985" s="107" t="s">
        <v>34</v>
      </c>
      <c r="E985" s="107" t="s">
        <v>22</v>
      </c>
      <c r="F985" s="107" t="s">
        <v>45</v>
      </c>
      <c r="G985" s="107" t="s">
        <v>1757</v>
      </c>
      <c r="H985" s="107" t="s">
        <v>2634</v>
      </c>
      <c r="I985" s="107" t="s">
        <v>1750</v>
      </c>
      <c r="J985" s="107"/>
      <c r="K985" s="107"/>
      <c r="L985" s="108">
        <v>909.21116406735086</v>
      </c>
      <c r="M985" s="93">
        <v>200</v>
      </c>
      <c r="N985" s="108">
        <v>816</v>
      </c>
      <c r="O985" s="107" t="s">
        <v>3055</v>
      </c>
      <c r="P985" s="107"/>
      <c r="Q985" s="107" t="s">
        <v>1259</v>
      </c>
      <c r="R985" s="107" t="s">
        <v>2080</v>
      </c>
      <c r="S985" s="107"/>
      <c r="T985" s="93">
        <v>827</v>
      </c>
      <c r="U985" s="109">
        <v>15</v>
      </c>
      <c r="V985" s="110">
        <v>45200</v>
      </c>
      <c r="W985" s="110"/>
      <c r="X985" s="107" t="s">
        <v>1261</v>
      </c>
      <c r="Y985" s="107"/>
      <c r="Z985" s="107"/>
      <c r="AA985" s="107"/>
      <c r="AB985" s="107"/>
      <c r="AC985" s="107"/>
      <c r="AD985" s="107" t="s">
        <v>1331</v>
      </c>
      <c r="AE985" s="110"/>
      <c r="AF985" s="106"/>
      <c r="AG985" s="108">
        <v>0.12968185403115129</v>
      </c>
      <c r="AH985" s="108">
        <v>0.13529788581947363</v>
      </c>
      <c r="AI985" s="108">
        <v>0.28276471478633575</v>
      </c>
      <c r="AJ985" s="107" t="s">
        <v>1267</v>
      </c>
      <c r="AK985" s="97">
        <v>69.777141889443499</v>
      </c>
      <c r="AL985" s="108">
        <v>0.56371092172175741</v>
      </c>
      <c r="AM985" s="111"/>
      <c r="AN985" s="112">
        <v>10</v>
      </c>
      <c r="AO985" s="113" t="s">
        <v>1266</v>
      </c>
      <c r="AP985" s="113" t="s">
        <v>1267</v>
      </c>
      <c r="AQ985" s="113" t="s">
        <v>1261</v>
      </c>
      <c r="AR985" s="114" t="s">
        <v>1267</v>
      </c>
      <c r="AS985" s="114"/>
      <c r="AT985" s="107"/>
    </row>
    <row r="986" spans="1:46" x14ac:dyDescent="0.25">
      <c r="A986" s="106" t="s">
        <v>3056</v>
      </c>
      <c r="B986" s="107" t="s">
        <v>1273</v>
      </c>
      <c r="C986" s="107" t="s">
        <v>1257</v>
      </c>
      <c r="D986" s="107" t="s">
        <v>34</v>
      </c>
      <c r="E986" s="107" t="s">
        <v>22</v>
      </c>
      <c r="F986" s="107" t="s">
        <v>45</v>
      </c>
      <c r="G986" s="107" t="s">
        <v>1757</v>
      </c>
      <c r="H986" s="107" t="s">
        <v>2843</v>
      </c>
      <c r="I986" s="107" t="s">
        <v>1750</v>
      </c>
      <c r="J986" s="107"/>
      <c r="K986" s="107"/>
      <c r="L986" s="108">
        <v>909.21116406735086</v>
      </c>
      <c r="M986" s="93">
        <v>200</v>
      </c>
      <c r="N986" s="108">
        <v>816</v>
      </c>
      <c r="O986" s="107" t="s">
        <v>3057</v>
      </c>
      <c r="P986" s="107"/>
      <c r="Q986" s="107" t="s">
        <v>1259</v>
      </c>
      <c r="R986" s="107" t="s">
        <v>2332</v>
      </c>
      <c r="S986" s="107"/>
      <c r="T986" s="93">
        <v>827</v>
      </c>
      <c r="U986" s="109">
        <v>15</v>
      </c>
      <c r="V986" s="110">
        <v>45200</v>
      </c>
      <c r="W986" s="110"/>
      <c r="X986" s="107" t="s">
        <v>1261</v>
      </c>
      <c r="Y986" s="107"/>
      <c r="Z986" s="107"/>
      <c r="AA986" s="107"/>
      <c r="AB986" s="107"/>
      <c r="AC986" s="107"/>
      <c r="AD986" s="107" t="s">
        <v>1331</v>
      </c>
      <c r="AE986" s="110"/>
      <c r="AF986" s="106"/>
      <c r="AG986" s="108">
        <v>0.12968185403115129</v>
      </c>
      <c r="AH986" s="108">
        <v>0.13529788581947363</v>
      </c>
      <c r="AI986" s="108">
        <v>0.28276471478633575</v>
      </c>
      <c r="AJ986" s="107" t="s">
        <v>1267</v>
      </c>
      <c r="AK986" s="97">
        <v>69.777141889443499</v>
      </c>
      <c r="AL986" s="108">
        <v>0.56371092172175741</v>
      </c>
      <c r="AM986" s="111"/>
      <c r="AN986" s="112">
        <v>10</v>
      </c>
      <c r="AO986" s="113" t="s">
        <v>1266</v>
      </c>
      <c r="AP986" s="113" t="s">
        <v>1267</v>
      </c>
      <c r="AQ986" s="113" t="s">
        <v>1261</v>
      </c>
      <c r="AR986" s="114" t="s">
        <v>1267</v>
      </c>
      <c r="AS986" s="114"/>
      <c r="AT986" s="107"/>
    </row>
    <row r="987" spans="1:46" x14ac:dyDescent="0.25">
      <c r="A987" s="106" t="s">
        <v>3058</v>
      </c>
      <c r="B987" s="107" t="s">
        <v>1273</v>
      </c>
      <c r="C987" s="107" t="s">
        <v>1257</v>
      </c>
      <c r="D987" s="107" t="s">
        <v>34</v>
      </c>
      <c r="E987" s="107" t="s">
        <v>22</v>
      </c>
      <c r="F987" s="107" t="s">
        <v>45</v>
      </c>
      <c r="G987" s="107" t="s">
        <v>1757</v>
      </c>
      <c r="H987" s="107" t="s">
        <v>3059</v>
      </c>
      <c r="I987" s="107" t="s">
        <v>845</v>
      </c>
      <c r="J987" s="107"/>
      <c r="K987" s="107"/>
      <c r="L987" s="108">
        <v>909.21116406735086</v>
      </c>
      <c r="M987" s="93">
        <v>125</v>
      </c>
      <c r="N987" s="108">
        <v>816</v>
      </c>
      <c r="O987" s="107" t="s">
        <v>3060</v>
      </c>
      <c r="P987" s="107"/>
      <c r="Q987" s="107" t="s">
        <v>1377</v>
      </c>
      <c r="R987" s="107" t="s">
        <v>2449</v>
      </c>
      <c r="S987" s="107"/>
      <c r="T987" s="93">
        <v>125</v>
      </c>
      <c r="U987" s="109">
        <v>15</v>
      </c>
      <c r="V987" s="110">
        <v>45200</v>
      </c>
      <c r="W987" s="110"/>
      <c r="X987" s="107" t="s">
        <v>1261</v>
      </c>
      <c r="Y987" s="107"/>
      <c r="Z987" s="107"/>
      <c r="AA987" s="107"/>
      <c r="AB987" s="107"/>
      <c r="AC987" s="107"/>
      <c r="AD987" s="107" t="s">
        <v>1331</v>
      </c>
      <c r="AE987" s="110"/>
      <c r="AF987" s="106"/>
      <c r="AG987" s="108">
        <v>0.12968185403115129</v>
      </c>
      <c r="AH987" s="108">
        <v>0.13529788581947363</v>
      </c>
      <c r="AI987" s="108">
        <v>1.8707713530263972</v>
      </c>
      <c r="AJ987" s="107" t="s">
        <v>26</v>
      </c>
      <c r="AK987" s="97">
        <v>-10.326870862626784</v>
      </c>
      <c r="AL987" s="108">
        <v>0.56371092172175741</v>
      </c>
      <c r="AM987" s="111"/>
      <c r="AN987" s="112">
        <v>10</v>
      </c>
      <c r="AO987" s="113" t="s">
        <v>1266</v>
      </c>
      <c r="AP987" s="113" t="s">
        <v>1267</v>
      </c>
      <c r="AQ987" s="113" t="s">
        <v>1261</v>
      </c>
      <c r="AR987" s="114" t="s">
        <v>1267</v>
      </c>
      <c r="AS987" s="114"/>
      <c r="AT987" s="107"/>
    </row>
    <row r="988" spans="1:46" x14ac:dyDescent="0.25">
      <c r="A988" s="106" t="s">
        <v>3061</v>
      </c>
      <c r="B988" s="107" t="s">
        <v>1273</v>
      </c>
      <c r="C988" s="107" t="s">
        <v>2871</v>
      </c>
      <c r="D988" s="107" t="s">
        <v>34</v>
      </c>
      <c r="E988" s="107" t="s">
        <v>22</v>
      </c>
      <c r="F988" s="107" t="s">
        <v>45</v>
      </c>
      <c r="G988" s="107" t="s">
        <v>3062</v>
      </c>
      <c r="H988" s="107" t="s">
        <v>3063</v>
      </c>
      <c r="I988" s="107" t="s">
        <v>3064</v>
      </c>
      <c r="J988" s="107"/>
      <c r="K988" s="107"/>
      <c r="L988" s="108">
        <v>36.08</v>
      </c>
      <c r="M988" s="93">
        <v>60</v>
      </c>
      <c r="N988" s="108">
        <v>32</v>
      </c>
      <c r="O988" s="107" t="s">
        <v>3065</v>
      </c>
      <c r="P988" s="107"/>
      <c r="Q988" s="107" t="s">
        <v>1321</v>
      </c>
      <c r="R988" s="107" t="s">
        <v>2179</v>
      </c>
      <c r="S988" s="107"/>
      <c r="T988" s="93">
        <v>181.12</v>
      </c>
      <c r="U988" s="109">
        <v>18</v>
      </c>
      <c r="V988" s="110">
        <v>45200</v>
      </c>
      <c r="W988" s="110"/>
      <c r="X988" s="107" t="s">
        <v>1261</v>
      </c>
      <c r="Y988" s="107"/>
      <c r="Z988" s="107"/>
      <c r="AA988" s="107"/>
      <c r="AB988" s="107"/>
      <c r="AC988" s="107"/>
      <c r="AD988" s="107" t="s">
        <v>1264</v>
      </c>
      <c r="AE988" s="110">
        <v>45152</v>
      </c>
      <c r="AF988" s="106" t="s">
        <v>3066</v>
      </c>
      <c r="AG988" s="108">
        <v>5.8342510363411605E-3</v>
      </c>
      <c r="AH988" s="108">
        <v>5.5977481951816292E-3</v>
      </c>
      <c r="AI988" s="108">
        <v>0.14817869532252739</v>
      </c>
      <c r="AJ988" s="107" t="s">
        <v>1267</v>
      </c>
      <c r="AK988" s="97">
        <v>436.41341812189012</v>
      </c>
      <c r="AL988" s="108">
        <v>1.8888888888888889E-2</v>
      </c>
      <c r="AM988" s="111"/>
      <c r="AN988" s="112">
        <v>10</v>
      </c>
      <c r="AO988" s="113" t="s">
        <v>1266</v>
      </c>
      <c r="AP988" s="113" t="s">
        <v>1267</v>
      </c>
      <c r="AQ988" s="113" t="s">
        <v>1261</v>
      </c>
      <c r="AR988" s="114" t="s">
        <v>1267</v>
      </c>
      <c r="AS988" s="114"/>
      <c r="AT988" s="107"/>
    </row>
    <row r="989" spans="1:46" x14ac:dyDescent="0.25">
      <c r="A989" s="106" t="s">
        <v>3067</v>
      </c>
      <c r="B989" s="107" t="s">
        <v>1273</v>
      </c>
      <c r="C989" s="107" t="s">
        <v>2879</v>
      </c>
      <c r="D989" s="107" t="s">
        <v>34</v>
      </c>
      <c r="E989" s="107" t="s">
        <v>22</v>
      </c>
      <c r="F989" s="107" t="s">
        <v>45</v>
      </c>
      <c r="G989" s="107" t="s">
        <v>3062</v>
      </c>
      <c r="H989" s="107" t="s">
        <v>3063</v>
      </c>
      <c r="I989" s="107" t="s">
        <v>3064</v>
      </c>
      <c r="J989" s="107"/>
      <c r="K989" s="107"/>
      <c r="L989" s="108">
        <v>96.91</v>
      </c>
      <c r="M989" s="93">
        <v>60</v>
      </c>
      <c r="N989" s="108">
        <v>87</v>
      </c>
      <c r="O989" s="107" t="s">
        <v>3065</v>
      </c>
      <c r="P989" s="107"/>
      <c r="Q989" s="107" t="s">
        <v>1321</v>
      </c>
      <c r="R989" s="107" t="s">
        <v>2179</v>
      </c>
      <c r="S989" s="107"/>
      <c r="T989" s="93">
        <v>181.12</v>
      </c>
      <c r="U989" s="109">
        <v>18</v>
      </c>
      <c r="V989" s="110">
        <v>45200</v>
      </c>
      <c r="W989" s="110"/>
      <c r="X989" s="107" t="s">
        <v>1261</v>
      </c>
      <c r="Y989" s="107"/>
      <c r="Z989" s="107"/>
      <c r="AA989" s="107"/>
      <c r="AB989" s="107"/>
      <c r="AC989" s="107"/>
      <c r="AD989" s="107" t="s">
        <v>1264</v>
      </c>
      <c r="AE989" s="110">
        <v>45152</v>
      </c>
      <c r="AF989" s="106" t="s">
        <v>3066</v>
      </c>
      <c r="AG989" s="108">
        <v>1.5670746039556895E-2</v>
      </c>
      <c r="AH989" s="108">
        <v>1.5035501526017942E-2</v>
      </c>
      <c r="AI989" s="108">
        <v>0.39800664873831798</v>
      </c>
      <c r="AJ989" s="107" t="s">
        <v>1267</v>
      </c>
      <c r="AK989" s="97">
        <v>144.94599885241735</v>
      </c>
      <c r="AL989" s="108">
        <v>0.05</v>
      </c>
      <c r="AM989" s="111"/>
      <c r="AN989" s="112">
        <v>10</v>
      </c>
      <c r="AO989" s="113" t="s">
        <v>1266</v>
      </c>
      <c r="AP989" s="113" t="s">
        <v>1267</v>
      </c>
      <c r="AQ989" s="113" t="s">
        <v>1261</v>
      </c>
      <c r="AR989" s="114" t="s">
        <v>1267</v>
      </c>
      <c r="AS989" s="114"/>
      <c r="AT989" s="107"/>
    </row>
    <row r="990" spans="1:46" x14ac:dyDescent="0.25">
      <c r="A990" s="106" t="s">
        <v>3068</v>
      </c>
      <c r="B990" s="107" t="s">
        <v>1273</v>
      </c>
      <c r="C990" s="107" t="s">
        <v>2881</v>
      </c>
      <c r="D990" s="107" t="s">
        <v>34</v>
      </c>
      <c r="E990" s="107" t="s">
        <v>22</v>
      </c>
      <c r="F990" s="107" t="s">
        <v>45</v>
      </c>
      <c r="G990" s="107" t="s">
        <v>3062</v>
      </c>
      <c r="H990" s="107" t="s">
        <v>3063</v>
      </c>
      <c r="I990" s="107" t="s">
        <v>3064</v>
      </c>
      <c r="J990" s="107"/>
      <c r="K990" s="107"/>
      <c r="L990" s="108">
        <v>145.07</v>
      </c>
      <c r="M990" s="93">
        <v>60</v>
      </c>
      <c r="N990" s="108">
        <v>130</v>
      </c>
      <c r="O990" s="107" t="s">
        <v>3065</v>
      </c>
      <c r="P990" s="107"/>
      <c r="Q990" s="107" t="s">
        <v>1321</v>
      </c>
      <c r="R990" s="107" t="s">
        <v>2179</v>
      </c>
      <c r="S990" s="107"/>
      <c r="T990" s="93">
        <v>181.12</v>
      </c>
      <c r="U990" s="109">
        <v>18</v>
      </c>
      <c r="V990" s="110">
        <v>45200</v>
      </c>
      <c r="W990" s="110"/>
      <c r="X990" s="107" t="s">
        <v>1261</v>
      </c>
      <c r="Y990" s="107"/>
      <c r="Z990" s="107"/>
      <c r="AA990" s="107"/>
      <c r="AB990" s="107"/>
      <c r="AC990" s="107"/>
      <c r="AD990" s="107" t="s">
        <v>1264</v>
      </c>
      <c r="AE990" s="110">
        <v>45152</v>
      </c>
      <c r="AF990" s="106" t="s">
        <v>3066</v>
      </c>
      <c r="AG990" s="108">
        <v>2.3458230185070206E-2</v>
      </c>
      <c r="AH990" s="108">
        <v>2.2507304684472849E-2</v>
      </c>
      <c r="AI990" s="108">
        <v>0.59579368829818924</v>
      </c>
      <c r="AJ990" s="107" t="s">
        <v>1267</v>
      </c>
      <c r="AK990" s="97">
        <v>87.555938169844467</v>
      </c>
      <c r="AL990" s="108">
        <v>7.5000000000000011E-2</v>
      </c>
      <c r="AM990" s="111"/>
      <c r="AN990" s="112">
        <v>10</v>
      </c>
      <c r="AO990" s="113" t="s">
        <v>1266</v>
      </c>
      <c r="AP990" s="113" t="s">
        <v>1267</v>
      </c>
      <c r="AQ990" s="113" t="s">
        <v>1261</v>
      </c>
      <c r="AR990" s="114" t="s">
        <v>1267</v>
      </c>
      <c r="AS990" s="114"/>
      <c r="AT990" s="107"/>
    </row>
    <row r="991" spans="1:46" x14ac:dyDescent="0.25">
      <c r="A991" s="106" t="s">
        <v>3069</v>
      </c>
      <c r="B991" s="107" t="s">
        <v>1273</v>
      </c>
      <c r="C991" s="107" t="s">
        <v>2871</v>
      </c>
      <c r="D991" s="107" t="s">
        <v>34</v>
      </c>
      <c r="E991" s="107" t="s">
        <v>22</v>
      </c>
      <c r="F991" s="107" t="s">
        <v>45</v>
      </c>
      <c r="G991" s="107" t="s">
        <v>3062</v>
      </c>
      <c r="H991" s="107" t="s">
        <v>3070</v>
      </c>
      <c r="I991" s="107" t="s">
        <v>3064</v>
      </c>
      <c r="J991" s="107"/>
      <c r="K991" s="107"/>
      <c r="L991" s="108">
        <v>30.66</v>
      </c>
      <c r="M991" s="93">
        <v>60</v>
      </c>
      <c r="N991" s="108">
        <v>28</v>
      </c>
      <c r="O991" s="107" t="s">
        <v>3071</v>
      </c>
      <c r="P991" s="107"/>
      <c r="Q991" s="107" t="s">
        <v>1321</v>
      </c>
      <c r="R991" s="107" t="s">
        <v>2052</v>
      </c>
      <c r="S991" s="107"/>
      <c r="T991" s="93">
        <v>181.12</v>
      </c>
      <c r="U991" s="109">
        <v>18</v>
      </c>
      <c r="V991" s="110">
        <v>45200</v>
      </c>
      <c r="W991" s="110"/>
      <c r="X991" s="107" t="s">
        <v>1261</v>
      </c>
      <c r="Y991" s="107"/>
      <c r="Z991" s="107"/>
      <c r="AA991" s="107"/>
      <c r="AB991" s="107"/>
      <c r="AC991" s="107"/>
      <c r="AD991" s="107" t="s">
        <v>1264</v>
      </c>
      <c r="AE991" s="110">
        <v>45152</v>
      </c>
      <c r="AF991" s="106" t="s">
        <v>3066</v>
      </c>
      <c r="AG991" s="108">
        <v>4.9585152759626496E-3</v>
      </c>
      <c r="AH991" s="108">
        <v>4.7575121063366923E-3</v>
      </c>
      <c r="AI991" s="108">
        <v>0.12593670031547863</v>
      </c>
      <c r="AJ991" s="107" t="s">
        <v>1267</v>
      </c>
      <c r="AK991" s="97">
        <v>518.42227177868438</v>
      </c>
      <c r="AL991" s="108">
        <v>1.6111111111111111E-2</v>
      </c>
      <c r="AM991" s="111"/>
      <c r="AN991" s="112">
        <v>10</v>
      </c>
      <c r="AO991" s="113" t="s">
        <v>1266</v>
      </c>
      <c r="AP991" s="113" t="s">
        <v>1267</v>
      </c>
      <c r="AQ991" s="113" t="s">
        <v>1261</v>
      </c>
      <c r="AR991" s="114" t="s">
        <v>1267</v>
      </c>
      <c r="AS991" s="114"/>
      <c r="AT991" s="107"/>
    </row>
    <row r="992" spans="1:46" x14ac:dyDescent="0.25">
      <c r="A992" s="106" t="s">
        <v>3072</v>
      </c>
      <c r="B992" s="107" t="s">
        <v>1273</v>
      </c>
      <c r="C992" s="107" t="s">
        <v>2879</v>
      </c>
      <c r="D992" s="107" t="s">
        <v>34</v>
      </c>
      <c r="E992" s="107" t="s">
        <v>22</v>
      </c>
      <c r="F992" s="107" t="s">
        <v>45</v>
      </c>
      <c r="G992" s="107" t="s">
        <v>3062</v>
      </c>
      <c r="H992" s="107" t="s">
        <v>3070</v>
      </c>
      <c r="I992" s="107" t="s">
        <v>3064</v>
      </c>
      <c r="J992" s="107"/>
      <c r="K992" s="107"/>
      <c r="L992" s="108">
        <v>77.92</v>
      </c>
      <c r="M992" s="93">
        <v>60</v>
      </c>
      <c r="N992" s="108">
        <v>70</v>
      </c>
      <c r="O992" s="107" t="s">
        <v>3071</v>
      </c>
      <c r="P992" s="107"/>
      <c r="Q992" s="107" t="s">
        <v>1321</v>
      </c>
      <c r="R992" s="107" t="s">
        <v>2052</v>
      </c>
      <c r="S992" s="107"/>
      <c r="T992" s="93">
        <v>181.12</v>
      </c>
      <c r="U992" s="109">
        <v>18</v>
      </c>
      <c r="V992" s="110">
        <v>45200</v>
      </c>
      <c r="W992" s="110"/>
      <c r="X992" s="107" t="s">
        <v>1261</v>
      </c>
      <c r="Y992" s="107"/>
      <c r="Z992" s="107"/>
      <c r="AA992" s="107"/>
      <c r="AB992" s="107"/>
      <c r="AC992" s="107"/>
      <c r="AD992" s="107" t="s">
        <v>1264</v>
      </c>
      <c r="AE992" s="110">
        <v>45152</v>
      </c>
      <c r="AF992" s="106" t="s">
        <v>3066</v>
      </c>
      <c r="AG992" s="108">
        <v>1.2600494042794366E-2</v>
      </c>
      <c r="AH992" s="108">
        <v>1.2089708232829717E-2</v>
      </c>
      <c r="AI992" s="108">
        <v>0.32002818460336241</v>
      </c>
      <c r="AJ992" s="107" t="s">
        <v>1267</v>
      </c>
      <c r="AK992" s="97">
        <v>187.06918381907681</v>
      </c>
      <c r="AL992" s="108">
        <v>0.04</v>
      </c>
      <c r="AM992" s="111"/>
      <c r="AN992" s="112">
        <v>10</v>
      </c>
      <c r="AO992" s="113" t="s">
        <v>1266</v>
      </c>
      <c r="AP992" s="113" t="s">
        <v>1267</v>
      </c>
      <c r="AQ992" s="113" t="s">
        <v>1261</v>
      </c>
      <c r="AR992" s="114" t="s">
        <v>1267</v>
      </c>
      <c r="AS992" s="114"/>
      <c r="AT992" s="107"/>
    </row>
    <row r="993" spans="1:46" x14ac:dyDescent="0.25">
      <c r="A993" s="106" t="s">
        <v>3073</v>
      </c>
      <c r="B993" s="107" t="s">
        <v>1273</v>
      </c>
      <c r="C993" s="107" t="s">
        <v>2881</v>
      </c>
      <c r="D993" s="107" t="s">
        <v>34</v>
      </c>
      <c r="E993" s="107" t="s">
        <v>22</v>
      </c>
      <c r="F993" s="107" t="s">
        <v>45</v>
      </c>
      <c r="G993" s="107" t="s">
        <v>3062</v>
      </c>
      <c r="H993" s="107" t="s">
        <v>3070</v>
      </c>
      <c r="I993" s="107" t="s">
        <v>3064</v>
      </c>
      <c r="J993" s="107"/>
      <c r="K993" s="107"/>
      <c r="L993" s="108">
        <v>116.6</v>
      </c>
      <c r="M993" s="93">
        <v>60</v>
      </c>
      <c r="N993" s="108">
        <v>105</v>
      </c>
      <c r="O993" s="107" t="s">
        <v>3071</v>
      </c>
      <c r="P993" s="107"/>
      <c r="Q993" s="107" t="s">
        <v>1321</v>
      </c>
      <c r="R993" s="107" t="s">
        <v>2052</v>
      </c>
      <c r="S993" s="107"/>
      <c r="T993" s="93">
        <v>181.12</v>
      </c>
      <c r="U993" s="109">
        <v>18</v>
      </c>
      <c r="V993" s="110">
        <v>45200</v>
      </c>
      <c r="W993" s="110"/>
      <c r="X993" s="107" t="s">
        <v>1261</v>
      </c>
      <c r="Y993" s="107"/>
      <c r="Z993" s="107"/>
      <c r="AA993" s="107"/>
      <c r="AB993" s="107"/>
      <c r="AC993" s="107"/>
      <c r="AD993" s="107" t="s">
        <v>1264</v>
      </c>
      <c r="AE993" s="110">
        <v>45152</v>
      </c>
      <c r="AF993" s="106" t="s">
        <v>3066</v>
      </c>
      <c r="AG993" s="108">
        <v>1.8854110696292146E-2</v>
      </c>
      <c r="AH993" s="108">
        <v>1.8089822235025352E-2</v>
      </c>
      <c r="AI993" s="108">
        <v>0.47885795572402096</v>
      </c>
      <c r="AJ993" s="107" t="s">
        <v>1267</v>
      </c>
      <c r="AK993" s="97">
        <v>115.75727622275974</v>
      </c>
      <c r="AL993" s="108">
        <v>6.0000000000000005E-2</v>
      </c>
      <c r="AM993" s="111"/>
      <c r="AN993" s="112">
        <v>10</v>
      </c>
      <c r="AO993" s="113" t="s">
        <v>1266</v>
      </c>
      <c r="AP993" s="113" t="s">
        <v>1267</v>
      </c>
      <c r="AQ993" s="113" t="s">
        <v>1261</v>
      </c>
      <c r="AR993" s="114" t="s">
        <v>1267</v>
      </c>
      <c r="AS993" s="114"/>
      <c r="AT993" s="107"/>
    </row>
    <row r="994" spans="1:46" x14ac:dyDescent="0.25">
      <c r="A994" s="106" t="s">
        <v>3074</v>
      </c>
      <c r="B994" s="107" t="s">
        <v>1256</v>
      </c>
      <c r="C994" s="107" t="s">
        <v>1257</v>
      </c>
      <c r="D994" s="107" t="s">
        <v>34</v>
      </c>
      <c r="E994" s="107" t="s">
        <v>22</v>
      </c>
      <c r="F994" s="107" t="s">
        <v>45</v>
      </c>
      <c r="G994" s="107" t="s">
        <v>1069</v>
      </c>
      <c r="H994" s="107" t="s">
        <v>2711</v>
      </c>
      <c r="I994" s="107" t="s">
        <v>2451</v>
      </c>
      <c r="J994" s="107" t="s">
        <v>2442</v>
      </c>
      <c r="K994" s="107"/>
      <c r="L994" s="108">
        <v>80.434690340179614</v>
      </c>
      <c r="M994" s="93">
        <v>35</v>
      </c>
      <c r="N994" s="108">
        <v>72.118695948052135</v>
      </c>
      <c r="O994" s="107" t="s">
        <v>3075</v>
      </c>
      <c r="P994" s="107"/>
      <c r="Q994" s="107" t="s">
        <v>1321</v>
      </c>
      <c r="R994" s="107" t="s">
        <v>2179</v>
      </c>
      <c r="S994" s="107"/>
      <c r="T994" s="93">
        <v>148.58000000000001</v>
      </c>
      <c r="U994" s="109">
        <v>15</v>
      </c>
      <c r="V994" s="110">
        <v>45931</v>
      </c>
      <c r="W994" s="110"/>
      <c r="X994" s="107" t="s">
        <v>1261</v>
      </c>
      <c r="Y994" s="107"/>
      <c r="Z994" s="107"/>
      <c r="AA994" s="107"/>
      <c r="AB994" s="107"/>
      <c r="AC994" s="107" t="s">
        <v>2444</v>
      </c>
      <c r="AD994" s="107" t="s">
        <v>1264</v>
      </c>
      <c r="AE994" s="110">
        <v>44726</v>
      </c>
      <c r="AF994" s="106" t="s">
        <v>2445</v>
      </c>
      <c r="AG994" s="108">
        <v>1.1527831114961664E-2</v>
      </c>
      <c r="AH994" s="108">
        <v>1.1045694011154305E-2</v>
      </c>
      <c r="AI994" s="108">
        <v>0.92120099473218708</v>
      </c>
      <c r="AJ994" s="107" t="s">
        <v>1267</v>
      </c>
      <c r="AK994" s="97">
        <v>32.557399215543256</v>
      </c>
      <c r="AL994" s="108">
        <v>4.5999999999999999E-2</v>
      </c>
      <c r="AM994" s="111"/>
      <c r="AN994" s="112">
        <v>4</v>
      </c>
      <c r="AO994" s="113" t="s">
        <v>1266</v>
      </c>
      <c r="AP994" s="113" t="s">
        <v>1267</v>
      </c>
      <c r="AQ994" s="113" t="s">
        <v>1261</v>
      </c>
      <c r="AR994" s="114" t="s">
        <v>1267</v>
      </c>
      <c r="AS994" s="114"/>
      <c r="AT994" s="107"/>
    </row>
    <row r="995" spans="1:46" x14ac:dyDescent="0.25">
      <c r="A995" s="106" t="s">
        <v>3076</v>
      </c>
      <c r="B995" s="107" t="s">
        <v>1269</v>
      </c>
      <c r="C995" s="107" t="s">
        <v>1257</v>
      </c>
      <c r="D995" s="107" t="s">
        <v>34</v>
      </c>
      <c r="E995" s="107" t="s">
        <v>22</v>
      </c>
      <c r="F995" s="107" t="s">
        <v>45</v>
      </c>
      <c r="G995" s="107" t="s">
        <v>1069</v>
      </c>
      <c r="H995" s="107" t="s">
        <v>2711</v>
      </c>
      <c r="I995" s="107" t="s">
        <v>2451</v>
      </c>
      <c r="J995" s="107" t="s">
        <v>2442</v>
      </c>
      <c r="K995" s="107"/>
      <c r="L995" s="108">
        <v>90</v>
      </c>
      <c r="M995" s="93">
        <v>35</v>
      </c>
      <c r="N995" s="108">
        <v>81.049378814288659</v>
      </c>
      <c r="O995" s="107" t="s">
        <v>3075</v>
      </c>
      <c r="P995" s="107"/>
      <c r="Q995" s="107" t="s">
        <v>1321</v>
      </c>
      <c r="R995" s="107" t="s">
        <v>2179</v>
      </c>
      <c r="S995" s="107"/>
      <c r="T995" s="93">
        <v>148.58000000000001</v>
      </c>
      <c r="U995" s="109">
        <v>15</v>
      </c>
      <c r="V995" s="110">
        <v>45200</v>
      </c>
      <c r="W995" s="110"/>
      <c r="X995" s="107" t="s">
        <v>1261</v>
      </c>
      <c r="Y995" s="107"/>
      <c r="Z995" s="107"/>
      <c r="AA995" s="107"/>
      <c r="AB995" s="107"/>
      <c r="AC995" s="107" t="s">
        <v>2444</v>
      </c>
      <c r="AD995" s="107" t="s">
        <v>1264</v>
      </c>
      <c r="AE995" s="110">
        <v>44726</v>
      </c>
      <c r="AF995" s="106" t="s">
        <v>2445</v>
      </c>
      <c r="AG995" s="108">
        <v>1.2955E-2</v>
      </c>
      <c r="AH995" s="108">
        <v>0.01</v>
      </c>
      <c r="AI995" s="108">
        <v>0.35</v>
      </c>
      <c r="AJ995" s="107" t="s">
        <v>1267</v>
      </c>
      <c r="AK995" s="97">
        <v>121.9</v>
      </c>
      <c r="AL995" s="108">
        <v>5.2000000000000005E-2</v>
      </c>
      <c r="AM995" s="111"/>
      <c r="AN995" s="112">
        <v>4</v>
      </c>
      <c r="AO995" s="113" t="s">
        <v>1266</v>
      </c>
      <c r="AP995" s="113" t="s">
        <v>1267</v>
      </c>
      <c r="AQ995" s="113" t="s">
        <v>1261</v>
      </c>
      <c r="AR995" s="114" t="s">
        <v>1267</v>
      </c>
      <c r="AS995" s="114"/>
      <c r="AT995" s="107"/>
    </row>
    <row r="996" spans="1:46" x14ac:dyDescent="0.25">
      <c r="A996" s="106" t="s">
        <v>3077</v>
      </c>
      <c r="B996" s="107" t="s">
        <v>1271</v>
      </c>
      <c r="C996" s="107" t="s">
        <v>1257</v>
      </c>
      <c r="D996" s="107" t="s">
        <v>34</v>
      </c>
      <c r="E996" s="107" t="s">
        <v>22</v>
      </c>
      <c r="F996" s="107" t="s">
        <v>45</v>
      </c>
      <c r="G996" s="107" t="s">
        <v>1069</v>
      </c>
      <c r="H996" s="107" t="s">
        <v>2711</v>
      </c>
      <c r="I996" s="107" t="s">
        <v>2451</v>
      </c>
      <c r="J996" s="107" t="s">
        <v>2442</v>
      </c>
      <c r="K996" s="107"/>
      <c r="L996" s="108">
        <v>123</v>
      </c>
      <c r="M996" s="93">
        <v>35</v>
      </c>
      <c r="N996" s="108">
        <v>109.93694370435455</v>
      </c>
      <c r="O996" s="107" t="s">
        <v>3075</v>
      </c>
      <c r="P996" s="107"/>
      <c r="Q996" s="107" t="s">
        <v>1321</v>
      </c>
      <c r="R996" s="107" t="s">
        <v>2179</v>
      </c>
      <c r="S996" s="107"/>
      <c r="T996" s="93">
        <v>142.63</v>
      </c>
      <c r="U996" s="109">
        <v>15</v>
      </c>
      <c r="V996" s="110">
        <v>45200</v>
      </c>
      <c r="W996" s="110"/>
      <c r="X996" s="107" t="s">
        <v>1261</v>
      </c>
      <c r="Y996" s="107"/>
      <c r="Z996" s="107"/>
      <c r="AA996" s="107"/>
      <c r="AB996" s="107"/>
      <c r="AC996" s="107" t="s">
        <v>2444</v>
      </c>
      <c r="AD996" s="107" t="s">
        <v>1264</v>
      </c>
      <c r="AE996" s="110">
        <v>44726</v>
      </c>
      <c r="AF996" s="106" t="s">
        <v>2445</v>
      </c>
      <c r="AG996" s="108">
        <v>1.7572999999999998E-2</v>
      </c>
      <c r="AH996" s="108">
        <v>0.02</v>
      </c>
      <c r="AI996" s="108">
        <v>0.48</v>
      </c>
      <c r="AJ996" s="107" t="s">
        <v>1267</v>
      </c>
      <c r="AK996" s="97">
        <v>83.78</v>
      </c>
      <c r="AL996" s="108">
        <v>7.0000000000000007E-2</v>
      </c>
      <c r="AM996" s="111"/>
      <c r="AN996" s="112">
        <v>4</v>
      </c>
      <c r="AO996" s="113" t="s">
        <v>1266</v>
      </c>
      <c r="AP996" s="113" t="s">
        <v>1267</v>
      </c>
      <c r="AQ996" s="113" t="s">
        <v>1261</v>
      </c>
      <c r="AR996" s="114" t="s">
        <v>1267</v>
      </c>
      <c r="AS996" s="114"/>
      <c r="AT996" s="107"/>
    </row>
    <row r="997" spans="1:46" x14ac:dyDescent="0.25">
      <c r="A997" s="106" t="s">
        <v>3078</v>
      </c>
      <c r="B997" s="107" t="s">
        <v>1256</v>
      </c>
      <c r="C997" s="107" t="s">
        <v>1257</v>
      </c>
      <c r="D997" s="107" t="s">
        <v>34</v>
      </c>
      <c r="E997" s="107" t="s">
        <v>22</v>
      </c>
      <c r="F997" s="107" t="s">
        <v>45</v>
      </c>
      <c r="G997" s="107" t="s">
        <v>1069</v>
      </c>
      <c r="H997" s="107" t="s">
        <v>3006</v>
      </c>
      <c r="I997" s="107" t="s">
        <v>2451</v>
      </c>
      <c r="J997" s="107" t="s">
        <v>2442</v>
      </c>
      <c r="K997" s="107"/>
      <c r="L997" s="108">
        <v>66</v>
      </c>
      <c r="M997" s="93">
        <v>35</v>
      </c>
      <c r="N997" s="108">
        <v>58.911235335664834</v>
      </c>
      <c r="O997" s="107" t="s">
        <v>3079</v>
      </c>
      <c r="P997" s="107"/>
      <c r="Q997" s="107" t="s">
        <v>1321</v>
      </c>
      <c r="R997" s="107" t="s">
        <v>2449</v>
      </c>
      <c r="S997" s="107"/>
      <c r="T997" s="93">
        <v>148.58000000000001</v>
      </c>
      <c r="U997" s="109">
        <v>15</v>
      </c>
      <c r="V997" s="110">
        <v>45200</v>
      </c>
      <c r="W997" s="110"/>
      <c r="X997" s="107" t="s">
        <v>1261</v>
      </c>
      <c r="Y997" s="107"/>
      <c r="Z997" s="107"/>
      <c r="AA997" s="107"/>
      <c r="AB997" s="107"/>
      <c r="AC997" s="107" t="s">
        <v>2444</v>
      </c>
      <c r="AD997" s="107" t="s">
        <v>1264</v>
      </c>
      <c r="AE997" s="110">
        <v>44726</v>
      </c>
      <c r="AF997" s="106" t="s">
        <v>2445</v>
      </c>
      <c r="AG997" s="108">
        <v>6.6369999999999997E-3</v>
      </c>
      <c r="AH997" s="108">
        <v>0.01</v>
      </c>
      <c r="AI997" s="108">
        <v>0.26</v>
      </c>
      <c r="AJ997" s="107" t="s">
        <v>1267</v>
      </c>
      <c r="AK997" s="97">
        <v>176.42</v>
      </c>
      <c r="AL997" s="108">
        <v>3.7999999999999999E-2</v>
      </c>
      <c r="AM997" s="111"/>
      <c r="AN997" s="112">
        <v>4</v>
      </c>
      <c r="AO997" s="113" t="s">
        <v>1266</v>
      </c>
      <c r="AP997" s="113" t="s">
        <v>1267</v>
      </c>
      <c r="AQ997" s="113" t="s">
        <v>1261</v>
      </c>
      <c r="AR997" s="114" t="s">
        <v>1267</v>
      </c>
      <c r="AS997" s="114"/>
      <c r="AT997" s="107"/>
    </row>
    <row r="998" spans="1:46" x14ac:dyDescent="0.25">
      <c r="A998" s="106" t="s">
        <v>3080</v>
      </c>
      <c r="B998" s="107" t="s">
        <v>1269</v>
      </c>
      <c r="C998" s="107" t="s">
        <v>1257</v>
      </c>
      <c r="D998" s="107" t="s">
        <v>34</v>
      </c>
      <c r="E998" s="107" t="s">
        <v>22</v>
      </c>
      <c r="F998" s="107" t="s">
        <v>45</v>
      </c>
      <c r="G998" s="107" t="s">
        <v>1069</v>
      </c>
      <c r="H998" s="107" t="s">
        <v>3006</v>
      </c>
      <c r="I998" s="107" t="s">
        <v>2451</v>
      </c>
      <c r="J998" s="107" t="s">
        <v>2442</v>
      </c>
      <c r="K998" s="107"/>
      <c r="L998" s="108">
        <v>79.522200464729792</v>
      </c>
      <c r="M998" s="93">
        <v>35</v>
      </c>
      <c r="N998" s="108">
        <v>71.300546719094783</v>
      </c>
      <c r="O998" s="107" t="s">
        <v>3079</v>
      </c>
      <c r="P998" s="107"/>
      <c r="Q998" s="107" t="s">
        <v>1321</v>
      </c>
      <c r="R998" s="107" t="s">
        <v>2449</v>
      </c>
      <c r="S998" s="107"/>
      <c r="T998" s="93">
        <v>148.58000000000001</v>
      </c>
      <c r="U998" s="109">
        <v>15</v>
      </c>
      <c r="V998" s="110">
        <v>45931</v>
      </c>
      <c r="W998" s="110"/>
      <c r="X998" s="107" t="s">
        <v>1261</v>
      </c>
      <c r="Y998" s="107"/>
      <c r="Z998" s="107"/>
      <c r="AA998" s="107"/>
      <c r="AB998" s="107"/>
      <c r="AC998" s="107" t="s">
        <v>2444</v>
      </c>
      <c r="AD998" s="107" t="s">
        <v>1264</v>
      </c>
      <c r="AE998" s="110">
        <v>44726</v>
      </c>
      <c r="AF998" s="106" t="s">
        <v>2445</v>
      </c>
      <c r="AG998" s="108">
        <v>1.1397053845430195E-2</v>
      </c>
      <c r="AH998" s="108">
        <v>1.0920386337190897E-2</v>
      </c>
      <c r="AI998" s="108">
        <v>0.91075044687289464</v>
      </c>
      <c r="AJ998" s="107" t="s">
        <v>1267</v>
      </c>
      <c r="AK998" s="97">
        <v>33.198173044209327</v>
      </c>
      <c r="AL998" s="108">
        <v>4.5333333333333337E-2</v>
      </c>
      <c r="AM998" s="111"/>
      <c r="AN998" s="112">
        <v>4</v>
      </c>
      <c r="AO998" s="113" t="s">
        <v>1266</v>
      </c>
      <c r="AP998" s="113" t="s">
        <v>1267</v>
      </c>
      <c r="AQ998" s="113" t="s">
        <v>1261</v>
      </c>
      <c r="AR998" s="114" t="s">
        <v>1267</v>
      </c>
      <c r="AS998" s="114"/>
      <c r="AT998" s="107"/>
    </row>
    <row r="999" spans="1:46" x14ac:dyDescent="0.25">
      <c r="A999" s="106" t="s">
        <v>3081</v>
      </c>
      <c r="B999" s="107" t="s">
        <v>1271</v>
      </c>
      <c r="C999" s="107" t="s">
        <v>1257</v>
      </c>
      <c r="D999" s="107" t="s">
        <v>34</v>
      </c>
      <c r="E999" s="107" t="s">
        <v>22</v>
      </c>
      <c r="F999" s="107" t="s">
        <v>45</v>
      </c>
      <c r="G999" s="107" t="s">
        <v>1069</v>
      </c>
      <c r="H999" s="107" t="s">
        <v>3006</v>
      </c>
      <c r="I999" s="107" t="s">
        <v>2451</v>
      </c>
      <c r="J999" s="107" t="s">
        <v>2442</v>
      </c>
      <c r="K999" s="107"/>
      <c r="L999" s="108">
        <v>69</v>
      </c>
      <c r="M999" s="93">
        <v>35</v>
      </c>
      <c r="N999" s="108">
        <v>61.586622862777098</v>
      </c>
      <c r="O999" s="107" t="s">
        <v>3079</v>
      </c>
      <c r="P999" s="107"/>
      <c r="Q999" s="107" t="s">
        <v>1321</v>
      </c>
      <c r="R999" s="107" t="s">
        <v>2449</v>
      </c>
      <c r="S999" s="107"/>
      <c r="T999" s="93">
        <v>142.63</v>
      </c>
      <c r="U999" s="109">
        <v>15</v>
      </c>
      <c r="V999" s="110">
        <v>45200</v>
      </c>
      <c r="W999" s="110"/>
      <c r="X999" s="107" t="s">
        <v>1261</v>
      </c>
      <c r="Y999" s="107"/>
      <c r="Z999" s="107"/>
      <c r="AA999" s="107"/>
      <c r="AB999" s="107"/>
      <c r="AC999" s="107" t="s">
        <v>2444</v>
      </c>
      <c r="AD999" s="107" t="s">
        <v>1264</v>
      </c>
      <c r="AE999" s="110">
        <v>44726</v>
      </c>
      <c r="AF999" s="106" t="s">
        <v>2445</v>
      </c>
      <c r="AG999" s="108">
        <v>1.0704E-2</v>
      </c>
      <c r="AH999" s="108">
        <v>0.01</v>
      </c>
      <c r="AI999" s="108">
        <v>0.27</v>
      </c>
      <c r="AJ999" s="107" t="s">
        <v>1267</v>
      </c>
      <c r="AK999" s="97">
        <v>167.75</v>
      </c>
      <c r="AL999" s="108">
        <v>3.9333333333333331E-2</v>
      </c>
      <c r="AM999" s="111"/>
      <c r="AN999" s="112">
        <v>4</v>
      </c>
      <c r="AO999" s="113" t="s">
        <v>1266</v>
      </c>
      <c r="AP999" s="113" t="s">
        <v>1267</v>
      </c>
      <c r="AQ999" s="113" t="s">
        <v>1261</v>
      </c>
      <c r="AR999" s="114" t="s">
        <v>1267</v>
      </c>
      <c r="AS999" s="114"/>
      <c r="AT999" s="107"/>
    </row>
    <row r="1000" spans="1:46" x14ac:dyDescent="0.25">
      <c r="A1000" s="106" t="s">
        <v>3082</v>
      </c>
      <c r="B1000" s="107" t="s">
        <v>1256</v>
      </c>
      <c r="C1000" s="107" t="s">
        <v>1257</v>
      </c>
      <c r="D1000" s="107" t="s">
        <v>34</v>
      </c>
      <c r="E1000" s="107" t="s">
        <v>22</v>
      </c>
      <c r="F1000" s="107" t="s">
        <v>45</v>
      </c>
      <c r="G1000" s="107" t="s">
        <v>2373</v>
      </c>
      <c r="H1000" s="107" t="s">
        <v>2617</v>
      </c>
      <c r="I1000" s="107" t="s">
        <v>2386</v>
      </c>
      <c r="J1000" s="107"/>
      <c r="K1000" s="107" t="s">
        <v>2050</v>
      </c>
      <c r="L1000" s="108">
        <v>992</v>
      </c>
      <c r="M1000" s="93">
        <v>200</v>
      </c>
      <c r="N1000" s="108">
        <v>888.03405320000002</v>
      </c>
      <c r="O1000" s="107" t="s">
        <v>3083</v>
      </c>
      <c r="P1000" s="107"/>
      <c r="Q1000" s="107" t="s">
        <v>1259</v>
      </c>
      <c r="R1000" s="107" t="s">
        <v>2052</v>
      </c>
      <c r="S1000" s="107"/>
      <c r="T1000" s="93">
        <v>549</v>
      </c>
      <c r="U1000" s="109">
        <v>18</v>
      </c>
      <c r="V1000" s="110">
        <v>45200</v>
      </c>
      <c r="W1000" s="110"/>
      <c r="X1000" s="107" t="s">
        <v>2376</v>
      </c>
      <c r="Y1000" s="107"/>
      <c r="Z1000" s="107"/>
      <c r="AA1000" s="107"/>
      <c r="AB1000" s="107"/>
      <c r="AC1000" s="107"/>
      <c r="AD1000" s="107" t="s">
        <v>1264</v>
      </c>
      <c r="AE1000" s="110">
        <v>45121</v>
      </c>
      <c r="AF1000" s="106" t="s">
        <v>2377</v>
      </c>
      <c r="AG1000" s="108">
        <v>0.17</v>
      </c>
      <c r="AH1000" s="108">
        <v>0.16</v>
      </c>
      <c r="AI1000" s="108">
        <v>1.23</v>
      </c>
      <c r="AJ1000" s="107" t="s">
        <v>26</v>
      </c>
      <c r="AK1000" s="97">
        <v>18.14</v>
      </c>
      <c r="AL1000" s="108">
        <v>0.51277777777777778</v>
      </c>
      <c r="AM1000" s="111"/>
      <c r="AN1000" s="112">
        <v>16</v>
      </c>
      <c r="AO1000" s="113" t="s">
        <v>1266</v>
      </c>
      <c r="AP1000" s="113" t="s">
        <v>1267</v>
      </c>
      <c r="AQ1000" s="113" t="s">
        <v>1261</v>
      </c>
      <c r="AR1000" s="114" t="s">
        <v>1267</v>
      </c>
      <c r="AS1000" s="114"/>
      <c r="AT1000" s="107"/>
    </row>
    <row r="1001" spans="1:46" x14ac:dyDescent="0.25">
      <c r="A1001" s="106" t="s">
        <v>3084</v>
      </c>
      <c r="B1001" s="107" t="s">
        <v>1256</v>
      </c>
      <c r="C1001" s="107" t="s">
        <v>1257</v>
      </c>
      <c r="D1001" s="107" t="s">
        <v>34</v>
      </c>
      <c r="E1001" s="107" t="s">
        <v>22</v>
      </c>
      <c r="F1001" s="107" t="s">
        <v>45</v>
      </c>
      <c r="G1001" s="107" t="s">
        <v>2373</v>
      </c>
      <c r="H1001" s="107" t="s">
        <v>2711</v>
      </c>
      <c r="I1001" s="107" t="s">
        <v>2386</v>
      </c>
      <c r="J1001" s="107"/>
      <c r="K1001" s="107" t="s">
        <v>2050</v>
      </c>
      <c r="L1001" s="108">
        <v>487</v>
      </c>
      <c r="M1001" s="93">
        <v>250</v>
      </c>
      <c r="N1001" s="108">
        <v>436</v>
      </c>
      <c r="O1001" s="107" t="s">
        <v>3085</v>
      </c>
      <c r="P1001" s="107"/>
      <c r="Q1001" s="107" t="s">
        <v>1259</v>
      </c>
      <c r="R1001" s="107" t="s">
        <v>2179</v>
      </c>
      <c r="S1001" s="107"/>
      <c r="T1001" s="93">
        <v>440</v>
      </c>
      <c r="U1001" s="109">
        <v>20</v>
      </c>
      <c r="V1001" s="110">
        <v>45748</v>
      </c>
      <c r="W1001" s="110"/>
      <c r="X1001" s="107" t="s">
        <v>2376</v>
      </c>
      <c r="Y1001" s="107"/>
      <c r="Z1001" s="107"/>
      <c r="AA1001" s="107"/>
      <c r="AB1001" s="107"/>
      <c r="AC1001" s="107"/>
      <c r="AD1001" s="107" t="s">
        <v>1264</v>
      </c>
      <c r="AE1001" s="110">
        <v>45124</v>
      </c>
      <c r="AF1001" s="106" t="s">
        <v>2382</v>
      </c>
      <c r="AG1001" s="108">
        <v>0.08</v>
      </c>
      <c r="AH1001" s="108">
        <v>0.08</v>
      </c>
      <c r="AI1001" s="108">
        <v>0.71381749562254548</v>
      </c>
      <c r="AJ1001" s="107" t="s">
        <v>1267</v>
      </c>
      <c r="AK1001" s="97">
        <v>51.088645408763611</v>
      </c>
      <c r="AL1001" s="108">
        <v>0.22650000000000001</v>
      </c>
      <c r="AM1001" s="111"/>
      <c r="AN1001" s="112">
        <v>16</v>
      </c>
      <c r="AO1001" s="113" t="s">
        <v>1266</v>
      </c>
      <c r="AP1001" s="113" t="s">
        <v>1267</v>
      </c>
      <c r="AQ1001" s="113" t="s">
        <v>1261</v>
      </c>
      <c r="AR1001" s="114" t="s">
        <v>1267</v>
      </c>
      <c r="AS1001" s="114"/>
      <c r="AT1001" s="107"/>
    </row>
    <row r="1002" spans="1:46" x14ac:dyDescent="0.25">
      <c r="A1002" s="106" t="s">
        <v>3086</v>
      </c>
      <c r="B1002" s="107" t="s">
        <v>1269</v>
      </c>
      <c r="C1002" s="107" t="s">
        <v>1257</v>
      </c>
      <c r="D1002" s="107" t="s">
        <v>34</v>
      </c>
      <c r="E1002" s="107" t="s">
        <v>22</v>
      </c>
      <c r="F1002" s="107" t="s">
        <v>45</v>
      </c>
      <c r="G1002" s="107" t="s">
        <v>2373</v>
      </c>
      <c r="H1002" s="107" t="s">
        <v>2617</v>
      </c>
      <c r="I1002" s="107" t="s">
        <v>2386</v>
      </c>
      <c r="J1002" s="107"/>
      <c r="K1002" s="107" t="s">
        <v>2050</v>
      </c>
      <c r="L1002" s="108">
        <v>992</v>
      </c>
      <c r="M1002" s="93">
        <v>200</v>
      </c>
      <c r="N1002" s="108">
        <v>888.03</v>
      </c>
      <c r="O1002" s="107" t="s">
        <v>3083</v>
      </c>
      <c r="P1002" s="107"/>
      <c r="Q1002" s="107" t="s">
        <v>1259</v>
      </c>
      <c r="R1002" s="107" t="s">
        <v>2052</v>
      </c>
      <c r="S1002" s="107"/>
      <c r="T1002" s="93">
        <v>549</v>
      </c>
      <c r="U1002" s="109">
        <v>18</v>
      </c>
      <c r="V1002" s="110">
        <v>45200</v>
      </c>
      <c r="W1002" s="110"/>
      <c r="X1002" s="107" t="s">
        <v>2376</v>
      </c>
      <c r="Y1002" s="107"/>
      <c r="Z1002" s="107"/>
      <c r="AA1002" s="107"/>
      <c r="AB1002" s="107"/>
      <c r="AC1002" s="107"/>
      <c r="AD1002" s="107" t="s">
        <v>1264</v>
      </c>
      <c r="AE1002" s="110">
        <v>45121</v>
      </c>
      <c r="AF1002" s="106" t="s">
        <v>2377</v>
      </c>
      <c r="AG1002" s="108">
        <v>0.17</v>
      </c>
      <c r="AH1002" s="108">
        <v>0.16</v>
      </c>
      <c r="AI1002" s="108">
        <v>1.23</v>
      </c>
      <c r="AJ1002" s="107" t="s">
        <v>26</v>
      </c>
      <c r="AK1002" s="97">
        <v>18.14</v>
      </c>
      <c r="AL1002" s="108">
        <v>0.51277777777777778</v>
      </c>
      <c r="AM1002" s="111"/>
      <c r="AN1002" s="112">
        <v>16</v>
      </c>
      <c r="AO1002" s="113" t="s">
        <v>1266</v>
      </c>
      <c r="AP1002" s="113" t="s">
        <v>1267</v>
      </c>
      <c r="AQ1002" s="113" t="s">
        <v>1261</v>
      </c>
      <c r="AR1002" s="114" t="s">
        <v>1267</v>
      </c>
      <c r="AS1002" s="114"/>
      <c r="AT1002" s="107"/>
    </row>
    <row r="1003" spans="1:46" x14ac:dyDescent="0.25">
      <c r="A1003" s="106" t="s">
        <v>3087</v>
      </c>
      <c r="B1003" s="107" t="s">
        <v>1269</v>
      </c>
      <c r="C1003" s="107" t="s">
        <v>1257</v>
      </c>
      <c r="D1003" s="107" t="s">
        <v>34</v>
      </c>
      <c r="E1003" s="107" t="s">
        <v>22</v>
      </c>
      <c r="F1003" s="107" t="s">
        <v>45</v>
      </c>
      <c r="G1003" s="107" t="s">
        <v>2373</v>
      </c>
      <c r="H1003" s="107" t="s">
        <v>2711</v>
      </c>
      <c r="I1003" s="107" t="s">
        <v>2386</v>
      </c>
      <c r="J1003" s="107"/>
      <c r="K1003" s="107" t="s">
        <v>2050</v>
      </c>
      <c r="L1003" s="108">
        <v>487</v>
      </c>
      <c r="M1003" s="93">
        <v>250</v>
      </c>
      <c r="N1003" s="108">
        <v>436</v>
      </c>
      <c r="O1003" s="107" t="s">
        <v>3085</v>
      </c>
      <c r="P1003" s="107"/>
      <c r="Q1003" s="107" t="s">
        <v>1259</v>
      </c>
      <c r="R1003" s="107" t="s">
        <v>2179</v>
      </c>
      <c r="S1003" s="107"/>
      <c r="T1003" s="93">
        <v>440</v>
      </c>
      <c r="U1003" s="109">
        <v>20</v>
      </c>
      <c r="V1003" s="110">
        <v>45748</v>
      </c>
      <c r="W1003" s="110"/>
      <c r="X1003" s="107" t="s">
        <v>2376</v>
      </c>
      <c r="Y1003" s="107"/>
      <c r="Z1003" s="107"/>
      <c r="AA1003" s="107"/>
      <c r="AB1003" s="107"/>
      <c r="AC1003" s="107"/>
      <c r="AD1003" s="107" t="s">
        <v>1264</v>
      </c>
      <c r="AE1003" s="110">
        <v>45124</v>
      </c>
      <c r="AF1003" s="106" t="s">
        <v>2382</v>
      </c>
      <c r="AG1003" s="108">
        <v>0.08</v>
      </c>
      <c r="AH1003" s="108">
        <v>0.08</v>
      </c>
      <c r="AI1003" s="108">
        <v>0.71381749562254548</v>
      </c>
      <c r="AJ1003" s="107" t="s">
        <v>1267</v>
      </c>
      <c r="AK1003" s="97">
        <v>51.088645408763611</v>
      </c>
      <c r="AL1003" s="108">
        <v>0.22650000000000001</v>
      </c>
      <c r="AM1003" s="111"/>
      <c r="AN1003" s="112">
        <v>16</v>
      </c>
      <c r="AO1003" s="113" t="s">
        <v>1266</v>
      </c>
      <c r="AP1003" s="113" t="s">
        <v>1267</v>
      </c>
      <c r="AQ1003" s="113" t="s">
        <v>1261</v>
      </c>
      <c r="AR1003" s="114" t="s">
        <v>1267</v>
      </c>
      <c r="AS1003" s="114"/>
      <c r="AT1003" s="107"/>
    </row>
    <row r="1004" spans="1:46" x14ac:dyDescent="0.25">
      <c r="A1004" s="106" t="s">
        <v>3088</v>
      </c>
      <c r="B1004" s="107" t="s">
        <v>1271</v>
      </c>
      <c r="C1004" s="107" t="s">
        <v>1257</v>
      </c>
      <c r="D1004" s="107" t="s">
        <v>34</v>
      </c>
      <c r="E1004" s="107" t="s">
        <v>22</v>
      </c>
      <c r="F1004" s="107" t="s">
        <v>45</v>
      </c>
      <c r="G1004" s="107" t="s">
        <v>2373</v>
      </c>
      <c r="H1004" s="107" t="s">
        <v>2617</v>
      </c>
      <c r="I1004" s="107" t="s">
        <v>2386</v>
      </c>
      <c r="J1004" s="107"/>
      <c r="K1004" s="107" t="s">
        <v>2050</v>
      </c>
      <c r="L1004" s="108">
        <v>992</v>
      </c>
      <c r="M1004" s="93">
        <v>200</v>
      </c>
      <c r="N1004" s="108">
        <v>888.03</v>
      </c>
      <c r="O1004" s="107" t="s">
        <v>3083</v>
      </c>
      <c r="P1004" s="107"/>
      <c r="Q1004" s="107" t="s">
        <v>1259</v>
      </c>
      <c r="R1004" s="107" t="s">
        <v>2052</v>
      </c>
      <c r="S1004" s="107"/>
      <c r="T1004" s="93">
        <v>549</v>
      </c>
      <c r="U1004" s="109">
        <v>18</v>
      </c>
      <c r="V1004" s="110">
        <v>45200</v>
      </c>
      <c r="W1004" s="110"/>
      <c r="X1004" s="107" t="s">
        <v>2376</v>
      </c>
      <c r="Y1004" s="107"/>
      <c r="Z1004" s="107"/>
      <c r="AA1004" s="107"/>
      <c r="AB1004" s="107"/>
      <c r="AC1004" s="107"/>
      <c r="AD1004" s="107" t="s">
        <v>1264</v>
      </c>
      <c r="AE1004" s="110">
        <v>45121</v>
      </c>
      <c r="AF1004" s="106" t="s">
        <v>2377</v>
      </c>
      <c r="AG1004" s="108">
        <v>0.17</v>
      </c>
      <c r="AH1004" s="108">
        <v>0.16</v>
      </c>
      <c r="AI1004" s="108">
        <v>1.23</v>
      </c>
      <c r="AJ1004" s="107" t="s">
        <v>26</v>
      </c>
      <c r="AK1004" s="97">
        <v>18.14</v>
      </c>
      <c r="AL1004" s="108">
        <v>0.51277777777777778</v>
      </c>
      <c r="AM1004" s="111"/>
      <c r="AN1004" s="112">
        <v>16</v>
      </c>
      <c r="AO1004" s="113" t="s">
        <v>1266</v>
      </c>
      <c r="AP1004" s="113" t="s">
        <v>1267</v>
      </c>
      <c r="AQ1004" s="113" t="s">
        <v>1261</v>
      </c>
      <c r="AR1004" s="114" t="s">
        <v>1267</v>
      </c>
      <c r="AS1004" s="114"/>
      <c r="AT1004" s="107"/>
    </row>
    <row r="1005" spans="1:46" x14ac:dyDescent="0.25">
      <c r="A1005" s="106" t="s">
        <v>3089</v>
      </c>
      <c r="B1005" s="107" t="s">
        <v>1271</v>
      </c>
      <c r="C1005" s="107" t="s">
        <v>1257</v>
      </c>
      <c r="D1005" s="107" t="s">
        <v>34</v>
      </c>
      <c r="E1005" s="107" t="s">
        <v>22</v>
      </c>
      <c r="F1005" s="107" t="s">
        <v>45</v>
      </c>
      <c r="G1005" s="107" t="s">
        <v>2373</v>
      </c>
      <c r="H1005" s="107" t="s">
        <v>2711</v>
      </c>
      <c r="I1005" s="107" t="s">
        <v>2386</v>
      </c>
      <c r="J1005" s="107"/>
      <c r="K1005" s="107" t="s">
        <v>2050</v>
      </c>
      <c r="L1005" s="108">
        <v>487</v>
      </c>
      <c r="M1005" s="93">
        <v>250</v>
      </c>
      <c r="N1005" s="108">
        <v>436</v>
      </c>
      <c r="O1005" s="107" t="s">
        <v>3085</v>
      </c>
      <c r="P1005" s="107"/>
      <c r="Q1005" s="107" t="s">
        <v>1259</v>
      </c>
      <c r="R1005" s="107" t="s">
        <v>2179</v>
      </c>
      <c r="S1005" s="107"/>
      <c r="T1005" s="93">
        <v>440</v>
      </c>
      <c r="U1005" s="109">
        <v>20</v>
      </c>
      <c r="V1005" s="110">
        <v>45748</v>
      </c>
      <c r="W1005" s="110"/>
      <c r="X1005" s="107" t="s">
        <v>2376</v>
      </c>
      <c r="Y1005" s="107"/>
      <c r="Z1005" s="107"/>
      <c r="AA1005" s="107"/>
      <c r="AB1005" s="107"/>
      <c r="AC1005" s="107"/>
      <c r="AD1005" s="107" t="s">
        <v>1264</v>
      </c>
      <c r="AE1005" s="110">
        <v>45124</v>
      </c>
      <c r="AF1005" s="106" t="s">
        <v>2382</v>
      </c>
      <c r="AG1005" s="108">
        <v>0.08</v>
      </c>
      <c r="AH1005" s="108">
        <v>0.08</v>
      </c>
      <c r="AI1005" s="108">
        <v>0.71381749562254548</v>
      </c>
      <c r="AJ1005" s="107" t="s">
        <v>1267</v>
      </c>
      <c r="AK1005" s="97">
        <v>51.088645408763611</v>
      </c>
      <c r="AL1005" s="108">
        <v>0.22650000000000001</v>
      </c>
      <c r="AM1005" s="111"/>
      <c r="AN1005" s="112">
        <v>16</v>
      </c>
      <c r="AO1005" s="113" t="s">
        <v>1266</v>
      </c>
      <c r="AP1005" s="113" t="s">
        <v>1267</v>
      </c>
      <c r="AQ1005" s="113" t="s">
        <v>1261</v>
      </c>
      <c r="AR1005" s="114" t="s">
        <v>1267</v>
      </c>
      <c r="AS1005" s="114"/>
      <c r="AT1005" s="107"/>
    </row>
    <row r="1006" spans="1:46" x14ac:dyDescent="0.25">
      <c r="A1006" s="106" t="s">
        <v>3090</v>
      </c>
      <c r="B1006" s="107" t="s">
        <v>1256</v>
      </c>
      <c r="C1006" s="107" t="s">
        <v>1257</v>
      </c>
      <c r="D1006" s="107" t="s">
        <v>34</v>
      </c>
      <c r="E1006" s="107" t="s">
        <v>22</v>
      </c>
      <c r="F1006" s="107" t="s">
        <v>45</v>
      </c>
      <c r="G1006" s="107" t="s">
        <v>2464</v>
      </c>
      <c r="H1006" s="107" t="s">
        <v>2617</v>
      </c>
      <c r="I1006" s="107" t="s">
        <v>2465</v>
      </c>
      <c r="J1006" s="107" t="s">
        <v>2466</v>
      </c>
      <c r="K1006" s="107"/>
      <c r="L1006" s="108">
        <v>672.51873272154387</v>
      </c>
      <c r="M1006" s="93">
        <v>600</v>
      </c>
      <c r="N1006" s="108">
        <v>603.75</v>
      </c>
      <c r="O1006" s="107" t="s">
        <v>3091</v>
      </c>
      <c r="P1006" s="107"/>
      <c r="Q1006" s="107" t="s">
        <v>1259</v>
      </c>
      <c r="R1006" s="107" t="s">
        <v>2052</v>
      </c>
      <c r="S1006" s="107"/>
      <c r="T1006" s="93">
        <v>3789.2858196885118</v>
      </c>
      <c r="U1006" s="109">
        <v>18</v>
      </c>
      <c r="V1006" s="110">
        <v>45931</v>
      </c>
      <c r="W1006" s="110"/>
      <c r="X1006" s="107" t="s">
        <v>1261</v>
      </c>
      <c r="Y1006" s="107"/>
      <c r="Z1006" s="107"/>
      <c r="AA1006" s="107"/>
      <c r="AB1006" s="107"/>
      <c r="AC1006" s="107"/>
      <c r="AD1006" s="107" t="s">
        <v>1264</v>
      </c>
      <c r="AE1006" s="110">
        <v>45616</v>
      </c>
      <c r="AF1006" s="107" t="s">
        <v>2418</v>
      </c>
      <c r="AG1006" s="108">
        <v>0.13004352870739008</v>
      </c>
      <c r="AH1006" s="108">
        <v>0.12470553520685286</v>
      </c>
      <c r="AI1006" s="108">
        <v>0.11743458561650699</v>
      </c>
      <c r="AJ1006" s="107" t="s">
        <v>1267</v>
      </c>
      <c r="AK1006" s="97">
        <v>489.4065095763255</v>
      </c>
      <c r="AL1006" s="108">
        <v>0.34722222222222221</v>
      </c>
      <c r="AM1006" s="111"/>
      <c r="AN1006" s="112">
        <v>10</v>
      </c>
      <c r="AO1006" s="113" t="s">
        <v>1266</v>
      </c>
      <c r="AP1006" s="113" t="s">
        <v>1267</v>
      </c>
      <c r="AQ1006" s="113" t="s">
        <v>1261</v>
      </c>
      <c r="AR1006" s="114" t="s">
        <v>1267</v>
      </c>
      <c r="AS1006" s="114"/>
      <c r="AT1006" s="107"/>
    </row>
    <row r="1007" spans="1:46" x14ac:dyDescent="0.25">
      <c r="A1007" s="106" t="s">
        <v>3092</v>
      </c>
      <c r="B1007" s="107" t="s">
        <v>1256</v>
      </c>
      <c r="C1007" s="107" t="s">
        <v>1257</v>
      </c>
      <c r="D1007" s="107" t="s">
        <v>34</v>
      </c>
      <c r="E1007" s="107" t="s">
        <v>22</v>
      </c>
      <c r="F1007" s="107" t="s">
        <v>45</v>
      </c>
      <c r="G1007" s="107" t="s">
        <v>2464</v>
      </c>
      <c r="H1007" s="107" t="s">
        <v>3063</v>
      </c>
      <c r="I1007" s="107" t="s">
        <v>2465</v>
      </c>
      <c r="J1007" s="107" t="s">
        <v>2466</v>
      </c>
      <c r="K1007" s="107"/>
      <c r="L1007" s="108">
        <v>545.33702369560012</v>
      </c>
      <c r="M1007" s="93">
        <v>600</v>
      </c>
      <c r="N1007" s="108">
        <v>489.57</v>
      </c>
      <c r="O1007" s="107" t="s">
        <v>3093</v>
      </c>
      <c r="P1007" s="107"/>
      <c r="Q1007" s="107" t="s">
        <v>1321</v>
      </c>
      <c r="R1007" s="107" t="s">
        <v>2179</v>
      </c>
      <c r="S1007" s="107"/>
      <c r="T1007" s="93">
        <v>5360.2083280761781</v>
      </c>
      <c r="U1007" s="109">
        <v>18</v>
      </c>
      <c r="V1007" s="110">
        <v>45931</v>
      </c>
      <c r="W1007" s="110"/>
      <c r="X1007" s="107" t="s">
        <v>1261</v>
      </c>
      <c r="Y1007" s="107"/>
      <c r="Z1007" s="107"/>
      <c r="AA1007" s="107"/>
      <c r="AB1007" s="107"/>
      <c r="AC1007" s="107"/>
      <c r="AD1007" s="107" t="s">
        <v>1264</v>
      </c>
      <c r="AE1007" s="110">
        <v>45616</v>
      </c>
      <c r="AF1007" s="107" t="s">
        <v>2418</v>
      </c>
      <c r="AG1007" s="108">
        <v>0.10545066991542797</v>
      </c>
      <c r="AH1007" s="108">
        <v>0.1</v>
      </c>
      <c r="AI1007" s="108">
        <v>7.0000000000000007E-2</v>
      </c>
      <c r="AJ1007" s="107" t="s">
        <v>1267</v>
      </c>
      <c r="AK1007" s="97">
        <v>877.40779252076891</v>
      </c>
      <c r="AL1007" s="108">
        <v>0.28166666666666668</v>
      </c>
      <c r="AM1007" s="111"/>
      <c r="AN1007" s="112">
        <v>10</v>
      </c>
      <c r="AO1007" s="113" t="s">
        <v>1266</v>
      </c>
      <c r="AP1007" s="113" t="s">
        <v>1267</v>
      </c>
      <c r="AQ1007" s="113" t="s">
        <v>1261</v>
      </c>
      <c r="AR1007" s="114" t="s">
        <v>1267</v>
      </c>
      <c r="AS1007" s="114"/>
      <c r="AT1007" s="107"/>
    </row>
    <row r="1008" spans="1:46" x14ac:dyDescent="0.25">
      <c r="A1008" s="106" t="s">
        <v>3094</v>
      </c>
      <c r="B1008" s="107" t="s">
        <v>1256</v>
      </c>
      <c r="C1008" s="107" t="s">
        <v>1257</v>
      </c>
      <c r="D1008" s="107" t="s">
        <v>34</v>
      </c>
      <c r="E1008" s="107" t="s">
        <v>22</v>
      </c>
      <c r="F1008" s="107" t="s">
        <v>45</v>
      </c>
      <c r="G1008" s="107" t="s">
        <v>2464</v>
      </c>
      <c r="H1008" s="107" t="s">
        <v>2617</v>
      </c>
      <c r="I1008" s="107" t="s">
        <v>2413</v>
      </c>
      <c r="J1008" s="107" t="s">
        <v>2414</v>
      </c>
      <c r="K1008" s="107"/>
      <c r="L1008" s="108">
        <v>3621.7849619067729</v>
      </c>
      <c r="M1008" s="93">
        <v>1560</v>
      </c>
      <c r="N1008" s="108">
        <v>3253.0142226003145</v>
      </c>
      <c r="O1008" s="107" t="s">
        <v>3095</v>
      </c>
      <c r="P1008" s="107"/>
      <c r="Q1008" s="107" t="s">
        <v>1259</v>
      </c>
      <c r="R1008" s="107" t="s">
        <v>2052</v>
      </c>
      <c r="S1008" s="107"/>
      <c r="T1008" s="93">
        <v>7624.8664971359904</v>
      </c>
      <c r="U1008" s="109">
        <v>18</v>
      </c>
      <c r="V1008" s="110">
        <v>45931</v>
      </c>
      <c r="W1008" s="110"/>
      <c r="X1008" s="107" t="s">
        <v>1261</v>
      </c>
      <c r="Y1008" s="107"/>
      <c r="Z1008" s="107"/>
      <c r="AA1008" s="107"/>
      <c r="AB1008" s="107"/>
      <c r="AC1008" s="107" t="s">
        <v>2417</v>
      </c>
      <c r="AD1008" s="107" t="s">
        <v>1264</v>
      </c>
      <c r="AE1008" s="110">
        <v>45616</v>
      </c>
      <c r="AF1008" s="107" t="s">
        <v>2418</v>
      </c>
      <c r="AG1008" s="108">
        <v>0.6752356932793373</v>
      </c>
      <c r="AH1008" s="108">
        <v>0.64767722494869973</v>
      </c>
      <c r="AI1008" s="108">
        <v>0.26498222603204152</v>
      </c>
      <c r="AJ1008" s="107" t="s">
        <v>1267</v>
      </c>
      <c r="AK1008" s="97">
        <v>173.63812794512629</v>
      </c>
      <c r="AL1008" s="108">
        <v>1.2161111111111111</v>
      </c>
      <c r="AM1008" s="111"/>
      <c r="AN1008" s="112">
        <v>10</v>
      </c>
      <c r="AO1008" s="113" t="s">
        <v>1266</v>
      </c>
      <c r="AP1008" s="113" t="s">
        <v>1267</v>
      </c>
      <c r="AQ1008" s="113" t="s">
        <v>1261</v>
      </c>
      <c r="AR1008" s="114" t="s">
        <v>1267</v>
      </c>
      <c r="AS1008" s="114"/>
      <c r="AT1008" s="107"/>
    </row>
    <row r="1009" spans="1:46" x14ac:dyDescent="0.25">
      <c r="A1009" s="106" t="s">
        <v>3096</v>
      </c>
      <c r="B1009" s="107" t="s">
        <v>1256</v>
      </c>
      <c r="C1009" s="107" t="s">
        <v>1257</v>
      </c>
      <c r="D1009" s="107" t="s">
        <v>34</v>
      </c>
      <c r="E1009" s="107" t="s">
        <v>22</v>
      </c>
      <c r="F1009" s="107" t="s">
        <v>45</v>
      </c>
      <c r="G1009" s="107" t="s">
        <v>2464</v>
      </c>
      <c r="H1009" s="107" t="s">
        <v>2711</v>
      </c>
      <c r="I1009" s="107" t="s">
        <v>2413</v>
      </c>
      <c r="J1009" s="107" t="s">
        <v>2414</v>
      </c>
      <c r="K1009" s="107"/>
      <c r="L1009" s="108">
        <v>3553.9685586031296</v>
      </c>
      <c r="M1009" s="93">
        <v>1560</v>
      </c>
      <c r="N1009" s="108">
        <v>3192.1028966125323</v>
      </c>
      <c r="O1009" s="107" t="s">
        <v>3097</v>
      </c>
      <c r="P1009" s="107"/>
      <c r="Q1009" s="107" t="s">
        <v>1259</v>
      </c>
      <c r="R1009" s="107" t="s">
        <v>2179</v>
      </c>
      <c r="S1009" s="107"/>
      <c r="T1009" s="93">
        <v>10785.903952153454</v>
      </c>
      <c r="U1009" s="109">
        <v>18</v>
      </c>
      <c r="V1009" s="110">
        <v>45931</v>
      </c>
      <c r="W1009" s="110"/>
      <c r="X1009" s="107" t="s">
        <v>1261</v>
      </c>
      <c r="Y1009" s="107"/>
      <c r="Z1009" s="107"/>
      <c r="AA1009" s="107"/>
      <c r="AB1009" s="107"/>
      <c r="AC1009" s="107" t="s">
        <v>2417</v>
      </c>
      <c r="AD1009" s="107" t="s">
        <v>1264</v>
      </c>
      <c r="AE1009" s="110">
        <v>45616</v>
      </c>
      <c r="AF1009" s="107" t="s">
        <v>2418</v>
      </c>
      <c r="AG1009" s="108">
        <v>0.33129609416373773</v>
      </c>
      <c r="AH1009" s="108">
        <v>0.63554974074969828</v>
      </c>
      <c r="AI1009" s="108">
        <v>0.2026851238792147</v>
      </c>
      <c r="AJ1009" s="107" t="s">
        <v>1267</v>
      </c>
      <c r="AK1009" s="97">
        <v>234.0266993229115</v>
      </c>
      <c r="AL1009" s="108">
        <v>1.1933333333333334</v>
      </c>
      <c r="AM1009" s="111"/>
      <c r="AN1009" s="112">
        <v>10</v>
      </c>
      <c r="AO1009" s="113" t="s">
        <v>1266</v>
      </c>
      <c r="AP1009" s="113" t="s">
        <v>1267</v>
      </c>
      <c r="AQ1009" s="113" t="s">
        <v>1261</v>
      </c>
      <c r="AR1009" s="114" t="s">
        <v>1267</v>
      </c>
      <c r="AS1009" s="114"/>
      <c r="AT1009" s="107"/>
    </row>
    <row r="1010" spans="1:46" x14ac:dyDescent="0.25">
      <c r="A1010" s="106" t="s">
        <v>3098</v>
      </c>
      <c r="B1010" s="107" t="s">
        <v>1256</v>
      </c>
      <c r="C1010" s="107" t="s">
        <v>1257</v>
      </c>
      <c r="D1010" s="107" t="s">
        <v>34</v>
      </c>
      <c r="E1010" s="107" t="s">
        <v>22</v>
      </c>
      <c r="F1010" s="107" t="s">
        <v>45</v>
      </c>
      <c r="G1010" s="107" t="s">
        <v>2464</v>
      </c>
      <c r="H1010" s="107" t="s">
        <v>2617</v>
      </c>
      <c r="I1010" s="107" t="s">
        <v>2413</v>
      </c>
      <c r="J1010" s="107" t="s">
        <v>2420</v>
      </c>
      <c r="K1010" s="107"/>
      <c r="L1010" s="108">
        <v>3394.5218393545269</v>
      </c>
      <c r="M1010" s="93">
        <v>1560</v>
      </c>
      <c r="N1010" s="108">
        <v>3048.5188193310341</v>
      </c>
      <c r="O1010" s="107" t="s">
        <v>3099</v>
      </c>
      <c r="P1010" s="107"/>
      <c r="Q1010" s="107" t="s">
        <v>1259</v>
      </c>
      <c r="R1010" s="107" t="s">
        <v>2052</v>
      </c>
      <c r="S1010" s="107"/>
      <c r="T1010" s="93">
        <v>5597.8454515289231</v>
      </c>
      <c r="U1010" s="109">
        <v>18</v>
      </c>
      <c r="V1010" s="110">
        <v>45931</v>
      </c>
      <c r="W1010" s="110"/>
      <c r="X1010" s="107" t="s">
        <v>1261</v>
      </c>
      <c r="Y1010" s="107"/>
      <c r="Z1010" s="107"/>
      <c r="AA1010" s="107"/>
      <c r="AB1010" s="107"/>
      <c r="AC1010" s="107" t="s">
        <v>2422</v>
      </c>
      <c r="AD1010" s="107" t="s">
        <v>1264</v>
      </c>
      <c r="AE1010" s="110">
        <v>45616</v>
      </c>
      <c r="AF1010" s="107" t="s">
        <v>2418</v>
      </c>
      <c r="AG1010" s="108">
        <v>0.69030967071157179</v>
      </c>
      <c r="AH1010" s="108">
        <v>0.66206877041331524</v>
      </c>
      <c r="AI1010" s="108">
        <v>0.34638559662019502</v>
      </c>
      <c r="AJ1010" s="107" t="s">
        <v>1267</v>
      </c>
      <c r="AK1010" s="97">
        <v>117.44702112410714</v>
      </c>
      <c r="AL1010" s="108">
        <v>1.345</v>
      </c>
      <c r="AM1010" s="111"/>
      <c r="AN1010" s="112">
        <v>10</v>
      </c>
      <c r="AO1010" s="113" t="s">
        <v>1266</v>
      </c>
      <c r="AP1010" s="113" t="s">
        <v>1267</v>
      </c>
      <c r="AQ1010" s="113" t="s">
        <v>1261</v>
      </c>
      <c r="AR1010" s="114" t="s">
        <v>1267</v>
      </c>
      <c r="AS1010" s="114"/>
      <c r="AT1010" s="107"/>
    </row>
    <row r="1011" spans="1:46" x14ac:dyDescent="0.25">
      <c r="A1011" s="106" t="s">
        <v>3100</v>
      </c>
      <c r="B1011" s="107" t="s">
        <v>1256</v>
      </c>
      <c r="C1011" s="107" t="s">
        <v>1257</v>
      </c>
      <c r="D1011" s="107" t="s">
        <v>34</v>
      </c>
      <c r="E1011" s="107" t="s">
        <v>22</v>
      </c>
      <c r="F1011" s="107" t="s">
        <v>45</v>
      </c>
      <c r="G1011" s="107" t="s">
        <v>2464</v>
      </c>
      <c r="H1011" s="107" t="s">
        <v>2711</v>
      </c>
      <c r="I1011" s="107" t="s">
        <v>2413</v>
      </c>
      <c r="J1011" s="107" t="s">
        <v>2420</v>
      </c>
      <c r="K1011" s="107"/>
      <c r="L1011" s="108">
        <v>3222.3746769443187</v>
      </c>
      <c r="M1011" s="93">
        <v>1560</v>
      </c>
      <c r="N1011" s="108">
        <v>2893.9185872106405</v>
      </c>
      <c r="O1011" s="107" t="s">
        <v>3101</v>
      </c>
      <c r="P1011" s="107"/>
      <c r="Q1011" s="107" t="s">
        <v>1259</v>
      </c>
      <c r="R1011" s="107" t="s">
        <v>2179</v>
      </c>
      <c r="S1011" s="107"/>
      <c r="T1011" s="93">
        <v>8513.5416535171607</v>
      </c>
      <c r="U1011" s="109">
        <v>18</v>
      </c>
      <c r="V1011" s="110">
        <v>45931</v>
      </c>
      <c r="W1011" s="110"/>
      <c r="X1011" s="107" t="s">
        <v>1261</v>
      </c>
      <c r="Y1011" s="107"/>
      <c r="Z1011" s="107"/>
      <c r="AA1011" s="107"/>
      <c r="AB1011" s="107"/>
      <c r="AC1011" s="107" t="s">
        <v>2422</v>
      </c>
      <c r="AD1011" s="107" t="s">
        <v>1264</v>
      </c>
      <c r="AE1011" s="110">
        <v>45616</v>
      </c>
      <c r="AF1011" s="107" t="s">
        <v>2418</v>
      </c>
      <c r="AG1011" s="108">
        <v>0.33129609416373773</v>
      </c>
      <c r="AH1011" s="108">
        <v>0.62849312543565916</v>
      </c>
      <c r="AI1011" s="108">
        <v>0.2135862802716785</v>
      </c>
      <c r="AJ1011" s="107" t="s">
        <v>1267</v>
      </c>
      <c r="AK1011" s="97">
        <v>204.99722192001343</v>
      </c>
      <c r="AL1011" s="108">
        <v>1.2916666666666667</v>
      </c>
      <c r="AM1011" s="111"/>
      <c r="AN1011" s="112">
        <v>10</v>
      </c>
      <c r="AO1011" s="113" t="s">
        <v>1266</v>
      </c>
      <c r="AP1011" s="113" t="s">
        <v>1267</v>
      </c>
      <c r="AQ1011" s="113" t="s">
        <v>1261</v>
      </c>
      <c r="AR1011" s="114" t="s">
        <v>1267</v>
      </c>
      <c r="AS1011" s="114"/>
      <c r="AT1011" s="107"/>
    </row>
    <row r="1012" spans="1:46" x14ac:dyDescent="0.25">
      <c r="A1012" s="106" t="s">
        <v>3102</v>
      </c>
      <c r="B1012" s="107" t="s">
        <v>1269</v>
      </c>
      <c r="C1012" s="107" t="s">
        <v>1257</v>
      </c>
      <c r="D1012" s="107" t="s">
        <v>34</v>
      </c>
      <c r="E1012" s="107" t="s">
        <v>22</v>
      </c>
      <c r="F1012" s="107" t="s">
        <v>45</v>
      </c>
      <c r="G1012" s="107" t="s">
        <v>2464</v>
      </c>
      <c r="H1012" s="107" t="s">
        <v>2617</v>
      </c>
      <c r="I1012" s="107" t="s">
        <v>2465</v>
      </c>
      <c r="J1012" s="107" t="s">
        <v>2466</v>
      </c>
      <c r="K1012" s="107"/>
      <c r="L1012" s="108">
        <v>676.83594210783622</v>
      </c>
      <c r="M1012" s="93">
        <v>600</v>
      </c>
      <c r="N1012" s="108">
        <v>607.62</v>
      </c>
      <c r="O1012" s="107" t="s">
        <v>3091</v>
      </c>
      <c r="P1012" s="107"/>
      <c r="Q1012" s="107" t="s">
        <v>1259</v>
      </c>
      <c r="R1012" s="107" t="s">
        <v>2052</v>
      </c>
      <c r="S1012" s="107"/>
      <c r="T1012" s="93">
        <v>3789.2858196885118</v>
      </c>
      <c r="U1012" s="109">
        <v>18</v>
      </c>
      <c r="V1012" s="110">
        <v>45931</v>
      </c>
      <c r="W1012" s="110"/>
      <c r="X1012" s="107" t="s">
        <v>1261</v>
      </c>
      <c r="Y1012" s="107"/>
      <c r="Z1012" s="107"/>
      <c r="AA1012" s="107"/>
      <c r="AB1012" s="107"/>
      <c r="AC1012" s="107"/>
      <c r="AD1012" s="107" t="s">
        <v>1264</v>
      </c>
      <c r="AE1012" s="110">
        <v>45616</v>
      </c>
      <c r="AF1012" s="107" t="s">
        <v>2418</v>
      </c>
      <c r="AG1012" s="108">
        <v>0.13004352870739008</v>
      </c>
      <c r="AH1012" s="108">
        <v>0.12550607782510667</v>
      </c>
      <c r="AI1012" s="108">
        <v>0.11743458561650699</v>
      </c>
      <c r="AJ1012" s="107" t="s">
        <v>1267</v>
      </c>
      <c r="AK1012" s="97">
        <v>486.08217147730596</v>
      </c>
      <c r="AL1012" s="108">
        <v>0.34944444444444445</v>
      </c>
      <c r="AM1012" s="111"/>
      <c r="AN1012" s="112">
        <v>10</v>
      </c>
      <c r="AO1012" s="113" t="s">
        <v>1266</v>
      </c>
      <c r="AP1012" s="113" t="s">
        <v>1267</v>
      </c>
      <c r="AQ1012" s="113" t="s">
        <v>1261</v>
      </c>
      <c r="AR1012" s="114" t="s">
        <v>1267</v>
      </c>
      <c r="AS1012" s="114"/>
      <c r="AT1012" s="107"/>
    </row>
    <row r="1013" spans="1:46" x14ac:dyDescent="0.25">
      <c r="A1013" s="106" t="s">
        <v>3103</v>
      </c>
      <c r="B1013" s="107" t="s">
        <v>1269</v>
      </c>
      <c r="C1013" s="107" t="s">
        <v>1257</v>
      </c>
      <c r="D1013" s="107" t="s">
        <v>34</v>
      </c>
      <c r="E1013" s="107" t="s">
        <v>22</v>
      </c>
      <c r="F1013" s="107" t="s">
        <v>45</v>
      </c>
      <c r="G1013" s="107" t="s">
        <v>2464</v>
      </c>
      <c r="H1013" s="107" t="s">
        <v>3063</v>
      </c>
      <c r="I1013" s="107" t="s">
        <v>2465</v>
      </c>
      <c r="J1013" s="107" t="s">
        <v>2466</v>
      </c>
      <c r="K1013" s="107"/>
      <c r="L1013" s="108">
        <v>556.83979049859624</v>
      </c>
      <c r="M1013" s="93">
        <v>600</v>
      </c>
      <c r="N1013" s="108">
        <v>499.9</v>
      </c>
      <c r="O1013" s="107" t="s">
        <v>3093</v>
      </c>
      <c r="P1013" s="107"/>
      <c r="Q1013" s="107" t="s">
        <v>1321</v>
      </c>
      <c r="R1013" s="107" t="s">
        <v>2179</v>
      </c>
      <c r="S1013" s="107"/>
      <c r="T1013" s="93">
        <v>5360.2083280761781</v>
      </c>
      <c r="U1013" s="109">
        <v>18</v>
      </c>
      <c r="V1013" s="110">
        <v>45931</v>
      </c>
      <c r="W1013" s="110"/>
      <c r="X1013" s="107" t="s">
        <v>1261</v>
      </c>
      <c r="Y1013" s="107"/>
      <c r="Z1013" s="107"/>
      <c r="AA1013" s="107"/>
      <c r="AB1013" s="107"/>
      <c r="AC1013" s="107"/>
      <c r="AD1013" s="107" t="s">
        <v>1264</v>
      </c>
      <c r="AE1013" s="110">
        <v>45616</v>
      </c>
      <c r="AF1013" s="107" t="s">
        <v>2418</v>
      </c>
      <c r="AG1013" s="108">
        <v>0.11</v>
      </c>
      <c r="AH1013" s="108">
        <v>0.1</v>
      </c>
      <c r="AI1013" s="108">
        <v>7.0000000000000007E-2</v>
      </c>
      <c r="AJ1013" s="107" t="s">
        <v>1267</v>
      </c>
      <c r="AK1013" s="97">
        <v>858.62668287165286</v>
      </c>
      <c r="AL1013" s="108">
        <v>0.28777777777777774</v>
      </c>
      <c r="AM1013" s="111"/>
      <c r="AN1013" s="112">
        <v>10</v>
      </c>
      <c r="AO1013" s="113" t="s">
        <v>1266</v>
      </c>
      <c r="AP1013" s="113" t="s">
        <v>1267</v>
      </c>
      <c r="AQ1013" s="113" t="s">
        <v>1261</v>
      </c>
      <c r="AR1013" s="114" t="s">
        <v>1267</v>
      </c>
      <c r="AS1013" s="114"/>
      <c r="AT1013" s="107"/>
    </row>
    <row r="1014" spans="1:46" x14ac:dyDescent="0.25">
      <c r="A1014" s="106" t="s">
        <v>3104</v>
      </c>
      <c r="B1014" s="107" t="s">
        <v>1269</v>
      </c>
      <c r="C1014" s="107" t="s">
        <v>1257</v>
      </c>
      <c r="D1014" s="107" t="s">
        <v>34</v>
      </c>
      <c r="E1014" s="107" t="s">
        <v>22</v>
      </c>
      <c r="F1014" s="107" t="s">
        <v>45</v>
      </c>
      <c r="G1014" s="107" t="s">
        <v>2464</v>
      </c>
      <c r="H1014" s="107" t="s">
        <v>2617</v>
      </c>
      <c r="I1014" s="107" t="s">
        <v>2413</v>
      </c>
      <c r="J1014" s="107" t="s">
        <v>2414</v>
      </c>
      <c r="K1014" s="107"/>
      <c r="L1014" s="108">
        <v>4145.3663078711097</v>
      </c>
      <c r="M1014" s="93">
        <v>1560</v>
      </c>
      <c r="N1014" s="108">
        <v>3723.2844299771505</v>
      </c>
      <c r="O1014" s="107" t="s">
        <v>3095</v>
      </c>
      <c r="P1014" s="107"/>
      <c r="Q1014" s="107" t="s">
        <v>1259</v>
      </c>
      <c r="R1014" s="107" t="s">
        <v>2052</v>
      </c>
      <c r="S1014" s="107"/>
      <c r="T1014" s="93">
        <v>7624.8664971359904</v>
      </c>
      <c r="U1014" s="109">
        <v>18</v>
      </c>
      <c r="V1014" s="110">
        <v>45931</v>
      </c>
      <c r="W1014" s="110"/>
      <c r="X1014" s="107" t="s">
        <v>1261</v>
      </c>
      <c r="Y1014" s="107"/>
      <c r="Z1014" s="107"/>
      <c r="AA1014" s="107"/>
      <c r="AB1014" s="107"/>
      <c r="AC1014" s="107" t="s">
        <v>2417</v>
      </c>
      <c r="AD1014" s="107" t="s">
        <v>1264</v>
      </c>
      <c r="AE1014" s="110">
        <v>45616</v>
      </c>
      <c r="AF1014" s="107" t="s">
        <v>2418</v>
      </c>
      <c r="AG1014" s="108">
        <v>0.77285076895302607</v>
      </c>
      <c r="AH1014" s="108">
        <v>0.7413083258439207</v>
      </c>
      <c r="AI1014" s="108">
        <v>0.30540706475145724</v>
      </c>
      <c r="AJ1014" s="107" t="s">
        <v>1267</v>
      </c>
      <c r="AK1014" s="97">
        <v>147.63186185158347</v>
      </c>
      <c r="AL1014" s="108">
        <v>1.3922222222222222</v>
      </c>
      <c r="AM1014" s="111"/>
      <c r="AN1014" s="112">
        <v>10</v>
      </c>
      <c r="AO1014" s="113" t="s">
        <v>1266</v>
      </c>
      <c r="AP1014" s="113" t="s">
        <v>1267</v>
      </c>
      <c r="AQ1014" s="113" t="s">
        <v>1261</v>
      </c>
      <c r="AR1014" s="114" t="s">
        <v>1267</v>
      </c>
      <c r="AS1014" s="114"/>
      <c r="AT1014" s="107"/>
    </row>
    <row r="1015" spans="1:46" x14ac:dyDescent="0.25">
      <c r="A1015" s="106" t="s">
        <v>3105</v>
      </c>
      <c r="B1015" s="107" t="s">
        <v>1269</v>
      </c>
      <c r="C1015" s="107" t="s">
        <v>1257</v>
      </c>
      <c r="D1015" s="107" t="s">
        <v>34</v>
      </c>
      <c r="E1015" s="107" t="s">
        <v>22</v>
      </c>
      <c r="F1015" s="107" t="s">
        <v>45</v>
      </c>
      <c r="G1015" s="107" t="s">
        <v>2464</v>
      </c>
      <c r="H1015" s="107" t="s">
        <v>2711</v>
      </c>
      <c r="I1015" s="107" t="s">
        <v>2413</v>
      </c>
      <c r="J1015" s="107" t="s">
        <v>2414</v>
      </c>
      <c r="K1015" s="107"/>
      <c r="L1015" s="108">
        <v>2311.393089672486</v>
      </c>
      <c r="M1015" s="93">
        <v>1560</v>
      </c>
      <c r="N1015" s="108">
        <v>2076.0466658865721</v>
      </c>
      <c r="O1015" s="107" t="s">
        <v>3097</v>
      </c>
      <c r="P1015" s="107"/>
      <c r="Q1015" s="107" t="s">
        <v>1259</v>
      </c>
      <c r="R1015" s="107" t="s">
        <v>2179</v>
      </c>
      <c r="S1015" s="107"/>
      <c r="T1015" s="93">
        <v>10785.903952153454</v>
      </c>
      <c r="U1015" s="109">
        <v>18</v>
      </c>
      <c r="V1015" s="110">
        <v>45931</v>
      </c>
      <c r="W1015" s="110"/>
      <c r="X1015" s="107" t="s">
        <v>1261</v>
      </c>
      <c r="Y1015" s="107"/>
      <c r="Z1015" s="107"/>
      <c r="AA1015" s="107"/>
      <c r="AB1015" s="107"/>
      <c r="AC1015" s="107" t="s">
        <v>2417</v>
      </c>
      <c r="AD1015" s="107" t="s">
        <v>1264</v>
      </c>
      <c r="AE1015" s="110">
        <v>45616</v>
      </c>
      <c r="AF1015" s="107" t="s">
        <v>2418</v>
      </c>
      <c r="AG1015" s="108">
        <v>0.43092981271985437</v>
      </c>
      <c r="AH1015" s="108">
        <v>0.41334222705936885</v>
      </c>
      <c r="AI1015" s="108">
        <v>0.13352153250609525</v>
      </c>
      <c r="AJ1015" s="107" t="s">
        <v>1267</v>
      </c>
      <c r="AK1015" s="97">
        <v>367.08129585232422</v>
      </c>
      <c r="AL1015" s="108">
        <v>0.7761111111111112</v>
      </c>
      <c r="AM1015" s="111"/>
      <c r="AN1015" s="112">
        <v>10</v>
      </c>
      <c r="AO1015" s="113" t="s">
        <v>1266</v>
      </c>
      <c r="AP1015" s="113" t="s">
        <v>1267</v>
      </c>
      <c r="AQ1015" s="113" t="s">
        <v>1261</v>
      </c>
      <c r="AR1015" s="114" t="s">
        <v>1267</v>
      </c>
      <c r="AS1015" s="114"/>
      <c r="AT1015" s="107"/>
    </row>
    <row r="1016" spans="1:46" x14ac:dyDescent="0.25">
      <c r="A1016" s="106" t="s">
        <v>3106</v>
      </c>
      <c r="B1016" s="107" t="s">
        <v>1269</v>
      </c>
      <c r="C1016" s="107" t="s">
        <v>1257</v>
      </c>
      <c r="D1016" s="107" t="s">
        <v>34</v>
      </c>
      <c r="E1016" s="107" t="s">
        <v>22</v>
      </c>
      <c r="F1016" s="107" t="s">
        <v>45</v>
      </c>
      <c r="G1016" s="107" t="s">
        <v>2464</v>
      </c>
      <c r="H1016" s="107" t="s">
        <v>2617</v>
      </c>
      <c r="I1016" s="107" t="s">
        <v>2413</v>
      </c>
      <c r="J1016" s="107" t="s">
        <v>2420</v>
      </c>
      <c r="K1016" s="107"/>
      <c r="L1016" s="108">
        <v>3854.7750483114855</v>
      </c>
      <c r="M1016" s="93">
        <v>1560</v>
      </c>
      <c r="N1016" s="108">
        <v>3461.8584988393527</v>
      </c>
      <c r="O1016" s="107" t="s">
        <v>3099</v>
      </c>
      <c r="P1016" s="107"/>
      <c r="Q1016" s="107" t="s">
        <v>1259</v>
      </c>
      <c r="R1016" s="107" t="s">
        <v>2052</v>
      </c>
      <c r="S1016" s="107"/>
      <c r="T1016" s="93">
        <v>5504.9901101828318</v>
      </c>
      <c r="U1016" s="109">
        <v>18</v>
      </c>
      <c r="V1016" s="110">
        <v>45931</v>
      </c>
      <c r="W1016" s="110"/>
      <c r="X1016" s="107" t="s">
        <v>1261</v>
      </c>
      <c r="Y1016" s="107"/>
      <c r="Z1016" s="107"/>
      <c r="AA1016" s="107"/>
      <c r="AB1016" s="107"/>
      <c r="AC1016" s="107" t="s">
        <v>2422</v>
      </c>
      <c r="AD1016" s="107" t="s">
        <v>1264</v>
      </c>
      <c r="AE1016" s="110">
        <v>45616</v>
      </c>
      <c r="AF1016" s="107" t="s">
        <v>2418</v>
      </c>
      <c r="AG1016" s="108">
        <v>0.78390672389165594</v>
      </c>
      <c r="AH1016" s="108">
        <v>0.75183672317771966</v>
      </c>
      <c r="AI1016" s="108">
        <v>0.40495804108408895</v>
      </c>
      <c r="AJ1016" s="107" t="s">
        <v>1267</v>
      </c>
      <c r="AK1016" s="97">
        <v>97.594011148518859</v>
      </c>
      <c r="AL1016" s="108">
        <v>1.5311111111111111</v>
      </c>
      <c r="AM1016" s="111"/>
      <c r="AN1016" s="112">
        <v>10</v>
      </c>
      <c r="AO1016" s="113" t="s">
        <v>1266</v>
      </c>
      <c r="AP1016" s="113" t="s">
        <v>1267</v>
      </c>
      <c r="AQ1016" s="113" t="s">
        <v>1261</v>
      </c>
      <c r="AR1016" s="114" t="s">
        <v>1267</v>
      </c>
      <c r="AS1016" s="114"/>
      <c r="AT1016" s="107"/>
    </row>
    <row r="1017" spans="1:46" x14ac:dyDescent="0.25">
      <c r="A1017" s="106" t="s">
        <v>3107</v>
      </c>
      <c r="B1017" s="107" t="s">
        <v>1269</v>
      </c>
      <c r="C1017" s="107" t="s">
        <v>1257</v>
      </c>
      <c r="D1017" s="107" t="s">
        <v>34</v>
      </c>
      <c r="E1017" s="107" t="s">
        <v>22</v>
      </c>
      <c r="F1017" s="107" t="s">
        <v>45</v>
      </c>
      <c r="G1017" s="107" t="s">
        <v>2464</v>
      </c>
      <c r="H1017" s="107" t="s">
        <v>2711</v>
      </c>
      <c r="I1017" s="107" t="s">
        <v>2413</v>
      </c>
      <c r="J1017" s="107" t="s">
        <v>2420</v>
      </c>
      <c r="K1017" s="107"/>
      <c r="L1017" s="108">
        <v>1878.8491237960322</v>
      </c>
      <c r="M1017" s="93">
        <v>1560</v>
      </c>
      <c r="N1017" s="108">
        <v>1687.3383597570137</v>
      </c>
      <c r="O1017" s="107" t="s">
        <v>3101</v>
      </c>
      <c r="P1017" s="107"/>
      <c r="Q1017" s="107" t="s">
        <v>1259</v>
      </c>
      <c r="R1017" s="107" t="s">
        <v>2179</v>
      </c>
      <c r="S1017" s="107"/>
      <c r="T1017" s="93">
        <v>8346.1592924409524</v>
      </c>
      <c r="U1017" s="109">
        <v>18</v>
      </c>
      <c r="V1017" s="110">
        <v>45931</v>
      </c>
      <c r="W1017" s="110"/>
      <c r="X1017" s="107" t="s">
        <v>1261</v>
      </c>
      <c r="Y1017" s="107"/>
      <c r="Z1017" s="107"/>
      <c r="AA1017" s="107"/>
      <c r="AB1017" s="107"/>
      <c r="AC1017" s="107" t="s">
        <v>2422</v>
      </c>
      <c r="AD1017" s="107" t="s">
        <v>1264</v>
      </c>
      <c r="AE1017" s="110">
        <v>45616</v>
      </c>
      <c r="AF1017" s="107" t="s">
        <v>2418</v>
      </c>
      <c r="AG1017" s="108">
        <v>0.38208259700311381</v>
      </c>
      <c r="AH1017" s="108">
        <v>0.36645141438250645</v>
      </c>
      <c r="AI1017" s="108">
        <v>0.13612306136985167</v>
      </c>
      <c r="AJ1017" s="107" t="s">
        <v>1267</v>
      </c>
      <c r="AK1017" s="97">
        <v>343.01895354696654</v>
      </c>
      <c r="AL1017" s="108">
        <v>0.78388888888888886</v>
      </c>
      <c r="AM1017" s="111"/>
      <c r="AN1017" s="112">
        <v>10</v>
      </c>
      <c r="AO1017" s="113" t="s">
        <v>1266</v>
      </c>
      <c r="AP1017" s="113" t="s">
        <v>1267</v>
      </c>
      <c r="AQ1017" s="113" t="s">
        <v>1261</v>
      </c>
      <c r="AR1017" s="114" t="s">
        <v>1267</v>
      </c>
      <c r="AS1017" s="114"/>
      <c r="AT1017" s="107"/>
    </row>
    <row r="1018" spans="1:46" x14ac:dyDescent="0.25">
      <c r="A1018" s="106" t="s">
        <v>3108</v>
      </c>
      <c r="B1018" s="107" t="s">
        <v>1271</v>
      </c>
      <c r="C1018" s="107" t="s">
        <v>1257</v>
      </c>
      <c r="D1018" s="107" t="s">
        <v>34</v>
      </c>
      <c r="E1018" s="107" t="s">
        <v>22</v>
      </c>
      <c r="F1018" s="107" t="s">
        <v>45</v>
      </c>
      <c r="G1018" s="107" t="s">
        <v>2464</v>
      </c>
      <c r="H1018" s="107" t="s">
        <v>2617</v>
      </c>
      <c r="I1018" s="107" t="s">
        <v>2465</v>
      </c>
      <c r="J1018" s="107" t="s">
        <v>2466</v>
      </c>
      <c r="K1018" s="107"/>
      <c r="L1018" s="108">
        <v>676.83594210783622</v>
      </c>
      <c r="M1018" s="93">
        <v>600</v>
      </c>
      <c r="N1018" s="108">
        <v>607.62</v>
      </c>
      <c r="O1018" s="107" t="s">
        <v>3091</v>
      </c>
      <c r="P1018" s="107"/>
      <c r="Q1018" s="107" t="s">
        <v>1259</v>
      </c>
      <c r="R1018" s="107" t="s">
        <v>2052</v>
      </c>
      <c r="S1018" s="107"/>
      <c r="T1018" s="93">
        <v>3789.2858196885118</v>
      </c>
      <c r="U1018" s="109">
        <v>18</v>
      </c>
      <c r="V1018" s="110">
        <v>45931</v>
      </c>
      <c r="W1018" s="110"/>
      <c r="X1018" s="107" t="s">
        <v>1261</v>
      </c>
      <c r="Y1018" s="107"/>
      <c r="Z1018" s="107"/>
      <c r="AA1018" s="107"/>
      <c r="AB1018" s="107"/>
      <c r="AC1018" s="107"/>
      <c r="AD1018" s="107" t="s">
        <v>1264</v>
      </c>
      <c r="AE1018" s="110">
        <v>45616</v>
      </c>
      <c r="AF1018" s="107" t="s">
        <v>2418</v>
      </c>
      <c r="AG1018" s="108">
        <v>0.13004352870739008</v>
      </c>
      <c r="AH1018" s="108">
        <v>0.12550607782510667</v>
      </c>
      <c r="AI1018" s="108">
        <v>0.11743458561650699</v>
      </c>
      <c r="AJ1018" s="107" t="s">
        <v>1267</v>
      </c>
      <c r="AK1018" s="97">
        <v>486.08217147730596</v>
      </c>
      <c r="AL1018" s="108">
        <v>0.34944444444444445</v>
      </c>
      <c r="AM1018" s="111"/>
      <c r="AN1018" s="112">
        <v>10</v>
      </c>
      <c r="AO1018" s="113" t="s">
        <v>1266</v>
      </c>
      <c r="AP1018" s="113" t="s">
        <v>1267</v>
      </c>
      <c r="AQ1018" s="113" t="s">
        <v>1261</v>
      </c>
      <c r="AR1018" s="114" t="s">
        <v>1267</v>
      </c>
      <c r="AS1018" s="114"/>
      <c r="AT1018" s="107"/>
    </row>
    <row r="1019" spans="1:46" x14ac:dyDescent="0.25">
      <c r="A1019" s="106" t="s">
        <v>3109</v>
      </c>
      <c r="B1019" s="107" t="s">
        <v>1271</v>
      </c>
      <c r="C1019" s="107" t="s">
        <v>1257</v>
      </c>
      <c r="D1019" s="107" t="s">
        <v>34</v>
      </c>
      <c r="E1019" s="107" t="s">
        <v>22</v>
      </c>
      <c r="F1019" s="107" t="s">
        <v>45</v>
      </c>
      <c r="G1019" s="107" t="s">
        <v>2464</v>
      </c>
      <c r="H1019" s="107" t="s">
        <v>3063</v>
      </c>
      <c r="I1019" s="107" t="s">
        <v>2465</v>
      </c>
      <c r="J1019" s="107" t="s">
        <v>2466</v>
      </c>
      <c r="K1019" s="107"/>
      <c r="L1019" s="108">
        <v>556.83979049859624</v>
      </c>
      <c r="M1019" s="93">
        <v>600</v>
      </c>
      <c r="N1019" s="108">
        <v>499.9</v>
      </c>
      <c r="O1019" s="107" t="s">
        <v>3093</v>
      </c>
      <c r="P1019" s="107"/>
      <c r="Q1019" s="107" t="s">
        <v>1321</v>
      </c>
      <c r="R1019" s="107" t="s">
        <v>2179</v>
      </c>
      <c r="S1019" s="107"/>
      <c r="T1019" s="93">
        <v>5360.2083280761781</v>
      </c>
      <c r="U1019" s="109">
        <v>18</v>
      </c>
      <c r="V1019" s="110">
        <v>45931</v>
      </c>
      <c r="W1019" s="110"/>
      <c r="X1019" s="107" t="s">
        <v>1261</v>
      </c>
      <c r="Y1019" s="107"/>
      <c r="Z1019" s="107"/>
      <c r="AA1019" s="107"/>
      <c r="AB1019" s="107"/>
      <c r="AC1019" s="107"/>
      <c r="AD1019" s="107" t="s">
        <v>1264</v>
      </c>
      <c r="AE1019" s="110">
        <v>45616</v>
      </c>
      <c r="AF1019" s="107" t="s">
        <v>2418</v>
      </c>
      <c r="AG1019" s="108">
        <v>0.11</v>
      </c>
      <c r="AH1019" s="108">
        <v>0.1</v>
      </c>
      <c r="AI1019" s="108">
        <v>7.0000000000000007E-2</v>
      </c>
      <c r="AJ1019" s="107" t="s">
        <v>1267</v>
      </c>
      <c r="AK1019" s="97">
        <v>858.62668287165286</v>
      </c>
      <c r="AL1019" s="108">
        <v>0.28777777777777774</v>
      </c>
      <c r="AM1019" s="111"/>
      <c r="AN1019" s="112">
        <v>10</v>
      </c>
      <c r="AO1019" s="113" t="s">
        <v>1266</v>
      </c>
      <c r="AP1019" s="113" t="s">
        <v>1267</v>
      </c>
      <c r="AQ1019" s="113" t="s">
        <v>1261</v>
      </c>
      <c r="AR1019" s="114" t="s">
        <v>1267</v>
      </c>
      <c r="AS1019" s="114"/>
      <c r="AT1019" s="107"/>
    </row>
    <row r="1020" spans="1:46" x14ac:dyDescent="0.25">
      <c r="A1020" s="106" t="s">
        <v>3110</v>
      </c>
      <c r="B1020" s="107" t="s">
        <v>1271</v>
      </c>
      <c r="C1020" s="107" t="s">
        <v>1257</v>
      </c>
      <c r="D1020" s="107" t="s">
        <v>34</v>
      </c>
      <c r="E1020" s="107" t="s">
        <v>22</v>
      </c>
      <c r="F1020" s="107" t="s">
        <v>45</v>
      </c>
      <c r="G1020" s="107" t="s">
        <v>2464</v>
      </c>
      <c r="H1020" s="107" t="s">
        <v>2617</v>
      </c>
      <c r="I1020" s="107" t="s">
        <v>2413</v>
      </c>
      <c r="J1020" s="107" t="s">
        <v>2414</v>
      </c>
      <c r="K1020" s="107"/>
      <c r="L1020" s="108">
        <v>4145.3663078711097</v>
      </c>
      <c r="M1020" s="93">
        <v>1560</v>
      </c>
      <c r="N1020" s="108">
        <v>3723.2844299771505</v>
      </c>
      <c r="O1020" s="107" t="s">
        <v>3095</v>
      </c>
      <c r="P1020" s="107"/>
      <c r="Q1020" s="107" t="s">
        <v>1259</v>
      </c>
      <c r="R1020" s="107" t="s">
        <v>2052</v>
      </c>
      <c r="S1020" s="107"/>
      <c r="T1020" s="93">
        <v>7624.8664971359904</v>
      </c>
      <c r="U1020" s="109">
        <v>18</v>
      </c>
      <c r="V1020" s="110">
        <v>45931</v>
      </c>
      <c r="W1020" s="110"/>
      <c r="X1020" s="107" t="s">
        <v>1261</v>
      </c>
      <c r="Y1020" s="107"/>
      <c r="Z1020" s="107"/>
      <c r="AA1020" s="107"/>
      <c r="AB1020" s="107"/>
      <c r="AC1020" s="107" t="s">
        <v>2417</v>
      </c>
      <c r="AD1020" s="107" t="s">
        <v>1264</v>
      </c>
      <c r="AE1020" s="110">
        <v>45616</v>
      </c>
      <c r="AF1020" s="107" t="s">
        <v>2418</v>
      </c>
      <c r="AG1020" s="108">
        <v>0.77285076895302607</v>
      </c>
      <c r="AH1020" s="108">
        <v>0.7413083258439207</v>
      </c>
      <c r="AI1020" s="108">
        <v>0.30540706475145724</v>
      </c>
      <c r="AJ1020" s="107" t="s">
        <v>1267</v>
      </c>
      <c r="AK1020" s="97">
        <v>147.63186185158347</v>
      </c>
      <c r="AL1020" s="108">
        <v>1.3922222222222222</v>
      </c>
      <c r="AM1020" s="111"/>
      <c r="AN1020" s="112">
        <v>10</v>
      </c>
      <c r="AO1020" s="113" t="s">
        <v>1266</v>
      </c>
      <c r="AP1020" s="113" t="s">
        <v>1267</v>
      </c>
      <c r="AQ1020" s="113" t="s">
        <v>1261</v>
      </c>
      <c r="AR1020" s="114" t="s">
        <v>1267</v>
      </c>
      <c r="AS1020" s="114"/>
      <c r="AT1020" s="107"/>
    </row>
    <row r="1021" spans="1:46" x14ac:dyDescent="0.25">
      <c r="A1021" s="106" t="s">
        <v>3111</v>
      </c>
      <c r="B1021" s="107" t="s">
        <v>1271</v>
      </c>
      <c r="C1021" s="107" t="s">
        <v>1257</v>
      </c>
      <c r="D1021" s="107" t="s">
        <v>34</v>
      </c>
      <c r="E1021" s="107" t="s">
        <v>22</v>
      </c>
      <c r="F1021" s="107" t="s">
        <v>45</v>
      </c>
      <c r="G1021" s="107" t="s">
        <v>2464</v>
      </c>
      <c r="H1021" s="107" t="s">
        <v>2711</v>
      </c>
      <c r="I1021" s="107" t="s">
        <v>2413</v>
      </c>
      <c r="J1021" s="107" t="s">
        <v>2414</v>
      </c>
      <c r="K1021" s="107"/>
      <c r="L1021" s="108">
        <v>2311.393089672486</v>
      </c>
      <c r="M1021" s="93">
        <v>1560</v>
      </c>
      <c r="N1021" s="108">
        <v>2076.0466658865721</v>
      </c>
      <c r="O1021" s="107" t="s">
        <v>3097</v>
      </c>
      <c r="P1021" s="107"/>
      <c r="Q1021" s="107" t="s">
        <v>1259</v>
      </c>
      <c r="R1021" s="107" t="s">
        <v>2179</v>
      </c>
      <c r="S1021" s="107"/>
      <c r="T1021" s="93">
        <v>10785.903952153454</v>
      </c>
      <c r="U1021" s="109">
        <v>18</v>
      </c>
      <c r="V1021" s="110">
        <v>45931</v>
      </c>
      <c r="W1021" s="110"/>
      <c r="X1021" s="107" t="s">
        <v>1261</v>
      </c>
      <c r="Y1021" s="107"/>
      <c r="Z1021" s="107"/>
      <c r="AA1021" s="107"/>
      <c r="AB1021" s="107"/>
      <c r="AC1021" s="107" t="s">
        <v>2417</v>
      </c>
      <c r="AD1021" s="107" t="s">
        <v>1264</v>
      </c>
      <c r="AE1021" s="110">
        <v>45616</v>
      </c>
      <c r="AF1021" s="107" t="s">
        <v>2418</v>
      </c>
      <c r="AG1021" s="108">
        <v>0.43092981271985437</v>
      </c>
      <c r="AH1021" s="108">
        <v>0.41334222705936885</v>
      </c>
      <c r="AI1021" s="108">
        <v>0.13352153250609525</v>
      </c>
      <c r="AJ1021" s="107" t="s">
        <v>1267</v>
      </c>
      <c r="AK1021" s="97">
        <v>367.08129585232422</v>
      </c>
      <c r="AL1021" s="108">
        <v>0.7761111111111112</v>
      </c>
      <c r="AM1021" s="111"/>
      <c r="AN1021" s="112">
        <v>10</v>
      </c>
      <c r="AO1021" s="113" t="s">
        <v>1266</v>
      </c>
      <c r="AP1021" s="113" t="s">
        <v>1267</v>
      </c>
      <c r="AQ1021" s="113" t="s">
        <v>1261</v>
      </c>
      <c r="AR1021" s="114" t="s">
        <v>1267</v>
      </c>
      <c r="AS1021" s="114"/>
      <c r="AT1021" s="107"/>
    </row>
    <row r="1022" spans="1:46" x14ac:dyDescent="0.25">
      <c r="A1022" s="106" t="s">
        <v>3112</v>
      </c>
      <c r="B1022" s="107" t="s">
        <v>1271</v>
      </c>
      <c r="C1022" s="107" t="s">
        <v>1257</v>
      </c>
      <c r="D1022" s="107" t="s">
        <v>34</v>
      </c>
      <c r="E1022" s="107" t="s">
        <v>22</v>
      </c>
      <c r="F1022" s="107" t="s">
        <v>45</v>
      </c>
      <c r="G1022" s="107" t="s">
        <v>2464</v>
      </c>
      <c r="H1022" s="107" t="s">
        <v>2617</v>
      </c>
      <c r="I1022" s="107" t="s">
        <v>2413</v>
      </c>
      <c r="J1022" s="107" t="s">
        <v>2420</v>
      </c>
      <c r="K1022" s="107"/>
      <c r="L1022" s="108">
        <v>3854.7750483114855</v>
      </c>
      <c r="M1022" s="93">
        <v>1560</v>
      </c>
      <c r="N1022" s="108">
        <v>3461.8584988393527</v>
      </c>
      <c r="O1022" s="107" t="s">
        <v>3099</v>
      </c>
      <c r="P1022" s="107"/>
      <c r="Q1022" s="107" t="s">
        <v>1259</v>
      </c>
      <c r="R1022" s="107" t="s">
        <v>2052</v>
      </c>
      <c r="S1022" s="107"/>
      <c r="T1022" s="93">
        <v>5504.9901101828318</v>
      </c>
      <c r="U1022" s="109">
        <v>18</v>
      </c>
      <c r="V1022" s="110">
        <v>45931</v>
      </c>
      <c r="W1022" s="110"/>
      <c r="X1022" s="107" t="s">
        <v>1261</v>
      </c>
      <c r="Y1022" s="107"/>
      <c r="Z1022" s="107"/>
      <c r="AA1022" s="107"/>
      <c r="AB1022" s="107"/>
      <c r="AC1022" s="107" t="s">
        <v>2422</v>
      </c>
      <c r="AD1022" s="107" t="s">
        <v>1264</v>
      </c>
      <c r="AE1022" s="110">
        <v>45616</v>
      </c>
      <c r="AF1022" s="107" t="s">
        <v>2418</v>
      </c>
      <c r="AG1022" s="108">
        <v>0.78390672389165594</v>
      </c>
      <c r="AH1022" s="108">
        <v>0.75183672317771966</v>
      </c>
      <c r="AI1022" s="108">
        <v>0.40495804108408895</v>
      </c>
      <c r="AJ1022" s="107" t="s">
        <v>1267</v>
      </c>
      <c r="AK1022" s="97">
        <v>97.594011148518859</v>
      </c>
      <c r="AL1022" s="108">
        <v>1.5311111111111111</v>
      </c>
      <c r="AM1022" s="111"/>
      <c r="AN1022" s="112">
        <v>10</v>
      </c>
      <c r="AO1022" s="113" t="s">
        <v>1266</v>
      </c>
      <c r="AP1022" s="113" t="s">
        <v>1267</v>
      </c>
      <c r="AQ1022" s="113" t="s">
        <v>1261</v>
      </c>
      <c r="AR1022" s="114" t="s">
        <v>1267</v>
      </c>
      <c r="AS1022" s="114"/>
      <c r="AT1022" s="107"/>
    </row>
    <row r="1023" spans="1:46" x14ac:dyDescent="0.25">
      <c r="A1023" s="106" t="s">
        <v>3113</v>
      </c>
      <c r="B1023" s="107" t="s">
        <v>1271</v>
      </c>
      <c r="C1023" s="107" t="s">
        <v>1257</v>
      </c>
      <c r="D1023" s="107" t="s">
        <v>34</v>
      </c>
      <c r="E1023" s="107" t="s">
        <v>22</v>
      </c>
      <c r="F1023" s="107" t="s">
        <v>45</v>
      </c>
      <c r="G1023" s="107" t="s">
        <v>2464</v>
      </c>
      <c r="H1023" s="107" t="s">
        <v>2711</v>
      </c>
      <c r="I1023" s="107" t="s">
        <v>2413</v>
      </c>
      <c r="J1023" s="107" t="s">
        <v>2420</v>
      </c>
      <c r="K1023" s="107"/>
      <c r="L1023" s="108">
        <v>1878.8491237960322</v>
      </c>
      <c r="M1023" s="93">
        <v>1560</v>
      </c>
      <c r="N1023" s="108">
        <v>1687.3383597570137</v>
      </c>
      <c r="O1023" s="107" t="s">
        <v>3101</v>
      </c>
      <c r="P1023" s="107"/>
      <c r="Q1023" s="107" t="s">
        <v>1259</v>
      </c>
      <c r="R1023" s="107" t="s">
        <v>2179</v>
      </c>
      <c r="S1023" s="107"/>
      <c r="T1023" s="93">
        <v>8346.1592924409524</v>
      </c>
      <c r="U1023" s="109">
        <v>18</v>
      </c>
      <c r="V1023" s="110">
        <v>45931</v>
      </c>
      <c r="W1023" s="110"/>
      <c r="X1023" s="107" t="s">
        <v>1261</v>
      </c>
      <c r="Y1023" s="107"/>
      <c r="Z1023" s="107"/>
      <c r="AA1023" s="107"/>
      <c r="AB1023" s="107"/>
      <c r="AC1023" s="107" t="s">
        <v>2422</v>
      </c>
      <c r="AD1023" s="107" t="s">
        <v>1264</v>
      </c>
      <c r="AE1023" s="110">
        <v>45616</v>
      </c>
      <c r="AF1023" s="107" t="s">
        <v>2418</v>
      </c>
      <c r="AG1023" s="108">
        <v>0.38208259700311381</v>
      </c>
      <c r="AH1023" s="108">
        <v>0.36645141438250645</v>
      </c>
      <c r="AI1023" s="108">
        <v>0.13612306136985167</v>
      </c>
      <c r="AJ1023" s="107" t="s">
        <v>1267</v>
      </c>
      <c r="AK1023" s="97">
        <v>343.01895354696654</v>
      </c>
      <c r="AL1023" s="108">
        <v>0.78388888888888886</v>
      </c>
      <c r="AM1023" s="111"/>
      <c r="AN1023" s="112">
        <v>10</v>
      </c>
      <c r="AO1023" s="113" t="s">
        <v>1266</v>
      </c>
      <c r="AP1023" s="113" t="s">
        <v>1267</v>
      </c>
      <c r="AQ1023" s="113" t="s">
        <v>1261</v>
      </c>
      <c r="AR1023" s="114" t="s">
        <v>1267</v>
      </c>
      <c r="AS1023" s="114"/>
      <c r="AT1023" s="107"/>
    </row>
    <row r="1024" spans="1:46" x14ac:dyDescent="0.25">
      <c r="A1024" s="106" t="s">
        <v>3114</v>
      </c>
      <c r="B1024" s="107" t="s">
        <v>1256</v>
      </c>
      <c r="C1024" s="107" t="s">
        <v>1257</v>
      </c>
      <c r="D1024" s="107" t="s">
        <v>34</v>
      </c>
      <c r="E1024" s="107" t="s">
        <v>22</v>
      </c>
      <c r="F1024" s="107" t="s">
        <v>45</v>
      </c>
      <c r="G1024" s="107" t="s">
        <v>39</v>
      </c>
      <c r="H1024" s="107" t="s">
        <v>2711</v>
      </c>
      <c r="I1024" s="107" t="s">
        <v>2413</v>
      </c>
      <c r="J1024" s="107" t="s">
        <v>2414</v>
      </c>
      <c r="K1024" s="107"/>
      <c r="L1024" s="108">
        <v>3553.9685586031296</v>
      </c>
      <c r="M1024" s="93">
        <v>1250</v>
      </c>
      <c r="N1024" s="108">
        <v>3192.1028966125323</v>
      </c>
      <c r="O1024" s="107" t="s">
        <v>3115</v>
      </c>
      <c r="P1024" s="107"/>
      <c r="Q1024" s="107" t="s">
        <v>1259</v>
      </c>
      <c r="R1024" s="107" t="s">
        <v>2179</v>
      </c>
      <c r="S1024" s="107"/>
      <c r="T1024" s="93">
        <v>10785.903952153454</v>
      </c>
      <c r="U1024" s="109">
        <v>18</v>
      </c>
      <c r="V1024" s="110">
        <v>45931</v>
      </c>
      <c r="W1024" s="110"/>
      <c r="X1024" s="107" t="s">
        <v>1261</v>
      </c>
      <c r="Y1024" s="107"/>
      <c r="Z1024" s="107"/>
      <c r="AA1024" s="107"/>
      <c r="AB1024" s="107"/>
      <c r="AC1024" s="107" t="s">
        <v>2417</v>
      </c>
      <c r="AD1024" s="107" t="s">
        <v>1264</v>
      </c>
      <c r="AE1024" s="110">
        <v>45616</v>
      </c>
      <c r="AF1024" s="107" t="s">
        <v>2418</v>
      </c>
      <c r="AG1024" s="108">
        <v>0.66259218832747546</v>
      </c>
      <c r="AH1024" s="108">
        <v>0.63554974074969828</v>
      </c>
      <c r="AI1024" s="108">
        <v>0.2026851238792147</v>
      </c>
      <c r="AJ1024" s="107" t="s">
        <v>1267</v>
      </c>
      <c r="AK1024" s="97">
        <v>234.0266993229115</v>
      </c>
      <c r="AL1024" s="108">
        <v>1.1933333333333334</v>
      </c>
      <c r="AM1024" s="111"/>
      <c r="AN1024" s="112">
        <v>13</v>
      </c>
      <c r="AO1024" s="113" t="s">
        <v>1266</v>
      </c>
      <c r="AP1024" s="113" t="s">
        <v>1267</v>
      </c>
      <c r="AQ1024" s="113" t="s">
        <v>1261</v>
      </c>
      <c r="AR1024" s="114" t="s">
        <v>1267</v>
      </c>
      <c r="AS1024" s="114"/>
      <c r="AT1024" s="107"/>
    </row>
    <row r="1025" spans="1:46" x14ac:dyDescent="0.25">
      <c r="A1025" s="106" t="s">
        <v>3116</v>
      </c>
      <c r="B1025" s="107" t="s">
        <v>1269</v>
      </c>
      <c r="C1025" s="107" t="s">
        <v>1257</v>
      </c>
      <c r="D1025" s="107" t="s">
        <v>34</v>
      </c>
      <c r="E1025" s="107" t="s">
        <v>22</v>
      </c>
      <c r="F1025" s="107" t="s">
        <v>45</v>
      </c>
      <c r="G1025" s="107" t="s">
        <v>39</v>
      </c>
      <c r="H1025" s="107" t="s">
        <v>2711</v>
      </c>
      <c r="I1025" s="107" t="s">
        <v>2413</v>
      </c>
      <c r="J1025" s="107" t="s">
        <v>2414</v>
      </c>
      <c r="K1025" s="107"/>
      <c r="L1025" s="108">
        <v>2311.393089672486</v>
      </c>
      <c r="M1025" s="93">
        <v>1250</v>
      </c>
      <c r="N1025" s="108">
        <v>2076.0466658865721</v>
      </c>
      <c r="O1025" s="107" t="s">
        <v>3115</v>
      </c>
      <c r="P1025" s="107"/>
      <c r="Q1025" s="107" t="s">
        <v>1259</v>
      </c>
      <c r="R1025" s="107" t="s">
        <v>2179</v>
      </c>
      <c r="S1025" s="107"/>
      <c r="T1025" s="93">
        <v>10785.903952153454</v>
      </c>
      <c r="U1025" s="109">
        <v>18</v>
      </c>
      <c r="V1025" s="110">
        <v>45931</v>
      </c>
      <c r="W1025" s="110"/>
      <c r="X1025" s="107" t="s">
        <v>1261</v>
      </c>
      <c r="Y1025" s="107"/>
      <c r="Z1025" s="107"/>
      <c r="AA1025" s="107"/>
      <c r="AB1025" s="107"/>
      <c r="AC1025" s="107" t="s">
        <v>2417</v>
      </c>
      <c r="AD1025" s="107" t="s">
        <v>1264</v>
      </c>
      <c r="AE1025" s="110">
        <v>45616</v>
      </c>
      <c r="AF1025" s="107" t="s">
        <v>2418</v>
      </c>
      <c r="AG1025" s="108">
        <v>0.43092981271985437</v>
      </c>
      <c r="AH1025" s="108">
        <v>0.41334222705936885</v>
      </c>
      <c r="AI1025" s="108">
        <v>0.13352153250609525</v>
      </c>
      <c r="AJ1025" s="107" t="s">
        <v>1267</v>
      </c>
      <c r="AK1025" s="97">
        <v>367.08129585232422</v>
      </c>
      <c r="AL1025" s="108">
        <v>0.7761111111111112</v>
      </c>
      <c r="AM1025" s="111"/>
      <c r="AN1025" s="112">
        <v>13</v>
      </c>
      <c r="AO1025" s="113" t="s">
        <v>1266</v>
      </c>
      <c r="AP1025" s="113" t="s">
        <v>1267</v>
      </c>
      <c r="AQ1025" s="113" t="s">
        <v>1261</v>
      </c>
      <c r="AR1025" s="114" t="s">
        <v>1267</v>
      </c>
      <c r="AS1025" s="114"/>
      <c r="AT1025" s="107"/>
    </row>
    <row r="1026" spans="1:46" x14ac:dyDescent="0.25">
      <c r="A1026" s="106" t="s">
        <v>3117</v>
      </c>
      <c r="B1026" s="107" t="s">
        <v>1271</v>
      </c>
      <c r="C1026" s="107" t="s">
        <v>1257</v>
      </c>
      <c r="D1026" s="107" t="s">
        <v>34</v>
      </c>
      <c r="E1026" s="107" t="s">
        <v>22</v>
      </c>
      <c r="F1026" s="107" t="s">
        <v>45</v>
      </c>
      <c r="G1026" s="107" t="s">
        <v>39</v>
      </c>
      <c r="H1026" s="107" t="s">
        <v>2711</v>
      </c>
      <c r="I1026" s="107" t="s">
        <v>2413</v>
      </c>
      <c r="J1026" s="107" t="s">
        <v>2414</v>
      </c>
      <c r="K1026" s="107"/>
      <c r="L1026" s="108">
        <v>2311.393089672486</v>
      </c>
      <c r="M1026" s="93">
        <v>1250</v>
      </c>
      <c r="N1026" s="108">
        <v>2076.0466658865721</v>
      </c>
      <c r="O1026" s="107" t="s">
        <v>3115</v>
      </c>
      <c r="P1026" s="107"/>
      <c r="Q1026" s="107" t="s">
        <v>1259</v>
      </c>
      <c r="R1026" s="107" t="s">
        <v>2179</v>
      </c>
      <c r="S1026" s="107"/>
      <c r="T1026" s="93">
        <v>10785.903952153454</v>
      </c>
      <c r="U1026" s="109">
        <v>18</v>
      </c>
      <c r="V1026" s="110">
        <v>45931</v>
      </c>
      <c r="W1026" s="110"/>
      <c r="X1026" s="107" t="s">
        <v>1261</v>
      </c>
      <c r="Y1026" s="107"/>
      <c r="Z1026" s="107"/>
      <c r="AA1026" s="107"/>
      <c r="AB1026" s="107"/>
      <c r="AC1026" s="107" t="s">
        <v>2417</v>
      </c>
      <c r="AD1026" s="107" t="s">
        <v>1264</v>
      </c>
      <c r="AE1026" s="110">
        <v>45616</v>
      </c>
      <c r="AF1026" s="107" t="s">
        <v>2418</v>
      </c>
      <c r="AG1026" s="108">
        <v>0.43092981271985437</v>
      </c>
      <c r="AH1026" s="108">
        <v>0.41334222705936885</v>
      </c>
      <c r="AI1026" s="108">
        <v>0.13352153250609525</v>
      </c>
      <c r="AJ1026" s="107" t="s">
        <v>1267</v>
      </c>
      <c r="AK1026" s="97">
        <v>367.08129585232422</v>
      </c>
      <c r="AL1026" s="108">
        <v>0.7761111111111112</v>
      </c>
      <c r="AM1026" s="111"/>
      <c r="AN1026" s="112">
        <v>13</v>
      </c>
      <c r="AO1026" s="113" t="s">
        <v>1266</v>
      </c>
      <c r="AP1026" s="113" t="s">
        <v>1267</v>
      </c>
      <c r="AQ1026" s="113" t="s">
        <v>1261</v>
      </c>
      <c r="AR1026" s="114" t="s">
        <v>1267</v>
      </c>
      <c r="AS1026" s="114"/>
      <c r="AT1026" s="107"/>
    </row>
    <row r="1027" spans="1:46" x14ac:dyDescent="0.25">
      <c r="A1027" s="106" t="s">
        <v>3118</v>
      </c>
      <c r="B1027" s="107" t="s">
        <v>1256</v>
      </c>
      <c r="C1027" s="107" t="s">
        <v>1257</v>
      </c>
      <c r="D1027" s="107" t="s">
        <v>34</v>
      </c>
      <c r="E1027" s="107" t="s">
        <v>22</v>
      </c>
      <c r="F1027" s="107" t="s">
        <v>45</v>
      </c>
      <c r="G1027" s="107" t="s">
        <v>39</v>
      </c>
      <c r="H1027" s="107" t="s">
        <v>2711</v>
      </c>
      <c r="I1027" s="107" t="s">
        <v>2413</v>
      </c>
      <c r="J1027" s="107" t="s">
        <v>2420</v>
      </c>
      <c r="K1027" s="107"/>
      <c r="L1027" s="108">
        <v>3222.3746769443187</v>
      </c>
      <c r="M1027" s="93">
        <v>1250</v>
      </c>
      <c r="N1027" s="108">
        <v>2893.9185872106405</v>
      </c>
      <c r="O1027" s="107" t="s">
        <v>3119</v>
      </c>
      <c r="P1027" s="107"/>
      <c r="Q1027" s="107" t="s">
        <v>1259</v>
      </c>
      <c r="R1027" s="107" t="s">
        <v>2179</v>
      </c>
      <c r="S1027" s="107"/>
      <c r="T1027" s="93">
        <v>8513.5416535171607</v>
      </c>
      <c r="U1027" s="109">
        <v>18</v>
      </c>
      <c r="V1027" s="110">
        <v>45931</v>
      </c>
      <c r="W1027" s="110"/>
      <c r="X1027" s="107" t="s">
        <v>1261</v>
      </c>
      <c r="Y1027" s="107"/>
      <c r="Z1027" s="107"/>
      <c r="AA1027" s="107"/>
      <c r="AB1027" s="107"/>
      <c r="AC1027" s="107" t="s">
        <v>2422</v>
      </c>
      <c r="AD1027" s="107" t="s">
        <v>1264</v>
      </c>
      <c r="AE1027" s="110">
        <v>45616</v>
      </c>
      <c r="AF1027" s="107" t="s">
        <v>2418</v>
      </c>
      <c r="AG1027" s="108">
        <v>0.65530183849803125</v>
      </c>
      <c r="AH1027" s="108">
        <v>0.62849312543565916</v>
      </c>
      <c r="AI1027" s="108">
        <v>0.2135862802716785</v>
      </c>
      <c r="AJ1027" s="107" t="s">
        <v>1267</v>
      </c>
      <c r="AK1027" s="97">
        <v>204.99722192001343</v>
      </c>
      <c r="AL1027" s="108">
        <v>1.2916666666666667</v>
      </c>
      <c r="AM1027" s="111"/>
      <c r="AN1027" s="112">
        <v>13</v>
      </c>
      <c r="AO1027" s="113" t="s">
        <v>1266</v>
      </c>
      <c r="AP1027" s="113" t="s">
        <v>1267</v>
      </c>
      <c r="AQ1027" s="113" t="s">
        <v>1261</v>
      </c>
      <c r="AR1027" s="114" t="s">
        <v>1267</v>
      </c>
      <c r="AS1027" s="114"/>
      <c r="AT1027" s="107"/>
    </row>
    <row r="1028" spans="1:46" x14ac:dyDescent="0.25">
      <c r="A1028" s="106" t="s">
        <v>3120</v>
      </c>
      <c r="B1028" s="107" t="s">
        <v>1269</v>
      </c>
      <c r="C1028" s="107" t="s">
        <v>1257</v>
      </c>
      <c r="D1028" s="107" t="s">
        <v>34</v>
      </c>
      <c r="E1028" s="107" t="s">
        <v>22</v>
      </c>
      <c r="F1028" s="107" t="s">
        <v>45</v>
      </c>
      <c r="G1028" s="107" t="s">
        <v>39</v>
      </c>
      <c r="H1028" s="107" t="s">
        <v>2711</v>
      </c>
      <c r="I1028" s="107" t="s">
        <v>2413</v>
      </c>
      <c r="J1028" s="107" t="s">
        <v>2420</v>
      </c>
      <c r="K1028" s="107"/>
      <c r="L1028" s="108">
        <v>1878.8491237960322</v>
      </c>
      <c r="M1028" s="93">
        <v>1250</v>
      </c>
      <c r="N1028" s="108">
        <v>1687.3383597570137</v>
      </c>
      <c r="O1028" s="107" t="s">
        <v>3119</v>
      </c>
      <c r="P1028" s="107"/>
      <c r="Q1028" s="107" t="s">
        <v>1259</v>
      </c>
      <c r="R1028" s="107" t="s">
        <v>2179</v>
      </c>
      <c r="S1028" s="107"/>
      <c r="T1028" s="93">
        <v>8346.1592924409524</v>
      </c>
      <c r="U1028" s="109">
        <v>18</v>
      </c>
      <c r="V1028" s="110">
        <v>45931</v>
      </c>
      <c r="W1028" s="110"/>
      <c r="X1028" s="107" t="s">
        <v>1261</v>
      </c>
      <c r="Y1028" s="107"/>
      <c r="Z1028" s="107"/>
      <c r="AA1028" s="107"/>
      <c r="AB1028" s="107"/>
      <c r="AC1028" s="107" t="s">
        <v>2422</v>
      </c>
      <c r="AD1028" s="107" t="s">
        <v>1264</v>
      </c>
      <c r="AE1028" s="110">
        <v>45616</v>
      </c>
      <c r="AF1028" s="106" t="s">
        <v>3121</v>
      </c>
      <c r="AG1028" s="108">
        <v>0.38208259700311381</v>
      </c>
      <c r="AH1028" s="108">
        <v>0.36645141438250645</v>
      </c>
      <c r="AI1028" s="108">
        <v>0.13612306136985167</v>
      </c>
      <c r="AJ1028" s="107" t="s">
        <v>1267</v>
      </c>
      <c r="AK1028" s="97">
        <v>343.01895354696654</v>
      </c>
      <c r="AL1028" s="108">
        <v>0.78388888888888886</v>
      </c>
      <c r="AM1028" s="111"/>
      <c r="AN1028" s="112">
        <v>13</v>
      </c>
      <c r="AO1028" s="113" t="s">
        <v>1266</v>
      </c>
      <c r="AP1028" s="113" t="s">
        <v>1267</v>
      </c>
      <c r="AQ1028" s="113" t="s">
        <v>1261</v>
      </c>
      <c r="AR1028" s="114" t="s">
        <v>1267</v>
      </c>
      <c r="AS1028" s="114"/>
      <c r="AT1028" s="107"/>
    </row>
    <row r="1029" spans="1:46" x14ac:dyDescent="0.25">
      <c r="A1029" s="106" t="s">
        <v>3122</v>
      </c>
      <c r="B1029" s="107" t="s">
        <v>1271</v>
      </c>
      <c r="C1029" s="107" t="s">
        <v>1257</v>
      </c>
      <c r="D1029" s="107" t="s">
        <v>34</v>
      </c>
      <c r="E1029" s="107" t="s">
        <v>22</v>
      </c>
      <c r="F1029" s="107" t="s">
        <v>45</v>
      </c>
      <c r="G1029" s="107" t="s">
        <v>39</v>
      </c>
      <c r="H1029" s="107" t="s">
        <v>2711</v>
      </c>
      <c r="I1029" s="107" t="s">
        <v>2413</v>
      </c>
      <c r="J1029" s="107" t="s">
        <v>2420</v>
      </c>
      <c r="K1029" s="107"/>
      <c r="L1029" s="108">
        <v>1878.8491237960322</v>
      </c>
      <c r="M1029" s="93">
        <v>1250</v>
      </c>
      <c r="N1029" s="108">
        <v>1687.3383597570137</v>
      </c>
      <c r="O1029" s="107" t="s">
        <v>3119</v>
      </c>
      <c r="P1029" s="107"/>
      <c r="Q1029" s="107" t="s">
        <v>1259</v>
      </c>
      <c r="R1029" s="107" t="s">
        <v>2179</v>
      </c>
      <c r="S1029" s="107"/>
      <c r="T1029" s="93">
        <v>8346.1592924409524</v>
      </c>
      <c r="U1029" s="109">
        <v>18</v>
      </c>
      <c r="V1029" s="110">
        <v>45931</v>
      </c>
      <c r="W1029" s="110"/>
      <c r="X1029" s="107" t="s">
        <v>1261</v>
      </c>
      <c r="Y1029" s="107"/>
      <c r="Z1029" s="107"/>
      <c r="AA1029" s="107"/>
      <c r="AB1029" s="107"/>
      <c r="AC1029" s="107" t="s">
        <v>2422</v>
      </c>
      <c r="AD1029" s="107" t="s">
        <v>1264</v>
      </c>
      <c r="AE1029" s="110">
        <v>45616</v>
      </c>
      <c r="AF1029" s="106" t="s">
        <v>3121</v>
      </c>
      <c r="AG1029" s="108">
        <v>0.38208259700311381</v>
      </c>
      <c r="AH1029" s="108">
        <v>0.36645141438250645</v>
      </c>
      <c r="AI1029" s="108">
        <v>0.13612306136985167</v>
      </c>
      <c r="AJ1029" s="107" t="s">
        <v>1267</v>
      </c>
      <c r="AK1029" s="97">
        <v>343.01895354696654</v>
      </c>
      <c r="AL1029" s="108">
        <v>0.78388888888888886</v>
      </c>
      <c r="AM1029" s="111"/>
      <c r="AN1029" s="112">
        <v>13</v>
      </c>
      <c r="AO1029" s="113" t="s">
        <v>1266</v>
      </c>
      <c r="AP1029" s="113" t="s">
        <v>1267</v>
      </c>
      <c r="AQ1029" s="113" t="s">
        <v>1261</v>
      </c>
      <c r="AR1029" s="114" t="s">
        <v>1267</v>
      </c>
      <c r="AS1029" s="114"/>
      <c r="AT1029" s="107"/>
    </row>
    <row r="1030" spans="1:46" x14ac:dyDescent="0.25">
      <c r="A1030" s="106" t="s">
        <v>3123</v>
      </c>
      <c r="B1030" s="107" t="s">
        <v>1256</v>
      </c>
      <c r="C1030" s="107" t="s">
        <v>1257</v>
      </c>
      <c r="D1030" s="107" t="s">
        <v>34</v>
      </c>
      <c r="E1030" s="107" t="s">
        <v>22</v>
      </c>
      <c r="F1030" s="107" t="s">
        <v>45</v>
      </c>
      <c r="G1030" s="107" t="s">
        <v>39</v>
      </c>
      <c r="H1030" s="107" t="s">
        <v>2617</v>
      </c>
      <c r="I1030" s="107" t="s">
        <v>2413</v>
      </c>
      <c r="J1030" s="107" t="s">
        <v>2414</v>
      </c>
      <c r="K1030" s="107"/>
      <c r="L1030" s="108">
        <v>3621.7849619067729</v>
      </c>
      <c r="M1030" s="93">
        <v>1250</v>
      </c>
      <c r="N1030" s="108">
        <v>3253.0142226003145</v>
      </c>
      <c r="O1030" s="107" t="s">
        <v>3124</v>
      </c>
      <c r="P1030" s="107"/>
      <c r="Q1030" s="107" t="s">
        <v>1259</v>
      </c>
      <c r="R1030" s="107" t="s">
        <v>2052</v>
      </c>
      <c r="S1030" s="107"/>
      <c r="T1030" s="93">
        <v>7624.8664971359904</v>
      </c>
      <c r="U1030" s="109">
        <v>18</v>
      </c>
      <c r="V1030" s="110">
        <v>45931</v>
      </c>
      <c r="W1030" s="110"/>
      <c r="X1030" s="107" t="s">
        <v>1261</v>
      </c>
      <c r="Y1030" s="107"/>
      <c r="Z1030" s="107"/>
      <c r="AA1030" s="107"/>
      <c r="AB1030" s="107"/>
      <c r="AC1030" s="107" t="s">
        <v>2417</v>
      </c>
      <c r="AD1030" s="107" t="s">
        <v>1264</v>
      </c>
      <c r="AE1030" s="110">
        <v>45616</v>
      </c>
      <c r="AF1030" s="106" t="s">
        <v>3121</v>
      </c>
      <c r="AG1030" s="108">
        <v>0.6752356932793373</v>
      </c>
      <c r="AH1030" s="108">
        <v>0.64767722494869973</v>
      </c>
      <c r="AI1030" s="108">
        <v>0.26498222603204152</v>
      </c>
      <c r="AJ1030" s="107" t="s">
        <v>1267</v>
      </c>
      <c r="AK1030" s="97">
        <v>173.63812794512629</v>
      </c>
      <c r="AL1030" s="108">
        <v>1.2161111111111111</v>
      </c>
      <c r="AM1030" s="111"/>
      <c r="AN1030" s="112">
        <v>13</v>
      </c>
      <c r="AO1030" s="113" t="s">
        <v>1266</v>
      </c>
      <c r="AP1030" s="113" t="s">
        <v>1267</v>
      </c>
      <c r="AQ1030" s="113" t="s">
        <v>1261</v>
      </c>
      <c r="AR1030" s="114" t="s">
        <v>1267</v>
      </c>
      <c r="AS1030" s="114"/>
      <c r="AT1030" s="107"/>
    </row>
    <row r="1031" spans="1:46" x14ac:dyDescent="0.25">
      <c r="A1031" s="106" t="s">
        <v>3125</v>
      </c>
      <c r="B1031" s="107" t="s">
        <v>1269</v>
      </c>
      <c r="C1031" s="107" t="s">
        <v>1257</v>
      </c>
      <c r="D1031" s="107" t="s">
        <v>34</v>
      </c>
      <c r="E1031" s="107" t="s">
        <v>22</v>
      </c>
      <c r="F1031" s="107" t="s">
        <v>45</v>
      </c>
      <c r="G1031" s="107" t="s">
        <v>39</v>
      </c>
      <c r="H1031" s="107" t="s">
        <v>2617</v>
      </c>
      <c r="I1031" s="107" t="s">
        <v>2413</v>
      </c>
      <c r="J1031" s="107" t="s">
        <v>2414</v>
      </c>
      <c r="K1031" s="107"/>
      <c r="L1031" s="108">
        <v>4145.3663078711097</v>
      </c>
      <c r="M1031" s="93">
        <v>1250</v>
      </c>
      <c r="N1031" s="108">
        <v>3723.2844299771505</v>
      </c>
      <c r="O1031" s="107" t="s">
        <v>3124</v>
      </c>
      <c r="P1031" s="107"/>
      <c r="Q1031" s="107" t="s">
        <v>1259</v>
      </c>
      <c r="R1031" s="107" t="s">
        <v>2052</v>
      </c>
      <c r="S1031" s="107"/>
      <c r="T1031" s="93">
        <v>7624.8664971359904</v>
      </c>
      <c r="U1031" s="109">
        <v>18</v>
      </c>
      <c r="V1031" s="110">
        <v>45931</v>
      </c>
      <c r="W1031" s="110"/>
      <c r="X1031" s="107" t="s">
        <v>1261</v>
      </c>
      <c r="Y1031" s="107"/>
      <c r="Z1031" s="107"/>
      <c r="AA1031" s="107"/>
      <c r="AB1031" s="107"/>
      <c r="AC1031" s="107" t="s">
        <v>2417</v>
      </c>
      <c r="AD1031" s="107" t="s">
        <v>1264</v>
      </c>
      <c r="AE1031" s="110">
        <v>45616</v>
      </c>
      <c r="AF1031" s="106" t="s">
        <v>3121</v>
      </c>
      <c r="AG1031" s="108">
        <v>0.77285076895302607</v>
      </c>
      <c r="AH1031" s="108">
        <v>0.7413083258439207</v>
      </c>
      <c r="AI1031" s="108">
        <v>0.30540706475145724</v>
      </c>
      <c r="AJ1031" s="107" t="s">
        <v>1267</v>
      </c>
      <c r="AK1031" s="97">
        <v>147.63186185158347</v>
      </c>
      <c r="AL1031" s="108">
        <v>1.3922222222222222</v>
      </c>
      <c r="AM1031" s="111"/>
      <c r="AN1031" s="112">
        <v>13</v>
      </c>
      <c r="AO1031" s="113" t="s">
        <v>1266</v>
      </c>
      <c r="AP1031" s="113" t="s">
        <v>1267</v>
      </c>
      <c r="AQ1031" s="113" t="s">
        <v>1261</v>
      </c>
      <c r="AR1031" s="114" t="s">
        <v>1267</v>
      </c>
      <c r="AS1031" s="114"/>
      <c r="AT1031" s="107"/>
    </row>
    <row r="1032" spans="1:46" x14ac:dyDescent="0.25">
      <c r="A1032" s="106" t="s">
        <v>3126</v>
      </c>
      <c r="B1032" s="107" t="s">
        <v>1271</v>
      </c>
      <c r="C1032" s="107" t="s">
        <v>1257</v>
      </c>
      <c r="D1032" s="107" t="s">
        <v>34</v>
      </c>
      <c r="E1032" s="107" t="s">
        <v>22</v>
      </c>
      <c r="F1032" s="107" t="s">
        <v>45</v>
      </c>
      <c r="G1032" s="107" t="s">
        <v>39</v>
      </c>
      <c r="H1032" s="107" t="s">
        <v>2617</v>
      </c>
      <c r="I1032" s="107" t="s">
        <v>2413</v>
      </c>
      <c r="J1032" s="107" t="s">
        <v>2414</v>
      </c>
      <c r="K1032" s="107"/>
      <c r="L1032" s="108">
        <v>4145.3663078711097</v>
      </c>
      <c r="M1032" s="93">
        <v>1250</v>
      </c>
      <c r="N1032" s="108">
        <v>3723.2844299771505</v>
      </c>
      <c r="O1032" s="107" t="s">
        <v>3124</v>
      </c>
      <c r="P1032" s="107"/>
      <c r="Q1032" s="107" t="s">
        <v>1259</v>
      </c>
      <c r="R1032" s="107" t="s">
        <v>2052</v>
      </c>
      <c r="S1032" s="107"/>
      <c r="T1032" s="93">
        <v>7624.8664971359904</v>
      </c>
      <c r="U1032" s="109">
        <v>18</v>
      </c>
      <c r="V1032" s="110">
        <v>45931</v>
      </c>
      <c r="W1032" s="110"/>
      <c r="X1032" s="107" t="s">
        <v>1261</v>
      </c>
      <c r="Y1032" s="107"/>
      <c r="Z1032" s="107"/>
      <c r="AA1032" s="107"/>
      <c r="AB1032" s="107"/>
      <c r="AC1032" s="107" t="s">
        <v>2417</v>
      </c>
      <c r="AD1032" s="107" t="s">
        <v>1264</v>
      </c>
      <c r="AE1032" s="110">
        <v>45616</v>
      </c>
      <c r="AF1032" s="106" t="s">
        <v>3121</v>
      </c>
      <c r="AG1032" s="108">
        <v>0.77285076895302607</v>
      </c>
      <c r="AH1032" s="108">
        <v>0.7413083258439207</v>
      </c>
      <c r="AI1032" s="108">
        <v>0.30540706475145724</v>
      </c>
      <c r="AJ1032" s="107" t="s">
        <v>1267</v>
      </c>
      <c r="AK1032" s="97">
        <v>147.63186185158347</v>
      </c>
      <c r="AL1032" s="108">
        <v>1.3922222222222222</v>
      </c>
      <c r="AM1032" s="111"/>
      <c r="AN1032" s="112">
        <v>13</v>
      </c>
      <c r="AO1032" s="113" t="s">
        <v>1266</v>
      </c>
      <c r="AP1032" s="113" t="s">
        <v>1267</v>
      </c>
      <c r="AQ1032" s="113" t="s">
        <v>1261</v>
      </c>
      <c r="AR1032" s="114" t="s">
        <v>1267</v>
      </c>
      <c r="AS1032" s="114"/>
      <c r="AT1032" s="107"/>
    </row>
    <row r="1033" spans="1:46" x14ac:dyDescent="0.25">
      <c r="A1033" s="106" t="s">
        <v>3127</v>
      </c>
      <c r="B1033" s="107" t="s">
        <v>1256</v>
      </c>
      <c r="C1033" s="107" t="s">
        <v>1257</v>
      </c>
      <c r="D1033" s="107" t="s">
        <v>34</v>
      </c>
      <c r="E1033" s="107" t="s">
        <v>22</v>
      </c>
      <c r="F1033" s="107" t="s">
        <v>45</v>
      </c>
      <c r="G1033" s="107" t="s">
        <v>39</v>
      </c>
      <c r="H1033" s="107" t="s">
        <v>2617</v>
      </c>
      <c r="I1033" s="107" t="s">
        <v>2413</v>
      </c>
      <c r="J1033" s="107" t="s">
        <v>2420</v>
      </c>
      <c r="K1033" s="107"/>
      <c r="L1033" s="108">
        <v>3394.5218393545269</v>
      </c>
      <c r="M1033" s="93">
        <v>1250</v>
      </c>
      <c r="N1033" s="108">
        <v>3048.5188193310341</v>
      </c>
      <c r="O1033" s="107" t="s">
        <v>3128</v>
      </c>
      <c r="P1033" s="107"/>
      <c r="Q1033" s="107" t="s">
        <v>1259</v>
      </c>
      <c r="R1033" s="107" t="s">
        <v>2052</v>
      </c>
      <c r="S1033" s="107"/>
      <c r="T1033" s="93">
        <v>5597.8454515289231</v>
      </c>
      <c r="U1033" s="109">
        <v>18</v>
      </c>
      <c r="V1033" s="110">
        <v>45931</v>
      </c>
      <c r="W1033" s="110"/>
      <c r="X1033" s="107" t="s">
        <v>1261</v>
      </c>
      <c r="Y1033" s="107"/>
      <c r="Z1033" s="107"/>
      <c r="AA1033" s="107"/>
      <c r="AB1033" s="107"/>
      <c r="AC1033" s="107" t="s">
        <v>2422</v>
      </c>
      <c r="AD1033" s="107" t="s">
        <v>1264</v>
      </c>
      <c r="AE1033" s="110">
        <v>45616</v>
      </c>
      <c r="AF1033" s="106" t="s">
        <v>3121</v>
      </c>
      <c r="AG1033" s="108">
        <v>0.69030967071157179</v>
      </c>
      <c r="AH1033" s="108">
        <v>0.66206877041331524</v>
      </c>
      <c r="AI1033" s="108">
        <v>0.34638559662019502</v>
      </c>
      <c r="AJ1033" s="107" t="s">
        <v>1267</v>
      </c>
      <c r="AK1033" s="97">
        <v>117.44702112410714</v>
      </c>
      <c r="AL1033" s="108">
        <v>1.345</v>
      </c>
      <c r="AM1033" s="111"/>
      <c r="AN1033" s="112">
        <v>13</v>
      </c>
      <c r="AO1033" s="113" t="s">
        <v>1266</v>
      </c>
      <c r="AP1033" s="113" t="s">
        <v>1267</v>
      </c>
      <c r="AQ1033" s="113" t="s">
        <v>1261</v>
      </c>
      <c r="AR1033" s="114" t="s">
        <v>1267</v>
      </c>
      <c r="AS1033" s="114"/>
      <c r="AT1033" s="107"/>
    </row>
    <row r="1034" spans="1:46" x14ac:dyDescent="0.25">
      <c r="A1034" s="106" t="s">
        <v>3129</v>
      </c>
      <c r="B1034" s="107" t="s">
        <v>1269</v>
      </c>
      <c r="C1034" s="107" t="s">
        <v>1257</v>
      </c>
      <c r="D1034" s="107" t="s">
        <v>34</v>
      </c>
      <c r="E1034" s="107" t="s">
        <v>22</v>
      </c>
      <c r="F1034" s="107" t="s">
        <v>45</v>
      </c>
      <c r="G1034" s="107" t="s">
        <v>39</v>
      </c>
      <c r="H1034" s="107" t="s">
        <v>2617</v>
      </c>
      <c r="I1034" s="107" t="s">
        <v>2413</v>
      </c>
      <c r="J1034" s="107" t="s">
        <v>2420</v>
      </c>
      <c r="K1034" s="107"/>
      <c r="L1034" s="108">
        <v>3854.7750483114855</v>
      </c>
      <c r="M1034" s="93">
        <v>1250</v>
      </c>
      <c r="N1034" s="108">
        <v>3461.8584988393527</v>
      </c>
      <c r="O1034" s="107" t="s">
        <v>3128</v>
      </c>
      <c r="P1034" s="107"/>
      <c r="Q1034" s="107" t="s">
        <v>1259</v>
      </c>
      <c r="R1034" s="107" t="s">
        <v>2052</v>
      </c>
      <c r="S1034" s="107"/>
      <c r="T1034" s="93">
        <v>5504.9901101828318</v>
      </c>
      <c r="U1034" s="109">
        <v>18</v>
      </c>
      <c r="V1034" s="110">
        <v>45931</v>
      </c>
      <c r="W1034" s="110"/>
      <c r="X1034" s="107" t="s">
        <v>1261</v>
      </c>
      <c r="Y1034" s="107"/>
      <c r="Z1034" s="107"/>
      <c r="AA1034" s="107"/>
      <c r="AB1034" s="107"/>
      <c r="AC1034" s="107" t="s">
        <v>2422</v>
      </c>
      <c r="AD1034" s="107" t="s">
        <v>1264</v>
      </c>
      <c r="AE1034" s="110">
        <v>45616</v>
      </c>
      <c r="AF1034" s="106" t="s">
        <v>3121</v>
      </c>
      <c r="AG1034" s="108">
        <v>0.78390672389165594</v>
      </c>
      <c r="AH1034" s="108">
        <v>0.75183672317771966</v>
      </c>
      <c r="AI1034" s="108">
        <v>0.40495804108408895</v>
      </c>
      <c r="AJ1034" s="107" t="s">
        <v>1267</v>
      </c>
      <c r="AK1034" s="97">
        <v>97.594011148518859</v>
      </c>
      <c r="AL1034" s="108">
        <v>1.5311111111111111</v>
      </c>
      <c r="AM1034" s="111"/>
      <c r="AN1034" s="112">
        <v>13</v>
      </c>
      <c r="AO1034" s="113" t="s">
        <v>1266</v>
      </c>
      <c r="AP1034" s="113" t="s">
        <v>1267</v>
      </c>
      <c r="AQ1034" s="113" t="s">
        <v>1261</v>
      </c>
      <c r="AR1034" s="114" t="s">
        <v>1267</v>
      </c>
      <c r="AS1034" s="114"/>
      <c r="AT1034" s="107"/>
    </row>
    <row r="1035" spans="1:46" x14ac:dyDescent="0.25">
      <c r="A1035" s="106" t="s">
        <v>3130</v>
      </c>
      <c r="B1035" s="107" t="s">
        <v>1271</v>
      </c>
      <c r="C1035" s="107" t="s">
        <v>1257</v>
      </c>
      <c r="D1035" s="107" t="s">
        <v>34</v>
      </c>
      <c r="E1035" s="107" t="s">
        <v>22</v>
      </c>
      <c r="F1035" s="107" t="s">
        <v>45</v>
      </c>
      <c r="G1035" s="107" t="s">
        <v>39</v>
      </c>
      <c r="H1035" s="107" t="s">
        <v>2617</v>
      </c>
      <c r="I1035" s="107" t="s">
        <v>2413</v>
      </c>
      <c r="J1035" s="107" t="s">
        <v>2420</v>
      </c>
      <c r="K1035" s="107"/>
      <c r="L1035" s="108">
        <v>3854.7750483114855</v>
      </c>
      <c r="M1035" s="93">
        <v>1250</v>
      </c>
      <c r="N1035" s="108">
        <v>3461.8584988393527</v>
      </c>
      <c r="O1035" s="107" t="s">
        <v>3128</v>
      </c>
      <c r="P1035" s="107"/>
      <c r="Q1035" s="107" t="s">
        <v>1259</v>
      </c>
      <c r="R1035" s="107" t="s">
        <v>2052</v>
      </c>
      <c r="S1035" s="107"/>
      <c r="T1035" s="93">
        <v>5504.9901101828318</v>
      </c>
      <c r="U1035" s="109">
        <v>18</v>
      </c>
      <c r="V1035" s="110">
        <v>45931</v>
      </c>
      <c r="W1035" s="110"/>
      <c r="X1035" s="107" t="s">
        <v>1261</v>
      </c>
      <c r="Y1035" s="107"/>
      <c r="Z1035" s="107"/>
      <c r="AA1035" s="107"/>
      <c r="AB1035" s="107"/>
      <c r="AC1035" s="107" t="s">
        <v>2422</v>
      </c>
      <c r="AD1035" s="107" t="s">
        <v>1264</v>
      </c>
      <c r="AE1035" s="110">
        <v>45616</v>
      </c>
      <c r="AF1035" s="107" t="s">
        <v>2418</v>
      </c>
      <c r="AG1035" s="108">
        <v>0.78390672389165594</v>
      </c>
      <c r="AH1035" s="108">
        <v>0.75183672317771966</v>
      </c>
      <c r="AI1035" s="108">
        <v>0.40495804108408895</v>
      </c>
      <c r="AJ1035" s="107" t="s">
        <v>1267</v>
      </c>
      <c r="AK1035" s="97">
        <v>97.594011148518859</v>
      </c>
      <c r="AL1035" s="108">
        <v>1.5311111111111111</v>
      </c>
      <c r="AM1035" s="111"/>
      <c r="AN1035" s="112">
        <v>13</v>
      </c>
      <c r="AO1035" s="113" t="s">
        <v>1266</v>
      </c>
      <c r="AP1035" s="113" t="s">
        <v>1267</v>
      </c>
      <c r="AQ1035" s="113" t="s">
        <v>1261</v>
      </c>
      <c r="AR1035" s="114" t="s">
        <v>1267</v>
      </c>
      <c r="AS1035" s="114"/>
      <c r="AT1035" s="107"/>
    </row>
    <row r="1036" spans="1:46" x14ac:dyDescent="0.25">
      <c r="A1036" s="106" t="s">
        <v>3131</v>
      </c>
      <c r="B1036" s="107" t="s">
        <v>1256</v>
      </c>
      <c r="C1036" s="107" t="s">
        <v>1257</v>
      </c>
      <c r="D1036" s="107" t="s">
        <v>34</v>
      </c>
      <c r="E1036" s="107" t="s">
        <v>22</v>
      </c>
      <c r="F1036" s="107" t="s">
        <v>45</v>
      </c>
      <c r="G1036" s="107" t="s">
        <v>324</v>
      </c>
      <c r="H1036" s="107" t="s">
        <v>2711</v>
      </c>
      <c r="I1036" s="107" t="s">
        <v>2492</v>
      </c>
      <c r="J1036" s="107"/>
      <c r="K1036" s="107" t="s">
        <v>2493</v>
      </c>
      <c r="L1036" s="108">
        <v>1820.8896465911816</v>
      </c>
      <c r="M1036" s="93">
        <v>920</v>
      </c>
      <c r="N1036" s="108">
        <v>1634.2144000000001</v>
      </c>
      <c r="O1036" s="107" t="s">
        <v>3132</v>
      </c>
      <c r="P1036" s="107"/>
      <c r="Q1036" s="107" t="s">
        <v>1259</v>
      </c>
      <c r="R1036" s="107" t="s">
        <v>2179</v>
      </c>
      <c r="S1036" s="107"/>
      <c r="T1036" s="93">
        <v>7760.88</v>
      </c>
      <c r="U1036" s="109">
        <v>15</v>
      </c>
      <c r="V1036" s="110">
        <v>45931</v>
      </c>
      <c r="W1036" s="110"/>
      <c r="X1036" s="107" t="s">
        <v>1261</v>
      </c>
      <c r="Y1036" s="107"/>
      <c r="Z1036" s="107"/>
      <c r="AA1036" s="107"/>
      <c r="AB1036" s="107"/>
      <c r="AC1036" s="107" t="s">
        <v>2496</v>
      </c>
      <c r="AD1036" s="107" t="s">
        <v>1264</v>
      </c>
      <c r="AE1036" s="110">
        <v>45643</v>
      </c>
      <c r="AF1036" s="106" t="s">
        <v>2497</v>
      </c>
      <c r="AG1036" s="108">
        <v>0.27096292833917052</v>
      </c>
      <c r="AH1036" s="108">
        <v>0.25971562458573177</v>
      </c>
      <c r="AI1036" s="108">
        <v>0.18960947405660541</v>
      </c>
      <c r="AJ1036" s="107" t="s">
        <v>1267</v>
      </c>
      <c r="AK1036" s="97">
        <v>413.98625491982676</v>
      </c>
      <c r="AL1036" s="108">
        <v>1.1286659999999999</v>
      </c>
      <c r="AM1036" s="111"/>
      <c r="AN1036" s="112">
        <v>17</v>
      </c>
      <c r="AO1036" s="113" t="s">
        <v>1266</v>
      </c>
      <c r="AP1036" s="113" t="s">
        <v>1267</v>
      </c>
      <c r="AQ1036" s="113" t="s">
        <v>1261</v>
      </c>
      <c r="AR1036" s="114" t="s">
        <v>1267</v>
      </c>
      <c r="AS1036" s="114"/>
      <c r="AT1036" s="107"/>
    </row>
    <row r="1037" spans="1:46" x14ac:dyDescent="0.25">
      <c r="A1037" s="106" t="s">
        <v>3133</v>
      </c>
      <c r="B1037" s="107" t="s">
        <v>1269</v>
      </c>
      <c r="C1037" s="107" t="s">
        <v>1257</v>
      </c>
      <c r="D1037" s="107" t="s">
        <v>34</v>
      </c>
      <c r="E1037" s="107" t="s">
        <v>22</v>
      </c>
      <c r="F1037" s="107" t="s">
        <v>45</v>
      </c>
      <c r="G1037" s="107" t="s">
        <v>324</v>
      </c>
      <c r="H1037" s="107" t="s">
        <v>3134</v>
      </c>
      <c r="I1037" s="107" t="s">
        <v>2492</v>
      </c>
      <c r="J1037" s="107"/>
      <c r="K1037" s="107" t="s">
        <v>2493</v>
      </c>
      <c r="L1037" s="108">
        <v>1108.7953654316623</v>
      </c>
      <c r="M1037" s="93">
        <v>920</v>
      </c>
      <c r="N1037" s="108">
        <v>995.61057000000005</v>
      </c>
      <c r="O1037" s="107" t="s">
        <v>3132</v>
      </c>
      <c r="P1037" s="107"/>
      <c r="Q1037" s="107" t="s">
        <v>1259</v>
      </c>
      <c r="R1037" s="107" t="s">
        <v>2179</v>
      </c>
      <c r="S1037" s="107"/>
      <c r="T1037" s="93">
        <v>7760.88</v>
      </c>
      <c r="U1037" s="109">
        <v>15</v>
      </c>
      <c r="V1037" s="110">
        <v>45931</v>
      </c>
      <c r="W1037" s="110"/>
      <c r="X1037" s="107" t="s">
        <v>1261</v>
      </c>
      <c r="Y1037" s="107"/>
      <c r="Z1037" s="107"/>
      <c r="AA1037" s="107"/>
      <c r="AB1037" s="107"/>
      <c r="AC1037" s="107" t="s">
        <v>2496</v>
      </c>
      <c r="AD1037" s="107" t="s">
        <v>1264</v>
      </c>
      <c r="AE1037" s="110">
        <v>45643</v>
      </c>
      <c r="AF1037" s="106" t="s">
        <v>2497</v>
      </c>
      <c r="AG1037" s="108">
        <v>0.15964846877811548</v>
      </c>
      <c r="AH1037" s="108">
        <v>0.15307930821995031</v>
      </c>
      <c r="AI1037" s="108">
        <v>0.16814407803442069</v>
      </c>
      <c r="AJ1037" s="107" t="s">
        <v>1267</v>
      </c>
      <c r="AK1037" s="97">
        <v>680.09261112497779</v>
      </c>
      <c r="AL1037" s="108">
        <v>0.68733299999999997</v>
      </c>
      <c r="AM1037" s="111"/>
      <c r="AN1037" s="112">
        <v>17</v>
      </c>
      <c r="AO1037" s="113" t="s">
        <v>1266</v>
      </c>
      <c r="AP1037" s="113" t="s">
        <v>1267</v>
      </c>
      <c r="AQ1037" s="113" t="s">
        <v>1261</v>
      </c>
      <c r="AR1037" s="114" t="s">
        <v>1267</v>
      </c>
      <c r="AS1037" s="114"/>
      <c r="AT1037" s="107"/>
    </row>
    <row r="1038" spans="1:46" x14ac:dyDescent="0.25">
      <c r="A1038" s="106" t="s">
        <v>3135</v>
      </c>
      <c r="B1038" s="107" t="s">
        <v>1271</v>
      </c>
      <c r="C1038" s="107" t="s">
        <v>1257</v>
      </c>
      <c r="D1038" s="107" t="s">
        <v>34</v>
      </c>
      <c r="E1038" s="107" t="s">
        <v>22</v>
      </c>
      <c r="F1038" s="107" t="s">
        <v>45</v>
      </c>
      <c r="G1038" s="107" t="s">
        <v>324</v>
      </c>
      <c r="H1038" s="107" t="s">
        <v>2711</v>
      </c>
      <c r="I1038" s="107" t="s">
        <v>2492</v>
      </c>
      <c r="J1038" s="107"/>
      <c r="K1038" s="107" t="s">
        <v>2493</v>
      </c>
      <c r="L1038" s="108">
        <v>1080.28</v>
      </c>
      <c r="M1038" s="93">
        <v>920</v>
      </c>
      <c r="N1038" s="108">
        <v>970</v>
      </c>
      <c r="O1038" s="107" t="s">
        <v>3132</v>
      </c>
      <c r="P1038" s="107"/>
      <c r="Q1038" s="107" t="s">
        <v>1259</v>
      </c>
      <c r="R1038" s="107" t="s">
        <v>2179</v>
      </c>
      <c r="S1038" s="107"/>
      <c r="T1038" s="93">
        <v>7760.88</v>
      </c>
      <c r="U1038" s="109">
        <v>15</v>
      </c>
      <c r="V1038" s="110">
        <v>45931</v>
      </c>
      <c r="W1038" s="110"/>
      <c r="X1038" s="107" t="s">
        <v>1261</v>
      </c>
      <c r="Y1038" s="107"/>
      <c r="Z1038" s="107"/>
      <c r="AA1038" s="107"/>
      <c r="AB1038" s="107"/>
      <c r="AC1038" s="107" t="s">
        <v>2496</v>
      </c>
      <c r="AD1038" s="107" t="s">
        <v>1264</v>
      </c>
      <c r="AE1038" s="110">
        <v>45643</v>
      </c>
      <c r="AF1038" s="106" t="s">
        <v>2497</v>
      </c>
      <c r="AG1038" s="108">
        <v>0.14473482910808569</v>
      </c>
      <c r="AH1038" s="108">
        <v>0.13880808491391433</v>
      </c>
      <c r="AI1038" s="108">
        <v>0.23684437889011356</v>
      </c>
      <c r="AJ1038" s="107" t="s">
        <v>1267</v>
      </c>
      <c r="AK1038" s="97">
        <v>640.87396473152228</v>
      </c>
      <c r="AL1038" s="108">
        <v>0.77307000000000003</v>
      </c>
      <c r="AM1038" s="111"/>
      <c r="AN1038" s="112">
        <v>17</v>
      </c>
      <c r="AO1038" s="113" t="s">
        <v>1266</v>
      </c>
      <c r="AP1038" s="113" t="s">
        <v>1267</v>
      </c>
      <c r="AQ1038" s="113" t="s">
        <v>1261</v>
      </c>
      <c r="AR1038" s="114" t="s">
        <v>1267</v>
      </c>
      <c r="AS1038" s="114"/>
      <c r="AT1038" s="120"/>
    </row>
    <row r="1039" spans="1:46" x14ac:dyDescent="0.25">
      <c r="A1039" s="106" t="s">
        <v>3136</v>
      </c>
      <c r="B1039" s="107" t="s">
        <v>1256</v>
      </c>
      <c r="C1039" s="107" t="s">
        <v>1257</v>
      </c>
      <c r="D1039" s="107" t="s">
        <v>34</v>
      </c>
      <c r="E1039" s="107" t="s">
        <v>22</v>
      </c>
      <c r="F1039" s="107" t="s">
        <v>45</v>
      </c>
      <c r="G1039" s="107" t="s">
        <v>324</v>
      </c>
      <c r="H1039" s="107" t="s">
        <v>3006</v>
      </c>
      <c r="I1039" s="107" t="s">
        <v>2492</v>
      </c>
      <c r="J1039" s="107"/>
      <c r="K1039" s="107" t="s">
        <v>2493</v>
      </c>
      <c r="L1039" s="108">
        <v>1337.075241275516</v>
      </c>
      <c r="M1039" s="93">
        <v>920</v>
      </c>
      <c r="N1039" s="108">
        <v>1200</v>
      </c>
      <c r="O1039" s="107" t="s">
        <v>3137</v>
      </c>
      <c r="P1039" s="107"/>
      <c r="Q1039" s="107" t="s">
        <v>1259</v>
      </c>
      <c r="R1039" s="107" t="s">
        <v>2449</v>
      </c>
      <c r="S1039" s="107"/>
      <c r="T1039" s="93">
        <v>4305.1000000000004</v>
      </c>
      <c r="U1039" s="109">
        <v>15</v>
      </c>
      <c r="V1039" s="110">
        <v>45931</v>
      </c>
      <c r="W1039" s="110"/>
      <c r="X1039" s="107" t="s">
        <v>1261</v>
      </c>
      <c r="Y1039" s="107"/>
      <c r="Z1039" s="107"/>
      <c r="AA1039" s="107"/>
      <c r="AB1039" s="107"/>
      <c r="AC1039" s="107" t="s">
        <v>2496</v>
      </c>
      <c r="AD1039" s="107" t="s">
        <v>1264</v>
      </c>
      <c r="AE1039" s="110">
        <v>45643</v>
      </c>
      <c r="AF1039" s="106" t="s">
        <v>3138</v>
      </c>
      <c r="AG1039" s="108">
        <v>0.19896747914628476</v>
      </c>
      <c r="AH1039" s="108">
        <v>0.1907086088693401</v>
      </c>
      <c r="AI1039" s="108">
        <v>0.13688340384343942</v>
      </c>
      <c r="AJ1039" s="107" t="s">
        <v>1267</v>
      </c>
      <c r="AK1039" s="97">
        <v>351.9651633596269</v>
      </c>
      <c r="AL1039" s="108">
        <v>0.82866660000000003</v>
      </c>
      <c r="AM1039" s="111"/>
      <c r="AN1039" s="112">
        <v>17</v>
      </c>
      <c r="AO1039" s="113" t="s">
        <v>1266</v>
      </c>
      <c r="AP1039" s="113" t="s">
        <v>1267</v>
      </c>
      <c r="AQ1039" s="113" t="s">
        <v>1261</v>
      </c>
      <c r="AR1039" s="114" t="s">
        <v>1267</v>
      </c>
      <c r="AS1039" s="114"/>
      <c r="AT1039" s="107"/>
    </row>
    <row r="1040" spans="1:46" x14ac:dyDescent="0.25">
      <c r="A1040" s="106" t="s">
        <v>3139</v>
      </c>
      <c r="B1040" s="107" t="s">
        <v>1269</v>
      </c>
      <c r="C1040" s="107" t="s">
        <v>1257</v>
      </c>
      <c r="D1040" s="107" t="s">
        <v>34</v>
      </c>
      <c r="E1040" s="107" t="s">
        <v>22</v>
      </c>
      <c r="F1040" s="107" t="s">
        <v>45</v>
      </c>
      <c r="G1040" s="107" t="s">
        <v>324</v>
      </c>
      <c r="H1040" s="107" t="s">
        <v>3006</v>
      </c>
      <c r="I1040" s="107" t="s">
        <v>2492</v>
      </c>
      <c r="J1040" s="107"/>
      <c r="K1040" s="107" t="s">
        <v>2493</v>
      </c>
      <c r="L1040" s="108">
        <v>1336.4205584967281</v>
      </c>
      <c r="M1040" s="93">
        <v>920</v>
      </c>
      <c r="N1040" s="108">
        <v>1200</v>
      </c>
      <c r="O1040" s="107" t="s">
        <v>3137</v>
      </c>
      <c r="P1040" s="107"/>
      <c r="Q1040" s="107" t="s">
        <v>1259</v>
      </c>
      <c r="R1040" s="107" t="s">
        <v>2449</v>
      </c>
      <c r="S1040" s="107"/>
      <c r="T1040" s="93">
        <v>4305.1000000000004</v>
      </c>
      <c r="U1040" s="109">
        <v>15</v>
      </c>
      <c r="V1040" s="110">
        <v>45931</v>
      </c>
      <c r="W1040" s="110"/>
      <c r="X1040" s="107" t="s">
        <v>1261</v>
      </c>
      <c r="Y1040" s="107"/>
      <c r="Z1040" s="107"/>
      <c r="AA1040" s="107"/>
      <c r="AB1040" s="107"/>
      <c r="AC1040" s="107" t="s">
        <v>2496</v>
      </c>
      <c r="AD1040" s="107" t="s">
        <v>1264</v>
      </c>
      <c r="AE1040" s="110">
        <v>45643</v>
      </c>
      <c r="AF1040" s="106" t="s">
        <v>3140</v>
      </c>
      <c r="AG1040" s="108">
        <v>0.19242278824328859</v>
      </c>
      <c r="AH1040" s="108">
        <v>0.18450504120384278</v>
      </c>
      <c r="AI1040" s="108">
        <v>0.13741668059855774</v>
      </c>
      <c r="AJ1040" s="107" t="s">
        <v>1267</v>
      </c>
      <c r="AK1040" s="97">
        <v>352.56754677496531</v>
      </c>
      <c r="AL1040" s="108">
        <v>0.82866660000000003</v>
      </c>
      <c r="AM1040" s="111"/>
      <c r="AN1040" s="112">
        <v>17</v>
      </c>
      <c r="AO1040" s="113" t="s">
        <v>1266</v>
      </c>
      <c r="AP1040" s="113" t="s">
        <v>1267</v>
      </c>
      <c r="AQ1040" s="113" t="s">
        <v>1261</v>
      </c>
      <c r="AR1040" s="114" t="s">
        <v>1267</v>
      </c>
      <c r="AS1040" s="114"/>
      <c r="AT1040" s="107"/>
    </row>
    <row r="1041" spans="1:46" x14ac:dyDescent="0.25">
      <c r="A1041" s="106" t="s">
        <v>3141</v>
      </c>
      <c r="B1041" s="107" t="s">
        <v>1271</v>
      </c>
      <c r="C1041" s="107" t="s">
        <v>1257</v>
      </c>
      <c r="D1041" s="107" t="s">
        <v>34</v>
      </c>
      <c r="E1041" s="107" t="s">
        <v>22</v>
      </c>
      <c r="F1041" s="107" t="s">
        <v>45</v>
      </c>
      <c r="G1041" s="107" t="s">
        <v>324</v>
      </c>
      <c r="H1041" s="107" t="s">
        <v>3006</v>
      </c>
      <c r="I1041" s="107" t="s">
        <v>2492</v>
      </c>
      <c r="J1041" s="107"/>
      <c r="K1041" s="107" t="s">
        <v>2493</v>
      </c>
      <c r="L1041" s="108">
        <v>1336.4274218835646</v>
      </c>
      <c r="M1041" s="93">
        <v>920</v>
      </c>
      <c r="N1041" s="108">
        <v>1200</v>
      </c>
      <c r="O1041" s="107" t="s">
        <v>3137</v>
      </c>
      <c r="P1041" s="107"/>
      <c r="Q1041" s="107" t="s">
        <v>1259</v>
      </c>
      <c r="R1041" s="107" t="s">
        <v>2449</v>
      </c>
      <c r="S1041" s="107"/>
      <c r="T1041" s="93">
        <v>4305.1000000000004</v>
      </c>
      <c r="U1041" s="109">
        <v>15</v>
      </c>
      <c r="V1041" s="110">
        <v>45931</v>
      </c>
      <c r="W1041" s="110"/>
      <c r="X1041" s="107" t="s">
        <v>1261</v>
      </c>
      <c r="Y1041" s="107"/>
      <c r="Z1041" s="107"/>
      <c r="AA1041" s="107"/>
      <c r="AB1041" s="107"/>
      <c r="AC1041" s="107" t="s">
        <v>2496</v>
      </c>
      <c r="AD1041" s="107" t="s">
        <v>1264</v>
      </c>
      <c r="AE1041" s="110">
        <v>45643</v>
      </c>
      <c r="AF1041" s="106" t="s">
        <v>3142</v>
      </c>
      <c r="AG1041" s="108">
        <v>0.17905305113569622</v>
      </c>
      <c r="AH1041" s="108">
        <v>0.17172101061851933</v>
      </c>
      <c r="AI1041" s="108">
        <v>0.12988016994955517</v>
      </c>
      <c r="AJ1041" s="107" t="s">
        <v>1267</v>
      </c>
      <c r="AK1041" s="97">
        <v>354.27989611110058</v>
      </c>
      <c r="AL1041" s="108">
        <v>0.82866660000000003</v>
      </c>
      <c r="AM1041" s="111"/>
      <c r="AN1041" s="112">
        <v>17</v>
      </c>
      <c r="AO1041" s="113" t="s">
        <v>1266</v>
      </c>
      <c r="AP1041" s="113" t="s">
        <v>1267</v>
      </c>
      <c r="AQ1041" s="113" t="s">
        <v>1261</v>
      </c>
      <c r="AR1041" s="114" t="s">
        <v>1267</v>
      </c>
      <c r="AS1041" s="114"/>
      <c r="AT1041" s="107"/>
    </row>
    <row r="1042" spans="1:46" x14ac:dyDescent="0.25">
      <c r="A1042" s="106" t="s">
        <v>3143</v>
      </c>
      <c r="B1042" s="107" t="s">
        <v>1256</v>
      </c>
      <c r="C1042" s="107" t="s">
        <v>1257</v>
      </c>
      <c r="D1042" s="107" t="s">
        <v>34</v>
      </c>
      <c r="E1042" s="107" t="s">
        <v>22</v>
      </c>
      <c r="F1042" s="107" t="s">
        <v>45</v>
      </c>
      <c r="G1042" s="107" t="s">
        <v>324</v>
      </c>
      <c r="H1042" s="107" t="s">
        <v>2617</v>
      </c>
      <c r="I1042" s="107" t="s">
        <v>2492</v>
      </c>
      <c r="J1042" s="107"/>
      <c r="K1042" s="107" t="s">
        <v>2493</v>
      </c>
      <c r="L1042" s="108">
        <v>1820.8896465911816</v>
      </c>
      <c r="M1042" s="93">
        <v>920</v>
      </c>
      <c r="N1042" s="108">
        <v>1634.2144000000001</v>
      </c>
      <c r="O1042" s="107" t="s">
        <v>3144</v>
      </c>
      <c r="P1042" s="107"/>
      <c r="Q1042" s="107" t="s">
        <v>1259</v>
      </c>
      <c r="R1042" s="107" t="s">
        <v>2052</v>
      </c>
      <c r="S1042" s="107"/>
      <c r="T1042" s="93">
        <v>6290.53</v>
      </c>
      <c r="U1042" s="109">
        <v>15</v>
      </c>
      <c r="V1042" s="110">
        <v>45931</v>
      </c>
      <c r="W1042" s="110"/>
      <c r="X1042" s="107" t="s">
        <v>1261</v>
      </c>
      <c r="Y1042" s="107"/>
      <c r="Z1042" s="107"/>
      <c r="AA1042" s="107"/>
      <c r="AB1042" s="107"/>
      <c r="AC1042" s="107" t="s">
        <v>2496</v>
      </c>
      <c r="AD1042" s="107" t="s">
        <v>1264</v>
      </c>
      <c r="AE1042" s="110">
        <v>45643</v>
      </c>
      <c r="AF1042" s="106" t="s">
        <v>2497</v>
      </c>
      <c r="AG1042" s="108">
        <v>0.27096292833917052</v>
      </c>
      <c r="AH1042" s="108">
        <v>0.25971562458573177</v>
      </c>
      <c r="AI1042" s="108">
        <v>0.18960947405660541</v>
      </c>
      <c r="AJ1042" s="107" t="s">
        <v>1267</v>
      </c>
      <c r="AK1042" s="97">
        <v>413.98625491982676</v>
      </c>
      <c r="AL1042" s="108">
        <v>1.1286666599999999</v>
      </c>
      <c r="AM1042" s="111"/>
      <c r="AN1042" s="112">
        <v>17</v>
      </c>
      <c r="AO1042" s="113" t="s">
        <v>1266</v>
      </c>
      <c r="AP1042" s="113" t="s">
        <v>1267</v>
      </c>
      <c r="AQ1042" s="113" t="s">
        <v>1261</v>
      </c>
      <c r="AR1042" s="114" t="s">
        <v>1267</v>
      </c>
      <c r="AS1042" s="114"/>
      <c r="AT1042" s="120"/>
    </row>
    <row r="1043" spans="1:46" x14ac:dyDescent="0.25">
      <c r="A1043" s="106" t="s">
        <v>3145</v>
      </c>
      <c r="B1043" s="107" t="s">
        <v>1269</v>
      </c>
      <c r="C1043" s="107" t="s">
        <v>1257</v>
      </c>
      <c r="D1043" s="107" t="s">
        <v>34</v>
      </c>
      <c r="E1043" s="107" t="s">
        <v>22</v>
      </c>
      <c r="F1043" s="107" t="s">
        <v>45</v>
      </c>
      <c r="G1043" s="107" t="s">
        <v>324</v>
      </c>
      <c r="H1043" s="107" t="s">
        <v>2617</v>
      </c>
      <c r="I1043" s="107" t="s">
        <v>2492</v>
      </c>
      <c r="J1043" s="107"/>
      <c r="K1043" s="107" t="s">
        <v>2493</v>
      </c>
      <c r="L1043" s="108">
        <v>1108.7953654316623</v>
      </c>
      <c r="M1043" s="93">
        <v>920</v>
      </c>
      <c r="N1043" s="108">
        <v>995.61057000000005</v>
      </c>
      <c r="O1043" s="107" t="s">
        <v>3144</v>
      </c>
      <c r="P1043" s="107"/>
      <c r="Q1043" s="107" t="s">
        <v>1259</v>
      </c>
      <c r="R1043" s="107" t="s">
        <v>2052</v>
      </c>
      <c r="S1043" s="107"/>
      <c r="T1043" s="93">
        <v>6290.53</v>
      </c>
      <c r="U1043" s="109">
        <v>15</v>
      </c>
      <c r="V1043" s="110">
        <v>45931</v>
      </c>
      <c r="W1043" s="110"/>
      <c r="X1043" s="107" t="s">
        <v>1261</v>
      </c>
      <c r="Y1043" s="107"/>
      <c r="Z1043" s="107"/>
      <c r="AA1043" s="107"/>
      <c r="AB1043" s="107"/>
      <c r="AC1043" s="107" t="s">
        <v>2496</v>
      </c>
      <c r="AD1043" s="107" t="s">
        <v>1264</v>
      </c>
      <c r="AE1043" s="110">
        <v>45643</v>
      </c>
      <c r="AF1043" s="106" t="s">
        <v>2497</v>
      </c>
      <c r="AG1043" s="108">
        <v>0.15964846877811548</v>
      </c>
      <c r="AH1043" s="108">
        <v>0.15307930821995031</v>
      </c>
      <c r="AI1043" s="108">
        <v>0.16814407803442069</v>
      </c>
      <c r="AJ1043" s="107" t="s">
        <v>1267</v>
      </c>
      <c r="AK1043" s="97">
        <v>680.09261112497779</v>
      </c>
      <c r="AL1043" s="108">
        <v>6.88E-2</v>
      </c>
      <c r="AM1043" s="111"/>
      <c r="AN1043" s="112">
        <v>17</v>
      </c>
      <c r="AO1043" s="113" t="s">
        <v>1266</v>
      </c>
      <c r="AP1043" s="113" t="s">
        <v>1267</v>
      </c>
      <c r="AQ1043" s="113" t="s">
        <v>1261</v>
      </c>
      <c r="AR1043" s="114" t="s">
        <v>1267</v>
      </c>
      <c r="AS1043" s="114"/>
      <c r="AT1043" s="107"/>
    </row>
    <row r="1044" spans="1:46" x14ac:dyDescent="0.25">
      <c r="A1044" s="106" t="s">
        <v>3146</v>
      </c>
      <c r="B1044" s="107" t="s">
        <v>1271</v>
      </c>
      <c r="C1044" s="107" t="s">
        <v>1257</v>
      </c>
      <c r="D1044" s="107" t="s">
        <v>34</v>
      </c>
      <c r="E1044" s="107" t="s">
        <v>22</v>
      </c>
      <c r="F1044" s="107" t="s">
        <v>45</v>
      </c>
      <c r="G1044" s="107" t="s">
        <v>324</v>
      </c>
      <c r="H1044" s="107" t="s">
        <v>2617</v>
      </c>
      <c r="I1044" s="107" t="s">
        <v>2492</v>
      </c>
      <c r="J1044" s="107"/>
      <c r="K1044" s="107" t="s">
        <v>2493</v>
      </c>
      <c r="L1044" s="108">
        <v>1080.2809183915399</v>
      </c>
      <c r="M1044" s="93">
        <v>920</v>
      </c>
      <c r="N1044" s="108">
        <v>970</v>
      </c>
      <c r="O1044" s="107" t="s">
        <v>3144</v>
      </c>
      <c r="P1044" s="107"/>
      <c r="Q1044" s="107" t="s">
        <v>1259</v>
      </c>
      <c r="R1044" s="107" t="s">
        <v>2052</v>
      </c>
      <c r="S1044" s="107"/>
      <c r="T1044" s="93">
        <v>6290.53</v>
      </c>
      <c r="U1044" s="109">
        <v>15</v>
      </c>
      <c r="V1044" s="110">
        <v>45931</v>
      </c>
      <c r="W1044" s="110"/>
      <c r="X1044" s="107" t="s">
        <v>1261</v>
      </c>
      <c r="Y1044" s="107"/>
      <c r="Z1044" s="107"/>
      <c r="AA1044" s="107"/>
      <c r="AB1044" s="107"/>
      <c r="AC1044" s="107" t="s">
        <v>2496</v>
      </c>
      <c r="AD1044" s="107" t="s">
        <v>1264</v>
      </c>
      <c r="AE1044" s="110">
        <v>45643</v>
      </c>
      <c r="AF1044" s="106" t="s">
        <v>2497</v>
      </c>
      <c r="AG1044" s="108">
        <v>0.14473482910808569</v>
      </c>
      <c r="AH1044" s="108">
        <v>0.13880808491391433</v>
      </c>
      <c r="AI1044" s="108">
        <v>0.23684437889011356</v>
      </c>
      <c r="AJ1044" s="107" t="s">
        <v>1267</v>
      </c>
      <c r="AK1044" s="97">
        <v>640.87396473152228</v>
      </c>
      <c r="AL1044" s="108">
        <v>0.67</v>
      </c>
      <c r="AM1044" s="111"/>
      <c r="AN1044" s="112">
        <v>17</v>
      </c>
      <c r="AO1044" s="113" t="s">
        <v>1266</v>
      </c>
      <c r="AP1044" s="113" t="s">
        <v>1267</v>
      </c>
      <c r="AQ1044" s="113" t="s">
        <v>1261</v>
      </c>
      <c r="AR1044" s="114" t="s">
        <v>1267</v>
      </c>
      <c r="AS1044" s="114"/>
      <c r="AT1044" s="107"/>
    </row>
    <row r="1045" spans="1:46" x14ac:dyDescent="0.25">
      <c r="A1045" s="106" t="s">
        <v>3147</v>
      </c>
      <c r="B1045" s="107" t="s">
        <v>1256</v>
      </c>
      <c r="C1045" s="107" t="s">
        <v>1257</v>
      </c>
      <c r="D1045" s="107" t="s">
        <v>34</v>
      </c>
      <c r="E1045" s="107" t="s">
        <v>22</v>
      </c>
      <c r="F1045" s="107" t="s">
        <v>45</v>
      </c>
      <c r="G1045" s="107" t="s">
        <v>324</v>
      </c>
      <c r="H1045" s="107" t="s">
        <v>2617</v>
      </c>
      <c r="I1045" s="107" t="s">
        <v>2492</v>
      </c>
      <c r="J1045" s="107"/>
      <c r="K1045" s="107" t="s">
        <v>2512</v>
      </c>
      <c r="L1045" s="108">
        <v>3248</v>
      </c>
      <c r="M1045" s="93">
        <v>920</v>
      </c>
      <c r="N1045" s="108">
        <v>2915.1479789999999</v>
      </c>
      <c r="O1045" s="107" t="s">
        <v>3148</v>
      </c>
      <c r="P1045" s="107"/>
      <c r="Q1045" s="107" t="s">
        <v>1259</v>
      </c>
      <c r="R1045" s="107" t="s">
        <v>2052</v>
      </c>
      <c r="S1045" s="107"/>
      <c r="T1045" s="93">
        <v>6290.53</v>
      </c>
      <c r="U1045" s="109">
        <v>15</v>
      </c>
      <c r="V1045" s="110">
        <v>45931</v>
      </c>
      <c r="W1045" s="110"/>
      <c r="X1045" s="107" t="s">
        <v>1261</v>
      </c>
      <c r="Y1045" s="107"/>
      <c r="Z1045" s="107"/>
      <c r="AA1045" s="107"/>
      <c r="AB1045" s="107"/>
      <c r="AC1045" s="107" t="s">
        <v>2513</v>
      </c>
      <c r="AD1045" s="107" t="s">
        <v>1264</v>
      </c>
      <c r="AE1045" s="110">
        <v>45656</v>
      </c>
      <c r="AF1045" s="106" t="s">
        <v>2514</v>
      </c>
      <c r="AG1045" s="108">
        <v>0.48334970390655441</v>
      </c>
      <c r="AH1045" s="108">
        <v>0.46328651307711788</v>
      </c>
      <c r="AI1045" s="108">
        <v>0.29725349652989974</v>
      </c>
      <c r="AJ1045" s="107" t="s">
        <v>1267</v>
      </c>
      <c r="AK1045" s="97">
        <v>200.46278672353893</v>
      </c>
      <c r="AL1045" s="108">
        <v>2.0139999999999998</v>
      </c>
      <c r="AM1045" s="111"/>
      <c r="AN1045" s="112">
        <v>17</v>
      </c>
      <c r="AO1045" s="113" t="s">
        <v>1266</v>
      </c>
      <c r="AP1045" s="113" t="s">
        <v>1267</v>
      </c>
      <c r="AQ1045" s="113" t="s">
        <v>1261</v>
      </c>
      <c r="AR1045" s="114" t="s">
        <v>1267</v>
      </c>
      <c r="AS1045" s="114"/>
      <c r="AT1045" s="107"/>
    </row>
    <row r="1046" spans="1:46" x14ac:dyDescent="0.25">
      <c r="A1046" s="106" t="s">
        <v>3149</v>
      </c>
      <c r="B1046" s="107" t="s">
        <v>1269</v>
      </c>
      <c r="C1046" s="107" t="s">
        <v>1257</v>
      </c>
      <c r="D1046" s="107" t="s">
        <v>34</v>
      </c>
      <c r="E1046" s="107" t="s">
        <v>22</v>
      </c>
      <c r="F1046" s="107" t="s">
        <v>45</v>
      </c>
      <c r="G1046" s="107" t="s">
        <v>324</v>
      </c>
      <c r="H1046" s="107" t="s">
        <v>2617</v>
      </c>
      <c r="I1046" s="107" t="s">
        <v>2492</v>
      </c>
      <c r="J1046" s="107"/>
      <c r="K1046" s="107" t="s">
        <v>2512</v>
      </c>
      <c r="L1046" s="108">
        <v>2553</v>
      </c>
      <c r="M1046" s="93">
        <v>920</v>
      </c>
      <c r="N1046" s="108">
        <v>2292.3012119999999</v>
      </c>
      <c r="O1046" s="107" t="s">
        <v>3148</v>
      </c>
      <c r="P1046" s="107"/>
      <c r="Q1046" s="107" t="s">
        <v>1259</v>
      </c>
      <c r="R1046" s="107" t="s">
        <v>2052</v>
      </c>
      <c r="S1046" s="107"/>
      <c r="T1046" s="93">
        <v>6290.53</v>
      </c>
      <c r="U1046" s="109">
        <v>15</v>
      </c>
      <c r="V1046" s="110">
        <v>45931</v>
      </c>
      <c r="W1046" s="110"/>
      <c r="X1046" s="107" t="s">
        <v>1261</v>
      </c>
      <c r="Y1046" s="107"/>
      <c r="Z1046" s="107"/>
      <c r="AA1046" s="107"/>
      <c r="AB1046" s="107"/>
      <c r="AC1046" s="107" t="s">
        <v>2513</v>
      </c>
      <c r="AD1046" s="107" t="s">
        <v>1264</v>
      </c>
      <c r="AE1046" s="110">
        <v>45656</v>
      </c>
      <c r="AF1046" s="106" t="s">
        <v>2514</v>
      </c>
      <c r="AG1046" s="108">
        <v>0.36757582563184693</v>
      </c>
      <c r="AH1046" s="108">
        <v>0.3524509413510481</v>
      </c>
      <c r="AI1046" s="108">
        <v>0.27547390871878341</v>
      </c>
      <c r="AJ1046" s="107" t="s">
        <v>1267</v>
      </c>
      <c r="AK1046" s="97">
        <v>255.23119042634858</v>
      </c>
      <c r="AL1046" s="108">
        <v>1.5826666</v>
      </c>
      <c r="AM1046" s="111"/>
      <c r="AN1046" s="112">
        <v>17</v>
      </c>
      <c r="AO1046" s="113" t="s">
        <v>1266</v>
      </c>
      <c r="AP1046" s="113" t="s">
        <v>1267</v>
      </c>
      <c r="AQ1046" s="113" t="s">
        <v>1261</v>
      </c>
      <c r="AR1046" s="114" t="s">
        <v>1267</v>
      </c>
      <c r="AS1046" s="114"/>
      <c r="AT1046" s="120"/>
    </row>
    <row r="1047" spans="1:46" x14ac:dyDescent="0.25">
      <c r="A1047" s="106" t="s">
        <v>3150</v>
      </c>
      <c r="B1047" s="107" t="s">
        <v>1271</v>
      </c>
      <c r="C1047" s="107" t="s">
        <v>1257</v>
      </c>
      <c r="D1047" s="107" t="s">
        <v>34</v>
      </c>
      <c r="E1047" s="107" t="s">
        <v>22</v>
      </c>
      <c r="F1047" s="107" t="s">
        <v>45</v>
      </c>
      <c r="G1047" s="107" t="s">
        <v>324</v>
      </c>
      <c r="H1047" s="107" t="s">
        <v>2617</v>
      </c>
      <c r="I1047" s="107" t="s">
        <v>2492</v>
      </c>
      <c r="J1047" s="107"/>
      <c r="K1047" s="107" t="s">
        <v>2512</v>
      </c>
      <c r="L1047" s="108">
        <v>2042</v>
      </c>
      <c r="M1047" s="93">
        <v>920</v>
      </c>
      <c r="N1047" s="108">
        <v>1833.845867</v>
      </c>
      <c r="O1047" s="107" t="s">
        <v>3148</v>
      </c>
      <c r="P1047" s="107"/>
      <c r="Q1047" s="107" t="s">
        <v>1259</v>
      </c>
      <c r="R1047" s="107" t="s">
        <v>2052</v>
      </c>
      <c r="S1047" s="107"/>
      <c r="T1047" s="93">
        <v>6290.53</v>
      </c>
      <c r="U1047" s="109">
        <v>15</v>
      </c>
      <c r="V1047" s="110">
        <v>45931</v>
      </c>
      <c r="W1047" s="110"/>
      <c r="X1047" s="107" t="s">
        <v>1261</v>
      </c>
      <c r="Y1047" s="107"/>
      <c r="Z1047" s="107"/>
      <c r="AA1047" s="107"/>
      <c r="AB1047" s="107"/>
      <c r="AC1047" s="107" t="s">
        <v>2513</v>
      </c>
      <c r="AD1047" s="107" t="s">
        <v>1264</v>
      </c>
      <c r="AE1047" s="110">
        <v>45656</v>
      </c>
      <c r="AF1047" s="106" t="s">
        <v>2514</v>
      </c>
      <c r="AG1047" s="108">
        <v>0.31044479122722896</v>
      </c>
      <c r="AH1047" s="108">
        <v>0.29755864887924355</v>
      </c>
      <c r="AI1047" s="108">
        <v>0.20533608236527789</v>
      </c>
      <c r="AJ1047" s="107" t="s">
        <v>1267</v>
      </c>
      <c r="AK1047" s="97">
        <v>358.19470182341342</v>
      </c>
      <c r="AL1047" s="108">
        <v>1.2933330000000001</v>
      </c>
      <c r="AM1047" s="111"/>
      <c r="AN1047" s="112">
        <v>17</v>
      </c>
      <c r="AO1047" s="113" t="s">
        <v>1266</v>
      </c>
      <c r="AP1047" s="113" t="s">
        <v>1267</v>
      </c>
      <c r="AQ1047" s="113" t="s">
        <v>1261</v>
      </c>
      <c r="AR1047" s="114" t="s">
        <v>1267</v>
      </c>
      <c r="AS1047" s="114"/>
      <c r="AT1047" s="107"/>
    </row>
    <row r="1048" spans="1:46" x14ac:dyDescent="0.25">
      <c r="A1048" s="106" t="s">
        <v>3151</v>
      </c>
      <c r="B1048" s="107" t="s">
        <v>1256</v>
      </c>
      <c r="C1048" s="107" t="s">
        <v>1257</v>
      </c>
      <c r="D1048" s="107" t="s">
        <v>34</v>
      </c>
      <c r="E1048" s="107" t="s">
        <v>22</v>
      </c>
      <c r="F1048" s="107" t="s">
        <v>45</v>
      </c>
      <c r="G1048" s="107" t="s">
        <v>324</v>
      </c>
      <c r="H1048" s="107" t="s">
        <v>2711</v>
      </c>
      <c r="I1048" s="107" t="s">
        <v>2492</v>
      </c>
      <c r="J1048" s="107"/>
      <c r="K1048" s="107" t="s">
        <v>2512</v>
      </c>
      <c r="L1048" s="108">
        <v>2086</v>
      </c>
      <c r="M1048" s="93">
        <v>920</v>
      </c>
      <c r="N1048" s="108">
        <v>1872.334871</v>
      </c>
      <c r="O1048" s="107" t="s">
        <v>3152</v>
      </c>
      <c r="P1048" s="107"/>
      <c r="Q1048" s="107" t="s">
        <v>1259</v>
      </c>
      <c r="R1048" s="107" t="s">
        <v>2179</v>
      </c>
      <c r="S1048" s="107"/>
      <c r="T1048" s="93">
        <v>7760.88</v>
      </c>
      <c r="U1048" s="109">
        <v>15</v>
      </c>
      <c r="V1048" s="110">
        <v>45931</v>
      </c>
      <c r="W1048" s="110"/>
      <c r="X1048" s="107" t="s">
        <v>1261</v>
      </c>
      <c r="Y1048" s="107"/>
      <c r="Z1048" s="107"/>
      <c r="AA1048" s="107"/>
      <c r="AB1048" s="107"/>
      <c r="AC1048" s="107" t="s">
        <v>2513</v>
      </c>
      <c r="AD1048" s="107" t="s">
        <v>1264</v>
      </c>
      <c r="AE1048" s="110">
        <v>45656</v>
      </c>
      <c r="AF1048" s="106" t="s">
        <v>2514</v>
      </c>
      <c r="AG1048" s="108">
        <v>0.31044479122722896</v>
      </c>
      <c r="AH1048" s="108">
        <v>0.29755864887924355</v>
      </c>
      <c r="AI1048" s="108">
        <v>0.20533608236527789</v>
      </c>
      <c r="AJ1048" s="107" t="s">
        <v>1267</v>
      </c>
      <c r="AK1048" s="97">
        <v>358.19470182341342</v>
      </c>
      <c r="AL1048" s="108">
        <v>1.2933330000000001</v>
      </c>
      <c r="AM1048" s="111"/>
      <c r="AN1048" s="112">
        <v>17</v>
      </c>
      <c r="AO1048" s="113" t="s">
        <v>1266</v>
      </c>
      <c r="AP1048" s="113" t="s">
        <v>1267</v>
      </c>
      <c r="AQ1048" s="113" t="s">
        <v>1261</v>
      </c>
      <c r="AR1048" s="114" t="s">
        <v>1267</v>
      </c>
      <c r="AS1048" s="114"/>
      <c r="AT1048" s="107"/>
    </row>
    <row r="1049" spans="1:46" x14ac:dyDescent="0.25">
      <c r="A1049" s="107" t="s">
        <v>3153</v>
      </c>
      <c r="B1049" s="107" t="s">
        <v>1269</v>
      </c>
      <c r="C1049" s="107" t="s">
        <v>1257</v>
      </c>
      <c r="D1049" s="107" t="s">
        <v>34</v>
      </c>
      <c r="E1049" s="107" t="s">
        <v>22</v>
      </c>
      <c r="F1049" s="107" t="s">
        <v>45</v>
      </c>
      <c r="G1049" s="107" t="s">
        <v>324</v>
      </c>
      <c r="H1049" s="107" t="s">
        <v>3134</v>
      </c>
      <c r="I1049" s="107" t="s">
        <v>2492</v>
      </c>
      <c r="J1049" s="107"/>
      <c r="K1049" s="107" t="s">
        <v>2512</v>
      </c>
      <c r="L1049" s="108">
        <v>1654</v>
      </c>
      <c r="M1049" s="93">
        <v>920</v>
      </c>
      <c r="N1049" s="108">
        <v>1485.337207</v>
      </c>
      <c r="O1049" s="107" t="s">
        <v>3152</v>
      </c>
      <c r="P1049" s="107"/>
      <c r="Q1049" s="107" t="s">
        <v>1259</v>
      </c>
      <c r="R1049" s="107" t="s">
        <v>2179</v>
      </c>
      <c r="S1049" s="107"/>
      <c r="T1049" s="93">
        <v>7760.88</v>
      </c>
      <c r="U1049" s="109">
        <v>15</v>
      </c>
      <c r="V1049" s="110">
        <v>45931</v>
      </c>
      <c r="W1049" s="110"/>
      <c r="X1049" s="107" t="s">
        <v>1261</v>
      </c>
      <c r="Y1049" s="107"/>
      <c r="Z1049" s="107"/>
      <c r="AA1049" s="107"/>
      <c r="AB1049" s="107"/>
      <c r="AC1049" s="107" t="s">
        <v>2513</v>
      </c>
      <c r="AD1049" s="107" t="s">
        <v>1264</v>
      </c>
      <c r="AE1049" s="110">
        <v>45656</v>
      </c>
      <c r="AF1049" s="107" t="s">
        <v>2514</v>
      </c>
      <c r="AG1049" s="108">
        <v>0.23817727233870289</v>
      </c>
      <c r="AH1049" s="108">
        <v>2.750227997191125E-2</v>
      </c>
      <c r="AI1049" s="108">
        <v>0.20061395677457361</v>
      </c>
      <c r="AJ1049" s="107" t="s">
        <v>1267</v>
      </c>
      <c r="AK1049" s="97">
        <v>447.85467276122336</v>
      </c>
      <c r="AL1049" s="108">
        <v>1.025333</v>
      </c>
      <c r="AM1049" s="111"/>
      <c r="AN1049" s="107">
        <v>17</v>
      </c>
      <c r="AO1049" s="113" t="s">
        <v>1266</v>
      </c>
      <c r="AP1049" s="113" t="s">
        <v>1267</v>
      </c>
      <c r="AQ1049" s="113" t="s">
        <v>1261</v>
      </c>
      <c r="AR1049" s="114" t="s">
        <v>1267</v>
      </c>
      <c r="AS1049" s="107"/>
      <c r="AT1049" s="107"/>
    </row>
    <row r="1050" spans="1:46" x14ac:dyDescent="0.25">
      <c r="A1050" s="106" t="s">
        <v>3154</v>
      </c>
      <c r="B1050" s="107" t="s">
        <v>1271</v>
      </c>
      <c r="C1050" s="107" t="s">
        <v>1257</v>
      </c>
      <c r="D1050" s="107" t="s">
        <v>34</v>
      </c>
      <c r="E1050" s="107" t="s">
        <v>22</v>
      </c>
      <c r="F1050" s="107" t="s">
        <v>45</v>
      </c>
      <c r="G1050" s="107" t="s">
        <v>324</v>
      </c>
      <c r="H1050" s="107" t="s">
        <v>2711</v>
      </c>
      <c r="I1050" s="107" t="s">
        <v>2492</v>
      </c>
      <c r="J1050" s="107"/>
      <c r="K1050" s="107" t="s">
        <v>2512</v>
      </c>
      <c r="L1050" s="108">
        <v>545</v>
      </c>
      <c r="M1050" s="93">
        <v>920</v>
      </c>
      <c r="N1050" s="108">
        <v>489.61636750000002</v>
      </c>
      <c r="O1050" s="107" t="s">
        <v>3152</v>
      </c>
      <c r="P1050" s="107"/>
      <c r="Q1050" s="107" t="s">
        <v>1259</v>
      </c>
      <c r="R1050" s="107" t="s">
        <v>2179</v>
      </c>
      <c r="S1050" s="107"/>
      <c r="T1050" s="93">
        <v>7760.88</v>
      </c>
      <c r="U1050" s="109">
        <v>15</v>
      </c>
      <c r="V1050" s="110">
        <v>45931</v>
      </c>
      <c r="W1050" s="110"/>
      <c r="X1050" s="107" t="s">
        <v>1261</v>
      </c>
      <c r="Y1050" s="107"/>
      <c r="Z1050" s="107"/>
      <c r="AA1050" s="107"/>
      <c r="AB1050" s="107"/>
      <c r="AC1050" s="107" t="s">
        <v>2513</v>
      </c>
      <c r="AD1050" s="107" t="s">
        <v>1264</v>
      </c>
      <c r="AE1050" s="110">
        <v>45656</v>
      </c>
      <c r="AF1050" s="106" t="s">
        <v>2514</v>
      </c>
      <c r="AG1050" s="108">
        <v>7.3056087074871462E-2</v>
      </c>
      <c r="AH1050" s="108">
        <v>2.6376172777678102E-2</v>
      </c>
      <c r="AI1050" s="108">
        <v>0.20674065424851659</v>
      </c>
      <c r="AJ1050" s="107" t="s">
        <v>1267</v>
      </c>
      <c r="AK1050" s="97">
        <v>1291.8088992448563</v>
      </c>
      <c r="AL1050" s="108">
        <v>0.33800000000000002</v>
      </c>
      <c r="AM1050" s="111"/>
      <c r="AN1050" s="112">
        <v>17</v>
      </c>
      <c r="AO1050" s="113" t="s">
        <v>1266</v>
      </c>
      <c r="AP1050" s="113" t="s">
        <v>1267</v>
      </c>
      <c r="AQ1050" s="113" t="s">
        <v>1261</v>
      </c>
      <c r="AR1050" s="114" t="s">
        <v>1267</v>
      </c>
      <c r="AS1050" s="114"/>
      <c r="AT1050" s="107"/>
    </row>
    <row r="1051" spans="1:46" x14ac:dyDescent="0.25">
      <c r="A1051" s="106" t="s">
        <v>3155</v>
      </c>
      <c r="B1051" s="107" t="s">
        <v>1273</v>
      </c>
      <c r="C1051" s="107" t="s">
        <v>1257</v>
      </c>
      <c r="D1051" s="107" t="s">
        <v>34</v>
      </c>
      <c r="E1051" s="107" t="s">
        <v>64</v>
      </c>
      <c r="F1051" s="107" t="s">
        <v>3156</v>
      </c>
      <c r="G1051" s="107" t="s">
        <v>3157</v>
      </c>
      <c r="H1051" s="107" t="s">
        <v>2873</v>
      </c>
      <c r="I1051" s="107"/>
      <c r="J1051" s="107"/>
      <c r="K1051" s="107"/>
      <c r="L1051" s="108">
        <v>0</v>
      </c>
      <c r="M1051" s="93">
        <v>0</v>
      </c>
      <c r="N1051" s="108">
        <v>0</v>
      </c>
      <c r="O1051" s="107" t="s">
        <v>3158</v>
      </c>
      <c r="P1051" s="107"/>
      <c r="Q1051" s="107" t="s">
        <v>1377</v>
      </c>
      <c r="R1051" s="107" t="s">
        <v>2179</v>
      </c>
      <c r="S1051" s="107"/>
      <c r="T1051" s="93">
        <v>0</v>
      </c>
      <c r="U1051" s="109"/>
      <c r="V1051" s="110">
        <v>45200</v>
      </c>
      <c r="W1051" s="110"/>
      <c r="X1051" s="107" t="s">
        <v>2376</v>
      </c>
      <c r="Y1051" s="107"/>
      <c r="Z1051" s="107"/>
      <c r="AA1051" s="107"/>
      <c r="AB1051" s="107"/>
      <c r="AC1051" s="107"/>
      <c r="AD1051" s="107" t="s">
        <v>1264</v>
      </c>
      <c r="AE1051" s="110">
        <v>44672</v>
      </c>
      <c r="AF1051" s="106" t="s">
        <v>3159</v>
      </c>
      <c r="AG1051" s="108">
        <v>0</v>
      </c>
      <c r="AH1051" s="108">
        <v>0</v>
      </c>
      <c r="AI1051" s="108">
        <v>0</v>
      </c>
      <c r="AJ1051" s="107" t="s">
        <v>1267</v>
      </c>
      <c r="AK1051" s="97">
        <v>0</v>
      </c>
      <c r="AL1051" s="108">
        <v>0</v>
      </c>
      <c r="AM1051" s="111"/>
      <c r="AN1051" s="112">
        <v>9</v>
      </c>
      <c r="AO1051" s="113" t="s">
        <v>1371</v>
      </c>
      <c r="AP1051" s="113" t="s">
        <v>1267</v>
      </c>
      <c r="AQ1051" s="113" t="s">
        <v>1261</v>
      </c>
      <c r="AR1051" s="114" t="s">
        <v>1267</v>
      </c>
      <c r="AS1051" s="114">
        <v>1.1133</v>
      </c>
      <c r="AT1051" s="107"/>
    </row>
    <row r="1052" spans="1:46" x14ac:dyDescent="0.25">
      <c r="A1052" s="106" t="s">
        <v>3160</v>
      </c>
      <c r="B1052" s="107" t="s">
        <v>1273</v>
      </c>
      <c r="C1052" s="107" t="s">
        <v>1257</v>
      </c>
      <c r="D1052" s="107" t="s">
        <v>34</v>
      </c>
      <c r="E1052" s="107" t="s">
        <v>64</v>
      </c>
      <c r="F1052" s="107" t="s">
        <v>3156</v>
      </c>
      <c r="G1052" s="107" t="s">
        <v>3161</v>
      </c>
      <c r="H1052" s="107" t="s">
        <v>3059</v>
      </c>
      <c r="I1052" s="107" t="s">
        <v>3162</v>
      </c>
      <c r="J1052" s="107" t="s">
        <v>3163</v>
      </c>
      <c r="K1052" s="107"/>
      <c r="L1052" s="108">
        <v>1309.2541748336218</v>
      </c>
      <c r="M1052" s="93">
        <v>450</v>
      </c>
      <c r="N1052" s="108">
        <v>1176</v>
      </c>
      <c r="O1052" s="107" t="s">
        <v>3164</v>
      </c>
      <c r="P1052" s="107"/>
      <c r="Q1052" s="107" t="s">
        <v>1377</v>
      </c>
      <c r="R1052" s="107" t="s">
        <v>2449</v>
      </c>
      <c r="S1052" s="107"/>
      <c r="T1052" s="93">
        <v>2000</v>
      </c>
      <c r="U1052" s="109">
        <v>38</v>
      </c>
      <c r="V1052" s="110">
        <v>45200</v>
      </c>
      <c r="W1052" s="110"/>
      <c r="X1052" s="107" t="s">
        <v>2376</v>
      </c>
      <c r="Y1052" s="107"/>
      <c r="Z1052" s="107"/>
      <c r="AA1052" s="107"/>
      <c r="AB1052" s="107"/>
      <c r="AC1052" s="107"/>
      <c r="AD1052" s="107" t="s">
        <v>1331</v>
      </c>
      <c r="AE1052" s="110"/>
      <c r="AF1052" s="106"/>
      <c r="AG1052" s="108">
        <v>0.15345110891002761</v>
      </c>
      <c r="AH1052" s="108">
        <v>0.16006713740301753</v>
      </c>
      <c r="AI1052" s="108">
        <v>0.29851064733001903</v>
      </c>
      <c r="AJ1052" s="107" t="s">
        <v>1267</v>
      </c>
      <c r="AK1052" s="97">
        <v>77.749330737204502</v>
      </c>
      <c r="AL1052" s="108">
        <v>0.32042273226191337</v>
      </c>
      <c r="AM1052" s="111"/>
      <c r="AN1052" s="112">
        <v>8</v>
      </c>
      <c r="AO1052" s="113" t="s">
        <v>1266</v>
      </c>
      <c r="AP1052" s="113" t="s">
        <v>1267</v>
      </c>
      <c r="AQ1052" s="113" t="s">
        <v>1261</v>
      </c>
      <c r="AR1052" s="114" t="s">
        <v>1267</v>
      </c>
      <c r="AS1052" s="114"/>
      <c r="AT1052" s="107"/>
    </row>
    <row r="1053" spans="1:46" x14ac:dyDescent="0.25">
      <c r="A1053" s="106" t="s">
        <v>3165</v>
      </c>
      <c r="B1053" s="107" t="s">
        <v>1273</v>
      </c>
      <c r="C1053" s="107" t="s">
        <v>1257</v>
      </c>
      <c r="D1053" s="107" t="s">
        <v>34</v>
      </c>
      <c r="E1053" s="107" t="s">
        <v>64</v>
      </c>
      <c r="F1053" s="107" t="s">
        <v>3156</v>
      </c>
      <c r="G1053" s="107" t="s">
        <v>3161</v>
      </c>
      <c r="H1053" s="107" t="s">
        <v>3059</v>
      </c>
      <c r="I1053" s="107" t="s">
        <v>3162</v>
      </c>
      <c r="J1053" s="107" t="s">
        <v>3166</v>
      </c>
      <c r="K1053" s="107"/>
      <c r="L1053" s="108">
        <v>1324.8405340578315</v>
      </c>
      <c r="M1053" s="93">
        <v>450</v>
      </c>
      <c r="N1053" s="108">
        <v>1190</v>
      </c>
      <c r="O1053" s="107" t="s">
        <v>3167</v>
      </c>
      <c r="P1053" s="107"/>
      <c r="Q1053" s="107" t="s">
        <v>1377</v>
      </c>
      <c r="R1053" s="107" t="s">
        <v>2449</v>
      </c>
      <c r="S1053" s="107"/>
      <c r="T1053" s="93">
        <v>2000</v>
      </c>
      <c r="U1053" s="109">
        <v>38</v>
      </c>
      <c r="V1053" s="110">
        <v>45200</v>
      </c>
      <c r="W1053" s="110"/>
      <c r="X1053" s="107" t="s">
        <v>2376</v>
      </c>
      <c r="Y1053" s="107"/>
      <c r="Z1053" s="107"/>
      <c r="AA1053" s="107"/>
      <c r="AB1053" s="107"/>
      <c r="AC1053" s="107"/>
      <c r="AD1053" s="107" t="s">
        <v>1331</v>
      </c>
      <c r="AE1053" s="110"/>
      <c r="AF1053" s="106"/>
      <c r="AG1053" s="108">
        <v>0.15527790782562317</v>
      </c>
      <c r="AH1053" s="108">
        <v>0.16197269856257726</v>
      </c>
      <c r="AI1053" s="108">
        <v>0.30206434551251921</v>
      </c>
      <c r="AJ1053" s="107" t="s">
        <v>1267</v>
      </c>
      <c r="AK1053" s="97">
        <v>76.588693225142919</v>
      </c>
      <c r="AL1053" s="108">
        <v>0.32423728859836487</v>
      </c>
      <c r="AM1053" s="111"/>
      <c r="AN1053" s="112">
        <v>8</v>
      </c>
      <c r="AO1053" s="113" t="s">
        <v>1266</v>
      </c>
      <c r="AP1053" s="113" t="s">
        <v>1267</v>
      </c>
      <c r="AQ1053" s="113" t="s">
        <v>1261</v>
      </c>
      <c r="AR1053" s="114" t="s">
        <v>1267</v>
      </c>
      <c r="AS1053" s="114"/>
      <c r="AT1053" s="107"/>
    </row>
    <row r="1054" spans="1:46" x14ac:dyDescent="0.25">
      <c r="A1054" s="106" t="s">
        <v>3168</v>
      </c>
      <c r="B1054" s="107" t="s">
        <v>1273</v>
      </c>
      <c r="C1054" s="107" t="s">
        <v>1257</v>
      </c>
      <c r="D1054" s="107" t="s">
        <v>34</v>
      </c>
      <c r="E1054" s="107" t="s">
        <v>64</v>
      </c>
      <c r="F1054" s="107" t="s">
        <v>3156</v>
      </c>
      <c r="G1054" s="107" t="s">
        <v>3161</v>
      </c>
      <c r="H1054" s="107" t="s">
        <v>3059</v>
      </c>
      <c r="I1054" s="107" t="s">
        <v>3162</v>
      </c>
      <c r="J1054" s="107" t="s">
        <v>3169</v>
      </c>
      <c r="K1054" s="107"/>
      <c r="L1054" s="108">
        <v>1147.8240257257348</v>
      </c>
      <c r="M1054" s="93">
        <v>450</v>
      </c>
      <c r="N1054" s="108">
        <v>1031</v>
      </c>
      <c r="O1054" s="107" t="s">
        <v>3170</v>
      </c>
      <c r="P1054" s="107"/>
      <c r="Q1054" s="107" t="s">
        <v>1377</v>
      </c>
      <c r="R1054" s="107" t="s">
        <v>2449</v>
      </c>
      <c r="S1054" s="107"/>
      <c r="T1054" s="93">
        <v>2000</v>
      </c>
      <c r="U1054" s="109">
        <v>38</v>
      </c>
      <c r="V1054" s="110">
        <v>45200</v>
      </c>
      <c r="W1054" s="110"/>
      <c r="X1054" s="107" t="s">
        <v>2376</v>
      </c>
      <c r="Y1054" s="107"/>
      <c r="Z1054" s="107"/>
      <c r="AA1054" s="107"/>
      <c r="AB1054" s="107"/>
      <c r="AC1054" s="107"/>
      <c r="AD1054" s="107" t="s">
        <v>1331</v>
      </c>
      <c r="AE1054" s="110"/>
      <c r="AF1054" s="106"/>
      <c r="AG1054" s="108">
        <v>0.13453069156993067</v>
      </c>
      <c r="AH1054" s="108">
        <v>0.14033096825043459</v>
      </c>
      <c r="AI1054" s="108">
        <v>0.26170448758269527</v>
      </c>
      <c r="AJ1054" s="107" t="s">
        <v>1267</v>
      </c>
      <c r="AK1054" s="97">
        <v>91.624071121452104</v>
      </c>
      <c r="AL1054" s="108">
        <v>0.28091482734866741</v>
      </c>
      <c r="AM1054" s="111"/>
      <c r="AN1054" s="112">
        <v>8</v>
      </c>
      <c r="AO1054" s="113" t="s">
        <v>1266</v>
      </c>
      <c r="AP1054" s="113" t="s">
        <v>1267</v>
      </c>
      <c r="AQ1054" s="113" t="s">
        <v>1261</v>
      </c>
      <c r="AR1054" s="114" t="s">
        <v>1267</v>
      </c>
      <c r="AS1054" s="114"/>
      <c r="AT1054" s="107"/>
    </row>
    <row r="1055" spans="1:46" x14ac:dyDescent="0.25">
      <c r="A1055" s="106" t="s">
        <v>3171</v>
      </c>
      <c r="B1055" s="107" t="s">
        <v>1273</v>
      </c>
      <c r="C1055" s="107" t="s">
        <v>1257</v>
      </c>
      <c r="D1055" s="107" t="s">
        <v>34</v>
      </c>
      <c r="E1055" s="107" t="s">
        <v>64</v>
      </c>
      <c r="F1055" s="107" t="s">
        <v>3156</v>
      </c>
      <c r="G1055" s="107" t="s">
        <v>3161</v>
      </c>
      <c r="H1055" s="107" t="s">
        <v>3059</v>
      </c>
      <c r="I1055" s="107" t="s">
        <v>3162</v>
      </c>
      <c r="J1055" s="107" t="s">
        <v>3172</v>
      </c>
      <c r="K1055" s="107"/>
      <c r="L1055" s="108">
        <v>866.15624831680077</v>
      </c>
      <c r="M1055" s="93">
        <v>350</v>
      </c>
      <c r="N1055" s="108">
        <v>778</v>
      </c>
      <c r="O1055" s="107" t="s">
        <v>3173</v>
      </c>
      <c r="P1055" s="107"/>
      <c r="Q1055" s="107" t="s">
        <v>1377</v>
      </c>
      <c r="R1055" s="107" t="s">
        <v>2449</v>
      </c>
      <c r="S1055" s="107"/>
      <c r="T1055" s="93">
        <v>2000</v>
      </c>
      <c r="U1055" s="109">
        <v>38</v>
      </c>
      <c r="V1055" s="110">
        <v>45200</v>
      </c>
      <c r="W1055" s="110"/>
      <c r="X1055" s="107" t="s">
        <v>2376</v>
      </c>
      <c r="Y1055" s="107"/>
      <c r="Z1055" s="107"/>
      <c r="AA1055" s="107"/>
      <c r="AB1055" s="107"/>
      <c r="AC1055" s="107"/>
      <c r="AD1055" s="107" t="s">
        <v>1331</v>
      </c>
      <c r="AE1055" s="110"/>
      <c r="AF1055" s="106"/>
      <c r="AG1055" s="108">
        <v>0.10151782545238221</v>
      </c>
      <c r="AH1055" s="108">
        <v>0.10589475586696227</v>
      </c>
      <c r="AI1055" s="108">
        <v>0.19748408471322682</v>
      </c>
      <c r="AJ1055" s="107" t="s">
        <v>1267</v>
      </c>
      <c r="AK1055" s="97">
        <v>128.21766882595011</v>
      </c>
      <c r="AL1055" s="108">
        <v>0.21198034498279647</v>
      </c>
      <c r="AM1055" s="111"/>
      <c r="AN1055" s="112">
        <v>8</v>
      </c>
      <c r="AO1055" s="113" t="s">
        <v>1266</v>
      </c>
      <c r="AP1055" s="113" t="s">
        <v>1267</v>
      </c>
      <c r="AQ1055" s="113" t="s">
        <v>1261</v>
      </c>
      <c r="AR1055" s="114" t="s">
        <v>1267</v>
      </c>
      <c r="AS1055" s="114"/>
      <c r="AT1055" s="107"/>
    </row>
    <row r="1056" spans="1:46" x14ac:dyDescent="0.25">
      <c r="A1056" s="106" t="s">
        <v>3174</v>
      </c>
      <c r="B1056" s="107" t="s">
        <v>1273</v>
      </c>
      <c r="C1056" s="107" t="s">
        <v>1257</v>
      </c>
      <c r="D1056" s="107" t="s">
        <v>34</v>
      </c>
      <c r="E1056" s="107" t="s">
        <v>64</v>
      </c>
      <c r="F1056" s="107" t="s">
        <v>3156</v>
      </c>
      <c r="G1056" s="107" t="s">
        <v>3161</v>
      </c>
      <c r="H1056" s="107" t="s">
        <v>3059</v>
      </c>
      <c r="I1056" s="107" t="s">
        <v>3175</v>
      </c>
      <c r="J1056" s="107" t="s">
        <v>3163</v>
      </c>
      <c r="K1056" s="122"/>
      <c r="L1056" s="108">
        <v>3273.1354370840545</v>
      </c>
      <c r="M1056" s="93">
        <v>1100</v>
      </c>
      <c r="N1056" s="108">
        <v>2940</v>
      </c>
      <c r="O1056" s="107" t="s">
        <v>3176</v>
      </c>
      <c r="P1056" s="107"/>
      <c r="Q1056" s="107" t="s">
        <v>1377</v>
      </c>
      <c r="R1056" s="107" t="s">
        <v>2449</v>
      </c>
      <c r="S1056" s="107"/>
      <c r="T1056" s="93">
        <v>5500</v>
      </c>
      <c r="U1056" s="109">
        <v>38</v>
      </c>
      <c r="V1056" s="110">
        <v>45200</v>
      </c>
      <c r="W1056" s="110"/>
      <c r="X1056" s="107" t="s">
        <v>2376</v>
      </c>
      <c r="Y1056" s="107"/>
      <c r="Z1056" s="107"/>
      <c r="AA1056" s="107"/>
      <c r="AB1056" s="107"/>
      <c r="AC1056" s="107"/>
      <c r="AD1056" s="107" t="s">
        <v>1331</v>
      </c>
      <c r="AE1056" s="110"/>
      <c r="AF1056" s="106"/>
      <c r="AG1056" s="108">
        <v>0.383627772275069</v>
      </c>
      <c r="AH1056" s="108">
        <v>0.40016784350754381</v>
      </c>
      <c r="AI1056" s="108">
        <v>0.2713733157545628</v>
      </c>
      <c r="AJ1056" s="107" t="s">
        <v>1267</v>
      </c>
      <c r="AK1056" s="97">
        <v>87.614749589728149</v>
      </c>
      <c r="AL1056" s="108">
        <v>0.80105683065478328</v>
      </c>
      <c r="AM1056" s="111"/>
      <c r="AN1056" s="112">
        <v>8</v>
      </c>
      <c r="AO1056" s="113" t="s">
        <v>1266</v>
      </c>
      <c r="AP1056" s="113" t="s">
        <v>1267</v>
      </c>
      <c r="AQ1056" s="113" t="s">
        <v>1261</v>
      </c>
      <c r="AR1056" s="114" t="s">
        <v>1267</v>
      </c>
      <c r="AS1056" s="114"/>
      <c r="AT1056" s="107"/>
    </row>
    <row r="1057" spans="1:46" x14ac:dyDescent="0.25">
      <c r="A1057" s="106" t="s">
        <v>3177</v>
      </c>
      <c r="B1057" s="107" t="s">
        <v>1273</v>
      </c>
      <c r="C1057" s="107" t="s">
        <v>1257</v>
      </c>
      <c r="D1057" s="107" t="s">
        <v>34</v>
      </c>
      <c r="E1057" s="107" t="s">
        <v>64</v>
      </c>
      <c r="F1057" s="107" t="s">
        <v>3156</v>
      </c>
      <c r="G1057" s="107" t="s">
        <v>3161</v>
      </c>
      <c r="H1057" s="107" t="s">
        <v>3059</v>
      </c>
      <c r="I1057" s="107" t="s">
        <v>3175</v>
      </c>
      <c r="J1057" s="107" t="s">
        <v>3166</v>
      </c>
      <c r="K1057" s="122"/>
      <c r="L1057" s="108">
        <v>3313.214646517737</v>
      </c>
      <c r="M1057" s="93">
        <v>1100</v>
      </c>
      <c r="N1057" s="108">
        <v>2976</v>
      </c>
      <c r="O1057" s="107" t="s">
        <v>3178</v>
      </c>
      <c r="P1057" s="107"/>
      <c r="Q1057" s="107" t="s">
        <v>1377</v>
      </c>
      <c r="R1057" s="107" t="s">
        <v>2449</v>
      </c>
      <c r="S1057" s="107"/>
      <c r="T1057" s="93">
        <v>5500</v>
      </c>
      <c r="U1057" s="109">
        <v>38</v>
      </c>
      <c r="V1057" s="110">
        <v>45200</v>
      </c>
      <c r="W1057" s="110"/>
      <c r="X1057" s="107" t="s">
        <v>2376</v>
      </c>
      <c r="Y1057" s="107"/>
      <c r="Z1057" s="107"/>
      <c r="AA1057" s="107"/>
      <c r="AB1057" s="107"/>
      <c r="AC1057" s="107"/>
      <c r="AD1057" s="107" t="s">
        <v>1331</v>
      </c>
      <c r="AE1057" s="110"/>
      <c r="AF1057" s="106"/>
      <c r="AG1057" s="108">
        <v>0.38832525520088618</v>
      </c>
      <c r="AH1057" s="108">
        <v>0.40506785791784028</v>
      </c>
      <c r="AI1057" s="108">
        <v>0.27469625431482264</v>
      </c>
      <c r="AJ1057" s="107" t="s">
        <v>1267</v>
      </c>
      <c r="AK1057" s="97">
        <v>86.302012403706883</v>
      </c>
      <c r="AL1057" s="108">
        <v>0.81086568980565843</v>
      </c>
      <c r="AM1057" s="111"/>
      <c r="AN1057" s="112">
        <v>8</v>
      </c>
      <c r="AO1057" s="113" t="s">
        <v>1266</v>
      </c>
      <c r="AP1057" s="113" t="s">
        <v>1267</v>
      </c>
      <c r="AQ1057" s="113" t="s">
        <v>1261</v>
      </c>
      <c r="AR1057" s="114" t="s">
        <v>1267</v>
      </c>
      <c r="AS1057" s="114"/>
      <c r="AT1057" s="107"/>
    </row>
    <row r="1058" spans="1:46" x14ac:dyDescent="0.25">
      <c r="A1058" s="106" t="s">
        <v>3179</v>
      </c>
      <c r="B1058" s="107" t="s">
        <v>1273</v>
      </c>
      <c r="C1058" s="107" t="s">
        <v>1257</v>
      </c>
      <c r="D1058" s="107" t="s">
        <v>34</v>
      </c>
      <c r="E1058" s="107" t="s">
        <v>64</v>
      </c>
      <c r="F1058" s="107" t="s">
        <v>3156</v>
      </c>
      <c r="G1058" s="107" t="s">
        <v>3161</v>
      </c>
      <c r="H1058" s="107" t="s">
        <v>3059</v>
      </c>
      <c r="I1058" s="107" t="s">
        <v>3175</v>
      </c>
      <c r="J1058" s="107" t="s">
        <v>3169</v>
      </c>
      <c r="K1058" s="107"/>
      <c r="L1058" s="108">
        <v>2871.2300313740739</v>
      </c>
      <c r="M1058" s="93">
        <v>1100</v>
      </c>
      <c r="N1058" s="108">
        <v>2579</v>
      </c>
      <c r="O1058" s="107" t="s">
        <v>3180</v>
      </c>
      <c r="P1058" s="107"/>
      <c r="Q1058" s="107" t="s">
        <v>1377</v>
      </c>
      <c r="R1058" s="107" t="s">
        <v>2449</v>
      </c>
      <c r="S1058" s="107"/>
      <c r="T1058" s="93">
        <v>5500</v>
      </c>
      <c r="U1058" s="109">
        <v>38</v>
      </c>
      <c r="V1058" s="110">
        <v>45200</v>
      </c>
      <c r="W1058" s="110"/>
      <c r="X1058" s="107" t="s">
        <v>2376</v>
      </c>
      <c r="Y1058" s="107"/>
      <c r="Z1058" s="107"/>
      <c r="AA1058" s="107"/>
      <c r="AB1058" s="107"/>
      <c r="AC1058" s="107"/>
      <c r="AD1058" s="107" t="s">
        <v>1331</v>
      </c>
      <c r="AE1058" s="110"/>
      <c r="AF1058" s="106"/>
      <c r="AG1058" s="108">
        <v>0.33652245738006903</v>
      </c>
      <c r="AH1058" s="108">
        <v>0.35103158789318212</v>
      </c>
      <c r="AI1058" s="108">
        <v>0.23805162630306714</v>
      </c>
      <c r="AJ1058" s="107" t="s">
        <v>1267</v>
      </c>
      <c r="AK1058" s="97">
        <v>102.8049699322529</v>
      </c>
      <c r="AL1058" s="108">
        <v>0.70269577083628787</v>
      </c>
      <c r="AM1058" s="111"/>
      <c r="AN1058" s="112">
        <v>8</v>
      </c>
      <c r="AO1058" s="113" t="s">
        <v>1266</v>
      </c>
      <c r="AP1058" s="113" t="s">
        <v>1267</v>
      </c>
      <c r="AQ1058" s="113" t="s">
        <v>1261</v>
      </c>
      <c r="AR1058" s="114" t="s">
        <v>1267</v>
      </c>
      <c r="AS1058" s="114"/>
      <c r="AT1058" s="107"/>
    </row>
    <row r="1059" spans="1:46" x14ac:dyDescent="0.25">
      <c r="A1059" s="106" t="s">
        <v>3181</v>
      </c>
      <c r="B1059" s="107" t="s">
        <v>1273</v>
      </c>
      <c r="C1059" s="107" t="s">
        <v>1257</v>
      </c>
      <c r="D1059" s="107" t="s">
        <v>34</v>
      </c>
      <c r="E1059" s="107" t="s">
        <v>64</v>
      </c>
      <c r="F1059" s="107" t="s">
        <v>3156</v>
      </c>
      <c r="G1059" s="107" t="s">
        <v>3161</v>
      </c>
      <c r="H1059" s="107" t="s">
        <v>3059</v>
      </c>
      <c r="I1059" s="107" t="s">
        <v>3175</v>
      </c>
      <c r="J1059" s="107" t="s">
        <v>3172</v>
      </c>
      <c r="K1059" s="107"/>
      <c r="L1059" s="108">
        <v>2166.5039321651598</v>
      </c>
      <c r="M1059" s="93">
        <v>900</v>
      </c>
      <c r="N1059" s="108">
        <v>1946</v>
      </c>
      <c r="O1059" s="107" t="s">
        <v>3182</v>
      </c>
      <c r="P1059" s="107"/>
      <c r="Q1059" s="107" t="s">
        <v>1377</v>
      </c>
      <c r="R1059" s="107" t="s">
        <v>2449</v>
      </c>
      <c r="S1059" s="107"/>
      <c r="T1059" s="93">
        <v>5500</v>
      </c>
      <c r="U1059" s="109">
        <v>38</v>
      </c>
      <c r="V1059" s="110">
        <v>45200</v>
      </c>
      <c r="W1059" s="110"/>
      <c r="X1059" s="107" t="s">
        <v>2376</v>
      </c>
      <c r="Y1059" s="107"/>
      <c r="Z1059" s="107"/>
      <c r="AA1059" s="107"/>
      <c r="AB1059" s="107"/>
      <c r="AC1059" s="107"/>
      <c r="AD1059" s="107" t="s">
        <v>1331</v>
      </c>
      <c r="AE1059" s="110"/>
      <c r="AF1059" s="106"/>
      <c r="AG1059" s="108">
        <v>0.25392504926778381</v>
      </c>
      <c r="AH1059" s="108">
        <v>0.2648730011788028</v>
      </c>
      <c r="AI1059" s="108">
        <v>0.17962328995182961</v>
      </c>
      <c r="AJ1059" s="107" t="s">
        <v>1267</v>
      </c>
      <c r="AK1059" s="97">
        <v>143.04562817836813</v>
      </c>
      <c r="AL1059" s="108">
        <v>0.53022333076673767</v>
      </c>
      <c r="AM1059" s="111"/>
      <c r="AN1059" s="112">
        <v>8</v>
      </c>
      <c r="AO1059" s="113" t="s">
        <v>1266</v>
      </c>
      <c r="AP1059" s="113" t="s">
        <v>1267</v>
      </c>
      <c r="AQ1059" s="113" t="s">
        <v>1261</v>
      </c>
      <c r="AR1059" s="114" t="s">
        <v>1267</v>
      </c>
      <c r="AS1059" s="114"/>
      <c r="AT1059" s="107"/>
    </row>
    <row r="1060" spans="1:46" x14ac:dyDescent="0.25">
      <c r="A1060" s="106" t="s">
        <v>3183</v>
      </c>
      <c r="B1060" s="107" t="s">
        <v>1256</v>
      </c>
      <c r="C1060" s="107" t="s">
        <v>2871</v>
      </c>
      <c r="D1060" s="107" t="s">
        <v>34</v>
      </c>
      <c r="E1060" s="107" t="s">
        <v>64</v>
      </c>
      <c r="F1060" s="107" t="s">
        <v>3156</v>
      </c>
      <c r="G1060" s="107" t="s">
        <v>3184</v>
      </c>
      <c r="H1060" s="107" t="s">
        <v>3185</v>
      </c>
      <c r="I1060" s="107" t="s">
        <v>3186</v>
      </c>
      <c r="J1060" s="107"/>
      <c r="K1060" s="107" t="s">
        <v>2050</v>
      </c>
      <c r="L1060" s="108">
        <v>2911.97</v>
      </c>
      <c r="M1060" s="93">
        <v>1400</v>
      </c>
      <c r="N1060" s="108">
        <v>2606.4899999999998</v>
      </c>
      <c r="O1060" s="107" t="s">
        <v>3187</v>
      </c>
      <c r="P1060" s="107"/>
      <c r="Q1060" s="107" t="s">
        <v>1377</v>
      </c>
      <c r="R1060" s="107" t="s">
        <v>2052</v>
      </c>
      <c r="S1060" s="107"/>
      <c r="T1060" s="93">
        <v>4110.8</v>
      </c>
      <c r="U1060" s="109">
        <v>45</v>
      </c>
      <c r="V1060" s="110">
        <v>45200</v>
      </c>
      <c r="W1060" s="110"/>
      <c r="X1060" s="107" t="s">
        <v>2376</v>
      </c>
      <c r="Y1060" s="107" t="s">
        <v>3186</v>
      </c>
      <c r="Z1060" s="107"/>
      <c r="AA1060" s="107"/>
      <c r="AB1060" s="107"/>
      <c r="AC1060" s="107"/>
      <c r="AD1060" s="107" t="s">
        <v>1264</v>
      </c>
      <c r="AE1060" s="110">
        <v>44669</v>
      </c>
      <c r="AF1060" s="106" t="s">
        <v>3188</v>
      </c>
      <c r="AG1060" s="108">
        <v>1.4347730000000001</v>
      </c>
      <c r="AH1060" s="108">
        <v>0.47</v>
      </c>
      <c r="AI1060" s="108">
        <v>0.59</v>
      </c>
      <c r="AJ1060" s="107" t="s">
        <v>1267</v>
      </c>
      <c r="AK1060" s="97">
        <v>67.64</v>
      </c>
      <c r="AL1060" s="108">
        <v>0.60177777777777774</v>
      </c>
      <c r="AM1060" s="111"/>
      <c r="AN1060" s="112">
        <v>8</v>
      </c>
      <c r="AO1060" s="113" t="s">
        <v>1266</v>
      </c>
      <c r="AP1060" s="113" t="s">
        <v>1267</v>
      </c>
      <c r="AQ1060" s="113" t="s">
        <v>1261</v>
      </c>
      <c r="AR1060" s="114" t="s">
        <v>1267</v>
      </c>
      <c r="AS1060" s="114"/>
      <c r="AT1060" s="107"/>
    </row>
    <row r="1061" spans="1:46" x14ac:dyDescent="0.25">
      <c r="A1061" s="106" t="s">
        <v>3189</v>
      </c>
      <c r="B1061" s="107" t="s">
        <v>1256</v>
      </c>
      <c r="C1061" s="107" t="s">
        <v>2879</v>
      </c>
      <c r="D1061" s="107" t="s">
        <v>34</v>
      </c>
      <c r="E1061" s="107" t="s">
        <v>64</v>
      </c>
      <c r="F1061" s="107" t="s">
        <v>3156</v>
      </c>
      <c r="G1061" s="107" t="s">
        <v>3184</v>
      </c>
      <c r="H1061" s="107" t="s">
        <v>3185</v>
      </c>
      <c r="I1061" s="107" t="s">
        <v>3186</v>
      </c>
      <c r="J1061" s="107"/>
      <c r="K1061" s="107" t="s">
        <v>2050</v>
      </c>
      <c r="L1061" s="108">
        <v>2914.67</v>
      </c>
      <c r="M1061" s="93">
        <v>1400</v>
      </c>
      <c r="N1061" s="108">
        <v>2608.92</v>
      </c>
      <c r="O1061" s="107" t="s">
        <v>3187</v>
      </c>
      <c r="P1061" s="107"/>
      <c r="Q1061" s="107" t="s">
        <v>1377</v>
      </c>
      <c r="R1061" s="107" t="s">
        <v>2052</v>
      </c>
      <c r="S1061" s="107"/>
      <c r="T1061" s="93">
        <v>4110.8</v>
      </c>
      <c r="U1061" s="109">
        <v>45</v>
      </c>
      <c r="V1061" s="110">
        <v>45200</v>
      </c>
      <c r="W1061" s="110"/>
      <c r="X1061" s="107" t="s">
        <v>2376</v>
      </c>
      <c r="Y1061" s="107" t="s">
        <v>3186</v>
      </c>
      <c r="Z1061" s="107"/>
      <c r="AA1061" s="107"/>
      <c r="AB1061" s="107"/>
      <c r="AC1061" s="107"/>
      <c r="AD1061" s="107" t="s">
        <v>1264</v>
      </c>
      <c r="AE1061" s="110">
        <v>44669</v>
      </c>
      <c r="AF1061" s="106" t="s">
        <v>3188</v>
      </c>
      <c r="AG1061" s="108">
        <v>1.4347730000000001</v>
      </c>
      <c r="AH1061" s="108">
        <v>0.47</v>
      </c>
      <c r="AI1061" s="108">
        <v>0.59</v>
      </c>
      <c r="AJ1061" s="107" t="s">
        <v>1267</v>
      </c>
      <c r="AK1061" s="97">
        <v>67.55</v>
      </c>
      <c r="AL1061" s="108">
        <v>0.60244444444444445</v>
      </c>
      <c r="AM1061" s="111"/>
      <c r="AN1061" s="112">
        <v>8</v>
      </c>
      <c r="AO1061" s="113" t="s">
        <v>1266</v>
      </c>
      <c r="AP1061" s="113" t="s">
        <v>1267</v>
      </c>
      <c r="AQ1061" s="113" t="s">
        <v>1261</v>
      </c>
      <c r="AR1061" s="114" t="s">
        <v>1267</v>
      </c>
      <c r="AS1061" s="114"/>
      <c r="AT1061" s="107"/>
    </row>
    <row r="1062" spans="1:46" x14ac:dyDescent="0.25">
      <c r="A1062" s="106" t="s">
        <v>3190</v>
      </c>
      <c r="B1062" s="107" t="s">
        <v>1256</v>
      </c>
      <c r="C1062" s="107" t="s">
        <v>2881</v>
      </c>
      <c r="D1062" s="107" t="s">
        <v>34</v>
      </c>
      <c r="E1062" s="107" t="s">
        <v>64</v>
      </c>
      <c r="F1062" s="107" t="s">
        <v>3156</v>
      </c>
      <c r="G1062" s="107" t="s">
        <v>3184</v>
      </c>
      <c r="H1062" s="107" t="s">
        <v>3185</v>
      </c>
      <c r="I1062" s="107" t="s">
        <v>3186</v>
      </c>
      <c r="J1062" s="107"/>
      <c r="K1062" s="107" t="s">
        <v>2050</v>
      </c>
      <c r="L1062" s="108">
        <v>2918.54</v>
      </c>
      <c r="M1062" s="93">
        <v>1400</v>
      </c>
      <c r="N1062" s="108">
        <v>2612.39</v>
      </c>
      <c r="O1062" s="107" t="s">
        <v>3187</v>
      </c>
      <c r="P1062" s="107"/>
      <c r="Q1062" s="107" t="s">
        <v>1377</v>
      </c>
      <c r="R1062" s="107" t="s">
        <v>2052</v>
      </c>
      <c r="S1062" s="107"/>
      <c r="T1062" s="93">
        <v>4110.8</v>
      </c>
      <c r="U1062" s="109">
        <v>45</v>
      </c>
      <c r="V1062" s="110">
        <v>45200</v>
      </c>
      <c r="W1062" s="110"/>
      <c r="X1062" s="107" t="s">
        <v>2376</v>
      </c>
      <c r="Y1062" s="107" t="s">
        <v>3186</v>
      </c>
      <c r="Z1062" s="107"/>
      <c r="AA1062" s="107"/>
      <c r="AB1062" s="107"/>
      <c r="AC1062" s="107"/>
      <c r="AD1062" s="107" t="s">
        <v>1264</v>
      </c>
      <c r="AE1062" s="110">
        <v>44669</v>
      </c>
      <c r="AF1062" s="106" t="s">
        <v>3188</v>
      </c>
      <c r="AG1062" s="108">
        <v>1.4347730000000001</v>
      </c>
      <c r="AH1062" s="108">
        <v>0.48</v>
      </c>
      <c r="AI1062" s="108">
        <v>0.59</v>
      </c>
      <c r="AJ1062" s="107" t="s">
        <v>1267</v>
      </c>
      <c r="AK1062" s="97">
        <v>67.430000000000007</v>
      </c>
      <c r="AL1062" s="108">
        <v>0.60311111111111115</v>
      </c>
      <c r="AM1062" s="111"/>
      <c r="AN1062" s="112">
        <v>8</v>
      </c>
      <c r="AO1062" s="113" t="s">
        <v>1266</v>
      </c>
      <c r="AP1062" s="113" t="s">
        <v>1267</v>
      </c>
      <c r="AQ1062" s="113" t="s">
        <v>1261</v>
      </c>
      <c r="AR1062" s="114" t="s">
        <v>1267</v>
      </c>
      <c r="AS1062" s="114"/>
      <c r="AT1062" s="107"/>
    </row>
    <row r="1063" spans="1:46" x14ac:dyDescent="0.25">
      <c r="A1063" s="106" t="s">
        <v>3191</v>
      </c>
      <c r="B1063" s="107" t="s">
        <v>1269</v>
      </c>
      <c r="C1063" s="107" t="s">
        <v>2871</v>
      </c>
      <c r="D1063" s="107" t="s">
        <v>34</v>
      </c>
      <c r="E1063" s="107" t="s">
        <v>64</v>
      </c>
      <c r="F1063" s="107" t="s">
        <v>3156</v>
      </c>
      <c r="G1063" s="107" t="s">
        <v>3184</v>
      </c>
      <c r="H1063" s="107" t="s">
        <v>3185</v>
      </c>
      <c r="I1063" s="107" t="s">
        <v>3186</v>
      </c>
      <c r="J1063" s="107"/>
      <c r="K1063" s="107" t="s">
        <v>2050</v>
      </c>
      <c r="L1063" s="108">
        <v>4171.25</v>
      </c>
      <c r="M1063" s="93">
        <v>1400</v>
      </c>
      <c r="N1063" s="108">
        <v>3733.25</v>
      </c>
      <c r="O1063" s="107" t="s">
        <v>3187</v>
      </c>
      <c r="P1063" s="107"/>
      <c r="Q1063" s="107" t="s">
        <v>1377</v>
      </c>
      <c r="R1063" s="107" t="s">
        <v>2052</v>
      </c>
      <c r="S1063" s="107"/>
      <c r="T1063" s="93">
        <v>4110.8</v>
      </c>
      <c r="U1063" s="109">
        <v>45</v>
      </c>
      <c r="V1063" s="110">
        <v>45200</v>
      </c>
      <c r="W1063" s="110"/>
      <c r="X1063" s="107" t="s">
        <v>2376</v>
      </c>
      <c r="Y1063" s="107" t="s">
        <v>3186</v>
      </c>
      <c r="Z1063" s="107"/>
      <c r="AA1063" s="107"/>
      <c r="AB1063" s="107"/>
      <c r="AC1063" s="107"/>
      <c r="AD1063" s="107" t="s">
        <v>1264</v>
      </c>
      <c r="AE1063" s="110">
        <v>44669</v>
      </c>
      <c r="AF1063" s="107" t="s">
        <v>3188</v>
      </c>
      <c r="AG1063" s="108">
        <v>2.0855060000000001</v>
      </c>
      <c r="AH1063" s="108">
        <v>0.68</v>
      </c>
      <c r="AI1063" s="108">
        <v>0.84</v>
      </c>
      <c r="AJ1063" s="107" t="s">
        <v>1267</v>
      </c>
      <c r="AK1063" s="97">
        <v>38.979999999999997</v>
      </c>
      <c r="AL1063" s="108">
        <v>0.86199999999999999</v>
      </c>
      <c r="AM1063" s="111"/>
      <c r="AN1063" s="112">
        <v>8</v>
      </c>
      <c r="AO1063" s="113" t="s">
        <v>1266</v>
      </c>
      <c r="AP1063" s="113" t="s">
        <v>1267</v>
      </c>
      <c r="AQ1063" s="113" t="s">
        <v>1261</v>
      </c>
      <c r="AR1063" s="114" t="s">
        <v>1267</v>
      </c>
      <c r="AS1063" s="114"/>
      <c r="AT1063" s="107"/>
    </row>
    <row r="1064" spans="1:46" x14ac:dyDescent="0.25">
      <c r="A1064" s="106" t="s">
        <v>3192</v>
      </c>
      <c r="B1064" s="107" t="s">
        <v>1269</v>
      </c>
      <c r="C1064" s="107" t="s">
        <v>2879</v>
      </c>
      <c r="D1064" s="107" t="s">
        <v>34</v>
      </c>
      <c r="E1064" s="107" t="s">
        <v>64</v>
      </c>
      <c r="F1064" s="107" t="s">
        <v>3156</v>
      </c>
      <c r="G1064" s="107" t="s">
        <v>3184</v>
      </c>
      <c r="H1064" s="107" t="s">
        <v>3185</v>
      </c>
      <c r="I1064" s="107" t="s">
        <v>3186</v>
      </c>
      <c r="J1064" s="107"/>
      <c r="K1064" s="107" t="s">
        <v>2050</v>
      </c>
      <c r="L1064" s="108">
        <v>4173.95</v>
      </c>
      <c r="M1064" s="93">
        <v>1400</v>
      </c>
      <c r="N1064" s="108">
        <v>3735.67</v>
      </c>
      <c r="O1064" s="107" t="s">
        <v>3187</v>
      </c>
      <c r="P1064" s="107"/>
      <c r="Q1064" s="107" t="s">
        <v>1377</v>
      </c>
      <c r="R1064" s="107" t="s">
        <v>2052</v>
      </c>
      <c r="S1064" s="107"/>
      <c r="T1064" s="93">
        <v>4110.8</v>
      </c>
      <c r="U1064" s="109">
        <v>45</v>
      </c>
      <c r="V1064" s="110">
        <v>45931</v>
      </c>
      <c r="W1064" s="110"/>
      <c r="X1064" s="107" t="s">
        <v>2376</v>
      </c>
      <c r="Y1064" s="107" t="s">
        <v>3186</v>
      </c>
      <c r="Z1064" s="107"/>
      <c r="AA1064" s="107"/>
      <c r="AB1064" s="107"/>
      <c r="AC1064" s="107"/>
      <c r="AD1064" s="107" t="s">
        <v>1264</v>
      </c>
      <c r="AE1064" s="110">
        <v>44669</v>
      </c>
      <c r="AF1064" s="106" t="s">
        <v>3188</v>
      </c>
      <c r="AG1064" s="108">
        <v>2.631926</v>
      </c>
      <c r="AH1064" s="108">
        <v>0.86</v>
      </c>
      <c r="AI1064" s="108">
        <v>1.06</v>
      </c>
      <c r="AJ1064" s="107" t="s">
        <v>26</v>
      </c>
      <c r="AK1064" s="97">
        <v>25.55</v>
      </c>
      <c r="AL1064" s="108">
        <v>1.0811111111111111</v>
      </c>
      <c r="AM1064" s="111"/>
      <c r="AN1064" s="112">
        <v>8</v>
      </c>
      <c r="AO1064" s="113" t="s">
        <v>1266</v>
      </c>
      <c r="AP1064" s="113" t="s">
        <v>1267</v>
      </c>
      <c r="AQ1064" s="113" t="s">
        <v>1261</v>
      </c>
      <c r="AR1064" s="114" t="s">
        <v>1267</v>
      </c>
      <c r="AS1064" s="114"/>
      <c r="AT1064" s="107"/>
    </row>
    <row r="1065" spans="1:46" x14ac:dyDescent="0.25">
      <c r="A1065" s="106" t="s">
        <v>3193</v>
      </c>
      <c r="B1065" s="107" t="s">
        <v>1269</v>
      </c>
      <c r="C1065" s="107" t="s">
        <v>2881</v>
      </c>
      <c r="D1065" s="107" t="s">
        <v>34</v>
      </c>
      <c r="E1065" s="107" t="s">
        <v>64</v>
      </c>
      <c r="F1065" s="107" t="s">
        <v>3156</v>
      </c>
      <c r="G1065" s="107" t="s">
        <v>3184</v>
      </c>
      <c r="H1065" s="107" t="s">
        <v>3185</v>
      </c>
      <c r="I1065" s="107" t="s">
        <v>3186</v>
      </c>
      <c r="J1065" s="107"/>
      <c r="K1065" s="107" t="s">
        <v>2050</v>
      </c>
      <c r="L1065" s="108">
        <v>4177.82</v>
      </c>
      <c r="M1065" s="93">
        <v>1400</v>
      </c>
      <c r="N1065" s="108">
        <v>3739.15</v>
      </c>
      <c r="O1065" s="107" t="s">
        <v>3187</v>
      </c>
      <c r="P1065" s="107"/>
      <c r="Q1065" s="107" t="s">
        <v>1377</v>
      </c>
      <c r="R1065" s="107" t="s">
        <v>2052</v>
      </c>
      <c r="S1065" s="107"/>
      <c r="T1065" s="93">
        <v>4110.8</v>
      </c>
      <c r="U1065" s="109">
        <v>45</v>
      </c>
      <c r="V1065" s="110">
        <v>45200</v>
      </c>
      <c r="W1065" s="110"/>
      <c r="X1065" s="107" t="s">
        <v>2376</v>
      </c>
      <c r="Y1065" s="107" t="s">
        <v>3186</v>
      </c>
      <c r="Z1065" s="107"/>
      <c r="AA1065" s="107"/>
      <c r="AB1065" s="107"/>
      <c r="AC1065" s="107"/>
      <c r="AD1065" s="107" t="s">
        <v>1264</v>
      </c>
      <c r="AE1065" s="110">
        <v>44669</v>
      </c>
      <c r="AF1065" s="106" t="s">
        <v>3188</v>
      </c>
      <c r="AG1065" s="108">
        <v>2.0855060000000001</v>
      </c>
      <c r="AH1065" s="108">
        <v>0.69</v>
      </c>
      <c r="AI1065" s="108">
        <v>0.85</v>
      </c>
      <c r="AJ1065" s="107" t="s">
        <v>1267</v>
      </c>
      <c r="AK1065" s="97">
        <v>38.880000000000003</v>
      </c>
      <c r="AL1065" s="108">
        <v>0.8633333333333334</v>
      </c>
      <c r="AM1065" s="111"/>
      <c r="AN1065" s="112">
        <v>8</v>
      </c>
      <c r="AO1065" s="113" t="s">
        <v>1266</v>
      </c>
      <c r="AP1065" s="113" t="s">
        <v>1267</v>
      </c>
      <c r="AQ1065" s="113" t="s">
        <v>1261</v>
      </c>
      <c r="AR1065" s="114" t="s">
        <v>1267</v>
      </c>
      <c r="AS1065" s="114"/>
      <c r="AT1065" s="107"/>
    </row>
    <row r="1066" spans="1:46" x14ac:dyDescent="0.25">
      <c r="A1066" s="106" t="s">
        <v>3194</v>
      </c>
      <c r="B1066" s="107" t="s">
        <v>1271</v>
      </c>
      <c r="C1066" s="107" t="s">
        <v>2871</v>
      </c>
      <c r="D1066" s="107" t="s">
        <v>34</v>
      </c>
      <c r="E1066" s="107" t="s">
        <v>64</v>
      </c>
      <c r="F1066" s="107" t="s">
        <v>3156</v>
      </c>
      <c r="G1066" s="107" t="s">
        <v>3184</v>
      </c>
      <c r="H1066" s="107" t="s">
        <v>3185</v>
      </c>
      <c r="I1066" s="107" t="s">
        <v>3186</v>
      </c>
      <c r="J1066" s="107"/>
      <c r="K1066" s="107" t="s">
        <v>2050</v>
      </c>
      <c r="L1066" s="108">
        <v>5228.66</v>
      </c>
      <c r="M1066" s="93">
        <v>1400</v>
      </c>
      <c r="N1066" s="108">
        <v>4679.3900000000003</v>
      </c>
      <c r="O1066" s="107" t="s">
        <v>3187</v>
      </c>
      <c r="P1066" s="107"/>
      <c r="Q1066" s="107" t="s">
        <v>1377</v>
      </c>
      <c r="R1066" s="107" t="s">
        <v>2052</v>
      </c>
      <c r="S1066" s="107"/>
      <c r="T1066" s="93">
        <v>4428.42</v>
      </c>
      <c r="U1066" s="109">
        <v>45</v>
      </c>
      <c r="V1066" s="110">
        <v>45200</v>
      </c>
      <c r="W1066" s="110"/>
      <c r="X1066" s="107" t="s">
        <v>2376</v>
      </c>
      <c r="Y1066" s="107" t="s">
        <v>3186</v>
      </c>
      <c r="Z1066" s="107"/>
      <c r="AA1066" s="107"/>
      <c r="AB1066" s="107"/>
      <c r="AC1066" s="107"/>
      <c r="AD1066" s="107" t="s">
        <v>1264</v>
      </c>
      <c r="AE1066" s="110">
        <v>44669</v>
      </c>
      <c r="AF1066" s="106" t="s">
        <v>3188</v>
      </c>
      <c r="AG1066" s="108">
        <v>2.631926</v>
      </c>
      <c r="AH1066" s="108">
        <v>0.86</v>
      </c>
      <c r="AI1066" s="108">
        <v>1.06</v>
      </c>
      <c r="AJ1066" s="107" t="s">
        <v>26</v>
      </c>
      <c r="AK1066" s="97">
        <v>25.58</v>
      </c>
      <c r="AL1066" s="108">
        <v>1.0806666666666667</v>
      </c>
      <c r="AM1066" s="111"/>
      <c r="AN1066" s="112">
        <v>8</v>
      </c>
      <c r="AO1066" s="113" t="s">
        <v>1266</v>
      </c>
      <c r="AP1066" s="113" t="s">
        <v>1267</v>
      </c>
      <c r="AQ1066" s="113" t="s">
        <v>1261</v>
      </c>
      <c r="AR1066" s="114" t="s">
        <v>1267</v>
      </c>
      <c r="AS1066" s="114"/>
      <c r="AT1066" s="107"/>
    </row>
    <row r="1067" spans="1:46" x14ac:dyDescent="0.25">
      <c r="A1067" s="106" t="s">
        <v>3195</v>
      </c>
      <c r="B1067" s="107" t="s">
        <v>1271</v>
      </c>
      <c r="C1067" s="107" t="s">
        <v>2879</v>
      </c>
      <c r="D1067" s="107" t="s">
        <v>34</v>
      </c>
      <c r="E1067" s="107" t="s">
        <v>64</v>
      </c>
      <c r="F1067" s="107" t="s">
        <v>3156</v>
      </c>
      <c r="G1067" s="107" t="s">
        <v>3184</v>
      </c>
      <c r="H1067" s="107" t="s">
        <v>3185</v>
      </c>
      <c r="I1067" s="107" t="s">
        <v>3186</v>
      </c>
      <c r="J1067" s="107"/>
      <c r="K1067" s="107" t="s">
        <v>2050</v>
      </c>
      <c r="L1067" s="108">
        <v>5231.3599999999997</v>
      </c>
      <c r="M1067" s="93">
        <v>1400</v>
      </c>
      <c r="N1067" s="108">
        <v>4681.8100000000004</v>
      </c>
      <c r="O1067" s="107" t="s">
        <v>3187</v>
      </c>
      <c r="P1067" s="107"/>
      <c r="Q1067" s="107" t="s">
        <v>1377</v>
      </c>
      <c r="R1067" s="107" t="s">
        <v>2052</v>
      </c>
      <c r="S1067" s="107"/>
      <c r="T1067" s="93">
        <v>4428.42</v>
      </c>
      <c r="U1067" s="109">
        <v>45</v>
      </c>
      <c r="V1067" s="110">
        <v>45931</v>
      </c>
      <c r="W1067" s="110"/>
      <c r="X1067" s="107" t="s">
        <v>2376</v>
      </c>
      <c r="Y1067" s="107" t="s">
        <v>3186</v>
      </c>
      <c r="Z1067" s="107"/>
      <c r="AA1067" s="107"/>
      <c r="AB1067" s="107"/>
      <c r="AC1067" s="107"/>
      <c r="AD1067" s="107" t="s">
        <v>1264</v>
      </c>
      <c r="AE1067" s="110">
        <v>44669</v>
      </c>
      <c r="AF1067" s="107" t="s">
        <v>3188</v>
      </c>
      <c r="AG1067" s="108">
        <v>2.0855060000000001</v>
      </c>
      <c r="AH1067" s="108">
        <v>0.68</v>
      </c>
      <c r="AI1067" s="108">
        <v>0.85</v>
      </c>
      <c r="AJ1067" s="107" t="s">
        <v>1267</v>
      </c>
      <c r="AK1067" s="97">
        <v>38.94</v>
      </c>
      <c r="AL1067" s="108">
        <v>0.86266666666666669</v>
      </c>
      <c r="AM1067" s="111"/>
      <c r="AN1067" s="112">
        <v>8</v>
      </c>
      <c r="AO1067" s="113" t="s">
        <v>1266</v>
      </c>
      <c r="AP1067" s="113" t="s">
        <v>1267</v>
      </c>
      <c r="AQ1067" s="113" t="s">
        <v>1261</v>
      </c>
      <c r="AR1067" s="114" t="s">
        <v>1267</v>
      </c>
      <c r="AS1067" s="114"/>
      <c r="AT1067" s="107"/>
    </row>
    <row r="1068" spans="1:46" x14ac:dyDescent="0.25">
      <c r="A1068" s="107" t="s">
        <v>3196</v>
      </c>
      <c r="B1068" s="107" t="s">
        <v>1271</v>
      </c>
      <c r="C1068" s="107" t="s">
        <v>2881</v>
      </c>
      <c r="D1068" s="107" t="s">
        <v>34</v>
      </c>
      <c r="E1068" s="107" t="s">
        <v>64</v>
      </c>
      <c r="F1068" s="107" t="s">
        <v>3156</v>
      </c>
      <c r="G1068" s="107" t="s">
        <v>3184</v>
      </c>
      <c r="H1068" s="107" t="s">
        <v>3185</v>
      </c>
      <c r="I1068" s="107" t="s">
        <v>3186</v>
      </c>
      <c r="J1068" s="107"/>
      <c r="K1068" s="107" t="s">
        <v>2050</v>
      </c>
      <c r="L1068" s="108">
        <v>5235.2299999999996</v>
      </c>
      <c r="M1068" s="93">
        <v>1400</v>
      </c>
      <c r="N1068" s="108">
        <v>4685.29</v>
      </c>
      <c r="O1068" s="107" t="s">
        <v>3187</v>
      </c>
      <c r="P1068" s="107"/>
      <c r="Q1068" s="107" t="s">
        <v>1377</v>
      </c>
      <c r="R1068" s="107" t="s">
        <v>2052</v>
      </c>
      <c r="S1068" s="107"/>
      <c r="T1068" s="93">
        <v>4428.42</v>
      </c>
      <c r="U1068" s="109">
        <v>45</v>
      </c>
      <c r="V1068" s="110">
        <v>45200</v>
      </c>
      <c r="W1068" s="110"/>
      <c r="X1068" s="107" t="s">
        <v>2376</v>
      </c>
      <c r="Y1068" s="107" t="s">
        <v>3186</v>
      </c>
      <c r="Z1068" s="107"/>
      <c r="AA1068" s="107"/>
      <c r="AB1068" s="107"/>
      <c r="AC1068" s="107"/>
      <c r="AD1068" s="107" t="s">
        <v>1264</v>
      </c>
      <c r="AE1068" s="110">
        <v>44669</v>
      </c>
      <c r="AF1068" s="107" t="s">
        <v>3188</v>
      </c>
      <c r="AG1068" s="108">
        <v>2.631926</v>
      </c>
      <c r="AH1068" s="108">
        <v>0.86</v>
      </c>
      <c r="AI1068" s="108">
        <v>1.06</v>
      </c>
      <c r="AJ1068" s="107" t="s">
        <v>26</v>
      </c>
      <c r="AK1068" s="97">
        <v>25.51</v>
      </c>
      <c r="AL1068" s="108">
        <v>1.0819999999999999</v>
      </c>
      <c r="AM1068" s="111"/>
      <c r="AN1068" s="107">
        <v>8</v>
      </c>
      <c r="AO1068" s="113" t="s">
        <v>1266</v>
      </c>
      <c r="AP1068" s="113" t="s">
        <v>1267</v>
      </c>
      <c r="AQ1068" s="113" t="s">
        <v>1261</v>
      </c>
      <c r="AR1068" s="114" t="s">
        <v>1267</v>
      </c>
      <c r="AS1068" s="107"/>
      <c r="AT1068" s="107"/>
    </row>
    <row r="1069" spans="1:46" x14ac:dyDescent="0.25">
      <c r="A1069" s="106" t="s">
        <v>3197</v>
      </c>
      <c r="B1069" s="107" t="s">
        <v>1256</v>
      </c>
      <c r="C1069" s="107" t="s">
        <v>1257</v>
      </c>
      <c r="D1069" s="107" t="s">
        <v>34</v>
      </c>
      <c r="E1069" s="107" t="s">
        <v>64</v>
      </c>
      <c r="F1069" s="107" t="s">
        <v>3156</v>
      </c>
      <c r="G1069" s="107" t="s">
        <v>3184</v>
      </c>
      <c r="H1069" s="107" t="s">
        <v>3198</v>
      </c>
      <c r="I1069" s="107" t="s">
        <v>3199</v>
      </c>
      <c r="J1069" s="107"/>
      <c r="K1069" s="107"/>
      <c r="L1069" s="108">
        <v>5866.3972610775891</v>
      </c>
      <c r="M1069" s="93">
        <v>2200</v>
      </c>
      <c r="N1069" s="108">
        <v>5287</v>
      </c>
      <c r="O1069" s="107" t="s">
        <v>3200</v>
      </c>
      <c r="P1069" s="107"/>
      <c r="Q1069" s="107" t="s">
        <v>1377</v>
      </c>
      <c r="R1069" s="107" t="s">
        <v>2052</v>
      </c>
      <c r="S1069" s="107"/>
      <c r="T1069" s="93">
        <v>2675.93</v>
      </c>
      <c r="U1069" s="109">
        <v>43</v>
      </c>
      <c r="V1069" s="110">
        <v>45200</v>
      </c>
      <c r="W1069" s="110"/>
      <c r="X1069" s="107" t="s">
        <v>2376</v>
      </c>
      <c r="Y1069" s="107" t="s">
        <v>3199</v>
      </c>
      <c r="Z1069" s="107"/>
      <c r="AA1069" s="107"/>
      <c r="AB1069" s="107"/>
      <c r="AC1069" s="107"/>
      <c r="AD1069" s="107" t="s">
        <v>1264</v>
      </c>
      <c r="AE1069" s="110">
        <v>44669</v>
      </c>
      <c r="AF1069" s="106" t="s">
        <v>3188</v>
      </c>
      <c r="AG1069" s="108">
        <v>3.096362379909989E-3</v>
      </c>
      <c r="AH1069" s="108">
        <v>2.9779771927816675E-3</v>
      </c>
      <c r="AI1069" s="108">
        <v>0.31830466015624875</v>
      </c>
      <c r="AJ1069" s="107" t="s">
        <v>1267</v>
      </c>
      <c r="AK1069" s="97">
        <v>4224.8410578244502</v>
      </c>
      <c r="AL1069" s="108">
        <v>0.29691318574375891</v>
      </c>
      <c r="AM1069" s="111"/>
      <c r="AN1069" s="112">
        <v>8</v>
      </c>
      <c r="AO1069" s="113" t="s">
        <v>1266</v>
      </c>
      <c r="AP1069" s="113" t="s">
        <v>1267</v>
      </c>
      <c r="AQ1069" s="113" t="s">
        <v>1261</v>
      </c>
      <c r="AR1069" s="114" t="s">
        <v>1267</v>
      </c>
      <c r="AS1069" s="114"/>
      <c r="AT1069" s="107"/>
    </row>
    <row r="1070" spans="1:46" x14ac:dyDescent="0.25">
      <c r="A1070" s="106" t="s">
        <v>3201</v>
      </c>
      <c r="B1070" s="107" t="s">
        <v>1269</v>
      </c>
      <c r="C1070" s="107" t="s">
        <v>1257</v>
      </c>
      <c r="D1070" s="107" t="s">
        <v>34</v>
      </c>
      <c r="E1070" s="107" t="s">
        <v>64</v>
      </c>
      <c r="F1070" s="107" t="s">
        <v>3156</v>
      </c>
      <c r="G1070" s="107" t="s">
        <v>3184</v>
      </c>
      <c r="H1070" s="107" t="s">
        <v>3198</v>
      </c>
      <c r="I1070" s="107" t="s">
        <v>3199</v>
      </c>
      <c r="J1070" s="107"/>
      <c r="K1070" s="107"/>
      <c r="L1070" s="108">
        <v>5411.4657541659544</v>
      </c>
      <c r="M1070" s="93">
        <v>2200</v>
      </c>
      <c r="N1070" s="108">
        <v>4877</v>
      </c>
      <c r="O1070" s="107" t="s">
        <v>3200</v>
      </c>
      <c r="P1070" s="107"/>
      <c r="Q1070" s="107" t="s">
        <v>1377</v>
      </c>
      <c r="R1070" s="107" t="s">
        <v>2052</v>
      </c>
      <c r="S1070" s="107"/>
      <c r="T1070" s="93">
        <v>2675.93</v>
      </c>
      <c r="U1070" s="109">
        <v>43</v>
      </c>
      <c r="V1070" s="110">
        <v>45200</v>
      </c>
      <c r="W1070" s="110"/>
      <c r="X1070" s="107" t="s">
        <v>2376</v>
      </c>
      <c r="Y1070" s="107" t="s">
        <v>3199</v>
      </c>
      <c r="Z1070" s="107"/>
      <c r="AA1070" s="107"/>
      <c r="AB1070" s="107"/>
      <c r="AC1070" s="107"/>
      <c r="AD1070" s="107" t="s">
        <v>1264</v>
      </c>
      <c r="AE1070" s="110">
        <v>44669</v>
      </c>
      <c r="AF1070" s="106" t="s">
        <v>3188</v>
      </c>
      <c r="AG1070" s="108">
        <v>3.096362379909989E-3</v>
      </c>
      <c r="AH1070" s="108">
        <v>2.9779771927816675E-3</v>
      </c>
      <c r="AI1070" s="108">
        <v>0.44885622037827255</v>
      </c>
      <c r="AJ1070" s="107" t="s">
        <v>1267</v>
      </c>
      <c r="AK1070" s="97">
        <v>3421.4930211604674</v>
      </c>
      <c r="AL1070" s="108">
        <v>0.41941971331695888</v>
      </c>
      <c r="AM1070" s="111"/>
      <c r="AN1070" s="112">
        <v>8</v>
      </c>
      <c r="AO1070" s="113" t="s">
        <v>1266</v>
      </c>
      <c r="AP1070" s="113" t="s">
        <v>1267</v>
      </c>
      <c r="AQ1070" s="113" t="s">
        <v>1261</v>
      </c>
      <c r="AR1070" s="114" t="s">
        <v>1267</v>
      </c>
      <c r="AS1070" s="114"/>
      <c r="AT1070" s="107"/>
    </row>
    <row r="1071" spans="1:46" x14ac:dyDescent="0.25">
      <c r="A1071" s="106" t="s">
        <v>3202</v>
      </c>
      <c r="B1071" s="107" t="s">
        <v>1271</v>
      </c>
      <c r="C1071" s="107" t="s">
        <v>1257</v>
      </c>
      <c r="D1071" s="107" t="s">
        <v>34</v>
      </c>
      <c r="E1071" s="107" t="s">
        <v>64</v>
      </c>
      <c r="F1071" s="107" t="s">
        <v>3156</v>
      </c>
      <c r="G1071" s="107" t="s">
        <v>3184</v>
      </c>
      <c r="H1071" s="107" t="s">
        <v>3198</v>
      </c>
      <c r="I1071" s="107" t="s">
        <v>3199</v>
      </c>
      <c r="J1071" s="107"/>
      <c r="K1071" s="107"/>
      <c r="L1071" s="108">
        <v>5061.9452061728698</v>
      </c>
      <c r="M1071" s="93">
        <v>2200</v>
      </c>
      <c r="N1071" s="108">
        <v>4562</v>
      </c>
      <c r="O1071" s="107" t="s">
        <v>3200</v>
      </c>
      <c r="P1071" s="107"/>
      <c r="Q1071" s="107" t="s">
        <v>1377</v>
      </c>
      <c r="R1071" s="107" t="s">
        <v>2052</v>
      </c>
      <c r="S1071" s="107"/>
      <c r="T1071" s="93">
        <v>2675.93</v>
      </c>
      <c r="U1071" s="109">
        <v>43</v>
      </c>
      <c r="V1071" s="110">
        <v>45200</v>
      </c>
      <c r="W1071" s="110"/>
      <c r="X1071" s="107" t="s">
        <v>2376</v>
      </c>
      <c r="Y1071" s="107" t="s">
        <v>3199</v>
      </c>
      <c r="Z1071" s="107"/>
      <c r="AA1071" s="107"/>
      <c r="AB1071" s="107"/>
      <c r="AC1071" s="107"/>
      <c r="AD1071" s="107" t="s">
        <v>1264</v>
      </c>
      <c r="AE1071" s="110">
        <v>44669</v>
      </c>
      <c r="AF1071" s="106" t="s">
        <v>3188</v>
      </c>
      <c r="AG1071" s="108">
        <v>3.096362379909989E-3</v>
      </c>
      <c r="AH1071" s="108">
        <v>2.9779771927816675E-3</v>
      </c>
      <c r="AI1071" s="108">
        <v>0.55339474965635238</v>
      </c>
      <c r="AJ1071" s="107" t="s">
        <v>1267</v>
      </c>
      <c r="AK1071" s="97">
        <v>2778.2159733146741</v>
      </c>
      <c r="AL1071" s="108">
        <v>0.51751622168259714</v>
      </c>
      <c r="AM1071" s="111"/>
      <c r="AN1071" s="112">
        <v>8</v>
      </c>
      <c r="AO1071" s="113" t="s">
        <v>1266</v>
      </c>
      <c r="AP1071" s="113" t="s">
        <v>1267</v>
      </c>
      <c r="AQ1071" s="113" t="s">
        <v>1261</v>
      </c>
      <c r="AR1071" s="114" t="s">
        <v>1267</v>
      </c>
      <c r="AS1071" s="114"/>
      <c r="AT1071" s="107"/>
    </row>
    <row r="1072" spans="1:46" x14ac:dyDescent="0.25">
      <c r="A1072" s="106" t="s">
        <v>3203</v>
      </c>
      <c r="B1072" s="107" t="s">
        <v>1256</v>
      </c>
      <c r="C1072" s="107" t="s">
        <v>1257</v>
      </c>
      <c r="D1072" s="107" t="s">
        <v>34</v>
      </c>
      <c r="E1072" s="107" t="s">
        <v>64</v>
      </c>
      <c r="F1072" s="107" t="s">
        <v>3156</v>
      </c>
      <c r="G1072" s="107" t="s">
        <v>3184</v>
      </c>
      <c r="H1072" s="107" t="s">
        <v>3198</v>
      </c>
      <c r="I1072" s="107" t="s">
        <v>3186</v>
      </c>
      <c r="J1072" s="107"/>
      <c r="K1072" s="107"/>
      <c r="L1072" s="108">
        <v>6238.4594608260204</v>
      </c>
      <c r="M1072" s="93">
        <v>2500</v>
      </c>
      <c r="N1072" s="108">
        <v>5612</v>
      </c>
      <c r="O1072" s="107" t="s">
        <v>3204</v>
      </c>
      <c r="P1072" s="107"/>
      <c r="Q1072" s="107" t="s">
        <v>1377</v>
      </c>
      <c r="R1072" s="107" t="s">
        <v>2052</v>
      </c>
      <c r="S1072" s="107"/>
      <c r="T1072" s="93">
        <v>4428.42</v>
      </c>
      <c r="U1072" s="109">
        <v>43</v>
      </c>
      <c r="V1072" s="110">
        <v>45200</v>
      </c>
      <c r="W1072" s="110"/>
      <c r="X1072" s="107" t="s">
        <v>2376</v>
      </c>
      <c r="Y1072" s="107" t="s">
        <v>3186</v>
      </c>
      <c r="Z1072" s="107"/>
      <c r="AA1072" s="107"/>
      <c r="AB1072" s="107"/>
      <c r="AC1072" s="107"/>
      <c r="AD1072" s="107" t="s">
        <v>1264</v>
      </c>
      <c r="AE1072" s="110">
        <v>44669</v>
      </c>
      <c r="AF1072" s="106" t="s">
        <v>3188</v>
      </c>
      <c r="AG1072" s="108">
        <v>3.0415963946274931E-2</v>
      </c>
      <c r="AH1072" s="108">
        <v>2.9159484449149637E-2</v>
      </c>
      <c r="AI1072" s="108">
        <v>0.2646340478267577</v>
      </c>
      <c r="AJ1072" s="107" t="s">
        <v>1267</v>
      </c>
      <c r="AK1072" s="97">
        <v>854.60479893227159</v>
      </c>
      <c r="AL1072" s="108">
        <v>0.39320263141124301</v>
      </c>
      <c r="AM1072" s="111"/>
      <c r="AN1072" s="112">
        <v>8</v>
      </c>
      <c r="AO1072" s="113" t="s">
        <v>1266</v>
      </c>
      <c r="AP1072" s="113" t="s">
        <v>1267</v>
      </c>
      <c r="AQ1072" s="113" t="s">
        <v>1261</v>
      </c>
      <c r="AR1072" s="114" t="s">
        <v>1267</v>
      </c>
      <c r="AS1072" s="114"/>
      <c r="AT1072" s="107"/>
    </row>
    <row r="1073" spans="1:46" x14ac:dyDescent="0.25">
      <c r="A1073" s="106" t="s">
        <v>3205</v>
      </c>
      <c r="B1073" s="107" t="s">
        <v>1269</v>
      </c>
      <c r="C1073" s="107" t="s">
        <v>1257</v>
      </c>
      <c r="D1073" s="107" t="s">
        <v>34</v>
      </c>
      <c r="E1073" s="107" t="s">
        <v>64</v>
      </c>
      <c r="F1073" s="107" t="s">
        <v>3156</v>
      </c>
      <c r="G1073" s="107" t="s">
        <v>3184</v>
      </c>
      <c r="H1073" s="107" t="s">
        <v>3198</v>
      </c>
      <c r="I1073" s="107" t="s">
        <v>3186</v>
      </c>
      <c r="J1073" s="107"/>
      <c r="K1073" s="107"/>
      <c r="L1073" s="108">
        <v>5881.6266940895357</v>
      </c>
      <c r="M1073" s="93">
        <v>2500</v>
      </c>
      <c r="N1073" s="108">
        <v>5291</v>
      </c>
      <c r="O1073" s="107" t="s">
        <v>3204</v>
      </c>
      <c r="P1073" s="107"/>
      <c r="Q1073" s="107" t="s">
        <v>1377</v>
      </c>
      <c r="R1073" s="107" t="s">
        <v>2052</v>
      </c>
      <c r="S1073" s="107"/>
      <c r="T1073" s="93">
        <v>4428.42</v>
      </c>
      <c r="U1073" s="109">
        <v>43</v>
      </c>
      <c r="V1073" s="110">
        <v>45200</v>
      </c>
      <c r="W1073" s="110"/>
      <c r="X1073" s="107" t="s">
        <v>2376</v>
      </c>
      <c r="Y1073" s="107" t="s">
        <v>3186</v>
      </c>
      <c r="Z1073" s="107"/>
      <c r="AA1073" s="107"/>
      <c r="AB1073" s="107"/>
      <c r="AC1073" s="107"/>
      <c r="AD1073" s="107" t="s">
        <v>1264</v>
      </c>
      <c r="AE1073" s="110">
        <v>44669</v>
      </c>
      <c r="AF1073" s="106" t="s">
        <v>3188</v>
      </c>
      <c r="AG1073" s="108">
        <v>3.0415963946274931E-2</v>
      </c>
      <c r="AH1073" s="108">
        <v>2.9159484449149637E-2</v>
      </c>
      <c r="AI1073" s="108">
        <v>0.35785317794034543</v>
      </c>
      <c r="AJ1073" s="107" t="s">
        <v>1267</v>
      </c>
      <c r="AK1073" s="97">
        <v>750.10102764111809</v>
      </c>
      <c r="AL1073" s="108">
        <v>0.53815923020733492</v>
      </c>
      <c r="AM1073" s="111"/>
      <c r="AN1073" s="112">
        <v>8</v>
      </c>
      <c r="AO1073" s="113" t="s">
        <v>1266</v>
      </c>
      <c r="AP1073" s="113" t="s">
        <v>1267</v>
      </c>
      <c r="AQ1073" s="113" t="s">
        <v>1261</v>
      </c>
      <c r="AR1073" s="114" t="s">
        <v>1267</v>
      </c>
      <c r="AS1073" s="114"/>
      <c r="AT1073" s="107"/>
    </row>
    <row r="1074" spans="1:46" x14ac:dyDescent="0.25">
      <c r="A1074" s="106" t="s">
        <v>3206</v>
      </c>
      <c r="B1074" s="107" t="s">
        <v>1271</v>
      </c>
      <c r="C1074" s="107" t="s">
        <v>1257</v>
      </c>
      <c r="D1074" s="107" t="s">
        <v>34</v>
      </c>
      <c r="E1074" s="107" t="s">
        <v>64</v>
      </c>
      <c r="F1074" s="107" t="s">
        <v>3156</v>
      </c>
      <c r="G1074" s="107" t="s">
        <v>3184</v>
      </c>
      <c r="H1074" s="107" t="s">
        <v>3198</v>
      </c>
      <c r="I1074" s="107" t="s">
        <v>3186</v>
      </c>
      <c r="J1074" s="107"/>
      <c r="K1074" s="107"/>
      <c r="L1074" s="108">
        <v>5608.1660691139114</v>
      </c>
      <c r="M1074" s="93">
        <v>2500</v>
      </c>
      <c r="N1074" s="108">
        <v>5045</v>
      </c>
      <c r="O1074" s="107" t="s">
        <v>3204</v>
      </c>
      <c r="P1074" s="107"/>
      <c r="Q1074" s="107" t="s">
        <v>1377</v>
      </c>
      <c r="R1074" s="107" t="s">
        <v>2052</v>
      </c>
      <c r="S1074" s="107"/>
      <c r="T1074" s="93">
        <v>4428.42</v>
      </c>
      <c r="U1074" s="109">
        <v>43</v>
      </c>
      <c r="V1074" s="110">
        <v>45200</v>
      </c>
      <c r="W1074" s="110"/>
      <c r="X1074" s="107" t="s">
        <v>2376</v>
      </c>
      <c r="Y1074" s="107" t="s">
        <v>3186</v>
      </c>
      <c r="Z1074" s="107"/>
      <c r="AA1074" s="107"/>
      <c r="AB1074" s="107"/>
      <c r="AC1074" s="107"/>
      <c r="AD1074" s="107" t="s">
        <v>1264</v>
      </c>
      <c r="AE1074" s="110">
        <v>44669</v>
      </c>
      <c r="AF1074" s="106" t="s">
        <v>3188</v>
      </c>
      <c r="AG1074" s="108">
        <v>3.0415963946274931E-2</v>
      </c>
      <c r="AH1074" s="108">
        <v>2.9159484449149637E-2</v>
      </c>
      <c r="AI1074" s="108">
        <v>0.43268872533983516</v>
      </c>
      <c r="AJ1074" s="107" t="s">
        <v>1267</v>
      </c>
      <c r="AK1074" s="97">
        <v>666.20626354757712</v>
      </c>
      <c r="AL1074" s="108">
        <v>0.65452918996619125</v>
      </c>
      <c r="AM1074" s="111"/>
      <c r="AN1074" s="112">
        <v>8</v>
      </c>
      <c r="AO1074" s="113" t="s">
        <v>1266</v>
      </c>
      <c r="AP1074" s="113" t="s">
        <v>1267</v>
      </c>
      <c r="AQ1074" s="113" t="s">
        <v>1261</v>
      </c>
      <c r="AR1074" s="114" t="s">
        <v>1267</v>
      </c>
      <c r="AS1074" s="114"/>
      <c r="AT1074" s="107"/>
    </row>
    <row r="1075" spans="1:46" x14ac:dyDescent="0.25">
      <c r="A1075" s="106" t="s">
        <v>3207</v>
      </c>
      <c r="B1075" s="107" t="s">
        <v>1256</v>
      </c>
      <c r="C1075" s="107" t="s">
        <v>2871</v>
      </c>
      <c r="D1075" s="107" t="s">
        <v>34</v>
      </c>
      <c r="E1075" s="107" t="s">
        <v>64</v>
      </c>
      <c r="F1075" s="107" t="s">
        <v>3156</v>
      </c>
      <c r="G1075" s="107" t="s">
        <v>3184</v>
      </c>
      <c r="H1075" s="107" t="s">
        <v>3185</v>
      </c>
      <c r="I1075" s="107" t="s">
        <v>3199</v>
      </c>
      <c r="J1075" s="107"/>
      <c r="K1075" s="107" t="s">
        <v>2050</v>
      </c>
      <c r="L1075" s="108">
        <v>2308.98</v>
      </c>
      <c r="M1075" s="93">
        <v>1200</v>
      </c>
      <c r="N1075" s="108">
        <v>2066.21</v>
      </c>
      <c r="O1075" s="107" t="s">
        <v>3208</v>
      </c>
      <c r="P1075" s="107"/>
      <c r="Q1075" s="107" t="s">
        <v>1377</v>
      </c>
      <c r="R1075" s="107" t="s">
        <v>2052</v>
      </c>
      <c r="S1075" s="107"/>
      <c r="T1075" s="93">
        <v>2514.08</v>
      </c>
      <c r="U1075" s="109">
        <v>45</v>
      </c>
      <c r="V1075" s="110">
        <v>45200</v>
      </c>
      <c r="W1075" s="110"/>
      <c r="X1075" s="107" t="s">
        <v>2376</v>
      </c>
      <c r="Y1075" s="107" t="s">
        <v>3199</v>
      </c>
      <c r="Z1075" s="107"/>
      <c r="AA1075" s="107"/>
      <c r="AB1075" s="107"/>
      <c r="AC1075" s="107"/>
      <c r="AD1075" s="107" t="s">
        <v>1264</v>
      </c>
      <c r="AE1075" s="110">
        <v>44669</v>
      </c>
      <c r="AF1075" s="106" t="s">
        <v>3188</v>
      </c>
      <c r="AG1075" s="108">
        <v>1.181603</v>
      </c>
      <c r="AH1075" s="108">
        <v>0.38</v>
      </c>
      <c r="AI1075" s="108">
        <v>0.78</v>
      </c>
      <c r="AJ1075" s="107" t="s">
        <v>1267</v>
      </c>
      <c r="AK1075" s="97">
        <v>44.66</v>
      </c>
      <c r="AL1075" s="108">
        <v>0.4771111111111111</v>
      </c>
      <c r="AM1075" s="111"/>
      <c r="AN1075" s="112">
        <v>8</v>
      </c>
      <c r="AO1075" s="113" t="s">
        <v>1266</v>
      </c>
      <c r="AP1075" s="113" t="s">
        <v>1267</v>
      </c>
      <c r="AQ1075" s="113" t="s">
        <v>1261</v>
      </c>
      <c r="AR1075" s="114" t="s">
        <v>1267</v>
      </c>
      <c r="AS1075" s="114"/>
      <c r="AT1075" s="107"/>
    </row>
    <row r="1076" spans="1:46" x14ac:dyDescent="0.25">
      <c r="A1076" s="106" t="s">
        <v>3209</v>
      </c>
      <c r="B1076" s="107" t="s">
        <v>1256</v>
      </c>
      <c r="C1076" s="107" t="s">
        <v>2879</v>
      </c>
      <c r="D1076" s="107" t="s">
        <v>34</v>
      </c>
      <c r="E1076" s="107" t="s">
        <v>64</v>
      </c>
      <c r="F1076" s="107" t="s">
        <v>3156</v>
      </c>
      <c r="G1076" s="107" t="s">
        <v>3184</v>
      </c>
      <c r="H1076" s="107" t="s">
        <v>3185</v>
      </c>
      <c r="I1076" s="107" t="s">
        <v>3199</v>
      </c>
      <c r="J1076" s="107"/>
      <c r="K1076" s="107" t="s">
        <v>2050</v>
      </c>
      <c r="L1076" s="108">
        <v>2311.04</v>
      </c>
      <c r="M1076" s="93">
        <v>1200</v>
      </c>
      <c r="N1076" s="108">
        <v>2068.06</v>
      </c>
      <c r="O1076" s="107" t="s">
        <v>3208</v>
      </c>
      <c r="P1076" s="107"/>
      <c r="Q1076" s="107" t="s">
        <v>1377</v>
      </c>
      <c r="R1076" s="107" t="s">
        <v>2052</v>
      </c>
      <c r="S1076" s="107"/>
      <c r="T1076" s="93">
        <v>2514.08</v>
      </c>
      <c r="U1076" s="109">
        <v>45</v>
      </c>
      <c r="V1076" s="110">
        <v>45200</v>
      </c>
      <c r="W1076" s="110"/>
      <c r="X1076" s="107" t="s">
        <v>2376</v>
      </c>
      <c r="Y1076" s="107" t="s">
        <v>3199</v>
      </c>
      <c r="Z1076" s="107"/>
      <c r="AA1076" s="107"/>
      <c r="AB1076" s="107"/>
      <c r="AC1076" s="107"/>
      <c r="AD1076" s="107" t="s">
        <v>1264</v>
      </c>
      <c r="AE1076" s="110">
        <v>44669</v>
      </c>
      <c r="AF1076" s="106" t="s">
        <v>3188</v>
      </c>
      <c r="AG1076" s="108">
        <v>1.181603</v>
      </c>
      <c r="AH1076" s="108">
        <v>0.38</v>
      </c>
      <c r="AI1076" s="108">
        <v>0.78</v>
      </c>
      <c r="AJ1076" s="107" t="s">
        <v>1267</v>
      </c>
      <c r="AK1076" s="97">
        <v>44.59</v>
      </c>
      <c r="AL1076" s="108">
        <v>0.47755555555555551</v>
      </c>
      <c r="AM1076" s="111"/>
      <c r="AN1076" s="112">
        <v>8</v>
      </c>
      <c r="AO1076" s="113" t="s">
        <v>1266</v>
      </c>
      <c r="AP1076" s="113" t="s">
        <v>1267</v>
      </c>
      <c r="AQ1076" s="113" t="s">
        <v>1261</v>
      </c>
      <c r="AR1076" s="114" t="s">
        <v>1267</v>
      </c>
      <c r="AS1076" s="114"/>
      <c r="AT1076" s="107"/>
    </row>
    <row r="1077" spans="1:46" x14ac:dyDescent="0.25">
      <c r="A1077" s="106" t="s">
        <v>3210</v>
      </c>
      <c r="B1077" s="107" t="s">
        <v>1256</v>
      </c>
      <c r="C1077" s="107" t="s">
        <v>2881</v>
      </c>
      <c r="D1077" s="107" t="s">
        <v>34</v>
      </c>
      <c r="E1077" s="107" t="s">
        <v>64</v>
      </c>
      <c r="F1077" s="107" t="s">
        <v>3156</v>
      </c>
      <c r="G1077" s="107" t="s">
        <v>3184</v>
      </c>
      <c r="H1077" s="107" t="s">
        <v>3185</v>
      </c>
      <c r="I1077" s="107" t="s">
        <v>3199</v>
      </c>
      <c r="J1077" s="107"/>
      <c r="K1077" s="107" t="s">
        <v>2050</v>
      </c>
      <c r="L1077" s="108">
        <v>2314.09</v>
      </c>
      <c r="M1077" s="93">
        <v>1200</v>
      </c>
      <c r="N1077" s="108">
        <v>2070.8000000000002</v>
      </c>
      <c r="O1077" s="107" t="s">
        <v>3208</v>
      </c>
      <c r="P1077" s="107"/>
      <c r="Q1077" s="107" t="s">
        <v>1377</v>
      </c>
      <c r="R1077" s="107" t="s">
        <v>2052</v>
      </c>
      <c r="S1077" s="107"/>
      <c r="T1077" s="93">
        <v>2514.08</v>
      </c>
      <c r="U1077" s="109">
        <v>45</v>
      </c>
      <c r="V1077" s="110">
        <v>45200</v>
      </c>
      <c r="W1077" s="110"/>
      <c r="X1077" s="107" t="s">
        <v>2376</v>
      </c>
      <c r="Y1077" s="107" t="s">
        <v>3199</v>
      </c>
      <c r="Z1077" s="107"/>
      <c r="AA1077" s="107"/>
      <c r="AB1077" s="107"/>
      <c r="AC1077" s="107"/>
      <c r="AD1077" s="107" t="s">
        <v>1264</v>
      </c>
      <c r="AE1077" s="110">
        <v>44669</v>
      </c>
      <c r="AF1077" s="106" t="s">
        <v>3188</v>
      </c>
      <c r="AG1077" s="108">
        <v>1.181603</v>
      </c>
      <c r="AH1077" s="108">
        <v>0.38</v>
      </c>
      <c r="AI1077" s="108">
        <v>0.78</v>
      </c>
      <c r="AJ1077" s="107" t="s">
        <v>1267</v>
      </c>
      <c r="AK1077" s="97">
        <v>44.5</v>
      </c>
      <c r="AL1077" s="108">
        <v>0.47822222222222222</v>
      </c>
      <c r="AM1077" s="111"/>
      <c r="AN1077" s="112">
        <v>8</v>
      </c>
      <c r="AO1077" s="113" t="s">
        <v>1266</v>
      </c>
      <c r="AP1077" s="113" t="s">
        <v>1267</v>
      </c>
      <c r="AQ1077" s="113" t="s">
        <v>1261</v>
      </c>
      <c r="AR1077" s="114" t="s">
        <v>1267</v>
      </c>
      <c r="AS1077" s="114"/>
      <c r="AT1077" s="107"/>
    </row>
    <row r="1078" spans="1:46" x14ac:dyDescent="0.25">
      <c r="A1078" s="107" t="s">
        <v>3211</v>
      </c>
      <c r="B1078" s="107" t="s">
        <v>1269</v>
      </c>
      <c r="C1078" s="107" t="s">
        <v>2871</v>
      </c>
      <c r="D1078" s="107" t="s">
        <v>34</v>
      </c>
      <c r="E1078" s="107" t="s">
        <v>64</v>
      </c>
      <c r="F1078" s="107" t="s">
        <v>3156</v>
      </c>
      <c r="G1078" s="107" t="s">
        <v>3184</v>
      </c>
      <c r="H1078" s="107" t="s">
        <v>3185</v>
      </c>
      <c r="I1078" s="107" t="s">
        <v>3199</v>
      </c>
      <c r="J1078" s="107"/>
      <c r="K1078" s="107" t="s">
        <v>2050</v>
      </c>
      <c r="L1078" s="108">
        <v>3375.24</v>
      </c>
      <c r="M1078" s="93">
        <v>1200</v>
      </c>
      <c r="N1078" s="108">
        <v>3020.26</v>
      </c>
      <c r="O1078" s="107" t="s">
        <v>3208</v>
      </c>
      <c r="P1078" s="107"/>
      <c r="Q1078" s="107" t="s">
        <v>1377</v>
      </c>
      <c r="R1078" s="107" t="s">
        <v>2052</v>
      </c>
      <c r="S1078" s="107"/>
      <c r="T1078" s="93">
        <v>2514.08</v>
      </c>
      <c r="U1078" s="109">
        <v>45</v>
      </c>
      <c r="V1078" s="110">
        <v>45200</v>
      </c>
      <c r="W1078" s="110"/>
      <c r="X1078" s="107" t="s">
        <v>2376</v>
      </c>
      <c r="Y1078" s="107" t="s">
        <v>3199</v>
      </c>
      <c r="Z1078" s="107"/>
      <c r="AA1078" s="107"/>
      <c r="AB1078" s="107"/>
      <c r="AC1078" s="107"/>
      <c r="AD1078" s="107" t="s">
        <v>1264</v>
      </c>
      <c r="AE1078" s="110">
        <v>44669</v>
      </c>
      <c r="AF1078" s="107" t="s">
        <v>3188</v>
      </c>
      <c r="AG1078" s="108">
        <v>1.7325900000000001</v>
      </c>
      <c r="AH1078" s="108">
        <v>0.56000000000000005</v>
      </c>
      <c r="AI1078" s="108">
        <v>1.1399999999999999</v>
      </c>
      <c r="AJ1078" s="107" t="s">
        <v>26</v>
      </c>
      <c r="AK1078" s="97">
        <v>21.93</v>
      </c>
      <c r="AL1078" s="108">
        <v>0.6975555555555556</v>
      </c>
      <c r="AM1078" s="111"/>
      <c r="AN1078" s="107">
        <v>8</v>
      </c>
      <c r="AO1078" s="113" t="s">
        <v>1266</v>
      </c>
      <c r="AP1078" s="113" t="s">
        <v>1267</v>
      </c>
      <c r="AQ1078" s="113" t="s">
        <v>1261</v>
      </c>
      <c r="AR1078" s="114" t="s">
        <v>1267</v>
      </c>
      <c r="AS1078" s="107"/>
      <c r="AT1078" s="107"/>
    </row>
    <row r="1079" spans="1:46" x14ac:dyDescent="0.25">
      <c r="A1079" s="106" t="s">
        <v>3212</v>
      </c>
      <c r="B1079" s="107" t="s">
        <v>1269</v>
      </c>
      <c r="C1079" s="107" t="s">
        <v>2879</v>
      </c>
      <c r="D1079" s="107" t="s">
        <v>34</v>
      </c>
      <c r="E1079" s="107" t="s">
        <v>64</v>
      </c>
      <c r="F1079" s="107" t="s">
        <v>3156</v>
      </c>
      <c r="G1079" s="107" t="s">
        <v>3184</v>
      </c>
      <c r="H1079" s="107" t="s">
        <v>3185</v>
      </c>
      <c r="I1079" s="107" t="s">
        <v>3199</v>
      </c>
      <c r="J1079" s="107"/>
      <c r="K1079" s="107" t="s">
        <v>2050</v>
      </c>
      <c r="L1079" s="108">
        <v>3377.3</v>
      </c>
      <c r="M1079" s="93">
        <v>1200</v>
      </c>
      <c r="N1079" s="108">
        <v>3022.11</v>
      </c>
      <c r="O1079" s="107" t="s">
        <v>3208</v>
      </c>
      <c r="P1079" s="107"/>
      <c r="Q1079" s="107" t="s">
        <v>1377</v>
      </c>
      <c r="R1079" s="107" t="s">
        <v>2052</v>
      </c>
      <c r="S1079" s="107"/>
      <c r="T1079" s="93">
        <v>2514.08</v>
      </c>
      <c r="U1079" s="109">
        <v>45</v>
      </c>
      <c r="V1079" s="110">
        <v>45200</v>
      </c>
      <c r="W1079" s="110"/>
      <c r="X1079" s="107" t="s">
        <v>2376</v>
      </c>
      <c r="Y1079" s="107" t="s">
        <v>3199</v>
      </c>
      <c r="Z1079" s="107"/>
      <c r="AA1079" s="107"/>
      <c r="AB1079" s="107"/>
      <c r="AC1079" s="107"/>
      <c r="AD1079" s="107" t="s">
        <v>1264</v>
      </c>
      <c r="AE1079" s="110">
        <v>44669</v>
      </c>
      <c r="AF1079" s="106" t="s">
        <v>3188</v>
      </c>
      <c r="AG1079" s="108">
        <v>1.7325900000000001</v>
      </c>
      <c r="AH1079" s="108">
        <v>0.56000000000000005</v>
      </c>
      <c r="AI1079" s="108">
        <v>1.1399999999999999</v>
      </c>
      <c r="AJ1079" s="107" t="s">
        <v>26</v>
      </c>
      <c r="AK1079" s="97">
        <v>21.9</v>
      </c>
      <c r="AL1079" s="108">
        <v>0.69799999999999995</v>
      </c>
      <c r="AM1079" s="111"/>
      <c r="AN1079" s="112">
        <v>8</v>
      </c>
      <c r="AO1079" s="113" t="s">
        <v>1266</v>
      </c>
      <c r="AP1079" s="113" t="s">
        <v>1267</v>
      </c>
      <c r="AQ1079" s="113" t="s">
        <v>1261</v>
      </c>
      <c r="AR1079" s="114" t="s">
        <v>1267</v>
      </c>
      <c r="AS1079" s="114"/>
      <c r="AT1079" s="107"/>
    </row>
    <row r="1080" spans="1:46" x14ac:dyDescent="0.25">
      <c r="A1080" s="106" t="s">
        <v>3213</v>
      </c>
      <c r="B1080" s="107" t="s">
        <v>1269</v>
      </c>
      <c r="C1080" s="107" t="s">
        <v>2881</v>
      </c>
      <c r="D1080" s="107" t="s">
        <v>34</v>
      </c>
      <c r="E1080" s="107" t="s">
        <v>64</v>
      </c>
      <c r="F1080" s="107" t="s">
        <v>3156</v>
      </c>
      <c r="G1080" s="107" t="s">
        <v>3184</v>
      </c>
      <c r="H1080" s="107" t="s">
        <v>3185</v>
      </c>
      <c r="I1080" s="107" t="s">
        <v>3199</v>
      </c>
      <c r="J1080" s="107"/>
      <c r="K1080" s="107" t="s">
        <v>2050</v>
      </c>
      <c r="L1080" s="108">
        <v>3380.34</v>
      </c>
      <c r="M1080" s="93">
        <v>1200</v>
      </c>
      <c r="N1080" s="108">
        <v>3024.85</v>
      </c>
      <c r="O1080" s="107" t="s">
        <v>3208</v>
      </c>
      <c r="P1080" s="107"/>
      <c r="Q1080" s="107" t="s">
        <v>1377</v>
      </c>
      <c r="R1080" s="107" t="s">
        <v>2052</v>
      </c>
      <c r="S1080" s="107"/>
      <c r="T1080" s="93">
        <v>2514.08</v>
      </c>
      <c r="U1080" s="109">
        <v>45</v>
      </c>
      <c r="V1080" s="110">
        <v>45200</v>
      </c>
      <c r="W1080" s="110"/>
      <c r="X1080" s="107" t="s">
        <v>2376</v>
      </c>
      <c r="Y1080" s="107" t="s">
        <v>3199</v>
      </c>
      <c r="Z1080" s="107"/>
      <c r="AA1080" s="107"/>
      <c r="AB1080" s="107"/>
      <c r="AC1080" s="107"/>
      <c r="AD1080" s="107" t="s">
        <v>1264</v>
      </c>
      <c r="AE1080" s="110">
        <v>44669</v>
      </c>
      <c r="AF1080" s="106" t="s">
        <v>3188</v>
      </c>
      <c r="AG1080" s="108">
        <v>1.7325900000000001</v>
      </c>
      <c r="AH1080" s="108">
        <v>0.56000000000000005</v>
      </c>
      <c r="AI1080" s="108">
        <v>1.1399999999999999</v>
      </c>
      <c r="AJ1080" s="107" t="s">
        <v>26</v>
      </c>
      <c r="AK1080" s="97">
        <v>21.85</v>
      </c>
      <c r="AL1080" s="108">
        <v>0.69866666666666666</v>
      </c>
      <c r="AM1080" s="111"/>
      <c r="AN1080" s="112">
        <v>8</v>
      </c>
      <c r="AO1080" s="113" t="s">
        <v>1266</v>
      </c>
      <c r="AP1080" s="113" t="s">
        <v>1267</v>
      </c>
      <c r="AQ1080" s="113" t="s">
        <v>1261</v>
      </c>
      <c r="AR1080" s="114" t="s">
        <v>1267</v>
      </c>
      <c r="AS1080" s="114"/>
      <c r="AT1080" s="120"/>
    </row>
    <row r="1081" spans="1:46" x14ac:dyDescent="0.25">
      <c r="A1081" s="106" t="s">
        <v>3214</v>
      </c>
      <c r="B1081" s="107" t="s">
        <v>1271</v>
      </c>
      <c r="C1081" s="107" t="s">
        <v>2871</v>
      </c>
      <c r="D1081" s="107" t="s">
        <v>34</v>
      </c>
      <c r="E1081" s="107" t="s">
        <v>64</v>
      </c>
      <c r="F1081" s="107" t="s">
        <v>3156</v>
      </c>
      <c r="G1081" s="107" t="s">
        <v>3184</v>
      </c>
      <c r="H1081" s="107" t="s">
        <v>3185</v>
      </c>
      <c r="I1081" s="107" t="s">
        <v>3199</v>
      </c>
      <c r="J1081" s="107"/>
      <c r="K1081" s="107" t="s">
        <v>2050</v>
      </c>
      <c r="L1081" s="108">
        <v>4268.07</v>
      </c>
      <c r="M1081" s="93">
        <v>1200</v>
      </c>
      <c r="N1081" s="108">
        <v>3819.13</v>
      </c>
      <c r="O1081" s="107" t="s">
        <v>3208</v>
      </c>
      <c r="P1081" s="107"/>
      <c r="Q1081" s="107" t="s">
        <v>1377</v>
      </c>
      <c r="R1081" s="107" t="s">
        <v>2052</v>
      </c>
      <c r="S1081" s="107"/>
      <c r="T1081" s="93">
        <v>2675.93</v>
      </c>
      <c r="U1081" s="109">
        <v>45</v>
      </c>
      <c r="V1081" s="110">
        <v>45200</v>
      </c>
      <c r="W1081" s="110"/>
      <c r="X1081" s="107" t="s">
        <v>2376</v>
      </c>
      <c r="Y1081" s="107" t="s">
        <v>3199</v>
      </c>
      <c r="Z1081" s="107"/>
      <c r="AA1081" s="107"/>
      <c r="AB1081" s="107"/>
      <c r="AC1081" s="107"/>
      <c r="AD1081" s="107" t="s">
        <v>1264</v>
      </c>
      <c r="AE1081" s="110">
        <v>44669</v>
      </c>
      <c r="AF1081" s="106" t="s">
        <v>3188</v>
      </c>
      <c r="AG1081" s="108">
        <v>2.1939630000000001</v>
      </c>
      <c r="AH1081" s="108">
        <v>0.71</v>
      </c>
      <c r="AI1081" s="108">
        <v>1.44</v>
      </c>
      <c r="AJ1081" s="107" t="s">
        <v>26</v>
      </c>
      <c r="AK1081" s="97">
        <v>11.63</v>
      </c>
      <c r="AL1081" s="108">
        <v>0.8819999999999999</v>
      </c>
      <c r="AM1081" s="111"/>
      <c r="AN1081" s="112">
        <v>8</v>
      </c>
      <c r="AO1081" s="113" t="s">
        <v>1266</v>
      </c>
      <c r="AP1081" s="113" t="s">
        <v>1267</v>
      </c>
      <c r="AQ1081" s="113" t="s">
        <v>1261</v>
      </c>
      <c r="AR1081" s="114" t="s">
        <v>1267</v>
      </c>
      <c r="AS1081" s="114"/>
      <c r="AT1081" s="107"/>
    </row>
    <row r="1082" spans="1:46" x14ac:dyDescent="0.25">
      <c r="A1082" s="106" t="s">
        <v>3215</v>
      </c>
      <c r="B1082" s="107" t="s">
        <v>1271</v>
      </c>
      <c r="C1082" s="107" t="s">
        <v>2879</v>
      </c>
      <c r="D1082" s="107" t="s">
        <v>34</v>
      </c>
      <c r="E1082" s="107" t="s">
        <v>64</v>
      </c>
      <c r="F1082" s="107" t="s">
        <v>3156</v>
      </c>
      <c r="G1082" s="107" t="s">
        <v>3184</v>
      </c>
      <c r="H1082" s="107" t="s">
        <v>3185</v>
      </c>
      <c r="I1082" s="107" t="s">
        <v>3199</v>
      </c>
      <c r="J1082" s="107"/>
      <c r="K1082" s="107" t="s">
        <v>2050</v>
      </c>
      <c r="L1082" s="108">
        <v>4270.13</v>
      </c>
      <c r="M1082" s="93">
        <v>1200</v>
      </c>
      <c r="N1082" s="108">
        <v>3820.98</v>
      </c>
      <c r="O1082" s="107" t="s">
        <v>3208</v>
      </c>
      <c r="P1082" s="107"/>
      <c r="Q1082" s="107" t="s">
        <v>1377</v>
      </c>
      <c r="R1082" s="107" t="s">
        <v>2052</v>
      </c>
      <c r="S1082" s="107"/>
      <c r="T1082" s="93">
        <v>2675.93</v>
      </c>
      <c r="U1082" s="109">
        <v>45</v>
      </c>
      <c r="V1082" s="110">
        <v>45200</v>
      </c>
      <c r="W1082" s="110"/>
      <c r="X1082" s="107" t="s">
        <v>2376</v>
      </c>
      <c r="Y1082" s="107" t="s">
        <v>3199</v>
      </c>
      <c r="Z1082" s="107"/>
      <c r="AA1082" s="107"/>
      <c r="AB1082" s="107"/>
      <c r="AC1082" s="107"/>
      <c r="AD1082" s="107" t="s">
        <v>1264</v>
      </c>
      <c r="AE1082" s="110">
        <v>44669</v>
      </c>
      <c r="AF1082" s="106" t="s">
        <v>3188</v>
      </c>
      <c r="AG1082" s="108">
        <v>2.1939630000000001</v>
      </c>
      <c r="AH1082" s="108">
        <v>0.71</v>
      </c>
      <c r="AI1082" s="108">
        <v>1.44</v>
      </c>
      <c r="AJ1082" s="107" t="s">
        <v>26</v>
      </c>
      <c r="AK1082" s="97">
        <v>11.61</v>
      </c>
      <c r="AL1082" s="108">
        <v>0.88244444444444448</v>
      </c>
      <c r="AM1082" s="111"/>
      <c r="AN1082" s="112">
        <v>8</v>
      </c>
      <c r="AO1082" s="113" t="s">
        <v>1266</v>
      </c>
      <c r="AP1082" s="113" t="s">
        <v>1267</v>
      </c>
      <c r="AQ1082" s="113" t="s">
        <v>1261</v>
      </c>
      <c r="AR1082" s="114" t="s">
        <v>1267</v>
      </c>
      <c r="AS1082" s="114"/>
      <c r="AT1082" s="107"/>
    </row>
    <row r="1083" spans="1:46" x14ac:dyDescent="0.25">
      <c r="A1083" s="106" t="s">
        <v>3216</v>
      </c>
      <c r="B1083" s="107" t="s">
        <v>1271</v>
      </c>
      <c r="C1083" s="107" t="s">
        <v>2881</v>
      </c>
      <c r="D1083" s="107" t="s">
        <v>34</v>
      </c>
      <c r="E1083" s="107" t="s">
        <v>64</v>
      </c>
      <c r="F1083" s="107" t="s">
        <v>3156</v>
      </c>
      <c r="G1083" s="107" t="s">
        <v>3184</v>
      </c>
      <c r="H1083" s="107" t="s">
        <v>3185</v>
      </c>
      <c r="I1083" s="107" t="s">
        <v>3199</v>
      </c>
      <c r="J1083" s="107"/>
      <c r="K1083" s="107" t="s">
        <v>2050</v>
      </c>
      <c r="L1083" s="108">
        <v>4273.17</v>
      </c>
      <c r="M1083" s="93">
        <v>1200</v>
      </c>
      <c r="N1083" s="108">
        <v>3823.72</v>
      </c>
      <c r="O1083" s="107" t="s">
        <v>3208</v>
      </c>
      <c r="P1083" s="107"/>
      <c r="Q1083" s="107" t="s">
        <v>1377</v>
      </c>
      <c r="R1083" s="107" t="s">
        <v>2052</v>
      </c>
      <c r="S1083" s="107"/>
      <c r="T1083" s="93">
        <v>2675.93</v>
      </c>
      <c r="U1083" s="109">
        <v>45</v>
      </c>
      <c r="V1083" s="110">
        <v>45200</v>
      </c>
      <c r="W1083" s="110"/>
      <c r="X1083" s="107" t="s">
        <v>2376</v>
      </c>
      <c r="Y1083" s="107" t="s">
        <v>3199</v>
      </c>
      <c r="Z1083" s="107"/>
      <c r="AA1083" s="107"/>
      <c r="AB1083" s="107"/>
      <c r="AC1083" s="107"/>
      <c r="AD1083" s="107" t="s">
        <v>1264</v>
      </c>
      <c r="AE1083" s="110">
        <v>44669</v>
      </c>
      <c r="AF1083" s="106" t="s">
        <v>3188</v>
      </c>
      <c r="AG1083" s="108">
        <v>2.1939630000000001</v>
      </c>
      <c r="AH1083" s="108">
        <v>0.71</v>
      </c>
      <c r="AI1083" s="108">
        <v>1.44</v>
      </c>
      <c r="AJ1083" s="107" t="s">
        <v>26</v>
      </c>
      <c r="AK1083" s="97">
        <v>11.59</v>
      </c>
      <c r="AL1083" s="108">
        <v>0.88311111111111118</v>
      </c>
      <c r="AM1083" s="111"/>
      <c r="AN1083" s="112">
        <v>8</v>
      </c>
      <c r="AO1083" s="113" t="s">
        <v>1266</v>
      </c>
      <c r="AP1083" s="113" t="s">
        <v>1267</v>
      </c>
      <c r="AQ1083" s="113" t="s">
        <v>1261</v>
      </c>
      <c r="AR1083" s="114" t="s">
        <v>1267</v>
      </c>
      <c r="AS1083" s="114"/>
      <c r="AT1083" s="107"/>
    </row>
    <row r="1084" spans="1:46" x14ac:dyDescent="0.25">
      <c r="A1084" s="106" t="s">
        <v>3217</v>
      </c>
      <c r="B1084" s="107" t="s">
        <v>1273</v>
      </c>
      <c r="C1084" s="107" t="s">
        <v>1257</v>
      </c>
      <c r="D1084" s="107" t="s">
        <v>34</v>
      </c>
      <c r="E1084" s="107" t="s">
        <v>64</v>
      </c>
      <c r="F1084" s="107" t="s">
        <v>3156</v>
      </c>
      <c r="G1084" s="107" t="s">
        <v>3218</v>
      </c>
      <c r="H1084" s="107" t="s">
        <v>2358</v>
      </c>
      <c r="I1084" s="107"/>
      <c r="J1084" s="107"/>
      <c r="K1084" s="107"/>
      <c r="L1084" s="108">
        <v>464.25084260681996</v>
      </c>
      <c r="M1084" s="93">
        <v>12</v>
      </c>
      <c r="N1084" s="108">
        <v>417</v>
      </c>
      <c r="O1084" s="107" t="s">
        <v>3219</v>
      </c>
      <c r="P1084" s="107"/>
      <c r="Q1084" s="107"/>
      <c r="R1084" s="107"/>
      <c r="S1084" s="107"/>
      <c r="T1084" s="93">
        <v>0</v>
      </c>
      <c r="U1084" s="109">
        <v>1</v>
      </c>
      <c r="V1084" s="110">
        <v>45200</v>
      </c>
      <c r="W1084" s="110"/>
      <c r="X1084" s="107" t="s">
        <v>3220</v>
      </c>
      <c r="Y1084" s="107"/>
      <c r="Z1084" s="107"/>
      <c r="AA1084" s="107"/>
      <c r="AB1084" s="107"/>
      <c r="AC1084" s="107"/>
      <c r="AD1084" s="107" t="s">
        <v>1331</v>
      </c>
      <c r="AE1084" s="110"/>
      <c r="AF1084" s="106"/>
      <c r="AG1084" s="108">
        <v>5.4412510557382242E-2</v>
      </c>
      <c r="AH1084" s="108">
        <v>5.6758500252600604E-2</v>
      </c>
      <c r="AI1084" s="108">
        <v>0.90110771909866205</v>
      </c>
      <c r="AJ1084" s="107" t="s">
        <v>1267</v>
      </c>
      <c r="AK1084" s="97">
        <v>11.993063891185079</v>
      </c>
      <c r="AL1084" s="108">
        <v>4.3175328362434353</v>
      </c>
      <c r="AM1084" s="111"/>
      <c r="AN1084" s="112">
        <v>1</v>
      </c>
      <c r="AO1084" s="113" t="s">
        <v>1266</v>
      </c>
      <c r="AP1084" s="113" t="s">
        <v>1267</v>
      </c>
      <c r="AQ1084" s="113" t="s">
        <v>1261</v>
      </c>
      <c r="AR1084" s="114" t="s">
        <v>1267</v>
      </c>
      <c r="AS1084" s="114"/>
      <c r="AT1084" s="107" t="s">
        <v>3221</v>
      </c>
    </row>
    <row r="1085" spans="1:46" x14ac:dyDescent="0.25">
      <c r="A1085" s="106" t="s">
        <v>3222</v>
      </c>
      <c r="B1085" s="107" t="s">
        <v>1273</v>
      </c>
      <c r="C1085" s="107" t="s">
        <v>1257</v>
      </c>
      <c r="D1085" s="107" t="s">
        <v>34</v>
      </c>
      <c r="E1085" s="107" t="s">
        <v>64</v>
      </c>
      <c r="F1085" s="107" t="s">
        <v>3156</v>
      </c>
      <c r="G1085" s="107" t="s">
        <v>3218</v>
      </c>
      <c r="H1085" s="107" t="s">
        <v>2358</v>
      </c>
      <c r="I1085" s="107" t="s">
        <v>3223</v>
      </c>
      <c r="J1085" s="107" t="s">
        <v>3224</v>
      </c>
      <c r="K1085" s="107"/>
      <c r="L1085" s="108">
        <v>464.55586215120042</v>
      </c>
      <c r="M1085" s="93">
        <v>14</v>
      </c>
      <c r="N1085" s="108">
        <v>417.27397505471919</v>
      </c>
      <c r="O1085" s="107" t="s">
        <v>3225</v>
      </c>
      <c r="P1085" s="107"/>
      <c r="Q1085" s="107"/>
      <c r="R1085" s="107"/>
      <c r="S1085" s="107"/>
      <c r="T1085" s="93">
        <v>14.19</v>
      </c>
      <c r="U1085" s="109">
        <v>1</v>
      </c>
      <c r="V1085" s="110">
        <v>45200</v>
      </c>
      <c r="W1085" s="110"/>
      <c r="X1085" s="107" t="s">
        <v>3220</v>
      </c>
      <c r="Y1085" s="107"/>
      <c r="Z1085" s="107"/>
      <c r="AA1085" s="107"/>
      <c r="AB1085" s="107"/>
      <c r="AC1085" s="107"/>
      <c r="AD1085" s="107" t="s">
        <v>1331</v>
      </c>
      <c r="AE1085" s="110"/>
      <c r="AF1085" s="106"/>
      <c r="AG1085" s="108">
        <v>5.4448260366872329E-2</v>
      </c>
      <c r="AH1085" s="108">
        <v>5.6795791411383537E-2</v>
      </c>
      <c r="AI1085" s="108">
        <v>1.5590060610510648</v>
      </c>
      <c r="AJ1085" s="107" t="s">
        <v>26</v>
      </c>
      <c r="AK1085" s="97">
        <v>11.531259225449121</v>
      </c>
      <c r="AL1085" s="108">
        <v>0.43203695180061735</v>
      </c>
      <c r="AM1085" s="111"/>
      <c r="AN1085" s="112">
        <v>1</v>
      </c>
      <c r="AO1085" s="113" t="s">
        <v>1266</v>
      </c>
      <c r="AP1085" s="113" t="s">
        <v>1267</v>
      </c>
      <c r="AQ1085" s="113" t="s">
        <v>1261</v>
      </c>
      <c r="AR1085" s="114" t="s">
        <v>1267</v>
      </c>
      <c r="AS1085" s="114"/>
      <c r="AT1085" s="107" t="s">
        <v>3221</v>
      </c>
    </row>
    <row r="1086" spans="1:46" x14ac:dyDescent="0.25">
      <c r="A1086" s="106" t="s">
        <v>3226</v>
      </c>
      <c r="B1086" s="107" t="s">
        <v>1273</v>
      </c>
      <c r="C1086" s="107" t="s">
        <v>1257</v>
      </c>
      <c r="D1086" s="107" t="s">
        <v>34</v>
      </c>
      <c r="E1086" s="107" t="s">
        <v>64</v>
      </c>
      <c r="F1086" s="107" t="s">
        <v>3156</v>
      </c>
      <c r="G1086" s="107" t="s">
        <v>3218</v>
      </c>
      <c r="H1086" s="107" t="s">
        <v>2358</v>
      </c>
      <c r="I1086" s="107" t="s">
        <v>3223</v>
      </c>
      <c r="J1086" s="107" t="s">
        <v>3227</v>
      </c>
      <c r="K1086" s="107"/>
      <c r="L1086" s="108">
        <v>464.55586215120042</v>
      </c>
      <c r="M1086" s="93">
        <v>7</v>
      </c>
      <c r="N1086" s="108">
        <v>417.27397505471919</v>
      </c>
      <c r="O1086" s="107" t="s">
        <v>3228</v>
      </c>
      <c r="P1086" s="107"/>
      <c r="Q1086" s="107"/>
      <c r="R1086" s="107"/>
      <c r="S1086" s="107"/>
      <c r="T1086" s="93">
        <v>14.19</v>
      </c>
      <c r="U1086" s="109">
        <v>1</v>
      </c>
      <c r="V1086" s="110">
        <v>45200</v>
      </c>
      <c r="W1086" s="110"/>
      <c r="X1086" s="107" t="s">
        <v>3220</v>
      </c>
      <c r="Y1086" s="107"/>
      <c r="Z1086" s="107"/>
      <c r="AA1086" s="107"/>
      <c r="AB1086" s="107"/>
      <c r="AC1086" s="107"/>
      <c r="AD1086" s="107" t="s">
        <v>1331</v>
      </c>
      <c r="AE1086" s="110"/>
      <c r="AF1086" s="106"/>
      <c r="AG1086" s="108">
        <v>5.4448260366872329E-2</v>
      </c>
      <c r="AH1086" s="108">
        <v>5.6795791411383537E-2</v>
      </c>
      <c r="AI1086" s="108">
        <v>1.5590060610510648</v>
      </c>
      <c r="AJ1086" s="107" t="s">
        <v>26</v>
      </c>
      <c r="AK1086" s="97">
        <v>11.531259225449121</v>
      </c>
      <c r="AL1086" s="108">
        <v>0.43203695180061735</v>
      </c>
      <c r="AM1086" s="111"/>
      <c r="AN1086" s="112">
        <v>1</v>
      </c>
      <c r="AO1086" s="113" t="s">
        <v>1266</v>
      </c>
      <c r="AP1086" s="113" t="s">
        <v>1267</v>
      </c>
      <c r="AQ1086" s="113" t="s">
        <v>1261</v>
      </c>
      <c r="AR1086" s="114" t="s">
        <v>1267</v>
      </c>
      <c r="AS1086" s="114"/>
      <c r="AT1086" s="107" t="s">
        <v>3221</v>
      </c>
    </row>
    <row r="1087" spans="1:46" x14ac:dyDescent="0.25">
      <c r="A1087" s="106" t="s">
        <v>3229</v>
      </c>
      <c r="B1087" s="107" t="s">
        <v>1273</v>
      </c>
      <c r="C1087" s="107" t="s">
        <v>1257</v>
      </c>
      <c r="D1087" s="107" t="s">
        <v>34</v>
      </c>
      <c r="E1087" s="107" t="s">
        <v>64</v>
      </c>
      <c r="F1087" s="107" t="s">
        <v>3156</v>
      </c>
      <c r="G1087" s="107" t="s">
        <v>3218</v>
      </c>
      <c r="H1087" s="107" t="s">
        <v>2358</v>
      </c>
      <c r="I1087" s="107" t="s">
        <v>3230</v>
      </c>
      <c r="J1087" s="107" t="s">
        <v>3224</v>
      </c>
      <c r="K1087" s="107"/>
      <c r="L1087" s="108">
        <v>523.08934867821199</v>
      </c>
      <c r="M1087" s="93">
        <v>12</v>
      </c>
      <c r="N1087" s="108">
        <v>469.85</v>
      </c>
      <c r="O1087" s="107" t="s">
        <v>3231</v>
      </c>
      <c r="P1087" s="107"/>
      <c r="Q1087" s="107"/>
      <c r="R1087" s="107"/>
      <c r="S1087" s="107"/>
      <c r="T1087" s="93">
        <v>12</v>
      </c>
      <c r="U1087" s="109">
        <v>1</v>
      </c>
      <c r="V1087" s="110">
        <v>45200</v>
      </c>
      <c r="W1087" s="110"/>
      <c r="X1087" s="107" t="s">
        <v>3220</v>
      </c>
      <c r="Y1087" s="107"/>
      <c r="Z1087" s="107"/>
      <c r="AA1087" s="107"/>
      <c r="AB1087" s="107"/>
      <c r="AC1087" s="107"/>
      <c r="AD1087" s="107" t="s">
        <v>1331</v>
      </c>
      <c r="AE1087" s="110"/>
      <c r="AF1087" s="106"/>
      <c r="AG1087" s="108">
        <v>6.1308676463755506E-2</v>
      </c>
      <c r="AH1087" s="108">
        <v>6.39519936299386E-2</v>
      </c>
      <c r="AI1087" s="108">
        <v>2.0480121339229251</v>
      </c>
      <c r="AJ1087" s="107" t="s">
        <v>26</v>
      </c>
      <c r="AK1087" s="97">
        <v>3.7864524749187121</v>
      </c>
      <c r="AL1087" s="108">
        <v>0.48647309427073815</v>
      </c>
      <c r="AM1087" s="111"/>
      <c r="AN1087" s="112">
        <v>1</v>
      </c>
      <c r="AO1087" s="113" t="s">
        <v>1266</v>
      </c>
      <c r="AP1087" s="113" t="s">
        <v>1267</v>
      </c>
      <c r="AQ1087" s="113" t="s">
        <v>1261</v>
      </c>
      <c r="AR1087" s="114" t="s">
        <v>1267</v>
      </c>
      <c r="AS1087" s="114"/>
      <c r="AT1087" s="107" t="s">
        <v>3221</v>
      </c>
    </row>
    <row r="1088" spans="1:46" x14ac:dyDescent="0.25">
      <c r="A1088" s="106" t="s">
        <v>3232</v>
      </c>
      <c r="B1088" s="107" t="s">
        <v>1273</v>
      </c>
      <c r="C1088" s="107" t="s">
        <v>1257</v>
      </c>
      <c r="D1088" s="107" t="s">
        <v>34</v>
      </c>
      <c r="E1088" s="107" t="s">
        <v>64</v>
      </c>
      <c r="F1088" s="107" t="s">
        <v>3156</v>
      </c>
      <c r="G1088" s="107" t="s">
        <v>3218</v>
      </c>
      <c r="H1088" s="107" t="s">
        <v>2358</v>
      </c>
      <c r="I1088" s="107" t="s">
        <v>3230</v>
      </c>
      <c r="J1088" s="107" t="s">
        <v>3227</v>
      </c>
      <c r="K1088" s="107"/>
      <c r="L1088" s="108">
        <v>523.08934867821199</v>
      </c>
      <c r="M1088" s="93">
        <v>5</v>
      </c>
      <c r="N1088" s="108">
        <v>469.85</v>
      </c>
      <c r="O1088" s="107" t="s">
        <v>3233</v>
      </c>
      <c r="P1088" s="107"/>
      <c r="Q1088" s="107"/>
      <c r="R1088" s="107"/>
      <c r="S1088" s="107"/>
      <c r="T1088" s="93">
        <v>12</v>
      </c>
      <c r="U1088" s="109">
        <v>1</v>
      </c>
      <c r="V1088" s="110">
        <v>45200</v>
      </c>
      <c r="W1088" s="110"/>
      <c r="X1088" s="107" t="s">
        <v>3220</v>
      </c>
      <c r="Y1088" s="107"/>
      <c r="Z1088" s="107"/>
      <c r="AA1088" s="107"/>
      <c r="AB1088" s="107"/>
      <c r="AC1088" s="107"/>
      <c r="AD1088" s="107" t="s">
        <v>1331</v>
      </c>
      <c r="AE1088" s="110"/>
      <c r="AF1088" s="106"/>
      <c r="AG1088" s="108">
        <v>6.1308676463755506E-2</v>
      </c>
      <c r="AH1088" s="108">
        <v>6.39519936299386E-2</v>
      </c>
      <c r="AI1088" s="108">
        <v>2.0480121339229251</v>
      </c>
      <c r="AJ1088" s="107" t="s">
        <v>26</v>
      </c>
      <c r="AK1088" s="97">
        <v>3.7864524749187121</v>
      </c>
      <c r="AL1088" s="108">
        <v>0.48647309427073815</v>
      </c>
      <c r="AM1088" s="111"/>
      <c r="AN1088" s="112">
        <v>1</v>
      </c>
      <c r="AO1088" s="113" t="s">
        <v>1266</v>
      </c>
      <c r="AP1088" s="113" t="s">
        <v>1267</v>
      </c>
      <c r="AQ1088" s="113" t="s">
        <v>1261</v>
      </c>
      <c r="AR1088" s="114" t="s">
        <v>1267</v>
      </c>
      <c r="AS1088" s="114"/>
      <c r="AT1088" s="107" t="s">
        <v>3221</v>
      </c>
    </row>
    <row r="1089" spans="1:46" x14ac:dyDescent="0.25">
      <c r="A1089" s="106" t="s">
        <v>3234</v>
      </c>
      <c r="B1089" s="107" t="s">
        <v>1256</v>
      </c>
      <c r="C1089" s="107" t="s">
        <v>1257</v>
      </c>
      <c r="D1089" s="107" t="s">
        <v>34</v>
      </c>
      <c r="E1089" s="107" t="s">
        <v>61</v>
      </c>
      <c r="F1089" s="107" t="s">
        <v>495</v>
      </c>
      <c r="G1089" s="107" t="s">
        <v>496</v>
      </c>
      <c r="H1089" s="107" t="s">
        <v>2358</v>
      </c>
      <c r="I1089" s="107" t="s">
        <v>1955</v>
      </c>
      <c r="J1089" s="107" t="s">
        <v>2551</v>
      </c>
      <c r="K1089" s="107" t="s">
        <v>3235</v>
      </c>
      <c r="L1089" s="108">
        <v>1912.85</v>
      </c>
      <c r="M1089" s="93">
        <v>2200</v>
      </c>
      <c r="N1089" s="108">
        <v>1719.95</v>
      </c>
      <c r="O1089" s="107" t="s">
        <v>3236</v>
      </c>
      <c r="P1089" s="107"/>
      <c r="Q1089" s="107" t="s">
        <v>1321</v>
      </c>
      <c r="R1089" s="107" t="s">
        <v>2358</v>
      </c>
      <c r="S1089" s="107" t="s">
        <v>3235</v>
      </c>
      <c r="T1089" s="93">
        <v>3693.66</v>
      </c>
      <c r="U1089" s="109">
        <v>15</v>
      </c>
      <c r="V1089" s="110">
        <v>45931</v>
      </c>
      <c r="W1089" s="110"/>
      <c r="X1089" s="107" t="s">
        <v>1261</v>
      </c>
      <c r="Y1089" s="107" t="s">
        <v>1955</v>
      </c>
      <c r="Z1089" s="107"/>
      <c r="AA1089" s="107"/>
      <c r="AB1089" s="107"/>
      <c r="AC1089" s="107"/>
      <c r="AD1089" s="107" t="s">
        <v>1264</v>
      </c>
      <c r="AE1089" s="110">
        <v>45121</v>
      </c>
      <c r="AF1089" s="106" t="s">
        <v>2525</v>
      </c>
      <c r="AG1089" s="108">
        <v>0.23437806156122418</v>
      </c>
      <c r="AH1089" s="108">
        <v>0.22491518326234777</v>
      </c>
      <c r="AI1089" s="108">
        <v>0.25</v>
      </c>
      <c r="AJ1089" s="107" t="s">
        <v>1267</v>
      </c>
      <c r="AK1089" s="97">
        <v>179.33765123629698</v>
      </c>
      <c r="AL1089" s="108">
        <v>1.36846</v>
      </c>
      <c r="AM1089" s="111"/>
      <c r="AN1089" s="112">
        <v>6</v>
      </c>
      <c r="AO1089" s="113" t="s">
        <v>1266</v>
      </c>
      <c r="AP1089" s="113" t="s">
        <v>1267</v>
      </c>
      <c r="AQ1089" s="113" t="s">
        <v>1261</v>
      </c>
      <c r="AR1089" s="114" t="s">
        <v>1267</v>
      </c>
      <c r="AS1089" s="114"/>
      <c r="AT1089" s="107"/>
    </row>
    <row r="1090" spans="1:46" x14ac:dyDescent="0.25">
      <c r="A1090" s="106" t="s">
        <v>3237</v>
      </c>
      <c r="B1090" s="107" t="s">
        <v>1269</v>
      </c>
      <c r="C1090" s="107" t="s">
        <v>1257</v>
      </c>
      <c r="D1090" s="107" t="s">
        <v>34</v>
      </c>
      <c r="E1090" s="107" t="s">
        <v>61</v>
      </c>
      <c r="F1090" s="107" t="s">
        <v>495</v>
      </c>
      <c r="G1090" s="107" t="s">
        <v>496</v>
      </c>
      <c r="H1090" s="107" t="s">
        <v>2358</v>
      </c>
      <c r="I1090" s="107" t="s">
        <v>1955</v>
      </c>
      <c r="J1090" s="107" t="s">
        <v>2551</v>
      </c>
      <c r="K1090" s="107" t="s">
        <v>3235</v>
      </c>
      <c r="L1090" s="108">
        <v>1977.1</v>
      </c>
      <c r="M1090" s="93">
        <v>2200</v>
      </c>
      <c r="N1090" s="108">
        <v>1777.72</v>
      </c>
      <c r="O1090" s="107" t="s">
        <v>3236</v>
      </c>
      <c r="P1090" s="107"/>
      <c r="Q1090" s="107" t="s">
        <v>1321</v>
      </c>
      <c r="R1090" s="107" t="s">
        <v>2358</v>
      </c>
      <c r="S1090" s="107" t="s">
        <v>3235</v>
      </c>
      <c r="T1090" s="93">
        <v>3693.66</v>
      </c>
      <c r="U1090" s="109">
        <v>15</v>
      </c>
      <c r="V1090" s="110">
        <v>45931</v>
      </c>
      <c r="W1090" s="110"/>
      <c r="X1090" s="107" t="s">
        <v>1261</v>
      </c>
      <c r="Y1090" s="107" t="s">
        <v>1955</v>
      </c>
      <c r="Z1090" s="107"/>
      <c r="AA1090" s="107"/>
      <c r="AB1090" s="107"/>
      <c r="AC1090" s="107"/>
      <c r="AD1090" s="107" t="s">
        <v>1264</v>
      </c>
      <c r="AE1090" s="110">
        <v>45121</v>
      </c>
      <c r="AF1090" s="106" t="s">
        <v>2525</v>
      </c>
      <c r="AG1090" s="108">
        <v>0.24225039777709451</v>
      </c>
      <c r="AH1090" s="108">
        <v>0.23246967846936942</v>
      </c>
      <c r="AI1090" s="108">
        <v>0.25957996880685563</v>
      </c>
      <c r="AJ1090" s="107" t="s">
        <v>1267</v>
      </c>
      <c r="AK1090" s="97">
        <v>172.82740113078302</v>
      </c>
      <c r="AL1090" s="108">
        <v>1.4146099999999999</v>
      </c>
      <c r="AM1090" s="111"/>
      <c r="AN1090" s="112">
        <v>6</v>
      </c>
      <c r="AO1090" s="113" t="s">
        <v>1266</v>
      </c>
      <c r="AP1090" s="113" t="s">
        <v>1267</v>
      </c>
      <c r="AQ1090" s="113" t="s">
        <v>1261</v>
      </c>
      <c r="AR1090" s="114" t="s">
        <v>1267</v>
      </c>
      <c r="AS1090" s="114"/>
      <c r="AT1090" s="107"/>
    </row>
    <row r="1091" spans="1:46" x14ac:dyDescent="0.25">
      <c r="A1091" s="106" t="s">
        <v>3238</v>
      </c>
      <c r="B1091" s="107" t="s">
        <v>1271</v>
      </c>
      <c r="C1091" s="107" t="s">
        <v>1257</v>
      </c>
      <c r="D1091" s="107" t="s">
        <v>34</v>
      </c>
      <c r="E1091" s="107" t="s">
        <v>61</v>
      </c>
      <c r="F1091" s="107" t="s">
        <v>495</v>
      </c>
      <c r="G1091" s="107" t="s">
        <v>496</v>
      </c>
      <c r="H1091" s="107" t="s">
        <v>2358</v>
      </c>
      <c r="I1091" s="107" t="s">
        <v>1955</v>
      </c>
      <c r="J1091" s="107" t="s">
        <v>2551</v>
      </c>
      <c r="K1091" s="107" t="s">
        <v>3235</v>
      </c>
      <c r="L1091" s="108">
        <v>2011.64</v>
      </c>
      <c r="M1091" s="93">
        <v>2200</v>
      </c>
      <c r="N1091" s="108">
        <v>1808.7781573548732</v>
      </c>
      <c r="O1091" s="107" t="s">
        <v>3236</v>
      </c>
      <c r="P1091" s="107"/>
      <c r="Q1091" s="107" t="s">
        <v>1321</v>
      </c>
      <c r="R1091" s="107" t="s">
        <v>2358</v>
      </c>
      <c r="S1091" s="107" t="s">
        <v>3235</v>
      </c>
      <c r="T1091" s="93">
        <v>3693.66</v>
      </c>
      <c r="U1091" s="109">
        <v>15</v>
      </c>
      <c r="V1091" s="110">
        <v>45931</v>
      </c>
      <c r="W1091" s="110"/>
      <c r="X1091" s="107" t="s">
        <v>1261</v>
      </c>
      <c r="Y1091" s="107" t="s">
        <v>1955</v>
      </c>
      <c r="Z1091" s="107"/>
      <c r="AA1091" s="107"/>
      <c r="AB1091" s="107"/>
      <c r="AC1091" s="107"/>
      <c r="AD1091" s="107" t="s">
        <v>1264</v>
      </c>
      <c r="AE1091" s="110">
        <v>45121</v>
      </c>
      <c r="AF1091" s="106" t="s">
        <v>2525</v>
      </c>
      <c r="AG1091" s="108">
        <v>0.24648240225023693</v>
      </c>
      <c r="AH1091" s="108">
        <v>0.23653081821642405</v>
      </c>
      <c r="AI1091" s="108">
        <v>0.26411471301866746</v>
      </c>
      <c r="AJ1091" s="107" t="s">
        <v>1267</v>
      </c>
      <c r="AK1091" s="97">
        <v>169.49949400607966</v>
      </c>
      <c r="AL1091" s="108">
        <v>1.43923</v>
      </c>
      <c r="AM1091" s="111"/>
      <c r="AN1091" s="112">
        <v>6</v>
      </c>
      <c r="AO1091" s="113" t="s">
        <v>1266</v>
      </c>
      <c r="AP1091" s="113" t="s">
        <v>1267</v>
      </c>
      <c r="AQ1091" s="113" t="s">
        <v>1261</v>
      </c>
      <c r="AR1091" s="114" t="s">
        <v>1267</v>
      </c>
      <c r="AS1091" s="114"/>
      <c r="AT1091" s="107"/>
    </row>
    <row r="1092" spans="1:46" x14ac:dyDescent="0.25">
      <c r="A1092" s="106" t="s">
        <v>3239</v>
      </c>
      <c r="B1092" s="107" t="s">
        <v>1256</v>
      </c>
      <c r="C1092" s="107" t="s">
        <v>1257</v>
      </c>
      <c r="D1092" s="107" t="s">
        <v>34</v>
      </c>
      <c r="E1092" s="107" t="s">
        <v>61</v>
      </c>
      <c r="F1092" s="107" t="s">
        <v>495</v>
      </c>
      <c r="G1092" s="107" t="s">
        <v>496</v>
      </c>
      <c r="H1092" s="107" t="s">
        <v>2358</v>
      </c>
      <c r="I1092" s="107"/>
      <c r="J1092" s="107" t="s">
        <v>2542</v>
      </c>
      <c r="K1092" s="107" t="s">
        <v>3235</v>
      </c>
      <c r="L1092" s="108">
        <v>1237.69</v>
      </c>
      <c r="M1092" s="93">
        <v>1400</v>
      </c>
      <c r="N1092" s="108">
        <v>1152.56</v>
      </c>
      <c r="O1092" s="107" t="s">
        <v>3240</v>
      </c>
      <c r="P1092" s="107"/>
      <c r="Q1092" s="107" t="s">
        <v>1259</v>
      </c>
      <c r="R1092" s="107" t="s">
        <v>2358</v>
      </c>
      <c r="S1092" s="107"/>
      <c r="T1092" s="93">
        <v>549.22</v>
      </c>
      <c r="U1092" s="109">
        <v>13</v>
      </c>
      <c r="V1092" s="110">
        <v>45931</v>
      </c>
      <c r="W1092" s="110"/>
      <c r="X1092" s="107" t="s">
        <v>1261</v>
      </c>
      <c r="Y1092" s="107"/>
      <c r="Z1092" s="107"/>
      <c r="AA1092" s="107"/>
      <c r="AB1092" s="107"/>
      <c r="AC1092" s="107"/>
      <c r="AD1092" s="107" t="s">
        <v>1331</v>
      </c>
      <c r="AE1092" s="110"/>
      <c r="AF1092" s="106"/>
      <c r="AG1092" s="108">
        <v>0.27</v>
      </c>
      <c r="AH1092" s="108">
        <v>0.27</v>
      </c>
      <c r="AI1092" s="108">
        <v>2.3199999999999998</v>
      </c>
      <c r="AJ1092" s="107" t="s">
        <v>26</v>
      </c>
      <c r="AK1092" s="97">
        <v>-2.42</v>
      </c>
      <c r="AL1092" s="108">
        <v>0</v>
      </c>
      <c r="AM1092" s="111"/>
      <c r="AN1092" s="112">
        <v>6</v>
      </c>
      <c r="AO1092" s="113" t="s">
        <v>1266</v>
      </c>
      <c r="AP1092" s="113" t="s">
        <v>1267</v>
      </c>
      <c r="AQ1092" s="113" t="s">
        <v>1261</v>
      </c>
      <c r="AR1092" s="114" t="s">
        <v>1267</v>
      </c>
      <c r="AS1092" s="114"/>
      <c r="AT1092" s="107"/>
    </row>
    <row r="1093" spans="1:46" x14ac:dyDescent="0.25">
      <c r="A1093" s="106" t="s">
        <v>3241</v>
      </c>
      <c r="B1093" s="107" t="s">
        <v>1269</v>
      </c>
      <c r="C1093" s="107" t="s">
        <v>1257</v>
      </c>
      <c r="D1093" s="107" t="s">
        <v>34</v>
      </c>
      <c r="E1093" s="107" t="s">
        <v>61</v>
      </c>
      <c r="F1093" s="107" t="s">
        <v>495</v>
      </c>
      <c r="G1093" s="107" t="s">
        <v>496</v>
      </c>
      <c r="H1093" s="107" t="s">
        <v>2358</v>
      </c>
      <c r="I1093" s="107"/>
      <c r="J1093" s="107" t="s">
        <v>2542</v>
      </c>
      <c r="K1093" s="107" t="s">
        <v>3235</v>
      </c>
      <c r="L1093" s="108">
        <v>1200.22</v>
      </c>
      <c r="M1093" s="93">
        <v>1400</v>
      </c>
      <c r="N1093" s="108">
        <v>1117.67</v>
      </c>
      <c r="O1093" s="107" t="s">
        <v>3240</v>
      </c>
      <c r="P1093" s="107"/>
      <c r="Q1093" s="107" t="s">
        <v>1259</v>
      </c>
      <c r="R1093" s="107" t="s">
        <v>2358</v>
      </c>
      <c r="S1093" s="107"/>
      <c r="T1093" s="93">
        <v>549.22</v>
      </c>
      <c r="U1093" s="109">
        <v>13</v>
      </c>
      <c r="V1093" s="110">
        <v>45931</v>
      </c>
      <c r="W1093" s="110"/>
      <c r="X1093" s="107" t="s">
        <v>1261</v>
      </c>
      <c r="Y1093" s="107"/>
      <c r="Z1093" s="107"/>
      <c r="AA1093" s="107"/>
      <c r="AB1093" s="107"/>
      <c r="AC1093" s="107"/>
      <c r="AD1093" s="107" t="s">
        <v>1331</v>
      </c>
      <c r="AE1093" s="110"/>
      <c r="AF1093" s="106"/>
      <c r="AG1093" s="108">
        <v>0.26</v>
      </c>
      <c r="AH1093" s="108">
        <v>0.27</v>
      </c>
      <c r="AI1093" s="108">
        <v>2.25</v>
      </c>
      <c r="AJ1093" s="107" t="s">
        <v>26</v>
      </c>
      <c r="AK1093" s="97">
        <v>-1.01</v>
      </c>
      <c r="AL1093" s="108">
        <v>0</v>
      </c>
      <c r="AM1093" s="111"/>
      <c r="AN1093" s="112">
        <v>6</v>
      </c>
      <c r="AO1093" s="113" t="s">
        <v>1266</v>
      </c>
      <c r="AP1093" s="113" t="s">
        <v>1267</v>
      </c>
      <c r="AQ1093" s="113" t="s">
        <v>1261</v>
      </c>
      <c r="AR1093" s="114" t="s">
        <v>1267</v>
      </c>
      <c r="AS1093" s="114"/>
      <c r="AT1093" s="107"/>
    </row>
    <row r="1094" spans="1:46" x14ac:dyDescent="0.25">
      <c r="A1094" s="106" t="s">
        <v>3242</v>
      </c>
      <c r="B1094" s="107" t="s">
        <v>1271</v>
      </c>
      <c r="C1094" s="107" t="s">
        <v>1257</v>
      </c>
      <c r="D1094" s="107" t="s">
        <v>34</v>
      </c>
      <c r="E1094" s="107" t="s">
        <v>61</v>
      </c>
      <c r="F1094" s="107" t="s">
        <v>495</v>
      </c>
      <c r="G1094" s="107" t="s">
        <v>496</v>
      </c>
      <c r="H1094" s="107" t="s">
        <v>2358</v>
      </c>
      <c r="I1094" s="107"/>
      <c r="J1094" s="107" t="s">
        <v>2542</v>
      </c>
      <c r="K1094" s="107" t="s">
        <v>3235</v>
      </c>
      <c r="L1094" s="108">
        <v>1054.27</v>
      </c>
      <c r="M1094" s="93">
        <v>1400</v>
      </c>
      <c r="N1094" s="108">
        <v>981.75</v>
      </c>
      <c r="O1094" s="107" t="s">
        <v>3240</v>
      </c>
      <c r="P1094" s="107"/>
      <c r="Q1094" s="107" t="s">
        <v>1259</v>
      </c>
      <c r="R1094" s="107" t="s">
        <v>2358</v>
      </c>
      <c r="S1094" s="107"/>
      <c r="T1094" s="93">
        <v>549.22</v>
      </c>
      <c r="U1094" s="109">
        <v>13</v>
      </c>
      <c r="V1094" s="110">
        <v>45931</v>
      </c>
      <c r="W1094" s="110"/>
      <c r="X1094" s="107" t="s">
        <v>1261</v>
      </c>
      <c r="Y1094" s="107"/>
      <c r="Z1094" s="107"/>
      <c r="AA1094" s="107"/>
      <c r="AB1094" s="107"/>
      <c r="AC1094" s="107"/>
      <c r="AD1094" s="107" t="s">
        <v>1331</v>
      </c>
      <c r="AE1094" s="110"/>
      <c r="AF1094" s="106"/>
      <c r="AG1094" s="108">
        <v>0.23</v>
      </c>
      <c r="AH1094" s="108">
        <v>0.23</v>
      </c>
      <c r="AI1094" s="108">
        <v>1.97</v>
      </c>
      <c r="AJ1094" s="107" t="s">
        <v>26</v>
      </c>
      <c r="AK1094" s="97">
        <v>5.41</v>
      </c>
      <c r="AL1094" s="108">
        <v>0</v>
      </c>
      <c r="AM1094" s="111"/>
      <c r="AN1094" s="112">
        <v>6</v>
      </c>
      <c r="AO1094" s="113" t="s">
        <v>1266</v>
      </c>
      <c r="AP1094" s="113" t="s">
        <v>1267</v>
      </c>
      <c r="AQ1094" s="113" t="s">
        <v>1261</v>
      </c>
      <c r="AR1094" s="114" t="s">
        <v>1267</v>
      </c>
      <c r="AS1094" s="114"/>
      <c r="AT1094" s="107"/>
    </row>
    <row r="1095" spans="1:46" x14ac:dyDescent="0.25">
      <c r="A1095" s="106" t="s">
        <v>3243</v>
      </c>
      <c r="B1095" s="107" t="s">
        <v>1256</v>
      </c>
      <c r="C1095" s="107" t="s">
        <v>1257</v>
      </c>
      <c r="D1095" s="107" t="s">
        <v>34</v>
      </c>
      <c r="E1095" s="107" t="s">
        <v>61</v>
      </c>
      <c r="F1095" s="107" t="s">
        <v>495</v>
      </c>
      <c r="G1095" s="107" t="s">
        <v>496</v>
      </c>
      <c r="H1095" s="107" t="s">
        <v>2358</v>
      </c>
      <c r="I1095" s="107" t="s">
        <v>1991</v>
      </c>
      <c r="J1095" s="107" t="s">
        <v>2521</v>
      </c>
      <c r="K1095" s="107" t="s">
        <v>3235</v>
      </c>
      <c r="L1095" s="108">
        <v>1768.5913826590129</v>
      </c>
      <c r="M1095" s="93">
        <v>1800</v>
      </c>
      <c r="N1095" s="108">
        <v>1591.5222229222204</v>
      </c>
      <c r="O1095" s="107" t="s">
        <v>3244</v>
      </c>
      <c r="P1095" s="107"/>
      <c r="Q1095" s="107" t="s">
        <v>1259</v>
      </c>
      <c r="R1095" s="107" t="s">
        <v>2358</v>
      </c>
      <c r="S1095" s="107"/>
      <c r="T1095" s="93">
        <v>778.79</v>
      </c>
      <c r="U1095" s="109">
        <v>13</v>
      </c>
      <c r="V1095" s="110">
        <v>45931</v>
      </c>
      <c r="W1095" s="110"/>
      <c r="X1095" s="107" t="s">
        <v>1261</v>
      </c>
      <c r="Y1095" s="107" t="s">
        <v>1991</v>
      </c>
      <c r="Z1095" s="107"/>
      <c r="AA1095" s="107"/>
      <c r="AB1095" s="107"/>
      <c r="AC1095" s="107"/>
      <c r="AD1095" s="107" t="s">
        <v>1264</v>
      </c>
      <c r="AE1095" s="110">
        <v>45121</v>
      </c>
      <c r="AF1095" s="106" t="s">
        <v>2525</v>
      </c>
      <c r="AG1095" s="108">
        <v>0.20439647489635002</v>
      </c>
      <c r="AH1095" s="108">
        <v>0.19624460210223349</v>
      </c>
      <c r="AI1095" s="108">
        <v>0.95298710233750294</v>
      </c>
      <c r="AJ1095" s="107" t="s">
        <v>1267</v>
      </c>
      <c r="AK1095" s="97">
        <v>31.98</v>
      </c>
      <c r="AL1095" s="108">
        <v>1.21</v>
      </c>
      <c r="AM1095" s="111"/>
      <c r="AN1095" s="112">
        <v>6</v>
      </c>
      <c r="AO1095" s="113" t="s">
        <v>1266</v>
      </c>
      <c r="AP1095" s="113" t="s">
        <v>1267</v>
      </c>
      <c r="AQ1095" s="113" t="s">
        <v>1261</v>
      </c>
      <c r="AR1095" s="114" t="s">
        <v>1267</v>
      </c>
      <c r="AS1095" s="114"/>
      <c r="AT1095" s="107"/>
    </row>
    <row r="1096" spans="1:46" x14ac:dyDescent="0.25">
      <c r="A1096" s="106" t="s">
        <v>3245</v>
      </c>
      <c r="B1096" s="107" t="s">
        <v>1269</v>
      </c>
      <c r="C1096" s="107" t="s">
        <v>1257</v>
      </c>
      <c r="D1096" s="107" t="s">
        <v>34</v>
      </c>
      <c r="E1096" s="107" t="s">
        <v>61</v>
      </c>
      <c r="F1096" s="107" t="s">
        <v>495</v>
      </c>
      <c r="G1096" s="107" t="s">
        <v>496</v>
      </c>
      <c r="H1096" s="107" t="s">
        <v>2358</v>
      </c>
      <c r="I1096" s="107" t="s">
        <v>1991</v>
      </c>
      <c r="J1096" s="107" t="s">
        <v>2521</v>
      </c>
      <c r="K1096" s="107" t="s">
        <v>3235</v>
      </c>
      <c r="L1096" s="108">
        <v>1820.0234105966597</v>
      </c>
      <c r="M1096" s="93">
        <v>1800</v>
      </c>
      <c r="N1096" s="108">
        <v>1638.0970113024307</v>
      </c>
      <c r="O1096" s="107" t="s">
        <v>3244</v>
      </c>
      <c r="P1096" s="107"/>
      <c r="Q1096" s="107" t="s">
        <v>1259</v>
      </c>
      <c r="R1096" s="107" t="s">
        <v>2358</v>
      </c>
      <c r="S1096" s="107"/>
      <c r="T1096" s="93">
        <v>778.79</v>
      </c>
      <c r="U1096" s="109">
        <v>13</v>
      </c>
      <c r="V1096" s="110">
        <v>45931</v>
      </c>
      <c r="W1096" s="110"/>
      <c r="X1096" s="107" t="s">
        <v>1261</v>
      </c>
      <c r="Y1096" s="107" t="s">
        <v>1991</v>
      </c>
      <c r="Z1096" s="107"/>
      <c r="AA1096" s="107"/>
      <c r="AB1096" s="107"/>
      <c r="AC1096" s="107"/>
      <c r="AD1096" s="107" t="s">
        <v>1264</v>
      </c>
      <c r="AE1096" s="110">
        <v>45121</v>
      </c>
      <c r="AF1096" s="106" t="s">
        <v>2525</v>
      </c>
      <c r="AG1096" s="108">
        <v>0.20766596498623224</v>
      </c>
      <c r="AH1096" s="108">
        <v>0.19940808174836225</v>
      </c>
      <c r="AI1096" s="108">
        <v>0.9685154801524819</v>
      </c>
      <c r="AJ1096" s="107" t="s">
        <v>1267</v>
      </c>
      <c r="AK1096" s="97">
        <v>31.21991744574105</v>
      </c>
      <c r="AL1096" s="108">
        <v>1.22923</v>
      </c>
      <c r="AM1096" s="111"/>
      <c r="AN1096" s="112">
        <v>6</v>
      </c>
      <c r="AO1096" s="113" t="s">
        <v>1266</v>
      </c>
      <c r="AP1096" s="113" t="s">
        <v>1267</v>
      </c>
      <c r="AQ1096" s="113" t="s">
        <v>1261</v>
      </c>
      <c r="AR1096" s="114" t="s">
        <v>1267</v>
      </c>
      <c r="AS1096" s="114"/>
      <c r="AT1096" s="107"/>
    </row>
    <row r="1097" spans="1:46" x14ac:dyDescent="0.25">
      <c r="A1097" s="106" t="s">
        <v>3246</v>
      </c>
      <c r="B1097" s="107" t="s">
        <v>1271</v>
      </c>
      <c r="C1097" s="107" t="s">
        <v>1257</v>
      </c>
      <c r="D1097" s="107" t="s">
        <v>34</v>
      </c>
      <c r="E1097" s="107" t="s">
        <v>61</v>
      </c>
      <c r="F1097" s="107" t="s">
        <v>495</v>
      </c>
      <c r="G1097" s="107" t="s">
        <v>496</v>
      </c>
      <c r="H1097" s="107" t="s">
        <v>2358</v>
      </c>
      <c r="I1097" s="107" t="s">
        <v>1991</v>
      </c>
      <c r="J1097" s="107" t="s">
        <v>2521</v>
      </c>
      <c r="K1097" s="107" t="s">
        <v>3235</v>
      </c>
      <c r="L1097" s="108">
        <v>1922.2117294556929</v>
      </c>
      <c r="M1097" s="93">
        <v>1800</v>
      </c>
      <c r="N1097" s="108">
        <v>1729.9939472091366</v>
      </c>
      <c r="O1097" s="107" t="s">
        <v>3244</v>
      </c>
      <c r="P1097" s="107"/>
      <c r="Q1097" s="107" t="s">
        <v>1259</v>
      </c>
      <c r="R1097" s="107" t="s">
        <v>2358</v>
      </c>
      <c r="S1097" s="107"/>
      <c r="T1097" s="93">
        <v>778.79</v>
      </c>
      <c r="U1097" s="109">
        <v>13</v>
      </c>
      <c r="V1097" s="110">
        <v>45931</v>
      </c>
      <c r="W1097" s="110"/>
      <c r="X1097" s="107" t="s">
        <v>1261</v>
      </c>
      <c r="Y1097" s="107" t="s">
        <v>1991</v>
      </c>
      <c r="Z1097" s="107"/>
      <c r="AA1097" s="107"/>
      <c r="AB1097" s="107"/>
      <c r="AC1097" s="107"/>
      <c r="AD1097" s="107" t="s">
        <v>1264</v>
      </c>
      <c r="AE1097" s="110">
        <v>45121</v>
      </c>
      <c r="AF1097" s="106" t="s">
        <v>2525</v>
      </c>
      <c r="AG1097" s="108">
        <v>0.21998094862757905</v>
      </c>
      <c r="AH1097" s="108">
        <v>0.21122683558253713</v>
      </c>
      <c r="AI1097" s="108">
        <v>1.0038005872622695</v>
      </c>
      <c r="AJ1097" s="107" t="s">
        <v>26</v>
      </c>
      <c r="AK1097" s="97">
        <v>29.398515091453003</v>
      </c>
      <c r="AL1097" s="108">
        <v>1.2692300000000001</v>
      </c>
      <c r="AM1097" s="111"/>
      <c r="AN1097" s="112">
        <v>6</v>
      </c>
      <c r="AO1097" s="113" t="s">
        <v>1266</v>
      </c>
      <c r="AP1097" s="113" t="s">
        <v>1267</v>
      </c>
      <c r="AQ1097" s="113" t="s">
        <v>1261</v>
      </c>
      <c r="AR1097" s="114" t="s">
        <v>1267</v>
      </c>
      <c r="AS1097" s="114"/>
      <c r="AT1097" s="107"/>
    </row>
    <row r="1098" spans="1:46" x14ac:dyDescent="0.25">
      <c r="A1098" s="106" t="s">
        <v>3247</v>
      </c>
      <c r="B1098" s="107" t="s">
        <v>1256</v>
      </c>
      <c r="C1098" s="107" t="s">
        <v>1257</v>
      </c>
      <c r="D1098" s="107" t="s">
        <v>34</v>
      </c>
      <c r="E1098" s="107" t="s">
        <v>61</v>
      </c>
      <c r="F1098" s="107" t="s">
        <v>495</v>
      </c>
      <c r="G1098" s="107" t="s">
        <v>496</v>
      </c>
      <c r="H1098" s="107" t="s">
        <v>2358</v>
      </c>
      <c r="I1098" s="107" t="s">
        <v>1943</v>
      </c>
      <c r="J1098" s="107" t="s">
        <v>2521</v>
      </c>
      <c r="K1098" s="107" t="s">
        <v>3235</v>
      </c>
      <c r="L1098" s="108">
        <v>1589.5814109311416</v>
      </c>
      <c r="M1098" s="93">
        <v>1600</v>
      </c>
      <c r="N1098" s="108">
        <v>1430.4499678894142</v>
      </c>
      <c r="O1098" s="107" t="s">
        <v>3248</v>
      </c>
      <c r="P1098" s="107"/>
      <c r="Q1098" s="107" t="s">
        <v>1259</v>
      </c>
      <c r="R1098" s="107" t="s">
        <v>2358</v>
      </c>
      <c r="S1098" s="107"/>
      <c r="T1098" s="93">
        <v>778.79</v>
      </c>
      <c r="U1098" s="109">
        <v>13</v>
      </c>
      <c r="V1098" s="110">
        <v>45931</v>
      </c>
      <c r="W1098" s="110"/>
      <c r="X1098" s="107" t="s">
        <v>1261</v>
      </c>
      <c r="Y1098" s="107" t="s">
        <v>1943</v>
      </c>
      <c r="Z1098" s="107"/>
      <c r="AA1098" s="107"/>
      <c r="AB1098" s="107"/>
      <c r="AC1098" s="107"/>
      <c r="AD1098" s="107" t="s">
        <v>1264</v>
      </c>
      <c r="AE1098" s="110">
        <v>45121</v>
      </c>
      <c r="AF1098" s="106" t="s">
        <v>2525</v>
      </c>
      <c r="AG1098" s="108">
        <v>0.18363235563269825</v>
      </c>
      <c r="AH1098" s="108">
        <v>0.17630994466540964</v>
      </c>
      <c r="AI1098" s="108">
        <v>0.85895131990108697</v>
      </c>
      <c r="AJ1098" s="107" t="s">
        <v>1267</v>
      </c>
      <c r="AK1098" s="97">
        <v>37.693997255933716</v>
      </c>
      <c r="AL1098" s="108">
        <v>1.0861499999999999</v>
      </c>
      <c r="AM1098" s="111"/>
      <c r="AN1098" s="112">
        <v>6</v>
      </c>
      <c r="AO1098" s="113" t="s">
        <v>1266</v>
      </c>
      <c r="AP1098" s="113" t="s">
        <v>1267</v>
      </c>
      <c r="AQ1098" s="113" t="s">
        <v>1261</v>
      </c>
      <c r="AR1098" s="114" t="s">
        <v>1267</v>
      </c>
      <c r="AS1098" s="114"/>
      <c r="AT1098" s="107"/>
    </row>
    <row r="1099" spans="1:46" x14ac:dyDescent="0.25">
      <c r="A1099" s="106" t="s">
        <v>3249</v>
      </c>
      <c r="B1099" s="107" t="s">
        <v>1269</v>
      </c>
      <c r="C1099" s="107" t="s">
        <v>1257</v>
      </c>
      <c r="D1099" s="107" t="s">
        <v>34</v>
      </c>
      <c r="E1099" s="107" t="s">
        <v>61</v>
      </c>
      <c r="F1099" s="107" t="s">
        <v>495</v>
      </c>
      <c r="G1099" s="107" t="s">
        <v>496</v>
      </c>
      <c r="H1099" s="107" t="s">
        <v>2358</v>
      </c>
      <c r="I1099" s="107" t="s">
        <v>1943</v>
      </c>
      <c r="J1099" s="107" t="s">
        <v>2521</v>
      </c>
      <c r="K1099" s="107" t="s">
        <v>3235</v>
      </c>
      <c r="L1099" s="108">
        <v>1541.5910370942152</v>
      </c>
      <c r="M1099" s="93">
        <v>1600</v>
      </c>
      <c r="N1099" s="108">
        <v>1387.4458649120181</v>
      </c>
      <c r="O1099" s="107" t="s">
        <v>3248</v>
      </c>
      <c r="P1099" s="107"/>
      <c r="Q1099" s="107" t="s">
        <v>1259</v>
      </c>
      <c r="R1099" s="107" t="s">
        <v>2358</v>
      </c>
      <c r="S1099" s="107"/>
      <c r="T1099" s="93">
        <v>778.79</v>
      </c>
      <c r="U1099" s="109">
        <v>13</v>
      </c>
      <c r="V1099" s="110">
        <v>45931</v>
      </c>
      <c r="W1099" s="110"/>
      <c r="X1099" s="107" t="s">
        <v>1261</v>
      </c>
      <c r="Y1099" s="107" t="s">
        <v>1943</v>
      </c>
      <c r="Z1099" s="107"/>
      <c r="AA1099" s="107"/>
      <c r="AB1099" s="107"/>
      <c r="AC1099" s="107"/>
      <c r="AD1099" s="107" t="s">
        <v>1264</v>
      </c>
      <c r="AE1099" s="110">
        <v>45121</v>
      </c>
      <c r="AF1099" s="106" t="s">
        <v>2525</v>
      </c>
      <c r="AG1099" s="108">
        <v>0.17655902697312748</v>
      </c>
      <c r="AH1099" s="108">
        <v>0.16953396386149813</v>
      </c>
      <c r="AI1099" s="108">
        <v>0.82792023877335175</v>
      </c>
      <c r="AJ1099" s="107" t="s">
        <v>1267</v>
      </c>
      <c r="AK1099" s="97">
        <v>39.935604598913926</v>
      </c>
      <c r="AL1099" s="108">
        <v>1.0430699999999999</v>
      </c>
      <c r="AM1099" s="111"/>
      <c r="AN1099" s="112">
        <v>6</v>
      </c>
      <c r="AO1099" s="113" t="s">
        <v>1266</v>
      </c>
      <c r="AP1099" s="113" t="s">
        <v>1267</v>
      </c>
      <c r="AQ1099" s="113" t="s">
        <v>1261</v>
      </c>
      <c r="AR1099" s="114" t="s">
        <v>1267</v>
      </c>
      <c r="AS1099" s="114"/>
      <c r="AT1099" s="107"/>
    </row>
    <row r="1100" spans="1:46" x14ac:dyDescent="0.25">
      <c r="A1100" s="106" t="s">
        <v>3250</v>
      </c>
      <c r="B1100" s="107" t="s">
        <v>1271</v>
      </c>
      <c r="C1100" s="107" t="s">
        <v>1257</v>
      </c>
      <c r="D1100" s="107" t="s">
        <v>34</v>
      </c>
      <c r="E1100" s="107" t="s">
        <v>61</v>
      </c>
      <c r="F1100" s="107" t="s">
        <v>495</v>
      </c>
      <c r="G1100" s="107" t="s">
        <v>496</v>
      </c>
      <c r="H1100" s="107" t="s">
        <v>2358</v>
      </c>
      <c r="I1100" s="107" t="s">
        <v>1943</v>
      </c>
      <c r="J1100" s="107" t="s">
        <v>2521</v>
      </c>
      <c r="K1100" s="107" t="s">
        <v>3235</v>
      </c>
      <c r="L1100" s="108">
        <v>1618.7780662243529</v>
      </c>
      <c r="M1100" s="93">
        <v>1600</v>
      </c>
      <c r="N1100" s="108">
        <v>1456.8808225174846</v>
      </c>
      <c r="O1100" s="107" t="s">
        <v>3248</v>
      </c>
      <c r="P1100" s="107"/>
      <c r="Q1100" s="107" t="s">
        <v>1259</v>
      </c>
      <c r="R1100" s="107" t="s">
        <v>2358</v>
      </c>
      <c r="S1100" s="107"/>
      <c r="T1100" s="93">
        <v>778.79</v>
      </c>
      <c r="U1100" s="109">
        <v>13</v>
      </c>
      <c r="V1100" s="110">
        <v>45931</v>
      </c>
      <c r="W1100" s="110"/>
      <c r="X1100" s="107" t="s">
        <v>1261</v>
      </c>
      <c r="Y1100" s="107" t="s">
        <v>1943</v>
      </c>
      <c r="Z1100" s="107"/>
      <c r="AA1100" s="107"/>
      <c r="AB1100" s="107"/>
      <c r="AC1100" s="107"/>
      <c r="AD1100" s="107" t="s">
        <v>1264</v>
      </c>
      <c r="AE1100" s="110">
        <v>45121</v>
      </c>
      <c r="AF1100" s="106" t="s">
        <v>2525</v>
      </c>
      <c r="AG1100" s="108">
        <v>0.18559590563345904</v>
      </c>
      <c r="AH1100" s="108">
        <v>0.17820833854646462</v>
      </c>
      <c r="AI1100" s="108">
        <v>0.85461917578910096</v>
      </c>
      <c r="AJ1100" s="107" t="s">
        <v>1267</v>
      </c>
      <c r="AK1100" s="97">
        <v>38.02727662802635</v>
      </c>
      <c r="AL1100" s="108">
        <v>1.0692299999999999</v>
      </c>
      <c r="AM1100" s="111"/>
      <c r="AN1100" s="112">
        <v>6</v>
      </c>
      <c r="AO1100" s="113" t="s">
        <v>1266</v>
      </c>
      <c r="AP1100" s="113" t="s">
        <v>1267</v>
      </c>
      <c r="AQ1100" s="113" t="s">
        <v>1261</v>
      </c>
      <c r="AR1100" s="114" t="s">
        <v>1267</v>
      </c>
      <c r="AS1100" s="114"/>
      <c r="AT1100" s="107"/>
    </row>
    <row r="1101" spans="1:46" x14ac:dyDescent="0.25">
      <c r="A1101" s="106" t="s">
        <v>3251</v>
      </c>
      <c r="B1101" s="107" t="s">
        <v>1256</v>
      </c>
      <c r="C1101" s="107" t="s">
        <v>1257</v>
      </c>
      <c r="D1101" s="107" t="s">
        <v>34</v>
      </c>
      <c r="E1101" s="107" t="s">
        <v>61</v>
      </c>
      <c r="F1101" s="107" t="s">
        <v>495</v>
      </c>
      <c r="G1101" s="107" t="s">
        <v>496</v>
      </c>
      <c r="H1101" s="107" t="s">
        <v>2358</v>
      </c>
      <c r="I1101" s="107" t="s">
        <v>1943</v>
      </c>
      <c r="J1101" s="107" t="s">
        <v>2521</v>
      </c>
      <c r="K1101" s="107" t="s">
        <v>2035</v>
      </c>
      <c r="L1101" s="108">
        <v>1589.5814109311416</v>
      </c>
      <c r="M1101" s="93">
        <v>1600</v>
      </c>
      <c r="N1101" s="108">
        <v>1430.4499678894142</v>
      </c>
      <c r="O1101" s="107" t="s">
        <v>3252</v>
      </c>
      <c r="P1101" s="107"/>
      <c r="Q1101" s="107" t="s">
        <v>1259</v>
      </c>
      <c r="R1101" s="107" t="s">
        <v>2358</v>
      </c>
      <c r="S1101" s="107"/>
      <c r="T1101" s="93">
        <v>778.79</v>
      </c>
      <c r="U1101" s="109">
        <v>13</v>
      </c>
      <c r="V1101" s="110">
        <v>45931</v>
      </c>
      <c r="W1101" s="110"/>
      <c r="X1101" s="107" t="s">
        <v>1261</v>
      </c>
      <c r="Y1101" s="107" t="s">
        <v>1943</v>
      </c>
      <c r="Z1101" s="107"/>
      <c r="AA1101" s="107"/>
      <c r="AB1101" s="107"/>
      <c r="AC1101" s="107"/>
      <c r="AD1101" s="107" t="s">
        <v>1264</v>
      </c>
      <c r="AE1101" s="110">
        <v>45121</v>
      </c>
      <c r="AF1101" s="106" t="s">
        <v>2525</v>
      </c>
      <c r="AG1101" s="108">
        <v>0.18363235563269825</v>
      </c>
      <c r="AH1101" s="108">
        <v>0.17630994466540964</v>
      </c>
      <c r="AI1101" s="108">
        <v>0.85895131990108697</v>
      </c>
      <c r="AJ1101" s="107" t="s">
        <v>1267</v>
      </c>
      <c r="AK1101" s="97">
        <v>37.693997255933716</v>
      </c>
      <c r="AL1101" s="108">
        <v>1.0861499999999999</v>
      </c>
      <c r="AM1101" s="111"/>
      <c r="AN1101" s="112">
        <v>6</v>
      </c>
      <c r="AO1101" s="113" t="s">
        <v>1266</v>
      </c>
      <c r="AP1101" s="113" t="s">
        <v>1267</v>
      </c>
      <c r="AQ1101" s="113" t="s">
        <v>1261</v>
      </c>
      <c r="AR1101" s="114" t="s">
        <v>1267</v>
      </c>
      <c r="AS1101" s="114"/>
      <c r="AT1101" s="107"/>
    </row>
    <row r="1102" spans="1:46" x14ac:dyDescent="0.25">
      <c r="A1102" s="106" t="s">
        <v>3253</v>
      </c>
      <c r="B1102" s="107" t="s">
        <v>1269</v>
      </c>
      <c r="C1102" s="107" t="s">
        <v>1257</v>
      </c>
      <c r="D1102" s="107" t="s">
        <v>34</v>
      </c>
      <c r="E1102" s="107" t="s">
        <v>61</v>
      </c>
      <c r="F1102" s="107" t="s">
        <v>495</v>
      </c>
      <c r="G1102" s="107" t="s">
        <v>496</v>
      </c>
      <c r="H1102" s="107" t="s">
        <v>2358</v>
      </c>
      <c r="I1102" s="107" t="s">
        <v>1943</v>
      </c>
      <c r="J1102" s="107" t="s">
        <v>2521</v>
      </c>
      <c r="K1102" s="107" t="s">
        <v>2035</v>
      </c>
      <c r="L1102" s="108">
        <v>1541.5910370942152</v>
      </c>
      <c r="M1102" s="93">
        <v>1600</v>
      </c>
      <c r="N1102" s="108">
        <v>1387.4458649120181</v>
      </c>
      <c r="O1102" s="107" t="s">
        <v>3252</v>
      </c>
      <c r="P1102" s="107"/>
      <c r="Q1102" s="107" t="s">
        <v>1259</v>
      </c>
      <c r="R1102" s="107" t="s">
        <v>2358</v>
      </c>
      <c r="S1102" s="107"/>
      <c r="T1102" s="93">
        <v>778.79</v>
      </c>
      <c r="U1102" s="109">
        <v>13</v>
      </c>
      <c r="V1102" s="110">
        <v>45931</v>
      </c>
      <c r="W1102" s="110"/>
      <c r="X1102" s="107" t="s">
        <v>1261</v>
      </c>
      <c r="Y1102" s="107" t="s">
        <v>1943</v>
      </c>
      <c r="Z1102" s="107"/>
      <c r="AA1102" s="107"/>
      <c r="AB1102" s="107"/>
      <c r="AC1102" s="107"/>
      <c r="AD1102" s="107" t="s">
        <v>1264</v>
      </c>
      <c r="AE1102" s="110">
        <v>45121</v>
      </c>
      <c r="AF1102" s="106" t="s">
        <v>2525</v>
      </c>
      <c r="AG1102" s="108">
        <v>0.17655902697312748</v>
      </c>
      <c r="AH1102" s="108">
        <v>0.16953396386149813</v>
      </c>
      <c r="AI1102" s="108">
        <v>0.82792023877335175</v>
      </c>
      <c r="AJ1102" s="107" t="s">
        <v>1267</v>
      </c>
      <c r="AK1102" s="97">
        <v>39.935604598913926</v>
      </c>
      <c r="AL1102" s="108">
        <v>1.0430699999999999</v>
      </c>
      <c r="AM1102" s="111"/>
      <c r="AN1102" s="112">
        <v>6</v>
      </c>
      <c r="AO1102" s="113" t="s">
        <v>1266</v>
      </c>
      <c r="AP1102" s="113" t="s">
        <v>1267</v>
      </c>
      <c r="AQ1102" s="113" t="s">
        <v>1261</v>
      </c>
      <c r="AR1102" s="114" t="s">
        <v>1267</v>
      </c>
      <c r="AS1102" s="114"/>
      <c r="AT1102" s="107"/>
    </row>
    <row r="1103" spans="1:46" x14ac:dyDescent="0.25">
      <c r="A1103" s="106" t="s">
        <v>3254</v>
      </c>
      <c r="B1103" s="107" t="s">
        <v>1271</v>
      </c>
      <c r="C1103" s="107" t="s">
        <v>1257</v>
      </c>
      <c r="D1103" s="107" t="s">
        <v>34</v>
      </c>
      <c r="E1103" s="107" t="s">
        <v>61</v>
      </c>
      <c r="F1103" s="107" t="s">
        <v>495</v>
      </c>
      <c r="G1103" s="107" t="s">
        <v>496</v>
      </c>
      <c r="H1103" s="107" t="s">
        <v>2358</v>
      </c>
      <c r="I1103" s="107" t="s">
        <v>1943</v>
      </c>
      <c r="J1103" s="107" t="s">
        <v>2521</v>
      </c>
      <c r="K1103" s="107" t="s">
        <v>2035</v>
      </c>
      <c r="L1103" s="108">
        <v>1618.7780662243529</v>
      </c>
      <c r="M1103" s="93">
        <v>1600</v>
      </c>
      <c r="N1103" s="108">
        <v>1456.8808225174846</v>
      </c>
      <c r="O1103" s="107" t="s">
        <v>3252</v>
      </c>
      <c r="P1103" s="107"/>
      <c r="Q1103" s="107" t="s">
        <v>1259</v>
      </c>
      <c r="R1103" s="107" t="s">
        <v>2358</v>
      </c>
      <c r="S1103" s="107"/>
      <c r="T1103" s="93">
        <v>778.79</v>
      </c>
      <c r="U1103" s="109">
        <v>13</v>
      </c>
      <c r="V1103" s="110">
        <v>45931</v>
      </c>
      <c r="W1103" s="110"/>
      <c r="X1103" s="107" t="s">
        <v>1261</v>
      </c>
      <c r="Y1103" s="107" t="s">
        <v>1943</v>
      </c>
      <c r="Z1103" s="107"/>
      <c r="AA1103" s="107"/>
      <c r="AB1103" s="107"/>
      <c r="AC1103" s="107"/>
      <c r="AD1103" s="107" t="s">
        <v>1264</v>
      </c>
      <c r="AE1103" s="110">
        <v>45121</v>
      </c>
      <c r="AF1103" s="106" t="s">
        <v>2525</v>
      </c>
      <c r="AG1103" s="108">
        <v>0.18559590563345904</v>
      </c>
      <c r="AH1103" s="108">
        <v>0.17820833854646462</v>
      </c>
      <c r="AI1103" s="108">
        <v>0.85461917578910096</v>
      </c>
      <c r="AJ1103" s="107" t="s">
        <v>1267</v>
      </c>
      <c r="AK1103" s="97">
        <v>38.02727662802635</v>
      </c>
      <c r="AL1103" s="108">
        <v>1.0692299999999999</v>
      </c>
      <c r="AM1103" s="111"/>
      <c r="AN1103" s="112">
        <v>6</v>
      </c>
      <c r="AO1103" s="113" t="s">
        <v>1266</v>
      </c>
      <c r="AP1103" s="113" t="s">
        <v>1267</v>
      </c>
      <c r="AQ1103" s="113" t="s">
        <v>1261</v>
      </c>
      <c r="AR1103" s="114" t="s">
        <v>1267</v>
      </c>
      <c r="AS1103" s="114"/>
      <c r="AT1103" s="107"/>
    </row>
    <row r="1104" spans="1:46" x14ac:dyDescent="0.25">
      <c r="A1104" s="106" t="s">
        <v>3255</v>
      </c>
      <c r="B1104" s="107" t="s">
        <v>1256</v>
      </c>
      <c r="C1104" s="107" t="s">
        <v>1257</v>
      </c>
      <c r="D1104" s="107" t="s">
        <v>34</v>
      </c>
      <c r="E1104" s="107" t="s">
        <v>61</v>
      </c>
      <c r="F1104" s="107" t="s">
        <v>495</v>
      </c>
      <c r="G1104" s="107" t="s">
        <v>496</v>
      </c>
      <c r="H1104" s="107" t="s">
        <v>2358</v>
      </c>
      <c r="I1104" s="107" t="s">
        <v>1943</v>
      </c>
      <c r="J1104" s="107" t="s">
        <v>2521</v>
      </c>
      <c r="K1104" s="107" t="s">
        <v>2522</v>
      </c>
      <c r="L1104" s="108">
        <v>1747.2144236933489</v>
      </c>
      <c r="M1104" s="93">
        <v>1600</v>
      </c>
      <c r="N1104" s="108">
        <v>1571.0200884710239</v>
      </c>
      <c r="O1104" s="107" t="s">
        <v>3256</v>
      </c>
      <c r="P1104" s="107"/>
      <c r="Q1104" s="107" t="s">
        <v>1259</v>
      </c>
      <c r="R1104" s="107" t="s">
        <v>2358</v>
      </c>
      <c r="S1104" s="107"/>
      <c r="T1104" s="93">
        <v>778.79</v>
      </c>
      <c r="U1104" s="109">
        <v>13</v>
      </c>
      <c r="V1104" s="110">
        <v>45931</v>
      </c>
      <c r="W1104" s="110"/>
      <c r="X1104" s="107" t="s">
        <v>1261</v>
      </c>
      <c r="Y1104" s="107" t="s">
        <v>1943</v>
      </c>
      <c r="Z1104" s="107"/>
      <c r="AA1104" s="107" t="s">
        <v>2522</v>
      </c>
      <c r="AB1104" s="107"/>
      <c r="AC1104" s="107"/>
      <c r="AD1104" s="107" t="s">
        <v>1264</v>
      </c>
      <c r="AE1104" s="110">
        <v>45121</v>
      </c>
      <c r="AF1104" s="106" t="s">
        <v>2525</v>
      </c>
      <c r="AG1104" s="108">
        <v>0.21408308355292979</v>
      </c>
      <c r="AH1104" s="108">
        <v>0.20543960322027771</v>
      </c>
      <c r="AI1104" s="108">
        <v>0.98823289671941861</v>
      </c>
      <c r="AJ1104" s="107" t="s">
        <v>1267</v>
      </c>
      <c r="AK1104" s="97">
        <v>29.91418095833005</v>
      </c>
      <c r="AL1104" s="108">
        <v>1.25</v>
      </c>
      <c r="AM1104" s="111"/>
      <c r="AN1104" s="112">
        <v>6</v>
      </c>
      <c r="AO1104" s="113" t="s">
        <v>1266</v>
      </c>
      <c r="AP1104" s="113" t="s">
        <v>1267</v>
      </c>
      <c r="AQ1104" s="113" t="s">
        <v>1261</v>
      </c>
      <c r="AR1104" s="114" t="s">
        <v>1267</v>
      </c>
      <c r="AS1104" s="114"/>
      <c r="AT1104" s="107"/>
    </row>
    <row r="1105" spans="1:46" x14ac:dyDescent="0.25">
      <c r="A1105" s="106" t="s">
        <v>3257</v>
      </c>
      <c r="B1105" s="107" t="s">
        <v>1256</v>
      </c>
      <c r="C1105" s="107" t="s">
        <v>1257</v>
      </c>
      <c r="D1105" s="107" t="s">
        <v>34</v>
      </c>
      <c r="E1105" s="107" t="s">
        <v>61</v>
      </c>
      <c r="F1105" s="107" t="s">
        <v>495</v>
      </c>
      <c r="G1105" s="107" t="s">
        <v>496</v>
      </c>
      <c r="H1105" s="107" t="s">
        <v>2358</v>
      </c>
      <c r="I1105" s="107" t="s">
        <v>1991</v>
      </c>
      <c r="J1105" s="107" t="s">
        <v>2521</v>
      </c>
      <c r="K1105" s="107" t="s">
        <v>2522</v>
      </c>
      <c r="L1105" s="108">
        <v>1972.6459187676421</v>
      </c>
      <c r="M1105" s="93">
        <v>1800</v>
      </c>
      <c r="N1105" s="108">
        <v>1773.7183964366459</v>
      </c>
      <c r="O1105" s="107" t="s">
        <v>3258</v>
      </c>
      <c r="P1105" s="107"/>
      <c r="Q1105" s="107" t="s">
        <v>1259</v>
      </c>
      <c r="R1105" s="107" t="s">
        <v>2358</v>
      </c>
      <c r="S1105" s="107"/>
      <c r="T1105" s="93">
        <v>778.79</v>
      </c>
      <c r="U1105" s="109">
        <v>13</v>
      </c>
      <c r="V1105" s="110">
        <v>45931</v>
      </c>
      <c r="W1105" s="110"/>
      <c r="X1105" s="107" t="s">
        <v>1261</v>
      </c>
      <c r="Y1105" s="107" t="s">
        <v>1991</v>
      </c>
      <c r="Z1105" s="107"/>
      <c r="AA1105" s="107" t="s">
        <v>2522</v>
      </c>
      <c r="AB1105" s="107"/>
      <c r="AC1105" s="107"/>
      <c r="AD1105" s="107" t="s">
        <v>1264</v>
      </c>
      <c r="AE1105" s="110">
        <v>45121</v>
      </c>
      <c r="AF1105" s="106" t="s">
        <v>2525</v>
      </c>
      <c r="AG1105" s="108">
        <v>0.24170480470003156</v>
      </c>
      <c r="AH1105" s="108">
        <v>0.23194611339635499</v>
      </c>
      <c r="AI1105" s="108">
        <v>1.1157380365397145</v>
      </c>
      <c r="AJ1105" s="107" t="s">
        <v>26</v>
      </c>
      <c r="AK1105" s="97">
        <v>24.095985331275614</v>
      </c>
      <c r="AL1105" s="108">
        <v>1.411538</v>
      </c>
      <c r="AM1105" s="111"/>
      <c r="AN1105" s="112">
        <v>6</v>
      </c>
      <c r="AO1105" s="113" t="s">
        <v>1266</v>
      </c>
      <c r="AP1105" s="113" t="s">
        <v>1267</v>
      </c>
      <c r="AQ1105" s="113" t="s">
        <v>1261</v>
      </c>
      <c r="AR1105" s="114" t="s">
        <v>1267</v>
      </c>
      <c r="AS1105" s="114"/>
      <c r="AT1105" s="107"/>
    </row>
    <row r="1106" spans="1:46" x14ac:dyDescent="0.25">
      <c r="A1106" s="106" t="s">
        <v>3259</v>
      </c>
      <c r="B1106" s="107" t="s">
        <v>1256</v>
      </c>
      <c r="C1106" s="107" t="s">
        <v>1257</v>
      </c>
      <c r="D1106" s="107" t="s">
        <v>34</v>
      </c>
      <c r="E1106" s="107" t="s">
        <v>61</v>
      </c>
      <c r="F1106" s="107" t="s">
        <v>495</v>
      </c>
      <c r="G1106" s="107" t="s">
        <v>496</v>
      </c>
      <c r="H1106" s="107" t="s">
        <v>2358</v>
      </c>
      <c r="I1106" s="107" t="s">
        <v>1991</v>
      </c>
      <c r="J1106" s="107" t="s">
        <v>2521</v>
      </c>
      <c r="K1106" s="107" t="s">
        <v>2035</v>
      </c>
      <c r="L1106" s="108">
        <v>1768.5913826590129</v>
      </c>
      <c r="M1106" s="93">
        <v>1800</v>
      </c>
      <c r="N1106" s="108">
        <v>1591.5222229222204</v>
      </c>
      <c r="O1106" s="107" t="s">
        <v>3260</v>
      </c>
      <c r="P1106" s="107"/>
      <c r="Q1106" s="107" t="s">
        <v>1259</v>
      </c>
      <c r="R1106" s="107" t="s">
        <v>2358</v>
      </c>
      <c r="S1106" s="107"/>
      <c r="T1106" s="93">
        <v>778.79</v>
      </c>
      <c r="U1106" s="109">
        <v>13</v>
      </c>
      <c r="V1106" s="110">
        <v>45931</v>
      </c>
      <c r="W1106" s="110"/>
      <c r="X1106" s="107" t="s">
        <v>1261</v>
      </c>
      <c r="Y1106" s="107" t="s">
        <v>1991</v>
      </c>
      <c r="Z1106" s="107"/>
      <c r="AA1106" s="107"/>
      <c r="AB1106" s="107"/>
      <c r="AC1106" s="107"/>
      <c r="AD1106" s="107" t="s">
        <v>1264</v>
      </c>
      <c r="AE1106" s="110">
        <v>45121</v>
      </c>
      <c r="AF1106" s="106" t="s">
        <v>2525</v>
      </c>
      <c r="AG1106" s="108">
        <v>0.20439647489635002</v>
      </c>
      <c r="AH1106" s="108">
        <v>0.19624460210223349</v>
      </c>
      <c r="AI1106" s="108">
        <v>0.95298710233750294</v>
      </c>
      <c r="AJ1106" s="107" t="s">
        <v>1267</v>
      </c>
      <c r="AK1106" s="97">
        <v>31.981212739868539</v>
      </c>
      <c r="AL1106" s="108">
        <v>1.21</v>
      </c>
      <c r="AM1106" s="111"/>
      <c r="AN1106" s="112">
        <v>6</v>
      </c>
      <c r="AO1106" s="113" t="s">
        <v>1266</v>
      </c>
      <c r="AP1106" s="113" t="s">
        <v>1267</v>
      </c>
      <c r="AQ1106" s="113" t="s">
        <v>1261</v>
      </c>
      <c r="AR1106" s="114" t="s">
        <v>1267</v>
      </c>
      <c r="AS1106" s="114"/>
      <c r="AT1106" s="107"/>
    </row>
    <row r="1107" spans="1:46" x14ac:dyDescent="0.25">
      <c r="A1107" s="106" t="s">
        <v>3261</v>
      </c>
      <c r="B1107" s="107" t="s">
        <v>1256</v>
      </c>
      <c r="C1107" s="107" t="s">
        <v>1257</v>
      </c>
      <c r="D1107" s="107" t="s">
        <v>34</v>
      </c>
      <c r="E1107" s="107" t="s">
        <v>61</v>
      </c>
      <c r="F1107" s="107" t="s">
        <v>495</v>
      </c>
      <c r="G1107" s="107" t="s">
        <v>496</v>
      </c>
      <c r="H1107" s="107" t="s">
        <v>2358</v>
      </c>
      <c r="I1107" s="107" t="s">
        <v>1943</v>
      </c>
      <c r="J1107" s="107" t="s">
        <v>2521</v>
      </c>
      <c r="K1107" s="107" t="s">
        <v>2529</v>
      </c>
      <c r="L1107" s="108">
        <v>1466.07</v>
      </c>
      <c r="M1107" s="93">
        <v>1600</v>
      </c>
      <c r="N1107" s="108">
        <v>1318.23</v>
      </c>
      <c r="O1107" s="107" t="s">
        <v>3262</v>
      </c>
      <c r="P1107" s="107"/>
      <c r="Q1107" s="107" t="s">
        <v>1259</v>
      </c>
      <c r="R1107" s="107" t="s">
        <v>2358</v>
      </c>
      <c r="S1107" s="107"/>
      <c r="T1107" s="93">
        <v>778.79</v>
      </c>
      <c r="U1107" s="109">
        <v>13</v>
      </c>
      <c r="V1107" s="110">
        <v>45931</v>
      </c>
      <c r="W1107" s="110"/>
      <c r="X1107" s="107" t="s">
        <v>1261</v>
      </c>
      <c r="Y1107" s="107" t="s">
        <v>1943</v>
      </c>
      <c r="Z1107" s="107"/>
      <c r="AA1107" s="107" t="s">
        <v>2529</v>
      </c>
      <c r="AB1107" s="107"/>
      <c r="AC1107" s="107"/>
      <c r="AD1107" s="107" t="s">
        <v>1264</v>
      </c>
      <c r="AE1107" s="110">
        <v>45121</v>
      </c>
      <c r="AF1107" s="106" t="s">
        <v>2525</v>
      </c>
      <c r="AG1107" s="108">
        <v>0.21364854528808286</v>
      </c>
      <c r="AH1107" s="108">
        <v>0.20502260918584661</v>
      </c>
      <c r="AI1107" s="108">
        <v>0.98622701656729117</v>
      </c>
      <c r="AJ1107" s="107" t="s">
        <v>1267</v>
      </c>
      <c r="AK1107" s="97">
        <v>30.017731160783484</v>
      </c>
      <c r="AL1107" s="108">
        <v>1.247692</v>
      </c>
      <c r="AM1107" s="111"/>
      <c r="AN1107" s="112">
        <v>6</v>
      </c>
      <c r="AO1107" s="113" t="s">
        <v>1266</v>
      </c>
      <c r="AP1107" s="113" t="s">
        <v>1267</v>
      </c>
      <c r="AQ1107" s="113" t="s">
        <v>1261</v>
      </c>
      <c r="AR1107" s="114" t="s">
        <v>1267</v>
      </c>
      <c r="AS1107" s="114"/>
      <c r="AT1107" s="107"/>
    </row>
    <row r="1108" spans="1:46" x14ac:dyDescent="0.25">
      <c r="A1108" s="106" t="s">
        <v>3263</v>
      </c>
      <c r="B1108" s="107" t="s">
        <v>1256</v>
      </c>
      <c r="C1108" s="107" t="s">
        <v>1257</v>
      </c>
      <c r="D1108" s="107" t="s">
        <v>34</v>
      </c>
      <c r="E1108" s="107" t="s">
        <v>61</v>
      </c>
      <c r="F1108" s="107" t="s">
        <v>495</v>
      </c>
      <c r="G1108" s="107" t="s">
        <v>496</v>
      </c>
      <c r="H1108" s="107" t="s">
        <v>2358</v>
      </c>
      <c r="I1108" s="107" t="s">
        <v>1991</v>
      </c>
      <c r="J1108" s="107" t="s">
        <v>2521</v>
      </c>
      <c r="K1108" s="107" t="s">
        <v>2529</v>
      </c>
      <c r="L1108" s="108">
        <v>1971.0057413968582</v>
      </c>
      <c r="M1108" s="93">
        <v>1800</v>
      </c>
      <c r="N1108" s="108">
        <v>1772.2436194641034</v>
      </c>
      <c r="O1108" s="107" t="s">
        <v>3264</v>
      </c>
      <c r="P1108" s="107"/>
      <c r="Q1108" s="107" t="s">
        <v>1259</v>
      </c>
      <c r="R1108" s="107" t="s">
        <v>2358</v>
      </c>
      <c r="S1108" s="107"/>
      <c r="T1108" s="93">
        <v>778.79</v>
      </c>
      <c r="U1108" s="109">
        <v>13</v>
      </c>
      <c r="V1108" s="110">
        <v>45931</v>
      </c>
      <c r="W1108" s="110"/>
      <c r="X1108" s="107" t="s">
        <v>1261</v>
      </c>
      <c r="Y1108" s="107" t="s">
        <v>1991</v>
      </c>
      <c r="Z1108" s="107"/>
      <c r="AA1108" s="107" t="s">
        <v>2529</v>
      </c>
      <c r="AB1108" s="107"/>
      <c r="AC1108" s="107"/>
      <c r="AD1108" s="107" t="s">
        <v>1264</v>
      </c>
      <c r="AE1108" s="110">
        <v>45121</v>
      </c>
      <c r="AF1108" s="106" t="s">
        <v>2525</v>
      </c>
      <c r="AG1108" s="108">
        <v>0.24150383667667419</v>
      </c>
      <c r="AH1108" s="108">
        <v>0.23175325934038146</v>
      </c>
      <c r="AI1108" s="108">
        <v>1.1148103443158619</v>
      </c>
      <c r="AJ1108" s="107" t="s">
        <v>26</v>
      </c>
      <c r="AK1108" s="97">
        <v>24.133510517907911</v>
      </c>
      <c r="AL1108" s="108">
        <v>1.41</v>
      </c>
      <c r="AM1108" s="111"/>
      <c r="AN1108" s="112">
        <v>6</v>
      </c>
      <c r="AO1108" s="113" t="s">
        <v>1266</v>
      </c>
      <c r="AP1108" s="113" t="s">
        <v>1267</v>
      </c>
      <c r="AQ1108" s="113" t="s">
        <v>1261</v>
      </c>
      <c r="AR1108" s="114" t="s">
        <v>1267</v>
      </c>
      <c r="AS1108" s="114"/>
      <c r="AT1108" s="107"/>
    </row>
    <row r="1109" spans="1:46" x14ac:dyDescent="0.25">
      <c r="A1109" s="106" t="s">
        <v>3265</v>
      </c>
      <c r="B1109" s="107" t="s">
        <v>1269</v>
      </c>
      <c r="C1109" s="107" t="s">
        <v>1257</v>
      </c>
      <c r="D1109" s="107" t="s">
        <v>34</v>
      </c>
      <c r="E1109" s="107" t="s">
        <v>61</v>
      </c>
      <c r="F1109" s="107" t="s">
        <v>495</v>
      </c>
      <c r="G1109" s="107" t="s">
        <v>496</v>
      </c>
      <c r="H1109" s="107" t="s">
        <v>2358</v>
      </c>
      <c r="I1109" s="107" t="s">
        <v>1943</v>
      </c>
      <c r="J1109" s="107" t="s">
        <v>2521</v>
      </c>
      <c r="K1109" s="107" t="s">
        <v>2522</v>
      </c>
      <c r="L1109" s="108">
        <v>1690.4959036828523</v>
      </c>
      <c r="M1109" s="93">
        <v>1600</v>
      </c>
      <c r="N1109" s="108">
        <v>1520.021233884831</v>
      </c>
      <c r="O1109" s="107" t="s">
        <v>3256</v>
      </c>
      <c r="P1109" s="107"/>
      <c r="Q1109" s="107" t="s">
        <v>1259</v>
      </c>
      <c r="R1109" s="107" t="s">
        <v>2358</v>
      </c>
      <c r="S1109" s="107"/>
      <c r="T1109" s="93">
        <v>778.79</v>
      </c>
      <c r="U1109" s="109">
        <v>13</v>
      </c>
      <c r="V1109" s="110">
        <v>45931</v>
      </c>
      <c r="W1109" s="110"/>
      <c r="X1109" s="107" t="s">
        <v>1261</v>
      </c>
      <c r="Y1109" s="107" t="s">
        <v>1943</v>
      </c>
      <c r="Z1109" s="107"/>
      <c r="AA1109" s="107" t="s">
        <v>2522</v>
      </c>
      <c r="AB1109" s="107"/>
      <c r="AC1109" s="107"/>
      <c r="AD1109" s="107" t="s">
        <v>1264</v>
      </c>
      <c r="AE1109" s="110">
        <v>45121</v>
      </c>
      <c r="AF1109" s="106" t="s">
        <v>2525</v>
      </c>
      <c r="AG1109" s="108">
        <v>0.20713346392196413</v>
      </c>
      <c r="AH1109" s="108">
        <v>0.19877057045121049</v>
      </c>
      <c r="AI1109" s="108">
        <v>0.95615262851219529</v>
      </c>
      <c r="AJ1109" s="107" t="s">
        <v>1267</v>
      </c>
      <c r="AK1109" s="97">
        <v>31.622360962948047</v>
      </c>
      <c r="AL1109" s="108">
        <v>1.20923</v>
      </c>
      <c r="AM1109" s="111"/>
      <c r="AN1109" s="112">
        <v>6</v>
      </c>
      <c r="AO1109" s="113" t="s">
        <v>1266</v>
      </c>
      <c r="AP1109" s="113" t="s">
        <v>1267</v>
      </c>
      <c r="AQ1109" s="113" t="s">
        <v>1261</v>
      </c>
      <c r="AR1109" s="114" t="s">
        <v>1267</v>
      </c>
      <c r="AS1109" s="114"/>
      <c r="AT1109" s="107"/>
    </row>
    <row r="1110" spans="1:46" x14ac:dyDescent="0.25">
      <c r="A1110" s="106" t="s">
        <v>3266</v>
      </c>
      <c r="B1110" s="107" t="s">
        <v>1269</v>
      </c>
      <c r="C1110" s="107" t="s">
        <v>1257</v>
      </c>
      <c r="D1110" s="107" t="s">
        <v>34</v>
      </c>
      <c r="E1110" s="107" t="s">
        <v>61</v>
      </c>
      <c r="F1110" s="107" t="s">
        <v>495</v>
      </c>
      <c r="G1110" s="107" t="s">
        <v>496</v>
      </c>
      <c r="H1110" s="107" t="s">
        <v>2358</v>
      </c>
      <c r="I1110" s="107" t="s">
        <v>1991</v>
      </c>
      <c r="J1110" s="107" t="s">
        <v>2521</v>
      </c>
      <c r="K1110" s="107" t="s">
        <v>2522</v>
      </c>
      <c r="L1110" s="108">
        <v>2063.5078363785142</v>
      </c>
      <c r="M1110" s="93">
        <v>1800</v>
      </c>
      <c r="N1110" s="108">
        <v>1855.4175261530411</v>
      </c>
      <c r="O1110" s="107" t="s">
        <v>3258</v>
      </c>
      <c r="P1110" s="107"/>
      <c r="Q1110" s="107" t="s">
        <v>1259</v>
      </c>
      <c r="R1110" s="107" t="s">
        <v>2358</v>
      </c>
      <c r="S1110" s="107"/>
      <c r="T1110" s="93">
        <v>778.79</v>
      </c>
      <c r="U1110" s="109">
        <v>13</v>
      </c>
      <c r="V1110" s="110">
        <v>45931</v>
      </c>
      <c r="W1110" s="110"/>
      <c r="X1110" s="107" t="s">
        <v>1261</v>
      </c>
      <c r="Y1110" s="107" t="s">
        <v>1991</v>
      </c>
      <c r="Z1110" s="107"/>
      <c r="AA1110" s="107" t="s">
        <v>2522</v>
      </c>
      <c r="AB1110" s="107"/>
      <c r="AC1110" s="107"/>
      <c r="AD1110" s="107" t="s">
        <v>1264</v>
      </c>
      <c r="AE1110" s="110">
        <v>45121</v>
      </c>
      <c r="AF1110" s="106" t="s">
        <v>2525</v>
      </c>
      <c r="AG1110" s="108">
        <v>0.25283795426420996</v>
      </c>
      <c r="AH1110" s="108">
        <v>0.2426297685039821</v>
      </c>
      <c r="AI1110" s="108">
        <v>1.167129974944312</v>
      </c>
      <c r="AJ1110" s="107" t="s">
        <v>26</v>
      </c>
      <c r="AK1110" s="97">
        <v>22.110367289622513</v>
      </c>
      <c r="AL1110" s="108">
        <v>1.4761500000000001</v>
      </c>
      <c r="AM1110" s="111"/>
      <c r="AN1110" s="112">
        <v>6</v>
      </c>
      <c r="AO1110" s="113" t="s">
        <v>1266</v>
      </c>
      <c r="AP1110" s="113" t="s">
        <v>1267</v>
      </c>
      <c r="AQ1110" s="113" t="s">
        <v>1261</v>
      </c>
      <c r="AR1110" s="114" t="s">
        <v>1267</v>
      </c>
      <c r="AS1110" s="114"/>
      <c r="AT1110" s="107"/>
    </row>
    <row r="1111" spans="1:46" x14ac:dyDescent="0.25">
      <c r="A1111" s="106" t="s">
        <v>3267</v>
      </c>
      <c r="B1111" s="107" t="s">
        <v>1269</v>
      </c>
      <c r="C1111" s="107" t="s">
        <v>1257</v>
      </c>
      <c r="D1111" s="107" t="s">
        <v>34</v>
      </c>
      <c r="E1111" s="107" t="s">
        <v>61</v>
      </c>
      <c r="F1111" s="107" t="s">
        <v>495</v>
      </c>
      <c r="G1111" s="107" t="s">
        <v>496</v>
      </c>
      <c r="H1111" s="107" t="s">
        <v>2358</v>
      </c>
      <c r="I1111" s="107" t="s">
        <v>1991</v>
      </c>
      <c r="J1111" s="107" t="s">
        <v>2521</v>
      </c>
      <c r="K1111" s="107" t="s">
        <v>2035</v>
      </c>
      <c r="L1111" s="108">
        <v>1820.0234105966597</v>
      </c>
      <c r="M1111" s="93">
        <v>1800</v>
      </c>
      <c r="N1111" s="108">
        <v>1638.0970113024307</v>
      </c>
      <c r="O1111" s="107" t="s">
        <v>3260</v>
      </c>
      <c r="P1111" s="107"/>
      <c r="Q1111" s="107" t="s">
        <v>1259</v>
      </c>
      <c r="R1111" s="107" t="s">
        <v>2358</v>
      </c>
      <c r="S1111" s="107"/>
      <c r="T1111" s="93">
        <v>778.79</v>
      </c>
      <c r="U1111" s="109">
        <v>13</v>
      </c>
      <c r="V1111" s="110">
        <v>45931</v>
      </c>
      <c r="W1111" s="110"/>
      <c r="X1111" s="107" t="s">
        <v>1261</v>
      </c>
      <c r="Y1111" s="107" t="s">
        <v>1991</v>
      </c>
      <c r="Z1111" s="107"/>
      <c r="AA1111" s="107"/>
      <c r="AB1111" s="107"/>
      <c r="AC1111" s="107"/>
      <c r="AD1111" s="107" t="s">
        <v>1264</v>
      </c>
      <c r="AE1111" s="110">
        <v>45121</v>
      </c>
      <c r="AF1111" s="106" t="s">
        <v>2525</v>
      </c>
      <c r="AG1111" s="108">
        <v>0.20766596498623224</v>
      </c>
      <c r="AH1111" s="108">
        <v>0.19940808174836225</v>
      </c>
      <c r="AI1111" s="108">
        <v>0.9685154801524819</v>
      </c>
      <c r="AJ1111" s="107" t="s">
        <v>1267</v>
      </c>
      <c r="AK1111" s="97">
        <v>31.21991744574105</v>
      </c>
      <c r="AL1111" s="108">
        <v>1.22923</v>
      </c>
      <c r="AM1111" s="111"/>
      <c r="AN1111" s="112">
        <v>6</v>
      </c>
      <c r="AO1111" s="113" t="s">
        <v>1266</v>
      </c>
      <c r="AP1111" s="113" t="s">
        <v>1267</v>
      </c>
      <c r="AQ1111" s="113" t="s">
        <v>1261</v>
      </c>
      <c r="AR1111" s="114" t="s">
        <v>1267</v>
      </c>
      <c r="AS1111" s="114"/>
      <c r="AT1111" s="107"/>
    </row>
    <row r="1112" spans="1:46" x14ac:dyDescent="0.25">
      <c r="A1112" s="106" t="s">
        <v>3268</v>
      </c>
      <c r="B1112" s="107" t="s">
        <v>1269</v>
      </c>
      <c r="C1112" s="107" t="s">
        <v>1257</v>
      </c>
      <c r="D1112" s="107" t="s">
        <v>34</v>
      </c>
      <c r="E1112" s="107" t="s">
        <v>61</v>
      </c>
      <c r="F1112" s="107" t="s">
        <v>495</v>
      </c>
      <c r="G1112" s="107" t="s">
        <v>496</v>
      </c>
      <c r="H1112" s="107" t="s">
        <v>2358</v>
      </c>
      <c r="I1112" s="107" t="s">
        <v>1943</v>
      </c>
      <c r="J1112" s="107" t="s">
        <v>2521</v>
      </c>
      <c r="K1112" s="107" t="s">
        <v>2529</v>
      </c>
      <c r="L1112" s="108">
        <v>1573.9623688410454</v>
      </c>
      <c r="M1112" s="93">
        <v>1600</v>
      </c>
      <c r="N1112" s="108">
        <v>1415.2392897030629</v>
      </c>
      <c r="O1112" s="107" t="s">
        <v>3262</v>
      </c>
      <c r="P1112" s="107"/>
      <c r="Q1112" s="107" t="s">
        <v>1259</v>
      </c>
      <c r="R1112" s="107" t="s">
        <v>2358</v>
      </c>
      <c r="S1112" s="107"/>
      <c r="T1112" s="93">
        <v>778.79</v>
      </c>
      <c r="U1112" s="109">
        <v>13</v>
      </c>
      <c r="V1112" s="110">
        <v>45931</v>
      </c>
      <c r="W1112" s="110"/>
      <c r="X1112" s="107" t="s">
        <v>1261</v>
      </c>
      <c r="Y1112" s="107" t="s">
        <v>1943</v>
      </c>
      <c r="Z1112" s="107"/>
      <c r="AA1112" s="107" t="s">
        <v>2529</v>
      </c>
      <c r="AB1112" s="107"/>
      <c r="AC1112" s="107"/>
      <c r="AD1112" s="107" t="s">
        <v>1264</v>
      </c>
      <c r="AE1112" s="110">
        <v>45121</v>
      </c>
      <c r="AF1112" s="106" t="s">
        <v>2525</v>
      </c>
      <c r="AG1112" s="108">
        <v>0.20713346392196413</v>
      </c>
      <c r="AH1112" s="108">
        <v>0.19877057045121049</v>
      </c>
      <c r="AI1112" s="108">
        <v>0.95615262851219529</v>
      </c>
      <c r="AJ1112" s="107" t="s">
        <v>1267</v>
      </c>
      <c r="AK1112" s="97">
        <v>31.622360962948047</v>
      </c>
      <c r="AL1112" s="108">
        <v>1.20923</v>
      </c>
      <c r="AM1112" s="111"/>
      <c r="AN1112" s="112">
        <v>6</v>
      </c>
      <c r="AO1112" s="113" t="s">
        <v>1266</v>
      </c>
      <c r="AP1112" s="113" t="s">
        <v>1267</v>
      </c>
      <c r="AQ1112" s="113" t="s">
        <v>1261</v>
      </c>
      <c r="AR1112" s="114" t="s">
        <v>1267</v>
      </c>
      <c r="AS1112" s="114"/>
      <c r="AT1112" s="107"/>
    </row>
    <row r="1113" spans="1:46" x14ac:dyDescent="0.25">
      <c r="A1113" s="106" t="s">
        <v>3269</v>
      </c>
      <c r="B1113" s="107" t="s">
        <v>1269</v>
      </c>
      <c r="C1113" s="107" t="s">
        <v>1257</v>
      </c>
      <c r="D1113" s="107" t="s">
        <v>34</v>
      </c>
      <c r="E1113" s="107" t="s">
        <v>61</v>
      </c>
      <c r="F1113" s="107" t="s">
        <v>495</v>
      </c>
      <c r="G1113" s="107" t="s">
        <v>496</v>
      </c>
      <c r="H1113" s="107" t="s">
        <v>2358</v>
      </c>
      <c r="I1113" s="107" t="s">
        <v>1991</v>
      </c>
      <c r="J1113" s="107" t="s">
        <v>2521</v>
      </c>
      <c r="K1113" s="107" t="s">
        <v>2529</v>
      </c>
      <c r="L1113" s="108">
        <v>1953.3720047997429</v>
      </c>
      <c r="M1113" s="93">
        <v>1800</v>
      </c>
      <c r="N1113" s="108">
        <v>1756.3881216767654</v>
      </c>
      <c r="O1113" s="107" t="s">
        <v>3264</v>
      </c>
      <c r="P1113" s="107"/>
      <c r="Q1113" s="107" t="s">
        <v>1259</v>
      </c>
      <c r="R1113" s="107" t="s">
        <v>2358</v>
      </c>
      <c r="S1113" s="107"/>
      <c r="T1113" s="93">
        <v>778.79</v>
      </c>
      <c r="U1113" s="109">
        <v>13</v>
      </c>
      <c r="V1113" s="110">
        <v>45931</v>
      </c>
      <c r="W1113" s="110"/>
      <c r="X1113" s="107" t="s">
        <v>1261</v>
      </c>
      <c r="Y1113" s="107" t="s">
        <v>1991</v>
      </c>
      <c r="Z1113" s="107"/>
      <c r="AA1113" s="107" t="s">
        <v>2529</v>
      </c>
      <c r="AB1113" s="107"/>
      <c r="AC1113" s="107"/>
      <c r="AD1113" s="107" t="s">
        <v>1264</v>
      </c>
      <c r="AE1113" s="110">
        <v>45121</v>
      </c>
      <c r="AF1113" s="106" t="s">
        <v>2525</v>
      </c>
      <c r="AG1113" s="108">
        <v>0.23934320621593735</v>
      </c>
      <c r="AH1113" s="108">
        <v>0.22967986308135535</v>
      </c>
      <c r="AI1113" s="108">
        <v>1.1048366179311413</v>
      </c>
      <c r="AJ1113" s="107" t="s">
        <v>26</v>
      </c>
      <c r="AK1113" s="97">
        <v>24.540928856555986</v>
      </c>
      <c r="AL1113" s="108">
        <v>1.3976900000000001</v>
      </c>
      <c r="AM1113" s="111"/>
      <c r="AN1113" s="112">
        <v>6</v>
      </c>
      <c r="AO1113" s="113" t="s">
        <v>1266</v>
      </c>
      <c r="AP1113" s="113" t="s">
        <v>1267</v>
      </c>
      <c r="AQ1113" s="113" t="s">
        <v>1261</v>
      </c>
      <c r="AR1113" s="114" t="s">
        <v>1267</v>
      </c>
      <c r="AS1113" s="114"/>
      <c r="AT1113" s="107"/>
    </row>
    <row r="1114" spans="1:46" x14ac:dyDescent="0.25">
      <c r="A1114" s="106" t="s">
        <v>3270</v>
      </c>
      <c r="B1114" s="107" t="s">
        <v>1271</v>
      </c>
      <c r="C1114" s="107" t="s">
        <v>1257</v>
      </c>
      <c r="D1114" s="107" t="s">
        <v>34</v>
      </c>
      <c r="E1114" s="107" t="s">
        <v>61</v>
      </c>
      <c r="F1114" s="107" t="s">
        <v>495</v>
      </c>
      <c r="G1114" s="107" t="s">
        <v>496</v>
      </c>
      <c r="H1114" s="107" t="s">
        <v>2358</v>
      </c>
      <c r="I1114" s="107" t="s">
        <v>1943</v>
      </c>
      <c r="J1114" s="107" t="s">
        <v>2521</v>
      </c>
      <c r="K1114" s="107" t="s">
        <v>2522</v>
      </c>
      <c r="L1114" s="108">
        <v>2063.5078363785142</v>
      </c>
      <c r="M1114" s="93">
        <v>1600</v>
      </c>
      <c r="N1114" s="108">
        <v>1855.4175261530411</v>
      </c>
      <c r="O1114" s="107" t="s">
        <v>3256</v>
      </c>
      <c r="P1114" s="107"/>
      <c r="Q1114" s="107" t="s">
        <v>1259</v>
      </c>
      <c r="R1114" s="107" t="s">
        <v>2358</v>
      </c>
      <c r="S1114" s="107"/>
      <c r="T1114" s="93">
        <v>778.79</v>
      </c>
      <c r="U1114" s="109">
        <v>13</v>
      </c>
      <c r="V1114" s="110">
        <v>45931</v>
      </c>
      <c r="W1114" s="110"/>
      <c r="X1114" s="107" t="s">
        <v>1261</v>
      </c>
      <c r="Y1114" s="107" t="s">
        <v>1943</v>
      </c>
      <c r="Z1114" s="107"/>
      <c r="AA1114" s="107" t="s">
        <v>2522</v>
      </c>
      <c r="AB1114" s="107"/>
      <c r="AC1114" s="107"/>
      <c r="AD1114" s="107" t="s">
        <v>1264</v>
      </c>
      <c r="AE1114" s="110">
        <v>45121</v>
      </c>
      <c r="AF1114" s="106" t="s">
        <v>2525</v>
      </c>
      <c r="AG1114" s="108">
        <v>0.25283795426420996</v>
      </c>
      <c r="AH1114" s="108">
        <v>0.2426297685039821</v>
      </c>
      <c r="AI1114" s="108">
        <v>1.167129974944312</v>
      </c>
      <c r="AJ1114" s="107" t="s">
        <v>26</v>
      </c>
      <c r="AK1114" s="97">
        <v>22.110367289622513</v>
      </c>
      <c r="AL1114" s="108">
        <v>1.4761500000000001</v>
      </c>
      <c r="AM1114" s="111"/>
      <c r="AN1114" s="112">
        <v>6</v>
      </c>
      <c r="AO1114" s="113" t="s">
        <v>1266</v>
      </c>
      <c r="AP1114" s="113" t="s">
        <v>1267</v>
      </c>
      <c r="AQ1114" s="113" t="s">
        <v>1261</v>
      </c>
      <c r="AR1114" s="114" t="s">
        <v>1267</v>
      </c>
      <c r="AS1114" s="114"/>
      <c r="AT1114" s="107"/>
    </row>
    <row r="1115" spans="1:46" x14ac:dyDescent="0.25">
      <c r="A1115" s="106" t="s">
        <v>3271</v>
      </c>
      <c r="B1115" s="107" t="s">
        <v>1271</v>
      </c>
      <c r="C1115" s="107" t="s">
        <v>1257</v>
      </c>
      <c r="D1115" s="107" t="s">
        <v>34</v>
      </c>
      <c r="E1115" s="107" t="s">
        <v>61</v>
      </c>
      <c r="F1115" s="107" t="s">
        <v>495</v>
      </c>
      <c r="G1115" s="107" t="s">
        <v>496</v>
      </c>
      <c r="H1115" s="107" t="s">
        <v>2358</v>
      </c>
      <c r="I1115" s="107" t="s">
        <v>1991</v>
      </c>
      <c r="J1115" s="107" t="s">
        <v>2521</v>
      </c>
      <c r="K1115" s="107" t="s">
        <v>2522</v>
      </c>
      <c r="L1115" s="108">
        <v>2133.5743904883252</v>
      </c>
      <c r="M1115" s="93">
        <v>1800</v>
      </c>
      <c r="N1115" s="108">
        <v>1918.4183591039107</v>
      </c>
      <c r="O1115" s="107" t="s">
        <v>3258</v>
      </c>
      <c r="P1115" s="107"/>
      <c r="Q1115" s="107" t="s">
        <v>1259</v>
      </c>
      <c r="R1115" s="107" t="s">
        <v>2358</v>
      </c>
      <c r="S1115" s="107"/>
      <c r="T1115" s="93">
        <v>778.79</v>
      </c>
      <c r="U1115" s="109">
        <v>13</v>
      </c>
      <c r="V1115" s="110">
        <v>45931</v>
      </c>
      <c r="W1115" s="110"/>
      <c r="X1115" s="107" t="s">
        <v>1261</v>
      </c>
      <c r="Y1115" s="107" t="s">
        <v>1991</v>
      </c>
      <c r="Z1115" s="107"/>
      <c r="AA1115" s="107" t="s">
        <v>2522</v>
      </c>
      <c r="AB1115" s="107"/>
      <c r="AC1115" s="107"/>
      <c r="AD1115" s="107" t="s">
        <v>1264</v>
      </c>
      <c r="AE1115" s="110">
        <v>45121</v>
      </c>
      <c r="AF1115" s="106" t="s">
        <v>2525</v>
      </c>
      <c r="AG1115" s="108">
        <v>0.26142308483224214</v>
      </c>
      <c r="AH1115" s="108">
        <v>0.25086827940460982</v>
      </c>
      <c r="AI1115" s="108">
        <v>1.2067599555535149</v>
      </c>
      <c r="AJ1115" s="107" t="s">
        <v>26</v>
      </c>
      <c r="AK1115" s="97">
        <v>20.694684606235203</v>
      </c>
      <c r="AL1115" s="108">
        <v>1.5261499999999999</v>
      </c>
      <c r="AM1115" s="111"/>
      <c r="AN1115" s="112">
        <v>6</v>
      </c>
      <c r="AO1115" s="113" t="s">
        <v>1266</v>
      </c>
      <c r="AP1115" s="113" t="s">
        <v>1267</v>
      </c>
      <c r="AQ1115" s="113" t="s">
        <v>1261</v>
      </c>
      <c r="AR1115" s="114" t="s">
        <v>1267</v>
      </c>
      <c r="AS1115" s="114"/>
      <c r="AT1115" s="107"/>
    </row>
    <row r="1116" spans="1:46" x14ac:dyDescent="0.25">
      <c r="A1116" s="106" t="s">
        <v>3272</v>
      </c>
      <c r="B1116" s="107" t="s">
        <v>1271</v>
      </c>
      <c r="C1116" s="107" t="s">
        <v>1257</v>
      </c>
      <c r="D1116" s="107" t="s">
        <v>34</v>
      </c>
      <c r="E1116" s="107" t="s">
        <v>61</v>
      </c>
      <c r="F1116" s="107" t="s">
        <v>495</v>
      </c>
      <c r="G1116" s="107" t="s">
        <v>496</v>
      </c>
      <c r="H1116" s="107" t="s">
        <v>2358</v>
      </c>
      <c r="I1116" s="107" t="s">
        <v>1991</v>
      </c>
      <c r="J1116" s="107" t="s">
        <v>2521</v>
      </c>
      <c r="K1116" s="107" t="s">
        <v>2035</v>
      </c>
      <c r="L1116" s="108">
        <v>1922.2117294556929</v>
      </c>
      <c r="M1116" s="93">
        <v>1800</v>
      </c>
      <c r="N1116" s="108">
        <v>1729.9939472091366</v>
      </c>
      <c r="O1116" s="107" t="s">
        <v>3260</v>
      </c>
      <c r="P1116" s="107"/>
      <c r="Q1116" s="107" t="s">
        <v>1259</v>
      </c>
      <c r="R1116" s="107" t="s">
        <v>2358</v>
      </c>
      <c r="S1116" s="107"/>
      <c r="T1116" s="93">
        <v>778.79</v>
      </c>
      <c r="U1116" s="109">
        <v>13</v>
      </c>
      <c r="V1116" s="110">
        <v>45931</v>
      </c>
      <c r="W1116" s="110"/>
      <c r="X1116" s="107" t="s">
        <v>1261</v>
      </c>
      <c r="Y1116" s="107" t="s">
        <v>1991</v>
      </c>
      <c r="Z1116" s="107"/>
      <c r="AA1116" s="107"/>
      <c r="AB1116" s="107"/>
      <c r="AC1116" s="107"/>
      <c r="AD1116" s="107" t="s">
        <v>1264</v>
      </c>
      <c r="AE1116" s="110">
        <v>45121</v>
      </c>
      <c r="AF1116" s="106" t="s">
        <v>2525</v>
      </c>
      <c r="AG1116" s="108">
        <v>0.21998094862757905</v>
      </c>
      <c r="AH1116" s="108">
        <v>0.21122683558253713</v>
      </c>
      <c r="AI1116" s="108">
        <v>1.0038005872622695</v>
      </c>
      <c r="AJ1116" s="107" t="s">
        <v>26</v>
      </c>
      <c r="AK1116" s="97">
        <v>29.398515091453003</v>
      </c>
      <c r="AL1116" s="108">
        <v>1.2692300000000001</v>
      </c>
      <c r="AM1116" s="111"/>
      <c r="AN1116" s="112">
        <v>6</v>
      </c>
      <c r="AO1116" s="113" t="s">
        <v>1266</v>
      </c>
      <c r="AP1116" s="113" t="s">
        <v>1267</v>
      </c>
      <c r="AQ1116" s="113" t="s">
        <v>1261</v>
      </c>
      <c r="AR1116" s="114" t="s">
        <v>1267</v>
      </c>
      <c r="AS1116" s="114"/>
      <c r="AT1116" s="107"/>
    </row>
    <row r="1117" spans="1:46" x14ac:dyDescent="0.25">
      <c r="A1117" s="106" t="s">
        <v>3273</v>
      </c>
      <c r="B1117" s="107" t="s">
        <v>1271</v>
      </c>
      <c r="C1117" s="107" t="s">
        <v>1257</v>
      </c>
      <c r="D1117" s="107" t="s">
        <v>34</v>
      </c>
      <c r="E1117" s="107" t="s">
        <v>61</v>
      </c>
      <c r="F1117" s="107" t="s">
        <v>495</v>
      </c>
      <c r="G1117" s="107" t="s">
        <v>496</v>
      </c>
      <c r="H1117" s="107" t="s">
        <v>2358</v>
      </c>
      <c r="I1117" s="107" t="s">
        <v>1943</v>
      </c>
      <c r="J1117" s="107" t="s">
        <v>2521</v>
      </c>
      <c r="K1117" s="107" t="s">
        <v>2529</v>
      </c>
      <c r="L1117" s="108">
        <v>1466.07</v>
      </c>
      <c r="M1117" s="93">
        <v>1600</v>
      </c>
      <c r="N1117" s="108">
        <v>1318.23</v>
      </c>
      <c r="O1117" s="107" t="s">
        <v>3262</v>
      </c>
      <c r="P1117" s="107"/>
      <c r="Q1117" s="107" t="s">
        <v>1259</v>
      </c>
      <c r="R1117" s="107" t="s">
        <v>2358</v>
      </c>
      <c r="S1117" s="107"/>
      <c r="T1117" s="93">
        <v>778.79</v>
      </c>
      <c r="U1117" s="109">
        <v>13</v>
      </c>
      <c r="V1117" s="110">
        <v>45931</v>
      </c>
      <c r="W1117" s="110"/>
      <c r="X1117" s="107" t="s">
        <v>1261</v>
      </c>
      <c r="Y1117" s="107" t="s">
        <v>1943</v>
      </c>
      <c r="Z1117" s="107"/>
      <c r="AA1117" s="107" t="s">
        <v>2529</v>
      </c>
      <c r="AB1117" s="107"/>
      <c r="AC1117" s="107"/>
      <c r="AD1117" s="107" t="s">
        <v>1264</v>
      </c>
      <c r="AE1117" s="110">
        <v>45121</v>
      </c>
      <c r="AF1117" s="106" t="s">
        <v>2525</v>
      </c>
      <c r="AG1117" s="108">
        <v>0.18733536582878871</v>
      </c>
      <c r="AH1117" s="108">
        <v>0.17977180908587126</v>
      </c>
      <c r="AI1117" s="108">
        <v>0.86476226032686121</v>
      </c>
      <c r="AJ1117" s="107" t="s">
        <v>1267</v>
      </c>
      <c r="AK1117" s="97">
        <v>37.183434641038197</v>
      </c>
      <c r="AL1117" s="108">
        <v>1.0938460000000001</v>
      </c>
      <c r="AM1117" s="111"/>
      <c r="AN1117" s="112">
        <v>6</v>
      </c>
      <c r="AO1117" s="113" t="s">
        <v>1266</v>
      </c>
      <c r="AP1117" s="113" t="s">
        <v>1267</v>
      </c>
      <c r="AQ1117" s="113" t="s">
        <v>1261</v>
      </c>
      <c r="AR1117" s="114" t="s">
        <v>1267</v>
      </c>
      <c r="AS1117" s="114"/>
      <c r="AT1117" s="107"/>
    </row>
    <row r="1118" spans="1:46" x14ac:dyDescent="0.25">
      <c r="A1118" s="106" t="s">
        <v>3274</v>
      </c>
      <c r="B1118" s="107" t="s">
        <v>1271</v>
      </c>
      <c r="C1118" s="107" t="s">
        <v>1257</v>
      </c>
      <c r="D1118" s="107" t="s">
        <v>34</v>
      </c>
      <c r="E1118" s="107" t="s">
        <v>61</v>
      </c>
      <c r="F1118" s="107" t="s">
        <v>495</v>
      </c>
      <c r="G1118" s="107" t="s">
        <v>496</v>
      </c>
      <c r="H1118" s="107" t="s">
        <v>2358</v>
      </c>
      <c r="I1118" s="107" t="s">
        <v>1991</v>
      </c>
      <c r="J1118" s="107" t="s">
        <v>2521</v>
      </c>
      <c r="K1118" s="107" t="s">
        <v>2529</v>
      </c>
      <c r="L1118" s="108">
        <v>1944.9955954478744</v>
      </c>
      <c r="M1118" s="93">
        <v>1800</v>
      </c>
      <c r="N1118" s="108">
        <v>1748.8564145304699</v>
      </c>
      <c r="O1118" s="107" t="s">
        <v>3264</v>
      </c>
      <c r="P1118" s="107"/>
      <c r="Q1118" s="107" t="s">
        <v>1259</v>
      </c>
      <c r="R1118" s="107" t="s">
        <v>2358</v>
      </c>
      <c r="S1118" s="107"/>
      <c r="T1118" s="93">
        <v>778.79</v>
      </c>
      <c r="U1118" s="109">
        <v>13</v>
      </c>
      <c r="V1118" s="110">
        <v>45931</v>
      </c>
      <c r="W1118" s="110"/>
      <c r="X1118" s="107" t="s">
        <v>1261</v>
      </c>
      <c r="Y1118" s="107" t="s">
        <v>1991</v>
      </c>
      <c r="Z1118" s="107"/>
      <c r="AA1118" s="107" t="s">
        <v>2529</v>
      </c>
      <c r="AB1118" s="107"/>
      <c r="AC1118" s="107"/>
      <c r="AD1118" s="107" t="s">
        <v>1264</v>
      </c>
      <c r="AE1118" s="110">
        <v>45121</v>
      </c>
      <c r="AF1118" s="106" t="s">
        <v>2525</v>
      </c>
      <c r="AG1118" s="108">
        <v>0.23831685963887617</v>
      </c>
      <c r="AH1118" s="108">
        <v>0.22869495465207346</v>
      </c>
      <c r="AI1118" s="108">
        <v>1.1000988804413112</v>
      </c>
      <c r="AJ1118" s="107" t="s">
        <v>26</v>
      </c>
      <c r="AK1118" s="97">
        <v>24.737049533854293</v>
      </c>
      <c r="AL1118" s="108">
        <v>1.3915379999999999</v>
      </c>
      <c r="AM1118" s="111"/>
      <c r="AN1118" s="112">
        <v>6</v>
      </c>
      <c r="AO1118" s="113" t="s">
        <v>1266</v>
      </c>
      <c r="AP1118" s="113" t="s">
        <v>1267</v>
      </c>
      <c r="AQ1118" s="113" t="s">
        <v>1261</v>
      </c>
      <c r="AR1118" s="114" t="s">
        <v>1267</v>
      </c>
      <c r="AS1118" s="114"/>
      <c r="AT1118" s="107"/>
    </row>
    <row r="1119" spans="1:46" x14ac:dyDescent="0.25">
      <c r="A1119" s="106" t="s">
        <v>3275</v>
      </c>
      <c r="B1119" s="107" t="s">
        <v>1256</v>
      </c>
      <c r="C1119" s="107" t="s">
        <v>1257</v>
      </c>
      <c r="D1119" s="107" t="s">
        <v>34</v>
      </c>
      <c r="E1119" s="107" t="s">
        <v>61</v>
      </c>
      <c r="F1119" s="107" t="s">
        <v>495</v>
      </c>
      <c r="G1119" s="107" t="s">
        <v>496</v>
      </c>
      <c r="H1119" s="107" t="s">
        <v>2358</v>
      </c>
      <c r="I1119" s="107" t="s">
        <v>1955</v>
      </c>
      <c r="J1119" s="107" t="s">
        <v>2551</v>
      </c>
      <c r="K1119" s="107" t="s">
        <v>2035</v>
      </c>
      <c r="L1119" s="108">
        <v>1912.85</v>
      </c>
      <c r="M1119" s="93">
        <v>2200</v>
      </c>
      <c r="N1119" s="108">
        <v>1719.95</v>
      </c>
      <c r="O1119" s="107" t="s">
        <v>3276</v>
      </c>
      <c r="P1119" s="107"/>
      <c r="Q1119" s="107" t="s">
        <v>1321</v>
      </c>
      <c r="R1119" s="107" t="s">
        <v>2358</v>
      </c>
      <c r="S1119" s="107" t="s">
        <v>2035</v>
      </c>
      <c r="T1119" s="93">
        <v>3693.66</v>
      </c>
      <c r="U1119" s="109">
        <v>15</v>
      </c>
      <c r="V1119" s="110">
        <v>45931</v>
      </c>
      <c r="W1119" s="110"/>
      <c r="X1119" s="107" t="s">
        <v>1261</v>
      </c>
      <c r="Y1119" s="107" t="s">
        <v>1955</v>
      </c>
      <c r="Z1119" s="107"/>
      <c r="AA1119" s="107"/>
      <c r="AB1119" s="107"/>
      <c r="AC1119" s="107"/>
      <c r="AD1119" s="107" t="s">
        <v>1264</v>
      </c>
      <c r="AE1119" s="110">
        <v>45121</v>
      </c>
      <c r="AF1119" s="106" t="s">
        <v>2525</v>
      </c>
      <c r="AG1119" s="108">
        <v>0.23437806156122418</v>
      </c>
      <c r="AH1119" s="108">
        <v>0.22491518326234777</v>
      </c>
      <c r="AI1119" s="108">
        <v>0.25</v>
      </c>
      <c r="AJ1119" s="107" t="s">
        <v>1267</v>
      </c>
      <c r="AK1119" s="97">
        <v>179.33765123629698</v>
      </c>
      <c r="AL1119" s="108">
        <v>1.36846</v>
      </c>
      <c r="AM1119" s="111"/>
      <c r="AN1119" s="112">
        <v>6</v>
      </c>
      <c r="AO1119" s="113" t="s">
        <v>1266</v>
      </c>
      <c r="AP1119" s="113" t="s">
        <v>1267</v>
      </c>
      <c r="AQ1119" s="113" t="s">
        <v>1261</v>
      </c>
      <c r="AR1119" s="114" t="s">
        <v>1267</v>
      </c>
      <c r="AS1119" s="114"/>
      <c r="AT1119" s="107"/>
    </row>
    <row r="1120" spans="1:46" x14ac:dyDescent="0.25">
      <c r="A1120" s="106" t="s">
        <v>3277</v>
      </c>
      <c r="B1120" s="107" t="s">
        <v>1256</v>
      </c>
      <c r="C1120" s="107" t="s">
        <v>1257</v>
      </c>
      <c r="D1120" s="107" t="s">
        <v>34</v>
      </c>
      <c r="E1120" s="107" t="s">
        <v>61</v>
      </c>
      <c r="F1120" s="107" t="s">
        <v>495</v>
      </c>
      <c r="G1120" s="107" t="s">
        <v>496</v>
      </c>
      <c r="H1120" s="107" t="s">
        <v>2358</v>
      </c>
      <c r="I1120" s="107" t="s">
        <v>1955</v>
      </c>
      <c r="J1120" s="107" t="s">
        <v>2551</v>
      </c>
      <c r="K1120" s="107"/>
      <c r="L1120" s="108">
        <v>1912.85</v>
      </c>
      <c r="M1120" s="93">
        <v>2200</v>
      </c>
      <c r="N1120" s="108">
        <v>1719.95</v>
      </c>
      <c r="O1120" s="107" t="s">
        <v>3278</v>
      </c>
      <c r="P1120" s="107"/>
      <c r="Q1120" s="107" t="s">
        <v>1321</v>
      </c>
      <c r="R1120" s="107" t="s">
        <v>2358</v>
      </c>
      <c r="S1120" s="107"/>
      <c r="T1120" s="93">
        <v>3522.89</v>
      </c>
      <c r="U1120" s="109">
        <v>15</v>
      </c>
      <c r="V1120" s="110">
        <v>45931</v>
      </c>
      <c r="W1120" s="110"/>
      <c r="X1120" s="107" t="s">
        <v>1261</v>
      </c>
      <c r="Y1120" s="107" t="s">
        <v>1955</v>
      </c>
      <c r="Z1120" s="107"/>
      <c r="AA1120" s="107"/>
      <c r="AB1120" s="107"/>
      <c r="AC1120" s="107"/>
      <c r="AD1120" s="107" t="s">
        <v>1264</v>
      </c>
      <c r="AE1120" s="110">
        <v>45121</v>
      </c>
      <c r="AF1120" s="106" t="s">
        <v>2525</v>
      </c>
      <c r="AG1120" s="108">
        <v>0.23437806156122418</v>
      </c>
      <c r="AH1120" s="108">
        <v>0.22491518326234777</v>
      </c>
      <c r="AI1120" s="108">
        <v>0.53</v>
      </c>
      <c r="AJ1120" s="107" t="s">
        <v>1267</v>
      </c>
      <c r="AK1120" s="97">
        <v>179.33765123629698</v>
      </c>
      <c r="AL1120" s="108">
        <v>1.36846</v>
      </c>
      <c r="AM1120" s="111"/>
      <c r="AN1120" s="112">
        <v>6</v>
      </c>
      <c r="AO1120" s="113" t="s">
        <v>1266</v>
      </c>
      <c r="AP1120" s="113" t="s">
        <v>1267</v>
      </c>
      <c r="AQ1120" s="113" t="s">
        <v>1261</v>
      </c>
      <c r="AR1120" s="114" t="s">
        <v>1267</v>
      </c>
      <c r="AS1120" s="114"/>
      <c r="AT1120" s="107"/>
    </row>
    <row r="1121" spans="1:46" x14ac:dyDescent="0.25">
      <c r="A1121" s="106" t="s">
        <v>3279</v>
      </c>
      <c r="B1121" s="107" t="s">
        <v>1256</v>
      </c>
      <c r="C1121" s="107" t="s">
        <v>1257</v>
      </c>
      <c r="D1121" s="107" t="s">
        <v>34</v>
      </c>
      <c r="E1121" s="107" t="s">
        <v>61</v>
      </c>
      <c r="F1121" s="107" t="s">
        <v>495</v>
      </c>
      <c r="G1121" s="107" t="s">
        <v>496</v>
      </c>
      <c r="H1121" s="107" t="s">
        <v>2358</v>
      </c>
      <c r="I1121" s="107"/>
      <c r="J1121" s="107" t="s">
        <v>2542</v>
      </c>
      <c r="K1121" s="107" t="s">
        <v>2522</v>
      </c>
      <c r="L1121" s="108">
        <v>1047.3699194480796</v>
      </c>
      <c r="M1121" s="93">
        <v>1400</v>
      </c>
      <c r="N1121" s="108">
        <v>941.75</v>
      </c>
      <c r="O1121" s="107" t="s">
        <v>3280</v>
      </c>
      <c r="P1121" s="107"/>
      <c r="Q1121" s="107" t="s">
        <v>1259</v>
      </c>
      <c r="R1121" s="107" t="s">
        <v>2358</v>
      </c>
      <c r="S1121" s="107"/>
      <c r="T1121" s="93">
        <v>549.22</v>
      </c>
      <c r="U1121" s="109">
        <v>13</v>
      </c>
      <c r="V1121" s="110">
        <v>45931</v>
      </c>
      <c r="W1121" s="110"/>
      <c r="X1121" s="107" t="s">
        <v>1261</v>
      </c>
      <c r="Y1121" s="107"/>
      <c r="Z1121" s="107"/>
      <c r="AA1121" s="107" t="s">
        <v>2522</v>
      </c>
      <c r="AB1121" s="107"/>
      <c r="AC1121" s="107"/>
      <c r="AD1121" s="107" t="s">
        <v>1331</v>
      </c>
      <c r="AE1121" s="110"/>
      <c r="AF1121" s="106"/>
      <c r="AG1121" s="108">
        <v>0.12315103272867219</v>
      </c>
      <c r="AH1121" s="108">
        <v>0.12833237806156175</v>
      </c>
      <c r="AI1121" s="108">
        <v>0.48654961714489869</v>
      </c>
      <c r="AJ1121" s="107" t="s">
        <v>1267</v>
      </c>
      <c r="AK1121" s="97">
        <v>38.984879614772694</v>
      </c>
      <c r="AL1121" s="108">
        <v>0.74927232698977997</v>
      </c>
      <c r="AM1121" s="111"/>
      <c r="AN1121" s="112">
        <v>6</v>
      </c>
      <c r="AO1121" s="113" t="s">
        <v>1266</v>
      </c>
      <c r="AP1121" s="113" t="s">
        <v>1267</v>
      </c>
      <c r="AQ1121" s="113" t="s">
        <v>1261</v>
      </c>
      <c r="AR1121" s="114" t="s">
        <v>1267</v>
      </c>
      <c r="AS1121" s="114"/>
      <c r="AT1121" s="107"/>
    </row>
    <row r="1122" spans="1:46" x14ac:dyDescent="0.25">
      <c r="A1122" s="106" t="s">
        <v>3281</v>
      </c>
      <c r="B1122" s="107" t="s">
        <v>1256</v>
      </c>
      <c r="C1122" s="107" t="s">
        <v>1257</v>
      </c>
      <c r="D1122" s="107" t="s">
        <v>34</v>
      </c>
      <c r="E1122" s="107" t="s">
        <v>61</v>
      </c>
      <c r="F1122" s="107" t="s">
        <v>495</v>
      </c>
      <c r="G1122" s="107" t="s">
        <v>496</v>
      </c>
      <c r="H1122" s="107" t="s">
        <v>2358</v>
      </c>
      <c r="I1122" s="107"/>
      <c r="J1122" s="107" t="s">
        <v>2542</v>
      </c>
      <c r="K1122" s="107" t="s">
        <v>2035</v>
      </c>
      <c r="L1122" s="108">
        <v>1237.69</v>
      </c>
      <c r="M1122" s="93">
        <v>1400</v>
      </c>
      <c r="N1122" s="108">
        <v>1152.56</v>
      </c>
      <c r="O1122" s="107" t="s">
        <v>3282</v>
      </c>
      <c r="P1122" s="107"/>
      <c r="Q1122" s="107" t="s">
        <v>1259</v>
      </c>
      <c r="R1122" s="107" t="s">
        <v>2358</v>
      </c>
      <c r="S1122" s="107"/>
      <c r="T1122" s="93">
        <v>549.22</v>
      </c>
      <c r="U1122" s="109">
        <v>13</v>
      </c>
      <c r="V1122" s="110">
        <v>45931</v>
      </c>
      <c r="W1122" s="110"/>
      <c r="X1122" s="107" t="s">
        <v>1261</v>
      </c>
      <c r="Y1122" s="107"/>
      <c r="Z1122" s="107"/>
      <c r="AA1122" s="107"/>
      <c r="AB1122" s="107"/>
      <c r="AC1122" s="107"/>
      <c r="AD1122" s="107" t="s">
        <v>1331</v>
      </c>
      <c r="AE1122" s="110"/>
      <c r="AF1122" s="106"/>
      <c r="AG1122" s="108">
        <v>0.27</v>
      </c>
      <c r="AH1122" s="108">
        <v>0.27</v>
      </c>
      <c r="AI1122" s="108">
        <v>2.3199999999999998</v>
      </c>
      <c r="AJ1122" s="107" t="s">
        <v>26</v>
      </c>
      <c r="AK1122" s="97">
        <v>-2.42</v>
      </c>
      <c r="AL1122" s="108">
        <v>0</v>
      </c>
      <c r="AM1122" s="111"/>
      <c r="AN1122" s="112">
        <v>6</v>
      </c>
      <c r="AO1122" s="113" t="s">
        <v>1266</v>
      </c>
      <c r="AP1122" s="113" t="s">
        <v>1267</v>
      </c>
      <c r="AQ1122" s="113" t="s">
        <v>1261</v>
      </c>
      <c r="AR1122" s="114" t="s">
        <v>1267</v>
      </c>
      <c r="AS1122" s="114"/>
      <c r="AT1122" s="120"/>
    </row>
    <row r="1123" spans="1:46" x14ac:dyDescent="0.25">
      <c r="A1123" s="106" t="s">
        <v>3283</v>
      </c>
      <c r="B1123" s="107" t="s">
        <v>1256</v>
      </c>
      <c r="C1123" s="107" t="s">
        <v>1257</v>
      </c>
      <c r="D1123" s="107" t="s">
        <v>34</v>
      </c>
      <c r="E1123" s="107" t="s">
        <v>61</v>
      </c>
      <c r="F1123" s="107" t="s">
        <v>495</v>
      </c>
      <c r="G1123" s="107" t="s">
        <v>496</v>
      </c>
      <c r="H1123" s="107" t="s">
        <v>2358</v>
      </c>
      <c r="I1123" s="107"/>
      <c r="J1123" s="107" t="s">
        <v>2542</v>
      </c>
      <c r="K1123" s="107" t="s">
        <v>2529</v>
      </c>
      <c r="L1123" s="108">
        <v>1593.4369547005429</v>
      </c>
      <c r="M1123" s="93">
        <v>1400</v>
      </c>
      <c r="N1123" s="108">
        <v>1432.75</v>
      </c>
      <c r="O1123" s="107" t="s">
        <v>3284</v>
      </c>
      <c r="P1123" s="107"/>
      <c r="Q1123" s="107" t="s">
        <v>1259</v>
      </c>
      <c r="R1123" s="107" t="s">
        <v>2358</v>
      </c>
      <c r="S1123" s="107"/>
      <c r="T1123" s="93">
        <v>549.22</v>
      </c>
      <c r="U1123" s="109">
        <v>13</v>
      </c>
      <c r="V1123" s="110">
        <v>45931</v>
      </c>
      <c r="W1123" s="110"/>
      <c r="X1123" s="107" t="s">
        <v>1261</v>
      </c>
      <c r="Y1123" s="107"/>
      <c r="Z1123" s="107"/>
      <c r="AA1123" s="107" t="s">
        <v>2529</v>
      </c>
      <c r="AB1123" s="107"/>
      <c r="AC1123" s="107"/>
      <c r="AD1123" s="107" t="s">
        <v>1331</v>
      </c>
      <c r="AE1123" s="110"/>
      <c r="AF1123" s="106"/>
      <c r="AG1123" s="108">
        <v>0.18735826083568363</v>
      </c>
      <c r="AH1123" s="108">
        <v>0.19524100309817108</v>
      </c>
      <c r="AI1123" s="108">
        <v>0.74022188899851715</v>
      </c>
      <c r="AJ1123" s="107" t="s">
        <v>1267</v>
      </c>
      <c r="AK1123" s="97">
        <v>18.458853330243095</v>
      </c>
      <c r="AL1123" s="108">
        <v>1.1399202829780803</v>
      </c>
      <c r="AM1123" s="111"/>
      <c r="AN1123" s="112">
        <v>6</v>
      </c>
      <c r="AO1123" s="113" t="s">
        <v>1266</v>
      </c>
      <c r="AP1123" s="113" t="s">
        <v>1267</v>
      </c>
      <c r="AQ1123" s="113" t="s">
        <v>1261</v>
      </c>
      <c r="AR1123" s="114" t="s">
        <v>1267</v>
      </c>
      <c r="AS1123" s="114"/>
      <c r="AT1123" s="107"/>
    </row>
    <row r="1124" spans="1:46" x14ac:dyDescent="0.25">
      <c r="A1124" s="106" t="s">
        <v>3285</v>
      </c>
      <c r="B1124" s="107" t="s">
        <v>1269</v>
      </c>
      <c r="C1124" s="107" t="s">
        <v>1257</v>
      </c>
      <c r="D1124" s="107" t="s">
        <v>34</v>
      </c>
      <c r="E1124" s="107" t="s">
        <v>61</v>
      </c>
      <c r="F1124" s="107" t="s">
        <v>495</v>
      </c>
      <c r="G1124" s="107" t="s">
        <v>496</v>
      </c>
      <c r="H1124" s="107" t="s">
        <v>2358</v>
      </c>
      <c r="I1124" s="107" t="s">
        <v>1955</v>
      </c>
      <c r="J1124" s="107" t="s">
        <v>2551</v>
      </c>
      <c r="K1124" s="107" t="s">
        <v>2035</v>
      </c>
      <c r="L1124" s="108">
        <v>1977.1</v>
      </c>
      <c r="M1124" s="93">
        <v>2200</v>
      </c>
      <c r="N1124" s="108">
        <v>1777.72</v>
      </c>
      <c r="O1124" s="107" t="s">
        <v>3276</v>
      </c>
      <c r="P1124" s="107"/>
      <c r="Q1124" s="107" t="s">
        <v>1321</v>
      </c>
      <c r="R1124" s="107" t="s">
        <v>2358</v>
      </c>
      <c r="S1124" s="107" t="s">
        <v>2035</v>
      </c>
      <c r="T1124" s="93">
        <v>3693.66</v>
      </c>
      <c r="U1124" s="109">
        <v>15</v>
      </c>
      <c r="V1124" s="110">
        <v>45931</v>
      </c>
      <c r="W1124" s="110"/>
      <c r="X1124" s="107" t="s">
        <v>1261</v>
      </c>
      <c r="Y1124" s="107" t="s">
        <v>1955</v>
      </c>
      <c r="Z1124" s="107"/>
      <c r="AA1124" s="107"/>
      <c r="AB1124" s="107"/>
      <c r="AC1124" s="107"/>
      <c r="AD1124" s="107" t="s">
        <v>1264</v>
      </c>
      <c r="AE1124" s="110">
        <v>45121</v>
      </c>
      <c r="AF1124" s="106" t="s">
        <v>2525</v>
      </c>
      <c r="AG1124" s="108">
        <v>0.24225039777709451</v>
      </c>
      <c r="AH1124" s="108">
        <v>0.23246967846936942</v>
      </c>
      <c r="AI1124" s="108">
        <v>0.25957996880685563</v>
      </c>
      <c r="AJ1124" s="107" t="s">
        <v>1267</v>
      </c>
      <c r="AK1124" s="97">
        <v>172.82740113078302</v>
      </c>
      <c r="AL1124" s="108">
        <v>1.4146099999999999</v>
      </c>
      <c r="AM1124" s="111"/>
      <c r="AN1124" s="112">
        <v>6</v>
      </c>
      <c r="AO1124" s="113" t="s">
        <v>1266</v>
      </c>
      <c r="AP1124" s="113" t="s">
        <v>1267</v>
      </c>
      <c r="AQ1124" s="113" t="s">
        <v>1261</v>
      </c>
      <c r="AR1124" s="114" t="s">
        <v>1267</v>
      </c>
      <c r="AS1124" s="114"/>
      <c r="AT1124" s="107"/>
    </row>
    <row r="1125" spans="1:46" x14ac:dyDescent="0.25">
      <c r="A1125" s="106" t="s">
        <v>3286</v>
      </c>
      <c r="B1125" s="107" t="s">
        <v>1269</v>
      </c>
      <c r="C1125" s="107" t="s">
        <v>1257</v>
      </c>
      <c r="D1125" s="107" t="s">
        <v>34</v>
      </c>
      <c r="E1125" s="107" t="s">
        <v>61</v>
      </c>
      <c r="F1125" s="107" t="s">
        <v>495</v>
      </c>
      <c r="G1125" s="107" t="s">
        <v>496</v>
      </c>
      <c r="H1125" s="107" t="s">
        <v>2358</v>
      </c>
      <c r="I1125" s="107" t="s">
        <v>1955</v>
      </c>
      <c r="J1125" s="107" t="s">
        <v>2551</v>
      </c>
      <c r="K1125" s="107"/>
      <c r="L1125" s="108">
        <v>1977.1</v>
      </c>
      <c r="M1125" s="93">
        <v>2200</v>
      </c>
      <c r="N1125" s="108">
        <v>1777.82</v>
      </c>
      <c r="O1125" s="107" t="s">
        <v>3278</v>
      </c>
      <c r="P1125" s="107"/>
      <c r="Q1125" s="107" t="s">
        <v>1321</v>
      </c>
      <c r="R1125" s="107" t="s">
        <v>2358</v>
      </c>
      <c r="S1125" s="107"/>
      <c r="T1125" s="93">
        <v>3522.89</v>
      </c>
      <c r="U1125" s="109">
        <v>15</v>
      </c>
      <c r="V1125" s="110">
        <v>45931</v>
      </c>
      <c r="W1125" s="110"/>
      <c r="X1125" s="107" t="s">
        <v>1261</v>
      </c>
      <c r="Y1125" s="107" t="s">
        <v>1955</v>
      </c>
      <c r="Z1125" s="107"/>
      <c r="AA1125" s="107"/>
      <c r="AB1125" s="107"/>
      <c r="AC1125" s="107"/>
      <c r="AD1125" s="107" t="s">
        <v>1264</v>
      </c>
      <c r="AE1125" s="110">
        <v>45121</v>
      </c>
      <c r="AF1125" s="106" t="s">
        <v>2525</v>
      </c>
      <c r="AG1125" s="108">
        <v>0.24225039777709451</v>
      </c>
      <c r="AH1125" s="108">
        <v>0.23246967846936942</v>
      </c>
      <c r="AI1125" s="108">
        <v>0.25957996880685563</v>
      </c>
      <c r="AJ1125" s="107" t="s">
        <v>1267</v>
      </c>
      <c r="AK1125" s="97">
        <v>172.82740113078302</v>
      </c>
      <c r="AL1125" s="108">
        <v>1.4146099999999999</v>
      </c>
      <c r="AM1125" s="111"/>
      <c r="AN1125" s="112">
        <v>6</v>
      </c>
      <c r="AO1125" s="113" t="s">
        <v>1266</v>
      </c>
      <c r="AP1125" s="113" t="s">
        <v>1267</v>
      </c>
      <c r="AQ1125" s="113" t="s">
        <v>1261</v>
      </c>
      <c r="AR1125" s="114" t="s">
        <v>1267</v>
      </c>
      <c r="AS1125" s="114"/>
      <c r="AT1125" s="107"/>
    </row>
    <row r="1126" spans="1:46" x14ac:dyDescent="0.25">
      <c r="A1126" s="106" t="s">
        <v>3287</v>
      </c>
      <c r="B1126" s="107" t="s">
        <v>1269</v>
      </c>
      <c r="C1126" s="107" t="s">
        <v>1257</v>
      </c>
      <c r="D1126" s="107" t="s">
        <v>34</v>
      </c>
      <c r="E1126" s="107" t="s">
        <v>61</v>
      </c>
      <c r="F1126" s="107" t="s">
        <v>495</v>
      </c>
      <c r="G1126" s="107" t="s">
        <v>496</v>
      </c>
      <c r="H1126" s="107" t="s">
        <v>2358</v>
      </c>
      <c r="I1126" s="107"/>
      <c r="J1126" s="107" t="s">
        <v>2542</v>
      </c>
      <c r="K1126" s="107" t="s">
        <v>2522</v>
      </c>
      <c r="L1126" s="108">
        <v>1039.0287732884187</v>
      </c>
      <c r="M1126" s="93">
        <v>1400</v>
      </c>
      <c r="N1126" s="108">
        <v>934.25</v>
      </c>
      <c r="O1126" s="107" t="s">
        <v>3280</v>
      </c>
      <c r="P1126" s="107"/>
      <c r="Q1126" s="107" t="s">
        <v>1259</v>
      </c>
      <c r="R1126" s="107" t="s">
        <v>2358</v>
      </c>
      <c r="S1126" s="107"/>
      <c r="T1126" s="93">
        <v>549.22</v>
      </c>
      <c r="U1126" s="109">
        <v>13</v>
      </c>
      <c r="V1126" s="110">
        <v>45931</v>
      </c>
      <c r="W1126" s="110"/>
      <c r="X1126" s="107" t="s">
        <v>1261</v>
      </c>
      <c r="Y1126" s="107"/>
      <c r="Z1126" s="107"/>
      <c r="AA1126" s="107" t="s">
        <v>2522</v>
      </c>
      <c r="AB1126" s="107"/>
      <c r="AC1126" s="107"/>
      <c r="AD1126" s="107" t="s">
        <v>1331</v>
      </c>
      <c r="AE1126" s="110"/>
      <c r="AF1126" s="106"/>
      <c r="AG1126" s="108">
        <v>0.12217027058854471</v>
      </c>
      <c r="AH1126" s="108">
        <v>0.12731035222088036</v>
      </c>
      <c r="AI1126" s="108">
        <v>0.48267478610843811</v>
      </c>
      <c r="AJ1126" s="107" t="s">
        <v>1267</v>
      </c>
      <c r="AK1126" s="97">
        <v>39.465710064486359</v>
      </c>
      <c r="AL1126" s="108">
        <v>0.74330519935248429</v>
      </c>
      <c r="AM1126" s="111"/>
      <c r="AN1126" s="112">
        <v>6</v>
      </c>
      <c r="AO1126" s="113" t="s">
        <v>1266</v>
      </c>
      <c r="AP1126" s="113" t="s">
        <v>1267</v>
      </c>
      <c r="AQ1126" s="113" t="s">
        <v>1261</v>
      </c>
      <c r="AR1126" s="114" t="s">
        <v>1267</v>
      </c>
      <c r="AS1126" s="114"/>
      <c r="AT1126" s="120"/>
    </row>
    <row r="1127" spans="1:46" x14ac:dyDescent="0.25">
      <c r="A1127" s="106" t="s">
        <v>3288</v>
      </c>
      <c r="B1127" s="107" t="s">
        <v>1269</v>
      </c>
      <c r="C1127" s="107" t="s">
        <v>1257</v>
      </c>
      <c r="D1127" s="107" t="s">
        <v>34</v>
      </c>
      <c r="E1127" s="107" t="s">
        <v>61</v>
      </c>
      <c r="F1127" s="107" t="s">
        <v>495</v>
      </c>
      <c r="G1127" s="107" t="s">
        <v>496</v>
      </c>
      <c r="H1127" s="107" t="s">
        <v>2358</v>
      </c>
      <c r="I1127" s="107"/>
      <c r="J1127" s="107" t="s">
        <v>2542</v>
      </c>
      <c r="K1127" s="107" t="s">
        <v>2035</v>
      </c>
      <c r="L1127" s="108">
        <v>1200.22</v>
      </c>
      <c r="M1127" s="93">
        <v>1400</v>
      </c>
      <c r="N1127" s="108">
        <v>1117.67</v>
      </c>
      <c r="O1127" s="107" t="s">
        <v>3282</v>
      </c>
      <c r="P1127" s="107"/>
      <c r="Q1127" s="107" t="s">
        <v>1259</v>
      </c>
      <c r="R1127" s="107" t="s">
        <v>2358</v>
      </c>
      <c r="S1127" s="107"/>
      <c r="T1127" s="93">
        <v>549.22</v>
      </c>
      <c r="U1127" s="109">
        <v>13</v>
      </c>
      <c r="V1127" s="110">
        <v>45931</v>
      </c>
      <c r="W1127" s="110"/>
      <c r="X1127" s="107" t="s">
        <v>1261</v>
      </c>
      <c r="Y1127" s="107"/>
      <c r="Z1127" s="107"/>
      <c r="AA1127" s="107"/>
      <c r="AB1127" s="107"/>
      <c r="AC1127" s="107"/>
      <c r="AD1127" s="107" t="s">
        <v>1331</v>
      </c>
      <c r="AE1127" s="110"/>
      <c r="AF1127" s="106"/>
      <c r="AG1127" s="108">
        <v>0.26</v>
      </c>
      <c r="AH1127" s="108">
        <v>0.27</v>
      </c>
      <c r="AI1127" s="108">
        <v>2.25</v>
      </c>
      <c r="AJ1127" s="107" t="s">
        <v>26</v>
      </c>
      <c r="AK1127" s="97">
        <v>-1.01</v>
      </c>
      <c r="AL1127" s="108">
        <v>0</v>
      </c>
      <c r="AM1127" s="111"/>
      <c r="AN1127" s="112">
        <v>6</v>
      </c>
      <c r="AO1127" s="113" t="s">
        <v>1266</v>
      </c>
      <c r="AP1127" s="113" t="s">
        <v>1267</v>
      </c>
      <c r="AQ1127" s="113" t="s">
        <v>1261</v>
      </c>
      <c r="AR1127" s="114" t="s">
        <v>1267</v>
      </c>
      <c r="AS1127" s="114"/>
      <c r="AT1127" s="107"/>
    </row>
    <row r="1128" spans="1:46" x14ac:dyDescent="0.25">
      <c r="A1128" s="106" t="s">
        <v>3289</v>
      </c>
      <c r="B1128" s="107" t="s">
        <v>1269</v>
      </c>
      <c r="C1128" s="107" t="s">
        <v>1257</v>
      </c>
      <c r="D1128" s="107" t="s">
        <v>34</v>
      </c>
      <c r="E1128" s="107" t="s">
        <v>61</v>
      </c>
      <c r="F1128" s="107" t="s">
        <v>495</v>
      </c>
      <c r="G1128" s="107" t="s">
        <v>496</v>
      </c>
      <c r="H1128" s="107" t="s">
        <v>2358</v>
      </c>
      <c r="I1128" s="107"/>
      <c r="J1128" s="107" t="s">
        <v>2542</v>
      </c>
      <c r="K1128" s="107" t="s">
        <v>2529</v>
      </c>
      <c r="L1128" s="108">
        <v>1660.1661239778296</v>
      </c>
      <c r="M1128" s="93">
        <v>1400</v>
      </c>
      <c r="N1128" s="108">
        <v>1492.75</v>
      </c>
      <c r="O1128" s="107" t="s">
        <v>3284</v>
      </c>
      <c r="P1128" s="107"/>
      <c r="Q1128" s="107" t="s">
        <v>1259</v>
      </c>
      <c r="R1128" s="107" t="s">
        <v>2358</v>
      </c>
      <c r="S1128" s="107"/>
      <c r="T1128" s="93">
        <v>549.22</v>
      </c>
      <c r="U1128" s="109">
        <v>13</v>
      </c>
      <c r="V1128" s="110">
        <v>45931</v>
      </c>
      <c r="W1128" s="110"/>
      <c r="X1128" s="107" t="s">
        <v>1261</v>
      </c>
      <c r="Y1128" s="107"/>
      <c r="Z1128" s="107"/>
      <c r="AA1128" s="107" t="s">
        <v>2529</v>
      </c>
      <c r="AB1128" s="107"/>
      <c r="AC1128" s="107"/>
      <c r="AD1128" s="107" t="s">
        <v>1331</v>
      </c>
      <c r="AE1128" s="110"/>
      <c r="AF1128" s="106"/>
      <c r="AG1128" s="108">
        <v>0.19520435795670338</v>
      </c>
      <c r="AH1128" s="108">
        <v>0.20341720982362232</v>
      </c>
      <c r="AI1128" s="108">
        <v>0.77122053729020157</v>
      </c>
      <c r="AJ1128" s="107" t="s">
        <v>1267</v>
      </c>
      <c r="AK1128" s="97">
        <v>16.876428139093679</v>
      </c>
      <c r="AL1128" s="108">
        <v>1.1876573040764473</v>
      </c>
      <c r="AM1128" s="111"/>
      <c r="AN1128" s="112">
        <v>6</v>
      </c>
      <c r="AO1128" s="113" t="s">
        <v>1266</v>
      </c>
      <c r="AP1128" s="113" t="s">
        <v>1267</v>
      </c>
      <c r="AQ1128" s="113" t="s">
        <v>1261</v>
      </c>
      <c r="AR1128" s="114" t="s">
        <v>1267</v>
      </c>
      <c r="AS1128" s="114"/>
      <c r="AT1128" s="107"/>
    </row>
    <row r="1129" spans="1:46" x14ac:dyDescent="0.25">
      <c r="A1129" s="106" t="s">
        <v>3290</v>
      </c>
      <c r="B1129" s="107" t="s">
        <v>1271</v>
      </c>
      <c r="C1129" s="107" t="s">
        <v>1257</v>
      </c>
      <c r="D1129" s="107" t="s">
        <v>34</v>
      </c>
      <c r="E1129" s="107" t="s">
        <v>61</v>
      </c>
      <c r="F1129" s="107" t="s">
        <v>495</v>
      </c>
      <c r="G1129" s="107" t="s">
        <v>496</v>
      </c>
      <c r="H1129" s="107" t="s">
        <v>2358</v>
      </c>
      <c r="I1129" s="107"/>
      <c r="J1129" s="107" t="s">
        <v>2542</v>
      </c>
      <c r="K1129" s="107" t="s">
        <v>2522</v>
      </c>
      <c r="L1129" s="108">
        <v>1014.5614112200803</v>
      </c>
      <c r="M1129" s="93">
        <v>1400</v>
      </c>
      <c r="N1129" s="108">
        <v>912.25</v>
      </c>
      <c r="O1129" s="107" t="s">
        <v>3280</v>
      </c>
      <c r="P1129" s="107"/>
      <c r="Q1129" s="107" t="s">
        <v>1259</v>
      </c>
      <c r="R1129" s="107" t="s">
        <v>2358</v>
      </c>
      <c r="S1129" s="107"/>
      <c r="T1129" s="93">
        <v>549.22</v>
      </c>
      <c r="U1129" s="109">
        <v>13</v>
      </c>
      <c r="V1129" s="110">
        <v>45931</v>
      </c>
      <c r="W1129" s="110"/>
      <c r="X1129" s="107" t="s">
        <v>1261</v>
      </c>
      <c r="Y1129" s="107"/>
      <c r="Z1129" s="107"/>
      <c r="AA1129" s="107" t="s">
        <v>2522</v>
      </c>
      <c r="AB1129" s="107"/>
      <c r="AC1129" s="107"/>
      <c r="AD1129" s="107" t="s">
        <v>1331</v>
      </c>
      <c r="AE1129" s="110"/>
      <c r="AF1129" s="106"/>
      <c r="AG1129" s="108">
        <v>0.11929336831083748</v>
      </c>
      <c r="AH1129" s="108">
        <v>0.12431240975488157</v>
      </c>
      <c r="AI1129" s="108">
        <v>0.47130861506815369</v>
      </c>
      <c r="AJ1129" s="107" t="s">
        <v>1267</v>
      </c>
      <c r="AK1129" s="97">
        <v>40.921756202773452</v>
      </c>
      <c r="AL1129" s="108">
        <v>0.72580162494974965</v>
      </c>
      <c r="AM1129" s="111"/>
      <c r="AN1129" s="112">
        <v>6</v>
      </c>
      <c r="AO1129" s="113" t="s">
        <v>1266</v>
      </c>
      <c r="AP1129" s="113" t="s">
        <v>1267</v>
      </c>
      <c r="AQ1129" s="113" t="s">
        <v>1261</v>
      </c>
      <c r="AR1129" s="114" t="s">
        <v>1267</v>
      </c>
      <c r="AS1129" s="114"/>
      <c r="AT1129" s="120"/>
    </row>
    <row r="1130" spans="1:46" x14ac:dyDescent="0.25">
      <c r="A1130" s="106" t="s">
        <v>3291</v>
      </c>
      <c r="B1130" s="107" t="s">
        <v>1271</v>
      </c>
      <c r="C1130" s="107" t="s">
        <v>1257</v>
      </c>
      <c r="D1130" s="107" t="s">
        <v>34</v>
      </c>
      <c r="E1130" s="107" t="s">
        <v>61</v>
      </c>
      <c r="F1130" s="107" t="s">
        <v>495</v>
      </c>
      <c r="G1130" s="107" t="s">
        <v>496</v>
      </c>
      <c r="H1130" s="107" t="s">
        <v>2358</v>
      </c>
      <c r="I1130" s="107" t="s">
        <v>1955</v>
      </c>
      <c r="J1130" s="107" t="s">
        <v>2551</v>
      </c>
      <c r="K1130" s="107" t="s">
        <v>2035</v>
      </c>
      <c r="L1130" s="108">
        <v>2011.64</v>
      </c>
      <c r="M1130" s="93">
        <v>2200</v>
      </c>
      <c r="N1130" s="108">
        <v>1808.7781573548732</v>
      </c>
      <c r="O1130" s="107" t="s">
        <v>3276</v>
      </c>
      <c r="P1130" s="107"/>
      <c r="Q1130" s="107" t="s">
        <v>1321</v>
      </c>
      <c r="R1130" s="107" t="s">
        <v>2358</v>
      </c>
      <c r="S1130" s="107" t="s">
        <v>2035</v>
      </c>
      <c r="T1130" s="93">
        <v>3693.66</v>
      </c>
      <c r="U1130" s="109">
        <v>15</v>
      </c>
      <c r="V1130" s="110">
        <v>45931</v>
      </c>
      <c r="W1130" s="110"/>
      <c r="X1130" s="107" t="s">
        <v>1261</v>
      </c>
      <c r="Y1130" s="107" t="s">
        <v>1955</v>
      </c>
      <c r="Z1130" s="107"/>
      <c r="AA1130" s="107"/>
      <c r="AB1130" s="107"/>
      <c r="AC1130" s="107"/>
      <c r="AD1130" s="107" t="s">
        <v>1264</v>
      </c>
      <c r="AE1130" s="110">
        <v>45121</v>
      </c>
      <c r="AF1130" s="106" t="s">
        <v>2525</v>
      </c>
      <c r="AG1130" s="108">
        <v>0.24648240225023693</v>
      </c>
      <c r="AH1130" s="108">
        <v>0.23653081821642405</v>
      </c>
      <c r="AI1130" s="108">
        <v>0.26411471301866746</v>
      </c>
      <c r="AJ1130" s="107" t="s">
        <v>1267</v>
      </c>
      <c r="AK1130" s="97">
        <v>169.49949400607966</v>
      </c>
      <c r="AL1130" s="108">
        <v>1.43923</v>
      </c>
      <c r="AM1130" s="111"/>
      <c r="AN1130" s="112">
        <v>6</v>
      </c>
      <c r="AO1130" s="113" t="s">
        <v>1266</v>
      </c>
      <c r="AP1130" s="113" t="s">
        <v>1267</v>
      </c>
      <c r="AQ1130" s="113" t="s">
        <v>1261</v>
      </c>
      <c r="AR1130" s="114" t="s">
        <v>1267</v>
      </c>
      <c r="AS1130" s="114"/>
      <c r="AT1130" s="107"/>
    </row>
    <row r="1131" spans="1:46" x14ac:dyDescent="0.25">
      <c r="A1131" s="106" t="s">
        <v>3292</v>
      </c>
      <c r="B1131" s="107" t="s">
        <v>1271</v>
      </c>
      <c r="C1131" s="107" t="s">
        <v>1257</v>
      </c>
      <c r="D1131" s="107" t="s">
        <v>34</v>
      </c>
      <c r="E1131" s="107" t="s">
        <v>61</v>
      </c>
      <c r="F1131" s="107" t="s">
        <v>495</v>
      </c>
      <c r="G1131" s="107" t="s">
        <v>496</v>
      </c>
      <c r="H1131" s="107" t="s">
        <v>2358</v>
      </c>
      <c r="I1131" s="107"/>
      <c r="J1131" s="107" t="s">
        <v>2542</v>
      </c>
      <c r="K1131" s="107" t="s">
        <v>2035</v>
      </c>
      <c r="L1131" s="108">
        <v>1054.27</v>
      </c>
      <c r="M1131" s="93">
        <v>1400</v>
      </c>
      <c r="N1131" s="108">
        <v>981.75</v>
      </c>
      <c r="O1131" s="107" t="s">
        <v>3282</v>
      </c>
      <c r="P1131" s="107"/>
      <c r="Q1131" s="107" t="s">
        <v>1259</v>
      </c>
      <c r="R1131" s="107" t="s">
        <v>2358</v>
      </c>
      <c r="S1131" s="107"/>
      <c r="T1131" s="93">
        <v>549.22</v>
      </c>
      <c r="U1131" s="109">
        <v>13</v>
      </c>
      <c r="V1131" s="110">
        <v>45931</v>
      </c>
      <c r="W1131" s="110"/>
      <c r="X1131" s="107" t="s">
        <v>1261</v>
      </c>
      <c r="Y1131" s="107"/>
      <c r="Z1131" s="107"/>
      <c r="AA1131" s="107"/>
      <c r="AB1131" s="107"/>
      <c r="AC1131" s="107"/>
      <c r="AD1131" s="107" t="s">
        <v>1331</v>
      </c>
      <c r="AE1131" s="110"/>
      <c r="AF1131" s="106"/>
      <c r="AG1131" s="108">
        <v>0.23</v>
      </c>
      <c r="AH1131" s="108">
        <v>0.23</v>
      </c>
      <c r="AI1131" s="108">
        <v>1.97</v>
      </c>
      <c r="AJ1131" s="107" t="s">
        <v>26</v>
      </c>
      <c r="AK1131" s="97">
        <v>5.41</v>
      </c>
      <c r="AL1131" s="108">
        <v>0</v>
      </c>
      <c r="AM1131" s="111"/>
      <c r="AN1131" s="112">
        <v>6</v>
      </c>
      <c r="AO1131" s="113" t="s">
        <v>1266</v>
      </c>
      <c r="AP1131" s="113" t="s">
        <v>1267</v>
      </c>
      <c r="AQ1131" s="113" t="s">
        <v>1261</v>
      </c>
      <c r="AR1131" s="114" t="s">
        <v>1267</v>
      </c>
      <c r="AS1131" s="114"/>
      <c r="AT1131" s="107"/>
    </row>
    <row r="1132" spans="1:46" x14ac:dyDescent="0.25">
      <c r="A1132" s="106" t="s">
        <v>3293</v>
      </c>
      <c r="B1132" s="107" t="s">
        <v>1271</v>
      </c>
      <c r="C1132" s="107" t="s">
        <v>1257</v>
      </c>
      <c r="D1132" s="107" t="s">
        <v>34</v>
      </c>
      <c r="E1132" s="107" t="s">
        <v>61</v>
      </c>
      <c r="F1132" s="107" t="s">
        <v>495</v>
      </c>
      <c r="G1132" s="107" t="s">
        <v>496</v>
      </c>
      <c r="H1132" s="107" t="s">
        <v>2358</v>
      </c>
      <c r="I1132" s="107"/>
      <c r="J1132" s="107" t="s">
        <v>2542</v>
      </c>
      <c r="K1132" s="107" t="s">
        <v>2529</v>
      </c>
      <c r="L1132" s="108">
        <v>1666.004926289592</v>
      </c>
      <c r="M1132" s="93">
        <v>1400</v>
      </c>
      <c r="N1132" s="108">
        <v>1498</v>
      </c>
      <c r="O1132" s="107" t="s">
        <v>3284</v>
      </c>
      <c r="P1132" s="107"/>
      <c r="Q1132" s="107" t="s">
        <v>1259</v>
      </c>
      <c r="R1132" s="107" t="s">
        <v>2358</v>
      </c>
      <c r="S1132" s="107"/>
      <c r="T1132" s="93">
        <v>549.22</v>
      </c>
      <c r="U1132" s="109">
        <v>13</v>
      </c>
      <c r="V1132" s="110">
        <v>45931</v>
      </c>
      <c r="W1132" s="110"/>
      <c r="X1132" s="107" t="s">
        <v>1261</v>
      </c>
      <c r="Y1132" s="107"/>
      <c r="Z1132" s="107"/>
      <c r="AA1132" s="107" t="s">
        <v>2529</v>
      </c>
      <c r="AB1132" s="107"/>
      <c r="AC1132" s="107"/>
      <c r="AD1132" s="107" t="s">
        <v>1331</v>
      </c>
      <c r="AE1132" s="110"/>
      <c r="AF1132" s="106"/>
      <c r="AG1132" s="108">
        <v>0.1958908914547926</v>
      </c>
      <c r="AH1132" s="108">
        <v>0.2041326279120993</v>
      </c>
      <c r="AI1132" s="108">
        <v>0.77393291901572425</v>
      </c>
      <c r="AJ1132" s="107" t="s">
        <v>1267</v>
      </c>
      <c r="AK1132" s="97">
        <v>16.743997082281822</v>
      </c>
      <c r="AL1132" s="108">
        <v>1.1918342934225545</v>
      </c>
      <c r="AM1132" s="111"/>
      <c r="AN1132" s="112">
        <v>6</v>
      </c>
      <c r="AO1132" s="113" t="s">
        <v>1266</v>
      </c>
      <c r="AP1132" s="113" t="s">
        <v>1267</v>
      </c>
      <c r="AQ1132" s="113" t="s">
        <v>1261</v>
      </c>
      <c r="AR1132" s="114" t="s">
        <v>1267</v>
      </c>
      <c r="AS1132" s="114"/>
      <c r="AT1132" s="107"/>
    </row>
    <row r="1133" spans="1:46" x14ac:dyDescent="0.25">
      <c r="A1133" s="106" t="s">
        <v>3294</v>
      </c>
      <c r="B1133" s="107" t="s">
        <v>1271</v>
      </c>
      <c r="C1133" s="107" t="s">
        <v>1257</v>
      </c>
      <c r="D1133" s="107" t="s">
        <v>34</v>
      </c>
      <c r="E1133" s="107" t="s">
        <v>61</v>
      </c>
      <c r="F1133" s="107" t="s">
        <v>495</v>
      </c>
      <c r="G1133" s="107" t="s">
        <v>496</v>
      </c>
      <c r="H1133" s="107" t="s">
        <v>2358</v>
      </c>
      <c r="I1133" s="107" t="s">
        <v>1955</v>
      </c>
      <c r="J1133" s="107" t="s">
        <v>2551</v>
      </c>
      <c r="K1133" s="107"/>
      <c r="L1133" s="108">
        <v>2011.64</v>
      </c>
      <c r="M1133" s="93">
        <v>2200</v>
      </c>
      <c r="N1133" s="108">
        <v>1808.7781573548732</v>
      </c>
      <c r="O1133" s="107" t="s">
        <v>3278</v>
      </c>
      <c r="P1133" s="107"/>
      <c r="Q1133" s="107" t="s">
        <v>1321</v>
      </c>
      <c r="R1133" s="107" t="s">
        <v>2358</v>
      </c>
      <c r="S1133" s="107"/>
      <c r="T1133" s="93">
        <v>3522.89</v>
      </c>
      <c r="U1133" s="109">
        <v>15</v>
      </c>
      <c r="V1133" s="110">
        <v>45931</v>
      </c>
      <c r="W1133" s="110"/>
      <c r="X1133" s="107" t="s">
        <v>1261</v>
      </c>
      <c r="Y1133" s="107" t="s">
        <v>1955</v>
      </c>
      <c r="Z1133" s="107"/>
      <c r="AA1133" s="107"/>
      <c r="AB1133" s="107"/>
      <c r="AC1133" s="107"/>
      <c r="AD1133" s="107" t="s">
        <v>1264</v>
      </c>
      <c r="AE1133" s="110">
        <v>45121</v>
      </c>
      <c r="AF1133" s="106" t="s">
        <v>2525</v>
      </c>
      <c r="AG1133" s="108">
        <v>0.24648240225023693</v>
      </c>
      <c r="AH1133" s="108">
        <v>0.23653081821642405</v>
      </c>
      <c r="AI1133" s="108">
        <v>0.26411471301866746</v>
      </c>
      <c r="AJ1133" s="107" t="s">
        <v>1267</v>
      </c>
      <c r="AK1133" s="97">
        <v>169.49949400607966</v>
      </c>
      <c r="AL1133" s="108">
        <v>1.43923</v>
      </c>
      <c r="AM1133" s="111"/>
      <c r="AN1133" s="112">
        <v>6</v>
      </c>
      <c r="AO1133" s="113" t="s">
        <v>1266</v>
      </c>
      <c r="AP1133" s="113" t="s">
        <v>1267</v>
      </c>
      <c r="AQ1133" s="113" t="s">
        <v>1261</v>
      </c>
      <c r="AR1133" s="114" t="s">
        <v>1267</v>
      </c>
      <c r="AS1133" s="114"/>
      <c r="AT1133" s="120"/>
    </row>
    <row r="1134" spans="1:46" x14ac:dyDescent="0.25">
      <c r="A1134" s="106" t="s">
        <v>3295</v>
      </c>
      <c r="B1134" s="107" t="s">
        <v>1273</v>
      </c>
      <c r="C1134" s="107" t="s">
        <v>1257</v>
      </c>
      <c r="D1134" s="107" t="s">
        <v>34</v>
      </c>
      <c r="E1134" s="107" t="s">
        <v>61</v>
      </c>
      <c r="F1134" s="107" t="s">
        <v>131</v>
      </c>
      <c r="G1134" s="107" t="s">
        <v>132</v>
      </c>
      <c r="H1134" s="107" t="s">
        <v>2358</v>
      </c>
      <c r="I1134" s="107" t="s">
        <v>2558</v>
      </c>
      <c r="J1134" s="107" t="s">
        <v>2559</v>
      </c>
      <c r="K1134" s="107"/>
      <c r="L1134" s="108">
        <v>191</v>
      </c>
      <c r="M1134" s="93">
        <v>44</v>
      </c>
      <c r="N1134" s="108">
        <v>171.2927243</v>
      </c>
      <c r="O1134" s="107" t="s">
        <v>3296</v>
      </c>
      <c r="P1134" s="107"/>
      <c r="Q1134" s="107" t="s">
        <v>1321</v>
      </c>
      <c r="R1134" s="107" t="s">
        <v>2358</v>
      </c>
      <c r="S1134" s="107"/>
      <c r="T1134" s="93">
        <v>59</v>
      </c>
      <c r="U1134" s="109">
        <v>14</v>
      </c>
      <c r="V1134" s="110">
        <v>45931</v>
      </c>
      <c r="W1134" s="110"/>
      <c r="X1134" s="107" t="s">
        <v>1261</v>
      </c>
      <c r="Y1134" s="107" t="s">
        <v>1963</v>
      </c>
      <c r="Z1134" s="107"/>
      <c r="AA1134" s="107"/>
      <c r="AB1134" s="107"/>
      <c r="AC1134" s="107"/>
      <c r="AD1134" s="107" t="s">
        <v>1264</v>
      </c>
      <c r="AE1134" s="110">
        <v>45125</v>
      </c>
      <c r="AF1134" s="106" t="s">
        <v>2562</v>
      </c>
      <c r="AG1134" s="108">
        <v>0.03</v>
      </c>
      <c r="AH1134" s="108">
        <v>0.03</v>
      </c>
      <c r="AI1134" s="108">
        <v>5.73</v>
      </c>
      <c r="AJ1134" s="107" t="s">
        <v>26</v>
      </c>
      <c r="AK1134" s="97">
        <v>-101.15</v>
      </c>
      <c r="AL1134" s="108">
        <v>0</v>
      </c>
      <c r="AM1134" s="111"/>
      <c r="AN1134" s="112">
        <v>2</v>
      </c>
      <c r="AO1134" s="113" t="s">
        <v>1266</v>
      </c>
      <c r="AP1134" s="113" t="s">
        <v>1267</v>
      </c>
      <c r="AQ1134" s="113" t="s">
        <v>2561</v>
      </c>
      <c r="AR1134" s="114" t="s">
        <v>1267</v>
      </c>
      <c r="AS1134" s="114"/>
      <c r="AT1134" s="107" t="s">
        <v>2333</v>
      </c>
    </row>
    <row r="1135" spans="1:46" x14ac:dyDescent="0.25">
      <c r="A1135" s="106" t="s">
        <v>3297</v>
      </c>
      <c r="B1135" s="107" t="s">
        <v>1273</v>
      </c>
      <c r="C1135" s="107" t="s">
        <v>1257</v>
      </c>
      <c r="D1135" s="107" t="s">
        <v>34</v>
      </c>
      <c r="E1135" s="107" t="s">
        <v>61</v>
      </c>
      <c r="F1135" s="107" t="s">
        <v>131</v>
      </c>
      <c r="G1135" s="107" t="s">
        <v>132</v>
      </c>
      <c r="H1135" s="107" t="s">
        <v>2358</v>
      </c>
      <c r="I1135" s="107" t="s">
        <v>2558</v>
      </c>
      <c r="J1135" s="107" t="s">
        <v>2564</v>
      </c>
      <c r="K1135" s="107"/>
      <c r="L1135" s="108">
        <v>121</v>
      </c>
      <c r="M1135" s="93">
        <v>44</v>
      </c>
      <c r="N1135" s="108">
        <v>108.4482062</v>
      </c>
      <c r="O1135" s="107" t="s">
        <v>3298</v>
      </c>
      <c r="P1135" s="107"/>
      <c r="Q1135" s="107" t="s">
        <v>1321</v>
      </c>
      <c r="R1135" s="107" t="s">
        <v>2358</v>
      </c>
      <c r="S1135" s="107"/>
      <c r="T1135" s="93">
        <v>59</v>
      </c>
      <c r="U1135" s="109">
        <v>14</v>
      </c>
      <c r="V1135" s="110">
        <v>45931</v>
      </c>
      <c r="W1135" s="110"/>
      <c r="X1135" s="107" t="s">
        <v>1261</v>
      </c>
      <c r="Y1135" s="107" t="s">
        <v>1963</v>
      </c>
      <c r="Z1135" s="107"/>
      <c r="AA1135" s="107"/>
      <c r="AB1135" s="107"/>
      <c r="AC1135" s="107"/>
      <c r="AD1135" s="107" t="s">
        <v>1264</v>
      </c>
      <c r="AE1135" s="110">
        <v>45125</v>
      </c>
      <c r="AF1135" s="106" t="s">
        <v>2562</v>
      </c>
      <c r="AG1135" s="108">
        <v>0.02</v>
      </c>
      <c r="AH1135" s="108">
        <v>0.02</v>
      </c>
      <c r="AI1135" s="108">
        <v>4.91</v>
      </c>
      <c r="AJ1135" s="107" t="s">
        <v>26</v>
      </c>
      <c r="AK1135" s="97">
        <v>-150.86000000000001</v>
      </c>
      <c r="AL1135" s="108">
        <v>0</v>
      </c>
      <c r="AM1135" s="111"/>
      <c r="AN1135" s="112">
        <v>2</v>
      </c>
      <c r="AO1135" s="113" t="s">
        <v>1266</v>
      </c>
      <c r="AP1135" s="113" t="s">
        <v>1267</v>
      </c>
      <c r="AQ1135" s="113" t="s">
        <v>2561</v>
      </c>
      <c r="AR1135" s="114" t="s">
        <v>1267</v>
      </c>
      <c r="AS1135" s="114"/>
      <c r="AT1135" s="107" t="s">
        <v>2333</v>
      </c>
    </row>
    <row r="1136" spans="1:46" x14ac:dyDescent="0.25">
      <c r="A1136" s="106" t="s">
        <v>3299</v>
      </c>
      <c r="B1136" s="107" t="s">
        <v>1273</v>
      </c>
      <c r="C1136" s="107" t="s">
        <v>1257</v>
      </c>
      <c r="D1136" s="107" t="s">
        <v>34</v>
      </c>
      <c r="E1136" s="107" t="s">
        <v>61</v>
      </c>
      <c r="F1136" s="107" t="s">
        <v>131</v>
      </c>
      <c r="G1136" s="107" t="s">
        <v>132</v>
      </c>
      <c r="H1136" s="107" t="s">
        <v>2358</v>
      </c>
      <c r="I1136" s="107" t="s">
        <v>2558</v>
      </c>
      <c r="J1136" s="107" t="s">
        <v>2567</v>
      </c>
      <c r="K1136" s="107"/>
      <c r="L1136" s="108">
        <v>66</v>
      </c>
      <c r="M1136" s="93">
        <v>44</v>
      </c>
      <c r="N1136" s="108">
        <v>59.52371445</v>
      </c>
      <c r="O1136" s="107" t="s">
        <v>3300</v>
      </c>
      <c r="P1136" s="107"/>
      <c r="Q1136" s="107" t="s">
        <v>1321</v>
      </c>
      <c r="R1136" s="107" t="s">
        <v>2358</v>
      </c>
      <c r="S1136" s="107"/>
      <c r="T1136" s="93">
        <v>59</v>
      </c>
      <c r="U1136" s="109">
        <v>14</v>
      </c>
      <c r="V1136" s="110">
        <v>45931</v>
      </c>
      <c r="W1136" s="110"/>
      <c r="X1136" s="107" t="s">
        <v>1261</v>
      </c>
      <c r="Y1136" s="107" t="s">
        <v>1963</v>
      </c>
      <c r="Z1136" s="107"/>
      <c r="AA1136" s="107"/>
      <c r="AB1136" s="107"/>
      <c r="AC1136" s="107"/>
      <c r="AD1136" s="107" t="s">
        <v>1264</v>
      </c>
      <c r="AE1136" s="110">
        <v>45125</v>
      </c>
      <c r="AF1136" s="106" t="s">
        <v>2562</v>
      </c>
      <c r="AG1136" s="108">
        <v>0.01</v>
      </c>
      <c r="AH1136" s="108">
        <v>0.01</v>
      </c>
      <c r="AI1136" s="108">
        <v>4.3899999999999997</v>
      </c>
      <c r="AJ1136" s="107" t="s">
        <v>26</v>
      </c>
      <c r="AK1136" s="97">
        <v>-272.86</v>
      </c>
      <c r="AL1136" s="108">
        <v>0</v>
      </c>
      <c r="AM1136" s="111"/>
      <c r="AN1136" s="112">
        <v>2</v>
      </c>
      <c r="AO1136" s="113" t="s">
        <v>1266</v>
      </c>
      <c r="AP1136" s="113" t="s">
        <v>1267</v>
      </c>
      <c r="AQ1136" s="113" t="s">
        <v>2561</v>
      </c>
      <c r="AR1136" s="114" t="s">
        <v>1267</v>
      </c>
      <c r="AS1136" s="114"/>
      <c r="AT1136" s="107" t="s">
        <v>2333</v>
      </c>
    </row>
    <row r="1137" spans="1:46" x14ac:dyDescent="0.25">
      <c r="A1137" s="106" t="s">
        <v>3301</v>
      </c>
      <c r="B1137" s="107" t="s">
        <v>1273</v>
      </c>
      <c r="C1137" s="107" t="s">
        <v>1257</v>
      </c>
      <c r="D1137" s="107" t="s">
        <v>34</v>
      </c>
      <c r="E1137" s="107" t="s">
        <v>61</v>
      </c>
      <c r="F1137" s="107" t="s">
        <v>131</v>
      </c>
      <c r="G1137" s="107" t="s">
        <v>132</v>
      </c>
      <c r="H1137" s="107" t="s">
        <v>2358</v>
      </c>
      <c r="I1137" s="107" t="s">
        <v>2558</v>
      </c>
      <c r="J1137" s="107" t="s">
        <v>2570</v>
      </c>
      <c r="K1137" s="107"/>
      <c r="L1137" s="108">
        <v>133</v>
      </c>
      <c r="M1137" s="93">
        <v>44</v>
      </c>
      <c r="N1137" s="108">
        <v>119.98887499999999</v>
      </c>
      <c r="O1137" s="107" t="s">
        <v>3302</v>
      </c>
      <c r="P1137" s="107"/>
      <c r="Q1137" s="107" t="s">
        <v>1321</v>
      </c>
      <c r="R1137" s="107" t="s">
        <v>2358</v>
      </c>
      <c r="S1137" s="107"/>
      <c r="T1137" s="93">
        <v>59</v>
      </c>
      <c r="U1137" s="109">
        <v>14</v>
      </c>
      <c r="V1137" s="110">
        <v>45931</v>
      </c>
      <c r="W1137" s="110"/>
      <c r="X1137" s="107" t="s">
        <v>1261</v>
      </c>
      <c r="Y1137" s="107" t="s">
        <v>1963</v>
      </c>
      <c r="Z1137" s="107"/>
      <c r="AA1137" s="107"/>
      <c r="AB1137" s="107"/>
      <c r="AC1137" s="107"/>
      <c r="AD1137" s="107" t="s">
        <v>1264</v>
      </c>
      <c r="AE1137" s="110">
        <v>45125</v>
      </c>
      <c r="AF1137" s="106" t="s">
        <v>2562</v>
      </c>
      <c r="AG1137" s="108">
        <v>0.02</v>
      </c>
      <c r="AH1137" s="108">
        <v>0.02</v>
      </c>
      <c r="AI1137" s="108">
        <v>5.1100000000000003</v>
      </c>
      <c r="AJ1137" s="107" t="s">
        <v>26</v>
      </c>
      <c r="AK1137" s="97">
        <v>-140.06</v>
      </c>
      <c r="AL1137" s="108">
        <v>0</v>
      </c>
      <c r="AM1137" s="111"/>
      <c r="AN1137" s="112">
        <v>2</v>
      </c>
      <c r="AO1137" s="113" t="s">
        <v>1266</v>
      </c>
      <c r="AP1137" s="113" t="s">
        <v>1267</v>
      </c>
      <c r="AQ1137" s="113" t="s">
        <v>2561</v>
      </c>
      <c r="AR1137" s="114" t="s">
        <v>1267</v>
      </c>
      <c r="AS1137" s="114"/>
      <c r="AT1137" s="120" t="s">
        <v>2333</v>
      </c>
    </row>
    <row r="1138" spans="1:46" x14ac:dyDescent="0.25">
      <c r="A1138" s="106" t="s">
        <v>3303</v>
      </c>
      <c r="B1138" s="107" t="s">
        <v>1273</v>
      </c>
      <c r="C1138" s="107" t="s">
        <v>1257</v>
      </c>
      <c r="D1138" s="107" t="s">
        <v>34</v>
      </c>
      <c r="E1138" s="107" t="s">
        <v>61</v>
      </c>
      <c r="F1138" s="107" t="s">
        <v>131</v>
      </c>
      <c r="G1138" s="107" t="s">
        <v>132</v>
      </c>
      <c r="H1138" s="107" t="s">
        <v>2358</v>
      </c>
      <c r="I1138" s="107" t="s">
        <v>2558</v>
      </c>
      <c r="J1138" s="107" t="s">
        <v>2570</v>
      </c>
      <c r="K1138" s="107" t="s">
        <v>2035</v>
      </c>
      <c r="L1138" s="108">
        <v>133</v>
      </c>
      <c r="M1138" s="93">
        <v>44</v>
      </c>
      <c r="N1138" s="108">
        <v>119.98887499999999</v>
      </c>
      <c r="O1138" s="107" t="s">
        <v>3304</v>
      </c>
      <c r="P1138" s="107"/>
      <c r="Q1138" s="107" t="s">
        <v>1321</v>
      </c>
      <c r="R1138" s="107" t="s">
        <v>2358</v>
      </c>
      <c r="S1138" s="107" t="s">
        <v>2035</v>
      </c>
      <c r="T1138" s="93">
        <v>59</v>
      </c>
      <c r="U1138" s="109">
        <v>14</v>
      </c>
      <c r="V1138" s="110">
        <v>45931</v>
      </c>
      <c r="W1138" s="110"/>
      <c r="X1138" s="107" t="s">
        <v>1261</v>
      </c>
      <c r="Y1138" s="107" t="s">
        <v>1963</v>
      </c>
      <c r="Z1138" s="107"/>
      <c r="AA1138" s="107"/>
      <c r="AB1138" s="107"/>
      <c r="AC1138" s="107"/>
      <c r="AD1138" s="107" t="s">
        <v>1264</v>
      </c>
      <c r="AE1138" s="110">
        <v>45125</v>
      </c>
      <c r="AF1138" s="106" t="s">
        <v>2562</v>
      </c>
      <c r="AG1138" s="108">
        <v>2.1964999999999998E-2</v>
      </c>
      <c r="AH1138" s="108">
        <v>0.01</v>
      </c>
      <c r="AI1138" s="108">
        <v>4.16</v>
      </c>
      <c r="AJ1138" s="107" t="s">
        <v>26</v>
      </c>
      <c r="AK1138" s="97">
        <v>-120.54</v>
      </c>
      <c r="AL1138" s="108">
        <v>0.10928571428571429</v>
      </c>
      <c r="AM1138" s="111"/>
      <c r="AN1138" s="112">
        <v>2</v>
      </c>
      <c r="AO1138" s="113" t="s">
        <v>1266</v>
      </c>
      <c r="AP1138" s="113" t="s">
        <v>1267</v>
      </c>
      <c r="AQ1138" s="113" t="s">
        <v>2561</v>
      </c>
      <c r="AR1138" s="114" t="s">
        <v>1267</v>
      </c>
      <c r="AS1138" s="114"/>
      <c r="AT1138" s="107"/>
    </row>
    <row r="1139" spans="1:46" x14ac:dyDescent="0.25">
      <c r="A1139" s="106" t="s">
        <v>3305</v>
      </c>
      <c r="B1139" s="107" t="s">
        <v>1273</v>
      </c>
      <c r="C1139" s="107" t="s">
        <v>1257</v>
      </c>
      <c r="D1139" s="107" t="s">
        <v>34</v>
      </c>
      <c r="E1139" s="107" t="s">
        <v>61</v>
      </c>
      <c r="F1139" s="107" t="s">
        <v>131</v>
      </c>
      <c r="G1139" s="107" t="s">
        <v>3306</v>
      </c>
      <c r="H1139" s="107" t="s">
        <v>2358</v>
      </c>
      <c r="I1139" s="107" t="s">
        <v>3307</v>
      </c>
      <c r="J1139" s="107" t="s">
        <v>3308</v>
      </c>
      <c r="K1139" s="107" t="s">
        <v>2035</v>
      </c>
      <c r="L1139" s="108">
        <v>29.73</v>
      </c>
      <c r="M1139" s="93">
        <v>14</v>
      </c>
      <c r="N1139" s="108">
        <v>26.68</v>
      </c>
      <c r="O1139" s="107" t="s">
        <v>3309</v>
      </c>
      <c r="P1139" s="107"/>
      <c r="Q1139" s="107" t="s">
        <v>1321</v>
      </c>
      <c r="R1139" s="107" t="s">
        <v>2024</v>
      </c>
      <c r="S1139" s="107" t="s">
        <v>2035</v>
      </c>
      <c r="T1139" s="93">
        <v>22.75</v>
      </c>
      <c r="U1139" s="109">
        <v>10</v>
      </c>
      <c r="V1139" s="110">
        <v>45200</v>
      </c>
      <c r="W1139" s="110"/>
      <c r="X1139" s="107" t="s">
        <v>1261</v>
      </c>
      <c r="Y1139" s="107"/>
      <c r="Z1139" s="107"/>
      <c r="AA1139" s="107"/>
      <c r="AB1139" s="107"/>
      <c r="AC1139" s="107"/>
      <c r="AD1139" s="107" t="s">
        <v>1264</v>
      </c>
      <c r="AE1139" s="110">
        <v>45167</v>
      </c>
      <c r="AF1139" s="106" t="s">
        <v>3310</v>
      </c>
      <c r="AG1139" s="108">
        <v>4.8469999999999997E-3</v>
      </c>
      <c r="AH1139" s="108">
        <v>0</v>
      </c>
      <c r="AI1139" s="108">
        <v>1.9</v>
      </c>
      <c r="AJ1139" s="107" t="s">
        <v>26</v>
      </c>
      <c r="AK1139" s="97">
        <v>-66.599999999999994</v>
      </c>
      <c r="AL1139" s="108">
        <v>3.7999999999999999E-2</v>
      </c>
      <c r="AM1139" s="111"/>
      <c r="AN1139" s="112">
        <v>2</v>
      </c>
      <c r="AO1139" s="113" t="s">
        <v>1266</v>
      </c>
      <c r="AP1139" s="113" t="s">
        <v>1267</v>
      </c>
      <c r="AQ1139" s="113" t="s">
        <v>1261</v>
      </c>
      <c r="AR1139" s="114" t="s">
        <v>1267</v>
      </c>
      <c r="AS1139" s="114"/>
      <c r="AT1139" s="107"/>
    </row>
    <row r="1140" spans="1:46" x14ac:dyDescent="0.25">
      <c r="A1140" s="106" t="s">
        <v>3311</v>
      </c>
      <c r="B1140" s="107" t="s">
        <v>1273</v>
      </c>
      <c r="C1140" s="107" t="s">
        <v>1257</v>
      </c>
      <c r="D1140" s="107" t="s">
        <v>34</v>
      </c>
      <c r="E1140" s="107" t="s">
        <v>61</v>
      </c>
      <c r="F1140" s="107" t="s">
        <v>131</v>
      </c>
      <c r="G1140" s="107" t="s">
        <v>3306</v>
      </c>
      <c r="H1140" s="107" t="s">
        <v>2358</v>
      </c>
      <c r="I1140" s="107" t="s">
        <v>3307</v>
      </c>
      <c r="J1140" s="107" t="s">
        <v>3312</v>
      </c>
      <c r="K1140" s="107" t="s">
        <v>2356</v>
      </c>
      <c r="L1140" s="108">
        <v>55.66</v>
      </c>
      <c r="M1140" s="93">
        <v>20</v>
      </c>
      <c r="N1140" s="108">
        <v>49.94</v>
      </c>
      <c r="O1140" s="107" t="s">
        <v>3313</v>
      </c>
      <c r="P1140" s="107"/>
      <c r="Q1140" s="107" t="s">
        <v>1321</v>
      </c>
      <c r="R1140" s="107" t="s">
        <v>2024</v>
      </c>
      <c r="S1140" s="107" t="s">
        <v>2356</v>
      </c>
      <c r="T1140" s="93">
        <v>22.64</v>
      </c>
      <c r="U1140" s="109">
        <v>10</v>
      </c>
      <c r="V1140" s="110">
        <v>45200</v>
      </c>
      <c r="W1140" s="110"/>
      <c r="X1140" s="107" t="s">
        <v>1261</v>
      </c>
      <c r="Y1140" s="107"/>
      <c r="Z1140" s="107"/>
      <c r="AA1140" s="107"/>
      <c r="AB1140" s="107"/>
      <c r="AC1140" s="107"/>
      <c r="AD1140" s="107" t="s">
        <v>1264</v>
      </c>
      <c r="AE1140" s="110">
        <v>45167</v>
      </c>
      <c r="AF1140" s="106" t="s">
        <v>3310</v>
      </c>
      <c r="AG1140" s="108">
        <v>9.1299999999999992E-3</v>
      </c>
      <c r="AH1140" s="108">
        <v>0.01</v>
      </c>
      <c r="AI1140" s="108">
        <v>2.2200000000000002</v>
      </c>
      <c r="AJ1140" s="107" t="s">
        <v>26</v>
      </c>
      <c r="AK1140" s="97">
        <v>-40.33</v>
      </c>
      <c r="AL1140" s="108">
        <v>5.2000000000000005E-2</v>
      </c>
      <c r="AM1140" s="111"/>
      <c r="AN1140" s="112">
        <v>2</v>
      </c>
      <c r="AO1140" s="113" t="s">
        <v>1266</v>
      </c>
      <c r="AP1140" s="113" t="s">
        <v>1267</v>
      </c>
      <c r="AQ1140" s="113" t="s">
        <v>1261</v>
      </c>
      <c r="AR1140" s="114" t="s">
        <v>1267</v>
      </c>
      <c r="AS1140" s="114"/>
      <c r="AT1140" s="107"/>
    </row>
    <row r="1141" spans="1:46" x14ac:dyDescent="0.25">
      <c r="A1141" s="106" t="s">
        <v>3314</v>
      </c>
      <c r="B1141" s="107" t="s">
        <v>1273</v>
      </c>
      <c r="C1141" s="107" t="s">
        <v>1257</v>
      </c>
      <c r="D1141" s="107" t="s">
        <v>34</v>
      </c>
      <c r="E1141" s="107" t="s">
        <v>61</v>
      </c>
      <c r="F1141" s="107" t="s">
        <v>131</v>
      </c>
      <c r="G1141" s="107" t="s">
        <v>132</v>
      </c>
      <c r="H1141" s="107" t="s">
        <v>3315</v>
      </c>
      <c r="I1141" s="107" t="s">
        <v>1963</v>
      </c>
      <c r="J1141" s="107" t="s">
        <v>2559</v>
      </c>
      <c r="K1141" s="107"/>
      <c r="L1141" s="108">
        <v>1299</v>
      </c>
      <c r="M1141" s="93">
        <v>125</v>
      </c>
      <c r="N1141" s="108">
        <v>1167.8367679999999</v>
      </c>
      <c r="O1141" s="107" t="s">
        <v>3316</v>
      </c>
      <c r="P1141" s="107"/>
      <c r="Q1141" s="107" t="s">
        <v>1321</v>
      </c>
      <c r="R1141" s="107" t="s">
        <v>2449</v>
      </c>
      <c r="S1141" s="107"/>
      <c r="T1141" s="93">
        <v>426.57</v>
      </c>
      <c r="U1141" s="109">
        <v>11</v>
      </c>
      <c r="V1141" s="110">
        <v>45931</v>
      </c>
      <c r="W1141" s="110"/>
      <c r="X1141" s="107" t="s">
        <v>1261</v>
      </c>
      <c r="Y1141" s="107" t="s">
        <v>1963</v>
      </c>
      <c r="Z1141" s="107"/>
      <c r="AA1141" s="107"/>
      <c r="AB1141" s="107"/>
      <c r="AC1141" s="107"/>
      <c r="AD1141" s="107" t="s">
        <v>1264</v>
      </c>
      <c r="AE1141" s="110">
        <v>45125</v>
      </c>
      <c r="AF1141" s="106" t="s">
        <v>2562</v>
      </c>
      <c r="AG1141" s="108">
        <v>0.13</v>
      </c>
      <c r="AH1141" s="108">
        <v>0.12</v>
      </c>
      <c r="AI1141" s="108">
        <v>2.97</v>
      </c>
      <c r="AJ1141" s="107" t="s">
        <v>26</v>
      </c>
      <c r="AK1141" s="97">
        <v>-133.25</v>
      </c>
      <c r="AL1141" s="108">
        <v>1.0981818181818181</v>
      </c>
      <c r="AM1141" s="111"/>
      <c r="AN1141" s="112">
        <v>2</v>
      </c>
      <c r="AO1141" s="113" t="s">
        <v>1266</v>
      </c>
      <c r="AP1141" s="113" t="s">
        <v>1267</v>
      </c>
      <c r="AQ1141" s="113" t="s">
        <v>2561</v>
      </c>
      <c r="AR1141" s="114" t="s">
        <v>1267</v>
      </c>
      <c r="AS1141" s="114"/>
      <c r="AT1141" s="120"/>
    </row>
    <row r="1142" spans="1:46" x14ac:dyDescent="0.25">
      <c r="A1142" s="106" t="s">
        <v>3317</v>
      </c>
      <c r="B1142" s="107" t="s">
        <v>1273</v>
      </c>
      <c r="C1142" s="107" t="s">
        <v>1257</v>
      </c>
      <c r="D1142" s="107" t="s">
        <v>34</v>
      </c>
      <c r="E1142" s="107" t="s">
        <v>61</v>
      </c>
      <c r="F1142" s="107" t="s">
        <v>131</v>
      </c>
      <c r="G1142" s="107" t="s">
        <v>132</v>
      </c>
      <c r="H1142" s="107" t="s">
        <v>3315</v>
      </c>
      <c r="I1142" s="107" t="s">
        <v>1963</v>
      </c>
      <c r="J1142" s="107" t="s">
        <v>2564</v>
      </c>
      <c r="K1142" s="107"/>
      <c r="L1142" s="108">
        <v>476</v>
      </c>
      <c r="M1142" s="93">
        <v>63</v>
      </c>
      <c r="N1142" s="108">
        <v>427.55618679999998</v>
      </c>
      <c r="O1142" s="107" t="s">
        <v>3318</v>
      </c>
      <c r="P1142" s="107"/>
      <c r="Q1142" s="107" t="s">
        <v>1321</v>
      </c>
      <c r="R1142" s="107" t="s">
        <v>2449</v>
      </c>
      <c r="S1142" s="107"/>
      <c r="T1142" s="93">
        <v>426.57</v>
      </c>
      <c r="U1142" s="109">
        <v>11</v>
      </c>
      <c r="V1142" s="110">
        <v>45931</v>
      </c>
      <c r="W1142" s="110"/>
      <c r="X1142" s="107" t="s">
        <v>1261</v>
      </c>
      <c r="Y1142" s="107" t="s">
        <v>1963</v>
      </c>
      <c r="Z1142" s="107"/>
      <c r="AA1142" s="107"/>
      <c r="AB1142" s="107"/>
      <c r="AC1142" s="107"/>
      <c r="AD1142" s="107" t="s">
        <v>1264</v>
      </c>
      <c r="AE1142" s="110">
        <v>45125</v>
      </c>
      <c r="AF1142" s="106" t="s">
        <v>2562</v>
      </c>
      <c r="AG1142" s="108">
        <v>0.05</v>
      </c>
      <c r="AH1142" s="108">
        <v>0.04</v>
      </c>
      <c r="AI1142" s="108">
        <v>2.74</v>
      </c>
      <c r="AJ1142" s="107" t="s">
        <v>26</v>
      </c>
      <c r="AK1142" s="97">
        <v>-362.34</v>
      </c>
      <c r="AL1142" s="108">
        <v>0.7063636363636363</v>
      </c>
      <c r="AM1142" s="111"/>
      <c r="AN1142" s="112">
        <v>2</v>
      </c>
      <c r="AO1142" s="113" t="s">
        <v>1266</v>
      </c>
      <c r="AP1142" s="113" t="s">
        <v>1267</v>
      </c>
      <c r="AQ1142" s="113" t="s">
        <v>2561</v>
      </c>
      <c r="AR1142" s="114" t="s">
        <v>1267</v>
      </c>
      <c r="AS1142" s="114"/>
      <c r="AT1142" s="107"/>
    </row>
    <row r="1143" spans="1:46" x14ac:dyDescent="0.25">
      <c r="A1143" s="106" t="s">
        <v>3319</v>
      </c>
      <c r="B1143" s="107" t="s">
        <v>1273</v>
      </c>
      <c r="C1143" s="107" t="s">
        <v>1257</v>
      </c>
      <c r="D1143" s="107" t="s">
        <v>34</v>
      </c>
      <c r="E1143" s="107" t="s">
        <v>61</v>
      </c>
      <c r="F1143" s="107" t="s">
        <v>131</v>
      </c>
      <c r="G1143" s="107" t="s">
        <v>132</v>
      </c>
      <c r="H1143" s="107" t="s">
        <v>3315</v>
      </c>
      <c r="I1143" s="107" t="s">
        <v>1963</v>
      </c>
      <c r="J1143" s="107" t="s">
        <v>2567</v>
      </c>
      <c r="K1143" s="107"/>
      <c r="L1143" s="108">
        <v>895</v>
      </c>
      <c r="M1143" s="93">
        <v>63</v>
      </c>
      <c r="N1143" s="108">
        <v>804.3710638</v>
      </c>
      <c r="O1143" s="107" t="s">
        <v>3320</v>
      </c>
      <c r="P1143" s="107"/>
      <c r="Q1143" s="107" t="s">
        <v>1321</v>
      </c>
      <c r="R1143" s="107" t="s">
        <v>2449</v>
      </c>
      <c r="S1143" s="107"/>
      <c r="T1143" s="93">
        <v>426.57</v>
      </c>
      <c r="U1143" s="109">
        <v>11</v>
      </c>
      <c r="V1143" s="110">
        <v>45931</v>
      </c>
      <c r="W1143" s="110"/>
      <c r="X1143" s="107" t="s">
        <v>1261</v>
      </c>
      <c r="Y1143" s="107" t="s">
        <v>1963</v>
      </c>
      <c r="Z1143" s="107"/>
      <c r="AA1143" s="107"/>
      <c r="AB1143" s="107"/>
      <c r="AC1143" s="107"/>
      <c r="AD1143" s="107" t="s">
        <v>1264</v>
      </c>
      <c r="AE1143" s="110">
        <v>45125</v>
      </c>
      <c r="AF1143" s="106" t="s">
        <v>2562</v>
      </c>
      <c r="AG1143" s="108">
        <v>0.09</v>
      </c>
      <c r="AH1143" s="108">
        <v>0.08</v>
      </c>
      <c r="AI1143" s="108">
        <v>2.87</v>
      </c>
      <c r="AJ1143" s="107" t="s">
        <v>26</v>
      </c>
      <c r="AK1143" s="97">
        <v>-194.43</v>
      </c>
      <c r="AL1143" s="108">
        <v>0.93454545454545446</v>
      </c>
      <c r="AM1143" s="111"/>
      <c r="AN1143" s="112">
        <v>2</v>
      </c>
      <c r="AO1143" s="113" t="s">
        <v>1266</v>
      </c>
      <c r="AP1143" s="113" t="s">
        <v>1267</v>
      </c>
      <c r="AQ1143" s="113" t="s">
        <v>2561</v>
      </c>
      <c r="AR1143" s="114" t="s">
        <v>1267</v>
      </c>
      <c r="AS1143" s="114"/>
      <c r="AT1143" s="107"/>
    </row>
    <row r="1144" spans="1:46" x14ac:dyDescent="0.25">
      <c r="A1144" s="106" t="s">
        <v>3321</v>
      </c>
      <c r="B1144" s="107" t="s">
        <v>1273</v>
      </c>
      <c r="C1144" s="107" t="s">
        <v>1257</v>
      </c>
      <c r="D1144" s="107" t="s">
        <v>34</v>
      </c>
      <c r="E1144" s="107" t="s">
        <v>61</v>
      </c>
      <c r="F1144" s="107" t="s">
        <v>131</v>
      </c>
      <c r="G1144" s="107" t="s">
        <v>132</v>
      </c>
      <c r="H1144" s="107" t="s">
        <v>3315</v>
      </c>
      <c r="I1144" s="107" t="s">
        <v>1963</v>
      </c>
      <c r="J1144" s="107" t="s">
        <v>2582</v>
      </c>
      <c r="K1144" s="107"/>
      <c r="L1144" s="108">
        <v>71</v>
      </c>
      <c r="M1144" s="93">
        <v>36</v>
      </c>
      <c r="N1144" s="108">
        <v>64.090482460000004</v>
      </c>
      <c r="O1144" s="107" t="s">
        <v>3322</v>
      </c>
      <c r="P1144" s="107"/>
      <c r="Q1144" s="107" t="s">
        <v>1321</v>
      </c>
      <c r="R1144" s="107" t="s">
        <v>2449</v>
      </c>
      <c r="S1144" s="107"/>
      <c r="T1144" s="93">
        <v>426.57</v>
      </c>
      <c r="U1144" s="109">
        <v>11</v>
      </c>
      <c r="V1144" s="110">
        <v>45931</v>
      </c>
      <c r="W1144" s="110"/>
      <c r="X1144" s="107" t="s">
        <v>1261</v>
      </c>
      <c r="Y1144" s="107" t="s">
        <v>1963</v>
      </c>
      <c r="Z1144" s="107"/>
      <c r="AA1144" s="107"/>
      <c r="AB1144" s="107"/>
      <c r="AC1144" s="107"/>
      <c r="AD1144" s="107" t="s">
        <v>1264</v>
      </c>
      <c r="AE1144" s="110">
        <v>45125</v>
      </c>
      <c r="AF1144" s="106" t="s">
        <v>2562</v>
      </c>
      <c r="AG1144" s="108">
        <v>0.01</v>
      </c>
      <c r="AH1144" s="108">
        <v>0.01</v>
      </c>
      <c r="AI1144" s="108">
        <v>2.64</v>
      </c>
      <c r="AJ1144" s="107" t="s">
        <v>26</v>
      </c>
      <c r="AK1144" s="97">
        <v>-2431.02</v>
      </c>
      <c r="AL1144" s="108">
        <v>0.54181818181818187</v>
      </c>
      <c r="AM1144" s="111"/>
      <c r="AN1144" s="112">
        <v>2</v>
      </c>
      <c r="AO1144" s="113" t="s">
        <v>1266</v>
      </c>
      <c r="AP1144" s="113" t="s">
        <v>1267</v>
      </c>
      <c r="AQ1144" s="113" t="s">
        <v>2561</v>
      </c>
      <c r="AR1144" s="114" t="s">
        <v>1267</v>
      </c>
      <c r="AS1144" s="114"/>
      <c r="AT1144" s="107"/>
    </row>
    <row r="1145" spans="1:46" x14ac:dyDescent="0.25">
      <c r="A1145" s="106" t="s">
        <v>3323</v>
      </c>
      <c r="B1145" s="107" t="s">
        <v>1273</v>
      </c>
      <c r="C1145" s="107" t="s">
        <v>1257</v>
      </c>
      <c r="D1145" s="107" t="s">
        <v>34</v>
      </c>
      <c r="E1145" s="107" t="s">
        <v>61</v>
      </c>
      <c r="F1145" s="107" t="s">
        <v>131</v>
      </c>
      <c r="G1145" s="107" t="s">
        <v>132</v>
      </c>
      <c r="H1145" s="107" t="s">
        <v>2358</v>
      </c>
      <c r="I1145" s="107" t="s">
        <v>2585</v>
      </c>
      <c r="J1145" s="107" t="s">
        <v>2559</v>
      </c>
      <c r="K1145" s="107"/>
      <c r="L1145" s="108">
        <v>54.302790827601591</v>
      </c>
      <c r="M1145" s="93">
        <v>38</v>
      </c>
      <c r="N1145" s="108">
        <v>48.82</v>
      </c>
      <c r="O1145" s="107" t="s">
        <v>3324</v>
      </c>
      <c r="P1145" s="107"/>
      <c r="Q1145" s="107" t="s">
        <v>1321</v>
      </c>
      <c r="R1145" s="107" t="s">
        <v>2358</v>
      </c>
      <c r="S1145" s="107"/>
      <c r="T1145" s="93">
        <v>45</v>
      </c>
      <c r="U1145" s="109">
        <v>14</v>
      </c>
      <c r="V1145" s="110">
        <v>45931</v>
      </c>
      <c r="W1145" s="110"/>
      <c r="X1145" s="107" t="s">
        <v>1261</v>
      </c>
      <c r="Y1145" s="107" t="s">
        <v>1963</v>
      </c>
      <c r="Z1145" s="107"/>
      <c r="AA1145" s="107"/>
      <c r="AB1145" s="107"/>
      <c r="AC1145" s="107"/>
      <c r="AD1145" s="107" t="s">
        <v>1331</v>
      </c>
      <c r="AE1145" s="110"/>
      <c r="AF1145" s="106"/>
      <c r="AG1145" s="108">
        <v>5.1267493205157518E-3</v>
      </c>
      <c r="AH1145" s="108">
        <v>5.3455029227740258E-3</v>
      </c>
      <c r="AI1145" s="108">
        <v>0.32928957738578063</v>
      </c>
      <c r="AJ1145" s="107" t="s">
        <v>1267</v>
      </c>
      <c r="AK1145" s="97">
        <v>72.571711472309758</v>
      </c>
      <c r="AL1145" s="108">
        <v>3.6072568192621092E-2</v>
      </c>
      <c r="AM1145" s="111"/>
      <c r="AN1145" s="112">
        <v>2</v>
      </c>
      <c r="AO1145" s="113" t="s">
        <v>1266</v>
      </c>
      <c r="AP1145" s="113" t="s">
        <v>1267</v>
      </c>
      <c r="AQ1145" s="113" t="s">
        <v>2561</v>
      </c>
      <c r="AR1145" s="114" t="s">
        <v>1267</v>
      </c>
      <c r="AS1145" s="114"/>
      <c r="AT1145" s="107"/>
    </row>
    <row r="1146" spans="1:46" x14ac:dyDescent="0.25">
      <c r="A1146" s="106" t="s">
        <v>3325</v>
      </c>
      <c r="B1146" s="107" t="s">
        <v>1273</v>
      </c>
      <c r="C1146" s="107" t="s">
        <v>1257</v>
      </c>
      <c r="D1146" s="107" t="s">
        <v>34</v>
      </c>
      <c r="E1146" s="107" t="s">
        <v>61</v>
      </c>
      <c r="F1146" s="107" t="s">
        <v>131</v>
      </c>
      <c r="G1146" s="107" t="s">
        <v>132</v>
      </c>
      <c r="H1146" s="107" t="s">
        <v>2358</v>
      </c>
      <c r="I1146" s="107" t="s">
        <v>2585</v>
      </c>
      <c r="J1146" s="107" t="s">
        <v>2567</v>
      </c>
      <c r="K1146" s="107"/>
      <c r="L1146" s="108">
        <v>41.433407585582941</v>
      </c>
      <c r="M1146" s="93">
        <v>38</v>
      </c>
      <c r="N1146" s="108">
        <v>37.25</v>
      </c>
      <c r="O1146" s="107" t="s">
        <v>3326</v>
      </c>
      <c r="P1146" s="107"/>
      <c r="Q1146" s="107" t="s">
        <v>1321</v>
      </c>
      <c r="R1146" s="107" t="s">
        <v>2358</v>
      </c>
      <c r="S1146" s="107"/>
      <c r="T1146" s="93">
        <v>45</v>
      </c>
      <c r="U1146" s="109">
        <v>14</v>
      </c>
      <c r="V1146" s="110">
        <v>45931</v>
      </c>
      <c r="W1146" s="110"/>
      <c r="X1146" s="107" t="s">
        <v>1261</v>
      </c>
      <c r="Y1146" s="107" t="s">
        <v>1963</v>
      </c>
      <c r="Z1146" s="107"/>
      <c r="AA1146" s="107"/>
      <c r="AB1146" s="107"/>
      <c r="AC1146" s="107"/>
      <c r="AD1146" s="107" t="s">
        <v>1331</v>
      </c>
      <c r="AE1146" s="110"/>
      <c r="AF1146" s="106"/>
      <c r="AG1146" s="108">
        <v>3.9117454360756195E-3</v>
      </c>
      <c r="AH1146" s="108">
        <v>4.0786559580772734E-3</v>
      </c>
      <c r="AI1146" s="108">
        <v>0.25125024083613945</v>
      </c>
      <c r="AJ1146" s="107" t="s">
        <v>1267</v>
      </c>
      <c r="AK1146" s="97">
        <v>100.52534235057315</v>
      </c>
      <c r="AL1146" s="108">
        <v>2.7523620753280131E-2</v>
      </c>
      <c r="AM1146" s="111"/>
      <c r="AN1146" s="112">
        <v>2</v>
      </c>
      <c r="AO1146" s="113" t="s">
        <v>1266</v>
      </c>
      <c r="AP1146" s="113" t="s">
        <v>1267</v>
      </c>
      <c r="AQ1146" s="113" t="s">
        <v>2561</v>
      </c>
      <c r="AR1146" s="114" t="s">
        <v>1267</v>
      </c>
      <c r="AS1146" s="114"/>
      <c r="AT1146" s="107"/>
    </row>
    <row r="1147" spans="1:46" x14ac:dyDescent="0.25">
      <c r="A1147" s="106" t="s">
        <v>3327</v>
      </c>
      <c r="B1147" s="107" t="s">
        <v>1273</v>
      </c>
      <c r="C1147" s="107" t="s">
        <v>1257</v>
      </c>
      <c r="D1147" s="107" t="s">
        <v>34</v>
      </c>
      <c r="E1147" s="107" t="s">
        <v>61</v>
      </c>
      <c r="F1147" s="107" t="s">
        <v>131</v>
      </c>
      <c r="G1147" s="107" t="s">
        <v>132</v>
      </c>
      <c r="H1147" s="107" t="s">
        <v>2358</v>
      </c>
      <c r="I1147" s="107" t="s">
        <v>2585</v>
      </c>
      <c r="J1147" s="107" t="s">
        <v>2564</v>
      </c>
      <c r="K1147" s="107"/>
      <c r="L1147" s="108">
        <v>22.691047375728644</v>
      </c>
      <c r="M1147" s="93">
        <v>38</v>
      </c>
      <c r="N1147" s="108">
        <v>20.399999999999999</v>
      </c>
      <c r="O1147" s="107" t="s">
        <v>3328</v>
      </c>
      <c r="P1147" s="107"/>
      <c r="Q1147" s="107" t="s">
        <v>1321</v>
      </c>
      <c r="R1147" s="107" t="s">
        <v>2358</v>
      </c>
      <c r="S1147" s="107"/>
      <c r="T1147" s="93">
        <v>45</v>
      </c>
      <c r="U1147" s="109">
        <v>14</v>
      </c>
      <c r="V1147" s="110">
        <v>45931</v>
      </c>
      <c r="W1147" s="110"/>
      <c r="X1147" s="107" t="s">
        <v>1261</v>
      </c>
      <c r="Y1147" s="107" t="s">
        <v>1963</v>
      </c>
      <c r="Z1147" s="107"/>
      <c r="AA1147" s="107"/>
      <c r="AB1147" s="107"/>
      <c r="AC1147" s="107"/>
      <c r="AD1147" s="107" t="s">
        <v>1331</v>
      </c>
      <c r="AE1147" s="110"/>
      <c r="AF1147" s="106"/>
      <c r="AG1147" s="108">
        <v>2.1422713260655741E-3</v>
      </c>
      <c r="AH1147" s="108">
        <v>2.2336800414705063E-3</v>
      </c>
      <c r="AI1147" s="108">
        <v>0.13759744733039583</v>
      </c>
      <c r="AJ1147" s="107" t="s">
        <v>1267</v>
      </c>
      <c r="AK1147" s="97">
        <v>197.95078328209129</v>
      </c>
      <c r="AL1147" s="108">
        <v>1.5073338613876905E-2</v>
      </c>
      <c r="AM1147" s="111"/>
      <c r="AN1147" s="112">
        <v>2</v>
      </c>
      <c r="AO1147" s="113" t="s">
        <v>1266</v>
      </c>
      <c r="AP1147" s="113" t="s">
        <v>1267</v>
      </c>
      <c r="AQ1147" s="113" t="s">
        <v>2561</v>
      </c>
      <c r="AR1147" s="114" t="s">
        <v>1267</v>
      </c>
      <c r="AS1147" s="114"/>
      <c r="AT1147" s="107"/>
    </row>
    <row r="1148" spans="1:46" x14ac:dyDescent="0.25">
      <c r="A1148" s="106" t="s">
        <v>3329</v>
      </c>
      <c r="B1148" s="107" t="s">
        <v>1273</v>
      </c>
      <c r="C1148" s="107" t="s">
        <v>1257</v>
      </c>
      <c r="D1148" s="107" t="s">
        <v>34</v>
      </c>
      <c r="E1148" s="107" t="s">
        <v>61</v>
      </c>
      <c r="F1148" s="107" t="s">
        <v>131</v>
      </c>
      <c r="G1148" s="107" t="s">
        <v>132</v>
      </c>
      <c r="H1148" s="107" t="s">
        <v>2358</v>
      </c>
      <c r="I1148" s="107" t="s">
        <v>2585</v>
      </c>
      <c r="J1148" s="107" t="s">
        <v>2570</v>
      </c>
      <c r="K1148" s="107"/>
      <c r="L1148" s="108">
        <v>46.850338993416202</v>
      </c>
      <c r="M1148" s="93">
        <v>38</v>
      </c>
      <c r="N1148" s="108">
        <v>42.12</v>
      </c>
      <c r="O1148" s="107" t="s">
        <v>3330</v>
      </c>
      <c r="P1148" s="107"/>
      <c r="Q1148" s="107" t="s">
        <v>1321</v>
      </c>
      <c r="R1148" s="107" t="s">
        <v>2358</v>
      </c>
      <c r="S1148" s="107"/>
      <c r="T1148" s="93">
        <v>45</v>
      </c>
      <c r="U1148" s="109">
        <v>14</v>
      </c>
      <c r="V1148" s="110">
        <v>45931</v>
      </c>
      <c r="W1148" s="110"/>
      <c r="X1148" s="107" t="s">
        <v>1261</v>
      </c>
      <c r="Y1148" s="107" t="s">
        <v>1963</v>
      </c>
      <c r="Z1148" s="107"/>
      <c r="AA1148" s="107"/>
      <c r="AB1148" s="107"/>
      <c r="AC1148" s="107"/>
      <c r="AD1148" s="107" t="s">
        <v>1331</v>
      </c>
      <c r="AE1148" s="110"/>
      <c r="AF1148" s="106"/>
      <c r="AG1148" s="108">
        <v>4.423160208523627E-3</v>
      </c>
      <c r="AH1148" s="108">
        <v>4.611892320918516E-3</v>
      </c>
      <c r="AI1148" s="108">
        <v>0.28409825889981727</v>
      </c>
      <c r="AJ1148" s="107" t="s">
        <v>1267</v>
      </c>
      <c r="AK1148" s="97">
        <v>86.887576146813828</v>
      </c>
      <c r="AL1148" s="108">
        <v>3.1122010902769365E-2</v>
      </c>
      <c r="AM1148" s="111"/>
      <c r="AN1148" s="112">
        <v>2</v>
      </c>
      <c r="AO1148" s="113" t="s">
        <v>1266</v>
      </c>
      <c r="AP1148" s="113" t="s">
        <v>1267</v>
      </c>
      <c r="AQ1148" s="113" t="s">
        <v>2561</v>
      </c>
      <c r="AR1148" s="114" t="s">
        <v>1267</v>
      </c>
      <c r="AS1148" s="114"/>
      <c r="AT1148" s="120"/>
    </row>
    <row r="1149" spans="1:46" x14ac:dyDescent="0.25">
      <c r="A1149" s="106" t="s">
        <v>3331</v>
      </c>
      <c r="B1149" s="107" t="s">
        <v>1273</v>
      </c>
      <c r="C1149" s="107" t="s">
        <v>1257</v>
      </c>
      <c r="D1149" s="107" t="s">
        <v>34</v>
      </c>
      <c r="E1149" s="107" t="s">
        <v>61</v>
      </c>
      <c r="F1149" s="107" t="s">
        <v>131</v>
      </c>
      <c r="G1149" s="107" t="s">
        <v>132</v>
      </c>
      <c r="H1149" s="107" t="s">
        <v>2358</v>
      </c>
      <c r="I1149" s="107" t="s">
        <v>2585</v>
      </c>
      <c r="J1149" s="107" t="s">
        <v>2570</v>
      </c>
      <c r="K1149" s="107" t="s">
        <v>2035</v>
      </c>
      <c r="L1149" s="108">
        <v>46.850338993416202</v>
      </c>
      <c r="M1149" s="93">
        <v>38</v>
      </c>
      <c r="N1149" s="108">
        <v>42.12</v>
      </c>
      <c r="O1149" s="107" t="s">
        <v>3332</v>
      </c>
      <c r="P1149" s="107"/>
      <c r="Q1149" s="107" t="s">
        <v>1321</v>
      </c>
      <c r="R1149" s="107" t="s">
        <v>2358</v>
      </c>
      <c r="S1149" s="107" t="s">
        <v>2035</v>
      </c>
      <c r="T1149" s="93">
        <v>45</v>
      </c>
      <c r="U1149" s="109">
        <v>14</v>
      </c>
      <c r="V1149" s="110">
        <v>45931</v>
      </c>
      <c r="W1149" s="110"/>
      <c r="X1149" s="107" t="s">
        <v>1261</v>
      </c>
      <c r="Y1149" s="107" t="s">
        <v>1963</v>
      </c>
      <c r="Z1149" s="107"/>
      <c r="AA1149" s="107"/>
      <c r="AB1149" s="107"/>
      <c r="AC1149" s="107"/>
      <c r="AD1149" s="107" t="s">
        <v>1331</v>
      </c>
      <c r="AE1149" s="110"/>
      <c r="AF1149" s="106"/>
      <c r="AG1149" s="108">
        <v>4.423160208523627E-3</v>
      </c>
      <c r="AH1149" s="108">
        <v>4.611892320918516E-3</v>
      </c>
      <c r="AI1149" s="108">
        <v>0.28409825889981727</v>
      </c>
      <c r="AJ1149" s="107" t="s">
        <v>1267</v>
      </c>
      <c r="AK1149" s="97">
        <v>86.887576146813828</v>
      </c>
      <c r="AL1149" s="108">
        <v>3.1122010902769365E-2</v>
      </c>
      <c r="AM1149" s="111"/>
      <c r="AN1149" s="112">
        <v>2</v>
      </c>
      <c r="AO1149" s="113" t="s">
        <v>1266</v>
      </c>
      <c r="AP1149" s="113" t="s">
        <v>1267</v>
      </c>
      <c r="AQ1149" s="113" t="s">
        <v>2561</v>
      </c>
      <c r="AR1149" s="114" t="s">
        <v>1267</v>
      </c>
      <c r="AS1149" s="114"/>
      <c r="AT1149" s="107"/>
    </row>
    <row r="1150" spans="1:46" x14ac:dyDescent="0.25">
      <c r="A1150" s="106" t="s">
        <v>4337</v>
      </c>
      <c r="B1150" s="107" t="s">
        <v>1273</v>
      </c>
      <c r="C1150" s="107" t="s">
        <v>1257</v>
      </c>
      <c r="D1150" s="107" t="s">
        <v>21</v>
      </c>
      <c r="E1150" s="107" t="s">
        <v>135</v>
      </c>
      <c r="F1150" s="107" t="s">
        <v>695</v>
      </c>
      <c r="G1150" s="107" t="s">
        <v>1780</v>
      </c>
      <c r="H1150" s="107" t="s">
        <v>4338</v>
      </c>
      <c r="I1150" s="107" t="s">
        <v>4339</v>
      </c>
      <c r="J1150" s="107" t="s">
        <v>4340</v>
      </c>
      <c r="K1150" s="107"/>
      <c r="L1150" s="108">
        <v>110.59565318353742</v>
      </c>
      <c r="M1150" s="93">
        <v>30</v>
      </c>
      <c r="N1150" s="108">
        <v>99.393907714623069</v>
      </c>
      <c r="O1150" s="107" t="s">
        <v>4341</v>
      </c>
      <c r="P1150" s="107"/>
      <c r="Q1150" s="107"/>
      <c r="R1150" s="107"/>
      <c r="S1150" s="107"/>
      <c r="T1150" s="93">
        <v>96.537300000000002</v>
      </c>
      <c r="U1150" s="109">
        <v>12</v>
      </c>
      <c r="V1150" s="110">
        <v>46113</v>
      </c>
      <c r="W1150" s="110"/>
      <c r="X1150" s="107" t="s">
        <v>4342</v>
      </c>
      <c r="Y1150" s="107"/>
      <c r="Z1150" s="107"/>
      <c r="AA1150" s="107"/>
      <c r="AB1150" s="107"/>
      <c r="AC1150" s="107"/>
      <c r="AD1150" s="107" t="s">
        <v>1331</v>
      </c>
      <c r="AE1150" s="110"/>
      <c r="AF1150" s="106"/>
      <c r="AG1150" s="108">
        <v>9.2784111949443162E-3</v>
      </c>
      <c r="AH1150" s="108">
        <v>9.6670645202445015E-3</v>
      </c>
      <c r="AI1150" s="108">
        <v>0.55901630153313298</v>
      </c>
      <c r="AJ1150" s="107" t="s">
        <v>1267</v>
      </c>
      <c r="AK1150" s="97">
        <v>75.448453609509329</v>
      </c>
      <c r="AL1150" s="108">
        <v>8.5711631217241444E-2</v>
      </c>
      <c r="AM1150" s="111"/>
      <c r="AN1150" s="112">
        <v>8</v>
      </c>
      <c r="AO1150" s="113" t="s">
        <v>1266</v>
      </c>
      <c r="AP1150" s="113" t="s">
        <v>1267</v>
      </c>
      <c r="AQ1150" s="113" t="s">
        <v>1261</v>
      </c>
      <c r="AR1150" s="114" t="s">
        <v>1267</v>
      </c>
      <c r="AS1150" s="114"/>
      <c r="AT1150" s="107"/>
    </row>
    <row r="1151" spans="1:46" x14ac:dyDescent="0.25">
      <c r="A1151" s="106" t="s">
        <v>4343</v>
      </c>
      <c r="B1151" s="107" t="s">
        <v>1273</v>
      </c>
      <c r="C1151" s="107" t="s">
        <v>1257</v>
      </c>
      <c r="D1151" s="107" t="s">
        <v>21</v>
      </c>
      <c r="E1151" s="107" t="s">
        <v>135</v>
      </c>
      <c r="F1151" s="107" t="s">
        <v>695</v>
      </c>
      <c r="G1151" s="107" t="s">
        <v>1780</v>
      </c>
      <c r="H1151" s="107" t="s">
        <v>4338</v>
      </c>
      <c r="I1151" s="107" t="s">
        <v>4339</v>
      </c>
      <c r="J1151" s="107" t="s">
        <v>4344</v>
      </c>
      <c r="K1151" s="107"/>
      <c r="L1151" s="108">
        <v>75.819937154903869</v>
      </c>
      <c r="M1151" s="93">
        <v>15</v>
      </c>
      <c r="N1151" s="108">
        <v>68.140470439617644</v>
      </c>
      <c r="O1151" s="107" t="s">
        <v>4345</v>
      </c>
      <c r="P1151" s="107"/>
      <c r="Q1151" s="107"/>
      <c r="R1151" s="107"/>
      <c r="S1151" s="107"/>
      <c r="T1151" s="93">
        <v>52.107100000000003</v>
      </c>
      <c r="U1151" s="109">
        <v>12</v>
      </c>
      <c r="V1151" s="110">
        <v>46113</v>
      </c>
      <c r="W1151" s="110"/>
      <c r="X1151" s="107" t="s">
        <v>4342</v>
      </c>
      <c r="Y1151" s="107"/>
      <c r="Z1151" s="107"/>
      <c r="AA1151" s="107"/>
      <c r="AB1151" s="107"/>
      <c r="AC1151" s="107"/>
      <c r="AD1151" s="107" t="s">
        <v>1331</v>
      </c>
      <c r="AE1151" s="110"/>
      <c r="AF1151" s="106"/>
      <c r="AG1151" s="108">
        <v>6.3609059980917178E-3</v>
      </c>
      <c r="AH1151" s="108">
        <v>6.6273511055716817E-3</v>
      </c>
      <c r="AI1151" s="108">
        <v>0.78816028239515068</v>
      </c>
      <c r="AJ1151" s="107" t="s">
        <v>1267</v>
      </c>
      <c r="AK1151" s="97">
        <v>46.556540701218573</v>
      </c>
      <c r="AL1151" s="108">
        <v>5.8760451295050448E-2</v>
      </c>
      <c r="AM1151" s="111"/>
      <c r="AN1151" s="112">
        <v>8</v>
      </c>
      <c r="AO1151" s="113" t="s">
        <v>1266</v>
      </c>
      <c r="AP1151" s="113" t="s">
        <v>1267</v>
      </c>
      <c r="AQ1151" s="113" t="s">
        <v>1261</v>
      </c>
      <c r="AR1151" s="114" t="s">
        <v>1267</v>
      </c>
      <c r="AS1151" s="114"/>
      <c r="AT1151" s="107"/>
    </row>
    <row r="1152" spans="1:46" x14ac:dyDescent="0.25">
      <c r="A1152" s="106" t="s">
        <v>4346</v>
      </c>
      <c r="B1152" s="107" t="s">
        <v>1273</v>
      </c>
      <c r="C1152" s="107" t="s">
        <v>1257</v>
      </c>
      <c r="D1152" s="107" t="s">
        <v>21</v>
      </c>
      <c r="E1152" s="107" t="s">
        <v>135</v>
      </c>
      <c r="F1152" s="107" t="s">
        <v>695</v>
      </c>
      <c r="G1152" s="107" t="s">
        <v>1780</v>
      </c>
      <c r="H1152" s="107" t="s">
        <v>4338</v>
      </c>
      <c r="I1152" s="107" t="s">
        <v>4347</v>
      </c>
      <c r="J1152" s="107" t="s">
        <v>4340</v>
      </c>
      <c r="K1152" s="107"/>
      <c r="L1152" s="108">
        <v>264.05442859447049</v>
      </c>
      <c r="M1152" s="93">
        <v>60</v>
      </c>
      <c r="N1152" s="108">
        <v>237.309521232278</v>
      </c>
      <c r="O1152" s="107" t="s">
        <v>4348</v>
      </c>
      <c r="P1152" s="107"/>
      <c r="Q1152" s="107"/>
      <c r="R1152" s="107"/>
      <c r="S1152" s="107"/>
      <c r="T1152" s="93">
        <v>114.22199999999999</v>
      </c>
      <c r="U1152" s="109">
        <v>12.000000000000002</v>
      </c>
      <c r="V1152" s="110">
        <v>46113</v>
      </c>
      <c r="W1152" s="110"/>
      <c r="X1152" s="107" t="s">
        <v>4342</v>
      </c>
      <c r="Y1152" s="107"/>
      <c r="Z1152" s="107"/>
      <c r="AA1152" s="107"/>
      <c r="AB1152" s="107"/>
      <c r="AC1152" s="107"/>
      <c r="AD1152" s="107" t="s">
        <v>1331</v>
      </c>
      <c r="AE1152" s="110"/>
      <c r="AF1152" s="106"/>
      <c r="AG1152" s="108">
        <v>2.2152819715976432E-2</v>
      </c>
      <c r="AH1152" s="108">
        <v>2.3080755206923535E-2</v>
      </c>
      <c r="AI1152" s="108">
        <v>1.0092126253192812</v>
      </c>
      <c r="AJ1152" s="107" t="s">
        <v>26</v>
      </c>
      <c r="AK1152" s="97">
        <v>28.501150650320792</v>
      </c>
      <c r="AL1152" s="108">
        <v>0.20464218216071448</v>
      </c>
      <c r="AM1152" s="111"/>
      <c r="AN1152" s="112">
        <v>8</v>
      </c>
      <c r="AO1152" s="113" t="s">
        <v>1266</v>
      </c>
      <c r="AP1152" s="113" t="s">
        <v>1267</v>
      </c>
      <c r="AQ1152" s="113" t="s">
        <v>1261</v>
      </c>
      <c r="AR1152" s="114" t="s">
        <v>1267</v>
      </c>
      <c r="AS1152" s="114"/>
      <c r="AT1152" s="107"/>
    </row>
    <row r="1153" spans="1:46" x14ac:dyDescent="0.25">
      <c r="A1153" s="106" t="s">
        <v>4349</v>
      </c>
      <c r="B1153" s="107" t="s">
        <v>1273</v>
      </c>
      <c r="C1153" s="107" t="s">
        <v>1257</v>
      </c>
      <c r="D1153" s="107" t="s">
        <v>21</v>
      </c>
      <c r="E1153" s="107" t="s">
        <v>135</v>
      </c>
      <c r="F1153" s="107" t="s">
        <v>695</v>
      </c>
      <c r="G1153" s="107" t="s">
        <v>1780</v>
      </c>
      <c r="H1153" s="107" t="s">
        <v>4338</v>
      </c>
      <c r="I1153" s="107" t="s">
        <v>4347</v>
      </c>
      <c r="J1153" s="107" t="s">
        <v>4344</v>
      </c>
      <c r="K1153" s="107"/>
      <c r="L1153" s="108">
        <v>181.02510908165547</v>
      </c>
      <c r="M1153" s="93">
        <v>30</v>
      </c>
      <c r="N1153" s="108">
        <v>162.68987494682057</v>
      </c>
      <c r="O1153" s="107" t="s">
        <v>4350</v>
      </c>
      <c r="P1153" s="107"/>
      <c r="Q1153" s="107"/>
      <c r="R1153" s="107"/>
      <c r="S1153" s="107"/>
      <c r="T1153" s="93">
        <v>69.791700000000006</v>
      </c>
      <c r="U1153" s="109">
        <v>12</v>
      </c>
      <c r="V1153" s="110">
        <v>46113</v>
      </c>
      <c r="W1153" s="110"/>
      <c r="X1153" s="107" t="s">
        <v>4342</v>
      </c>
      <c r="Y1153" s="107"/>
      <c r="Z1153" s="107"/>
      <c r="AA1153" s="107"/>
      <c r="AB1153" s="107"/>
      <c r="AC1153" s="107"/>
      <c r="AD1153" s="107" t="s">
        <v>1331</v>
      </c>
      <c r="AE1153" s="110"/>
      <c r="AF1153" s="106"/>
      <c r="AG1153" s="108">
        <v>1.5187083310424961E-2</v>
      </c>
      <c r="AH1153" s="108">
        <v>1.5823238607511149E-2</v>
      </c>
      <c r="AI1153" s="108">
        <v>1.2104794772585772</v>
      </c>
      <c r="AJ1153" s="107" t="s">
        <v>26</v>
      </c>
      <c r="AK1153" s="97">
        <v>19.186572293312505</v>
      </c>
      <c r="AL1153" s="108">
        <v>0.14029445953828287</v>
      </c>
      <c r="AM1153" s="111"/>
      <c r="AN1153" s="112">
        <v>8</v>
      </c>
      <c r="AO1153" s="113" t="s">
        <v>1266</v>
      </c>
      <c r="AP1153" s="113" t="s">
        <v>1267</v>
      </c>
      <c r="AQ1153" s="113" t="s">
        <v>1261</v>
      </c>
      <c r="AR1153" s="114" t="s">
        <v>1267</v>
      </c>
      <c r="AS1153" s="114"/>
      <c r="AT1153" s="107"/>
    </row>
    <row r="1154" spans="1:46" x14ac:dyDescent="0.25">
      <c r="A1154" s="106" t="s">
        <v>4351</v>
      </c>
      <c r="B1154" s="107" t="s">
        <v>1273</v>
      </c>
      <c r="C1154" s="107" t="s">
        <v>1257</v>
      </c>
      <c r="D1154" s="107" t="s">
        <v>21</v>
      </c>
      <c r="E1154" s="107" t="s">
        <v>135</v>
      </c>
      <c r="F1154" s="107" t="s">
        <v>695</v>
      </c>
      <c r="G1154" s="107" t="s">
        <v>1780</v>
      </c>
      <c r="H1154" s="107" t="s">
        <v>4352</v>
      </c>
      <c r="I1154" s="107" t="s">
        <v>4353</v>
      </c>
      <c r="J1154" s="107" t="s">
        <v>4344</v>
      </c>
      <c r="K1154" s="107"/>
      <c r="L1154" s="108">
        <v>100.76777221833363</v>
      </c>
      <c r="M1154" s="93">
        <v>20</v>
      </c>
      <c r="N1154" s="108">
        <v>91.305854741610489</v>
      </c>
      <c r="O1154" s="107" t="s">
        <v>4354</v>
      </c>
      <c r="P1154" s="107"/>
      <c r="Q1154" s="107"/>
      <c r="R1154" s="107"/>
      <c r="S1154" s="107"/>
      <c r="T1154" s="93">
        <v>117.9378</v>
      </c>
      <c r="U1154" s="109">
        <v>12.000000000000002</v>
      </c>
      <c r="V1154" s="110">
        <v>46113</v>
      </c>
      <c r="W1154" s="110"/>
      <c r="X1154" s="107" t="s">
        <v>4342</v>
      </c>
      <c r="Y1154" s="107"/>
      <c r="Z1154" s="107"/>
      <c r="AA1154" s="107"/>
      <c r="AB1154" s="107"/>
      <c r="AC1154" s="107"/>
      <c r="AD1154" s="107" t="s">
        <v>1331</v>
      </c>
      <c r="AE1154" s="110"/>
      <c r="AF1154" s="106"/>
      <c r="AG1154" s="108">
        <v>1.8591786168502451E-2</v>
      </c>
      <c r="AH1154" s="108">
        <v>1.9332983912201059E-2</v>
      </c>
      <c r="AI1154" s="108">
        <v>0.68857125292279497</v>
      </c>
      <c r="AJ1154" s="107" t="s">
        <v>1267</v>
      </c>
      <c r="AK1154" s="97">
        <v>74.536950026278106</v>
      </c>
      <c r="AL1154" s="108">
        <v>7.8095023469208644E-2</v>
      </c>
      <c r="AM1154" s="111"/>
      <c r="AN1154" s="112">
        <v>8</v>
      </c>
      <c r="AO1154" s="113" t="s">
        <v>1266</v>
      </c>
      <c r="AP1154" s="113" t="s">
        <v>1267</v>
      </c>
      <c r="AQ1154" s="113" t="s">
        <v>1261</v>
      </c>
      <c r="AR1154" s="114" t="s">
        <v>1267</v>
      </c>
      <c r="AS1154" s="114"/>
      <c r="AT1154" s="107"/>
    </row>
    <row r="1155" spans="1:46" x14ac:dyDescent="0.25">
      <c r="A1155" s="106" t="s">
        <v>4355</v>
      </c>
      <c r="B1155" s="107" t="s">
        <v>1273</v>
      </c>
      <c r="C1155" s="107" t="s">
        <v>1257</v>
      </c>
      <c r="D1155" s="107" t="s">
        <v>21</v>
      </c>
      <c r="E1155" s="107" t="s">
        <v>135</v>
      </c>
      <c r="F1155" s="107" t="s">
        <v>695</v>
      </c>
      <c r="G1155" s="107" t="s">
        <v>1780</v>
      </c>
      <c r="H1155" s="107" t="s">
        <v>4352</v>
      </c>
      <c r="I1155" s="107" t="s">
        <v>4356</v>
      </c>
      <c r="J1155" s="107" t="s">
        <v>4344</v>
      </c>
      <c r="K1155" s="107"/>
      <c r="L1155" s="108">
        <v>179.98427349696632</v>
      </c>
      <c r="M1155" s="93">
        <v>40</v>
      </c>
      <c r="N1155" s="108">
        <v>163.08406517196357</v>
      </c>
      <c r="O1155" s="107" t="s">
        <v>4357</v>
      </c>
      <c r="P1155" s="107"/>
      <c r="Q1155" s="107"/>
      <c r="R1155" s="107"/>
      <c r="S1155" s="107"/>
      <c r="T1155" s="93">
        <v>193.05796761565838</v>
      </c>
      <c r="U1155" s="109">
        <v>12</v>
      </c>
      <c r="V1155" s="110">
        <v>46113</v>
      </c>
      <c r="W1155" s="110"/>
      <c r="X1155" s="107" t="s">
        <v>4342</v>
      </c>
      <c r="Y1155" s="107"/>
      <c r="Z1155" s="107"/>
      <c r="AA1155" s="107"/>
      <c r="AB1155" s="107"/>
      <c r="AC1155" s="107"/>
      <c r="AD1155" s="107" t="s">
        <v>1331</v>
      </c>
      <c r="AE1155" s="110"/>
      <c r="AF1155" s="106"/>
      <c r="AG1155" s="108">
        <v>3.3207334576163726E-2</v>
      </c>
      <c r="AH1155" s="108">
        <v>3.4531209605653694E-2</v>
      </c>
      <c r="AI1155" s="108">
        <v>0.72867821177717662</v>
      </c>
      <c r="AJ1155" s="107" t="s">
        <v>1267</v>
      </c>
      <c r="AK1155" s="97">
        <v>65.668849500949818</v>
      </c>
      <c r="AL1155" s="108">
        <v>0.13948781196014895</v>
      </c>
      <c r="AM1155" s="111"/>
      <c r="AN1155" s="112">
        <v>8</v>
      </c>
      <c r="AO1155" s="113" t="s">
        <v>1266</v>
      </c>
      <c r="AP1155" s="113" t="s">
        <v>1267</v>
      </c>
      <c r="AQ1155" s="113" t="s">
        <v>1261</v>
      </c>
      <c r="AR1155" s="114" t="s">
        <v>1267</v>
      </c>
      <c r="AS1155" s="114"/>
      <c r="AT1155" s="107"/>
    </row>
    <row r="1156" spans="1:46" x14ac:dyDescent="0.25">
      <c r="A1156" s="106" t="s">
        <v>4358</v>
      </c>
      <c r="B1156" s="107" t="s">
        <v>1273</v>
      </c>
      <c r="C1156" s="107" t="s">
        <v>1257</v>
      </c>
      <c r="D1156" s="107" t="s">
        <v>21</v>
      </c>
      <c r="E1156" s="107" t="s">
        <v>135</v>
      </c>
      <c r="F1156" s="107" t="s">
        <v>695</v>
      </c>
      <c r="G1156" s="107" t="s">
        <v>1780</v>
      </c>
      <c r="H1156" s="107" t="s">
        <v>4352</v>
      </c>
      <c r="I1156" s="107" t="s">
        <v>4359</v>
      </c>
      <c r="J1156" s="107" t="s">
        <v>4344</v>
      </c>
      <c r="K1156" s="107"/>
      <c r="L1156" s="108">
        <v>269.52686515694461</v>
      </c>
      <c r="M1156" s="93">
        <v>60</v>
      </c>
      <c r="N1156" s="108">
        <v>244.21876416658742</v>
      </c>
      <c r="O1156" s="107" t="s">
        <v>4360</v>
      </c>
      <c r="P1156" s="107"/>
      <c r="Q1156" s="107"/>
      <c r="R1156" s="107"/>
      <c r="S1156" s="107"/>
      <c r="T1156" s="93">
        <v>112.73353791469192</v>
      </c>
      <c r="U1156" s="109">
        <v>12</v>
      </c>
      <c r="V1156" s="110">
        <v>46113</v>
      </c>
      <c r="W1156" s="110"/>
      <c r="X1156" s="107" t="s">
        <v>4342</v>
      </c>
      <c r="Y1156" s="107"/>
      <c r="Z1156" s="107"/>
      <c r="AA1156" s="107"/>
      <c r="AB1156" s="107"/>
      <c r="AC1156" s="107"/>
      <c r="AD1156" s="107" t="s">
        <v>1331</v>
      </c>
      <c r="AE1156" s="110"/>
      <c r="AF1156" s="106"/>
      <c r="AG1156" s="108">
        <v>4.9728060205671706E-2</v>
      </c>
      <c r="AH1156" s="108">
        <v>5.1710566119245335E-2</v>
      </c>
      <c r="AI1156" s="108">
        <v>1.479880369065941</v>
      </c>
      <c r="AJ1156" s="107" t="s">
        <v>26</v>
      </c>
      <c r="AK1156" s="97">
        <v>6.3080587105295391</v>
      </c>
      <c r="AL1156" s="108">
        <v>0.20888332049663225</v>
      </c>
      <c r="AM1156" s="111"/>
      <c r="AN1156" s="112">
        <v>8</v>
      </c>
      <c r="AO1156" s="113" t="s">
        <v>1266</v>
      </c>
      <c r="AP1156" s="113" t="s">
        <v>1267</v>
      </c>
      <c r="AQ1156" s="113" t="s">
        <v>1261</v>
      </c>
      <c r="AR1156" s="114" t="s">
        <v>1267</v>
      </c>
      <c r="AS1156" s="114"/>
      <c r="AT1156" s="107"/>
    </row>
    <row r="1157" spans="1:46" x14ac:dyDescent="0.25">
      <c r="A1157" s="106" t="s">
        <v>4361</v>
      </c>
      <c r="B1157" s="107" t="s">
        <v>1273</v>
      </c>
      <c r="C1157" s="107" t="s">
        <v>1257</v>
      </c>
      <c r="D1157" s="107" t="s">
        <v>21</v>
      </c>
      <c r="E1157" s="107" t="s">
        <v>135</v>
      </c>
      <c r="F1157" s="107" t="s">
        <v>695</v>
      </c>
      <c r="G1157" s="107" t="s">
        <v>1780</v>
      </c>
      <c r="H1157" s="107" t="s">
        <v>4352</v>
      </c>
      <c r="I1157" s="107" t="s">
        <v>4362</v>
      </c>
      <c r="J1157" s="107" t="s">
        <v>4344</v>
      </c>
      <c r="K1157" s="107"/>
      <c r="L1157" s="108">
        <v>368.06735172819009</v>
      </c>
      <c r="M1157" s="93">
        <v>80</v>
      </c>
      <c r="N1157" s="108">
        <v>333.5064714858209</v>
      </c>
      <c r="O1157" s="107" t="s">
        <v>4363</v>
      </c>
      <c r="P1157" s="107"/>
      <c r="Q1157" s="107"/>
      <c r="R1157" s="107"/>
      <c r="S1157" s="107"/>
      <c r="T1157" s="93">
        <v>132.28794027397257</v>
      </c>
      <c r="U1157" s="109">
        <v>12</v>
      </c>
      <c r="V1157" s="110">
        <v>46113</v>
      </c>
      <c r="W1157" s="110"/>
      <c r="X1157" s="107" t="s">
        <v>4342</v>
      </c>
      <c r="Y1157" s="107"/>
      <c r="Z1157" s="107"/>
      <c r="AA1157" s="107"/>
      <c r="AB1157" s="107"/>
      <c r="AC1157" s="107"/>
      <c r="AD1157" s="107" t="s">
        <v>1331</v>
      </c>
      <c r="AE1157" s="110"/>
      <c r="AF1157" s="106"/>
      <c r="AG1157" s="108">
        <v>6.7908909250377111E-2</v>
      </c>
      <c r="AH1157" s="108">
        <v>7.0616230099338206E-2</v>
      </c>
      <c r="AI1157" s="108">
        <v>1.6815099237678206</v>
      </c>
      <c r="AJ1157" s="107" t="s">
        <v>26</v>
      </c>
      <c r="AK1157" s="97">
        <v>0.96934470898163205</v>
      </c>
      <c r="AL1157" s="108">
        <v>0.28525219758934761</v>
      </c>
      <c r="AM1157" s="111"/>
      <c r="AN1157" s="112">
        <v>8</v>
      </c>
      <c r="AO1157" s="113" t="s">
        <v>1266</v>
      </c>
      <c r="AP1157" s="113" t="s">
        <v>1267</v>
      </c>
      <c r="AQ1157" s="113" t="s">
        <v>1261</v>
      </c>
      <c r="AR1157" s="114" t="s">
        <v>1267</v>
      </c>
      <c r="AS1157" s="114"/>
      <c r="AT1157" s="107"/>
    </row>
    <row r="1158" spans="1:46" x14ac:dyDescent="0.25">
      <c r="A1158" s="106" t="s">
        <v>4364</v>
      </c>
      <c r="B1158" s="107" t="s">
        <v>1273</v>
      </c>
      <c r="C1158" s="107" t="s">
        <v>1257</v>
      </c>
      <c r="D1158" s="107" t="s">
        <v>21</v>
      </c>
      <c r="E1158" s="107" t="s">
        <v>135</v>
      </c>
      <c r="F1158" s="107" t="s">
        <v>695</v>
      </c>
      <c r="G1158" s="107" t="s">
        <v>1780</v>
      </c>
      <c r="H1158" s="107" t="s">
        <v>4352</v>
      </c>
      <c r="I1158" s="107" t="s">
        <v>4365</v>
      </c>
      <c r="J1158" s="107" t="s">
        <v>4344</v>
      </c>
      <c r="K1158" s="107"/>
      <c r="L1158" s="108">
        <v>509.76940772074266</v>
      </c>
      <c r="M1158" s="93">
        <v>100</v>
      </c>
      <c r="N1158" s="108">
        <v>461.90295238658246</v>
      </c>
      <c r="O1158" s="107" t="s">
        <v>4366</v>
      </c>
      <c r="P1158" s="107"/>
      <c r="Q1158" s="107"/>
      <c r="R1158" s="107"/>
      <c r="S1158" s="107"/>
      <c r="T1158" s="93">
        <v>178.93553327712198</v>
      </c>
      <c r="U1158" s="109">
        <v>12</v>
      </c>
      <c r="V1158" s="110">
        <v>46113</v>
      </c>
      <c r="W1158" s="110"/>
      <c r="X1158" s="107" t="s">
        <v>4342</v>
      </c>
      <c r="Y1158" s="107"/>
      <c r="Z1158" s="107"/>
      <c r="AA1158" s="107"/>
      <c r="AB1158" s="107"/>
      <c r="AC1158" s="107"/>
      <c r="AD1158" s="107" t="s">
        <v>1331</v>
      </c>
      <c r="AE1158" s="110"/>
      <c r="AF1158" s="106"/>
      <c r="AG1158" s="108">
        <v>9.405312447568287E-2</v>
      </c>
      <c r="AH1158" s="108">
        <v>9.7802735353161876E-2</v>
      </c>
      <c r="AI1158" s="108">
        <v>1.7158023411147789</v>
      </c>
      <c r="AJ1158" s="107" t="s">
        <v>26</v>
      </c>
      <c r="AK1158" s="97">
        <v>0.20731935620251854</v>
      </c>
      <c r="AL1158" s="108">
        <v>0.39507129098357585</v>
      </c>
      <c r="AM1158" s="111"/>
      <c r="AN1158" s="112">
        <v>8</v>
      </c>
      <c r="AO1158" s="113" t="s">
        <v>1266</v>
      </c>
      <c r="AP1158" s="113" t="s">
        <v>1267</v>
      </c>
      <c r="AQ1158" s="113" t="s">
        <v>1261</v>
      </c>
      <c r="AR1158" s="114" t="s">
        <v>1267</v>
      </c>
      <c r="AS1158" s="114"/>
      <c r="AT1158" s="107"/>
    </row>
    <row r="1159" spans="1:46" x14ac:dyDescent="0.25">
      <c r="A1159" s="106" t="s">
        <v>4367</v>
      </c>
      <c r="B1159" s="107" t="s">
        <v>1273</v>
      </c>
      <c r="C1159" s="107" t="s">
        <v>1257</v>
      </c>
      <c r="D1159" s="107" t="s">
        <v>21</v>
      </c>
      <c r="E1159" s="107" t="s">
        <v>135</v>
      </c>
      <c r="F1159" s="107" t="s">
        <v>695</v>
      </c>
      <c r="G1159" s="107" t="s">
        <v>1780</v>
      </c>
      <c r="H1159" s="107" t="s">
        <v>4352</v>
      </c>
      <c r="I1159" s="107" t="s">
        <v>4368</v>
      </c>
      <c r="J1159" s="107" t="s">
        <v>4344</v>
      </c>
      <c r="K1159" s="107"/>
      <c r="L1159" s="108">
        <v>776.58672732657703</v>
      </c>
      <c r="M1159" s="93">
        <v>120</v>
      </c>
      <c r="N1159" s="108">
        <v>703.66659258784682</v>
      </c>
      <c r="O1159" s="107" t="s">
        <v>4369</v>
      </c>
      <c r="P1159" s="107"/>
      <c r="Q1159" s="107"/>
      <c r="R1159" s="107"/>
      <c r="S1159" s="107"/>
      <c r="T1159" s="93">
        <v>153.89626506024095</v>
      </c>
      <c r="U1159" s="109">
        <v>12</v>
      </c>
      <c r="V1159" s="110">
        <v>46113</v>
      </c>
      <c r="W1159" s="110"/>
      <c r="X1159" s="107" t="s">
        <v>4342</v>
      </c>
      <c r="Y1159" s="107"/>
      <c r="Z1159" s="107"/>
      <c r="AA1159" s="107"/>
      <c r="AB1159" s="107"/>
      <c r="AC1159" s="107"/>
      <c r="AD1159" s="107" t="s">
        <v>1331</v>
      </c>
      <c r="AE1159" s="110"/>
      <c r="AF1159" s="106"/>
      <c r="AG1159" s="108">
        <v>0.14328126997260315</v>
      </c>
      <c r="AH1159" s="108">
        <v>0.1489934566907295</v>
      </c>
      <c r="AI1159" s="108">
        <v>2.8474713455040512</v>
      </c>
      <c r="AJ1159" s="107" t="s">
        <v>26</v>
      </c>
      <c r="AK1159" s="97">
        <v>-13.657642520426322</v>
      </c>
      <c r="AL1159" s="108">
        <v>0.60185471367809751</v>
      </c>
      <c r="AM1159" s="111"/>
      <c r="AN1159" s="112">
        <v>8</v>
      </c>
      <c r="AO1159" s="113" t="s">
        <v>1266</v>
      </c>
      <c r="AP1159" s="113" t="s">
        <v>1267</v>
      </c>
      <c r="AQ1159" s="113" t="s">
        <v>1261</v>
      </c>
      <c r="AR1159" s="114" t="s">
        <v>1267</v>
      </c>
      <c r="AS1159" s="114"/>
      <c r="AT1159" s="107"/>
    </row>
    <row r="1160" spans="1:46" x14ac:dyDescent="0.25">
      <c r="A1160" s="106" t="s">
        <v>4370</v>
      </c>
      <c r="B1160" s="107" t="s">
        <v>1273</v>
      </c>
      <c r="C1160" s="107" t="s">
        <v>1257</v>
      </c>
      <c r="D1160" s="107" t="s">
        <v>21</v>
      </c>
      <c r="E1160" s="107" t="s">
        <v>135</v>
      </c>
      <c r="F1160" s="107" t="s">
        <v>695</v>
      </c>
      <c r="G1160" s="107" t="s">
        <v>1780</v>
      </c>
      <c r="H1160" s="107" t="s">
        <v>4352</v>
      </c>
      <c r="I1160" s="107" t="s">
        <v>4371</v>
      </c>
      <c r="J1160" s="107" t="s">
        <v>4344</v>
      </c>
      <c r="K1160" s="107"/>
      <c r="L1160" s="108">
        <v>1030.9672998708661</v>
      </c>
      <c r="M1160" s="93">
        <v>180</v>
      </c>
      <c r="N1160" s="108">
        <v>934.16127451345119</v>
      </c>
      <c r="O1160" s="107" t="s">
        <v>4372</v>
      </c>
      <c r="P1160" s="107"/>
      <c r="Q1160" s="107"/>
      <c r="R1160" s="107"/>
      <c r="S1160" s="107"/>
      <c r="T1160" s="93">
        <v>274.49073889763781</v>
      </c>
      <c r="U1160" s="109">
        <v>12</v>
      </c>
      <c r="V1160" s="110">
        <v>46113</v>
      </c>
      <c r="W1160" s="110"/>
      <c r="X1160" s="107" t="s">
        <v>4342</v>
      </c>
      <c r="Y1160" s="107"/>
      <c r="Z1160" s="107"/>
      <c r="AA1160" s="107"/>
      <c r="AB1160" s="107"/>
      <c r="AC1160" s="107"/>
      <c r="AD1160" s="107" t="s">
        <v>1331</v>
      </c>
      <c r="AE1160" s="110"/>
      <c r="AF1160" s="106"/>
      <c r="AG1160" s="108">
        <v>0.19021481932127263</v>
      </c>
      <c r="AH1160" s="108">
        <v>0.19779810333826617</v>
      </c>
      <c r="AI1160" s="108">
        <v>2.1829512155047088</v>
      </c>
      <c r="AJ1160" s="107" t="s">
        <v>26</v>
      </c>
      <c r="AK1160" s="97">
        <v>-7.4821816088423114</v>
      </c>
      <c r="AL1160" s="108">
        <v>0.79899965739992196</v>
      </c>
      <c r="AM1160" s="111"/>
      <c r="AN1160" s="112">
        <v>8</v>
      </c>
      <c r="AO1160" s="113" t="s">
        <v>1266</v>
      </c>
      <c r="AP1160" s="113" t="s">
        <v>1267</v>
      </c>
      <c r="AQ1160" s="113" t="s">
        <v>1261</v>
      </c>
      <c r="AR1160" s="114" t="s">
        <v>1267</v>
      </c>
      <c r="AS1160" s="114"/>
      <c r="AT1160" s="107"/>
    </row>
    <row r="1161" spans="1:46" x14ac:dyDescent="0.25">
      <c r="A1161" s="106" t="s">
        <v>4373</v>
      </c>
      <c r="B1161" s="107" t="s">
        <v>1273</v>
      </c>
      <c r="C1161" s="107" t="s">
        <v>1257</v>
      </c>
      <c r="D1161" s="107" t="s">
        <v>21</v>
      </c>
      <c r="E1161" s="107" t="s">
        <v>135</v>
      </c>
      <c r="F1161" s="107" t="s">
        <v>695</v>
      </c>
      <c r="G1161" s="107" t="s">
        <v>1780</v>
      </c>
      <c r="H1161" s="107" t="s">
        <v>4352</v>
      </c>
      <c r="I1161" s="107" t="s">
        <v>4374</v>
      </c>
      <c r="J1161" s="107" t="s">
        <v>4344</v>
      </c>
      <c r="K1161" s="107"/>
      <c r="L1161" s="108">
        <v>1952.3058693811333</v>
      </c>
      <c r="M1161" s="93">
        <v>250</v>
      </c>
      <c r="N1161" s="108">
        <v>1768.9877646067021</v>
      </c>
      <c r="O1161" s="107" t="s">
        <v>4375</v>
      </c>
      <c r="P1161" s="107"/>
      <c r="Q1161" s="107"/>
      <c r="R1161" s="107"/>
      <c r="S1161" s="107"/>
      <c r="T1161" s="93">
        <v>464.57213587129655</v>
      </c>
      <c r="U1161" s="109">
        <v>12.000000000000002</v>
      </c>
      <c r="V1161" s="110">
        <v>46113</v>
      </c>
      <c r="W1161" s="110"/>
      <c r="X1161" s="107" t="s">
        <v>4342</v>
      </c>
      <c r="Y1161" s="107"/>
      <c r="Z1161" s="107"/>
      <c r="AA1161" s="107"/>
      <c r="AB1161" s="107"/>
      <c r="AC1161" s="107"/>
      <c r="AD1161" s="107" t="s">
        <v>1331</v>
      </c>
      <c r="AE1161" s="110"/>
      <c r="AF1161" s="106"/>
      <c r="AG1161" s="108">
        <v>0.3602029940723695</v>
      </c>
      <c r="AH1161" s="108">
        <v>0.3745631875502955</v>
      </c>
      <c r="AI1161" s="108">
        <v>2.4128859306899471</v>
      </c>
      <c r="AJ1161" s="107" t="s">
        <v>26</v>
      </c>
      <c r="AK1161" s="97">
        <v>-10.048025892437773</v>
      </c>
      <c r="AL1161" s="108">
        <v>1.5130370487703784</v>
      </c>
      <c r="AM1161" s="111"/>
      <c r="AN1161" s="112">
        <v>8</v>
      </c>
      <c r="AO1161" s="113" t="s">
        <v>1266</v>
      </c>
      <c r="AP1161" s="113" t="s">
        <v>1267</v>
      </c>
      <c r="AQ1161" s="113" t="s">
        <v>1261</v>
      </c>
      <c r="AR1161" s="114" t="s">
        <v>1267</v>
      </c>
      <c r="AS1161" s="114"/>
      <c r="AT1161" s="107"/>
    </row>
    <row r="1162" spans="1:46" x14ac:dyDescent="0.25">
      <c r="A1162" s="106" t="s">
        <v>4376</v>
      </c>
      <c r="B1162" s="107" t="s">
        <v>1273</v>
      </c>
      <c r="C1162" s="107" t="s">
        <v>1257</v>
      </c>
      <c r="D1162" s="107" t="s">
        <v>21</v>
      </c>
      <c r="E1162" s="107" t="s">
        <v>135</v>
      </c>
      <c r="F1162" s="107" t="s">
        <v>695</v>
      </c>
      <c r="G1162" s="107" t="s">
        <v>1780</v>
      </c>
      <c r="H1162" s="107" t="s">
        <v>4377</v>
      </c>
      <c r="I1162" s="107" t="s">
        <v>4378</v>
      </c>
      <c r="J1162" s="107" t="s">
        <v>4340</v>
      </c>
      <c r="K1162" s="107"/>
      <c r="L1162" s="108">
        <v>284.99750529610213</v>
      </c>
      <c r="M1162" s="93">
        <v>70</v>
      </c>
      <c r="N1162" s="108">
        <v>256.13136615133408</v>
      </c>
      <c r="O1162" s="107" t="s">
        <v>4379</v>
      </c>
      <c r="P1162" s="107"/>
      <c r="Q1162" s="107"/>
      <c r="R1162" s="107"/>
      <c r="S1162" s="107"/>
      <c r="T1162" s="93">
        <v>124.7932</v>
      </c>
      <c r="U1162" s="109">
        <v>11.999999999999998</v>
      </c>
      <c r="V1162" s="110">
        <v>46113</v>
      </c>
      <c r="W1162" s="110"/>
      <c r="X1162" s="107" t="s">
        <v>4342</v>
      </c>
      <c r="Y1162" s="107"/>
      <c r="Z1162" s="107"/>
      <c r="AA1162" s="107"/>
      <c r="AB1162" s="107"/>
      <c r="AC1162" s="107"/>
      <c r="AD1162" s="107" t="s">
        <v>1331</v>
      </c>
      <c r="AE1162" s="110"/>
      <c r="AF1162" s="106"/>
      <c r="AG1162" s="108">
        <v>2.3909837028424672E-2</v>
      </c>
      <c r="AH1162" s="108">
        <v>2.4911370316100714E-2</v>
      </c>
      <c r="AI1162" s="108">
        <v>1.0070120500731341</v>
      </c>
      <c r="AJ1162" s="107" t="s">
        <v>26</v>
      </c>
      <c r="AK1162" s="97">
        <v>28.611568439997157</v>
      </c>
      <c r="AL1162" s="108">
        <v>0.220873066604479</v>
      </c>
      <c r="AM1162" s="111"/>
      <c r="AN1162" s="112">
        <v>8</v>
      </c>
      <c r="AO1162" s="113" t="s">
        <v>1266</v>
      </c>
      <c r="AP1162" s="113" t="s">
        <v>1267</v>
      </c>
      <c r="AQ1162" s="113" t="s">
        <v>1261</v>
      </c>
      <c r="AR1162" s="114" t="s">
        <v>1267</v>
      </c>
      <c r="AS1162" s="114"/>
      <c r="AT1162" s="107"/>
    </row>
    <row r="1163" spans="1:46" x14ac:dyDescent="0.25">
      <c r="A1163" s="106" t="s">
        <v>4380</v>
      </c>
      <c r="B1163" s="107" t="s">
        <v>1273</v>
      </c>
      <c r="C1163" s="107" t="s">
        <v>1257</v>
      </c>
      <c r="D1163" s="107" t="s">
        <v>21</v>
      </c>
      <c r="E1163" s="107" t="s">
        <v>135</v>
      </c>
      <c r="F1163" s="107" t="s">
        <v>695</v>
      </c>
      <c r="G1163" s="107" t="s">
        <v>1780</v>
      </c>
      <c r="H1163" s="107" t="s">
        <v>4377</v>
      </c>
      <c r="I1163" s="107" t="s">
        <v>4378</v>
      </c>
      <c r="J1163" s="107" t="s">
        <v>4344</v>
      </c>
      <c r="K1163" s="107"/>
      <c r="L1163" s="108">
        <v>195.27926445503547</v>
      </c>
      <c r="M1163" s="93">
        <v>30</v>
      </c>
      <c r="N1163" s="108">
        <v>175.50028984965985</v>
      </c>
      <c r="O1163" s="107" t="s">
        <v>4381</v>
      </c>
      <c r="P1163" s="107"/>
      <c r="Q1163" s="107"/>
      <c r="R1163" s="107"/>
      <c r="S1163" s="107"/>
      <c r="T1163" s="93">
        <v>80.363</v>
      </c>
      <c r="U1163" s="109">
        <v>11.999999999999998</v>
      </c>
      <c r="V1163" s="110">
        <v>46113</v>
      </c>
      <c r="W1163" s="110"/>
      <c r="X1163" s="107" t="s">
        <v>4342</v>
      </c>
      <c r="Y1163" s="107"/>
      <c r="Z1163" s="107"/>
      <c r="AA1163" s="107"/>
      <c r="AB1163" s="107"/>
      <c r="AC1163" s="107"/>
      <c r="AD1163" s="107" t="s">
        <v>1331</v>
      </c>
      <c r="AE1163" s="110"/>
      <c r="AF1163" s="106"/>
      <c r="AG1163" s="108">
        <v>1.638293424112439E-2</v>
      </c>
      <c r="AH1163" s="108">
        <v>1.7069181243677664E-2</v>
      </c>
      <c r="AI1163" s="108">
        <v>1.1497167808935385</v>
      </c>
      <c r="AJ1163" s="107" t="s">
        <v>26</v>
      </c>
      <c r="AK1163" s="97">
        <v>21.544683861588613</v>
      </c>
      <c r="AL1163" s="108">
        <v>0.15134142995265246</v>
      </c>
      <c r="AM1163" s="111"/>
      <c r="AN1163" s="112">
        <v>8</v>
      </c>
      <c r="AO1163" s="113" t="s">
        <v>1266</v>
      </c>
      <c r="AP1163" s="113" t="s">
        <v>1267</v>
      </c>
      <c r="AQ1163" s="113" t="s">
        <v>1261</v>
      </c>
      <c r="AR1163" s="114" t="s">
        <v>1267</v>
      </c>
      <c r="AS1163" s="114"/>
      <c r="AT1163" s="107"/>
    </row>
    <row r="1164" spans="1:46" x14ac:dyDescent="0.25">
      <c r="A1164" s="106" t="s">
        <v>4382</v>
      </c>
      <c r="B1164" s="107" t="s">
        <v>1273</v>
      </c>
      <c r="C1164" s="107" t="s">
        <v>1257</v>
      </c>
      <c r="D1164" s="107" t="s">
        <v>21</v>
      </c>
      <c r="E1164" s="107" t="s">
        <v>135</v>
      </c>
      <c r="F1164" s="107" t="s">
        <v>695</v>
      </c>
      <c r="G1164" s="107" t="s">
        <v>1780</v>
      </c>
      <c r="H1164" s="107" t="s">
        <v>4377</v>
      </c>
      <c r="I1164" s="107" t="s">
        <v>4383</v>
      </c>
      <c r="J1164" s="107" t="s">
        <v>4340</v>
      </c>
      <c r="K1164" s="107"/>
      <c r="L1164" s="108">
        <v>583.05423998384117</v>
      </c>
      <c r="M1164" s="93">
        <v>140</v>
      </c>
      <c r="N1164" s="108">
        <v>523.99925000126484</v>
      </c>
      <c r="O1164" s="107" t="s">
        <v>4384</v>
      </c>
      <c r="P1164" s="107"/>
      <c r="Q1164" s="107"/>
      <c r="R1164" s="107"/>
      <c r="S1164" s="107"/>
      <c r="T1164" s="93">
        <v>173.7252</v>
      </c>
      <c r="U1164" s="109">
        <v>12</v>
      </c>
      <c r="V1164" s="110">
        <v>46113</v>
      </c>
      <c r="W1164" s="110"/>
      <c r="X1164" s="107" t="s">
        <v>4342</v>
      </c>
      <c r="Y1164" s="107"/>
      <c r="Z1164" s="107"/>
      <c r="AA1164" s="107"/>
      <c r="AB1164" s="107"/>
      <c r="AC1164" s="107"/>
      <c r="AD1164" s="107" t="s">
        <v>1331</v>
      </c>
      <c r="AE1164" s="110"/>
      <c r="AF1164" s="106"/>
      <c r="AG1164" s="108">
        <v>4.8915276792552038E-2</v>
      </c>
      <c r="AH1164" s="108">
        <v>5.0964235885221185E-2</v>
      </c>
      <c r="AI1164" s="108">
        <v>1.429659640133027</v>
      </c>
      <c r="AJ1164" s="107" t="s">
        <v>26</v>
      </c>
      <c r="AK1164" s="97">
        <v>13.528370286538685</v>
      </c>
      <c r="AL1164" s="108">
        <v>0.45186703598747652</v>
      </c>
      <c r="AM1164" s="111"/>
      <c r="AN1164" s="112">
        <v>8</v>
      </c>
      <c r="AO1164" s="113" t="s">
        <v>1266</v>
      </c>
      <c r="AP1164" s="113" t="s">
        <v>1267</v>
      </c>
      <c r="AQ1164" s="113" t="s">
        <v>1261</v>
      </c>
      <c r="AR1164" s="114" t="s">
        <v>1267</v>
      </c>
      <c r="AS1164" s="114"/>
      <c r="AT1164" s="107"/>
    </row>
    <row r="1165" spans="1:46" x14ac:dyDescent="0.25">
      <c r="A1165" s="106" t="s">
        <v>4385</v>
      </c>
      <c r="B1165" s="107" t="s">
        <v>1273</v>
      </c>
      <c r="C1165" s="107" t="s">
        <v>1257</v>
      </c>
      <c r="D1165" s="107" t="s">
        <v>21</v>
      </c>
      <c r="E1165" s="107" t="s">
        <v>135</v>
      </c>
      <c r="F1165" s="107" t="s">
        <v>695</v>
      </c>
      <c r="G1165" s="107" t="s">
        <v>1780</v>
      </c>
      <c r="H1165" s="107" t="s">
        <v>4377</v>
      </c>
      <c r="I1165" s="107" t="s">
        <v>4383</v>
      </c>
      <c r="J1165" s="107" t="s">
        <v>4344</v>
      </c>
      <c r="K1165" s="107"/>
      <c r="L1165" s="108">
        <v>399.5066658676169</v>
      </c>
      <c r="M1165" s="93">
        <v>70</v>
      </c>
      <c r="N1165" s="108">
        <v>359.0423993674051</v>
      </c>
      <c r="O1165" s="107" t="s">
        <v>4386</v>
      </c>
      <c r="P1165" s="107"/>
      <c r="Q1165" s="107"/>
      <c r="R1165" s="107"/>
      <c r="S1165" s="107"/>
      <c r="T1165" s="93">
        <v>129.29499999999999</v>
      </c>
      <c r="U1165" s="109">
        <v>12</v>
      </c>
      <c r="V1165" s="110">
        <v>46113</v>
      </c>
      <c r="W1165" s="110"/>
      <c r="X1165" s="107" t="s">
        <v>4342</v>
      </c>
      <c r="Y1165" s="107"/>
      <c r="Z1165" s="107"/>
      <c r="AA1165" s="107"/>
      <c r="AB1165" s="107"/>
      <c r="AC1165" s="107"/>
      <c r="AD1165" s="107" t="s">
        <v>1331</v>
      </c>
      <c r="AE1165" s="110"/>
      <c r="AF1165" s="106"/>
      <c r="AG1165" s="108">
        <v>3.3516571531879556E-2</v>
      </c>
      <c r="AH1165" s="108">
        <v>3.4920510924609252E-2</v>
      </c>
      <c r="AI1165" s="108">
        <v>1.3944553458079387</v>
      </c>
      <c r="AJ1165" s="107" t="s">
        <v>26</v>
      </c>
      <c r="AK1165" s="97">
        <v>13.571823634808913</v>
      </c>
      <c r="AL1165" s="108">
        <v>0.30961766604740282</v>
      </c>
      <c r="AM1165" s="111"/>
      <c r="AN1165" s="112">
        <v>8</v>
      </c>
      <c r="AO1165" s="113" t="s">
        <v>1266</v>
      </c>
      <c r="AP1165" s="113" t="s">
        <v>1267</v>
      </c>
      <c r="AQ1165" s="113" t="s">
        <v>1261</v>
      </c>
      <c r="AR1165" s="114" t="s">
        <v>1267</v>
      </c>
      <c r="AS1165" s="114"/>
      <c r="AT1165" s="107"/>
    </row>
    <row r="1166" spans="1:46" x14ac:dyDescent="0.25">
      <c r="A1166" s="106" t="s">
        <v>4387</v>
      </c>
      <c r="B1166" s="107" t="s">
        <v>1273</v>
      </c>
      <c r="C1166" s="107" t="s">
        <v>1257</v>
      </c>
      <c r="D1166" s="107" t="s">
        <v>21</v>
      </c>
      <c r="E1166" s="107" t="s">
        <v>135</v>
      </c>
      <c r="F1166" s="107" t="s">
        <v>695</v>
      </c>
      <c r="G1166" s="107" t="s">
        <v>1780</v>
      </c>
      <c r="H1166" s="107" t="s">
        <v>4377</v>
      </c>
      <c r="I1166" s="107" t="s">
        <v>4388</v>
      </c>
      <c r="J1166" s="107" t="s">
        <v>4340</v>
      </c>
      <c r="K1166" s="107"/>
      <c r="L1166" s="108">
        <v>1204.9765428361513</v>
      </c>
      <c r="M1166" s="93">
        <v>220</v>
      </c>
      <c r="N1166" s="108">
        <v>1082.9297883722775</v>
      </c>
      <c r="O1166" s="107" t="s">
        <v>4389</v>
      </c>
      <c r="P1166" s="107"/>
      <c r="Q1166" s="107"/>
      <c r="R1166" s="107"/>
      <c r="S1166" s="107"/>
      <c r="T1166" s="93">
        <v>225.68719999999999</v>
      </c>
      <c r="U1166" s="109">
        <v>12.000000000000002</v>
      </c>
      <c r="V1166" s="110">
        <v>46113</v>
      </c>
      <c r="W1166" s="110"/>
      <c r="X1166" s="107" t="s">
        <v>4342</v>
      </c>
      <c r="Y1166" s="107"/>
      <c r="Z1166" s="107"/>
      <c r="AA1166" s="107"/>
      <c r="AB1166" s="107"/>
      <c r="AC1166" s="107"/>
      <c r="AD1166" s="107" t="s">
        <v>1331</v>
      </c>
      <c r="AE1166" s="110"/>
      <c r="AF1166" s="106"/>
      <c r="AG1166" s="108">
        <v>0.10109138580828482</v>
      </c>
      <c r="AH1166" s="108">
        <v>0.10532589346569521</v>
      </c>
      <c r="AI1166" s="108">
        <v>2.1797096648996392</v>
      </c>
      <c r="AJ1166" s="107" t="s">
        <v>26</v>
      </c>
      <c r="AK1166" s="97">
        <v>2.3098502062335409</v>
      </c>
      <c r="AL1166" s="108">
        <v>0.93385682069801657</v>
      </c>
      <c r="AM1166" s="111"/>
      <c r="AN1166" s="112">
        <v>8</v>
      </c>
      <c r="AO1166" s="113" t="s">
        <v>1266</v>
      </c>
      <c r="AP1166" s="113" t="s">
        <v>1267</v>
      </c>
      <c r="AQ1166" s="113" t="s">
        <v>1261</v>
      </c>
      <c r="AR1166" s="114" t="s">
        <v>1267</v>
      </c>
      <c r="AS1166" s="114"/>
      <c r="AT1166" s="107"/>
    </row>
    <row r="1167" spans="1:46" x14ac:dyDescent="0.25">
      <c r="A1167" s="106" t="s">
        <v>4390</v>
      </c>
      <c r="B1167" s="107" t="s">
        <v>1273</v>
      </c>
      <c r="C1167" s="107" t="s">
        <v>1257</v>
      </c>
      <c r="D1167" s="107" t="s">
        <v>21</v>
      </c>
      <c r="E1167" s="107" t="s">
        <v>135</v>
      </c>
      <c r="F1167" s="107" t="s">
        <v>695</v>
      </c>
      <c r="G1167" s="107" t="s">
        <v>1780</v>
      </c>
      <c r="H1167" s="107" t="s">
        <v>4377</v>
      </c>
      <c r="I1167" s="107" t="s">
        <v>4388</v>
      </c>
      <c r="J1167" s="107" t="s">
        <v>4344</v>
      </c>
      <c r="K1167" s="107"/>
      <c r="L1167" s="108">
        <v>825.64558846274736</v>
      </c>
      <c r="M1167" s="93">
        <v>150</v>
      </c>
      <c r="N1167" s="108">
        <v>742.01959175071386</v>
      </c>
      <c r="O1167" s="107" t="s">
        <v>4391</v>
      </c>
      <c r="P1167" s="107"/>
      <c r="Q1167" s="107"/>
      <c r="R1167" s="107"/>
      <c r="S1167" s="107"/>
      <c r="T1167" s="93">
        <v>181.25700000000001</v>
      </c>
      <c r="U1167" s="109">
        <v>12</v>
      </c>
      <c r="V1167" s="110">
        <v>46113</v>
      </c>
      <c r="W1167" s="110"/>
      <c r="X1167" s="107" t="s">
        <v>4342</v>
      </c>
      <c r="Y1167" s="107"/>
      <c r="Z1167" s="107"/>
      <c r="AA1167" s="107"/>
      <c r="AB1167" s="107"/>
      <c r="AC1167" s="107"/>
      <c r="AD1167" s="107" t="s">
        <v>1331</v>
      </c>
      <c r="AE1167" s="110"/>
      <c r="AF1167" s="106"/>
      <c r="AG1167" s="108">
        <v>6.9267453561994638E-2</v>
      </c>
      <c r="AH1167" s="108">
        <v>7.2168922961908091E-2</v>
      </c>
      <c r="AI1167" s="108">
        <v>1.9378622844478803</v>
      </c>
      <c r="AJ1167" s="107" t="s">
        <v>26</v>
      </c>
      <c r="AK1167" s="97">
        <v>4.1281030301740742</v>
      </c>
      <c r="AL1167" s="108">
        <v>0.63987533105862859</v>
      </c>
      <c r="AM1167" s="111"/>
      <c r="AN1167" s="112">
        <v>8</v>
      </c>
      <c r="AO1167" s="113" t="s">
        <v>1266</v>
      </c>
      <c r="AP1167" s="113" t="s">
        <v>1267</v>
      </c>
      <c r="AQ1167" s="113" t="s">
        <v>1261</v>
      </c>
      <c r="AR1167" s="114" t="s">
        <v>1267</v>
      </c>
      <c r="AS1167" s="114"/>
      <c r="AT1167" s="107"/>
    </row>
    <row r="1168" spans="1:46" x14ac:dyDescent="0.25">
      <c r="A1168" s="106" t="s">
        <v>4392</v>
      </c>
      <c r="B1168" s="107" t="s">
        <v>1273</v>
      </c>
      <c r="C1168" s="107" t="s">
        <v>1257</v>
      </c>
      <c r="D1168" s="107" t="s">
        <v>21</v>
      </c>
      <c r="E1168" s="107" t="s">
        <v>135</v>
      </c>
      <c r="F1168" s="107" t="s">
        <v>695</v>
      </c>
      <c r="G1168" s="107" t="s">
        <v>1780</v>
      </c>
      <c r="H1168" s="107" t="s">
        <v>4393</v>
      </c>
      <c r="I1168" s="107" t="s">
        <v>4394</v>
      </c>
      <c r="J1168" s="107" t="s">
        <v>4340</v>
      </c>
      <c r="K1168" s="107"/>
      <c r="L1168" s="108">
        <v>167.97403081584773</v>
      </c>
      <c r="M1168" s="93">
        <v>45</v>
      </c>
      <c r="N1168" s="108">
        <v>150.9606827825022</v>
      </c>
      <c r="O1168" s="107" t="s">
        <v>4395</v>
      </c>
      <c r="P1168" s="107"/>
      <c r="Q1168" s="107"/>
      <c r="R1168" s="107"/>
      <c r="S1168" s="107"/>
      <c r="T1168" s="93">
        <v>136.90029999999999</v>
      </c>
      <c r="U1168" s="109">
        <v>12</v>
      </c>
      <c r="V1168" s="110">
        <v>46113</v>
      </c>
      <c r="W1168" s="110"/>
      <c r="X1168" s="107" t="s">
        <v>4342</v>
      </c>
      <c r="Y1168" s="107"/>
      <c r="Z1168" s="107"/>
      <c r="AA1168" s="107"/>
      <c r="AB1168" s="107"/>
      <c r="AC1168" s="107"/>
      <c r="AD1168" s="107" t="s">
        <v>1331</v>
      </c>
      <c r="AE1168" s="110"/>
      <c r="AF1168" s="106"/>
      <c r="AG1168" s="108">
        <v>1.4092164412603482E-2</v>
      </c>
      <c r="AH1168" s="108">
        <v>1.4682455836917551E-2</v>
      </c>
      <c r="AI1168" s="108">
        <v>0.62291194626748636</v>
      </c>
      <c r="AJ1168" s="107" t="s">
        <v>1267</v>
      </c>
      <c r="AK1168" s="97">
        <v>66.081275195787541</v>
      </c>
      <c r="AL1168" s="108">
        <v>0.13017987388228189</v>
      </c>
      <c r="AM1168" s="111"/>
      <c r="AN1168" s="112">
        <v>8</v>
      </c>
      <c r="AO1168" s="113" t="s">
        <v>1266</v>
      </c>
      <c r="AP1168" s="113" t="s">
        <v>1267</v>
      </c>
      <c r="AQ1168" s="113" t="s">
        <v>1261</v>
      </c>
      <c r="AR1168" s="114" t="s">
        <v>1267</v>
      </c>
      <c r="AS1168" s="114"/>
      <c r="AT1168" s="107"/>
    </row>
    <row r="1169" spans="1:46" x14ac:dyDescent="0.25">
      <c r="A1169" s="106" t="s">
        <v>4396</v>
      </c>
      <c r="B1169" s="107" t="s">
        <v>1273</v>
      </c>
      <c r="C1169" s="107" t="s">
        <v>1257</v>
      </c>
      <c r="D1169" s="107" t="s">
        <v>21</v>
      </c>
      <c r="E1169" s="107" t="s">
        <v>135</v>
      </c>
      <c r="F1169" s="107" t="s">
        <v>695</v>
      </c>
      <c r="G1169" s="107" t="s">
        <v>1780</v>
      </c>
      <c r="H1169" s="107" t="s">
        <v>4393</v>
      </c>
      <c r="I1169" s="107" t="s">
        <v>4394</v>
      </c>
      <c r="J1169" s="107" t="s">
        <v>4344</v>
      </c>
      <c r="K1169" s="107"/>
      <c r="L1169" s="108">
        <v>110.24988352476124</v>
      </c>
      <c r="M1169" s="93">
        <v>20</v>
      </c>
      <c r="N1169" s="108">
        <v>99.083159538129351</v>
      </c>
      <c r="O1169" s="107" t="s">
        <v>4397</v>
      </c>
      <c r="P1169" s="107"/>
      <c r="Q1169" s="107"/>
      <c r="R1169" s="107"/>
      <c r="S1169" s="107"/>
      <c r="T1169" s="93">
        <v>92.47</v>
      </c>
      <c r="U1169" s="109">
        <v>12</v>
      </c>
      <c r="V1169" s="110">
        <v>46113</v>
      </c>
      <c r="W1169" s="110"/>
      <c r="X1169" s="107" t="s">
        <v>4342</v>
      </c>
      <c r="Y1169" s="107"/>
      <c r="Z1169" s="107"/>
      <c r="AA1169" s="107"/>
      <c r="AB1169" s="107"/>
      <c r="AC1169" s="107"/>
      <c r="AD1169" s="107" t="s">
        <v>1331</v>
      </c>
      <c r="AE1169" s="110"/>
      <c r="AF1169" s="106"/>
      <c r="AG1169" s="108">
        <v>9.249402884214988E-3</v>
      </c>
      <c r="AH1169" s="108">
        <v>9.63684111178029E-3</v>
      </c>
      <c r="AI1169" s="108">
        <v>0.69069785446765031</v>
      </c>
      <c r="AJ1169" s="107" t="s">
        <v>1267</v>
      </c>
      <c r="AK1169" s="97">
        <v>60.298015367163408</v>
      </c>
      <c r="AL1169" s="108">
        <v>8.544365973168988E-2</v>
      </c>
      <c r="AM1169" s="111"/>
      <c r="AN1169" s="112">
        <v>8</v>
      </c>
      <c r="AO1169" s="113" t="s">
        <v>1266</v>
      </c>
      <c r="AP1169" s="113" t="s">
        <v>1267</v>
      </c>
      <c r="AQ1169" s="113" t="s">
        <v>1261</v>
      </c>
      <c r="AR1169" s="114" t="s">
        <v>1267</v>
      </c>
      <c r="AS1169" s="114"/>
      <c r="AT1169" s="107"/>
    </row>
    <row r="1170" spans="1:46" x14ac:dyDescent="0.25">
      <c r="A1170" s="106" t="s">
        <v>4398</v>
      </c>
      <c r="B1170" s="107" t="s">
        <v>1273</v>
      </c>
      <c r="C1170" s="107" t="s">
        <v>1257</v>
      </c>
      <c r="D1170" s="107" t="s">
        <v>21</v>
      </c>
      <c r="E1170" s="107" t="s">
        <v>135</v>
      </c>
      <c r="F1170" s="107" t="s">
        <v>695</v>
      </c>
      <c r="G1170" s="107" t="s">
        <v>1780</v>
      </c>
      <c r="H1170" s="107" t="s">
        <v>4393</v>
      </c>
      <c r="I1170" s="107" t="s">
        <v>4399</v>
      </c>
      <c r="J1170" s="107" t="s">
        <v>4340</v>
      </c>
      <c r="K1170" s="107"/>
      <c r="L1170" s="108">
        <v>350.8594932405075</v>
      </c>
      <c r="M1170" s="93">
        <v>90</v>
      </c>
      <c r="N1170" s="108">
        <v>315.32248409503893</v>
      </c>
      <c r="O1170" s="107" t="s">
        <v>4400</v>
      </c>
      <c r="P1170" s="107"/>
      <c r="Q1170" s="107"/>
      <c r="R1170" s="107"/>
      <c r="S1170" s="107"/>
      <c r="T1170" s="93">
        <v>154.7022</v>
      </c>
      <c r="U1170" s="109">
        <v>12</v>
      </c>
      <c r="V1170" s="110">
        <v>46113</v>
      </c>
      <c r="W1170" s="110"/>
      <c r="X1170" s="107" t="s">
        <v>4342</v>
      </c>
      <c r="Y1170" s="107"/>
      <c r="Z1170" s="107"/>
      <c r="AA1170" s="107"/>
      <c r="AB1170" s="107"/>
      <c r="AC1170" s="107"/>
      <c r="AD1170" s="107" t="s">
        <v>1331</v>
      </c>
      <c r="AE1170" s="110"/>
      <c r="AF1170" s="106"/>
      <c r="AG1170" s="108">
        <v>2.9435321879538349E-2</v>
      </c>
      <c r="AH1170" s="108">
        <v>3.0668306222374705E-2</v>
      </c>
      <c r="AI1170" s="108">
        <v>1.018263373465629</v>
      </c>
      <c r="AJ1170" s="107" t="s">
        <v>26</v>
      </c>
      <c r="AK1170" s="97">
        <v>28.010128448397928</v>
      </c>
      <c r="AL1170" s="108">
        <v>0.2719161072613932</v>
      </c>
      <c r="AM1170" s="111"/>
      <c r="AN1170" s="112">
        <v>8</v>
      </c>
      <c r="AO1170" s="113" t="s">
        <v>1266</v>
      </c>
      <c r="AP1170" s="113" t="s">
        <v>1267</v>
      </c>
      <c r="AQ1170" s="113" t="s">
        <v>1261</v>
      </c>
      <c r="AR1170" s="114" t="s">
        <v>1267</v>
      </c>
      <c r="AS1170" s="114"/>
      <c r="AT1170" s="107"/>
    </row>
    <row r="1171" spans="1:46" x14ac:dyDescent="0.25">
      <c r="A1171" s="106" t="s">
        <v>4401</v>
      </c>
      <c r="B1171" s="107" t="s">
        <v>1273</v>
      </c>
      <c r="C1171" s="107" t="s">
        <v>1257</v>
      </c>
      <c r="D1171" s="107" t="s">
        <v>21</v>
      </c>
      <c r="E1171" s="107" t="s">
        <v>135</v>
      </c>
      <c r="F1171" s="107" t="s">
        <v>695</v>
      </c>
      <c r="G1171" s="107" t="s">
        <v>1780</v>
      </c>
      <c r="H1171" s="107" t="s">
        <v>4393</v>
      </c>
      <c r="I1171" s="107" t="s">
        <v>4399</v>
      </c>
      <c r="J1171" s="107" t="s">
        <v>4344</v>
      </c>
      <c r="K1171" s="107"/>
      <c r="L1171" s="108">
        <v>230.28689658421405</v>
      </c>
      <c r="M1171" s="93">
        <v>40</v>
      </c>
      <c r="N1171" s="108">
        <v>206.96215346721647</v>
      </c>
      <c r="O1171" s="107" t="s">
        <v>4402</v>
      </c>
      <c r="P1171" s="107"/>
      <c r="Q1171" s="107"/>
      <c r="R1171" s="107"/>
      <c r="S1171" s="107"/>
      <c r="T1171" s="93">
        <v>110.27200000000001</v>
      </c>
      <c r="U1171" s="109">
        <v>12</v>
      </c>
      <c r="V1171" s="110">
        <v>46113</v>
      </c>
      <c r="W1171" s="110"/>
      <c r="X1171" s="107" t="s">
        <v>4342</v>
      </c>
      <c r="Y1171" s="107"/>
      <c r="Z1171" s="107"/>
      <c r="AA1171" s="107"/>
      <c r="AB1171" s="107"/>
      <c r="AC1171" s="107"/>
      <c r="AD1171" s="107" t="s">
        <v>1331</v>
      </c>
      <c r="AE1171" s="110"/>
      <c r="AF1171" s="106"/>
      <c r="AG1171" s="108">
        <v>1.9319896015895233E-2</v>
      </c>
      <c r="AH1171" s="108">
        <v>2.0129166231804923E-2</v>
      </c>
      <c r="AI1171" s="108">
        <v>1.0230261923058905</v>
      </c>
      <c r="AJ1171" s="107" t="s">
        <v>26</v>
      </c>
      <c r="AK1171" s="97">
        <v>27.65121488463944</v>
      </c>
      <c r="AL1171" s="108">
        <v>0.17847234485276572</v>
      </c>
      <c r="AM1171" s="111"/>
      <c r="AN1171" s="112">
        <v>8</v>
      </c>
      <c r="AO1171" s="113" t="s">
        <v>1266</v>
      </c>
      <c r="AP1171" s="113" t="s">
        <v>1267</v>
      </c>
      <c r="AQ1171" s="113" t="s">
        <v>1261</v>
      </c>
      <c r="AR1171" s="114" t="s">
        <v>1267</v>
      </c>
      <c r="AS1171" s="114"/>
      <c r="AT1171" s="107"/>
    </row>
    <row r="1172" spans="1:46" x14ac:dyDescent="0.25">
      <c r="A1172" s="106" t="s">
        <v>4403</v>
      </c>
      <c r="B1172" s="107" t="s">
        <v>1273</v>
      </c>
      <c r="C1172" s="107" t="s">
        <v>1257</v>
      </c>
      <c r="D1172" s="107" t="s">
        <v>21</v>
      </c>
      <c r="E1172" s="107" t="s">
        <v>135</v>
      </c>
      <c r="F1172" s="107" t="s">
        <v>695</v>
      </c>
      <c r="G1172" s="107" t="s">
        <v>1780</v>
      </c>
      <c r="H1172" s="107" t="s">
        <v>4404</v>
      </c>
      <c r="I1172" s="107" t="s">
        <v>4394</v>
      </c>
      <c r="J1172" s="107" t="s">
        <v>4340</v>
      </c>
      <c r="K1172" s="107"/>
      <c r="L1172" s="108">
        <v>188.23866242971604</v>
      </c>
      <c r="M1172" s="93">
        <v>50</v>
      </c>
      <c r="N1172" s="108">
        <v>169.17279932163106</v>
      </c>
      <c r="O1172" s="107" t="s">
        <v>4405</v>
      </c>
      <c r="P1172" s="107"/>
      <c r="Q1172" s="107"/>
      <c r="R1172" s="107"/>
      <c r="S1172" s="107"/>
      <c r="T1172" s="93">
        <v>118.8447</v>
      </c>
      <c r="U1172" s="109">
        <v>12</v>
      </c>
      <c r="V1172" s="110">
        <v>46113</v>
      </c>
      <c r="W1172" s="110"/>
      <c r="X1172" s="107" t="s">
        <v>4342</v>
      </c>
      <c r="Y1172" s="107"/>
      <c r="Z1172" s="107"/>
      <c r="AA1172" s="107"/>
      <c r="AB1172" s="107"/>
      <c r="AC1172" s="107"/>
      <c r="AD1172" s="107" t="s">
        <v>1331</v>
      </c>
      <c r="AE1172" s="110"/>
      <c r="AF1172" s="106"/>
      <c r="AG1172" s="108">
        <v>1.5792263642683588E-2</v>
      </c>
      <c r="AH1172" s="108">
        <v>1.6453768683771932E-2</v>
      </c>
      <c r="AI1172" s="108">
        <v>0.74302732517048597</v>
      </c>
      <c r="AJ1172" s="107" t="s">
        <v>1267</v>
      </c>
      <c r="AK1172" s="97">
        <v>48.566862079648175</v>
      </c>
      <c r="AL1172" s="108">
        <v>0.14588496338302978</v>
      </c>
      <c r="AM1172" s="111"/>
      <c r="AN1172" s="112">
        <v>8</v>
      </c>
      <c r="AO1172" s="113" t="s">
        <v>1266</v>
      </c>
      <c r="AP1172" s="113" t="s">
        <v>1267</v>
      </c>
      <c r="AQ1172" s="113" t="s">
        <v>1261</v>
      </c>
      <c r="AR1172" s="114" t="s">
        <v>1267</v>
      </c>
      <c r="AS1172" s="114"/>
      <c r="AT1172" s="107"/>
    </row>
    <row r="1173" spans="1:46" x14ac:dyDescent="0.25">
      <c r="A1173" s="106" t="s">
        <v>4406</v>
      </c>
      <c r="B1173" s="107" t="s">
        <v>1273</v>
      </c>
      <c r="C1173" s="107" t="s">
        <v>1257</v>
      </c>
      <c r="D1173" s="107" t="s">
        <v>21</v>
      </c>
      <c r="E1173" s="107" t="s">
        <v>135</v>
      </c>
      <c r="F1173" s="107" t="s">
        <v>695</v>
      </c>
      <c r="G1173" s="107" t="s">
        <v>1780</v>
      </c>
      <c r="H1173" s="107" t="s">
        <v>4404</v>
      </c>
      <c r="I1173" s="107" t="s">
        <v>4394</v>
      </c>
      <c r="J1173" s="107" t="s">
        <v>4344</v>
      </c>
      <c r="K1173" s="107"/>
      <c r="L1173" s="108">
        <v>123.55058997473941</v>
      </c>
      <c r="M1173" s="93">
        <v>25</v>
      </c>
      <c r="N1173" s="108">
        <v>111.03669614986671</v>
      </c>
      <c r="O1173" s="107" t="s">
        <v>4407</v>
      </c>
      <c r="P1173" s="107"/>
      <c r="Q1173" s="107"/>
      <c r="R1173" s="107"/>
      <c r="S1173" s="107"/>
      <c r="T1173" s="93">
        <v>74.414400000000001</v>
      </c>
      <c r="U1173" s="109">
        <v>12</v>
      </c>
      <c r="V1173" s="110">
        <v>46113</v>
      </c>
      <c r="W1173" s="110"/>
      <c r="X1173" s="107" t="s">
        <v>4342</v>
      </c>
      <c r="Y1173" s="107"/>
      <c r="Z1173" s="107"/>
      <c r="AA1173" s="107"/>
      <c r="AB1173" s="107"/>
      <c r="AC1173" s="107"/>
      <c r="AD1173" s="107" t="s">
        <v>1331</v>
      </c>
      <c r="AE1173" s="110"/>
      <c r="AF1173" s="106"/>
      <c r="AG1173" s="108">
        <v>1.0365264313428152E-2</v>
      </c>
      <c r="AH1173" s="108">
        <v>1.0799443652798699E-2</v>
      </c>
      <c r="AI1173" s="108">
        <v>0.86427042809040067</v>
      </c>
      <c r="AJ1173" s="107" t="s">
        <v>1267</v>
      </c>
      <c r="AK1173" s="97">
        <v>38.850559932057855</v>
      </c>
      <c r="AL1173" s="108">
        <v>9.5751707230422936E-2</v>
      </c>
      <c r="AM1173" s="111"/>
      <c r="AN1173" s="112">
        <v>8</v>
      </c>
      <c r="AO1173" s="113" t="s">
        <v>1266</v>
      </c>
      <c r="AP1173" s="113" t="s">
        <v>1267</v>
      </c>
      <c r="AQ1173" s="113" t="s">
        <v>1261</v>
      </c>
      <c r="AR1173" s="114" t="s">
        <v>1267</v>
      </c>
      <c r="AS1173" s="114"/>
      <c r="AT1173" s="107"/>
    </row>
    <row r="1174" spans="1:46" x14ac:dyDescent="0.25">
      <c r="A1174" s="106" t="s">
        <v>4408</v>
      </c>
      <c r="B1174" s="107" t="s">
        <v>1273</v>
      </c>
      <c r="C1174" s="107" t="s">
        <v>1257</v>
      </c>
      <c r="D1174" s="107" t="s">
        <v>21</v>
      </c>
      <c r="E1174" s="107" t="s">
        <v>135</v>
      </c>
      <c r="F1174" s="107" t="s">
        <v>695</v>
      </c>
      <c r="G1174" s="107" t="s">
        <v>1780</v>
      </c>
      <c r="H1174" s="107" t="s">
        <v>4404</v>
      </c>
      <c r="I1174" s="107" t="s">
        <v>4399</v>
      </c>
      <c r="J1174" s="107" t="s">
        <v>4340</v>
      </c>
      <c r="K1174" s="107"/>
      <c r="L1174" s="108">
        <v>282.72267502583327</v>
      </c>
      <c r="M1174" s="93">
        <v>75</v>
      </c>
      <c r="N1174" s="108">
        <v>254.08694339654181</v>
      </c>
      <c r="O1174" s="107" t="s">
        <v>4409</v>
      </c>
      <c r="P1174" s="107"/>
      <c r="Q1174" s="107"/>
      <c r="R1174" s="107"/>
      <c r="S1174" s="107"/>
      <c r="T1174" s="93">
        <v>132.0204</v>
      </c>
      <c r="U1174" s="109">
        <v>12.000000000000002</v>
      </c>
      <c r="V1174" s="110">
        <v>46113</v>
      </c>
      <c r="W1174" s="110"/>
      <c r="X1174" s="107" t="s">
        <v>4342</v>
      </c>
      <c r="Y1174" s="107"/>
      <c r="Z1174" s="107"/>
      <c r="AA1174" s="107"/>
      <c r="AB1174" s="107"/>
      <c r="AC1174" s="107"/>
      <c r="AD1174" s="107" t="s">
        <v>1331</v>
      </c>
      <c r="AE1174" s="110"/>
      <c r="AF1174" s="106"/>
      <c r="AG1174" s="108">
        <v>2.3718990371809395E-2</v>
      </c>
      <c r="AH1174" s="108">
        <v>2.4712529490423782E-2</v>
      </c>
      <c r="AI1174" s="108">
        <v>0.95909855743614136</v>
      </c>
      <c r="AJ1174" s="107" t="s">
        <v>1267</v>
      </c>
      <c r="AK1174" s="97">
        <v>31.287771811612267</v>
      </c>
      <c r="AL1174" s="108">
        <v>0.21911007314502054</v>
      </c>
      <c r="AM1174" s="111"/>
      <c r="AN1174" s="112">
        <v>8</v>
      </c>
      <c r="AO1174" s="113" t="s">
        <v>1266</v>
      </c>
      <c r="AP1174" s="113" t="s">
        <v>1267</v>
      </c>
      <c r="AQ1174" s="113" t="s">
        <v>1261</v>
      </c>
      <c r="AR1174" s="114" t="s">
        <v>1267</v>
      </c>
      <c r="AS1174" s="114"/>
      <c r="AT1174" s="107"/>
    </row>
    <row r="1175" spans="1:46" x14ac:dyDescent="0.25">
      <c r="A1175" s="106" t="s">
        <v>4410</v>
      </c>
      <c r="B1175" s="107" t="s">
        <v>1273</v>
      </c>
      <c r="C1175" s="107" t="s">
        <v>1257</v>
      </c>
      <c r="D1175" s="107" t="s">
        <v>21</v>
      </c>
      <c r="E1175" s="107" t="s">
        <v>135</v>
      </c>
      <c r="F1175" s="107" t="s">
        <v>695</v>
      </c>
      <c r="G1175" s="107" t="s">
        <v>1780</v>
      </c>
      <c r="H1175" s="107" t="s">
        <v>4404</v>
      </c>
      <c r="I1175" s="107" t="s">
        <v>4399</v>
      </c>
      <c r="J1175" s="107" t="s">
        <v>4344</v>
      </c>
      <c r="K1175" s="107"/>
      <c r="L1175" s="108">
        <v>185.56524386545979</v>
      </c>
      <c r="M1175" s="93">
        <v>40</v>
      </c>
      <c r="N1175" s="108">
        <v>166.7701595215182</v>
      </c>
      <c r="O1175" s="107" t="s">
        <v>4411</v>
      </c>
      <c r="P1175" s="107"/>
      <c r="Q1175" s="107"/>
      <c r="R1175" s="107"/>
      <c r="S1175" s="107"/>
      <c r="T1175" s="93">
        <v>87.590199999999996</v>
      </c>
      <c r="U1175" s="109">
        <v>12</v>
      </c>
      <c r="V1175" s="110">
        <v>46113</v>
      </c>
      <c r="W1175" s="110"/>
      <c r="X1175" s="107" t="s">
        <v>4342</v>
      </c>
      <c r="Y1175" s="107"/>
      <c r="Z1175" s="107"/>
      <c r="AA1175" s="107"/>
      <c r="AB1175" s="107"/>
      <c r="AC1175" s="107"/>
      <c r="AD1175" s="107" t="s">
        <v>1331</v>
      </c>
      <c r="AE1175" s="110"/>
      <c r="AF1175" s="106"/>
      <c r="AG1175" s="108">
        <v>1.5567977461252911E-2</v>
      </c>
      <c r="AH1175" s="108">
        <v>1.6220087621213394E-2</v>
      </c>
      <c r="AI1175" s="108">
        <v>1.034225927844445</v>
      </c>
      <c r="AJ1175" s="107" t="s">
        <v>26</v>
      </c>
      <c r="AK1175" s="97">
        <v>27.032040736434066</v>
      </c>
      <c r="AL1175" s="108">
        <v>0.14381306399573118</v>
      </c>
      <c r="AM1175" s="111"/>
      <c r="AN1175" s="112">
        <v>8</v>
      </c>
      <c r="AO1175" s="113" t="s">
        <v>1266</v>
      </c>
      <c r="AP1175" s="113" t="s">
        <v>1267</v>
      </c>
      <c r="AQ1175" s="113" t="s">
        <v>1261</v>
      </c>
      <c r="AR1175" s="114" t="s">
        <v>1267</v>
      </c>
      <c r="AS1175" s="114"/>
      <c r="AT1175" s="107"/>
    </row>
    <row r="1176" spans="1:46" x14ac:dyDescent="0.25">
      <c r="A1176" s="106" t="s">
        <v>4412</v>
      </c>
      <c r="B1176" s="107" t="s">
        <v>1273</v>
      </c>
      <c r="C1176" s="107" t="s">
        <v>1257</v>
      </c>
      <c r="D1176" s="107" t="s">
        <v>21</v>
      </c>
      <c r="E1176" s="107" t="s">
        <v>64</v>
      </c>
      <c r="F1176" s="107" t="s">
        <v>65</v>
      </c>
      <c r="G1176" s="107" t="s">
        <v>393</v>
      </c>
      <c r="H1176" s="107" t="s">
        <v>2015</v>
      </c>
      <c r="I1176" s="107"/>
      <c r="J1176" s="107"/>
      <c r="K1176" s="107"/>
      <c r="L1176" s="108">
        <v>0</v>
      </c>
      <c r="M1176" s="93">
        <v>25000</v>
      </c>
      <c r="N1176" s="108">
        <v>0</v>
      </c>
      <c r="O1176" s="107" t="s">
        <v>4331</v>
      </c>
      <c r="P1176" s="107"/>
      <c r="Q1176" s="107" t="s">
        <v>1259</v>
      </c>
      <c r="R1176" s="107" t="s">
        <v>1770</v>
      </c>
      <c r="S1176" s="107"/>
      <c r="T1176" s="93">
        <v>0</v>
      </c>
      <c r="U1176" s="109"/>
      <c r="V1176" s="110">
        <v>46296</v>
      </c>
      <c r="W1176" s="110"/>
      <c r="X1176" s="107" t="s">
        <v>2017</v>
      </c>
      <c r="Y1176" s="107"/>
      <c r="Z1176" s="107"/>
      <c r="AA1176" s="107"/>
      <c r="AB1176" s="107"/>
      <c r="AC1176" s="107"/>
      <c r="AD1176" s="107" t="s">
        <v>1331</v>
      </c>
      <c r="AE1176" s="110"/>
      <c r="AF1176" s="106"/>
      <c r="AG1176" s="108" t="s">
        <v>1404</v>
      </c>
      <c r="AH1176" s="108" t="s">
        <v>1404</v>
      </c>
      <c r="AI1176" s="108" t="s">
        <v>1404</v>
      </c>
      <c r="AJ1176" s="107" t="s">
        <v>26</v>
      </c>
      <c r="AK1176" s="97" t="s">
        <v>1404</v>
      </c>
      <c r="AL1176" s="108">
        <v>0</v>
      </c>
      <c r="AM1176" s="111"/>
      <c r="AN1176" s="112">
        <v>24</v>
      </c>
      <c r="AO1176" s="113" t="s">
        <v>1371</v>
      </c>
      <c r="AP1176" s="113" t="s">
        <v>1267</v>
      </c>
      <c r="AQ1176" s="113" t="s">
        <v>1365</v>
      </c>
      <c r="AR1176" s="114" t="s">
        <v>26</v>
      </c>
      <c r="AS1176" s="114">
        <v>1.1086</v>
      </c>
      <c r="AT1176" s="107" t="s">
        <v>2018</v>
      </c>
    </row>
    <row r="1177" spans="1:46" x14ac:dyDescent="0.25">
      <c r="A1177" s="106" t="s">
        <v>4413</v>
      </c>
      <c r="B1177" s="107" t="s">
        <v>1273</v>
      </c>
      <c r="C1177" s="107" t="s">
        <v>1257</v>
      </c>
      <c r="D1177" s="107" t="s">
        <v>21</v>
      </c>
      <c r="E1177" s="107" t="s">
        <v>57</v>
      </c>
      <c r="F1177" s="107" t="s">
        <v>437</v>
      </c>
      <c r="G1177" s="107" t="s">
        <v>607</v>
      </c>
      <c r="H1177" s="107" t="s">
        <v>1860</v>
      </c>
      <c r="I1177" s="107" t="s">
        <v>4414</v>
      </c>
      <c r="J1177" s="107"/>
      <c r="K1177" s="107"/>
      <c r="L1177" s="108">
        <v>2783.8195801455058</v>
      </c>
      <c r="M1177" s="93">
        <v>125</v>
      </c>
      <c r="N1177" s="108">
        <v>2511.81</v>
      </c>
      <c r="O1177" s="107" t="s">
        <v>4415</v>
      </c>
      <c r="P1177" s="107"/>
      <c r="Q1177" s="107" t="s">
        <v>1321</v>
      </c>
      <c r="R1177" s="107" t="s">
        <v>1472</v>
      </c>
      <c r="S1177" s="107"/>
      <c r="T1177" s="93">
        <v>150</v>
      </c>
      <c r="U1177" s="109">
        <v>10</v>
      </c>
      <c r="V1177" s="110">
        <v>46296</v>
      </c>
      <c r="W1177" s="110"/>
      <c r="X1177" s="107" t="s">
        <v>4342</v>
      </c>
      <c r="Y1177" s="107"/>
      <c r="Z1177" s="107"/>
      <c r="AA1177" s="107"/>
      <c r="AB1177" s="107"/>
      <c r="AC1177" s="107"/>
      <c r="AD1177" s="107" t="s">
        <v>1331</v>
      </c>
      <c r="AE1177" s="110"/>
      <c r="AF1177" s="106"/>
      <c r="AG1177" s="108">
        <v>0.38203489076368979</v>
      </c>
      <c r="AH1177" s="108">
        <v>0.39746505299874518</v>
      </c>
      <c r="AI1177" s="108">
        <v>7.6448027812656223</v>
      </c>
      <c r="AJ1177" s="107" t="s">
        <v>26</v>
      </c>
      <c r="AK1177" s="97">
        <v>-18.568471851956144</v>
      </c>
      <c r="AL1177" s="108">
        <v>2.5889522095353188</v>
      </c>
      <c r="AM1177" s="111"/>
      <c r="AN1177" s="112">
        <v>20</v>
      </c>
      <c r="AO1177" s="113" t="s">
        <v>1266</v>
      </c>
      <c r="AP1177" s="113" t="s">
        <v>1267</v>
      </c>
      <c r="AQ1177" s="113" t="s">
        <v>1261</v>
      </c>
      <c r="AR1177" s="114" t="s">
        <v>1267</v>
      </c>
      <c r="AS1177" s="114"/>
      <c r="AT1177" s="107"/>
    </row>
    <row r="1178" spans="1:46" x14ac:dyDescent="0.25">
      <c r="A1178" s="106" t="s">
        <v>4416</v>
      </c>
      <c r="B1178" s="107" t="s">
        <v>1273</v>
      </c>
      <c r="C1178" s="107" t="s">
        <v>1257</v>
      </c>
      <c r="D1178" s="107" t="s">
        <v>30</v>
      </c>
      <c r="E1178" s="107" t="s">
        <v>267</v>
      </c>
      <c r="F1178" s="107" t="s">
        <v>268</v>
      </c>
      <c r="G1178" s="107" t="s">
        <v>811</v>
      </c>
      <c r="H1178" s="107" t="s">
        <v>845</v>
      </c>
      <c r="I1178" s="107" t="s">
        <v>4417</v>
      </c>
      <c r="J1178" s="107" t="s">
        <v>4418</v>
      </c>
      <c r="K1178" s="107"/>
      <c r="L1178" s="108">
        <v>1840.3090899161818</v>
      </c>
      <c r="M1178" s="93">
        <v>260</v>
      </c>
      <c r="N1178" s="108">
        <v>1660</v>
      </c>
      <c r="O1178" s="107" t="s">
        <v>4419</v>
      </c>
      <c r="P1178" s="107"/>
      <c r="Q1178" s="107" t="s">
        <v>1377</v>
      </c>
      <c r="R1178" s="107"/>
      <c r="S1178" s="107"/>
      <c r="T1178" s="93">
        <v>426</v>
      </c>
      <c r="U1178" s="109">
        <v>10</v>
      </c>
      <c r="V1178" s="110">
        <v>46296</v>
      </c>
      <c r="W1178" s="110"/>
      <c r="X1178" s="107" t="s">
        <v>2003</v>
      </c>
      <c r="Y1178" s="107"/>
      <c r="Z1178" s="107"/>
      <c r="AA1178" s="107"/>
      <c r="AB1178" s="107"/>
      <c r="AC1178" s="107"/>
      <c r="AD1178" s="107" t="s">
        <v>1331</v>
      </c>
      <c r="AE1178" s="110"/>
      <c r="AF1178" s="106"/>
      <c r="AG1178" s="108">
        <v>0.19836099712288474</v>
      </c>
      <c r="AH1178" s="108">
        <v>0.20636250770150705</v>
      </c>
      <c r="AI1178" s="108">
        <v>1.4639264745416021</v>
      </c>
      <c r="AJ1178" s="107" t="s">
        <v>26</v>
      </c>
      <c r="AK1178" s="97">
        <v>13.759349232285217</v>
      </c>
      <c r="AL1178" s="108">
        <v>1.711487453622049</v>
      </c>
      <c r="AM1178" s="111"/>
      <c r="AN1178" s="112">
        <v>8</v>
      </c>
      <c r="AO1178" s="113" t="s">
        <v>1266</v>
      </c>
      <c r="AP1178" s="113" t="s">
        <v>1267</v>
      </c>
      <c r="AQ1178" s="113" t="s">
        <v>1261</v>
      </c>
      <c r="AR1178" s="114" t="s">
        <v>1267</v>
      </c>
      <c r="AS1178" s="114"/>
      <c r="AT1178" s="107"/>
    </row>
    <row r="1179" spans="1:46" x14ac:dyDescent="0.25">
      <c r="A1179" s="106" t="s">
        <v>4420</v>
      </c>
      <c r="B1179" s="107" t="s">
        <v>1273</v>
      </c>
      <c r="C1179" s="107" t="s">
        <v>1257</v>
      </c>
      <c r="D1179" s="107" t="s">
        <v>30</v>
      </c>
      <c r="E1179" s="107" t="s">
        <v>267</v>
      </c>
      <c r="F1179" s="107" t="s">
        <v>268</v>
      </c>
      <c r="G1179" s="107" t="s">
        <v>811</v>
      </c>
      <c r="H1179" s="107" t="s">
        <v>1750</v>
      </c>
      <c r="I1179" s="107" t="s">
        <v>4417</v>
      </c>
      <c r="J1179" s="107" t="s">
        <v>4418</v>
      </c>
      <c r="K1179" s="107"/>
      <c r="L1179" s="108">
        <v>1840.3090899161818</v>
      </c>
      <c r="M1179" s="93">
        <v>260</v>
      </c>
      <c r="N1179" s="108">
        <v>1660</v>
      </c>
      <c r="O1179" s="107" t="s">
        <v>4421</v>
      </c>
      <c r="P1179" s="107"/>
      <c r="Q1179" s="107" t="s">
        <v>1259</v>
      </c>
      <c r="R1179" s="107"/>
      <c r="S1179" s="107"/>
      <c r="T1179" s="93">
        <v>426</v>
      </c>
      <c r="U1179" s="109">
        <v>10</v>
      </c>
      <c r="V1179" s="110">
        <v>46296</v>
      </c>
      <c r="W1179" s="110"/>
      <c r="X1179" s="107" t="s">
        <v>2003</v>
      </c>
      <c r="Y1179" s="107"/>
      <c r="Z1179" s="107"/>
      <c r="AA1179" s="107"/>
      <c r="AB1179" s="107"/>
      <c r="AC1179" s="107"/>
      <c r="AD1179" s="107" t="s">
        <v>1331</v>
      </c>
      <c r="AE1179" s="110"/>
      <c r="AF1179" s="106"/>
      <c r="AG1179" s="108">
        <v>0.19836099712288474</v>
      </c>
      <c r="AH1179" s="108">
        <v>0.20636250770150705</v>
      </c>
      <c r="AI1179" s="108">
        <v>1.4639264745416021</v>
      </c>
      <c r="AJ1179" s="107" t="s">
        <v>26</v>
      </c>
      <c r="AK1179" s="97">
        <v>13.759349232285217</v>
      </c>
      <c r="AL1179" s="108">
        <v>1.711487453622049</v>
      </c>
      <c r="AM1179" s="111"/>
      <c r="AN1179" s="112">
        <v>8</v>
      </c>
      <c r="AO1179" s="113" t="s">
        <v>1266</v>
      </c>
      <c r="AP1179" s="113" t="s">
        <v>1267</v>
      </c>
      <c r="AQ1179" s="113" t="s">
        <v>1261</v>
      </c>
      <c r="AR1179" s="114" t="s">
        <v>1267</v>
      </c>
      <c r="AS1179" s="114"/>
      <c r="AT1179" s="107"/>
    </row>
    <row r="1180" spans="1:46" x14ac:dyDescent="0.25">
      <c r="A1180" s="106" t="s">
        <v>4422</v>
      </c>
      <c r="B1180" s="107" t="s">
        <v>1256</v>
      </c>
      <c r="C1180" s="107" t="s">
        <v>1257</v>
      </c>
      <c r="D1180" s="107" t="s">
        <v>34</v>
      </c>
      <c r="E1180" s="107" t="s">
        <v>22</v>
      </c>
      <c r="F1180" s="107" t="s">
        <v>45</v>
      </c>
      <c r="G1180" s="107" t="s">
        <v>4423</v>
      </c>
      <c r="H1180" s="107" t="s">
        <v>2873</v>
      </c>
      <c r="I1180" s="107" t="s">
        <v>2465</v>
      </c>
      <c r="J1180" s="107"/>
      <c r="K1180" s="107" t="s">
        <v>1768</v>
      </c>
      <c r="L1180" s="108">
        <v>2792.4198299762361</v>
      </c>
      <c r="M1180" s="93">
        <v>800</v>
      </c>
      <c r="N1180" s="108">
        <v>2504.8276943342189</v>
      </c>
      <c r="O1180" s="107" t="s">
        <v>4424</v>
      </c>
      <c r="P1180" s="107"/>
      <c r="Q1180" s="107" t="s">
        <v>1377</v>
      </c>
      <c r="R1180" s="107" t="s">
        <v>2179</v>
      </c>
      <c r="S1180" s="107"/>
      <c r="T1180" s="93">
        <v>4464.6384615384613</v>
      </c>
      <c r="U1180" s="109">
        <v>18</v>
      </c>
      <c r="V1180" s="110">
        <v>46296</v>
      </c>
      <c r="W1180" s="110"/>
      <c r="X1180" s="107" t="s">
        <v>4342</v>
      </c>
      <c r="Y1180" s="107"/>
      <c r="Z1180" s="107" t="s">
        <v>4425</v>
      </c>
      <c r="AA1180" s="107"/>
      <c r="AB1180" s="107"/>
      <c r="AC1180" s="107" t="s">
        <v>4426</v>
      </c>
      <c r="AD1180" s="107" t="s">
        <v>1331</v>
      </c>
      <c r="AE1180" s="110"/>
      <c r="AF1180" s="106"/>
      <c r="AG1180" s="108">
        <v>0.47537467925518767</v>
      </c>
      <c r="AH1180" s="108">
        <v>0.45576382003077659</v>
      </c>
      <c r="AI1180" s="108">
        <v>0.39329056912748567</v>
      </c>
      <c r="AJ1180" s="107" t="s">
        <v>1267</v>
      </c>
      <c r="AK1180" s="97">
        <v>51.93161139018936</v>
      </c>
      <c r="AL1180" s="108">
        <v>1.442750245487721</v>
      </c>
      <c r="AM1180" s="111"/>
      <c r="AN1180" s="112">
        <v>10</v>
      </c>
      <c r="AO1180" s="113" t="s">
        <v>1266</v>
      </c>
      <c r="AP1180" s="113" t="s">
        <v>1267</v>
      </c>
      <c r="AQ1180" s="113" t="s">
        <v>1261</v>
      </c>
      <c r="AR1180" s="114" t="s">
        <v>1267</v>
      </c>
      <c r="AS1180" s="114"/>
      <c r="AT1180" s="107"/>
    </row>
    <row r="1181" spans="1:46" x14ac:dyDescent="0.25">
      <c r="A1181" s="106" t="s">
        <v>4427</v>
      </c>
      <c r="B1181" s="107" t="s">
        <v>1256</v>
      </c>
      <c r="C1181" s="107" t="s">
        <v>1257</v>
      </c>
      <c r="D1181" s="107" t="s">
        <v>34</v>
      </c>
      <c r="E1181" s="107" t="s">
        <v>22</v>
      </c>
      <c r="F1181" s="107" t="s">
        <v>45</v>
      </c>
      <c r="G1181" s="107" t="s">
        <v>4423</v>
      </c>
      <c r="H1181" s="107" t="s">
        <v>2873</v>
      </c>
      <c r="I1181" s="107" t="s">
        <v>2465</v>
      </c>
      <c r="J1181" s="107"/>
      <c r="K1181" s="107" t="s">
        <v>1775</v>
      </c>
      <c r="L1181" s="108">
        <v>2792.4198299762361</v>
      </c>
      <c r="M1181" s="93">
        <v>1600</v>
      </c>
      <c r="N1181" s="108">
        <v>2504.8276943342189</v>
      </c>
      <c r="O1181" s="107" t="s">
        <v>4428</v>
      </c>
      <c r="P1181" s="107"/>
      <c r="Q1181" s="107" t="s">
        <v>1377</v>
      </c>
      <c r="R1181" s="107" t="s">
        <v>2179</v>
      </c>
      <c r="S1181" s="107"/>
      <c r="T1181" s="93">
        <v>4464.6384615384613</v>
      </c>
      <c r="U1181" s="109">
        <v>18</v>
      </c>
      <c r="V1181" s="110">
        <v>46296</v>
      </c>
      <c r="W1181" s="110"/>
      <c r="X1181" s="107" t="s">
        <v>4342</v>
      </c>
      <c r="Y1181" s="107"/>
      <c r="Z1181" s="107" t="s">
        <v>4425</v>
      </c>
      <c r="AA1181" s="107"/>
      <c r="AB1181" s="107"/>
      <c r="AC1181" s="107" t="s">
        <v>4426</v>
      </c>
      <c r="AD1181" s="107" t="s">
        <v>1331</v>
      </c>
      <c r="AE1181" s="110"/>
      <c r="AF1181" s="106"/>
      <c r="AG1181" s="108">
        <v>0.47537467925518767</v>
      </c>
      <c r="AH1181" s="108">
        <v>0.45576382003077659</v>
      </c>
      <c r="AI1181" s="108">
        <v>0.39329056912748567</v>
      </c>
      <c r="AJ1181" s="107" t="s">
        <v>1267</v>
      </c>
      <c r="AK1181" s="97">
        <v>51.93161139018936</v>
      </c>
      <c r="AL1181" s="108">
        <v>1.442750245487721</v>
      </c>
      <c r="AM1181" s="111"/>
      <c r="AN1181" s="112">
        <v>10</v>
      </c>
      <c r="AO1181" s="113" t="s">
        <v>1266</v>
      </c>
      <c r="AP1181" s="113" t="s">
        <v>1267</v>
      </c>
      <c r="AQ1181" s="113" t="s">
        <v>1261</v>
      </c>
      <c r="AR1181" s="114" t="s">
        <v>1267</v>
      </c>
      <c r="AS1181" s="114"/>
      <c r="AT1181" s="107"/>
    </row>
    <row r="1182" spans="1:46" x14ac:dyDescent="0.25">
      <c r="A1182" s="106" t="s">
        <v>4429</v>
      </c>
      <c r="B1182" s="107" t="s">
        <v>1256</v>
      </c>
      <c r="C1182" s="107" t="s">
        <v>1257</v>
      </c>
      <c r="D1182" s="107" t="s">
        <v>34</v>
      </c>
      <c r="E1182" s="107" t="s">
        <v>22</v>
      </c>
      <c r="F1182" s="107" t="s">
        <v>45</v>
      </c>
      <c r="G1182" s="107" t="s">
        <v>4423</v>
      </c>
      <c r="H1182" s="107" t="s">
        <v>2873</v>
      </c>
      <c r="I1182" s="107" t="s">
        <v>2465</v>
      </c>
      <c r="J1182" s="107"/>
      <c r="K1182" s="107" t="s">
        <v>1943</v>
      </c>
      <c r="L1182" s="108">
        <v>2792.4198299762361</v>
      </c>
      <c r="M1182" s="93">
        <v>1800</v>
      </c>
      <c r="N1182" s="108">
        <v>2504.8276943342189</v>
      </c>
      <c r="O1182" s="107" t="s">
        <v>4430</v>
      </c>
      <c r="P1182" s="107"/>
      <c r="Q1182" s="107" t="s">
        <v>1377</v>
      </c>
      <c r="R1182" s="107" t="s">
        <v>2179</v>
      </c>
      <c r="S1182" s="107"/>
      <c r="T1182" s="93">
        <v>4464.6384615384613</v>
      </c>
      <c r="U1182" s="109">
        <v>18</v>
      </c>
      <c r="V1182" s="110">
        <v>46296</v>
      </c>
      <c r="W1182" s="110"/>
      <c r="X1182" s="107" t="s">
        <v>4342</v>
      </c>
      <c r="Y1182" s="107"/>
      <c r="Z1182" s="107" t="s">
        <v>4425</v>
      </c>
      <c r="AA1182" s="107"/>
      <c r="AB1182" s="107"/>
      <c r="AC1182" s="107" t="s">
        <v>4426</v>
      </c>
      <c r="AD1182" s="107" t="s">
        <v>1331</v>
      </c>
      <c r="AE1182" s="110"/>
      <c r="AF1182" s="106"/>
      <c r="AG1182" s="108">
        <v>0.47537467925518767</v>
      </c>
      <c r="AH1182" s="108">
        <v>0.45576382003077659</v>
      </c>
      <c r="AI1182" s="108">
        <v>0.39329056912748567</v>
      </c>
      <c r="AJ1182" s="107" t="s">
        <v>1267</v>
      </c>
      <c r="AK1182" s="97">
        <v>51.93161139018936</v>
      </c>
      <c r="AL1182" s="108">
        <v>1.442750245487721</v>
      </c>
      <c r="AM1182" s="111"/>
      <c r="AN1182" s="112">
        <v>10</v>
      </c>
      <c r="AO1182" s="113" t="s">
        <v>1266</v>
      </c>
      <c r="AP1182" s="113" t="s">
        <v>1267</v>
      </c>
      <c r="AQ1182" s="113" t="s">
        <v>1261</v>
      </c>
      <c r="AR1182" s="114" t="s">
        <v>1267</v>
      </c>
      <c r="AS1182" s="114"/>
      <c r="AT1182" s="107"/>
    </row>
    <row r="1183" spans="1:46" x14ac:dyDescent="0.25">
      <c r="A1183" s="106" t="s">
        <v>4431</v>
      </c>
      <c r="B1183" s="107" t="s">
        <v>1269</v>
      </c>
      <c r="C1183" s="107" t="s">
        <v>1257</v>
      </c>
      <c r="D1183" s="107" t="s">
        <v>34</v>
      </c>
      <c r="E1183" s="107" t="s">
        <v>22</v>
      </c>
      <c r="F1183" s="107" t="s">
        <v>45</v>
      </c>
      <c r="G1183" s="107" t="s">
        <v>4423</v>
      </c>
      <c r="H1183" s="107" t="s">
        <v>2873</v>
      </c>
      <c r="I1183" s="107" t="s">
        <v>2465</v>
      </c>
      <c r="J1183" s="107"/>
      <c r="K1183" s="107" t="s">
        <v>1768</v>
      </c>
      <c r="L1183" s="108">
        <v>2379.2081279785025</v>
      </c>
      <c r="M1183" s="93">
        <v>800</v>
      </c>
      <c r="N1183" s="108">
        <v>2134.172786473996</v>
      </c>
      <c r="O1183" s="107" t="s">
        <v>4424</v>
      </c>
      <c r="P1183" s="107"/>
      <c r="Q1183" s="107" t="s">
        <v>1377</v>
      </c>
      <c r="R1183" s="107" t="s">
        <v>2179</v>
      </c>
      <c r="S1183" s="107"/>
      <c r="T1183" s="93">
        <v>4464.6384615384613</v>
      </c>
      <c r="U1183" s="109">
        <v>18</v>
      </c>
      <c r="V1183" s="110">
        <v>46296</v>
      </c>
      <c r="W1183" s="110"/>
      <c r="X1183" s="107" t="s">
        <v>4342</v>
      </c>
      <c r="Y1183" s="107"/>
      <c r="Z1183" s="107" t="s">
        <v>4425</v>
      </c>
      <c r="AA1183" s="107"/>
      <c r="AB1183" s="107"/>
      <c r="AC1183" s="107" t="s">
        <v>4426</v>
      </c>
      <c r="AD1183" s="107" t="s">
        <v>1331</v>
      </c>
      <c r="AE1183" s="110"/>
      <c r="AF1183" s="106"/>
      <c r="AG1183" s="108">
        <v>0.40503053608838657</v>
      </c>
      <c r="AH1183" s="108">
        <v>0.38832161747862359</v>
      </c>
      <c r="AI1183" s="108">
        <v>0.33509292144418262</v>
      </c>
      <c r="AJ1183" s="107" t="s">
        <v>1267</v>
      </c>
      <c r="AK1183" s="97">
        <v>65.832200822255558</v>
      </c>
      <c r="AL1183" s="108">
        <v>1.2292575327888928</v>
      </c>
      <c r="AM1183" s="111"/>
      <c r="AN1183" s="112">
        <v>10</v>
      </c>
      <c r="AO1183" s="113" t="s">
        <v>1266</v>
      </c>
      <c r="AP1183" s="113" t="s">
        <v>1267</v>
      </c>
      <c r="AQ1183" s="113" t="s">
        <v>1261</v>
      </c>
      <c r="AR1183" s="114" t="s">
        <v>1267</v>
      </c>
      <c r="AS1183" s="114"/>
      <c r="AT1183" s="107"/>
    </row>
    <row r="1184" spans="1:46" x14ac:dyDescent="0.25">
      <c r="A1184" s="106" t="s">
        <v>4432</v>
      </c>
      <c r="B1184" s="107" t="s">
        <v>1269</v>
      </c>
      <c r="C1184" s="107" t="s">
        <v>1257</v>
      </c>
      <c r="D1184" s="107" t="s">
        <v>34</v>
      </c>
      <c r="E1184" s="107" t="s">
        <v>22</v>
      </c>
      <c r="F1184" s="107" t="s">
        <v>45</v>
      </c>
      <c r="G1184" s="107" t="s">
        <v>4423</v>
      </c>
      <c r="H1184" s="107" t="s">
        <v>2873</v>
      </c>
      <c r="I1184" s="107" t="s">
        <v>2465</v>
      </c>
      <c r="J1184" s="107"/>
      <c r="K1184" s="107" t="s">
        <v>1775</v>
      </c>
      <c r="L1184" s="108">
        <v>2379.2081279785025</v>
      </c>
      <c r="M1184" s="93">
        <v>1600</v>
      </c>
      <c r="N1184" s="108">
        <v>2134.172786473996</v>
      </c>
      <c r="O1184" s="107" t="s">
        <v>4428</v>
      </c>
      <c r="P1184" s="107"/>
      <c r="Q1184" s="107" t="s">
        <v>1377</v>
      </c>
      <c r="R1184" s="107" t="s">
        <v>2179</v>
      </c>
      <c r="S1184" s="107"/>
      <c r="T1184" s="93">
        <v>4464.6384615384613</v>
      </c>
      <c r="U1184" s="109">
        <v>18</v>
      </c>
      <c r="V1184" s="110">
        <v>46296</v>
      </c>
      <c r="W1184" s="110"/>
      <c r="X1184" s="107" t="s">
        <v>4342</v>
      </c>
      <c r="Y1184" s="107"/>
      <c r="Z1184" s="107" t="s">
        <v>4425</v>
      </c>
      <c r="AA1184" s="107"/>
      <c r="AB1184" s="107"/>
      <c r="AC1184" s="107" t="s">
        <v>4426</v>
      </c>
      <c r="AD1184" s="107" t="s">
        <v>1331</v>
      </c>
      <c r="AE1184" s="110"/>
      <c r="AF1184" s="106"/>
      <c r="AG1184" s="108">
        <v>0.40503053608838657</v>
      </c>
      <c r="AH1184" s="108">
        <v>0.38832161747862359</v>
      </c>
      <c r="AI1184" s="108">
        <v>0.33509292144418262</v>
      </c>
      <c r="AJ1184" s="107" t="s">
        <v>1267</v>
      </c>
      <c r="AK1184" s="97">
        <v>65.832200822255558</v>
      </c>
      <c r="AL1184" s="108">
        <v>1.2292575327888928</v>
      </c>
      <c r="AM1184" s="111"/>
      <c r="AN1184" s="112">
        <v>10</v>
      </c>
      <c r="AO1184" s="113" t="s">
        <v>1266</v>
      </c>
      <c r="AP1184" s="113" t="s">
        <v>1267</v>
      </c>
      <c r="AQ1184" s="113" t="s">
        <v>1261</v>
      </c>
      <c r="AR1184" s="114" t="s">
        <v>1267</v>
      </c>
      <c r="AS1184" s="114"/>
      <c r="AT1184" s="107"/>
    </row>
    <row r="1185" spans="1:46" x14ac:dyDescent="0.25">
      <c r="A1185" s="106" t="s">
        <v>4433</v>
      </c>
      <c r="B1185" s="107" t="s">
        <v>1269</v>
      </c>
      <c r="C1185" s="107" t="s">
        <v>1257</v>
      </c>
      <c r="D1185" s="107" t="s">
        <v>34</v>
      </c>
      <c r="E1185" s="107" t="s">
        <v>22</v>
      </c>
      <c r="F1185" s="107" t="s">
        <v>45</v>
      </c>
      <c r="G1185" s="107" t="s">
        <v>4423</v>
      </c>
      <c r="H1185" s="107" t="s">
        <v>2873</v>
      </c>
      <c r="I1185" s="107" t="s">
        <v>2465</v>
      </c>
      <c r="J1185" s="107"/>
      <c r="K1185" s="107" t="s">
        <v>1943</v>
      </c>
      <c r="L1185" s="108">
        <v>2379.2081279785025</v>
      </c>
      <c r="M1185" s="93">
        <v>1800</v>
      </c>
      <c r="N1185" s="108">
        <v>2134.172786473996</v>
      </c>
      <c r="O1185" s="107" t="s">
        <v>4430</v>
      </c>
      <c r="P1185" s="107"/>
      <c r="Q1185" s="107" t="s">
        <v>1377</v>
      </c>
      <c r="R1185" s="107" t="s">
        <v>2179</v>
      </c>
      <c r="S1185" s="107"/>
      <c r="T1185" s="93">
        <v>4464.6384615384613</v>
      </c>
      <c r="U1185" s="109">
        <v>18</v>
      </c>
      <c r="V1185" s="110">
        <v>46296</v>
      </c>
      <c r="W1185" s="110"/>
      <c r="X1185" s="107" t="s">
        <v>4342</v>
      </c>
      <c r="Y1185" s="107"/>
      <c r="Z1185" s="107" t="s">
        <v>4425</v>
      </c>
      <c r="AA1185" s="107"/>
      <c r="AB1185" s="107"/>
      <c r="AC1185" s="107" t="s">
        <v>4426</v>
      </c>
      <c r="AD1185" s="107" t="s">
        <v>1331</v>
      </c>
      <c r="AE1185" s="110"/>
      <c r="AF1185" s="106"/>
      <c r="AG1185" s="108">
        <v>0.40503053608838657</v>
      </c>
      <c r="AH1185" s="108">
        <v>0.38832161747862359</v>
      </c>
      <c r="AI1185" s="108">
        <v>0.33509292144418262</v>
      </c>
      <c r="AJ1185" s="107" t="s">
        <v>1267</v>
      </c>
      <c r="AK1185" s="97">
        <v>65.832200822255558</v>
      </c>
      <c r="AL1185" s="108">
        <v>1.2292575327888928</v>
      </c>
      <c r="AM1185" s="111"/>
      <c r="AN1185" s="112">
        <v>10</v>
      </c>
      <c r="AO1185" s="113" t="s">
        <v>1266</v>
      </c>
      <c r="AP1185" s="113" t="s">
        <v>1267</v>
      </c>
      <c r="AQ1185" s="113" t="s">
        <v>1261</v>
      </c>
      <c r="AR1185" s="114" t="s">
        <v>1267</v>
      </c>
      <c r="AS1185" s="114"/>
      <c r="AT1185" s="107"/>
    </row>
    <row r="1186" spans="1:46" x14ac:dyDescent="0.25">
      <c r="A1186" s="106" t="s">
        <v>4434</v>
      </c>
      <c r="B1186" s="107" t="s">
        <v>1271</v>
      </c>
      <c r="C1186" s="107" t="s">
        <v>1257</v>
      </c>
      <c r="D1186" s="107" t="s">
        <v>34</v>
      </c>
      <c r="E1186" s="107" t="s">
        <v>22</v>
      </c>
      <c r="F1186" s="107" t="s">
        <v>45</v>
      </c>
      <c r="G1186" s="107" t="s">
        <v>4423</v>
      </c>
      <c r="H1186" s="107" t="s">
        <v>2873</v>
      </c>
      <c r="I1186" s="107" t="s">
        <v>2465</v>
      </c>
      <c r="J1186" s="107"/>
      <c r="K1186" s="107" t="s">
        <v>1768</v>
      </c>
      <c r="L1186" s="108">
        <v>2379.2081279785025</v>
      </c>
      <c r="M1186" s="93">
        <v>800</v>
      </c>
      <c r="N1186" s="108">
        <v>2134.172786473996</v>
      </c>
      <c r="O1186" s="107" t="s">
        <v>4424</v>
      </c>
      <c r="P1186" s="107"/>
      <c r="Q1186" s="107" t="s">
        <v>1377</v>
      </c>
      <c r="R1186" s="107" t="s">
        <v>2179</v>
      </c>
      <c r="S1186" s="107"/>
      <c r="T1186" s="93">
        <v>4464.6384615384613</v>
      </c>
      <c r="U1186" s="109">
        <v>18</v>
      </c>
      <c r="V1186" s="110">
        <v>46296</v>
      </c>
      <c r="W1186" s="110"/>
      <c r="X1186" s="107" t="s">
        <v>4342</v>
      </c>
      <c r="Y1186" s="107"/>
      <c r="Z1186" s="107" t="s">
        <v>4425</v>
      </c>
      <c r="AA1186" s="107"/>
      <c r="AB1186" s="107"/>
      <c r="AC1186" s="107" t="s">
        <v>4426</v>
      </c>
      <c r="AD1186" s="107" t="s">
        <v>1331</v>
      </c>
      <c r="AE1186" s="110"/>
      <c r="AF1186" s="106"/>
      <c r="AG1186" s="108">
        <v>0.40503053608838657</v>
      </c>
      <c r="AH1186" s="108">
        <v>0.38832161747862359</v>
      </c>
      <c r="AI1186" s="108">
        <v>0.33509292144418262</v>
      </c>
      <c r="AJ1186" s="107" t="s">
        <v>1267</v>
      </c>
      <c r="AK1186" s="97">
        <v>65.832200822255558</v>
      </c>
      <c r="AL1186" s="108">
        <v>1.2292575327888928</v>
      </c>
      <c r="AM1186" s="111"/>
      <c r="AN1186" s="112">
        <v>10</v>
      </c>
      <c r="AO1186" s="113" t="s">
        <v>1266</v>
      </c>
      <c r="AP1186" s="113" t="s">
        <v>1267</v>
      </c>
      <c r="AQ1186" s="113" t="s">
        <v>1261</v>
      </c>
      <c r="AR1186" s="114" t="s">
        <v>1267</v>
      </c>
      <c r="AS1186" s="114"/>
      <c r="AT1186" s="107"/>
    </row>
    <row r="1187" spans="1:46" x14ac:dyDescent="0.25">
      <c r="A1187" s="106" t="s">
        <v>4435</v>
      </c>
      <c r="B1187" s="107" t="s">
        <v>1271</v>
      </c>
      <c r="C1187" s="107" t="s">
        <v>1257</v>
      </c>
      <c r="D1187" s="107" t="s">
        <v>34</v>
      </c>
      <c r="E1187" s="107" t="s">
        <v>22</v>
      </c>
      <c r="F1187" s="107" t="s">
        <v>45</v>
      </c>
      <c r="G1187" s="107" t="s">
        <v>4423</v>
      </c>
      <c r="H1187" s="107" t="s">
        <v>2873</v>
      </c>
      <c r="I1187" s="107" t="s">
        <v>2465</v>
      </c>
      <c r="J1187" s="107"/>
      <c r="K1187" s="107" t="s">
        <v>1775</v>
      </c>
      <c r="L1187" s="108">
        <v>2379.2081279785025</v>
      </c>
      <c r="M1187" s="93">
        <v>1600</v>
      </c>
      <c r="N1187" s="108">
        <v>2134.172786473996</v>
      </c>
      <c r="O1187" s="107" t="s">
        <v>4428</v>
      </c>
      <c r="P1187" s="107"/>
      <c r="Q1187" s="107" t="s">
        <v>1377</v>
      </c>
      <c r="R1187" s="107" t="s">
        <v>2179</v>
      </c>
      <c r="S1187" s="107"/>
      <c r="T1187" s="93">
        <v>4464.6384615384613</v>
      </c>
      <c r="U1187" s="109">
        <v>18</v>
      </c>
      <c r="V1187" s="110">
        <v>46296</v>
      </c>
      <c r="W1187" s="110"/>
      <c r="X1187" s="107" t="s">
        <v>4342</v>
      </c>
      <c r="Y1187" s="107"/>
      <c r="Z1187" s="107" t="s">
        <v>4425</v>
      </c>
      <c r="AA1187" s="107"/>
      <c r="AB1187" s="107"/>
      <c r="AC1187" s="107" t="s">
        <v>4426</v>
      </c>
      <c r="AD1187" s="107" t="s">
        <v>1331</v>
      </c>
      <c r="AE1187" s="110"/>
      <c r="AF1187" s="106"/>
      <c r="AG1187" s="108">
        <v>0.40503053608838657</v>
      </c>
      <c r="AH1187" s="108">
        <v>0.38832161747862359</v>
      </c>
      <c r="AI1187" s="108">
        <v>0.33509292144418262</v>
      </c>
      <c r="AJ1187" s="107" t="s">
        <v>1267</v>
      </c>
      <c r="AK1187" s="97">
        <v>65.832200822255558</v>
      </c>
      <c r="AL1187" s="108">
        <v>1.2292575327888928</v>
      </c>
      <c r="AM1187" s="111"/>
      <c r="AN1187" s="112">
        <v>10</v>
      </c>
      <c r="AO1187" s="113" t="s">
        <v>1266</v>
      </c>
      <c r="AP1187" s="113" t="s">
        <v>1267</v>
      </c>
      <c r="AQ1187" s="113" t="s">
        <v>1261</v>
      </c>
      <c r="AR1187" s="114" t="s">
        <v>1267</v>
      </c>
      <c r="AS1187" s="114"/>
      <c r="AT1187" s="107"/>
    </row>
    <row r="1188" spans="1:46" x14ac:dyDescent="0.25">
      <c r="A1188" s="106" t="s">
        <v>4436</v>
      </c>
      <c r="B1188" s="107" t="s">
        <v>1271</v>
      </c>
      <c r="C1188" s="107" t="s">
        <v>1257</v>
      </c>
      <c r="D1188" s="107" t="s">
        <v>34</v>
      </c>
      <c r="E1188" s="107" t="s">
        <v>22</v>
      </c>
      <c r="F1188" s="107" t="s">
        <v>45</v>
      </c>
      <c r="G1188" s="107" t="s">
        <v>4423</v>
      </c>
      <c r="H1188" s="107" t="s">
        <v>2873</v>
      </c>
      <c r="I1188" s="107" t="s">
        <v>2465</v>
      </c>
      <c r="J1188" s="107"/>
      <c r="K1188" s="107" t="s">
        <v>1943</v>
      </c>
      <c r="L1188" s="108">
        <v>2379.2081279785025</v>
      </c>
      <c r="M1188" s="93">
        <v>1800</v>
      </c>
      <c r="N1188" s="108">
        <v>2134.172786473996</v>
      </c>
      <c r="O1188" s="107" t="s">
        <v>4430</v>
      </c>
      <c r="P1188" s="107"/>
      <c r="Q1188" s="107" t="s">
        <v>1377</v>
      </c>
      <c r="R1188" s="107" t="s">
        <v>2179</v>
      </c>
      <c r="S1188" s="107"/>
      <c r="T1188" s="93">
        <v>4464.6384615384613</v>
      </c>
      <c r="U1188" s="109">
        <v>18</v>
      </c>
      <c r="V1188" s="110">
        <v>46296</v>
      </c>
      <c r="W1188" s="110"/>
      <c r="X1188" s="107" t="s">
        <v>4342</v>
      </c>
      <c r="Y1188" s="107"/>
      <c r="Z1188" s="107" t="s">
        <v>4425</v>
      </c>
      <c r="AA1188" s="107"/>
      <c r="AB1188" s="107"/>
      <c r="AC1188" s="107" t="s">
        <v>4426</v>
      </c>
      <c r="AD1188" s="107" t="s">
        <v>1331</v>
      </c>
      <c r="AE1188" s="110"/>
      <c r="AF1188" s="106"/>
      <c r="AG1188" s="108">
        <v>0.40503053608838657</v>
      </c>
      <c r="AH1188" s="108">
        <v>0.38832161747862359</v>
      </c>
      <c r="AI1188" s="108">
        <v>0.33509292144418262</v>
      </c>
      <c r="AJ1188" s="107" t="s">
        <v>1267</v>
      </c>
      <c r="AK1188" s="97">
        <v>65.832200822255558</v>
      </c>
      <c r="AL1188" s="108">
        <v>1.2292575327888928</v>
      </c>
      <c r="AM1188" s="111"/>
      <c r="AN1188" s="112">
        <v>10</v>
      </c>
      <c r="AO1188" s="113" t="s">
        <v>1266</v>
      </c>
      <c r="AP1188" s="113" t="s">
        <v>1267</v>
      </c>
      <c r="AQ1188" s="113" t="s">
        <v>1261</v>
      </c>
      <c r="AR1188" s="114" t="s">
        <v>1267</v>
      </c>
      <c r="AS1188" s="114"/>
      <c r="AT1188" s="107"/>
    </row>
    <row r="1189" spans="1:46" x14ac:dyDescent="0.25">
      <c r="A1189" s="106" t="s">
        <v>4437</v>
      </c>
      <c r="B1189" s="107" t="s">
        <v>1256</v>
      </c>
      <c r="C1189" s="107" t="s">
        <v>1257</v>
      </c>
      <c r="D1189" s="107" t="s">
        <v>34</v>
      </c>
      <c r="E1189" s="107" t="s">
        <v>22</v>
      </c>
      <c r="F1189" s="107" t="s">
        <v>45</v>
      </c>
      <c r="G1189" s="107" t="s">
        <v>4423</v>
      </c>
      <c r="H1189" s="107" t="s">
        <v>3185</v>
      </c>
      <c r="I1189" s="107" t="s">
        <v>2465</v>
      </c>
      <c r="J1189" s="107"/>
      <c r="K1189" s="107" t="s">
        <v>1768</v>
      </c>
      <c r="L1189" s="108">
        <v>2792.4198299762361</v>
      </c>
      <c r="M1189" s="93">
        <v>800</v>
      </c>
      <c r="N1189" s="108">
        <v>2504.8276943342189</v>
      </c>
      <c r="O1189" s="107" t="s">
        <v>4438</v>
      </c>
      <c r="P1189" s="107"/>
      <c r="Q1189" s="107" t="s">
        <v>1377</v>
      </c>
      <c r="R1189" s="107" t="s">
        <v>2052</v>
      </c>
      <c r="S1189" s="107"/>
      <c r="T1189" s="93">
        <v>4464.6384615384613</v>
      </c>
      <c r="U1189" s="109">
        <v>18</v>
      </c>
      <c r="V1189" s="110">
        <v>46296</v>
      </c>
      <c r="W1189" s="110"/>
      <c r="X1189" s="107" t="s">
        <v>4342</v>
      </c>
      <c r="Y1189" s="107"/>
      <c r="Z1189" s="107" t="s">
        <v>4425</v>
      </c>
      <c r="AA1189" s="107"/>
      <c r="AB1189" s="107"/>
      <c r="AC1189" s="107" t="s">
        <v>4426</v>
      </c>
      <c r="AD1189" s="107" t="s">
        <v>1331</v>
      </c>
      <c r="AE1189" s="110"/>
      <c r="AF1189" s="106"/>
      <c r="AG1189" s="108">
        <v>0.47537467925518767</v>
      </c>
      <c r="AH1189" s="108">
        <v>0.45576382003077659</v>
      </c>
      <c r="AI1189" s="108">
        <v>0.39329056912748567</v>
      </c>
      <c r="AJ1189" s="107" t="s">
        <v>1267</v>
      </c>
      <c r="AK1189" s="97">
        <v>51.93161139018936</v>
      </c>
      <c r="AL1189" s="108">
        <v>1.442750245487721</v>
      </c>
      <c r="AM1189" s="111"/>
      <c r="AN1189" s="112">
        <v>10</v>
      </c>
      <c r="AO1189" s="113" t="s">
        <v>1266</v>
      </c>
      <c r="AP1189" s="113" t="s">
        <v>1267</v>
      </c>
      <c r="AQ1189" s="113" t="s">
        <v>1261</v>
      </c>
      <c r="AR1189" s="114" t="s">
        <v>1267</v>
      </c>
      <c r="AS1189" s="114"/>
      <c r="AT1189" s="107"/>
    </row>
    <row r="1190" spans="1:46" x14ac:dyDescent="0.25">
      <c r="A1190" s="106" t="s">
        <v>4439</v>
      </c>
      <c r="B1190" s="107" t="s">
        <v>1256</v>
      </c>
      <c r="C1190" s="107" t="s">
        <v>1257</v>
      </c>
      <c r="D1190" s="107" t="s">
        <v>34</v>
      </c>
      <c r="E1190" s="107" t="s">
        <v>22</v>
      </c>
      <c r="F1190" s="107" t="s">
        <v>45</v>
      </c>
      <c r="G1190" s="107" t="s">
        <v>4423</v>
      </c>
      <c r="H1190" s="107" t="s">
        <v>3185</v>
      </c>
      <c r="I1190" s="107" t="s">
        <v>2465</v>
      </c>
      <c r="J1190" s="107"/>
      <c r="K1190" s="107" t="s">
        <v>1775</v>
      </c>
      <c r="L1190" s="108">
        <v>2792.4198299762361</v>
      </c>
      <c r="M1190" s="93">
        <v>1600</v>
      </c>
      <c r="N1190" s="108">
        <v>2504.8276943342189</v>
      </c>
      <c r="O1190" s="107" t="s">
        <v>4440</v>
      </c>
      <c r="P1190" s="107"/>
      <c r="Q1190" s="107" t="s">
        <v>1377</v>
      </c>
      <c r="R1190" s="107" t="s">
        <v>2052</v>
      </c>
      <c r="S1190" s="107"/>
      <c r="T1190" s="93">
        <v>4464.6384615384613</v>
      </c>
      <c r="U1190" s="109">
        <v>18</v>
      </c>
      <c r="V1190" s="110">
        <v>46296</v>
      </c>
      <c r="W1190" s="110"/>
      <c r="X1190" s="107" t="s">
        <v>4342</v>
      </c>
      <c r="Y1190" s="107"/>
      <c r="Z1190" s="107" t="s">
        <v>4425</v>
      </c>
      <c r="AA1190" s="107"/>
      <c r="AB1190" s="107"/>
      <c r="AC1190" s="107" t="s">
        <v>4426</v>
      </c>
      <c r="AD1190" s="107" t="s">
        <v>1331</v>
      </c>
      <c r="AE1190" s="110"/>
      <c r="AF1190" s="106"/>
      <c r="AG1190" s="108">
        <v>0.47537467925518767</v>
      </c>
      <c r="AH1190" s="108">
        <v>0.45576382003077659</v>
      </c>
      <c r="AI1190" s="108">
        <v>0.39329056912748567</v>
      </c>
      <c r="AJ1190" s="107" t="s">
        <v>1267</v>
      </c>
      <c r="AK1190" s="97">
        <v>51.93161139018936</v>
      </c>
      <c r="AL1190" s="108">
        <v>1.442750245487721</v>
      </c>
      <c r="AM1190" s="111"/>
      <c r="AN1190" s="112">
        <v>10</v>
      </c>
      <c r="AO1190" s="113" t="s">
        <v>1266</v>
      </c>
      <c r="AP1190" s="113" t="s">
        <v>1267</v>
      </c>
      <c r="AQ1190" s="113" t="s">
        <v>1261</v>
      </c>
      <c r="AR1190" s="114" t="s">
        <v>1267</v>
      </c>
      <c r="AS1190" s="114"/>
      <c r="AT1190" s="107"/>
    </row>
    <row r="1191" spans="1:46" x14ac:dyDescent="0.25">
      <c r="A1191" s="106" t="s">
        <v>4441</v>
      </c>
      <c r="B1191" s="107" t="s">
        <v>1256</v>
      </c>
      <c r="C1191" s="107" t="s">
        <v>1257</v>
      </c>
      <c r="D1191" s="107" t="s">
        <v>34</v>
      </c>
      <c r="E1191" s="107" t="s">
        <v>22</v>
      </c>
      <c r="F1191" s="107" t="s">
        <v>45</v>
      </c>
      <c r="G1191" s="107" t="s">
        <v>4423</v>
      </c>
      <c r="H1191" s="107" t="s">
        <v>3185</v>
      </c>
      <c r="I1191" s="107" t="s">
        <v>2465</v>
      </c>
      <c r="J1191" s="107"/>
      <c r="K1191" s="107" t="s">
        <v>1943</v>
      </c>
      <c r="L1191" s="108">
        <v>2792.4198299762361</v>
      </c>
      <c r="M1191" s="93">
        <v>1800</v>
      </c>
      <c r="N1191" s="108">
        <v>2504.8276943342189</v>
      </c>
      <c r="O1191" s="107" t="s">
        <v>4442</v>
      </c>
      <c r="P1191" s="107"/>
      <c r="Q1191" s="107" t="s">
        <v>1377</v>
      </c>
      <c r="R1191" s="107" t="s">
        <v>2052</v>
      </c>
      <c r="S1191" s="107"/>
      <c r="T1191" s="93">
        <v>4464.6384615384613</v>
      </c>
      <c r="U1191" s="109">
        <v>18</v>
      </c>
      <c r="V1191" s="110">
        <v>46296</v>
      </c>
      <c r="W1191" s="110"/>
      <c r="X1191" s="107" t="s">
        <v>4342</v>
      </c>
      <c r="Y1191" s="107"/>
      <c r="Z1191" s="107" t="s">
        <v>4425</v>
      </c>
      <c r="AA1191" s="107"/>
      <c r="AB1191" s="107"/>
      <c r="AC1191" s="107" t="s">
        <v>4426</v>
      </c>
      <c r="AD1191" s="107" t="s">
        <v>1331</v>
      </c>
      <c r="AE1191" s="110"/>
      <c r="AF1191" s="106"/>
      <c r="AG1191" s="108">
        <v>0.47537467925518767</v>
      </c>
      <c r="AH1191" s="108">
        <v>0.45576382003077659</v>
      </c>
      <c r="AI1191" s="108">
        <v>0.39329056912748567</v>
      </c>
      <c r="AJ1191" s="107" t="s">
        <v>1267</v>
      </c>
      <c r="AK1191" s="97">
        <v>51.93161139018936</v>
      </c>
      <c r="AL1191" s="108">
        <v>1.442750245487721</v>
      </c>
      <c r="AM1191" s="111"/>
      <c r="AN1191" s="112">
        <v>10</v>
      </c>
      <c r="AO1191" s="113" t="s">
        <v>1266</v>
      </c>
      <c r="AP1191" s="113" t="s">
        <v>1267</v>
      </c>
      <c r="AQ1191" s="113" t="s">
        <v>1261</v>
      </c>
      <c r="AR1191" s="114" t="s">
        <v>1267</v>
      </c>
      <c r="AS1191" s="114"/>
      <c r="AT1191" s="107"/>
    </row>
    <row r="1192" spans="1:46" x14ac:dyDescent="0.25">
      <c r="A1192" s="106" t="s">
        <v>4443</v>
      </c>
      <c r="B1192" s="107" t="s">
        <v>1269</v>
      </c>
      <c r="C1192" s="107" t="s">
        <v>1257</v>
      </c>
      <c r="D1192" s="107" t="s">
        <v>34</v>
      </c>
      <c r="E1192" s="107" t="s">
        <v>22</v>
      </c>
      <c r="F1192" s="107" t="s">
        <v>45</v>
      </c>
      <c r="G1192" s="107" t="s">
        <v>4423</v>
      </c>
      <c r="H1192" s="107" t="s">
        <v>3185</v>
      </c>
      <c r="I1192" s="107" t="s">
        <v>2465</v>
      </c>
      <c r="J1192" s="107"/>
      <c r="K1192" s="107" t="s">
        <v>1768</v>
      </c>
      <c r="L1192" s="108">
        <v>2379.2081279785025</v>
      </c>
      <c r="M1192" s="93">
        <v>800</v>
      </c>
      <c r="N1192" s="108">
        <v>2134.172786473996</v>
      </c>
      <c r="O1192" s="107" t="s">
        <v>4438</v>
      </c>
      <c r="P1192" s="107"/>
      <c r="Q1192" s="107" t="s">
        <v>1377</v>
      </c>
      <c r="R1192" s="107" t="s">
        <v>2052</v>
      </c>
      <c r="S1192" s="107"/>
      <c r="T1192" s="93">
        <v>4464.6384615384613</v>
      </c>
      <c r="U1192" s="109">
        <v>18</v>
      </c>
      <c r="V1192" s="110">
        <v>46296</v>
      </c>
      <c r="W1192" s="110"/>
      <c r="X1192" s="107" t="s">
        <v>4342</v>
      </c>
      <c r="Y1192" s="107"/>
      <c r="Z1192" s="107" t="s">
        <v>4425</v>
      </c>
      <c r="AA1192" s="107"/>
      <c r="AB1192" s="107"/>
      <c r="AC1192" s="107" t="s">
        <v>4426</v>
      </c>
      <c r="AD1192" s="107" t="s">
        <v>1331</v>
      </c>
      <c r="AE1192" s="110"/>
      <c r="AF1192" s="106"/>
      <c r="AG1192" s="108">
        <v>0.40503053608838657</v>
      </c>
      <c r="AH1192" s="108">
        <v>0.38832161747862359</v>
      </c>
      <c r="AI1192" s="108">
        <v>0.33509292144418262</v>
      </c>
      <c r="AJ1192" s="107" t="s">
        <v>1267</v>
      </c>
      <c r="AK1192" s="97">
        <v>65.832200822255558</v>
      </c>
      <c r="AL1192" s="108">
        <v>1.2292575327888928</v>
      </c>
      <c r="AM1192" s="111"/>
      <c r="AN1192" s="112">
        <v>10</v>
      </c>
      <c r="AO1192" s="113" t="s">
        <v>1266</v>
      </c>
      <c r="AP1192" s="113" t="s">
        <v>1267</v>
      </c>
      <c r="AQ1192" s="113" t="s">
        <v>1261</v>
      </c>
      <c r="AR1192" s="114" t="s">
        <v>1267</v>
      </c>
      <c r="AS1192" s="114"/>
      <c r="AT1192" s="107"/>
    </row>
    <row r="1193" spans="1:46" x14ac:dyDescent="0.25">
      <c r="A1193" s="106" t="s">
        <v>4444</v>
      </c>
      <c r="B1193" s="107" t="s">
        <v>1269</v>
      </c>
      <c r="C1193" s="107" t="s">
        <v>1257</v>
      </c>
      <c r="D1193" s="107" t="s">
        <v>34</v>
      </c>
      <c r="E1193" s="107" t="s">
        <v>22</v>
      </c>
      <c r="F1193" s="107" t="s">
        <v>45</v>
      </c>
      <c r="G1193" s="107" t="s">
        <v>4423</v>
      </c>
      <c r="H1193" s="107" t="s">
        <v>3185</v>
      </c>
      <c r="I1193" s="107" t="s">
        <v>2465</v>
      </c>
      <c r="J1193" s="107"/>
      <c r="K1193" s="107" t="s">
        <v>1775</v>
      </c>
      <c r="L1193" s="108">
        <v>2379.2081279785025</v>
      </c>
      <c r="M1193" s="93">
        <v>1600</v>
      </c>
      <c r="N1193" s="108">
        <v>2134.172786473996</v>
      </c>
      <c r="O1193" s="107" t="s">
        <v>4440</v>
      </c>
      <c r="P1193" s="107"/>
      <c r="Q1193" s="107" t="s">
        <v>1377</v>
      </c>
      <c r="R1193" s="107" t="s">
        <v>2052</v>
      </c>
      <c r="S1193" s="107"/>
      <c r="T1193" s="93">
        <v>4464.6384615384613</v>
      </c>
      <c r="U1193" s="109">
        <v>18</v>
      </c>
      <c r="V1193" s="110">
        <v>46296</v>
      </c>
      <c r="W1193" s="110"/>
      <c r="X1193" s="107" t="s">
        <v>4342</v>
      </c>
      <c r="Y1193" s="107"/>
      <c r="Z1193" s="107" t="s">
        <v>4425</v>
      </c>
      <c r="AA1193" s="107"/>
      <c r="AB1193" s="107"/>
      <c r="AC1193" s="107" t="s">
        <v>4426</v>
      </c>
      <c r="AD1193" s="107" t="s">
        <v>1331</v>
      </c>
      <c r="AE1193" s="110"/>
      <c r="AF1193" s="106"/>
      <c r="AG1193" s="108">
        <v>0.40503053608838657</v>
      </c>
      <c r="AH1193" s="108">
        <v>0.38832161747862359</v>
      </c>
      <c r="AI1193" s="108">
        <v>0.33509292144418262</v>
      </c>
      <c r="AJ1193" s="107" t="s">
        <v>1267</v>
      </c>
      <c r="AK1193" s="97">
        <v>65.832200822255558</v>
      </c>
      <c r="AL1193" s="108">
        <v>1.2292575327888928</v>
      </c>
      <c r="AM1193" s="111"/>
      <c r="AN1193" s="112">
        <v>10</v>
      </c>
      <c r="AO1193" s="113" t="s">
        <v>1266</v>
      </c>
      <c r="AP1193" s="113" t="s">
        <v>1267</v>
      </c>
      <c r="AQ1193" s="113" t="s">
        <v>1261</v>
      </c>
      <c r="AR1193" s="114" t="s">
        <v>1267</v>
      </c>
      <c r="AS1193" s="114"/>
      <c r="AT1193" s="107"/>
    </row>
    <row r="1194" spans="1:46" x14ac:dyDescent="0.25">
      <c r="A1194" s="106" t="s">
        <v>4445</v>
      </c>
      <c r="B1194" s="107" t="s">
        <v>1269</v>
      </c>
      <c r="C1194" s="107" t="s">
        <v>1257</v>
      </c>
      <c r="D1194" s="107" t="s">
        <v>34</v>
      </c>
      <c r="E1194" s="107" t="s">
        <v>22</v>
      </c>
      <c r="F1194" s="107" t="s">
        <v>45</v>
      </c>
      <c r="G1194" s="107" t="s">
        <v>4423</v>
      </c>
      <c r="H1194" s="107" t="s">
        <v>3185</v>
      </c>
      <c r="I1194" s="107" t="s">
        <v>2465</v>
      </c>
      <c r="J1194" s="107"/>
      <c r="K1194" s="107" t="s">
        <v>1943</v>
      </c>
      <c r="L1194" s="108">
        <v>2379.2081279785025</v>
      </c>
      <c r="M1194" s="93">
        <v>1800</v>
      </c>
      <c r="N1194" s="108">
        <v>2134.172786473996</v>
      </c>
      <c r="O1194" s="107" t="s">
        <v>4442</v>
      </c>
      <c r="P1194" s="107"/>
      <c r="Q1194" s="107" t="s">
        <v>1377</v>
      </c>
      <c r="R1194" s="107" t="s">
        <v>2052</v>
      </c>
      <c r="S1194" s="107"/>
      <c r="T1194" s="93">
        <v>4464.6384615384613</v>
      </c>
      <c r="U1194" s="109">
        <v>18</v>
      </c>
      <c r="V1194" s="110">
        <v>46296</v>
      </c>
      <c r="W1194" s="110"/>
      <c r="X1194" s="107" t="s">
        <v>4342</v>
      </c>
      <c r="Y1194" s="107"/>
      <c r="Z1194" s="107" t="s">
        <v>4425</v>
      </c>
      <c r="AA1194" s="107"/>
      <c r="AB1194" s="107"/>
      <c r="AC1194" s="107" t="s">
        <v>4426</v>
      </c>
      <c r="AD1194" s="107" t="s">
        <v>1331</v>
      </c>
      <c r="AE1194" s="110"/>
      <c r="AF1194" s="106"/>
      <c r="AG1194" s="108">
        <v>0.40503053608838657</v>
      </c>
      <c r="AH1194" s="108">
        <v>0.38832161747862359</v>
      </c>
      <c r="AI1194" s="108">
        <v>0.33509292144418262</v>
      </c>
      <c r="AJ1194" s="107" t="s">
        <v>1267</v>
      </c>
      <c r="AK1194" s="97">
        <v>65.832200822255558</v>
      </c>
      <c r="AL1194" s="108">
        <v>1.2292575327888928</v>
      </c>
      <c r="AM1194" s="111"/>
      <c r="AN1194" s="112">
        <v>10</v>
      </c>
      <c r="AO1194" s="113" t="s">
        <v>1266</v>
      </c>
      <c r="AP1194" s="113" t="s">
        <v>1267</v>
      </c>
      <c r="AQ1194" s="113" t="s">
        <v>1261</v>
      </c>
      <c r="AR1194" s="114" t="s">
        <v>1267</v>
      </c>
      <c r="AS1194" s="114"/>
      <c r="AT1194" s="107"/>
    </row>
    <row r="1195" spans="1:46" x14ac:dyDescent="0.25">
      <c r="A1195" s="106" t="s">
        <v>4446</v>
      </c>
      <c r="B1195" s="107" t="s">
        <v>1271</v>
      </c>
      <c r="C1195" s="107" t="s">
        <v>1257</v>
      </c>
      <c r="D1195" s="107" t="s">
        <v>34</v>
      </c>
      <c r="E1195" s="107" t="s">
        <v>22</v>
      </c>
      <c r="F1195" s="107" t="s">
        <v>45</v>
      </c>
      <c r="G1195" s="107" t="s">
        <v>4423</v>
      </c>
      <c r="H1195" s="107" t="s">
        <v>3185</v>
      </c>
      <c r="I1195" s="107" t="s">
        <v>2465</v>
      </c>
      <c r="J1195" s="107"/>
      <c r="K1195" s="107" t="s">
        <v>1768</v>
      </c>
      <c r="L1195" s="108">
        <v>2379.2081279785025</v>
      </c>
      <c r="M1195" s="93">
        <v>800</v>
      </c>
      <c r="N1195" s="108">
        <v>2134.172786473996</v>
      </c>
      <c r="O1195" s="107" t="s">
        <v>4438</v>
      </c>
      <c r="P1195" s="107"/>
      <c r="Q1195" s="107" t="s">
        <v>1377</v>
      </c>
      <c r="R1195" s="107" t="s">
        <v>2052</v>
      </c>
      <c r="S1195" s="107"/>
      <c r="T1195" s="93">
        <v>4464.6384615384613</v>
      </c>
      <c r="U1195" s="109">
        <v>18</v>
      </c>
      <c r="V1195" s="110">
        <v>46296</v>
      </c>
      <c r="W1195" s="110"/>
      <c r="X1195" s="107" t="s">
        <v>4342</v>
      </c>
      <c r="Y1195" s="107"/>
      <c r="Z1195" s="107" t="s">
        <v>4425</v>
      </c>
      <c r="AA1195" s="107"/>
      <c r="AB1195" s="107"/>
      <c r="AC1195" s="107" t="s">
        <v>4426</v>
      </c>
      <c r="AD1195" s="107" t="s">
        <v>1331</v>
      </c>
      <c r="AE1195" s="110"/>
      <c r="AF1195" s="106"/>
      <c r="AG1195" s="108">
        <v>0.40503053608838657</v>
      </c>
      <c r="AH1195" s="108">
        <v>0.38832161747862359</v>
      </c>
      <c r="AI1195" s="108">
        <v>0.33509292144418262</v>
      </c>
      <c r="AJ1195" s="107" t="s">
        <v>1267</v>
      </c>
      <c r="AK1195" s="97">
        <v>65.832200822255558</v>
      </c>
      <c r="AL1195" s="108">
        <v>1.2292575327888928</v>
      </c>
      <c r="AM1195" s="111"/>
      <c r="AN1195" s="112">
        <v>10</v>
      </c>
      <c r="AO1195" s="113" t="s">
        <v>1266</v>
      </c>
      <c r="AP1195" s="113" t="s">
        <v>1267</v>
      </c>
      <c r="AQ1195" s="113" t="s">
        <v>1261</v>
      </c>
      <c r="AR1195" s="114" t="s">
        <v>1267</v>
      </c>
      <c r="AS1195" s="114"/>
      <c r="AT1195" s="107"/>
    </row>
    <row r="1196" spans="1:46" x14ac:dyDescent="0.25">
      <c r="A1196" s="106" t="s">
        <v>4447</v>
      </c>
      <c r="B1196" s="107" t="s">
        <v>1271</v>
      </c>
      <c r="C1196" s="107" t="s">
        <v>1257</v>
      </c>
      <c r="D1196" s="107" t="s">
        <v>34</v>
      </c>
      <c r="E1196" s="107" t="s">
        <v>22</v>
      </c>
      <c r="F1196" s="107" t="s">
        <v>45</v>
      </c>
      <c r="G1196" s="107" t="s">
        <v>4423</v>
      </c>
      <c r="H1196" s="107" t="s">
        <v>3185</v>
      </c>
      <c r="I1196" s="107" t="s">
        <v>2465</v>
      </c>
      <c r="J1196" s="107"/>
      <c r="K1196" s="107" t="s">
        <v>1775</v>
      </c>
      <c r="L1196" s="108">
        <v>2379.2081279785025</v>
      </c>
      <c r="M1196" s="93">
        <v>1600</v>
      </c>
      <c r="N1196" s="108">
        <v>2134.172786473996</v>
      </c>
      <c r="O1196" s="107" t="s">
        <v>4440</v>
      </c>
      <c r="P1196" s="107"/>
      <c r="Q1196" s="107" t="s">
        <v>1377</v>
      </c>
      <c r="R1196" s="107" t="s">
        <v>2052</v>
      </c>
      <c r="S1196" s="107"/>
      <c r="T1196" s="93">
        <v>4464.6384615384613</v>
      </c>
      <c r="U1196" s="109">
        <v>18</v>
      </c>
      <c r="V1196" s="110">
        <v>46296</v>
      </c>
      <c r="W1196" s="110"/>
      <c r="X1196" s="107" t="s">
        <v>4342</v>
      </c>
      <c r="Y1196" s="107"/>
      <c r="Z1196" s="107" t="s">
        <v>4425</v>
      </c>
      <c r="AA1196" s="107"/>
      <c r="AB1196" s="107"/>
      <c r="AC1196" s="107" t="s">
        <v>4426</v>
      </c>
      <c r="AD1196" s="107" t="s">
        <v>1331</v>
      </c>
      <c r="AE1196" s="110"/>
      <c r="AF1196" s="106"/>
      <c r="AG1196" s="108">
        <v>0.40503053608838657</v>
      </c>
      <c r="AH1196" s="108">
        <v>0.38832161747862359</v>
      </c>
      <c r="AI1196" s="108">
        <v>0.33509292144418262</v>
      </c>
      <c r="AJ1196" s="107" t="s">
        <v>1267</v>
      </c>
      <c r="AK1196" s="97">
        <v>65.832200822255558</v>
      </c>
      <c r="AL1196" s="108">
        <v>1.2292575327888928</v>
      </c>
      <c r="AM1196" s="111"/>
      <c r="AN1196" s="112">
        <v>10</v>
      </c>
      <c r="AO1196" s="113" t="s">
        <v>1266</v>
      </c>
      <c r="AP1196" s="113" t="s">
        <v>1267</v>
      </c>
      <c r="AQ1196" s="113" t="s">
        <v>1261</v>
      </c>
      <c r="AR1196" s="114" t="s">
        <v>1267</v>
      </c>
      <c r="AS1196" s="114"/>
      <c r="AT1196" s="107"/>
    </row>
    <row r="1197" spans="1:46" x14ac:dyDescent="0.25">
      <c r="A1197" s="106" t="s">
        <v>4448</v>
      </c>
      <c r="B1197" s="107" t="s">
        <v>1271</v>
      </c>
      <c r="C1197" s="107" t="s">
        <v>1257</v>
      </c>
      <c r="D1197" s="107" t="s">
        <v>34</v>
      </c>
      <c r="E1197" s="107" t="s">
        <v>22</v>
      </c>
      <c r="F1197" s="107" t="s">
        <v>45</v>
      </c>
      <c r="G1197" s="107" t="s">
        <v>4423</v>
      </c>
      <c r="H1197" s="107" t="s">
        <v>3185</v>
      </c>
      <c r="I1197" s="107" t="s">
        <v>2465</v>
      </c>
      <c r="J1197" s="107"/>
      <c r="K1197" s="107" t="s">
        <v>1943</v>
      </c>
      <c r="L1197" s="108">
        <v>2379.2081279785025</v>
      </c>
      <c r="M1197" s="93">
        <v>1800</v>
      </c>
      <c r="N1197" s="108">
        <v>2134.172786473996</v>
      </c>
      <c r="O1197" s="107" t="s">
        <v>4442</v>
      </c>
      <c r="P1197" s="107"/>
      <c r="Q1197" s="107" t="s">
        <v>1377</v>
      </c>
      <c r="R1197" s="107" t="s">
        <v>2052</v>
      </c>
      <c r="S1197" s="107"/>
      <c r="T1197" s="93">
        <v>4464.6384615384613</v>
      </c>
      <c r="U1197" s="109">
        <v>18</v>
      </c>
      <c r="V1197" s="110">
        <v>46296</v>
      </c>
      <c r="W1197" s="110"/>
      <c r="X1197" s="107" t="s">
        <v>4342</v>
      </c>
      <c r="Y1197" s="107"/>
      <c r="Z1197" s="107" t="s">
        <v>4425</v>
      </c>
      <c r="AA1197" s="107"/>
      <c r="AB1197" s="107"/>
      <c r="AC1197" s="107" t="s">
        <v>4426</v>
      </c>
      <c r="AD1197" s="107" t="s">
        <v>1331</v>
      </c>
      <c r="AE1197" s="110"/>
      <c r="AF1197" s="106"/>
      <c r="AG1197" s="108">
        <v>0.40503053608838657</v>
      </c>
      <c r="AH1197" s="108">
        <v>0.38832161747862359</v>
      </c>
      <c r="AI1197" s="108">
        <v>0.33509292144418262</v>
      </c>
      <c r="AJ1197" s="107" t="s">
        <v>1267</v>
      </c>
      <c r="AK1197" s="97">
        <v>65.832200822255558</v>
      </c>
      <c r="AL1197" s="108">
        <v>1.2292575327888928</v>
      </c>
      <c r="AM1197" s="111"/>
      <c r="AN1197" s="112">
        <v>10</v>
      </c>
      <c r="AO1197" s="113" t="s">
        <v>1266</v>
      </c>
      <c r="AP1197" s="113" t="s">
        <v>1267</v>
      </c>
      <c r="AQ1197" s="113" t="s">
        <v>1261</v>
      </c>
      <c r="AR1197" s="114" t="s">
        <v>1267</v>
      </c>
      <c r="AS1197" s="114"/>
      <c r="AT1197" s="107"/>
    </row>
    <row r="1198" spans="1:46" x14ac:dyDescent="0.25">
      <c r="A1198" s="106" t="s">
        <v>4449</v>
      </c>
      <c r="B1198" s="107" t="s">
        <v>1256</v>
      </c>
      <c r="C1198" s="107" t="s">
        <v>1257</v>
      </c>
      <c r="D1198" s="107" t="s">
        <v>34</v>
      </c>
      <c r="E1198" s="107" t="s">
        <v>22</v>
      </c>
      <c r="F1198" s="107" t="s">
        <v>45</v>
      </c>
      <c r="G1198" s="107" t="s">
        <v>4423</v>
      </c>
      <c r="H1198" s="107" t="s">
        <v>2711</v>
      </c>
      <c r="I1198" s="107" t="s">
        <v>4450</v>
      </c>
      <c r="J1198" s="107" t="s">
        <v>4451</v>
      </c>
      <c r="K1198" s="107" t="s">
        <v>1768</v>
      </c>
      <c r="L1198" s="108">
        <v>6714.2042595737466</v>
      </c>
      <c r="M1198" s="93">
        <v>1900</v>
      </c>
      <c r="N1198" s="108">
        <v>6022.7063976050558</v>
      </c>
      <c r="O1198" s="107" t="s">
        <v>4452</v>
      </c>
      <c r="P1198" s="107"/>
      <c r="Q1198" s="107" t="s">
        <v>1259</v>
      </c>
      <c r="R1198" s="107" t="s">
        <v>2179</v>
      </c>
      <c r="S1198" s="107"/>
      <c r="T1198" s="93">
        <v>16952.384615384617</v>
      </c>
      <c r="U1198" s="109">
        <v>18</v>
      </c>
      <c r="V1198" s="110">
        <v>46296</v>
      </c>
      <c r="W1198" s="110"/>
      <c r="X1198" s="107" t="s">
        <v>4342</v>
      </c>
      <c r="Y1198" s="107"/>
      <c r="Z1198" s="107"/>
      <c r="AA1198" s="107"/>
      <c r="AB1198" s="107"/>
      <c r="AC1198" s="107" t="s">
        <v>4451</v>
      </c>
      <c r="AD1198" s="107" t="s">
        <v>1331</v>
      </c>
      <c r="AE1198" s="110"/>
      <c r="AF1198" s="106"/>
      <c r="AG1198" s="108">
        <v>1.1430096083996966</v>
      </c>
      <c r="AH1198" s="108">
        <v>1.095856485819428</v>
      </c>
      <c r="AI1198" s="108">
        <v>0.24904789043580416</v>
      </c>
      <c r="AJ1198" s="107" t="s">
        <v>1267</v>
      </c>
      <c r="AK1198" s="97">
        <v>98.287397523010455</v>
      </c>
      <c r="AL1198" s="108">
        <v>3.4690055341131014</v>
      </c>
      <c r="AM1198" s="111"/>
      <c r="AN1198" s="112">
        <v>10</v>
      </c>
      <c r="AO1198" s="113" t="s">
        <v>1266</v>
      </c>
      <c r="AP1198" s="113" t="s">
        <v>1267</v>
      </c>
      <c r="AQ1198" s="113" t="s">
        <v>1261</v>
      </c>
      <c r="AR1198" s="114" t="s">
        <v>1267</v>
      </c>
      <c r="AS1198" s="114"/>
      <c r="AT1198" s="107"/>
    </row>
    <row r="1199" spans="1:46" x14ac:dyDescent="0.25">
      <c r="A1199" s="106" t="s">
        <v>4453</v>
      </c>
      <c r="B1199" s="107" t="s">
        <v>1256</v>
      </c>
      <c r="C1199" s="107" t="s">
        <v>1257</v>
      </c>
      <c r="D1199" s="107" t="s">
        <v>34</v>
      </c>
      <c r="E1199" s="107" t="s">
        <v>22</v>
      </c>
      <c r="F1199" s="107" t="s">
        <v>45</v>
      </c>
      <c r="G1199" s="107" t="s">
        <v>4423</v>
      </c>
      <c r="H1199" s="107" t="s">
        <v>2711</v>
      </c>
      <c r="I1199" s="107" t="s">
        <v>4450</v>
      </c>
      <c r="J1199" s="107" t="s">
        <v>4451</v>
      </c>
      <c r="K1199" s="107" t="s">
        <v>1775</v>
      </c>
      <c r="L1199" s="108">
        <v>6714.2042595737466</v>
      </c>
      <c r="M1199" s="93">
        <v>2700</v>
      </c>
      <c r="N1199" s="108">
        <v>6022.7063976050558</v>
      </c>
      <c r="O1199" s="107" t="s">
        <v>4454</v>
      </c>
      <c r="P1199" s="107"/>
      <c r="Q1199" s="107" t="s">
        <v>1259</v>
      </c>
      <c r="R1199" s="107" t="s">
        <v>2179</v>
      </c>
      <c r="S1199" s="107"/>
      <c r="T1199" s="93">
        <v>16952.384615384617</v>
      </c>
      <c r="U1199" s="109">
        <v>18</v>
      </c>
      <c r="V1199" s="110">
        <v>46296</v>
      </c>
      <c r="W1199" s="110"/>
      <c r="X1199" s="107" t="s">
        <v>4342</v>
      </c>
      <c r="Y1199" s="107"/>
      <c r="Z1199" s="107"/>
      <c r="AA1199" s="107"/>
      <c r="AB1199" s="107"/>
      <c r="AC1199" s="107" t="s">
        <v>4451</v>
      </c>
      <c r="AD1199" s="107" t="s">
        <v>1331</v>
      </c>
      <c r="AE1199" s="110"/>
      <c r="AF1199" s="106"/>
      <c r="AG1199" s="108">
        <v>1.1430096083996966</v>
      </c>
      <c r="AH1199" s="108">
        <v>1.095856485819428</v>
      </c>
      <c r="AI1199" s="108">
        <v>0.24904789043580416</v>
      </c>
      <c r="AJ1199" s="107" t="s">
        <v>1267</v>
      </c>
      <c r="AK1199" s="97">
        <v>98.287397523010455</v>
      </c>
      <c r="AL1199" s="108">
        <v>3.4690055341131014</v>
      </c>
      <c r="AM1199" s="111"/>
      <c r="AN1199" s="112">
        <v>10</v>
      </c>
      <c r="AO1199" s="113" t="s">
        <v>1266</v>
      </c>
      <c r="AP1199" s="113" t="s">
        <v>1267</v>
      </c>
      <c r="AQ1199" s="113" t="s">
        <v>1261</v>
      </c>
      <c r="AR1199" s="114" t="s">
        <v>1267</v>
      </c>
      <c r="AS1199" s="114"/>
      <c r="AT1199" s="107"/>
    </row>
    <row r="1200" spans="1:46" x14ac:dyDescent="0.25">
      <c r="A1200" s="106" t="s">
        <v>4455</v>
      </c>
      <c r="B1200" s="107" t="s">
        <v>1256</v>
      </c>
      <c r="C1200" s="107" t="s">
        <v>1257</v>
      </c>
      <c r="D1200" s="107" t="s">
        <v>34</v>
      </c>
      <c r="E1200" s="107" t="s">
        <v>22</v>
      </c>
      <c r="F1200" s="107" t="s">
        <v>45</v>
      </c>
      <c r="G1200" s="107" t="s">
        <v>4423</v>
      </c>
      <c r="H1200" s="107" t="s">
        <v>2711</v>
      </c>
      <c r="I1200" s="107" t="s">
        <v>4450</v>
      </c>
      <c r="J1200" s="107" t="s">
        <v>4451</v>
      </c>
      <c r="K1200" s="107" t="s">
        <v>1943</v>
      </c>
      <c r="L1200" s="108">
        <v>6714.2042595737466</v>
      </c>
      <c r="M1200" s="93">
        <v>2900</v>
      </c>
      <c r="N1200" s="108">
        <v>6022.7063976050558</v>
      </c>
      <c r="O1200" s="107" t="s">
        <v>4456</v>
      </c>
      <c r="P1200" s="107"/>
      <c r="Q1200" s="107" t="s">
        <v>1259</v>
      </c>
      <c r="R1200" s="107" t="s">
        <v>2179</v>
      </c>
      <c r="S1200" s="107"/>
      <c r="T1200" s="93">
        <v>16952.384615384617</v>
      </c>
      <c r="U1200" s="109">
        <v>18</v>
      </c>
      <c r="V1200" s="110">
        <v>46296</v>
      </c>
      <c r="W1200" s="110"/>
      <c r="X1200" s="107" t="s">
        <v>4342</v>
      </c>
      <c r="Y1200" s="107"/>
      <c r="Z1200" s="107"/>
      <c r="AA1200" s="107"/>
      <c r="AB1200" s="107"/>
      <c r="AC1200" s="107" t="s">
        <v>4451</v>
      </c>
      <c r="AD1200" s="107" t="s">
        <v>1331</v>
      </c>
      <c r="AE1200" s="110"/>
      <c r="AF1200" s="106"/>
      <c r="AG1200" s="108">
        <v>1.1430096083996966</v>
      </c>
      <c r="AH1200" s="108">
        <v>1.095856485819428</v>
      </c>
      <c r="AI1200" s="108">
        <v>0.24904789043580416</v>
      </c>
      <c r="AJ1200" s="107" t="s">
        <v>1267</v>
      </c>
      <c r="AK1200" s="97">
        <v>98.287397523010455</v>
      </c>
      <c r="AL1200" s="108">
        <v>3.4690055341131014</v>
      </c>
      <c r="AM1200" s="111"/>
      <c r="AN1200" s="112">
        <v>10</v>
      </c>
      <c r="AO1200" s="113" t="s">
        <v>1266</v>
      </c>
      <c r="AP1200" s="113" t="s">
        <v>1267</v>
      </c>
      <c r="AQ1200" s="113" t="s">
        <v>1261</v>
      </c>
      <c r="AR1200" s="114" t="s">
        <v>1267</v>
      </c>
      <c r="AS1200" s="114"/>
      <c r="AT1200" s="107"/>
    </row>
    <row r="1201" spans="1:46" x14ac:dyDescent="0.25">
      <c r="A1201" s="106" t="s">
        <v>4457</v>
      </c>
      <c r="B1201" s="107" t="s">
        <v>1269</v>
      </c>
      <c r="C1201" s="107" t="s">
        <v>1257</v>
      </c>
      <c r="D1201" s="107" t="s">
        <v>34</v>
      </c>
      <c r="E1201" s="107" t="s">
        <v>22</v>
      </c>
      <c r="F1201" s="107" t="s">
        <v>45</v>
      </c>
      <c r="G1201" s="107" t="s">
        <v>4423</v>
      </c>
      <c r="H1201" s="107" t="s">
        <v>2711</v>
      </c>
      <c r="I1201" s="107" t="s">
        <v>4450</v>
      </c>
      <c r="J1201" s="107" t="s">
        <v>4451</v>
      </c>
      <c r="K1201" s="107" t="s">
        <v>1768</v>
      </c>
      <c r="L1201" s="108">
        <v>5866.749459865403</v>
      </c>
      <c r="M1201" s="93">
        <v>1900</v>
      </c>
      <c r="N1201" s="108">
        <v>5262.5312157721792</v>
      </c>
      <c r="O1201" s="107" t="s">
        <v>4452</v>
      </c>
      <c r="P1201" s="107"/>
      <c r="Q1201" s="107" t="s">
        <v>1259</v>
      </c>
      <c r="R1201" s="107" t="s">
        <v>2179</v>
      </c>
      <c r="S1201" s="107"/>
      <c r="T1201" s="93">
        <v>16952.384615384617</v>
      </c>
      <c r="U1201" s="109">
        <v>18</v>
      </c>
      <c r="V1201" s="110">
        <v>46296</v>
      </c>
      <c r="W1201" s="110"/>
      <c r="X1201" s="107" t="s">
        <v>4342</v>
      </c>
      <c r="Y1201" s="107"/>
      <c r="Z1201" s="107"/>
      <c r="AA1201" s="107"/>
      <c r="AB1201" s="107"/>
      <c r="AC1201" s="107" t="s">
        <v>4451</v>
      </c>
      <c r="AD1201" s="107" t="s">
        <v>1331</v>
      </c>
      <c r="AE1201" s="110"/>
      <c r="AF1201" s="106"/>
      <c r="AG1201" s="108">
        <v>0.99874098902162423</v>
      </c>
      <c r="AH1201" s="108">
        <v>0.95753944886378584</v>
      </c>
      <c r="AI1201" s="108">
        <v>0.21761351311460259</v>
      </c>
      <c r="AJ1201" s="107" t="s">
        <v>1267</v>
      </c>
      <c r="AK1201" s="97">
        <v>116.54495622670851</v>
      </c>
      <c r="AL1201" s="108">
        <v>3.0311538875971253</v>
      </c>
      <c r="AM1201" s="111"/>
      <c r="AN1201" s="112">
        <v>10</v>
      </c>
      <c r="AO1201" s="113" t="s">
        <v>1266</v>
      </c>
      <c r="AP1201" s="113" t="s">
        <v>1267</v>
      </c>
      <c r="AQ1201" s="113" t="s">
        <v>1261</v>
      </c>
      <c r="AR1201" s="114" t="s">
        <v>1267</v>
      </c>
      <c r="AS1201" s="114"/>
      <c r="AT1201" s="107"/>
    </row>
    <row r="1202" spans="1:46" x14ac:dyDescent="0.25">
      <c r="A1202" s="106" t="s">
        <v>4458</v>
      </c>
      <c r="B1202" s="107" t="s">
        <v>1269</v>
      </c>
      <c r="C1202" s="107" t="s">
        <v>1257</v>
      </c>
      <c r="D1202" s="107" t="s">
        <v>34</v>
      </c>
      <c r="E1202" s="107" t="s">
        <v>22</v>
      </c>
      <c r="F1202" s="107" t="s">
        <v>45</v>
      </c>
      <c r="G1202" s="107" t="s">
        <v>4423</v>
      </c>
      <c r="H1202" s="107" t="s">
        <v>2711</v>
      </c>
      <c r="I1202" s="107" t="s">
        <v>4450</v>
      </c>
      <c r="J1202" s="107" t="s">
        <v>4451</v>
      </c>
      <c r="K1202" s="107" t="s">
        <v>1775</v>
      </c>
      <c r="L1202" s="108">
        <v>5866.749459865403</v>
      </c>
      <c r="M1202" s="93">
        <v>2700</v>
      </c>
      <c r="N1202" s="108">
        <v>5262.5312157721792</v>
      </c>
      <c r="O1202" s="107" t="s">
        <v>4454</v>
      </c>
      <c r="P1202" s="107"/>
      <c r="Q1202" s="107" t="s">
        <v>1259</v>
      </c>
      <c r="R1202" s="107" t="s">
        <v>2179</v>
      </c>
      <c r="S1202" s="107"/>
      <c r="T1202" s="93">
        <v>16952.384615384617</v>
      </c>
      <c r="U1202" s="109">
        <v>18</v>
      </c>
      <c r="V1202" s="110">
        <v>46296</v>
      </c>
      <c r="W1202" s="110"/>
      <c r="X1202" s="107" t="s">
        <v>4342</v>
      </c>
      <c r="Y1202" s="107"/>
      <c r="Z1202" s="107"/>
      <c r="AA1202" s="107"/>
      <c r="AB1202" s="107"/>
      <c r="AC1202" s="107" t="s">
        <v>4451</v>
      </c>
      <c r="AD1202" s="107" t="s">
        <v>1331</v>
      </c>
      <c r="AE1202" s="110"/>
      <c r="AF1202" s="106"/>
      <c r="AG1202" s="108">
        <v>0.99874098902162423</v>
      </c>
      <c r="AH1202" s="108">
        <v>0.95753944886378584</v>
      </c>
      <c r="AI1202" s="108">
        <v>0.21761351311460259</v>
      </c>
      <c r="AJ1202" s="107" t="s">
        <v>1267</v>
      </c>
      <c r="AK1202" s="97">
        <v>116.54495622670851</v>
      </c>
      <c r="AL1202" s="108">
        <v>3.0311538875971253</v>
      </c>
      <c r="AM1202" s="111"/>
      <c r="AN1202" s="112">
        <v>10</v>
      </c>
      <c r="AO1202" s="113" t="s">
        <v>1266</v>
      </c>
      <c r="AP1202" s="113" t="s">
        <v>1267</v>
      </c>
      <c r="AQ1202" s="113" t="s">
        <v>1261</v>
      </c>
      <c r="AR1202" s="114" t="s">
        <v>1267</v>
      </c>
      <c r="AS1202" s="114"/>
      <c r="AT1202" s="107"/>
    </row>
    <row r="1203" spans="1:46" x14ac:dyDescent="0.25">
      <c r="A1203" s="106" t="s">
        <v>4459</v>
      </c>
      <c r="B1203" s="107" t="s">
        <v>1269</v>
      </c>
      <c r="C1203" s="107" t="s">
        <v>1257</v>
      </c>
      <c r="D1203" s="107" t="s">
        <v>34</v>
      </c>
      <c r="E1203" s="107" t="s">
        <v>22</v>
      </c>
      <c r="F1203" s="107" t="s">
        <v>45</v>
      </c>
      <c r="G1203" s="107" t="s">
        <v>4423</v>
      </c>
      <c r="H1203" s="107" t="s">
        <v>2711</v>
      </c>
      <c r="I1203" s="107" t="s">
        <v>4450</v>
      </c>
      <c r="J1203" s="107" t="s">
        <v>4451</v>
      </c>
      <c r="K1203" s="107" t="s">
        <v>1943</v>
      </c>
      <c r="L1203" s="108">
        <v>5866.749459865403</v>
      </c>
      <c r="M1203" s="108">
        <v>2900</v>
      </c>
      <c r="N1203" s="108">
        <v>5262.5312157721792</v>
      </c>
      <c r="O1203" s="106" t="s">
        <v>4456</v>
      </c>
      <c r="P1203" s="107"/>
      <c r="Q1203" s="107" t="s">
        <v>1259</v>
      </c>
      <c r="R1203" s="107" t="s">
        <v>2179</v>
      </c>
      <c r="S1203" s="107"/>
      <c r="T1203" s="93">
        <v>16952.384615384617</v>
      </c>
      <c r="U1203" s="109">
        <v>18</v>
      </c>
      <c r="V1203" s="110">
        <v>46296</v>
      </c>
      <c r="W1203" s="110"/>
      <c r="X1203" s="107" t="s">
        <v>4342</v>
      </c>
      <c r="Y1203" s="107"/>
      <c r="Z1203" s="107"/>
      <c r="AA1203" s="107"/>
      <c r="AB1203" s="107"/>
      <c r="AC1203" s="107" t="s">
        <v>4451</v>
      </c>
      <c r="AD1203" s="107" t="s">
        <v>1331</v>
      </c>
      <c r="AE1203" s="110"/>
      <c r="AF1203" s="106"/>
      <c r="AG1203" s="108">
        <v>0.99874098902162423</v>
      </c>
      <c r="AH1203" s="108">
        <v>0.95753944886378584</v>
      </c>
      <c r="AI1203" s="108">
        <v>0.21761351311460259</v>
      </c>
      <c r="AJ1203" s="106" t="s">
        <v>1267</v>
      </c>
      <c r="AK1203" s="108">
        <v>116.54495622670851</v>
      </c>
      <c r="AL1203" s="108">
        <v>3.0311538875971253</v>
      </c>
      <c r="AM1203" s="111"/>
      <c r="AN1203" s="112">
        <v>10</v>
      </c>
      <c r="AO1203" s="113" t="s">
        <v>1266</v>
      </c>
      <c r="AP1203" s="113" t="s">
        <v>1267</v>
      </c>
      <c r="AQ1203" s="113" t="s">
        <v>1261</v>
      </c>
      <c r="AR1203" s="114" t="s">
        <v>1267</v>
      </c>
      <c r="AS1203" s="114"/>
      <c r="AT1203" s="107"/>
    </row>
    <row r="1204" spans="1:46" x14ac:dyDescent="0.25">
      <c r="A1204" s="106" t="s">
        <v>4460</v>
      </c>
      <c r="B1204" s="107" t="s">
        <v>1271</v>
      </c>
      <c r="C1204" s="107" t="s">
        <v>1257</v>
      </c>
      <c r="D1204" s="107" t="s">
        <v>34</v>
      </c>
      <c r="E1204" s="107" t="s">
        <v>22</v>
      </c>
      <c r="F1204" s="107" t="s">
        <v>45</v>
      </c>
      <c r="G1204" s="107" t="s">
        <v>4423</v>
      </c>
      <c r="H1204" s="107" t="s">
        <v>2711</v>
      </c>
      <c r="I1204" s="107" t="s">
        <v>4450</v>
      </c>
      <c r="J1204" s="107" t="s">
        <v>4451</v>
      </c>
      <c r="K1204" s="107" t="s">
        <v>1768</v>
      </c>
      <c r="L1204" s="108">
        <v>5866.749459865403</v>
      </c>
      <c r="M1204" s="108">
        <v>1900</v>
      </c>
      <c r="N1204" s="108">
        <v>5262.5312157721792</v>
      </c>
      <c r="O1204" s="106" t="s">
        <v>4452</v>
      </c>
      <c r="P1204" s="107"/>
      <c r="Q1204" s="107" t="s">
        <v>1259</v>
      </c>
      <c r="R1204" s="107" t="s">
        <v>2179</v>
      </c>
      <c r="S1204" s="107"/>
      <c r="T1204" s="93">
        <v>16952.384615384617</v>
      </c>
      <c r="U1204" s="109">
        <v>18</v>
      </c>
      <c r="V1204" s="110">
        <v>46296</v>
      </c>
      <c r="W1204" s="110"/>
      <c r="X1204" s="107" t="s">
        <v>4342</v>
      </c>
      <c r="Y1204" s="107"/>
      <c r="Z1204" s="107"/>
      <c r="AA1204" s="107"/>
      <c r="AB1204" s="107"/>
      <c r="AC1204" s="107" t="s">
        <v>4451</v>
      </c>
      <c r="AD1204" s="107" t="s">
        <v>1331</v>
      </c>
      <c r="AE1204" s="110"/>
      <c r="AF1204" s="106"/>
      <c r="AG1204" s="108">
        <v>0.99874098902162423</v>
      </c>
      <c r="AH1204" s="108">
        <v>0.95753944886378584</v>
      </c>
      <c r="AI1204" s="108">
        <v>0.21761351311460259</v>
      </c>
      <c r="AJ1204" s="106" t="s">
        <v>1267</v>
      </c>
      <c r="AK1204" s="108">
        <v>116.54495622670851</v>
      </c>
      <c r="AL1204" s="108">
        <v>3.0311538875971253</v>
      </c>
      <c r="AM1204" s="111"/>
      <c r="AN1204" s="112">
        <v>10</v>
      </c>
      <c r="AO1204" s="113" t="s">
        <v>1266</v>
      </c>
      <c r="AP1204" s="113" t="s">
        <v>1267</v>
      </c>
      <c r="AQ1204" s="113" t="s">
        <v>1261</v>
      </c>
      <c r="AR1204" s="114" t="s">
        <v>1267</v>
      </c>
      <c r="AS1204" s="114"/>
      <c r="AT1204" s="107"/>
    </row>
    <row r="1205" spans="1:46" x14ac:dyDescent="0.25">
      <c r="A1205" s="106" t="s">
        <v>4461</v>
      </c>
      <c r="B1205" s="107" t="s">
        <v>1271</v>
      </c>
      <c r="C1205" s="107" t="s">
        <v>1257</v>
      </c>
      <c r="D1205" s="107" t="s">
        <v>34</v>
      </c>
      <c r="E1205" s="107" t="s">
        <v>22</v>
      </c>
      <c r="F1205" s="107" t="s">
        <v>45</v>
      </c>
      <c r="G1205" s="107" t="s">
        <v>4423</v>
      </c>
      <c r="H1205" s="107" t="s">
        <v>2711</v>
      </c>
      <c r="I1205" s="107" t="s">
        <v>4450</v>
      </c>
      <c r="J1205" s="107" t="s">
        <v>4451</v>
      </c>
      <c r="K1205" s="107" t="s">
        <v>1775</v>
      </c>
      <c r="L1205" s="108">
        <v>5866.749459865403</v>
      </c>
      <c r="M1205" s="108">
        <v>2700</v>
      </c>
      <c r="N1205" s="108">
        <v>5262.5312157721792</v>
      </c>
      <c r="O1205" s="106" t="s">
        <v>4454</v>
      </c>
      <c r="P1205" s="107"/>
      <c r="Q1205" s="107" t="s">
        <v>1259</v>
      </c>
      <c r="R1205" s="107" t="s">
        <v>2179</v>
      </c>
      <c r="S1205" s="107"/>
      <c r="T1205" s="93">
        <v>16952.384615384617</v>
      </c>
      <c r="U1205" s="109">
        <v>18</v>
      </c>
      <c r="V1205" s="110">
        <v>46296</v>
      </c>
      <c r="W1205" s="110"/>
      <c r="X1205" s="107" t="s">
        <v>4342</v>
      </c>
      <c r="Y1205" s="107"/>
      <c r="Z1205" s="107"/>
      <c r="AA1205" s="107"/>
      <c r="AB1205" s="107"/>
      <c r="AC1205" s="107" t="s">
        <v>4451</v>
      </c>
      <c r="AD1205" s="107" t="s">
        <v>1331</v>
      </c>
      <c r="AE1205" s="110"/>
      <c r="AF1205" s="106"/>
      <c r="AG1205" s="108">
        <v>0.99874098902162423</v>
      </c>
      <c r="AH1205" s="108">
        <v>0.95753944886378584</v>
      </c>
      <c r="AI1205" s="108">
        <v>0.21761351311460259</v>
      </c>
      <c r="AJ1205" s="106" t="s">
        <v>1267</v>
      </c>
      <c r="AK1205" s="108">
        <v>116.54495622670851</v>
      </c>
      <c r="AL1205" s="108">
        <v>3.0311538875971253</v>
      </c>
      <c r="AM1205" s="111"/>
      <c r="AN1205" s="112">
        <v>10</v>
      </c>
      <c r="AO1205" s="113" t="s">
        <v>1266</v>
      </c>
      <c r="AP1205" s="113" t="s">
        <v>1267</v>
      </c>
      <c r="AQ1205" s="113" t="s">
        <v>1261</v>
      </c>
      <c r="AR1205" s="114" t="s">
        <v>1267</v>
      </c>
      <c r="AS1205" s="114"/>
      <c r="AT1205" s="107"/>
    </row>
    <row r="1206" spans="1:46" x14ac:dyDescent="0.25">
      <c r="A1206" s="106" t="s">
        <v>4462</v>
      </c>
      <c r="B1206" s="107" t="s">
        <v>1271</v>
      </c>
      <c r="C1206" s="107" t="s">
        <v>1257</v>
      </c>
      <c r="D1206" s="107" t="s">
        <v>34</v>
      </c>
      <c r="E1206" s="107" t="s">
        <v>22</v>
      </c>
      <c r="F1206" s="107" t="s">
        <v>45</v>
      </c>
      <c r="G1206" s="107" t="s">
        <v>4423</v>
      </c>
      <c r="H1206" s="107" t="s">
        <v>2711</v>
      </c>
      <c r="I1206" s="107" t="s">
        <v>4450</v>
      </c>
      <c r="J1206" s="107" t="s">
        <v>4451</v>
      </c>
      <c r="K1206" s="107" t="s">
        <v>1943</v>
      </c>
      <c r="L1206" s="108">
        <v>5866.749459865403</v>
      </c>
      <c r="M1206" s="108">
        <v>2900</v>
      </c>
      <c r="N1206" s="108">
        <v>5262.5312157721792</v>
      </c>
      <c r="O1206" s="106" t="s">
        <v>4456</v>
      </c>
      <c r="P1206" s="107"/>
      <c r="Q1206" s="107" t="s">
        <v>1259</v>
      </c>
      <c r="R1206" s="107" t="s">
        <v>2179</v>
      </c>
      <c r="S1206" s="107"/>
      <c r="T1206" s="93">
        <v>16952.384615384617</v>
      </c>
      <c r="U1206" s="109">
        <v>18</v>
      </c>
      <c r="V1206" s="110">
        <v>46296</v>
      </c>
      <c r="W1206" s="110"/>
      <c r="X1206" s="107" t="s">
        <v>4342</v>
      </c>
      <c r="Y1206" s="107"/>
      <c r="Z1206" s="107"/>
      <c r="AA1206" s="107"/>
      <c r="AB1206" s="107"/>
      <c r="AC1206" s="107" t="s">
        <v>4451</v>
      </c>
      <c r="AD1206" s="107" t="s">
        <v>1331</v>
      </c>
      <c r="AE1206" s="110"/>
      <c r="AF1206" s="106"/>
      <c r="AG1206" s="108">
        <v>0.99874098902162423</v>
      </c>
      <c r="AH1206" s="108">
        <v>0.95753944886378584</v>
      </c>
      <c r="AI1206" s="108">
        <v>0.21761351311460259</v>
      </c>
      <c r="AJ1206" s="106" t="s">
        <v>1267</v>
      </c>
      <c r="AK1206" s="108">
        <v>116.54495622670851</v>
      </c>
      <c r="AL1206" s="108">
        <v>3.0311538875971253</v>
      </c>
      <c r="AM1206" s="111"/>
      <c r="AN1206" s="112">
        <v>10</v>
      </c>
      <c r="AO1206" s="113" t="s">
        <v>1266</v>
      </c>
      <c r="AP1206" s="113" t="s">
        <v>1267</v>
      </c>
      <c r="AQ1206" s="113" t="s">
        <v>1261</v>
      </c>
      <c r="AR1206" s="114" t="s">
        <v>1267</v>
      </c>
      <c r="AS1206" s="114"/>
      <c r="AT1206" s="107"/>
    </row>
    <row r="1207" spans="1:46" x14ac:dyDescent="0.25">
      <c r="A1207" s="106" t="s">
        <v>4463</v>
      </c>
      <c r="B1207" s="107" t="s">
        <v>1256</v>
      </c>
      <c r="C1207" s="107" t="s">
        <v>1257</v>
      </c>
      <c r="D1207" s="107" t="s">
        <v>34</v>
      </c>
      <c r="E1207" s="107" t="s">
        <v>22</v>
      </c>
      <c r="F1207" s="107" t="s">
        <v>45</v>
      </c>
      <c r="G1207" s="107" t="s">
        <v>4423</v>
      </c>
      <c r="H1207" s="107" t="s">
        <v>2711</v>
      </c>
      <c r="I1207" s="107" t="s">
        <v>1743</v>
      </c>
      <c r="J1207" s="107" t="s">
        <v>4464</v>
      </c>
      <c r="K1207" s="107" t="s">
        <v>1768</v>
      </c>
      <c r="L1207" s="108">
        <v>3401.8446729335683</v>
      </c>
      <c r="M1207" s="93">
        <v>1000</v>
      </c>
      <c r="N1207" s="108">
        <v>3051.4876943342188</v>
      </c>
      <c r="O1207" s="107" t="s">
        <v>4465</v>
      </c>
      <c r="P1207" s="107"/>
      <c r="Q1207" s="107" t="s">
        <v>1259</v>
      </c>
      <c r="R1207" s="107" t="s">
        <v>2179</v>
      </c>
      <c r="S1207" s="107"/>
      <c r="T1207" s="93">
        <v>16952.384615384617</v>
      </c>
      <c r="U1207" s="109">
        <v>18</v>
      </c>
      <c r="V1207" s="110">
        <v>46296</v>
      </c>
      <c r="W1207" s="110"/>
      <c r="X1207" s="107" t="s">
        <v>4342</v>
      </c>
      <c r="Y1207" s="107"/>
      <c r="Z1207" s="107"/>
      <c r="AA1207" s="107"/>
      <c r="AB1207" s="107"/>
      <c r="AC1207" s="107" t="s">
        <v>4466</v>
      </c>
      <c r="AD1207" s="107" t="s">
        <v>1331</v>
      </c>
      <c r="AE1207" s="110"/>
      <c r="AF1207" s="106"/>
      <c r="AG1207" s="108">
        <v>0.57912166462645631</v>
      </c>
      <c r="AH1207" s="108">
        <v>0.55523088134664389</v>
      </c>
      <c r="AI1207" s="108">
        <v>0.12618356645559806</v>
      </c>
      <c r="AJ1207" s="107" t="s">
        <v>1267</v>
      </c>
      <c r="AK1207" s="97">
        <v>221.3558391394057</v>
      </c>
      <c r="AL1207" s="108">
        <v>1.7576197476823421</v>
      </c>
      <c r="AM1207" s="111"/>
      <c r="AN1207" s="112">
        <v>10</v>
      </c>
      <c r="AO1207" s="113" t="s">
        <v>1266</v>
      </c>
      <c r="AP1207" s="113" t="s">
        <v>1267</v>
      </c>
      <c r="AQ1207" s="113" t="s">
        <v>1261</v>
      </c>
      <c r="AR1207" s="114" t="s">
        <v>1267</v>
      </c>
      <c r="AS1207" s="114"/>
      <c r="AT1207" s="107"/>
    </row>
    <row r="1208" spans="1:46" x14ac:dyDescent="0.25">
      <c r="A1208" s="106" t="s">
        <v>4467</v>
      </c>
      <c r="B1208" s="107" t="s">
        <v>1256</v>
      </c>
      <c r="C1208" s="107" t="s">
        <v>1257</v>
      </c>
      <c r="D1208" s="107" t="s">
        <v>34</v>
      </c>
      <c r="E1208" s="107" t="s">
        <v>22</v>
      </c>
      <c r="F1208" s="107" t="s">
        <v>45</v>
      </c>
      <c r="G1208" s="107" t="s">
        <v>4423</v>
      </c>
      <c r="H1208" s="107" t="s">
        <v>2711</v>
      </c>
      <c r="I1208" s="107" t="s">
        <v>1743</v>
      </c>
      <c r="J1208" s="107" t="s">
        <v>4464</v>
      </c>
      <c r="K1208" s="107" t="s">
        <v>1775</v>
      </c>
      <c r="L1208" s="108">
        <v>3401.8446729335683</v>
      </c>
      <c r="M1208" s="93">
        <v>1800</v>
      </c>
      <c r="N1208" s="108">
        <v>3051.4876943342188</v>
      </c>
      <c r="O1208" s="107" t="s">
        <v>4468</v>
      </c>
      <c r="P1208" s="107"/>
      <c r="Q1208" s="107" t="s">
        <v>1259</v>
      </c>
      <c r="R1208" s="107" t="s">
        <v>2179</v>
      </c>
      <c r="S1208" s="107"/>
      <c r="T1208" s="93">
        <v>16952.384615384617</v>
      </c>
      <c r="U1208" s="109">
        <v>18</v>
      </c>
      <c r="V1208" s="110">
        <v>46296</v>
      </c>
      <c r="W1208" s="110"/>
      <c r="X1208" s="107" t="s">
        <v>4342</v>
      </c>
      <c r="Y1208" s="107"/>
      <c r="Z1208" s="107"/>
      <c r="AA1208" s="107"/>
      <c r="AB1208" s="107"/>
      <c r="AC1208" s="107" t="s">
        <v>4466</v>
      </c>
      <c r="AD1208" s="107" t="s">
        <v>1331</v>
      </c>
      <c r="AE1208" s="110"/>
      <c r="AF1208" s="106"/>
      <c r="AG1208" s="108">
        <v>0.57912166462645631</v>
      </c>
      <c r="AH1208" s="108">
        <v>0.55523088134664389</v>
      </c>
      <c r="AI1208" s="108">
        <v>0.12618356645559806</v>
      </c>
      <c r="AJ1208" s="107" t="s">
        <v>1267</v>
      </c>
      <c r="AK1208" s="97">
        <v>221.3558391394057</v>
      </c>
      <c r="AL1208" s="108">
        <v>1.7576197476823421</v>
      </c>
      <c r="AM1208" s="111"/>
      <c r="AN1208" s="112">
        <v>10</v>
      </c>
      <c r="AO1208" s="113" t="s">
        <v>1266</v>
      </c>
      <c r="AP1208" s="113" t="s">
        <v>1267</v>
      </c>
      <c r="AQ1208" s="113" t="s">
        <v>1261</v>
      </c>
      <c r="AR1208" s="114" t="s">
        <v>1267</v>
      </c>
      <c r="AS1208" s="114"/>
      <c r="AT1208" s="107"/>
    </row>
    <row r="1209" spans="1:46" x14ac:dyDescent="0.25">
      <c r="A1209" s="106" t="s">
        <v>4469</v>
      </c>
      <c r="B1209" s="107" t="s">
        <v>1256</v>
      </c>
      <c r="C1209" s="107" t="s">
        <v>1257</v>
      </c>
      <c r="D1209" s="107" t="s">
        <v>34</v>
      </c>
      <c r="E1209" s="107" t="s">
        <v>22</v>
      </c>
      <c r="F1209" s="107" t="s">
        <v>45</v>
      </c>
      <c r="G1209" s="107" t="s">
        <v>4423</v>
      </c>
      <c r="H1209" s="107" t="s">
        <v>2711</v>
      </c>
      <c r="I1209" s="107" t="s">
        <v>1743</v>
      </c>
      <c r="J1209" s="107" t="s">
        <v>4464</v>
      </c>
      <c r="K1209" s="107" t="s">
        <v>1943</v>
      </c>
      <c r="L1209" s="108">
        <v>3401.8446729335683</v>
      </c>
      <c r="M1209" s="93">
        <v>2000</v>
      </c>
      <c r="N1209" s="108">
        <v>3051.4876943342188</v>
      </c>
      <c r="O1209" s="107" t="s">
        <v>4470</v>
      </c>
      <c r="P1209" s="107"/>
      <c r="Q1209" s="107" t="s">
        <v>1259</v>
      </c>
      <c r="R1209" s="107" t="s">
        <v>2179</v>
      </c>
      <c r="S1209" s="107"/>
      <c r="T1209" s="93">
        <v>16952.384615384617</v>
      </c>
      <c r="U1209" s="109">
        <v>18</v>
      </c>
      <c r="V1209" s="110">
        <v>46296</v>
      </c>
      <c r="W1209" s="110"/>
      <c r="X1209" s="107" t="s">
        <v>4342</v>
      </c>
      <c r="Y1209" s="107"/>
      <c r="Z1209" s="107"/>
      <c r="AA1209" s="107"/>
      <c r="AB1209" s="107"/>
      <c r="AC1209" s="107" t="s">
        <v>4466</v>
      </c>
      <c r="AD1209" s="107" t="s">
        <v>1331</v>
      </c>
      <c r="AE1209" s="110"/>
      <c r="AF1209" s="106"/>
      <c r="AG1209" s="108">
        <v>0.57912166462645631</v>
      </c>
      <c r="AH1209" s="108">
        <v>0.55523088134664389</v>
      </c>
      <c r="AI1209" s="108">
        <v>0.12618356645559806</v>
      </c>
      <c r="AJ1209" s="107" t="s">
        <v>1267</v>
      </c>
      <c r="AK1209" s="97">
        <v>221.3558391394057</v>
      </c>
      <c r="AL1209" s="108">
        <v>1.7576197476823421</v>
      </c>
      <c r="AM1209" s="111"/>
      <c r="AN1209" s="112">
        <v>10</v>
      </c>
      <c r="AO1209" s="113" t="s">
        <v>1266</v>
      </c>
      <c r="AP1209" s="113" t="s">
        <v>1267</v>
      </c>
      <c r="AQ1209" s="113" t="s">
        <v>1261</v>
      </c>
      <c r="AR1209" s="114" t="s">
        <v>1267</v>
      </c>
      <c r="AS1209" s="114"/>
      <c r="AT1209" s="107"/>
    </row>
    <row r="1210" spans="1:46" x14ac:dyDescent="0.25">
      <c r="A1210" s="106" t="s">
        <v>4471</v>
      </c>
      <c r="B1210" s="107" t="s">
        <v>1269</v>
      </c>
      <c r="C1210" s="107" t="s">
        <v>1257</v>
      </c>
      <c r="D1210" s="107" t="s">
        <v>34</v>
      </c>
      <c r="E1210" s="107" t="s">
        <v>22</v>
      </c>
      <c r="F1210" s="107" t="s">
        <v>45</v>
      </c>
      <c r="G1210" s="107" t="s">
        <v>4423</v>
      </c>
      <c r="H1210" s="107" t="s">
        <v>2711</v>
      </c>
      <c r="I1210" s="107" t="s">
        <v>1743</v>
      </c>
      <c r="J1210" s="107" t="s">
        <v>4464</v>
      </c>
      <c r="K1210" s="107" t="s">
        <v>1768</v>
      </c>
      <c r="L1210" s="108">
        <v>2996.5481584106774</v>
      </c>
      <c r="M1210" s="93">
        <v>1000</v>
      </c>
      <c r="N1210" s="108">
        <v>2687.9327864739962</v>
      </c>
      <c r="O1210" s="107" t="s">
        <v>4465</v>
      </c>
      <c r="P1210" s="107"/>
      <c r="Q1210" s="107" t="s">
        <v>1259</v>
      </c>
      <c r="R1210" s="107" t="s">
        <v>2179</v>
      </c>
      <c r="S1210" s="107"/>
      <c r="T1210" s="93">
        <v>16952.384615384617</v>
      </c>
      <c r="U1210" s="109">
        <v>18</v>
      </c>
      <c r="V1210" s="110">
        <v>46296</v>
      </c>
      <c r="W1210" s="110"/>
      <c r="X1210" s="107" t="s">
        <v>4342</v>
      </c>
      <c r="Y1210" s="107"/>
      <c r="Z1210" s="107"/>
      <c r="AA1210" s="107"/>
      <c r="AB1210" s="107"/>
      <c r="AC1210" s="107" t="s">
        <v>4466</v>
      </c>
      <c r="AD1210" s="107" t="s">
        <v>1331</v>
      </c>
      <c r="AE1210" s="110"/>
      <c r="AF1210" s="106"/>
      <c r="AG1210" s="108">
        <v>0.51012498349480695</v>
      </c>
      <c r="AH1210" s="108">
        <v>0.48908055333322192</v>
      </c>
      <c r="AI1210" s="108">
        <v>0.111150028892456</v>
      </c>
      <c r="AJ1210" s="107" t="s">
        <v>1267</v>
      </c>
      <c r="AK1210" s="97">
        <v>255.09663951192962</v>
      </c>
      <c r="AL1210" s="108">
        <v>1.5482165485121824</v>
      </c>
      <c r="AM1210" s="111"/>
      <c r="AN1210" s="112">
        <v>10</v>
      </c>
      <c r="AO1210" s="113" t="s">
        <v>1266</v>
      </c>
      <c r="AP1210" s="113" t="s">
        <v>1267</v>
      </c>
      <c r="AQ1210" s="113" t="s">
        <v>1261</v>
      </c>
      <c r="AR1210" s="114" t="s">
        <v>1267</v>
      </c>
      <c r="AS1210" s="114"/>
      <c r="AT1210" s="107"/>
    </row>
    <row r="1211" spans="1:46" x14ac:dyDescent="0.25">
      <c r="A1211" s="106" t="s">
        <v>4472</v>
      </c>
      <c r="B1211" s="107" t="s">
        <v>1269</v>
      </c>
      <c r="C1211" s="107" t="s">
        <v>1257</v>
      </c>
      <c r="D1211" s="107" t="s">
        <v>34</v>
      </c>
      <c r="E1211" s="107" t="s">
        <v>22</v>
      </c>
      <c r="F1211" s="107" t="s">
        <v>45</v>
      </c>
      <c r="G1211" s="107" t="s">
        <v>4423</v>
      </c>
      <c r="H1211" s="107" t="s">
        <v>2711</v>
      </c>
      <c r="I1211" s="107" t="s">
        <v>1743</v>
      </c>
      <c r="J1211" s="107" t="s">
        <v>4464</v>
      </c>
      <c r="K1211" s="107" t="s">
        <v>1775</v>
      </c>
      <c r="L1211" s="108">
        <v>2996.5481584106774</v>
      </c>
      <c r="M1211" s="93">
        <v>1800</v>
      </c>
      <c r="N1211" s="108">
        <v>2687.9327864739962</v>
      </c>
      <c r="O1211" s="107" t="s">
        <v>4468</v>
      </c>
      <c r="P1211" s="107"/>
      <c r="Q1211" s="107" t="s">
        <v>1259</v>
      </c>
      <c r="R1211" s="107" t="s">
        <v>2179</v>
      </c>
      <c r="S1211" s="107"/>
      <c r="T1211" s="93">
        <v>16952.384615384617</v>
      </c>
      <c r="U1211" s="109">
        <v>18</v>
      </c>
      <c r="V1211" s="110">
        <v>46296</v>
      </c>
      <c r="W1211" s="110"/>
      <c r="X1211" s="107" t="s">
        <v>4342</v>
      </c>
      <c r="Y1211" s="107"/>
      <c r="Z1211" s="107"/>
      <c r="AA1211" s="107"/>
      <c r="AB1211" s="107"/>
      <c r="AC1211" s="107" t="s">
        <v>4466</v>
      </c>
      <c r="AD1211" s="107" t="s">
        <v>1331</v>
      </c>
      <c r="AE1211" s="110"/>
      <c r="AF1211" s="106"/>
      <c r="AG1211" s="108">
        <v>0.51012498349480695</v>
      </c>
      <c r="AH1211" s="108">
        <v>0.48908055333322192</v>
      </c>
      <c r="AI1211" s="108">
        <v>0.111150028892456</v>
      </c>
      <c r="AJ1211" s="107" t="s">
        <v>1267</v>
      </c>
      <c r="AK1211" s="97">
        <v>255.09663951192962</v>
      </c>
      <c r="AL1211" s="108">
        <v>1.5482165485121824</v>
      </c>
      <c r="AM1211" s="111"/>
      <c r="AN1211" s="112">
        <v>10</v>
      </c>
      <c r="AO1211" s="113" t="s">
        <v>1266</v>
      </c>
      <c r="AP1211" s="113" t="s">
        <v>1267</v>
      </c>
      <c r="AQ1211" s="113" t="s">
        <v>1261</v>
      </c>
      <c r="AR1211" s="114" t="s">
        <v>1267</v>
      </c>
      <c r="AS1211" s="114"/>
      <c r="AT1211" s="107"/>
    </row>
    <row r="1212" spans="1:46" x14ac:dyDescent="0.25">
      <c r="A1212" s="106" t="s">
        <v>4473</v>
      </c>
      <c r="B1212" s="107" t="s">
        <v>1269</v>
      </c>
      <c r="C1212" s="107" t="s">
        <v>1257</v>
      </c>
      <c r="D1212" s="107" t="s">
        <v>34</v>
      </c>
      <c r="E1212" s="107" t="s">
        <v>22</v>
      </c>
      <c r="F1212" s="107" t="s">
        <v>45</v>
      </c>
      <c r="G1212" s="107" t="s">
        <v>4423</v>
      </c>
      <c r="H1212" s="107" t="s">
        <v>2711</v>
      </c>
      <c r="I1212" s="107" t="s">
        <v>1743</v>
      </c>
      <c r="J1212" s="107" t="s">
        <v>4464</v>
      </c>
      <c r="K1212" s="107" t="s">
        <v>1943</v>
      </c>
      <c r="L1212" s="108">
        <v>2996.5481584106774</v>
      </c>
      <c r="M1212" s="93">
        <v>2000</v>
      </c>
      <c r="N1212" s="108">
        <v>2687.9327864739962</v>
      </c>
      <c r="O1212" s="107" t="s">
        <v>4470</v>
      </c>
      <c r="P1212" s="107"/>
      <c r="Q1212" s="107" t="s">
        <v>1259</v>
      </c>
      <c r="R1212" s="107" t="s">
        <v>2179</v>
      </c>
      <c r="S1212" s="107"/>
      <c r="T1212" s="93">
        <v>16952.384615384617</v>
      </c>
      <c r="U1212" s="109">
        <v>18</v>
      </c>
      <c r="V1212" s="110">
        <v>46296</v>
      </c>
      <c r="W1212" s="110"/>
      <c r="X1212" s="107" t="s">
        <v>4342</v>
      </c>
      <c r="Y1212" s="107"/>
      <c r="Z1212" s="107"/>
      <c r="AA1212" s="107"/>
      <c r="AB1212" s="107"/>
      <c r="AC1212" s="107" t="s">
        <v>4466</v>
      </c>
      <c r="AD1212" s="107" t="s">
        <v>1331</v>
      </c>
      <c r="AE1212" s="110"/>
      <c r="AF1212" s="106"/>
      <c r="AG1212" s="108">
        <v>0.51012498349480695</v>
      </c>
      <c r="AH1212" s="108">
        <v>0.48908055333322192</v>
      </c>
      <c r="AI1212" s="108">
        <v>0.111150028892456</v>
      </c>
      <c r="AJ1212" s="107" t="s">
        <v>1267</v>
      </c>
      <c r="AK1212" s="97">
        <v>255.09663951192962</v>
      </c>
      <c r="AL1212" s="108">
        <v>1.5482165485121824</v>
      </c>
      <c r="AM1212" s="111"/>
      <c r="AN1212" s="112">
        <v>10</v>
      </c>
      <c r="AO1212" s="113" t="s">
        <v>1266</v>
      </c>
      <c r="AP1212" s="113" t="s">
        <v>1267</v>
      </c>
      <c r="AQ1212" s="113" t="s">
        <v>1261</v>
      </c>
      <c r="AR1212" s="114" t="s">
        <v>1267</v>
      </c>
      <c r="AS1212" s="114"/>
      <c r="AT1212" s="107"/>
    </row>
    <row r="1213" spans="1:46" x14ac:dyDescent="0.25">
      <c r="A1213" s="106" t="s">
        <v>4474</v>
      </c>
      <c r="B1213" s="107" t="s">
        <v>1271</v>
      </c>
      <c r="C1213" s="107" t="s">
        <v>1257</v>
      </c>
      <c r="D1213" s="107" t="s">
        <v>34</v>
      </c>
      <c r="E1213" s="107" t="s">
        <v>22</v>
      </c>
      <c r="F1213" s="107" t="s">
        <v>45</v>
      </c>
      <c r="G1213" s="107" t="s">
        <v>4423</v>
      </c>
      <c r="H1213" s="107" t="s">
        <v>2711</v>
      </c>
      <c r="I1213" s="107" t="s">
        <v>1743</v>
      </c>
      <c r="J1213" s="107" t="s">
        <v>4464</v>
      </c>
      <c r="K1213" s="107" t="s">
        <v>1768</v>
      </c>
      <c r="L1213" s="108">
        <v>2996.5481584106774</v>
      </c>
      <c r="M1213" s="108">
        <v>1000</v>
      </c>
      <c r="N1213" s="108">
        <v>2687.9327864739962</v>
      </c>
      <c r="O1213" s="106" t="s">
        <v>4465</v>
      </c>
      <c r="P1213" s="107"/>
      <c r="Q1213" s="107" t="s">
        <v>1259</v>
      </c>
      <c r="R1213" s="107" t="s">
        <v>2179</v>
      </c>
      <c r="S1213" s="107"/>
      <c r="T1213" s="93">
        <v>16952.384615384617</v>
      </c>
      <c r="U1213" s="109">
        <v>18</v>
      </c>
      <c r="V1213" s="110">
        <v>46296</v>
      </c>
      <c r="W1213" s="110"/>
      <c r="X1213" s="107" t="s">
        <v>4342</v>
      </c>
      <c r="Y1213" s="107"/>
      <c r="Z1213" s="107"/>
      <c r="AA1213" s="107"/>
      <c r="AB1213" s="107"/>
      <c r="AC1213" s="107" t="s">
        <v>4466</v>
      </c>
      <c r="AD1213" s="107" t="s">
        <v>1331</v>
      </c>
      <c r="AE1213" s="110"/>
      <c r="AF1213" s="106"/>
      <c r="AG1213" s="108">
        <v>0.51012498349480695</v>
      </c>
      <c r="AH1213" s="108">
        <v>0.48908055333322192</v>
      </c>
      <c r="AI1213" s="108">
        <v>0.111150028892456</v>
      </c>
      <c r="AJ1213" s="106" t="s">
        <v>1267</v>
      </c>
      <c r="AK1213" s="108">
        <v>255.09663951192962</v>
      </c>
      <c r="AL1213" s="108">
        <v>1.5482165485121824</v>
      </c>
      <c r="AM1213" s="111"/>
      <c r="AN1213" s="112">
        <v>10</v>
      </c>
      <c r="AO1213" s="113" t="s">
        <v>1266</v>
      </c>
      <c r="AP1213" s="113" t="s">
        <v>1267</v>
      </c>
      <c r="AQ1213" s="113" t="s">
        <v>1261</v>
      </c>
      <c r="AR1213" s="114" t="s">
        <v>1267</v>
      </c>
      <c r="AS1213" s="114"/>
      <c r="AT1213" s="107"/>
    </row>
    <row r="1214" spans="1:46" x14ac:dyDescent="0.25">
      <c r="A1214" s="106" t="s">
        <v>4475</v>
      </c>
      <c r="B1214" s="107" t="s">
        <v>1271</v>
      </c>
      <c r="C1214" s="107" t="s">
        <v>1257</v>
      </c>
      <c r="D1214" s="107" t="s">
        <v>34</v>
      </c>
      <c r="E1214" s="107" t="s">
        <v>22</v>
      </c>
      <c r="F1214" s="107" t="s">
        <v>45</v>
      </c>
      <c r="G1214" s="107" t="s">
        <v>4423</v>
      </c>
      <c r="H1214" s="107" t="s">
        <v>2711</v>
      </c>
      <c r="I1214" s="107" t="s">
        <v>1743</v>
      </c>
      <c r="J1214" s="107" t="s">
        <v>4464</v>
      </c>
      <c r="K1214" s="107" t="s">
        <v>1775</v>
      </c>
      <c r="L1214" s="108">
        <v>2996.5481584106774</v>
      </c>
      <c r="M1214" s="108">
        <v>1800</v>
      </c>
      <c r="N1214" s="108">
        <v>2687.9327864739962</v>
      </c>
      <c r="O1214" s="106" t="s">
        <v>4468</v>
      </c>
      <c r="P1214" s="107"/>
      <c r="Q1214" s="107" t="s">
        <v>1259</v>
      </c>
      <c r="R1214" s="107" t="s">
        <v>2179</v>
      </c>
      <c r="S1214" s="107"/>
      <c r="T1214" s="93">
        <v>16952.384615384617</v>
      </c>
      <c r="U1214" s="109">
        <v>18</v>
      </c>
      <c r="V1214" s="110">
        <v>46296</v>
      </c>
      <c r="W1214" s="110"/>
      <c r="X1214" s="107" t="s">
        <v>4342</v>
      </c>
      <c r="Y1214" s="107"/>
      <c r="Z1214" s="107"/>
      <c r="AA1214" s="107"/>
      <c r="AB1214" s="107"/>
      <c r="AC1214" s="107" t="s">
        <v>4466</v>
      </c>
      <c r="AD1214" s="107" t="s">
        <v>1331</v>
      </c>
      <c r="AE1214" s="110"/>
      <c r="AF1214" s="106"/>
      <c r="AG1214" s="108">
        <v>0.51012498349480695</v>
      </c>
      <c r="AH1214" s="108">
        <v>0.48908055333322192</v>
      </c>
      <c r="AI1214" s="108">
        <v>0.111150028892456</v>
      </c>
      <c r="AJ1214" s="106" t="s">
        <v>1267</v>
      </c>
      <c r="AK1214" s="108">
        <v>255.09663951192962</v>
      </c>
      <c r="AL1214" s="108">
        <v>1.5482165485121824</v>
      </c>
      <c r="AM1214" s="111"/>
      <c r="AN1214" s="112">
        <v>10</v>
      </c>
      <c r="AO1214" s="113" t="s">
        <v>1266</v>
      </c>
      <c r="AP1214" s="113" t="s">
        <v>1267</v>
      </c>
      <c r="AQ1214" s="113" t="s">
        <v>1261</v>
      </c>
      <c r="AR1214" s="114" t="s">
        <v>1267</v>
      </c>
      <c r="AS1214" s="114"/>
      <c r="AT1214" s="107"/>
    </row>
    <row r="1215" spans="1:46" x14ac:dyDescent="0.25">
      <c r="A1215" s="106" t="s">
        <v>4476</v>
      </c>
      <c r="B1215" s="107" t="s">
        <v>1271</v>
      </c>
      <c r="C1215" s="107" t="s">
        <v>1257</v>
      </c>
      <c r="D1215" s="107" t="s">
        <v>34</v>
      </c>
      <c r="E1215" s="107" t="s">
        <v>22</v>
      </c>
      <c r="F1215" s="107" t="s">
        <v>45</v>
      </c>
      <c r="G1215" s="107" t="s">
        <v>4423</v>
      </c>
      <c r="H1215" s="107" t="s">
        <v>2711</v>
      </c>
      <c r="I1215" s="107" t="s">
        <v>1743</v>
      </c>
      <c r="J1215" s="107" t="s">
        <v>4464</v>
      </c>
      <c r="K1215" s="107" t="s">
        <v>1943</v>
      </c>
      <c r="L1215" s="108">
        <v>2996.5481584106774</v>
      </c>
      <c r="M1215" s="108">
        <v>2000</v>
      </c>
      <c r="N1215" s="108">
        <v>2687.9327864739962</v>
      </c>
      <c r="O1215" s="106" t="s">
        <v>4470</v>
      </c>
      <c r="P1215" s="107"/>
      <c r="Q1215" s="107" t="s">
        <v>1259</v>
      </c>
      <c r="R1215" s="107" t="s">
        <v>2179</v>
      </c>
      <c r="S1215" s="107"/>
      <c r="T1215" s="93">
        <v>16952.384615384617</v>
      </c>
      <c r="U1215" s="109">
        <v>18</v>
      </c>
      <c r="V1215" s="110">
        <v>46296</v>
      </c>
      <c r="W1215" s="110"/>
      <c r="X1215" s="107" t="s">
        <v>4342</v>
      </c>
      <c r="Y1215" s="107"/>
      <c r="Z1215" s="107"/>
      <c r="AA1215" s="107"/>
      <c r="AB1215" s="107"/>
      <c r="AC1215" s="107" t="s">
        <v>4466</v>
      </c>
      <c r="AD1215" s="107" t="s">
        <v>1331</v>
      </c>
      <c r="AE1215" s="110"/>
      <c r="AF1215" s="106"/>
      <c r="AG1215" s="108">
        <v>0.51012498349480695</v>
      </c>
      <c r="AH1215" s="108">
        <v>0.48908055333322192</v>
      </c>
      <c r="AI1215" s="108">
        <v>0.111150028892456</v>
      </c>
      <c r="AJ1215" s="106" t="s">
        <v>1267</v>
      </c>
      <c r="AK1215" s="108">
        <v>255.09663951192962</v>
      </c>
      <c r="AL1215" s="108">
        <v>1.5482165485121824</v>
      </c>
      <c r="AM1215" s="111"/>
      <c r="AN1215" s="112">
        <v>10</v>
      </c>
      <c r="AO1215" s="113" t="s">
        <v>1266</v>
      </c>
      <c r="AP1215" s="113" t="s">
        <v>1267</v>
      </c>
      <c r="AQ1215" s="113" t="s">
        <v>1261</v>
      </c>
      <c r="AR1215" s="114" t="s">
        <v>1267</v>
      </c>
      <c r="AS1215" s="114"/>
      <c r="AT1215" s="107"/>
    </row>
    <row r="1216" spans="1:46" x14ac:dyDescent="0.25">
      <c r="A1216" s="106" t="s">
        <v>4477</v>
      </c>
      <c r="B1216" s="107" t="s">
        <v>1256</v>
      </c>
      <c r="C1216" s="107" t="s">
        <v>1257</v>
      </c>
      <c r="D1216" s="107" t="s">
        <v>34</v>
      </c>
      <c r="E1216" s="107" t="s">
        <v>22</v>
      </c>
      <c r="F1216" s="107" t="s">
        <v>45</v>
      </c>
      <c r="G1216" s="107" t="s">
        <v>4423</v>
      </c>
      <c r="H1216" s="107" t="s">
        <v>2711</v>
      </c>
      <c r="I1216" s="107" t="s">
        <v>1743</v>
      </c>
      <c r="J1216" s="107" t="s">
        <v>4478</v>
      </c>
      <c r="K1216" s="107" t="s">
        <v>1768</v>
      </c>
      <c r="L1216" s="108">
        <v>2792.4198299762361</v>
      </c>
      <c r="M1216" s="108">
        <v>800</v>
      </c>
      <c r="N1216" s="108">
        <v>2504.8276943342189</v>
      </c>
      <c r="O1216" s="106" t="s">
        <v>4479</v>
      </c>
      <c r="P1216" s="107"/>
      <c r="Q1216" s="107" t="s">
        <v>1259</v>
      </c>
      <c r="R1216" s="107" t="s">
        <v>2179</v>
      </c>
      <c r="S1216" s="107"/>
      <c r="T1216" s="93">
        <v>16952.384615384617</v>
      </c>
      <c r="U1216" s="109">
        <v>18</v>
      </c>
      <c r="V1216" s="110">
        <v>46296</v>
      </c>
      <c r="W1216" s="110"/>
      <c r="X1216" s="107" t="s">
        <v>4342</v>
      </c>
      <c r="Y1216" s="107"/>
      <c r="Z1216" s="107"/>
      <c r="AA1216" s="107"/>
      <c r="AB1216" s="107"/>
      <c r="AC1216" s="107" t="s">
        <v>4480</v>
      </c>
      <c r="AD1216" s="107" t="s">
        <v>1331</v>
      </c>
      <c r="AE1216" s="110"/>
      <c r="AF1216" s="106"/>
      <c r="AG1216" s="108">
        <v>0.47537467925518767</v>
      </c>
      <c r="AH1216" s="108">
        <v>0.45576382003077659</v>
      </c>
      <c r="AI1216" s="108">
        <v>0.10357836029117755</v>
      </c>
      <c r="AJ1216" s="106" t="s">
        <v>1267</v>
      </c>
      <c r="AK1216" s="108">
        <v>275.79898525217476</v>
      </c>
      <c r="AL1216" s="108">
        <v>1.442750245487721</v>
      </c>
      <c r="AM1216" s="111"/>
      <c r="AN1216" s="112">
        <v>10</v>
      </c>
      <c r="AO1216" s="113" t="s">
        <v>1266</v>
      </c>
      <c r="AP1216" s="113" t="s">
        <v>1267</v>
      </c>
      <c r="AQ1216" s="113" t="s">
        <v>1261</v>
      </c>
      <c r="AR1216" s="114" t="s">
        <v>1267</v>
      </c>
      <c r="AS1216" s="114"/>
      <c r="AT1216" s="107"/>
    </row>
    <row r="1217" spans="1:46" x14ac:dyDescent="0.25">
      <c r="A1217" s="106" t="s">
        <v>4481</v>
      </c>
      <c r="B1217" s="107" t="s">
        <v>1256</v>
      </c>
      <c r="C1217" s="107" t="s">
        <v>1257</v>
      </c>
      <c r="D1217" s="107" t="s">
        <v>34</v>
      </c>
      <c r="E1217" s="107" t="s">
        <v>22</v>
      </c>
      <c r="F1217" s="107" t="s">
        <v>45</v>
      </c>
      <c r="G1217" s="107" t="s">
        <v>4423</v>
      </c>
      <c r="H1217" s="107" t="s">
        <v>2711</v>
      </c>
      <c r="I1217" s="107" t="s">
        <v>1743</v>
      </c>
      <c r="J1217" s="107" t="s">
        <v>4478</v>
      </c>
      <c r="K1217" s="107" t="s">
        <v>1775</v>
      </c>
      <c r="L1217" s="108">
        <v>2792.4198299762361</v>
      </c>
      <c r="M1217" s="93">
        <v>1600</v>
      </c>
      <c r="N1217" s="108">
        <v>2504.8276943342189</v>
      </c>
      <c r="O1217" s="107" t="s">
        <v>4482</v>
      </c>
      <c r="P1217" s="107"/>
      <c r="Q1217" s="107" t="s">
        <v>1259</v>
      </c>
      <c r="R1217" s="107" t="s">
        <v>2179</v>
      </c>
      <c r="S1217" s="107"/>
      <c r="T1217" s="93">
        <v>16952.384615384617</v>
      </c>
      <c r="U1217" s="109">
        <v>18</v>
      </c>
      <c r="V1217" s="110">
        <v>46296</v>
      </c>
      <c r="W1217" s="110"/>
      <c r="X1217" s="107" t="s">
        <v>4342</v>
      </c>
      <c r="Y1217" s="107"/>
      <c r="Z1217" s="107"/>
      <c r="AA1217" s="107"/>
      <c r="AB1217" s="107"/>
      <c r="AC1217" s="107" t="s">
        <v>4480</v>
      </c>
      <c r="AD1217" s="107" t="s">
        <v>1331</v>
      </c>
      <c r="AE1217" s="110"/>
      <c r="AF1217" s="106"/>
      <c r="AG1217" s="108">
        <v>0.47537467925518767</v>
      </c>
      <c r="AH1217" s="108">
        <v>0.45576382003077659</v>
      </c>
      <c r="AI1217" s="108">
        <v>0.10357836029117755</v>
      </c>
      <c r="AJ1217" s="107" t="s">
        <v>1267</v>
      </c>
      <c r="AK1217" s="97">
        <v>275.79898525217476</v>
      </c>
      <c r="AL1217" s="108">
        <v>1.442750245487721</v>
      </c>
      <c r="AM1217" s="111"/>
      <c r="AN1217" s="112">
        <v>10</v>
      </c>
      <c r="AO1217" s="113" t="s">
        <v>1266</v>
      </c>
      <c r="AP1217" s="113" t="s">
        <v>1267</v>
      </c>
      <c r="AQ1217" s="113" t="s">
        <v>1261</v>
      </c>
      <c r="AR1217" s="114" t="s">
        <v>1267</v>
      </c>
      <c r="AS1217" s="114"/>
      <c r="AT1217" s="107"/>
    </row>
    <row r="1218" spans="1:46" x14ac:dyDescent="0.25">
      <c r="A1218" s="106" t="s">
        <v>4483</v>
      </c>
      <c r="B1218" s="107" t="s">
        <v>1256</v>
      </c>
      <c r="C1218" s="107" t="s">
        <v>1257</v>
      </c>
      <c r="D1218" s="107" t="s">
        <v>34</v>
      </c>
      <c r="E1218" s="107" t="s">
        <v>22</v>
      </c>
      <c r="F1218" s="107" t="s">
        <v>45</v>
      </c>
      <c r="G1218" s="107" t="s">
        <v>4423</v>
      </c>
      <c r="H1218" s="107" t="s">
        <v>2711</v>
      </c>
      <c r="I1218" s="107" t="s">
        <v>1743</v>
      </c>
      <c r="J1218" s="107" t="s">
        <v>4478</v>
      </c>
      <c r="K1218" s="107" t="s">
        <v>1943</v>
      </c>
      <c r="L1218" s="108">
        <v>2792.4198299762361</v>
      </c>
      <c r="M1218" s="93">
        <v>1800</v>
      </c>
      <c r="N1218" s="108">
        <v>2504.8276943342189</v>
      </c>
      <c r="O1218" s="107" t="s">
        <v>4484</v>
      </c>
      <c r="P1218" s="107"/>
      <c r="Q1218" s="107" t="s">
        <v>1259</v>
      </c>
      <c r="R1218" s="107" t="s">
        <v>2179</v>
      </c>
      <c r="S1218" s="107"/>
      <c r="T1218" s="93">
        <v>16952.384615384617</v>
      </c>
      <c r="U1218" s="109">
        <v>18</v>
      </c>
      <c r="V1218" s="110">
        <v>46296</v>
      </c>
      <c r="W1218" s="110"/>
      <c r="X1218" s="107" t="s">
        <v>4342</v>
      </c>
      <c r="Y1218" s="107"/>
      <c r="Z1218" s="107"/>
      <c r="AA1218" s="107"/>
      <c r="AB1218" s="107"/>
      <c r="AC1218" s="107" t="s">
        <v>4480</v>
      </c>
      <c r="AD1218" s="107" t="s">
        <v>1331</v>
      </c>
      <c r="AE1218" s="110"/>
      <c r="AF1218" s="106"/>
      <c r="AG1218" s="108">
        <v>0.47537467925518767</v>
      </c>
      <c r="AH1218" s="108">
        <v>0.45576382003077659</v>
      </c>
      <c r="AI1218" s="108">
        <v>0.10357836029117755</v>
      </c>
      <c r="AJ1218" s="107" t="s">
        <v>1267</v>
      </c>
      <c r="AK1218" s="97">
        <v>275.79898525217476</v>
      </c>
      <c r="AL1218" s="108">
        <v>1.442750245487721</v>
      </c>
      <c r="AM1218" s="111"/>
      <c r="AN1218" s="112">
        <v>10</v>
      </c>
      <c r="AO1218" s="113" t="s">
        <v>1266</v>
      </c>
      <c r="AP1218" s="113" t="s">
        <v>1267</v>
      </c>
      <c r="AQ1218" s="113" t="s">
        <v>1261</v>
      </c>
      <c r="AR1218" s="114" t="s">
        <v>1267</v>
      </c>
      <c r="AS1218" s="114"/>
      <c r="AT1218" s="107"/>
    </row>
    <row r="1219" spans="1:46" x14ac:dyDescent="0.25">
      <c r="A1219" s="106" t="s">
        <v>4485</v>
      </c>
      <c r="B1219" s="107" t="s">
        <v>1269</v>
      </c>
      <c r="C1219" s="107" t="s">
        <v>1257</v>
      </c>
      <c r="D1219" s="107" t="s">
        <v>34</v>
      </c>
      <c r="E1219" s="107" t="s">
        <v>22</v>
      </c>
      <c r="F1219" s="107" t="s">
        <v>45</v>
      </c>
      <c r="G1219" s="107" t="s">
        <v>4423</v>
      </c>
      <c r="H1219" s="107" t="s">
        <v>2711</v>
      </c>
      <c r="I1219" s="107" t="s">
        <v>1743</v>
      </c>
      <c r="J1219" s="107" t="s">
        <v>4478</v>
      </c>
      <c r="K1219" s="107" t="s">
        <v>1768</v>
      </c>
      <c r="L1219" s="108">
        <v>2379.2081279785025</v>
      </c>
      <c r="M1219" s="93">
        <v>800</v>
      </c>
      <c r="N1219" s="108">
        <v>2134.172786473996</v>
      </c>
      <c r="O1219" s="107" t="s">
        <v>4479</v>
      </c>
      <c r="P1219" s="107"/>
      <c r="Q1219" s="107" t="s">
        <v>1259</v>
      </c>
      <c r="R1219" s="107" t="s">
        <v>2179</v>
      </c>
      <c r="S1219" s="107"/>
      <c r="T1219" s="93">
        <v>16952.384615384617</v>
      </c>
      <c r="U1219" s="109">
        <v>18</v>
      </c>
      <c r="V1219" s="110">
        <v>46296</v>
      </c>
      <c r="W1219" s="110"/>
      <c r="X1219" s="107" t="s">
        <v>4342</v>
      </c>
      <c r="Y1219" s="107"/>
      <c r="Z1219" s="107"/>
      <c r="AA1219" s="107"/>
      <c r="AB1219" s="107"/>
      <c r="AC1219" s="107" t="s">
        <v>4480</v>
      </c>
      <c r="AD1219" s="107" t="s">
        <v>1331</v>
      </c>
      <c r="AE1219" s="110"/>
      <c r="AF1219" s="106"/>
      <c r="AG1219" s="108">
        <v>0.40503053608838657</v>
      </c>
      <c r="AH1219" s="108">
        <v>0.38832161747862359</v>
      </c>
      <c r="AI1219" s="108">
        <v>8.8251227140709904E-2</v>
      </c>
      <c r="AJ1219" s="107" t="s">
        <v>1267</v>
      </c>
      <c r="AK1219" s="97">
        <v>328.57999774914981</v>
      </c>
      <c r="AL1219" s="108">
        <v>1.2292575327888928</v>
      </c>
      <c r="AM1219" s="111"/>
      <c r="AN1219" s="112">
        <v>10</v>
      </c>
      <c r="AO1219" s="113" t="s">
        <v>1266</v>
      </c>
      <c r="AP1219" s="113" t="s">
        <v>1267</v>
      </c>
      <c r="AQ1219" s="113" t="s">
        <v>1261</v>
      </c>
      <c r="AR1219" s="114" t="s">
        <v>1267</v>
      </c>
      <c r="AS1219" s="114"/>
      <c r="AT1219" s="107"/>
    </row>
    <row r="1220" spans="1:46" x14ac:dyDescent="0.25">
      <c r="A1220" s="106" t="s">
        <v>4486</v>
      </c>
      <c r="B1220" s="107" t="s">
        <v>1269</v>
      </c>
      <c r="C1220" s="107" t="s">
        <v>1257</v>
      </c>
      <c r="D1220" s="107" t="s">
        <v>34</v>
      </c>
      <c r="E1220" s="107" t="s">
        <v>22</v>
      </c>
      <c r="F1220" s="107" t="s">
        <v>45</v>
      </c>
      <c r="G1220" s="107" t="s">
        <v>4423</v>
      </c>
      <c r="H1220" s="107" t="s">
        <v>2711</v>
      </c>
      <c r="I1220" s="107" t="s">
        <v>1743</v>
      </c>
      <c r="J1220" s="107" t="s">
        <v>4478</v>
      </c>
      <c r="K1220" s="107" t="s">
        <v>1775</v>
      </c>
      <c r="L1220" s="108">
        <v>2379.2081279785025</v>
      </c>
      <c r="M1220" s="93">
        <v>1600</v>
      </c>
      <c r="N1220" s="108">
        <v>2134.172786473996</v>
      </c>
      <c r="O1220" s="107" t="s">
        <v>4482</v>
      </c>
      <c r="P1220" s="107"/>
      <c r="Q1220" s="107" t="s">
        <v>1259</v>
      </c>
      <c r="R1220" s="107" t="s">
        <v>2179</v>
      </c>
      <c r="S1220" s="107"/>
      <c r="T1220" s="93">
        <v>16952.384615384617</v>
      </c>
      <c r="U1220" s="109">
        <v>18</v>
      </c>
      <c r="V1220" s="110">
        <v>46296</v>
      </c>
      <c r="W1220" s="110"/>
      <c r="X1220" s="107" t="s">
        <v>4342</v>
      </c>
      <c r="Y1220" s="107"/>
      <c r="Z1220" s="107"/>
      <c r="AA1220" s="107"/>
      <c r="AB1220" s="107"/>
      <c r="AC1220" s="107" t="s">
        <v>4480</v>
      </c>
      <c r="AD1220" s="107" t="s">
        <v>1331</v>
      </c>
      <c r="AE1220" s="110"/>
      <c r="AF1220" s="106"/>
      <c r="AG1220" s="108">
        <v>0.40503053608838657</v>
      </c>
      <c r="AH1220" s="108">
        <v>0.38832161747862359</v>
      </c>
      <c r="AI1220" s="108">
        <v>8.8251227140709904E-2</v>
      </c>
      <c r="AJ1220" s="107" t="s">
        <v>1267</v>
      </c>
      <c r="AK1220" s="97">
        <v>328.57999774914981</v>
      </c>
      <c r="AL1220" s="108">
        <v>1.2292575327888928</v>
      </c>
      <c r="AM1220" s="111"/>
      <c r="AN1220" s="112">
        <v>10</v>
      </c>
      <c r="AO1220" s="113" t="s">
        <v>1266</v>
      </c>
      <c r="AP1220" s="113" t="s">
        <v>1267</v>
      </c>
      <c r="AQ1220" s="113" t="s">
        <v>1261</v>
      </c>
      <c r="AR1220" s="114" t="s">
        <v>1267</v>
      </c>
      <c r="AS1220" s="114"/>
      <c r="AT1220" s="107"/>
    </row>
    <row r="1221" spans="1:46" x14ac:dyDescent="0.25">
      <c r="A1221" s="106" t="s">
        <v>4487</v>
      </c>
      <c r="B1221" s="107" t="s">
        <v>1269</v>
      </c>
      <c r="C1221" s="107" t="s">
        <v>1257</v>
      </c>
      <c r="D1221" s="107" t="s">
        <v>34</v>
      </c>
      <c r="E1221" s="107" t="s">
        <v>22</v>
      </c>
      <c r="F1221" s="107" t="s">
        <v>45</v>
      </c>
      <c r="G1221" s="107" t="s">
        <v>4423</v>
      </c>
      <c r="H1221" s="107" t="s">
        <v>2711</v>
      </c>
      <c r="I1221" s="107" t="s">
        <v>1743</v>
      </c>
      <c r="J1221" s="107" t="s">
        <v>4478</v>
      </c>
      <c r="K1221" s="107" t="s">
        <v>1943</v>
      </c>
      <c r="L1221" s="108">
        <v>2379.2081279785025</v>
      </c>
      <c r="M1221" s="93">
        <v>1800</v>
      </c>
      <c r="N1221" s="108">
        <v>2134.172786473996</v>
      </c>
      <c r="O1221" s="107" t="s">
        <v>4484</v>
      </c>
      <c r="P1221" s="107"/>
      <c r="Q1221" s="107" t="s">
        <v>1259</v>
      </c>
      <c r="R1221" s="107" t="s">
        <v>2179</v>
      </c>
      <c r="S1221" s="107"/>
      <c r="T1221" s="93">
        <v>16952.384615384617</v>
      </c>
      <c r="U1221" s="109">
        <v>18</v>
      </c>
      <c r="V1221" s="110">
        <v>46296</v>
      </c>
      <c r="W1221" s="110"/>
      <c r="X1221" s="107" t="s">
        <v>4342</v>
      </c>
      <c r="Y1221" s="107"/>
      <c r="Z1221" s="107"/>
      <c r="AA1221" s="107"/>
      <c r="AB1221" s="107"/>
      <c r="AC1221" s="107" t="s">
        <v>4480</v>
      </c>
      <c r="AD1221" s="107" t="s">
        <v>1331</v>
      </c>
      <c r="AE1221" s="110"/>
      <c r="AF1221" s="106"/>
      <c r="AG1221" s="108">
        <v>0.40503053608838657</v>
      </c>
      <c r="AH1221" s="108">
        <v>0.38832161747862359</v>
      </c>
      <c r="AI1221" s="108">
        <v>8.8251227140709904E-2</v>
      </c>
      <c r="AJ1221" s="107" t="s">
        <v>1267</v>
      </c>
      <c r="AK1221" s="97">
        <v>328.57999774914981</v>
      </c>
      <c r="AL1221" s="108">
        <v>1.2292575327888928</v>
      </c>
      <c r="AM1221" s="111"/>
      <c r="AN1221" s="112">
        <v>10</v>
      </c>
      <c r="AO1221" s="113" t="s">
        <v>1266</v>
      </c>
      <c r="AP1221" s="113" t="s">
        <v>1267</v>
      </c>
      <c r="AQ1221" s="113" t="s">
        <v>1261</v>
      </c>
      <c r="AR1221" s="114" t="s">
        <v>1267</v>
      </c>
      <c r="AS1221" s="114"/>
      <c r="AT1221" s="107"/>
    </row>
    <row r="1222" spans="1:46" x14ac:dyDescent="0.25">
      <c r="A1222" s="106" t="s">
        <v>4488</v>
      </c>
      <c r="B1222" s="107" t="s">
        <v>1271</v>
      </c>
      <c r="C1222" s="107" t="s">
        <v>1257</v>
      </c>
      <c r="D1222" s="107" t="s">
        <v>34</v>
      </c>
      <c r="E1222" s="107" t="s">
        <v>22</v>
      </c>
      <c r="F1222" s="107" t="s">
        <v>45</v>
      </c>
      <c r="G1222" s="107" t="s">
        <v>4423</v>
      </c>
      <c r="H1222" s="107" t="s">
        <v>2711</v>
      </c>
      <c r="I1222" s="107" t="s">
        <v>1743</v>
      </c>
      <c r="J1222" s="107" t="s">
        <v>4478</v>
      </c>
      <c r="K1222" s="107" t="s">
        <v>1768</v>
      </c>
      <c r="L1222" s="108">
        <v>2379.2081279785025</v>
      </c>
      <c r="M1222" s="93">
        <v>800</v>
      </c>
      <c r="N1222" s="108">
        <v>2134.172786473996</v>
      </c>
      <c r="O1222" s="107" t="s">
        <v>4479</v>
      </c>
      <c r="P1222" s="107"/>
      <c r="Q1222" s="107" t="s">
        <v>1259</v>
      </c>
      <c r="R1222" s="107" t="s">
        <v>2179</v>
      </c>
      <c r="S1222" s="107"/>
      <c r="T1222" s="93">
        <v>16952.384615384617</v>
      </c>
      <c r="U1222" s="109">
        <v>18</v>
      </c>
      <c r="V1222" s="110">
        <v>46296</v>
      </c>
      <c r="W1222" s="110"/>
      <c r="X1222" s="107" t="s">
        <v>4342</v>
      </c>
      <c r="Y1222" s="107"/>
      <c r="Z1222" s="107"/>
      <c r="AA1222" s="107"/>
      <c r="AB1222" s="107"/>
      <c r="AC1222" s="107" t="s">
        <v>4480</v>
      </c>
      <c r="AD1222" s="107" t="s">
        <v>1331</v>
      </c>
      <c r="AE1222" s="110"/>
      <c r="AF1222" s="106"/>
      <c r="AG1222" s="108">
        <v>0.40503053608838657</v>
      </c>
      <c r="AH1222" s="108">
        <v>0.38832161747862359</v>
      </c>
      <c r="AI1222" s="108">
        <v>8.8251227140709904E-2</v>
      </c>
      <c r="AJ1222" s="107" t="s">
        <v>1267</v>
      </c>
      <c r="AK1222" s="97">
        <v>328.57999774914981</v>
      </c>
      <c r="AL1222" s="108">
        <v>1.2292575327888928</v>
      </c>
      <c r="AM1222" s="111"/>
      <c r="AN1222" s="112">
        <v>10</v>
      </c>
      <c r="AO1222" s="113" t="s">
        <v>1266</v>
      </c>
      <c r="AP1222" s="113" t="s">
        <v>1267</v>
      </c>
      <c r="AQ1222" s="113" t="s">
        <v>1261</v>
      </c>
      <c r="AR1222" s="114" t="s">
        <v>1267</v>
      </c>
      <c r="AS1222" s="114"/>
      <c r="AT1222" s="107"/>
    </row>
    <row r="1223" spans="1:46" x14ac:dyDescent="0.25">
      <c r="A1223" s="106" t="s">
        <v>4489</v>
      </c>
      <c r="B1223" s="107" t="s">
        <v>1271</v>
      </c>
      <c r="C1223" s="107" t="s">
        <v>1257</v>
      </c>
      <c r="D1223" s="107" t="s">
        <v>34</v>
      </c>
      <c r="E1223" s="107" t="s">
        <v>22</v>
      </c>
      <c r="F1223" s="107" t="s">
        <v>45</v>
      </c>
      <c r="G1223" s="107" t="s">
        <v>4423</v>
      </c>
      <c r="H1223" s="107" t="s">
        <v>2711</v>
      </c>
      <c r="I1223" s="107" t="s">
        <v>1743</v>
      </c>
      <c r="J1223" s="107" t="s">
        <v>4478</v>
      </c>
      <c r="K1223" s="107" t="s">
        <v>1775</v>
      </c>
      <c r="L1223" s="108">
        <v>2379.2081279785025</v>
      </c>
      <c r="M1223" s="108">
        <v>1600</v>
      </c>
      <c r="N1223" s="108">
        <v>2134.172786473996</v>
      </c>
      <c r="O1223" s="106" t="s">
        <v>4482</v>
      </c>
      <c r="P1223" s="107"/>
      <c r="Q1223" s="107" t="s">
        <v>1259</v>
      </c>
      <c r="R1223" s="107" t="s">
        <v>2179</v>
      </c>
      <c r="S1223" s="107"/>
      <c r="T1223" s="93">
        <v>16952.384615384617</v>
      </c>
      <c r="U1223" s="109">
        <v>18</v>
      </c>
      <c r="V1223" s="110">
        <v>46296</v>
      </c>
      <c r="W1223" s="110"/>
      <c r="X1223" s="107" t="s">
        <v>4342</v>
      </c>
      <c r="Y1223" s="107"/>
      <c r="Z1223" s="107"/>
      <c r="AA1223" s="107"/>
      <c r="AB1223" s="107"/>
      <c r="AC1223" s="107" t="s">
        <v>4480</v>
      </c>
      <c r="AD1223" s="107" t="s">
        <v>1331</v>
      </c>
      <c r="AE1223" s="110"/>
      <c r="AF1223" s="106"/>
      <c r="AG1223" s="108">
        <v>0.40503053608838657</v>
      </c>
      <c r="AH1223" s="108">
        <v>0.38832161747862359</v>
      </c>
      <c r="AI1223" s="108">
        <v>8.8251227140709904E-2</v>
      </c>
      <c r="AJ1223" s="106" t="s">
        <v>1267</v>
      </c>
      <c r="AK1223" s="108">
        <v>328.57999774914981</v>
      </c>
      <c r="AL1223" s="108">
        <v>1.2292575327888928</v>
      </c>
      <c r="AM1223" s="111"/>
      <c r="AN1223" s="112">
        <v>10</v>
      </c>
      <c r="AO1223" s="113" t="s">
        <v>1266</v>
      </c>
      <c r="AP1223" s="113" t="s">
        <v>1267</v>
      </c>
      <c r="AQ1223" s="113" t="s">
        <v>1261</v>
      </c>
      <c r="AR1223" s="114" t="s">
        <v>1267</v>
      </c>
      <c r="AS1223" s="114"/>
      <c r="AT1223" s="107"/>
    </row>
    <row r="1224" spans="1:46" x14ac:dyDescent="0.25">
      <c r="A1224" s="106" t="s">
        <v>4490</v>
      </c>
      <c r="B1224" s="107" t="s">
        <v>1271</v>
      </c>
      <c r="C1224" s="107" t="s">
        <v>1257</v>
      </c>
      <c r="D1224" s="107" t="s">
        <v>34</v>
      </c>
      <c r="E1224" s="107" t="s">
        <v>22</v>
      </c>
      <c r="F1224" s="107" t="s">
        <v>45</v>
      </c>
      <c r="G1224" s="107" t="s">
        <v>4423</v>
      </c>
      <c r="H1224" s="107" t="s">
        <v>2711</v>
      </c>
      <c r="I1224" s="107" t="s">
        <v>1743</v>
      </c>
      <c r="J1224" s="107" t="s">
        <v>4478</v>
      </c>
      <c r="K1224" s="107" t="s">
        <v>1943</v>
      </c>
      <c r="L1224" s="108">
        <v>2379.2081279785025</v>
      </c>
      <c r="M1224" s="108">
        <v>1800</v>
      </c>
      <c r="N1224" s="108">
        <v>2134.172786473996</v>
      </c>
      <c r="O1224" s="106" t="s">
        <v>4484</v>
      </c>
      <c r="P1224" s="107"/>
      <c r="Q1224" s="107" t="s">
        <v>1259</v>
      </c>
      <c r="R1224" s="107" t="s">
        <v>2179</v>
      </c>
      <c r="S1224" s="107"/>
      <c r="T1224" s="93">
        <v>16952.384615384617</v>
      </c>
      <c r="U1224" s="109">
        <v>18</v>
      </c>
      <c r="V1224" s="110">
        <v>46296</v>
      </c>
      <c r="W1224" s="110"/>
      <c r="X1224" s="107" t="s">
        <v>4342</v>
      </c>
      <c r="Y1224" s="107"/>
      <c r="Z1224" s="107"/>
      <c r="AA1224" s="107"/>
      <c r="AB1224" s="107"/>
      <c r="AC1224" s="107" t="s">
        <v>4480</v>
      </c>
      <c r="AD1224" s="107" t="s">
        <v>1331</v>
      </c>
      <c r="AE1224" s="110"/>
      <c r="AF1224" s="106"/>
      <c r="AG1224" s="108">
        <v>0.40503053608838657</v>
      </c>
      <c r="AH1224" s="108">
        <v>0.38832161747862359</v>
      </c>
      <c r="AI1224" s="108">
        <v>8.8251227140709904E-2</v>
      </c>
      <c r="AJ1224" s="106" t="s">
        <v>1267</v>
      </c>
      <c r="AK1224" s="108">
        <v>328.57999774914981</v>
      </c>
      <c r="AL1224" s="108">
        <v>1.2292575327888928</v>
      </c>
      <c r="AM1224" s="111"/>
      <c r="AN1224" s="112">
        <v>10</v>
      </c>
      <c r="AO1224" s="113" t="s">
        <v>1266</v>
      </c>
      <c r="AP1224" s="113" t="s">
        <v>1267</v>
      </c>
      <c r="AQ1224" s="113" t="s">
        <v>1261</v>
      </c>
      <c r="AR1224" s="114" t="s">
        <v>1267</v>
      </c>
      <c r="AS1224" s="114"/>
      <c r="AT1224" s="107"/>
    </row>
    <row r="1225" spans="1:46" x14ac:dyDescent="0.25">
      <c r="A1225" s="106" t="s">
        <v>4491</v>
      </c>
      <c r="B1225" s="107" t="s">
        <v>1256</v>
      </c>
      <c r="C1225" s="107" t="s">
        <v>1257</v>
      </c>
      <c r="D1225" s="107" t="s">
        <v>34</v>
      </c>
      <c r="E1225" s="107" t="s">
        <v>22</v>
      </c>
      <c r="F1225" s="107" t="s">
        <v>45</v>
      </c>
      <c r="G1225" s="107" t="s">
        <v>4423</v>
      </c>
      <c r="H1225" s="107" t="s">
        <v>2617</v>
      </c>
      <c r="I1225" s="107" t="s">
        <v>4450</v>
      </c>
      <c r="J1225" s="107" t="s">
        <v>4451</v>
      </c>
      <c r="K1225" s="107" t="s">
        <v>1768</v>
      </c>
      <c r="L1225" s="108">
        <v>6714.2042595737466</v>
      </c>
      <c r="M1225" s="108">
        <v>1900</v>
      </c>
      <c r="N1225" s="108">
        <v>6022.7063976050558</v>
      </c>
      <c r="O1225" s="106" t="s">
        <v>4492</v>
      </c>
      <c r="P1225" s="107"/>
      <c r="Q1225" s="107" t="s">
        <v>1259</v>
      </c>
      <c r="R1225" s="107" t="s">
        <v>2052</v>
      </c>
      <c r="S1225" s="107"/>
      <c r="T1225" s="93">
        <v>16952.384615384617</v>
      </c>
      <c r="U1225" s="109">
        <v>18</v>
      </c>
      <c r="V1225" s="110">
        <v>46296</v>
      </c>
      <c r="W1225" s="110"/>
      <c r="X1225" s="107" t="s">
        <v>4342</v>
      </c>
      <c r="Y1225" s="107"/>
      <c r="Z1225" s="107"/>
      <c r="AA1225" s="107"/>
      <c r="AB1225" s="107"/>
      <c r="AC1225" s="107" t="s">
        <v>4451</v>
      </c>
      <c r="AD1225" s="107" t="s">
        <v>1331</v>
      </c>
      <c r="AE1225" s="110"/>
      <c r="AF1225" s="106"/>
      <c r="AG1225" s="108">
        <v>1.1430096083996966</v>
      </c>
      <c r="AH1225" s="108">
        <v>1.095856485819428</v>
      </c>
      <c r="AI1225" s="108">
        <v>0.24904789043580416</v>
      </c>
      <c r="AJ1225" s="106" t="s">
        <v>1267</v>
      </c>
      <c r="AK1225" s="108">
        <v>98.287397523010455</v>
      </c>
      <c r="AL1225" s="108">
        <v>3.4690055341131014</v>
      </c>
      <c r="AM1225" s="111"/>
      <c r="AN1225" s="112">
        <v>10</v>
      </c>
      <c r="AO1225" s="113" t="s">
        <v>1266</v>
      </c>
      <c r="AP1225" s="113" t="s">
        <v>1267</v>
      </c>
      <c r="AQ1225" s="113" t="s">
        <v>1261</v>
      </c>
      <c r="AR1225" s="114" t="s">
        <v>1267</v>
      </c>
      <c r="AS1225" s="114"/>
      <c r="AT1225" s="107"/>
    </row>
    <row r="1226" spans="1:46" x14ac:dyDescent="0.25">
      <c r="A1226" s="106" t="s">
        <v>4493</v>
      </c>
      <c r="B1226" s="107" t="s">
        <v>1256</v>
      </c>
      <c r="C1226" s="107" t="s">
        <v>1257</v>
      </c>
      <c r="D1226" s="107" t="s">
        <v>34</v>
      </c>
      <c r="E1226" s="107" t="s">
        <v>22</v>
      </c>
      <c r="F1226" s="107" t="s">
        <v>45</v>
      </c>
      <c r="G1226" s="107" t="s">
        <v>4423</v>
      </c>
      <c r="H1226" s="107" t="s">
        <v>2617</v>
      </c>
      <c r="I1226" s="107" t="s">
        <v>4450</v>
      </c>
      <c r="J1226" s="107" t="s">
        <v>4451</v>
      </c>
      <c r="K1226" s="107" t="s">
        <v>1775</v>
      </c>
      <c r="L1226" s="108">
        <v>6714.2042595737466</v>
      </c>
      <c r="M1226" s="108">
        <v>2700</v>
      </c>
      <c r="N1226" s="108">
        <v>6022.7063976050558</v>
      </c>
      <c r="O1226" s="106" t="s">
        <v>4494</v>
      </c>
      <c r="P1226" s="107"/>
      <c r="Q1226" s="107" t="s">
        <v>1259</v>
      </c>
      <c r="R1226" s="107" t="s">
        <v>2052</v>
      </c>
      <c r="S1226" s="107"/>
      <c r="T1226" s="93">
        <v>16952.384615384617</v>
      </c>
      <c r="U1226" s="109">
        <v>18</v>
      </c>
      <c r="V1226" s="110">
        <v>46296</v>
      </c>
      <c r="W1226" s="110"/>
      <c r="X1226" s="107" t="s">
        <v>4342</v>
      </c>
      <c r="Y1226" s="107"/>
      <c r="Z1226" s="107"/>
      <c r="AA1226" s="107"/>
      <c r="AB1226" s="107"/>
      <c r="AC1226" s="107" t="s">
        <v>4451</v>
      </c>
      <c r="AD1226" s="107" t="s">
        <v>1331</v>
      </c>
      <c r="AE1226" s="110"/>
      <c r="AF1226" s="106"/>
      <c r="AG1226" s="108">
        <v>1.1430096083996966</v>
      </c>
      <c r="AH1226" s="108">
        <v>1.095856485819428</v>
      </c>
      <c r="AI1226" s="108">
        <v>0.24904789043580416</v>
      </c>
      <c r="AJ1226" s="106" t="s">
        <v>1267</v>
      </c>
      <c r="AK1226" s="108">
        <v>98.287397523010455</v>
      </c>
      <c r="AL1226" s="108">
        <v>3.4690055341131014</v>
      </c>
      <c r="AM1226" s="111"/>
      <c r="AN1226" s="112">
        <v>10</v>
      </c>
      <c r="AO1226" s="113" t="s">
        <v>1266</v>
      </c>
      <c r="AP1226" s="113" t="s">
        <v>1267</v>
      </c>
      <c r="AQ1226" s="113" t="s">
        <v>1261</v>
      </c>
      <c r="AR1226" s="114" t="s">
        <v>1267</v>
      </c>
      <c r="AS1226" s="114"/>
      <c r="AT1226" s="107"/>
    </row>
    <row r="1227" spans="1:46" x14ac:dyDescent="0.25">
      <c r="A1227" s="106" t="s">
        <v>4495</v>
      </c>
      <c r="B1227" s="107" t="s">
        <v>1256</v>
      </c>
      <c r="C1227" s="107" t="s">
        <v>1257</v>
      </c>
      <c r="D1227" s="107" t="s">
        <v>34</v>
      </c>
      <c r="E1227" s="107" t="s">
        <v>22</v>
      </c>
      <c r="F1227" s="107" t="s">
        <v>45</v>
      </c>
      <c r="G1227" s="107" t="s">
        <v>4423</v>
      </c>
      <c r="H1227" s="107" t="s">
        <v>2617</v>
      </c>
      <c r="I1227" s="107" t="s">
        <v>4450</v>
      </c>
      <c r="J1227" s="107" t="s">
        <v>4451</v>
      </c>
      <c r="K1227" s="107" t="s">
        <v>1943</v>
      </c>
      <c r="L1227" s="108">
        <v>6714.2042595737466</v>
      </c>
      <c r="M1227" s="93">
        <v>2900</v>
      </c>
      <c r="N1227" s="108">
        <v>6022.7063976050558</v>
      </c>
      <c r="O1227" s="107" t="s">
        <v>4496</v>
      </c>
      <c r="P1227" s="107"/>
      <c r="Q1227" s="107" t="s">
        <v>1259</v>
      </c>
      <c r="R1227" s="107" t="s">
        <v>2052</v>
      </c>
      <c r="S1227" s="107"/>
      <c r="T1227" s="93">
        <v>16952.384615384617</v>
      </c>
      <c r="U1227" s="109">
        <v>18</v>
      </c>
      <c r="V1227" s="110">
        <v>46296</v>
      </c>
      <c r="W1227" s="110"/>
      <c r="X1227" s="107" t="s">
        <v>4342</v>
      </c>
      <c r="Y1227" s="107"/>
      <c r="Z1227" s="107"/>
      <c r="AA1227" s="107"/>
      <c r="AB1227" s="107"/>
      <c r="AC1227" s="107" t="s">
        <v>4451</v>
      </c>
      <c r="AD1227" s="107" t="s">
        <v>1331</v>
      </c>
      <c r="AE1227" s="110"/>
      <c r="AF1227" s="106"/>
      <c r="AG1227" s="108">
        <v>1.1430096083996966</v>
      </c>
      <c r="AH1227" s="108">
        <v>1.095856485819428</v>
      </c>
      <c r="AI1227" s="108">
        <v>0.24904789043580416</v>
      </c>
      <c r="AJ1227" s="107" t="s">
        <v>1267</v>
      </c>
      <c r="AK1227" s="97">
        <v>98.287397523010455</v>
      </c>
      <c r="AL1227" s="108">
        <v>3.4690055341131014</v>
      </c>
      <c r="AM1227" s="111"/>
      <c r="AN1227" s="112">
        <v>10</v>
      </c>
      <c r="AO1227" s="113" t="s">
        <v>1266</v>
      </c>
      <c r="AP1227" s="113" t="s">
        <v>1267</v>
      </c>
      <c r="AQ1227" s="113" t="s">
        <v>1261</v>
      </c>
      <c r="AR1227" s="114" t="s">
        <v>1267</v>
      </c>
      <c r="AS1227" s="114"/>
      <c r="AT1227" s="107"/>
    </row>
    <row r="1228" spans="1:46" x14ac:dyDescent="0.25">
      <c r="A1228" s="106" t="s">
        <v>4497</v>
      </c>
      <c r="B1228" s="107" t="s">
        <v>1269</v>
      </c>
      <c r="C1228" s="107" t="s">
        <v>1257</v>
      </c>
      <c r="D1228" s="107" t="s">
        <v>34</v>
      </c>
      <c r="E1228" s="107" t="s">
        <v>22</v>
      </c>
      <c r="F1228" s="107" t="s">
        <v>45</v>
      </c>
      <c r="G1228" s="107" t="s">
        <v>4423</v>
      </c>
      <c r="H1228" s="107" t="s">
        <v>2617</v>
      </c>
      <c r="I1228" s="107" t="s">
        <v>4450</v>
      </c>
      <c r="J1228" s="107" t="s">
        <v>4451</v>
      </c>
      <c r="K1228" s="107" t="s">
        <v>1768</v>
      </c>
      <c r="L1228" s="108">
        <v>5866.749459865403</v>
      </c>
      <c r="M1228" s="93">
        <v>1900</v>
      </c>
      <c r="N1228" s="108">
        <v>5262.5312157721792</v>
      </c>
      <c r="O1228" s="107" t="s">
        <v>4492</v>
      </c>
      <c r="P1228" s="107"/>
      <c r="Q1228" s="107" t="s">
        <v>1259</v>
      </c>
      <c r="R1228" s="107" t="s">
        <v>2052</v>
      </c>
      <c r="S1228" s="107"/>
      <c r="T1228" s="93">
        <v>16952.384615384617</v>
      </c>
      <c r="U1228" s="109">
        <v>18</v>
      </c>
      <c r="V1228" s="110">
        <v>46296</v>
      </c>
      <c r="W1228" s="110"/>
      <c r="X1228" s="107" t="s">
        <v>4342</v>
      </c>
      <c r="Y1228" s="107"/>
      <c r="Z1228" s="107"/>
      <c r="AA1228" s="107"/>
      <c r="AB1228" s="107"/>
      <c r="AC1228" s="107" t="s">
        <v>4451</v>
      </c>
      <c r="AD1228" s="107" t="s">
        <v>1331</v>
      </c>
      <c r="AE1228" s="110"/>
      <c r="AF1228" s="106"/>
      <c r="AG1228" s="108">
        <v>0.99874098902162423</v>
      </c>
      <c r="AH1228" s="108">
        <v>0.95753944886378584</v>
      </c>
      <c r="AI1228" s="108">
        <v>0.21761351311460259</v>
      </c>
      <c r="AJ1228" s="107" t="s">
        <v>1267</v>
      </c>
      <c r="AK1228" s="97">
        <v>116.54495622670851</v>
      </c>
      <c r="AL1228" s="108">
        <v>3.0311538875971253</v>
      </c>
      <c r="AM1228" s="111"/>
      <c r="AN1228" s="112">
        <v>10</v>
      </c>
      <c r="AO1228" s="113" t="s">
        <v>1266</v>
      </c>
      <c r="AP1228" s="113" t="s">
        <v>1267</v>
      </c>
      <c r="AQ1228" s="113" t="s">
        <v>1261</v>
      </c>
      <c r="AR1228" s="114" t="s">
        <v>1267</v>
      </c>
      <c r="AS1228" s="114"/>
      <c r="AT1228" s="107"/>
    </row>
    <row r="1229" spans="1:46" x14ac:dyDescent="0.25">
      <c r="A1229" s="106" t="s">
        <v>4498</v>
      </c>
      <c r="B1229" s="107" t="s">
        <v>1269</v>
      </c>
      <c r="C1229" s="107" t="s">
        <v>1257</v>
      </c>
      <c r="D1229" s="107" t="s">
        <v>34</v>
      </c>
      <c r="E1229" s="107" t="s">
        <v>22</v>
      </c>
      <c r="F1229" s="107" t="s">
        <v>45</v>
      </c>
      <c r="G1229" s="107" t="s">
        <v>4423</v>
      </c>
      <c r="H1229" s="107" t="s">
        <v>2617</v>
      </c>
      <c r="I1229" s="107" t="s">
        <v>4450</v>
      </c>
      <c r="J1229" s="107" t="s">
        <v>4451</v>
      </c>
      <c r="K1229" s="107" t="s">
        <v>1775</v>
      </c>
      <c r="L1229" s="108">
        <v>5866.749459865403</v>
      </c>
      <c r="M1229" s="93">
        <v>2700</v>
      </c>
      <c r="N1229" s="108">
        <v>5262.5312157721792</v>
      </c>
      <c r="O1229" s="107" t="s">
        <v>4494</v>
      </c>
      <c r="P1229" s="107"/>
      <c r="Q1229" s="107" t="s">
        <v>1259</v>
      </c>
      <c r="R1229" s="107" t="s">
        <v>2052</v>
      </c>
      <c r="S1229" s="107"/>
      <c r="T1229" s="93">
        <v>16952.384615384617</v>
      </c>
      <c r="U1229" s="109">
        <v>18</v>
      </c>
      <c r="V1229" s="110">
        <v>46296</v>
      </c>
      <c r="W1229" s="110"/>
      <c r="X1229" s="107" t="s">
        <v>4342</v>
      </c>
      <c r="Y1229" s="107"/>
      <c r="Z1229" s="107"/>
      <c r="AA1229" s="107"/>
      <c r="AB1229" s="107"/>
      <c r="AC1229" s="107" t="s">
        <v>4451</v>
      </c>
      <c r="AD1229" s="107" t="s">
        <v>1331</v>
      </c>
      <c r="AE1229" s="110"/>
      <c r="AF1229" s="106"/>
      <c r="AG1229" s="108">
        <v>0.99874098902162423</v>
      </c>
      <c r="AH1229" s="108">
        <v>0.95753944886378584</v>
      </c>
      <c r="AI1229" s="108">
        <v>0.21761351311460259</v>
      </c>
      <c r="AJ1229" s="107" t="s">
        <v>1267</v>
      </c>
      <c r="AK1229" s="97">
        <v>116.54495622670851</v>
      </c>
      <c r="AL1229" s="108">
        <v>3.0311538875971253</v>
      </c>
      <c r="AM1229" s="111"/>
      <c r="AN1229" s="112">
        <v>10</v>
      </c>
      <c r="AO1229" s="113" t="s">
        <v>1266</v>
      </c>
      <c r="AP1229" s="113" t="s">
        <v>1267</v>
      </c>
      <c r="AQ1229" s="113" t="s">
        <v>1261</v>
      </c>
      <c r="AR1229" s="114" t="s">
        <v>1267</v>
      </c>
      <c r="AS1229" s="114"/>
      <c r="AT1229" s="107"/>
    </row>
    <row r="1230" spans="1:46" x14ac:dyDescent="0.25">
      <c r="A1230" s="106" t="s">
        <v>4499</v>
      </c>
      <c r="B1230" s="107" t="s">
        <v>1269</v>
      </c>
      <c r="C1230" s="107" t="s">
        <v>1257</v>
      </c>
      <c r="D1230" s="107" t="s">
        <v>34</v>
      </c>
      <c r="E1230" s="107" t="s">
        <v>22</v>
      </c>
      <c r="F1230" s="107" t="s">
        <v>45</v>
      </c>
      <c r="G1230" s="107" t="s">
        <v>4423</v>
      </c>
      <c r="H1230" s="107" t="s">
        <v>2617</v>
      </c>
      <c r="I1230" s="107" t="s">
        <v>4450</v>
      </c>
      <c r="J1230" s="107" t="s">
        <v>4451</v>
      </c>
      <c r="K1230" s="107" t="s">
        <v>1943</v>
      </c>
      <c r="L1230" s="108">
        <v>5866.749459865403</v>
      </c>
      <c r="M1230" s="93">
        <v>2900</v>
      </c>
      <c r="N1230" s="108">
        <v>5262.5312157721792</v>
      </c>
      <c r="O1230" s="107" t="s">
        <v>4496</v>
      </c>
      <c r="P1230" s="107"/>
      <c r="Q1230" s="107" t="s">
        <v>1259</v>
      </c>
      <c r="R1230" s="107" t="s">
        <v>2052</v>
      </c>
      <c r="S1230" s="107"/>
      <c r="T1230" s="93">
        <v>16952.384615384617</v>
      </c>
      <c r="U1230" s="109">
        <v>18</v>
      </c>
      <c r="V1230" s="110">
        <v>46296</v>
      </c>
      <c r="W1230" s="110"/>
      <c r="X1230" s="107" t="s">
        <v>4342</v>
      </c>
      <c r="Y1230" s="107"/>
      <c r="Z1230" s="107"/>
      <c r="AA1230" s="107"/>
      <c r="AB1230" s="107"/>
      <c r="AC1230" s="107" t="s">
        <v>4451</v>
      </c>
      <c r="AD1230" s="107" t="s">
        <v>1331</v>
      </c>
      <c r="AE1230" s="110"/>
      <c r="AF1230" s="106"/>
      <c r="AG1230" s="108">
        <v>0.99874098902162423</v>
      </c>
      <c r="AH1230" s="108">
        <v>0.95753944886378584</v>
      </c>
      <c r="AI1230" s="108">
        <v>0.21761351311460259</v>
      </c>
      <c r="AJ1230" s="107" t="s">
        <v>1267</v>
      </c>
      <c r="AK1230" s="97">
        <v>116.54495622670851</v>
      </c>
      <c r="AL1230" s="108">
        <v>3.0311538875971253</v>
      </c>
      <c r="AM1230" s="111"/>
      <c r="AN1230" s="112">
        <v>10</v>
      </c>
      <c r="AO1230" s="113" t="s">
        <v>1266</v>
      </c>
      <c r="AP1230" s="113" t="s">
        <v>1267</v>
      </c>
      <c r="AQ1230" s="113" t="s">
        <v>1261</v>
      </c>
      <c r="AR1230" s="114" t="s">
        <v>1267</v>
      </c>
      <c r="AS1230" s="114"/>
      <c r="AT1230" s="107"/>
    </row>
    <row r="1231" spans="1:46" x14ac:dyDescent="0.25">
      <c r="A1231" s="106" t="s">
        <v>4500</v>
      </c>
      <c r="B1231" s="107" t="s">
        <v>1271</v>
      </c>
      <c r="C1231" s="107" t="s">
        <v>1257</v>
      </c>
      <c r="D1231" s="107" t="s">
        <v>34</v>
      </c>
      <c r="E1231" s="107" t="s">
        <v>22</v>
      </c>
      <c r="F1231" s="107" t="s">
        <v>45</v>
      </c>
      <c r="G1231" s="107" t="s">
        <v>4423</v>
      </c>
      <c r="H1231" s="107" t="s">
        <v>2617</v>
      </c>
      <c r="I1231" s="107" t="s">
        <v>4450</v>
      </c>
      <c r="J1231" s="107" t="s">
        <v>4451</v>
      </c>
      <c r="K1231" s="107" t="s">
        <v>1768</v>
      </c>
      <c r="L1231" s="108">
        <v>5866.749459865403</v>
      </c>
      <c r="M1231" s="93">
        <v>1900</v>
      </c>
      <c r="N1231" s="108">
        <v>5262.5312157721792</v>
      </c>
      <c r="O1231" s="107" t="s">
        <v>4492</v>
      </c>
      <c r="P1231" s="107"/>
      <c r="Q1231" s="107" t="s">
        <v>1259</v>
      </c>
      <c r="R1231" s="107" t="s">
        <v>2052</v>
      </c>
      <c r="S1231" s="107"/>
      <c r="T1231" s="93">
        <v>16952.384615384617</v>
      </c>
      <c r="U1231" s="109">
        <v>18</v>
      </c>
      <c r="V1231" s="110">
        <v>46296</v>
      </c>
      <c r="W1231" s="110"/>
      <c r="X1231" s="107" t="s">
        <v>4342</v>
      </c>
      <c r="Y1231" s="107"/>
      <c r="Z1231" s="107"/>
      <c r="AA1231" s="107"/>
      <c r="AB1231" s="107"/>
      <c r="AC1231" s="107" t="s">
        <v>4451</v>
      </c>
      <c r="AD1231" s="107" t="s">
        <v>1331</v>
      </c>
      <c r="AE1231" s="110"/>
      <c r="AF1231" s="106"/>
      <c r="AG1231" s="108">
        <v>0.99874098902162423</v>
      </c>
      <c r="AH1231" s="108">
        <v>0.95753944886378584</v>
      </c>
      <c r="AI1231" s="108">
        <v>0.21761351311460259</v>
      </c>
      <c r="AJ1231" s="107" t="s">
        <v>1267</v>
      </c>
      <c r="AK1231" s="97">
        <v>116.54495622670851</v>
      </c>
      <c r="AL1231" s="108">
        <v>3.0311538875971253</v>
      </c>
      <c r="AM1231" s="111"/>
      <c r="AN1231" s="112">
        <v>10</v>
      </c>
      <c r="AO1231" s="113" t="s">
        <v>1266</v>
      </c>
      <c r="AP1231" s="113" t="s">
        <v>1267</v>
      </c>
      <c r="AQ1231" s="113" t="s">
        <v>1261</v>
      </c>
      <c r="AR1231" s="114" t="s">
        <v>1267</v>
      </c>
      <c r="AS1231" s="114"/>
      <c r="AT1231" s="107"/>
    </row>
    <row r="1232" spans="1:46" x14ac:dyDescent="0.25">
      <c r="A1232" s="106" t="s">
        <v>4501</v>
      </c>
      <c r="B1232" s="107" t="s">
        <v>1271</v>
      </c>
      <c r="C1232" s="107" t="s">
        <v>1257</v>
      </c>
      <c r="D1232" s="107" t="s">
        <v>34</v>
      </c>
      <c r="E1232" s="107" t="s">
        <v>22</v>
      </c>
      <c r="F1232" s="107" t="s">
        <v>45</v>
      </c>
      <c r="G1232" s="107" t="s">
        <v>4423</v>
      </c>
      <c r="H1232" s="107" t="s">
        <v>2617</v>
      </c>
      <c r="I1232" s="107" t="s">
        <v>4450</v>
      </c>
      <c r="J1232" s="107" t="s">
        <v>4451</v>
      </c>
      <c r="K1232" s="107" t="s">
        <v>1775</v>
      </c>
      <c r="L1232" s="108">
        <v>5866.749459865403</v>
      </c>
      <c r="M1232" s="93">
        <v>2700</v>
      </c>
      <c r="N1232" s="108">
        <v>5262.5312157721792</v>
      </c>
      <c r="O1232" s="107" t="s">
        <v>4494</v>
      </c>
      <c r="P1232" s="107"/>
      <c r="Q1232" s="107" t="s">
        <v>1259</v>
      </c>
      <c r="R1232" s="107" t="s">
        <v>2052</v>
      </c>
      <c r="S1232" s="107"/>
      <c r="T1232" s="93">
        <v>16952.384615384617</v>
      </c>
      <c r="U1232" s="109">
        <v>18</v>
      </c>
      <c r="V1232" s="110">
        <v>46296</v>
      </c>
      <c r="W1232" s="110"/>
      <c r="X1232" s="107" t="s">
        <v>4342</v>
      </c>
      <c r="Y1232" s="107"/>
      <c r="Z1232" s="107"/>
      <c r="AA1232" s="107"/>
      <c r="AB1232" s="107"/>
      <c r="AC1232" s="107" t="s">
        <v>4451</v>
      </c>
      <c r="AD1232" s="107" t="s">
        <v>1331</v>
      </c>
      <c r="AE1232" s="110"/>
      <c r="AF1232" s="106"/>
      <c r="AG1232" s="108">
        <v>0.99874098902162423</v>
      </c>
      <c r="AH1232" s="108">
        <v>0.95753944886378584</v>
      </c>
      <c r="AI1232" s="108">
        <v>0.21761351311460259</v>
      </c>
      <c r="AJ1232" s="107" t="s">
        <v>1267</v>
      </c>
      <c r="AK1232" s="97">
        <v>116.54495622670851</v>
      </c>
      <c r="AL1232" s="108">
        <v>3.0311538875971253</v>
      </c>
      <c r="AM1232" s="111"/>
      <c r="AN1232" s="112">
        <v>10</v>
      </c>
      <c r="AO1232" s="113" t="s">
        <v>1266</v>
      </c>
      <c r="AP1232" s="113" t="s">
        <v>1267</v>
      </c>
      <c r="AQ1232" s="113" t="s">
        <v>1261</v>
      </c>
      <c r="AR1232" s="114" t="s">
        <v>1267</v>
      </c>
      <c r="AS1232" s="114"/>
      <c r="AT1232" s="107"/>
    </row>
    <row r="1233" spans="1:46" x14ac:dyDescent="0.25">
      <c r="A1233" s="106" t="s">
        <v>4502</v>
      </c>
      <c r="B1233" s="107" t="s">
        <v>1271</v>
      </c>
      <c r="C1233" s="107" t="s">
        <v>1257</v>
      </c>
      <c r="D1233" s="107" t="s">
        <v>34</v>
      </c>
      <c r="E1233" s="107" t="s">
        <v>22</v>
      </c>
      <c r="F1233" s="107" t="s">
        <v>45</v>
      </c>
      <c r="G1233" s="107" t="s">
        <v>4423</v>
      </c>
      <c r="H1233" s="107" t="s">
        <v>2617</v>
      </c>
      <c r="I1233" s="107" t="s">
        <v>4450</v>
      </c>
      <c r="J1233" s="107" t="s">
        <v>4451</v>
      </c>
      <c r="K1233" s="107" t="s">
        <v>1943</v>
      </c>
      <c r="L1233" s="108">
        <v>5866.749459865403</v>
      </c>
      <c r="M1233" s="108">
        <v>2900</v>
      </c>
      <c r="N1233" s="108">
        <v>5262.5312157721792</v>
      </c>
      <c r="O1233" s="106" t="s">
        <v>4496</v>
      </c>
      <c r="P1233" s="107"/>
      <c r="Q1233" s="107" t="s">
        <v>1259</v>
      </c>
      <c r="R1233" s="107" t="s">
        <v>2052</v>
      </c>
      <c r="S1233" s="107"/>
      <c r="T1233" s="93">
        <v>16952.384615384617</v>
      </c>
      <c r="U1233" s="109">
        <v>18</v>
      </c>
      <c r="V1233" s="110">
        <v>46296</v>
      </c>
      <c r="W1233" s="110"/>
      <c r="X1233" s="107" t="s">
        <v>4342</v>
      </c>
      <c r="Y1233" s="107"/>
      <c r="Z1233" s="107"/>
      <c r="AA1233" s="107"/>
      <c r="AB1233" s="107"/>
      <c r="AC1233" s="107" t="s">
        <v>4451</v>
      </c>
      <c r="AD1233" s="107" t="s">
        <v>1331</v>
      </c>
      <c r="AE1233" s="110"/>
      <c r="AF1233" s="106"/>
      <c r="AG1233" s="108">
        <v>0.99874098902162423</v>
      </c>
      <c r="AH1233" s="108">
        <v>0.95753944886378584</v>
      </c>
      <c r="AI1233" s="108">
        <v>0.21761351311460259</v>
      </c>
      <c r="AJ1233" s="106" t="s">
        <v>1267</v>
      </c>
      <c r="AK1233" s="108">
        <v>116.54495622670851</v>
      </c>
      <c r="AL1233" s="108">
        <v>3.0311538875971253</v>
      </c>
      <c r="AM1233" s="111"/>
      <c r="AN1233" s="112">
        <v>10</v>
      </c>
      <c r="AO1233" s="113" t="s">
        <v>1266</v>
      </c>
      <c r="AP1233" s="113" t="s">
        <v>1267</v>
      </c>
      <c r="AQ1233" s="113" t="s">
        <v>1261</v>
      </c>
      <c r="AR1233" s="114" t="s">
        <v>1267</v>
      </c>
      <c r="AS1233" s="114"/>
      <c r="AT1233" s="107"/>
    </row>
    <row r="1234" spans="1:46" x14ac:dyDescent="0.25">
      <c r="A1234" s="106" t="s">
        <v>4503</v>
      </c>
      <c r="B1234" s="107" t="s">
        <v>1256</v>
      </c>
      <c r="C1234" s="107" t="s">
        <v>1257</v>
      </c>
      <c r="D1234" s="107" t="s">
        <v>34</v>
      </c>
      <c r="E1234" s="107" t="s">
        <v>22</v>
      </c>
      <c r="F1234" s="107" t="s">
        <v>45</v>
      </c>
      <c r="G1234" s="107" t="s">
        <v>4423</v>
      </c>
      <c r="H1234" s="107" t="s">
        <v>2617</v>
      </c>
      <c r="I1234" s="107" t="s">
        <v>1743</v>
      </c>
      <c r="J1234" s="107" t="s">
        <v>4464</v>
      </c>
      <c r="K1234" s="107" t="s">
        <v>1768</v>
      </c>
      <c r="L1234" s="108">
        <v>3401.8446729335683</v>
      </c>
      <c r="M1234" s="108">
        <v>1000</v>
      </c>
      <c r="N1234" s="108">
        <v>3051.4876943342188</v>
      </c>
      <c r="O1234" s="106" t="s">
        <v>4504</v>
      </c>
      <c r="P1234" s="107"/>
      <c r="Q1234" s="107" t="s">
        <v>1259</v>
      </c>
      <c r="R1234" s="107" t="s">
        <v>2052</v>
      </c>
      <c r="S1234" s="107"/>
      <c r="T1234" s="93">
        <v>16952.384615384617</v>
      </c>
      <c r="U1234" s="109">
        <v>18</v>
      </c>
      <c r="V1234" s="110">
        <v>46296</v>
      </c>
      <c r="W1234" s="110"/>
      <c r="X1234" s="107" t="s">
        <v>4342</v>
      </c>
      <c r="Y1234" s="107"/>
      <c r="Z1234" s="107"/>
      <c r="AA1234" s="107"/>
      <c r="AB1234" s="107"/>
      <c r="AC1234" s="107" t="s">
        <v>4466</v>
      </c>
      <c r="AD1234" s="107" t="s">
        <v>1331</v>
      </c>
      <c r="AE1234" s="110"/>
      <c r="AF1234" s="106"/>
      <c r="AG1234" s="108">
        <v>0.57912166462645631</v>
      </c>
      <c r="AH1234" s="108">
        <v>0.55523088134664389</v>
      </c>
      <c r="AI1234" s="108">
        <v>0.12618356645559806</v>
      </c>
      <c r="AJ1234" s="106" t="s">
        <v>1267</v>
      </c>
      <c r="AK1234" s="108">
        <v>221.3558391394057</v>
      </c>
      <c r="AL1234" s="108">
        <v>1.7576197476823421</v>
      </c>
      <c r="AM1234" s="111"/>
      <c r="AN1234" s="112">
        <v>10</v>
      </c>
      <c r="AO1234" s="113" t="s">
        <v>1266</v>
      </c>
      <c r="AP1234" s="113" t="s">
        <v>1267</v>
      </c>
      <c r="AQ1234" s="113" t="s">
        <v>1261</v>
      </c>
      <c r="AR1234" s="114" t="s">
        <v>1267</v>
      </c>
      <c r="AS1234" s="114"/>
      <c r="AT1234" s="107"/>
    </row>
    <row r="1235" spans="1:46" x14ac:dyDescent="0.25">
      <c r="A1235" s="106" t="s">
        <v>4505</v>
      </c>
      <c r="B1235" s="107" t="s">
        <v>1256</v>
      </c>
      <c r="C1235" s="107" t="s">
        <v>1257</v>
      </c>
      <c r="D1235" s="107" t="s">
        <v>34</v>
      </c>
      <c r="E1235" s="107" t="s">
        <v>22</v>
      </c>
      <c r="F1235" s="107" t="s">
        <v>45</v>
      </c>
      <c r="G1235" s="107" t="s">
        <v>4423</v>
      </c>
      <c r="H1235" s="107" t="s">
        <v>2617</v>
      </c>
      <c r="I1235" s="107" t="s">
        <v>1743</v>
      </c>
      <c r="J1235" s="107" t="s">
        <v>4464</v>
      </c>
      <c r="K1235" s="107" t="s">
        <v>1775</v>
      </c>
      <c r="L1235" s="108">
        <v>3401.8446729335683</v>
      </c>
      <c r="M1235" s="108">
        <v>1800</v>
      </c>
      <c r="N1235" s="108">
        <v>3051.4876943342188</v>
      </c>
      <c r="O1235" s="106" t="s">
        <v>4506</v>
      </c>
      <c r="P1235" s="107"/>
      <c r="Q1235" s="107" t="s">
        <v>1259</v>
      </c>
      <c r="R1235" s="107" t="s">
        <v>2052</v>
      </c>
      <c r="S1235" s="107"/>
      <c r="T1235" s="93">
        <v>16952.384615384617</v>
      </c>
      <c r="U1235" s="109">
        <v>18</v>
      </c>
      <c r="V1235" s="110">
        <v>46296</v>
      </c>
      <c r="W1235" s="110"/>
      <c r="X1235" s="107" t="s">
        <v>4342</v>
      </c>
      <c r="Y1235" s="107"/>
      <c r="Z1235" s="107"/>
      <c r="AA1235" s="107"/>
      <c r="AB1235" s="107"/>
      <c r="AC1235" s="107" t="s">
        <v>4466</v>
      </c>
      <c r="AD1235" s="107" t="s">
        <v>1331</v>
      </c>
      <c r="AE1235" s="110"/>
      <c r="AF1235" s="106"/>
      <c r="AG1235" s="108">
        <v>0.57912166462645631</v>
      </c>
      <c r="AH1235" s="108">
        <v>0.55523088134664389</v>
      </c>
      <c r="AI1235" s="108">
        <v>0.12618356645559806</v>
      </c>
      <c r="AJ1235" s="106" t="s">
        <v>1267</v>
      </c>
      <c r="AK1235" s="108">
        <v>221.3558391394057</v>
      </c>
      <c r="AL1235" s="108">
        <v>1.7576197476823421</v>
      </c>
      <c r="AM1235" s="111"/>
      <c r="AN1235" s="112">
        <v>10</v>
      </c>
      <c r="AO1235" s="113" t="s">
        <v>1266</v>
      </c>
      <c r="AP1235" s="113" t="s">
        <v>1267</v>
      </c>
      <c r="AQ1235" s="113" t="s">
        <v>1261</v>
      </c>
      <c r="AR1235" s="114" t="s">
        <v>1267</v>
      </c>
      <c r="AS1235" s="114"/>
      <c r="AT1235" s="107"/>
    </row>
    <row r="1236" spans="1:46" x14ac:dyDescent="0.25">
      <c r="A1236" s="106" t="s">
        <v>4507</v>
      </c>
      <c r="B1236" s="107" t="s">
        <v>1256</v>
      </c>
      <c r="C1236" s="107" t="s">
        <v>1257</v>
      </c>
      <c r="D1236" s="107" t="s">
        <v>34</v>
      </c>
      <c r="E1236" s="107" t="s">
        <v>22</v>
      </c>
      <c r="F1236" s="107" t="s">
        <v>45</v>
      </c>
      <c r="G1236" s="107" t="s">
        <v>4423</v>
      </c>
      <c r="H1236" s="107" t="s">
        <v>2617</v>
      </c>
      <c r="I1236" s="107" t="s">
        <v>1743</v>
      </c>
      <c r="J1236" s="107" t="s">
        <v>4464</v>
      </c>
      <c r="K1236" s="107" t="s">
        <v>1943</v>
      </c>
      <c r="L1236" s="108">
        <v>3401.8446729335683</v>
      </c>
      <c r="M1236" s="108">
        <v>2000</v>
      </c>
      <c r="N1236" s="108">
        <v>3051.4876943342188</v>
      </c>
      <c r="O1236" s="106" t="s">
        <v>4508</v>
      </c>
      <c r="P1236" s="107"/>
      <c r="Q1236" s="107" t="s">
        <v>1259</v>
      </c>
      <c r="R1236" s="107" t="s">
        <v>2052</v>
      </c>
      <c r="S1236" s="107"/>
      <c r="T1236" s="93">
        <v>16952.384615384617</v>
      </c>
      <c r="U1236" s="109">
        <v>18</v>
      </c>
      <c r="V1236" s="110">
        <v>46296</v>
      </c>
      <c r="W1236" s="110"/>
      <c r="X1236" s="107" t="s">
        <v>4342</v>
      </c>
      <c r="Y1236" s="107"/>
      <c r="Z1236" s="107"/>
      <c r="AA1236" s="107"/>
      <c r="AB1236" s="107"/>
      <c r="AC1236" s="107" t="s">
        <v>4466</v>
      </c>
      <c r="AD1236" s="107" t="s">
        <v>1331</v>
      </c>
      <c r="AE1236" s="110"/>
      <c r="AF1236" s="106"/>
      <c r="AG1236" s="108">
        <v>0.57912166462645631</v>
      </c>
      <c r="AH1236" s="108">
        <v>0.55523088134664389</v>
      </c>
      <c r="AI1236" s="108">
        <v>0.12618356645559806</v>
      </c>
      <c r="AJ1236" s="106" t="s">
        <v>1267</v>
      </c>
      <c r="AK1236" s="108">
        <v>221.3558391394057</v>
      </c>
      <c r="AL1236" s="108">
        <v>1.7576197476823421</v>
      </c>
      <c r="AM1236" s="111"/>
      <c r="AN1236" s="112">
        <v>10</v>
      </c>
      <c r="AO1236" s="113" t="s">
        <v>1266</v>
      </c>
      <c r="AP1236" s="113" t="s">
        <v>1267</v>
      </c>
      <c r="AQ1236" s="113" t="s">
        <v>1261</v>
      </c>
      <c r="AR1236" s="114" t="s">
        <v>1267</v>
      </c>
      <c r="AS1236" s="114"/>
      <c r="AT1236" s="107"/>
    </row>
    <row r="1237" spans="1:46" x14ac:dyDescent="0.25">
      <c r="A1237" s="106" t="s">
        <v>4509</v>
      </c>
      <c r="B1237" s="107" t="s">
        <v>1269</v>
      </c>
      <c r="C1237" s="107" t="s">
        <v>1257</v>
      </c>
      <c r="D1237" s="107" t="s">
        <v>34</v>
      </c>
      <c r="E1237" s="107" t="s">
        <v>22</v>
      </c>
      <c r="F1237" s="107" t="s">
        <v>45</v>
      </c>
      <c r="G1237" s="107" t="s">
        <v>4423</v>
      </c>
      <c r="H1237" s="107" t="s">
        <v>2617</v>
      </c>
      <c r="I1237" s="107" t="s">
        <v>1743</v>
      </c>
      <c r="J1237" s="107" t="s">
        <v>4464</v>
      </c>
      <c r="K1237" s="107" t="s">
        <v>1768</v>
      </c>
      <c r="L1237" s="108">
        <v>2996.5481584106774</v>
      </c>
      <c r="M1237" s="93">
        <v>1000</v>
      </c>
      <c r="N1237" s="108">
        <v>2687.9327864739962</v>
      </c>
      <c r="O1237" s="107" t="s">
        <v>4504</v>
      </c>
      <c r="P1237" s="107"/>
      <c r="Q1237" s="107" t="s">
        <v>1259</v>
      </c>
      <c r="R1237" s="107" t="s">
        <v>2052</v>
      </c>
      <c r="S1237" s="107"/>
      <c r="T1237" s="93">
        <v>16952.384615384617</v>
      </c>
      <c r="U1237" s="109">
        <v>18</v>
      </c>
      <c r="V1237" s="110">
        <v>46296</v>
      </c>
      <c r="W1237" s="110"/>
      <c r="X1237" s="107" t="s">
        <v>4342</v>
      </c>
      <c r="Y1237" s="107"/>
      <c r="Z1237" s="107"/>
      <c r="AA1237" s="107"/>
      <c r="AB1237" s="107"/>
      <c r="AC1237" s="107" t="s">
        <v>4466</v>
      </c>
      <c r="AD1237" s="107" t="s">
        <v>1331</v>
      </c>
      <c r="AE1237" s="110"/>
      <c r="AF1237" s="106"/>
      <c r="AG1237" s="108">
        <v>0.51012498349480695</v>
      </c>
      <c r="AH1237" s="108">
        <v>0.48908055333322192</v>
      </c>
      <c r="AI1237" s="108">
        <v>0.111150028892456</v>
      </c>
      <c r="AJ1237" s="107" t="s">
        <v>1267</v>
      </c>
      <c r="AK1237" s="97">
        <v>255.09663951192962</v>
      </c>
      <c r="AL1237" s="108">
        <v>1.5482165485121824</v>
      </c>
      <c r="AM1237" s="111"/>
      <c r="AN1237" s="112">
        <v>10</v>
      </c>
      <c r="AO1237" s="113" t="s">
        <v>1266</v>
      </c>
      <c r="AP1237" s="113" t="s">
        <v>1267</v>
      </c>
      <c r="AQ1237" s="113" t="s">
        <v>1261</v>
      </c>
      <c r="AR1237" s="114" t="s">
        <v>1267</v>
      </c>
      <c r="AS1237" s="114"/>
      <c r="AT1237" s="107"/>
    </row>
    <row r="1238" spans="1:46" x14ac:dyDescent="0.25">
      <c r="A1238" s="106" t="s">
        <v>4510</v>
      </c>
      <c r="B1238" s="107" t="s">
        <v>1269</v>
      </c>
      <c r="C1238" s="107" t="s">
        <v>1257</v>
      </c>
      <c r="D1238" s="107" t="s">
        <v>34</v>
      </c>
      <c r="E1238" s="107" t="s">
        <v>22</v>
      </c>
      <c r="F1238" s="107" t="s">
        <v>45</v>
      </c>
      <c r="G1238" s="107" t="s">
        <v>4423</v>
      </c>
      <c r="H1238" s="107" t="s">
        <v>2617</v>
      </c>
      <c r="I1238" s="107" t="s">
        <v>1743</v>
      </c>
      <c r="J1238" s="107" t="s">
        <v>4464</v>
      </c>
      <c r="K1238" s="107" t="s">
        <v>1775</v>
      </c>
      <c r="L1238" s="108">
        <v>2996.5481584106774</v>
      </c>
      <c r="M1238" s="93">
        <v>1800</v>
      </c>
      <c r="N1238" s="108">
        <v>2687.9327864739962</v>
      </c>
      <c r="O1238" s="107" t="s">
        <v>4506</v>
      </c>
      <c r="P1238" s="107"/>
      <c r="Q1238" s="107" t="s">
        <v>1259</v>
      </c>
      <c r="R1238" s="107" t="s">
        <v>2052</v>
      </c>
      <c r="S1238" s="107"/>
      <c r="T1238" s="93">
        <v>16952.384615384617</v>
      </c>
      <c r="U1238" s="109">
        <v>18</v>
      </c>
      <c r="V1238" s="110">
        <v>46296</v>
      </c>
      <c r="W1238" s="110"/>
      <c r="X1238" s="107" t="s">
        <v>4342</v>
      </c>
      <c r="Y1238" s="107"/>
      <c r="Z1238" s="107"/>
      <c r="AA1238" s="107"/>
      <c r="AB1238" s="107"/>
      <c r="AC1238" s="107" t="s">
        <v>4466</v>
      </c>
      <c r="AD1238" s="107" t="s">
        <v>1331</v>
      </c>
      <c r="AE1238" s="110"/>
      <c r="AF1238" s="106"/>
      <c r="AG1238" s="108">
        <v>0.51012498349480695</v>
      </c>
      <c r="AH1238" s="108">
        <v>0.48908055333322192</v>
      </c>
      <c r="AI1238" s="108">
        <v>0.111150028892456</v>
      </c>
      <c r="AJ1238" s="107" t="s">
        <v>1267</v>
      </c>
      <c r="AK1238" s="97">
        <v>255.09663951192962</v>
      </c>
      <c r="AL1238" s="108">
        <v>1.5482165485121824</v>
      </c>
      <c r="AM1238" s="111"/>
      <c r="AN1238" s="112">
        <v>10</v>
      </c>
      <c r="AO1238" s="113" t="s">
        <v>1266</v>
      </c>
      <c r="AP1238" s="113" t="s">
        <v>1267</v>
      </c>
      <c r="AQ1238" s="113" t="s">
        <v>1261</v>
      </c>
      <c r="AR1238" s="114" t="s">
        <v>1267</v>
      </c>
      <c r="AS1238" s="114"/>
      <c r="AT1238" s="107"/>
    </row>
    <row r="1239" spans="1:46" x14ac:dyDescent="0.25">
      <c r="A1239" s="106" t="s">
        <v>4511</v>
      </c>
      <c r="B1239" s="107" t="s">
        <v>1269</v>
      </c>
      <c r="C1239" s="107" t="s">
        <v>1257</v>
      </c>
      <c r="D1239" s="107" t="s">
        <v>34</v>
      </c>
      <c r="E1239" s="107" t="s">
        <v>22</v>
      </c>
      <c r="F1239" s="107" t="s">
        <v>45</v>
      </c>
      <c r="G1239" s="107" t="s">
        <v>4423</v>
      </c>
      <c r="H1239" s="107" t="s">
        <v>2617</v>
      </c>
      <c r="I1239" s="107" t="s">
        <v>1743</v>
      </c>
      <c r="J1239" s="107" t="s">
        <v>4464</v>
      </c>
      <c r="K1239" s="107" t="s">
        <v>1943</v>
      </c>
      <c r="L1239" s="108">
        <v>2996.5481584106774</v>
      </c>
      <c r="M1239" s="93">
        <v>2000</v>
      </c>
      <c r="N1239" s="108">
        <v>2687.9327864739962</v>
      </c>
      <c r="O1239" s="107" t="s">
        <v>4508</v>
      </c>
      <c r="P1239" s="107"/>
      <c r="Q1239" s="107" t="s">
        <v>1259</v>
      </c>
      <c r="R1239" s="107" t="s">
        <v>2052</v>
      </c>
      <c r="S1239" s="107"/>
      <c r="T1239" s="93">
        <v>16952.384615384617</v>
      </c>
      <c r="U1239" s="109">
        <v>18</v>
      </c>
      <c r="V1239" s="110">
        <v>46296</v>
      </c>
      <c r="W1239" s="110"/>
      <c r="X1239" s="107" t="s">
        <v>4342</v>
      </c>
      <c r="Y1239" s="107"/>
      <c r="Z1239" s="107"/>
      <c r="AA1239" s="107"/>
      <c r="AB1239" s="107"/>
      <c r="AC1239" s="107" t="s">
        <v>4466</v>
      </c>
      <c r="AD1239" s="107" t="s">
        <v>1331</v>
      </c>
      <c r="AE1239" s="110"/>
      <c r="AF1239" s="106"/>
      <c r="AG1239" s="108">
        <v>0.51012498349480695</v>
      </c>
      <c r="AH1239" s="108">
        <v>0.48908055333322192</v>
      </c>
      <c r="AI1239" s="108">
        <v>0.111150028892456</v>
      </c>
      <c r="AJ1239" s="107" t="s">
        <v>1267</v>
      </c>
      <c r="AK1239" s="97">
        <v>255.09663951192962</v>
      </c>
      <c r="AL1239" s="108">
        <v>1.5482165485121824</v>
      </c>
      <c r="AM1239" s="111"/>
      <c r="AN1239" s="112">
        <v>10</v>
      </c>
      <c r="AO1239" s="113" t="s">
        <v>1266</v>
      </c>
      <c r="AP1239" s="113" t="s">
        <v>1267</v>
      </c>
      <c r="AQ1239" s="113" t="s">
        <v>1261</v>
      </c>
      <c r="AR1239" s="114" t="s">
        <v>1267</v>
      </c>
      <c r="AS1239" s="114"/>
      <c r="AT1239" s="107"/>
    </row>
    <row r="1240" spans="1:46" x14ac:dyDescent="0.25">
      <c r="A1240" s="106" t="s">
        <v>4512</v>
      </c>
      <c r="B1240" s="107" t="s">
        <v>1271</v>
      </c>
      <c r="C1240" s="107" t="s">
        <v>1257</v>
      </c>
      <c r="D1240" s="107" t="s">
        <v>34</v>
      </c>
      <c r="E1240" s="107" t="s">
        <v>22</v>
      </c>
      <c r="F1240" s="107" t="s">
        <v>45</v>
      </c>
      <c r="G1240" s="107" t="s">
        <v>4423</v>
      </c>
      <c r="H1240" s="107" t="s">
        <v>2617</v>
      </c>
      <c r="I1240" s="107" t="s">
        <v>1743</v>
      </c>
      <c r="J1240" s="107" t="s">
        <v>4464</v>
      </c>
      <c r="K1240" s="107" t="s">
        <v>1768</v>
      </c>
      <c r="L1240" s="108">
        <v>2996.5481584106774</v>
      </c>
      <c r="M1240" s="93">
        <v>1000</v>
      </c>
      <c r="N1240" s="108">
        <v>2687.9327864739962</v>
      </c>
      <c r="O1240" s="107" t="s">
        <v>4504</v>
      </c>
      <c r="P1240" s="107"/>
      <c r="Q1240" s="107" t="s">
        <v>1259</v>
      </c>
      <c r="R1240" s="107" t="s">
        <v>2052</v>
      </c>
      <c r="S1240" s="107"/>
      <c r="T1240" s="93">
        <v>16952.384615384617</v>
      </c>
      <c r="U1240" s="109">
        <v>18</v>
      </c>
      <c r="V1240" s="110">
        <v>46296</v>
      </c>
      <c r="W1240" s="110"/>
      <c r="X1240" s="107" t="s">
        <v>4342</v>
      </c>
      <c r="Y1240" s="107"/>
      <c r="Z1240" s="107"/>
      <c r="AA1240" s="107"/>
      <c r="AB1240" s="107"/>
      <c r="AC1240" s="107" t="s">
        <v>4466</v>
      </c>
      <c r="AD1240" s="107" t="s">
        <v>1331</v>
      </c>
      <c r="AE1240" s="110"/>
      <c r="AF1240" s="106"/>
      <c r="AG1240" s="108">
        <v>0.51012498349480695</v>
      </c>
      <c r="AH1240" s="108">
        <v>0.48908055333322192</v>
      </c>
      <c r="AI1240" s="108">
        <v>0.111150028892456</v>
      </c>
      <c r="AJ1240" s="107" t="s">
        <v>1267</v>
      </c>
      <c r="AK1240" s="97">
        <v>255.09663951192962</v>
      </c>
      <c r="AL1240" s="108">
        <v>1.5482165485121824</v>
      </c>
      <c r="AM1240" s="111"/>
      <c r="AN1240" s="112">
        <v>10</v>
      </c>
      <c r="AO1240" s="113" t="s">
        <v>1266</v>
      </c>
      <c r="AP1240" s="113" t="s">
        <v>1267</v>
      </c>
      <c r="AQ1240" s="113" t="s">
        <v>1261</v>
      </c>
      <c r="AR1240" s="114" t="s">
        <v>1267</v>
      </c>
      <c r="AS1240" s="114"/>
      <c r="AT1240" s="107"/>
    </row>
    <row r="1241" spans="1:46" x14ac:dyDescent="0.25">
      <c r="A1241" s="106" t="s">
        <v>4513</v>
      </c>
      <c r="B1241" s="107" t="s">
        <v>1271</v>
      </c>
      <c r="C1241" s="107" t="s">
        <v>1257</v>
      </c>
      <c r="D1241" s="107" t="s">
        <v>34</v>
      </c>
      <c r="E1241" s="107" t="s">
        <v>22</v>
      </c>
      <c r="F1241" s="107" t="s">
        <v>45</v>
      </c>
      <c r="G1241" s="107" t="s">
        <v>4423</v>
      </c>
      <c r="H1241" s="107" t="s">
        <v>2617</v>
      </c>
      <c r="I1241" s="107" t="s">
        <v>1743</v>
      </c>
      <c r="J1241" s="107" t="s">
        <v>4464</v>
      </c>
      <c r="K1241" s="107" t="s">
        <v>1775</v>
      </c>
      <c r="L1241" s="108">
        <v>2996.5481584106774</v>
      </c>
      <c r="M1241" s="93">
        <v>1800</v>
      </c>
      <c r="N1241" s="108">
        <v>2687.9327864739962</v>
      </c>
      <c r="O1241" s="107" t="s">
        <v>4506</v>
      </c>
      <c r="P1241" s="107"/>
      <c r="Q1241" s="107" t="s">
        <v>1259</v>
      </c>
      <c r="R1241" s="107" t="s">
        <v>2052</v>
      </c>
      <c r="S1241" s="107"/>
      <c r="T1241" s="93">
        <v>16952.384615384617</v>
      </c>
      <c r="U1241" s="109">
        <v>18</v>
      </c>
      <c r="V1241" s="110">
        <v>46296</v>
      </c>
      <c r="W1241" s="110"/>
      <c r="X1241" s="107" t="s">
        <v>4342</v>
      </c>
      <c r="Y1241" s="107"/>
      <c r="Z1241" s="107"/>
      <c r="AA1241" s="107"/>
      <c r="AB1241" s="107"/>
      <c r="AC1241" s="107" t="s">
        <v>4466</v>
      </c>
      <c r="AD1241" s="107" t="s">
        <v>1331</v>
      </c>
      <c r="AE1241" s="110"/>
      <c r="AF1241" s="106"/>
      <c r="AG1241" s="108">
        <v>0.51012498349480695</v>
      </c>
      <c r="AH1241" s="108">
        <v>0.48908055333322192</v>
      </c>
      <c r="AI1241" s="108">
        <v>0.111150028892456</v>
      </c>
      <c r="AJ1241" s="107" t="s">
        <v>1267</v>
      </c>
      <c r="AK1241" s="97">
        <v>255.09663951192962</v>
      </c>
      <c r="AL1241" s="108">
        <v>1.5482165485121824</v>
      </c>
      <c r="AM1241" s="111"/>
      <c r="AN1241" s="112">
        <v>10</v>
      </c>
      <c r="AO1241" s="113" t="s">
        <v>1266</v>
      </c>
      <c r="AP1241" s="113" t="s">
        <v>1267</v>
      </c>
      <c r="AQ1241" s="113" t="s">
        <v>1261</v>
      </c>
      <c r="AR1241" s="114" t="s">
        <v>1267</v>
      </c>
      <c r="AS1241" s="114"/>
      <c r="AT1241" s="107"/>
    </row>
    <row r="1242" spans="1:46" x14ac:dyDescent="0.25">
      <c r="A1242" s="106" t="s">
        <v>4514</v>
      </c>
      <c r="B1242" s="107" t="s">
        <v>1271</v>
      </c>
      <c r="C1242" s="107" t="s">
        <v>1257</v>
      </c>
      <c r="D1242" s="107" t="s">
        <v>34</v>
      </c>
      <c r="E1242" s="107" t="s">
        <v>22</v>
      </c>
      <c r="F1242" s="107" t="s">
        <v>45</v>
      </c>
      <c r="G1242" s="107" t="s">
        <v>4423</v>
      </c>
      <c r="H1242" s="107" t="s">
        <v>2617</v>
      </c>
      <c r="I1242" s="107" t="s">
        <v>1743</v>
      </c>
      <c r="J1242" s="107" t="s">
        <v>4464</v>
      </c>
      <c r="K1242" s="107" t="s">
        <v>1943</v>
      </c>
      <c r="L1242" s="108">
        <v>2996.5481584106774</v>
      </c>
      <c r="M1242" s="93">
        <v>2000</v>
      </c>
      <c r="N1242" s="108">
        <v>2687.9327864739962</v>
      </c>
      <c r="O1242" s="107" t="s">
        <v>4508</v>
      </c>
      <c r="P1242" s="107"/>
      <c r="Q1242" s="107" t="s">
        <v>1259</v>
      </c>
      <c r="R1242" s="107" t="s">
        <v>2052</v>
      </c>
      <c r="S1242" s="107"/>
      <c r="T1242" s="93">
        <v>16952.384615384617</v>
      </c>
      <c r="U1242" s="109">
        <v>18</v>
      </c>
      <c r="V1242" s="110">
        <v>46296</v>
      </c>
      <c r="W1242" s="110"/>
      <c r="X1242" s="107" t="s">
        <v>4342</v>
      </c>
      <c r="Y1242" s="107"/>
      <c r="Z1242" s="107"/>
      <c r="AA1242" s="107"/>
      <c r="AB1242" s="107"/>
      <c r="AC1242" s="107" t="s">
        <v>4466</v>
      </c>
      <c r="AD1242" s="107" t="s">
        <v>1331</v>
      </c>
      <c r="AE1242" s="110"/>
      <c r="AF1242" s="106"/>
      <c r="AG1242" s="108">
        <v>0.51012498349480695</v>
      </c>
      <c r="AH1242" s="108">
        <v>0.48908055333322192</v>
      </c>
      <c r="AI1242" s="108">
        <v>0.111150028892456</v>
      </c>
      <c r="AJ1242" s="107" t="s">
        <v>1267</v>
      </c>
      <c r="AK1242" s="97">
        <v>255.09663951192962</v>
      </c>
      <c r="AL1242" s="108">
        <v>1.5482165485121824</v>
      </c>
      <c r="AM1242" s="111"/>
      <c r="AN1242" s="112">
        <v>10</v>
      </c>
      <c r="AO1242" s="113" t="s">
        <v>1266</v>
      </c>
      <c r="AP1242" s="113" t="s">
        <v>1267</v>
      </c>
      <c r="AQ1242" s="113" t="s">
        <v>1261</v>
      </c>
      <c r="AR1242" s="114" t="s">
        <v>1267</v>
      </c>
      <c r="AS1242" s="114"/>
      <c r="AT1242" s="107"/>
    </row>
    <row r="1243" spans="1:46" x14ac:dyDescent="0.25">
      <c r="A1243" s="106" t="s">
        <v>4515</v>
      </c>
      <c r="B1243" s="107" t="s">
        <v>1256</v>
      </c>
      <c r="C1243" s="107" t="s">
        <v>1257</v>
      </c>
      <c r="D1243" s="107" t="s">
        <v>34</v>
      </c>
      <c r="E1243" s="107" t="s">
        <v>22</v>
      </c>
      <c r="F1243" s="107" t="s">
        <v>45</v>
      </c>
      <c r="G1243" s="107" t="s">
        <v>4423</v>
      </c>
      <c r="H1243" s="107" t="s">
        <v>2617</v>
      </c>
      <c r="I1243" s="107" t="s">
        <v>1743</v>
      </c>
      <c r="J1243" s="107" t="s">
        <v>4478</v>
      </c>
      <c r="K1243" s="107" t="s">
        <v>1768</v>
      </c>
      <c r="L1243" s="108">
        <v>2792.4198299762361</v>
      </c>
      <c r="M1243" s="108">
        <v>800</v>
      </c>
      <c r="N1243" s="108">
        <v>2504.8276943342189</v>
      </c>
      <c r="O1243" s="106" t="s">
        <v>4516</v>
      </c>
      <c r="P1243" s="107"/>
      <c r="Q1243" s="107" t="s">
        <v>1259</v>
      </c>
      <c r="R1243" s="107" t="s">
        <v>2052</v>
      </c>
      <c r="S1243" s="107"/>
      <c r="T1243" s="93">
        <v>16952.384615384617</v>
      </c>
      <c r="U1243" s="109">
        <v>18</v>
      </c>
      <c r="V1243" s="110">
        <v>46296</v>
      </c>
      <c r="W1243" s="110"/>
      <c r="X1243" s="107" t="s">
        <v>4342</v>
      </c>
      <c r="Y1243" s="107"/>
      <c r="Z1243" s="107"/>
      <c r="AA1243" s="107"/>
      <c r="AB1243" s="107"/>
      <c r="AC1243" s="107" t="s">
        <v>4480</v>
      </c>
      <c r="AD1243" s="107" t="s">
        <v>1331</v>
      </c>
      <c r="AE1243" s="110"/>
      <c r="AF1243" s="106"/>
      <c r="AG1243" s="108">
        <v>0.47537467925518767</v>
      </c>
      <c r="AH1243" s="108">
        <v>0.45576382003077659</v>
      </c>
      <c r="AI1243" s="108">
        <v>0.10357836029117755</v>
      </c>
      <c r="AJ1243" s="106" t="s">
        <v>1267</v>
      </c>
      <c r="AK1243" s="108">
        <v>275.79898525217476</v>
      </c>
      <c r="AL1243" s="108">
        <v>1.442750245487721</v>
      </c>
      <c r="AM1243" s="111"/>
      <c r="AN1243" s="112">
        <v>10</v>
      </c>
      <c r="AO1243" s="113" t="s">
        <v>1266</v>
      </c>
      <c r="AP1243" s="113" t="s">
        <v>1267</v>
      </c>
      <c r="AQ1243" s="113" t="s">
        <v>1261</v>
      </c>
      <c r="AR1243" s="114" t="s">
        <v>1267</v>
      </c>
      <c r="AS1243" s="114"/>
      <c r="AT1243" s="107"/>
    </row>
    <row r="1244" spans="1:46" x14ac:dyDescent="0.25">
      <c r="A1244" s="106" t="s">
        <v>4517</v>
      </c>
      <c r="B1244" s="107" t="s">
        <v>1256</v>
      </c>
      <c r="C1244" s="107" t="s">
        <v>1257</v>
      </c>
      <c r="D1244" s="107" t="s">
        <v>34</v>
      </c>
      <c r="E1244" s="107" t="s">
        <v>22</v>
      </c>
      <c r="F1244" s="107" t="s">
        <v>45</v>
      </c>
      <c r="G1244" s="107" t="s">
        <v>4423</v>
      </c>
      <c r="H1244" s="107" t="s">
        <v>2617</v>
      </c>
      <c r="I1244" s="107" t="s">
        <v>1743</v>
      </c>
      <c r="J1244" s="107" t="s">
        <v>4478</v>
      </c>
      <c r="K1244" s="107" t="s">
        <v>1775</v>
      </c>
      <c r="L1244" s="108">
        <v>2792.4198299762361</v>
      </c>
      <c r="M1244" s="108">
        <v>1600</v>
      </c>
      <c r="N1244" s="108">
        <v>2504.8276943342189</v>
      </c>
      <c r="O1244" s="106" t="s">
        <v>4518</v>
      </c>
      <c r="P1244" s="107"/>
      <c r="Q1244" s="107" t="s">
        <v>1259</v>
      </c>
      <c r="R1244" s="107" t="s">
        <v>2052</v>
      </c>
      <c r="S1244" s="107"/>
      <c r="T1244" s="93">
        <v>16952.384615384617</v>
      </c>
      <c r="U1244" s="109">
        <v>18</v>
      </c>
      <c r="V1244" s="110">
        <v>46296</v>
      </c>
      <c r="W1244" s="110"/>
      <c r="X1244" s="107" t="s">
        <v>4342</v>
      </c>
      <c r="Y1244" s="107"/>
      <c r="Z1244" s="107"/>
      <c r="AA1244" s="107"/>
      <c r="AB1244" s="107"/>
      <c r="AC1244" s="107" t="s">
        <v>4480</v>
      </c>
      <c r="AD1244" s="107" t="s">
        <v>1331</v>
      </c>
      <c r="AE1244" s="110"/>
      <c r="AF1244" s="106"/>
      <c r="AG1244" s="108">
        <v>0.47537467925518767</v>
      </c>
      <c r="AH1244" s="108">
        <v>0.45576382003077659</v>
      </c>
      <c r="AI1244" s="108">
        <v>0.10357836029117755</v>
      </c>
      <c r="AJ1244" s="106" t="s">
        <v>1267</v>
      </c>
      <c r="AK1244" s="108">
        <v>275.79898525217476</v>
      </c>
      <c r="AL1244" s="108">
        <v>1.442750245487721</v>
      </c>
      <c r="AM1244" s="111"/>
      <c r="AN1244" s="112">
        <v>10</v>
      </c>
      <c r="AO1244" s="113" t="s">
        <v>1266</v>
      </c>
      <c r="AP1244" s="113" t="s">
        <v>1267</v>
      </c>
      <c r="AQ1244" s="113" t="s">
        <v>1261</v>
      </c>
      <c r="AR1244" s="114" t="s">
        <v>1267</v>
      </c>
      <c r="AS1244" s="114"/>
      <c r="AT1244" s="107"/>
    </row>
    <row r="1245" spans="1:46" x14ac:dyDescent="0.25">
      <c r="A1245" s="106" t="s">
        <v>4519</v>
      </c>
      <c r="B1245" s="107" t="s">
        <v>1256</v>
      </c>
      <c r="C1245" s="107" t="s">
        <v>1257</v>
      </c>
      <c r="D1245" s="107" t="s">
        <v>34</v>
      </c>
      <c r="E1245" s="107" t="s">
        <v>22</v>
      </c>
      <c r="F1245" s="107" t="s">
        <v>45</v>
      </c>
      <c r="G1245" s="107" t="s">
        <v>4423</v>
      </c>
      <c r="H1245" s="107" t="s">
        <v>2617</v>
      </c>
      <c r="I1245" s="107" t="s">
        <v>1743</v>
      </c>
      <c r="J1245" s="107" t="s">
        <v>4478</v>
      </c>
      <c r="K1245" s="107" t="s">
        <v>1943</v>
      </c>
      <c r="L1245" s="108">
        <v>2792.4198299762361</v>
      </c>
      <c r="M1245" s="108">
        <v>1800</v>
      </c>
      <c r="N1245" s="108">
        <v>2504.8276943342189</v>
      </c>
      <c r="O1245" s="106" t="s">
        <v>4520</v>
      </c>
      <c r="P1245" s="107"/>
      <c r="Q1245" s="107" t="s">
        <v>1259</v>
      </c>
      <c r="R1245" s="107" t="s">
        <v>2052</v>
      </c>
      <c r="S1245" s="107"/>
      <c r="T1245" s="93">
        <v>16952.384615384617</v>
      </c>
      <c r="U1245" s="109">
        <v>18</v>
      </c>
      <c r="V1245" s="110">
        <v>46296</v>
      </c>
      <c r="W1245" s="110"/>
      <c r="X1245" s="107" t="s">
        <v>4342</v>
      </c>
      <c r="Y1245" s="107"/>
      <c r="Z1245" s="107"/>
      <c r="AA1245" s="107"/>
      <c r="AB1245" s="107"/>
      <c r="AC1245" s="107" t="s">
        <v>4480</v>
      </c>
      <c r="AD1245" s="107" t="s">
        <v>1331</v>
      </c>
      <c r="AE1245" s="110"/>
      <c r="AF1245" s="106"/>
      <c r="AG1245" s="108">
        <v>0.47537467925518767</v>
      </c>
      <c r="AH1245" s="108">
        <v>0.45576382003077659</v>
      </c>
      <c r="AI1245" s="108">
        <v>0.10357836029117755</v>
      </c>
      <c r="AJ1245" s="106" t="s">
        <v>1267</v>
      </c>
      <c r="AK1245" s="108">
        <v>275.79898525217476</v>
      </c>
      <c r="AL1245" s="108">
        <v>1.442750245487721</v>
      </c>
      <c r="AM1245" s="111"/>
      <c r="AN1245" s="112">
        <v>10</v>
      </c>
      <c r="AO1245" s="113" t="s">
        <v>1266</v>
      </c>
      <c r="AP1245" s="113" t="s">
        <v>1267</v>
      </c>
      <c r="AQ1245" s="113" t="s">
        <v>1261</v>
      </c>
      <c r="AR1245" s="114" t="s">
        <v>1267</v>
      </c>
      <c r="AS1245" s="114"/>
      <c r="AT1245" s="107"/>
    </row>
    <row r="1246" spans="1:46" x14ac:dyDescent="0.25">
      <c r="A1246" s="106" t="s">
        <v>4521</v>
      </c>
      <c r="B1246" s="107" t="s">
        <v>1269</v>
      </c>
      <c r="C1246" s="107" t="s">
        <v>1257</v>
      </c>
      <c r="D1246" s="107" t="s">
        <v>34</v>
      </c>
      <c r="E1246" s="107" t="s">
        <v>22</v>
      </c>
      <c r="F1246" s="107" t="s">
        <v>45</v>
      </c>
      <c r="G1246" s="107" t="s">
        <v>4423</v>
      </c>
      <c r="H1246" s="107" t="s">
        <v>2617</v>
      </c>
      <c r="I1246" s="107" t="s">
        <v>1743</v>
      </c>
      <c r="J1246" s="107" t="s">
        <v>4478</v>
      </c>
      <c r="K1246" s="107" t="s">
        <v>1768</v>
      </c>
      <c r="L1246" s="108">
        <v>2379.2081279785025</v>
      </c>
      <c r="M1246" s="108">
        <v>800</v>
      </c>
      <c r="N1246" s="108">
        <v>2134.172786473996</v>
      </c>
      <c r="O1246" s="106" t="s">
        <v>4516</v>
      </c>
      <c r="P1246" s="107"/>
      <c r="Q1246" s="107" t="s">
        <v>1259</v>
      </c>
      <c r="R1246" s="107" t="s">
        <v>2052</v>
      </c>
      <c r="S1246" s="107"/>
      <c r="T1246" s="93">
        <v>16952.384615384617</v>
      </c>
      <c r="U1246" s="109">
        <v>18</v>
      </c>
      <c r="V1246" s="110">
        <v>46296</v>
      </c>
      <c r="W1246" s="110"/>
      <c r="X1246" s="107" t="s">
        <v>4342</v>
      </c>
      <c r="Y1246" s="107"/>
      <c r="Z1246" s="107"/>
      <c r="AA1246" s="107"/>
      <c r="AB1246" s="107"/>
      <c r="AC1246" s="107" t="s">
        <v>4480</v>
      </c>
      <c r="AD1246" s="107" t="s">
        <v>1331</v>
      </c>
      <c r="AE1246" s="110"/>
      <c r="AF1246" s="106"/>
      <c r="AG1246" s="108">
        <v>0.40503053608838657</v>
      </c>
      <c r="AH1246" s="108">
        <v>0.38832161747862359</v>
      </c>
      <c r="AI1246" s="108">
        <v>8.8251227140709904E-2</v>
      </c>
      <c r="AJ1246" s="106" t="s">
        <v>1267</v>
      </c>
      <c r="AK1246" s="108">
        <v>328.57999774914981</v>
      </c>
      <c r="AL1246" s="108">
        <v>1.2292575327888928</v>
      </c>
      <c r="AM1246" s="111"/>
      <c r="AN1246" s="112">
        <v>10</v>
      </c>
      <c r="AO1246" s="113" t="s">
        <v>1266</v>
      </c>
      <c r="AP1246" s="113" t="s">
        <v>1267</v>
      </c>
      <c r="AQ1246" s="113" t="s">
        <v>1261</v>
      </c>
      <c r="AR1246" s="114" t="s">
        <v>1267</v>
      </c>
      <c r="AS1246" s="114"/>
      <c r="AT1246" s="107"/>
    </row>
    <row r="1247" spans="1:46" x14ac:dyDescent="0.25">
      <c r="A1247" s="106" t="s">
        <v>4522</v>
      </c>
      <c r="B1247" s="107" t="s">
        <v>1269</v>
      </c>
      <c r="C1247" s="107" t="s">
        <v>1257</v>
      </c>
      <c r="D1247" s="107" t="s">
        <v>34</v>
      </c>
      <c r="E1247" s="107" t="s">
        <v>22</v>
      </c>
      <c r="F1247" s="107" t="s">
        <v>45</v>
      </c>
      <c r="G1247" s="107" t="s">
        <v>4423</v>
      </c>
      <c r="H1247" s="107" t="s">
        <v>2617</v>
      </c>
      <c r="I1247" s="107" t="s">
        <v>1743</v>
      </c>
      <c r="J1247" s="107" t="s">
        <v>4478</v>
      </c>
      <c r="K1247" s="107" t="s">
        <v>1775</v>
      </c>
      <c r="L1247" s="108">
        <v>2379.2081279785025</v>
      </c>
      <c r="M1247" s="93">
        <v>1600</v>
      </c>
      <c r="N1247" s="108">
        <v>2134.172786473996</v>
      </c>
      <c r="O1247" s="107" t="s">
        <v>4518</v>
      </c>
      <c r="P1247" s="107"/>
      <c r="Q1247" s="107" t="s">
        <v>1259</v>
      </c>
      <c r="R1247" s="107" t="s">
        <v>2052</v>
      </c>
      <c r="S1247" s="107"/>
      <c r="T1247" s="93">
        <v>16952.384615384617</v>
      </c>
      <c r="U1247" s="109">
        <v>18</v>
      </c>
      <c r="V1247" s="110">
        <v>46296</v>
      </c>
      <c r="W1247" s="110"/>
      <c r="X1247" s="107" t="s">
        <v>4342</v>
      </c>
      <c r="Y1247" s="107"/>
      <c r="Z1247" s="107"/>
      <c r="AA1247" s="107"/>
      <c r="AB1247" s="107"/>
      <c r="AC1247" s="107" t="s">
        <v>4480</v>
      </c>
      <c r="AD1247" s="107" t="s">
        <v>1331</v>
      </c>
      <c r="AE1247" s="110"/>
      <c r="AF1247" s="106"/>
      <c r="AG1247" s="108">
        <v>0.40503053608838657</v>
      </c>
      <c r="AH1247" s="108">
        <v>0.38832161747862359</v>
      </c>
      <c r="AI1247" s="108">
        <v>8.8251227140709904E-2</v>
      </c>
      <c r="AJ1247" s="107" t="s">
        <v>1267</v>
      </c>
      <c r="AK1247" s="97">
        <v>328.57999774914981</v>
      </c>
      <c r="AL1247" s="108">
        <v>1.2292575327888928</v>
      </c>
      <c r="AM1247" s="111"/>
      <c r="AN1247" s="112">
        <v>10</v>
      </c>
      <c r="AO1247" s="113" t="s">
        <v>1266</v>
      </c>
      <c r="AP1247" s="113" t="s">
        <v>1267</v>
      </c>
      <c r="AQ1247" s="113" t="s">
        <v>1261</v>
      </c>
      <c r="AR1247" s="114" t="s">
        <v>1267</v>
      </c>
      <c r="AS1247" s="114"/>
      <c r="AT1247" s="107"/>
    </row>
    <row r="1248" spans="1:46" x14ac:dyDescent="0.25">
      <c r="A1248" s="106" t="s">
        <v>4523</v>
      </c>
      <c r="B1248" s="107" t="s">
        <v>1269</v>
      </c>
      <c r="C1248" s="107" t="s">
        <v>1257</v>
      </c>
      <c r="D1248" s="107" t="s">
        <v>34</v>
      </c>
      <c r="E1248" s="107" t="s">
        <v>22</v>
      </c>
      <c r="F1248" s="107" t="s">
        <v>45</v>
      </c>
      <c r="G1248" s="107" t="s">
        <v>4423</v>
      </c>
      <c r="H1248" s="107" t="s">
        <v>2617</v>
      </c>
      <c r="I1248" s="107" t="s">
        <v>1743</v>
      </c>
      <c r="J1248" s="107" t="s">
        <v>4478</v>
      </c>
      <c r="K1248" s="107" t="s">
        <v>1943</v>
      </c>
      <c r="L1248" s="108">
        <v>2379.2081279785025</v>
      </c>
      <c r="M1248" s="93">
        <v>1800</v>
      </c>
      <c r="N1248" s="108">
        <v>2134.172786473996</v>
      </c>
      <c r="O1248" s="107" t="s">
        <v>4520</v>
      </c>
      <c r="P1248" s="107"/>
      <c r="Q1248" s="107" t="s">
        <v>1259</v>
      </c>
      <c r="R1248" s="107" t="s">
        <v>2052</v>
      </c>
      <c r="S1248" s="107"/>
      <c r="T1248" s="93">
        <v>16952.384615384617</v>
      </c>
      <c r="U1248" s="109">
        <v>18</v>
      </c>
      <c r="V1248" s="110">
        <v>46296</v>
      </c>
      <c r="W1248" s="110"/>
      <c r="X1248" s="107" t="s">
        <v>4342</v>
      </c>
      <c r="Y1248" s="107"/>
      <c r="Z1248" s="107"/>
      <c r="AA1248" s="107"/>
      <c r="AB1248" s="107"/>
      <c r="AC1248" s="107" t="s">
        <v>4480</v>
      </c>
      <c r="AD1248" s="107" t="s">
        <v>1331</v>
      </c>
      <c r="AE1248" s="110"/>
      <c r="AF1248" s="106"/>
      <c r="AG1248" s="108">
        <v>0.40503053608838657</v>
      </c>
      <c r="AH1248" s="108">
        <v>0.38832161747862359</v>
      </c>
      <c r="AI1248" s="108">
        <v>8.8251227140709904E-2</v>
      </c>
      <c r="AJ1248" s="107" t="s">
        <v>1267</v>
      </c>
      <c r="AK1248" s="97">
        <v>328.57999774914981</v>
      </c>
      <c r="AL1248" s="108">
        <v>1.2292575327888928</v>
      </c>
      <c r="AM1248" s="111"/>
      <c r="AN1248" s="112">
        <v>10</v>
      </c>
      <c r="AO1248" s="113" t="s">
        <v>1266</v>
      </c>
      <c r="AP1248" s="113" t="s">
        <v>1267</v>
      </c>
      <c r="AQ1248" s="113" t="s">
        <v>1261</v>
      </c>
      <c r="AR1248" s="114" t="s">
        <v>1267</v>
      </c>
      <c r="AS1248" s="114"/>
      <c r="AT1248" s="107"/>
    </row>
    <row r="1249" spans="1:46" x14ac:dyDescent="0.25">
      <c r="A1249" s="106" t="s">
        <v>4524</v>
      </c>
      <c r="B1249" s="107" t="s">
        <v>1271</v>
      </c>
      <c r="C1249" s="107" t="s">
        <v>1257</v>
      </c>
      <c r="D1249" s="107" t="s">
        <v>34</v>
      </c>
      <c r="E1249" s="107" t="s">
        <v>22</v>
      </c>
      <c r="F1249" s="107" t="s">
        <v>45</v>
      </c>
      <c r="G1249" s="107" t="s">
        <v>4423</v>
      </c>
      <c r="H1249" s="107" t="s">
        <v>2617</v>
      </c>
      <c r="I1249" s="107" t="s">
        <v>1743</v>
      </c>
      <c r="J1249" s="107" t="s">
        <v>4478</v>
      </c>
      <c r="K1249" s="107" t="s">
        <v>1768</v>
      </c>
      <c r="L1249" s="108">
        <v>2379.2081279785025</v>
      </c>
      <c r="M1249" s="93">
        <v>800</v>
      </c>
      <c r="N1249" s="108">
        <v>2134.172786473996</v>
      </c>
      <c r="O1249" s="107" t="s">
        <v>4516</v>
      </c>
      <c r="P1249" s="107"/>
      <c r="Q1249" s="107" t="s">
        <v>1259</v>
      </c>
      <c r="R1249" s="107" t="s">
        <v>2052</v>
      </c>
      <c r="S1249" s="107"/>
      <c r="T1249" s="93">
        <v>16952.384615384617</v>
      </c>
      <c r="U1249" s="109">
        <v>18</v>
      </c>
      <c r="V1249" s="110">
        <v>46296</v>
      </c>
      <c r="W1249" s="110"/>
      <c r="X1249" s="107" t="s">
        <v>4342</v>
      </c>
      <c r="Y1249" s="107"/>
      <c r="Z1249" s="107"/>
      <c r="AA1249" s="107"/>
      <c r="AB1249" s="107"/>
      <c r="AC1249" s="107" t="s">
        <v>4480</v>
      </c>
      <c r="AD1249" s="107" t="s">
        <v>1331</v>
      </c>
      <c r="AE1249" s="110"/>
      <c r="AF1249" s="106"/>
      <c r="AG1249" s="108">
        <v>0.40503053608838657</v>
      </c>
      <c r="AH1249" s="108">
        <v>0.38832161747862359</v>
      </c>
      <c r="AI1249" s="108">
        <v>8.8251227140709904E-2</v>
      </c>
      <c r="AJ1249" s="107" t="s">
        <v>1267</v>
      </c>
      <c r="AK1249" s="97">
        <v>328.57999774914981</v>
      </c>
      <c r="AL1249" s="108">
        <v>1.2292575327888928</v>
      </c>
      <c r="AM1249" s="111"/>
      <c r="AN1249" s="112">
        <v>10</v>
      </c>
      <c r="AO1249" s="113" t="s">
        <v>1266</v>
      </c>
      <c r="AP1249" s="113" t="s">
        <v>1267</v>
      </c>
      <c r="AQ1249" s="113" t="s">
        <v>1261</v>
      </c>
      <c r="AR1249" s="114" t="s">
        <v>1267</v>
      </c>
      <c r="AS1249" s="114"/>
      <c r="AT1249" s="107"/>
    </row>
    <row r="1250" spans="1:46" x14ac:dyDescent="0.25">
      <c r="A1250" s="106" t="s">
        <v>4525</v>
      </c>
      <c r="B1250" s="107" t="s">
        <v>1271</v>
      </c>
      <c r="C1250" s="107" t="s">
        <v>1257</v>
      </c>
      <c r="D1250" s="107" t="s">
        <v>34</v>
      </c>
      <c r="E1250" s="107" t="s">
        <v>22</v>
      </c>
      <c r="F1250" s="107" t="s">
        <v>45</v>
      </c>
      <c r="G1250" s="107" t="s">
        <v>4423</v>
      </c>
      <c r="H1250" s="107" t="s">
        <v>2617</v>
      </c>
      <c r="I1250" s="107" t="s">
        <v>1743</v>
      </c>
      <c r="J1250" s="107" t="s">
        <v>4478</v>
      </c>
      <c r="K1250" s="107" t="s">
        <v>1775</v>
      </c>
      <c r="L1250" s="108">
        <v>2379.2081279785025</v>
      </c>
      <c r="M1250" s="93">
        <v>1600</v>
      </c>
      <c r="N1250" s="108">
        <v>2134.172786473996</v>
      </c>
      <c r="O1250" s="107" t="s">
        <v>4518</v>
      </c>
      <c r="P1250" s="107"/>
      <c r="Q1250" s="107" t="s">
        <v>1259</v>
      </c>
      <c r="R1250" s="107" t="s">
        <v>2052</v>
      </c>
      <c r="S1250" s="107"/>
      <c r="T1250" s="93">
        <v>16952.384615384617</v>
      </c>
      <c r="U1250" s="109">
        <v>18</v>
      </c>
      <c r="V1250" s="110">
        <v>46296</v>
      </c>
      <c r="W1250" s="110"/>
      <c r="X1250" s="107" t="s">
        <v>4342</v>
      </c>
      <c r="Y1250" s="107"/>
      <c r="Z1250" s="107"/>
      <c r="AA1250" s="107"/>
      <c r="AB1250" s="107"/>
      <c r="AC1250" s="107" t="s">
        <v>4480</v>
      </c>
      <c r="AD1250" s="107" t="s">
        <v>1331</v>
      </c>
      <c r="AE1250" s="110"/>
      <c r="AF1250" s="106"/>
      <c r="AG1250" s="108">
        <v>0.40503053608838657</v>
      </c>
      <c r="AH1250" s="108">
        <v>0.38832161747862359</v>
      </c>
      <c r="AI1250" s="108">
        <v>8.8251227140709904E-2</v>
      </c>
      <c r="AJ1250" s="107" t="s">
        <v>1267</v>
      </c>
      <c r="AK1250" s="97">
        <v>328.57999774914981</v>
      </c>
      <c r="AL1250" s="108">
        <v>1.2292575327888928</v>
      </c>
      <c r="AM1250" s="111"/>
      <c r="AN1250" s="112">
        <v>10</v>
      </c>
      <c r="AO1250" s="113" t="s">
        <v>1266</v>
      </c>
      <c r="AP1250" s="113" t="s">
        <v>1267</v>
      </c>
      <c r="AQ1250" s="113" t="s">
        <v>1261</v>
      </c>
      <c r="AR1250" s="114" t="s">
        <v>1267</v>
      </c>
      <c r="AS1250" s="114"/>
      <c r="AT1250" s="107"/>
    </row>
    <row r="1251" spans="1:46" x14ac:dyDescent="0.25">
      <c r="A1251" s="106" t="s">
        <v>4526</v>
      </c>
      <c r="B1251" s="107" t="s">
        <v>1271</v>
      </c>
      <c r="C1251" s="107" t="s">
        <v>1257</v>
      </c>
      <c r="D1251" s="107" t="s">
        <v>34</v>
      </c>
      <c r="E1251" s="107" t="s">
        <v>22</v>
      </c>
      <c r="F1251" s="107" t="s">
        <v>45</v>
      </c>
      <c r="G1251" s="107" t="s">
        <v>4423</v>
      </c>
      <c r="H1251" s="107" t="s">
        <v>2617</v>
      </c>
      <c r="I1251" s="107" t="s">
        <v>1743</v>
      </c>
      <c r="J1251" s="107" t="s">
        <v>4478</v>
      </c>
      <c r="K1251" s="107" t="s">
        <v>1943</v>
      </c>
      <c r="L1251" s="108">
        <v>2379.2081279785025</v>
      </c>
      <c r="M1251" s="93">
        <v>1800</v>
      </c>
      <c r="N1251" s="108">
        <v>2134.172786473996</v>
      </c>
      <c r="O1251" s="107" t="s">
        <v>4520</v>
      </c>
      <c r="P1251" s="107"/>
      <c r="Q1251" s="107" t="s">
        <v>1259</v>
      </c>
      <c r="R1251" s="107" t="s">
        <v>2052</v>
      </c>
      <c r="S1251" s="107"/>
      <c r="T1251" s="93">
        <v>16952.384615384617</v>
      </c>
      <c r="U1251" s="109">
        <v>18</v>
      </c>
      <c r="V1251" s="110">
        <v>46296</v>
      </c>
      <c r="W1251" s="110"/>
      <c r="X1251" s="107" t="s">
        <v>4342</v>
      </c>
      <c r="Y1251" s="107"/>
      <c r="Z1251" s="107"/>
      <c r="AA1251" s="107"/>
      <c r="AB1251" s="107"/>
      <c r="AC1251" s="107" t="s">
        <v>4480</v>
      </c>
      <c r="AD1251" s="107" t="s">
        <v>1331</v>
      </c>
      <c r="AE1251" s="110"/>
      <c r="AF1251" s="106"/>
      <c r="AG1251" s="108">
        <v>0.40503053608838657</v>
      </c>
      <c r="AH1251" s="108">
        <v>0.38832161747862359</v>
      </c>
      <c r="AI1251" s="108">
        <v>8.8251227140709904E-2</v>
      </c>
      <c r="AJ1251" s="107" t="s">
        <v>1267</v>
      </c>
      <c r="AK1251" s="97">
        <v>328.57999774914981</v>
      </c>
      <c r="AL1251" s="108">
        <v>1.2292575327888928</v>
      </c>
      <c r="AM1251" s="111"/>
      <c r="AN1251" s="112">
        <v>10</v>
      </c>
      <c r="AO1251" s="113" t="s">
        <v>1266</v>
      </c>
      <c r="AP1251" s="113" t="s">
        <v>1267</v>
      </c>
      <c r="AQ1251" s="113" t="s">
        <v>1261</v>
      </c>
      <c r="AR1251" s="114" t="s">
        <v>1267</v>
      </c>
      <c r="AS1251" s="114"/>
      <c r="AT1251" s="107"/>
    </row>
    <row r="1252" spans="1:46" x14ac:dyDescent="0.25">
      <c r="A1252" s="106" t="s">
        <v>4527</v>
      </c>
      <c r="B1252" s="107" t="s">
        <v>1256</v>
      </c>
      <c r="C1252" s="107" t="s">
        <v>1257</v>
      </c>
      <c r="D1252" s="107" t="s">
        <v>34</v>
      </c>
      <c r="E1252" s="107" t="s">
        <v>22</v>
      </c>
      <c r="F1252" s="107" t="s">
        <v>45</v>
      </c>
      <c r="G1252" s="107" t="s">
        <v>4528</v>
      </c>
      <c r="H1252" s="107" t="s">
        <v>2617</v>
      </c>
      <c r="I1252" s="107" t="s">
        <v>1750</v>
      </c>
      <c r="J1252" s="107" t="s">
        <v>4529</v>
      </c>
      <c r="K1252" s="107" t="s">
        <v>2493</v>
      </c>
      <c r="L1252" s="108">
        <v>1994.4705682359781</v>
      </c>
      <c r="M1252" s="93">
        <v>500</v>
      </c>
      <c r="N1252" s="108">
        <v>1790</v>
      </c>
      <c r="O1252" s="107" t="s">
        <v>4530</v>
      </c>
      <c r="P1252" s="107"/>
      <c r="Q1252" s="107" t="s">
        <v>1259</v>
      </c>
      <c r="R1252" s="107" t="s">
        <v>2052</v>
      </c>
      <c r="S1252" s="107"/>
      <c r="T1252" s="93">
        <v>900</v>
      </c>
      <c r="U1252" s="109">
        <v>15</v>
      </c>
      <c r="V1252" s="110">
        <v>46296</v>
      </c>
      <c r="W1252" s="110"/>
      <c r="X1252" s="107" t="s">
        <v>4342</v>
      </c>
      <c r="Y1252" s="107"/>
      <c r="Z1252" s="107"/>
      <c r="AA1252" s="107"/>
      <c r="AB1252" s="107"/>
      <c r="AC1252" s="107"/>
      <c r="AD1252" s="107" t="s">
        <v>1331</v>
      </c>
      <c r="AE1252" s="110"/>
      <c r="AF1252" s="106"/>
      <c r="AG1252" s="108">
        <v>0.29679315639320814</v>
      </c>
      <c r="AH1252" s="108">
        <v>0.28447367489676567</v>
      </c>
      <c r="AI1252" s="108">
        <v>1.1013131167903354</v>
      </c>
      <c r="AJ1252" s="107" t="s">
        <v>26</v>
      </c>
      <c r="AK1252" s="97">
        <v>22.115091341257713</v>
      </c>
      <c r="AL1252" s="108">
        <v>1.2365717523063064</v>
      </c>
      <c r="AM1252" s="111"/>
      <c r="AN1252" s="112">
        <v>17</v>
      </c>
      <c r="AO1252" s="113" t="s">
        <v>1266</v>
      </c>
      <c r="AP1252" s="113" t="s">
        <v>1267</v>
      </c>
      <c r="AQ1252" s="113" t="s">
        <v>1261</v>
      </c>
      <c r="AR1252" s="114" t="s">
        <v>1267</v>
      </c>
      <c r="AS1252" s="114"/>
      <c r="AT1252" s="107"/>
    </row>
    <row r="1253" spans="1:46" x14ac:dyDescent="0.25">
      <c r="A1253" s="107" t="s">
        <v>4531</v>
      </c>
      <c r="B1253" s="107" t="s">
        <v>1256</v>
      </c>
      <c r="C1253" s="107" t="s">
        <v>1257</v>
      </c>
      <c r="D1253" s="107" t="s">
        <v>34</v>
      </c>
      <c r="E1253" s="107" t="s">
        <v>22</v>
      </c>
      <c r="F1253" s="107" t="s">
        <v>45</v>
      </c>
      <c r="G1253" s="107" t="s">
        <v>4528</v>
      </c>
      <c r="H1253" s="107" t="s">
        <v>2711</v>
      </c>
      <c r="I1253" s="107" t="s">
        <v>1750</v>
      </c>
      <c r="J1253" s="107" t="s">
        <v>4529</v>
      </c>
      <c r="K1253" s="107" t="s">
        <v>2493</v>
      </c>
      <c r="L1253" s="108">
        <v>1357.5805506729264</v>
      </c>
      <c r="M1253" s="108">
        <v>300</v>
      </c>
      <c r="N1253" s="108">
        <v>1219</v>
      </c>
      <c r="O1253" s="107" t="s">
        <v>4532</v>
      </c>
      <c r="P1253" s="107"/>
      <c r="Q1253" s="107" t="s">
        <v>1259</v>
      </c>
      <c r="R1253" s="107" t="s">
        <v>2179</v>
      </c>
      <c r="S1253" s="107"/>
      <c r="T1253" s="93">
        <v>900</v>
      </c>
      <c r="U1253" s="107">
        <v>15</v>
      </c>
      <c r="V1253" s="110">
        <v>46296</v>
      </c>
      <c r="W1253" s="110"/>
      <c r="X1253" s="107" t="s">
        <v>4342</v>
      </c>
      <c r="Y1253" s="107"/>
      <c r="Z1253" s="107"/>
      <c r="AA1253" s="107"/>
      <c r="AB1253" s="107"/>
      <c r="AC1253" s="107"/>
      <c r="AD1253" s="107" t="s">
        <v>1331</v>
      </c>
      <c r="AE1253" s="110"/>
      <c r="AF1253" s="107"/>
      <c r="AG1253" s="108">
        <v>0.19546948239047399</v>
      </c>
      <c r="AH1253" s="108">
        <v>0.18742637102290363</v>
      </c>
      <c r="AI1253" s="108">
        <v>0.75292227163571501</v>
      </c>
      <c r="AJ1253" s="107" t="s">
        <v>1267</v>
      </c>
      <c r="AK1253" s="108">
        <v>44.496155058577592</v>
      </c>
      <c r="AL1253" s="108">
        <v>0.84169994141721471</v>
      </c>
      <c r="AM1253" s="111"/>
      <c r="AN1253" s="107">
        <v>17</v>
      </c>
      <c r="AO1253" s="113" t="s">
        <v>1266</v>
      </c>
      <c r="AP1253" s="113" t="s">
        <v>1267</v>
      </c>
      <c r="AQ1253" s="113" t="s">
        <v>1261</v>
      </c>
      <c r="AR1253" s="114" t="s">
        <v>1267</v>
      </c>
      <c r="AS1253" s="107"/>
      <c r="AT1253" s="107"/>
    </row>
    <row r="1254" spans="1:46" x14ac:dyDescent="0.25">
      <c r="A1254" s="106" t="s">
        <v>4533</v>
      </c>
      <c r="B1254" s="107" t="s">
        <v>1256</v>
      </c>
      <c r="C1254" s="107" t="s">
        <v>1257</v>
      </c>
      <c r="D1254" s="107" t="s">
        <v>34</v>
      </c>
      <c r="E1254" s="107" t="s">
        <v>22</v>
      </c>
      <c r="F1254" s="107" t="s">
        <v>45</v>
      </c>
      <c r="G1254" s="107" t="s">
        <v>4528</v>
      </c>
      <c r="H1254" s="107" t="s">
        <v>3006</v>
      </c>
      <c r="I1254" s="107" t="s">
        <v>1750</v>
      </c>
      <c r="J1254" s="107" t="s">
        <v>4529</v>
      </c>
      <c r="K1254" s="107" t="s">
        <v>2493</v>
      </c>
      <c r="L1254" s="108">
        <v>1031.2764938868172</v>
      </c>
      <c r="M1254" s="108">
        <v>300</v>
      </c>
      <c r="N1254" s="108">
        <v>926</v>
      </c>
      <c r="O1254" s="106" t="s">
        <v>4534</v>
      </c>
      <c r="P1254" s="107"/>
      <c r="Q1254" s="107" t="s">
        <v>1259</v>
      </c>
      <c r="R1254" s="107" t="s">
        <v>2449</v>
      </c>
      <c r="S1254" s="107"/>
      <c r="T1254" s="93">
        <v>900</v>
      </c>
      <c r="U1254" s="109">
        <v>15</v>
      </c>
      <c r="V1254" s="110">
        <v>46296</v>
      </c>
      <c r="W1254" s="110"/>
      <c r="X1254" s="107" t="s">
        <v>4342</v>
      </c>
      <c r="Y1254" s="107"/>
      <c r="Z1254" s="107"/>
      <c r="AA1254" s="107"/>
      <c r="AB1254" s="107"/>
      <c r="AC1254" s="107"/>
      <c r="AD1254" s="107" t="s">
        <v>1331</v>
      </c>
      <c r="AE1254" s="110"/>
      <c r="AF1254" s="106"/>
      <c r="AG1254" s="108">
        <v>0.13816927112637892</v>
      </c>
      <c r="AH1254" s="108">
        <v>0.13251137986062408</v>
      </c>
      <c r="AI1254" s="108">
        <v>0.54058105255346312</v>
      </c>
      <c r="AJ1254" s="106" t="s">
        <v>1267</v>
      </c>
      <c r="AK1254" s="108">
        <v>67.972809075009536</v>
      </c>
      <c r="AL1254" s="108">
        <v>0.63939142620982625</v>
      </c>
      <c r="AM1254" s="111"/>
      <c r="AN1254" s="112">
        <v>17</v>
      </c>
      <c r="AO1254" s="113" t="s">
        <v>1266</v>
      </c>
      <c r="AP1254" s="113" t="s">
        <v>1267</v>
      </c>
      <c r="AQ1254" s="113" t="s">
        <v>1261</v>
      </c>
      <c r="AR1254" s="114" t="s">
        <v>1267</v>
      </c>
      <c r="AS1254" s="114"/>
      <c r="AT1254" s="107"/>
    </row>
    <row r="1255" spans="1:46" x14ac:dyDescent="0.25">
      <c r="A1255" s="106" t="s">
        <v>4535</v>
      </c>
      <c r="B1255" s="107" t="s">
        <v>1269</v>
      </c>
      <c r="C1255" s="107" t="s">
        <v>1257</v>
      </c>
      <c r="D1255" s="107" t="s">
        <v>34</v>
      </c>
      <c r="E1255" s="107" t="s">
        <v>22</v>
      </c>
      <c r="F1255" s="107" t="s">
        <v>45</v>
      </c>
      <c r="G1255" s="107" t="s">
        <v>4528</v>
      </c>
      <c r="H1255" s="107" t="s">
        <v>2617</v>
      </c>
      <c r="I1255" s="107" t="s">
        <v>1750</v>
      </c>
      <c r="J1255" s="107" t="s">
        <v>4529</v>
      </c>
      <c r="K1255" s="107" t="s">
        <v>2493</v>
      </c>
      <c r="L1255" s="108">
        <v>1234.5661394443932</v>
      </c>
      <c r="M1255" s="108">
        <v>500</v>
      </c>
      <c r="N1255" s="108">
        <v>1108</v>
      </c>
      <c r="O1255" s="106" t="s">
        <v>4530</v>
      </c>
      <c r="P1255" s="107"/>
      <c r="Q1255" s="107" t="s">
        <v>1259</v>
      </c>
      <c r="R1255" s="107" t="s">
        <v>2052</v>
      </c>
      <c r="S1255" s="107"/>
      <c r="T1255" s="93">
        <v>900</v>
      </c>
      <c r="U1255" s="109">
        <v>15</v>
      </c>
      <c r="V1255" s="110">
        <v>46296</v>
      </c>
      <c r="W1255" s="110"/>
      <c r="X1255" s="107" t="s">
        <v>4342</v>
      </c>
      <c r="Y1255" s="107"/>
      <c r="Z1255" s="107"/>
      <c r="AA1255" s="107"/>
      <c r="AB1255" s="107"/>
      <c r="AC1255" s="107"/>
      <c r="AD1255" s="107" t="s">
        <v>1331</v>
      </c>
      <c r="AE1255" s="110"/>
      <c r="AF1255" s="106"/>
      <c r="AG1255" s="108">
        <v>0.18371330574506961</v>
      </c>
      <c r="AH1255" s="108">
        <v>0.1760876155226907</v>
      </c>
      <c r="AI1255" s="108">
        <v>0.6817066667059728</v>
      </c>
      <c r="AJ1255" s="106" t="s">
        <v>1267</v>
      </c>
      <c r="AK1255" s="108">
        <v>50.931603323419807</v>
      </c>
      <c r="AL1255" s="108">
        <v>0.76543100645552331</v>
      </c>
      <c r="AM1255" s="111"/>
      <c r="AN1255" s="112">
        <v>17</v>
      </c>
      <c r="AO1255" s="113" t="s">
        <v>1266</v>
      </c>
      <c r="AP1255" s="113" t="s">
        <v>1267</v>
      </c>
      <c r="AQ1255" s="113" t="s">
        <v>1261</v>
      </c>
      <c r="AR1255" s="114" t="s">
        <v>1267</v>
      </c>
      <c r="AS1255" s="114"/>
      <c r="AT1255" s="107"/>
    </row>
    <row r="1256" spans="1:46" x14ac:dyDescent="0.25">
      <c r="A1256" s="107" t="s">
        <v>4536</v>
      </c>
      <c r="B1256" s="107" t="s">
        <v>1269</v>
      </c>
      <c r="C1256" s="107" t="s">
        <v>1257</v>
      </c>
      <c r="D1256" s="107" t="s">
        <v>34</v>
      </c>
      <c r="E1256" s="107" t="s">
        <v>22</v>
      </c>
      <c r="F1256" s="107" t="s">
        <v>45</v>
      </c>
      <c r="G1256" s="107" t="s">
        <v>4528</v>
      </c>
      <c r="H1256" s="107" t="s">
        <v>2711</v>
      </c>
      <c r="I1256" s="107" t="s">
        <v>1750</v>
      </c>
      <c r="J1256" s="107" t="s">
        <v>4529</v>
      </c>
      <c r="K1256" s="107" t="s">
        <v>2493</v>
      </c>
      <c r="L1256" s="108">
        <v>786.26076191557502</v>
      </c>
      <c r="M1256" s="108">
        <v>300</v>
      </c>
      <c r="N1256" s="108">
        <v>706</v>
      </c>
      <c r="O1256" s="107" t="s">
        <v>4532</v>
      </c>
      <c r="P1256" s="107"/>
      <c r="Q1256" s="107" t="s">
        <v>1259</v>
      </c>
      <c r="R1256" s="107" t="s">
        <v>2179</v>
      </c>
      <c r="S1256" s="107"/>
      <c r="T1256" s="93">
        <v>900</v>
      </c>
      <c r="U1256" s="107">
        <v>15</v>
      </c>
      <c r="V1256" s="110">
        <v>46296</v>
      </c>
      <c r="W1256" s="110"/>
      <c r="X1256" s="107" t="s">
        <v>4342</v>
      </c>
      <c r="Y1256" s="107"/>
      <c r="Z1256" s="107"/>
      <c r="AA1256" s="107"/>
      <c r="AB1256" s="107"/>
      <c r="AC1256" s="107"/>
      <c r="AD1256" s="107" t="s">
        <v>1331</v>
      </c>
      <c r="AE1256" s="110"/>
      <c r="AF1256" s="107"/>
      <c r="AG1256" s="108">
        <v>0.11320874041646813</v>
      </c>
      <c r="AH1256" s="108">
        <v>0.10855046590826084</v>
      </c>
      <c r="AI1256" s="108">
        <v>0.43606490875702597</v>
      </c>
      <c r="AJ1256" s="107" t="s">
        <v>1267</v>
      </c>
      <c r="AK1256" s="108">
        <v>94.47330500596442</v>
      </c>
      <c r="AL1256" s="108">
        <v>0.48748167238765716</v>
      </c>
      <c r="AM1256" s="111"/>
      <c r="AN1256" s="107">
        <v>17</v>
      </c>
      <c r="AO1256" s="113" t="s">
        <v>1266</v>
      </c>
      <c r="AP1256" s="113" t="s">
        <v>1267</v>
      </c>
      <c r="AQ1256" s="113" t="s">
        <v>1261</v>
      </c>
      <c r="AR1256" s="114" t="s">
        <v>1267</v>
      </c>
      <c r="AS1256" s="107"/>
      <c r="AT1256" s="107"/>
    </row>
    <row r="1257" spans="1:46" x14ac:dyDescent="0.25">
      <c r="A1257" s="106" t="s">
        <v>4537</v>
      </c>
      <c r="B1257" s="107" t="s">
        <v>1269</v>
      </c>
      <c r="C1257" s="107" t="s">
        <v>1257</v>
      </c>
      <c r="D1257" s="107" t="s">
        <v>34</v>
      </c>
      <c r="E1257" s="107" t="s">
        <v>22</v>
      </c>
      <c r="F1257" s="107" t="s">
        <v>45</v>
      </c>
      <c r="G1257" s="107" t="s">
        <v>4528</v>
      </c>
      <c r="H1257" s="107" t="s">
        <v>3006</v>
      </c>
      <c r="I1257" s="107" t="s">
        <v>1750</v>
      </c>
      <c r="J1257" s="107" t="s">
        <v>4529</v>
      </c>
      <c r="K1257" s="107" t="s">
        <v>2493</v>
      </c>
      <c r="L1257" s="108">
        <v>850.85879193253606</v>
      </c>
      <c r="M1257" s="93">
        <v>300</v>
      </c>
      <c r="N1257" s="108">
        <v>764</v>
      </c>
      <c r="O1257" s="107" t="s">
        <v>4534</v>
      </c>
      <c r="P1257" s="107"/>
      <c r="Q1257" s="107" t="s">
        <v>1259</v>
      </c>
      <c r="R1257" s="107" t="s">
        <v>2449</v>
      </c>
      <c r="S1257" s="107"/>
      <c r="T1257" s="93">
        <v>900</v>
      </c>
      <c r="U1257" s="109">
        <v>15</v>
      </c>
      <c r="V1257" s="110">
        <v>46296</v>
      </c>
      <c r="W1257" s="110"/>
      <c r="X1257" s="107" t="s">
        <v>4342</v>
      </c>
      <c r="Y1257" s="107"/>
      <c r="Z1257" s="107"/>
      <c r="AA1257" s="107"/>
      <c r="AB1257" s="107"/>
      <c r="AC1257" s="107"/>
      <c r="AD1257" s="107" t="s">
        <v>1331</v>
      </c>
      <c r="AE1257" s="110"/>
      <c r="AF1257" s="106"/>
      <c r="AG1257" s="108">
        <v>0.11399710922305992</v>
      </c>
      <c r="AH1257" s="108">
        <v>0.10932904342712396</v>
      </c>
      <c r="AI1257" s="108">
        <v>0.44600855739832174</v>
      </c>
      <c r="AJ1257" s="107" t="s">
        <v>1267</v>
      </c>
      <c r="AK1257" s="97">
        <v>87.171471236303105</v>
      </c>
      <c r="AL1257" s="108">
        <v>0.52753245099817192</v>
      </c>
      <c r="AM1257" s="111"/>
      <c r="AN1257" s="112">
        <v>17</v>
      </c>
      <c r="AO1257" s="113" t="s">
        <v>1266</v>
      </c>
      <c r="AP1257" s="113" t="s">
        <v>1267</v>
      </c>
      <c r="AQ1257" s="113" t="s">
        <v>1261</v>
      </c>
      <c r="AR1257" s="114" t="s">
        <v>1267</v>
      </c>
      <c r="AS1257" s="114"/>
      <c r="AT1257" s="107"/>
    </row>
    <row r="1258" spans="1:46" x14ac:dyDescent="0.25">
      <c r="A1258" s="106" t="s">
        <v>4538</v>
      </c>
      <c r="B1258" s="107" t="s">
        <v>1271</v>
      </c>
      <c r="C1258" s="107" t="s">
        <v>1257</v>
      </c>
      <c r="D1258" s="107" t="s">
        <v>34</v>
      </c>
      <c r="E1258" s="107" t="s">
        <v>22</v>
      </c>
      <c r="F1258" s="107" t="s">
        <v>45</v>
      </c>
      <c r="G1258" s="107" t="s">
        <v>4528</v>
      </c>
      <c r="H1258" s="107" t="s">
        <v>2617</v>
      </c>
      <c r="I1258" s="107" t="s">
        <v>1750</v>
      </c>
      <c r="J1258" s="107" t="s">
        <v>4529</v>
      </c>
      <c r="K1258" s="107" t="s">
        <v>2493</v>
      </c>
      <c r="L1258" s="108">
        <v>1552.1215092473283</v>
      </c>
      <c r="M1258" s="93">
        <v>500</v>
      </c>
      <c r="N1258" s="108">
        <v>1393</v>
      </c>
      <c r="O1258" s="107" t="s">
        <v>4530</v>
      </c>
      <c r="P1258" s="107"/>
      <c r="Q1258" s="107" t="s">
        <v>1259</v>
      </c>
      <c r="R1258" s="107" t="s">
        <v>2052</v>
      </c>
      <c r="S1258" s="107"/>
      <c r="T1258" s="93">
        <v>900</v>
      </c>
      <c r="U1258" s="109">
        <v>15</v>
      </c>
      <c r="V1258" s="110">
        <v>46296</v>
      </c>
      <c r="W1258" s="110"/>
      <c r="X1258" s="107" t="s">
        <v>4342</v>
      </c>
      <c r="Y1258" s="107"/>
      <c r="Z1258" s="107"/>
      <c r="AA1258" s="107"/>
      <c r="AB1258" s="107"/>
      <c r="AC1258" s="107"/>
      <c r="AD1258" s="107" t="s">
        <v>1331</v>
      </c>
      <c r="AE1258" s="110"/>
      <c r="AF1258" s="106"/>
      <c r="AG1258" s="108">
        <v>0.23096808204231223</v>
      </c>
      <c r="AH1258" s="108">
        <v>0.22138091012915898</v>
      </c>
      <c r="AI1258" s="108">
        <v>0.85705540317817697</v>
      </c>
      <c r="AJ1258" s="107" t="s">
        <v>1267</v>
      </c>
      <c r="AK1258" s="97">
        <v>35.457559889134849</v>
      </c>
      <c r="AL1258" s="108">
        <v>0.96231533573334327</v>
      </c>
      <c r="AM1258" s="111"/>
      <c r="AN1258" s="112">
        <v>17</v>
      </c>
      <c r="AO1258" s="113" t="s">
        <v>1266</v>
      </c>
      <c r="AP1258" s="113" t="s">
        <v>1267</v>
      </c>
      <c r="AQ1258" s="113" t="s">
        <v>1261</v>
      </c>
      <c r="AR1258" s="114" t="s">
        <v>1267</v>
      </c>
      <c r="AS1258" s="114"/>
      <c r="AT1258" s="107"/>
    </row>
    <row r="1259" spans="1:46" x14ac:dyDescent="0.25">
      <c r="A1259" s="106" t="s">
        <v>4539</v>
      </c>
      <c r="B1259" s="107" t="s">
        <v>1271</v>
      </c>
      <c r="C1259" s="107" t="s">
        <v>1257</v>
      </c>
      <c r="D1259" s="107" t="s">
        <v>34</v>
      </c>
      <c r="E1259" s="107" t="s">
        <v>22</v>
      </c>
      <c r="F1259" s="107" t="s">
        <v>45</v>
      </c>
      <c r="G1259" s="107" t="s">
        <v>4528</v>
      </c>
      <c r="H1259" s="107" t="s">
        <v>2711</v>
      </c>
      <c r="I1259" s="107" t="s">
        <v>1750</v>
      </c>
      <c r="J1259" s="107" t="s">
        <v>4529</v>
      </c>
      <c r="K1259" s="107" t="s">
        <v>2493</v>
      </c>
      <c r="L1259" s="108">
        <v>971.13227250762236</v>
      </c>
      <c r="M1259" s="93">
        <v>300</v>
      </c>
      <c r="N1259" s="108">
        <v>872</v>
      </c>
      <c r="O1259" s="107" t="s">
        <v>4532</v>
      </c>
      <c r="P1259" s="107"/>
      <c r="Q1259" s="107" t="s">
        <v>1259</v>
      </c>
      <c r="R1259" s="107" t="s">
        <v>2179</v>
      </c>
      <c r="S1259" s="107"/>
      <c r="T1259" s="93">
        <v>900</v>
      </c>
      <c r="U1259" s="109">
        <v>15</v>
      </c>
      <c r="V1259" s="110">
        <v>46296</v>
      </c>
      <c r="W1259" s="110"/>
      <c r="X1259" s="107" t="s">
        <v>4342</v>
      </c>
      <c r="Y1259" s="107"/>
      <c r="Z1259" s="107"/>
      <c r="AA1259" s="107"/>
      <c r="AB1259" s="107"/>
      <c r="AC1259" s="107"/>
      <c r="AD1259" s="107" t="s">
        <v>1331</v>
      </c>
      <c r="AE1259" s="110"/>
      <c r="AF1259" s="106"/>
      <c r="AG1259" s="108">
        <v>0.13982722612345638</v>
      </c>
      <c r="AH1259" s="108">
        <v>0.13407366327479242</v>
      </c>
      <c r="AI1259" s="108">
        <v>0.53859575132595849</v>
      </c>
      <c r="AJ1259" s="107" t="s">
        <v>1267</v>
      </c>
      <c r="AK1259" s="97">
        <v>71.865966896683005</v>
      </c>
      <c r="AL1259" s="108">
        <v>0.60210200895472632</v>
      </c>
      <c r="AM1259" s="111"/>
      <c r="AN1259" s="112">
        <v>17</v>
      </c>
      <c r="AO1259" s="113" t="s">
        <v>1266</v>
      </c>
      <c r="AP1259" s="113" t="s">
        <v>1267</v>
      </c>
      <c r="AQ1259" s="113" t="s">
        <v>1261</v>
      </c>
      <c r="AR1259" s="114" t="s">
        <v>1267</v>
      </c>
      <c r="AS1259" s="114"/>
      <c r="AT1259" s="107"/>
    </row>
    <row r="1260" spans="1:46" x14ac:dyDescent="0.25">
      <c r="A1260" s="106" t="s">
        <v>4540</v>
      </c>
      <c r="B1260" s="107" t="s">
        <v>1271</v>
      </c>
      <c r="C1260" s="107" t="s">
        <v>1257</v>
      </c>
      <c r="D1260" s="107" t="s">
        <v>34</v>
      </c>
      <c r="E1260" s="107" t="s">
        <v>22</v>
      </c>
      <c r="F1260" s="107" t="s">
        <v>45</v>
      </c>
      <c r="G1260" s="107" t="s">
        <v>4528</v>
      </c>
      <c r="H1260" s="107" t="s">
        <v>3006</v>
      </c>
      <c r="I1260" s="107" t="s">
        <v>1750</v>
      </c>
      <c r="J1260" s="107" t="s">
        <v>4529</v>
      </c>
      <c r="K1260" s="107" t="s">
        <v>2493</v>
      </c>
      <c r="L1260" s="108">
        <v>1037.9586309962351</v>
      </c>
      <c r="M1260" s="93">
        <v>300</v>
      </c>
      <c r="N1260" s="108">
        <v>932</v>
      </c>
      <c r="O1260" s="107" t="s">
        <v>4534</v>
      </c>
      <c r="P1260" s="107"/>
      <c r="Q1260" s="107" t="s">
        <v>1259</v>
      </c>
      <c r="R1260" s="107" t="s">
        <v>2449</v>
      </c>
      <c r="S1260" s="107"/>
      <c r="T1260" s="93">
        <v>900</v>
      </c>
      <c r="U1260" s="109">
        <v>15</v>
      </c>
      <c r="V1260" s="110">
        <v>46296</v>
      </c>
      <c r="W1260" s="110"/>
      <c r="X1260" s="107" t="s">
        <v>4342</v>
      </c>
      <c r="Y1260" s="107"/>
      <c r="Z1260" s="107"/>
      <c r="AA1260" s="107"/>
      <c r="AB1260" s="107"/>
      <c r="AC1260" s="107"/>
      <c r="AD1260" s="107" t="s">
        <v>1331</v>
      </c>
      <c r="AE1260" s="110"/>
      <c r="AF1260" s="106"/>
      <c r="AG1260" s="108">
        <v>0.1390645363820574</v>
      </c>
      <c r="AH1260" s="108">
        <v>0.13336998491371668</v>
      </c>
      <c r="AI1260" s="108">
        <v>0.54408373755920925</v>
      </c>
      <c r="AJ1260" s="107" t="s">
        <v>1267</v>
      </c>
      <c r="AK1260" s="97">
        <v>67.389921700536931</v>
      </c>
      <c r="AL1260" s="108">
        <v>0.64353435121766545</v>
      </c>
      <c r="AM1260" s="111"/>
      <c r="AN1260" s="112">
        <v>17</v>
      </c>
      <c r="AO1260" s="113" t="s">
        <v>1266</v>
      </c>
      <c r="AP1260" s="113" t="s">
        <v>1267</v>
      </c>
      <c r="AQ1260" s="113" t="s">
        <v>1261</v>
      </c>
      <c r="AR1260" s="114" t="s">
        <v>1267</v>
      </c>
      <c r="AS1260" s="114"/>
      <c r="AT1260" s="107"/>
    </row>
    <row r="1261" spans="1:46" x14ac:dyDescent="0.25">
      <c r="A1261" s="106" t="s">
        <v>4541</v>
      </c>
      <c r="B1261" s="107" t="s">
        <v>1256</v>
      </c>
      <c r="C1261" s="107" t="s">
        <v>1257</v>
      </c>
      <c r="D1261" s="107" t="s">
        <v>34</v>
      </c>
      <c r="E1261" s="107" t="s">
        <v>22</v>
      </c>
      <c r="F1261" s="107" t="s">
        <v>45</v>
      </c>
      <c r="G1261" s="107" t="s">
        <v>4528</v>
      </c>
      <c r="H1261" s="107" t="s">
        <v>2617</v>
      </c>
      <c r="I1261" s="107" t="s">
        <v>1750</v>
      </c>
      <c r="J1261" s="107" t="s">
        <v>4542</v>
      </c>
      <c r="K1261" s="107" t="s">
        <v>2493</v>
      </c>
      <c r="L1261" s="108">
        <v>2261.8856164910812</v>
      </c>
      <c r="M1261" s="93">
        <v>600</v>
      </c>
      <c r="N1261" s="108">
        <v>2030</v>
      </c>
      <c r="O1261" s="107" t="s">
        <v>4543</v>
      </c>
      <c r="P1261" s="107"/>
      <c r="Q1261" s="107" t="s">
        <v>1259</v>
      </c>
      <c r="R1261" s="107" t="s">
        <v>2052</v>
      </c>
      <c r="S1261" s="107"/>
      <c r="T1261" s="93">
        <v>3200</v>
      </c>
      <c r="U1261" s="109">
        <v>15</v>
      </c>
      <c r="V1261" s="110">
        <v>46296</v>
      </c>
      <c r="W1261" s="110"/>
      <c r="X1261" s="107" t="s">
        <v>4342</v>
      </c>
      <c r="Y1261" s="107"/>
      <c r="Z1261" s="107"/>
      <c r="AA1261" s="107"/>
      <c r="AB1261" s="107"/>
      <c r="AC1261" s="107"/>
      <c r="AD1261" s="107" t="s">
        <v>1331</v>
      </c>
      <c r="AE1261" s="110"/>
      <c r="AF1261" s="106"/>
      <c r="AG1261" s="108">
        <v>0.33658665222246509</v>
      </c>
      <c r="AH1261" s="108">
        <v>0.32261539667063371</v>
      </c>
      <c r="AI1261" s="108">
        <v>0.35127427799859334</v>
      </c>
      <c r="AJ1261" s="107" t="s">
        <v>1267</v>
      </c>
      <c r="AK1261" s="97">
        <v>122.0769218444423</v>
      </c>
      <c r="AL1261" s="108">
        <v>1.4023690822244699</v>
      </c>
      <c r="AM1261" s="111"/>
      <c r="AN1261" s="112">
        <v>17</v>
      </c>
      <c r="AO1261" s="113" t="s">
        <v>1266</v>
      </c>
      <c r="AP1261" s="113" t="s">
        <v>1267</v>
      </c>
      <c r="AQ1261" s="113" t="s">
        <v>1261</v>
      </c>
      <c r="AR1261" s="114" t="s">
        <v>1267</v>
      </c>
      <c r="AS1261" s="114"/>
      <c r="AT1261" s="107"/>
    </row>
    <row r="1262" spans="1:46" x14ac:dyDescent="0.25">
      <c r="A1262" s="106" t="s">
        <v>4544</v>
      </c>
      <c r="B1262" s="107" t="s">
        <v>1256</v>
      </c>
      <c r="C1262" s="107" t="s">
        <v>1257</v>
      </c>
      <c r="D1262" s="107" t="s">
        <v>34</v>
      </c>
      <c r="E1262" s="107" t="s">
        <v>22</v>
      </c>
      <c r="F1262" s="107" t="s">
        <v>45</v>
      </c>
      <c r="G1262" s="107" t="s">
        <v>4528</v>
      </c>
      <c r="H1262" s="107" t="s">
        <v>2711</v>
      </c>
      <c r="I1262" s="107" t="s">
        <v>1750</v>
      </c>
      <c r="J1262" s="107" t="s">
        <v>4542</v>
      </c>
      <c r="K1262" s="107" t="s">
        <v>2493</v>
      </c>
      <c r="L1262" s="108">
        <v>1535.7699584724901</v>
      </c>
      <c r="M1262" s="93">
        <v>400</v>
      </c>
      <c r="N1262" s="108">
        <v>1379</v>
      </c>
      <c r="O1262" s="107" t="s">
        <v>4545</v>
      </c>
      <c r="P1262" s="107"/>
      <c r="Q1262" s="107" t="s">
        <v>1259</v>
      </c>
      <c r="R1262" s="107" t="s">
        <v>2179</v>
      </c>
      <c r="S1262" s="107"/>
      <c r="T1262" s="93">
        <v>3200</v>
      </c>
      <c r="U1262" s="109">
        <v>15</v>
      </c>
      <c r="V1262" s="110">
        <v>46296</v>
      </c>
      <c r="W1262" s="110"/>
      <c r="X1262" s="107" t="s">
        <v>4342</v>
      </c>
      <c r="Y1262" s="107"/>
      <c r="Z1262" s="107"/>
      <c r="AA1262" s="107"/>
      <c r="AB1262" s="107"/>
      <c r="AC1262" s="107"/>
      <c r="AD1262" s="107" t="s">
        <v>1331</v>
      </c>
      <c r="AE1262" s="110"/>
      <c r="AF1262" s="106"/>
      <c r="AG1262" s="108">
        <v>0.2211258541562458</v>
      </c>
      <c r="AH1262" s="108">
        <v>0.212027043183416</v>
      </c>
      <c r="AI1262" s="108">
        <v>0.23955389441321939</v>
      </c>
      <c r="AJ1262" s="107" t="s">
        <v>1267</v>
      </c>
      <c r="AK1262" s="97">
        <v>191.8918162282273</v>
      </c>
      <c r="AL1262" s="108">
        <v>0.95217737425294502</v>
      </c>
      <c r="AM1262" s="111"/>
      <c r="AN1262" s="112">
        <v>17</v>
      </c>
      <c r="AO1262" s="113" t="s">
        <v>1266</v>
      </c>
      <c r="AP1262" s="113" t="s">
        <v>1267</v>
      </c>
      <c r="AQ1262" s="113" t="s">
        <v>1261</v>
      </c>
      <c r="AR1262" s="114" t="s">
        <v>1267</v>
      </c>
      <c r="AS1262" s="114"/>
      <c r="AT1262" s="107"/>
    </row>
    <row r="1263" spans="1:46" x14ac:dyDescent="0.25">
      <c r="A1263" s="106" t="s">
        <v>4546</v>
      </c>
      <c r="B1263" s="107" t="s">
        <v>1256</v>
      </c>
      <c r="C1263" s="107" t="s">
        <v>1257</v>
      </c>
      <c r="D1263" s="107" t="s">
        <v>34</v>
      </c>
      <c r="E1263" s="107" t="s">
        <v>22</v>
      </c>
      <c r="F1263" s="107" t="s">
        <v>45</v>
      </c>
      <c r="G1263" s="107" t="s">
        <v>4528</v>
      </c>
      <c r="H1263" s="107" t="s">
        <v>3006</v>
      </c>
      <c r="I1263" s="107" t="s">
        <v>1750</v>
      </c>
      <c r="J1263" s="107" t="s">
        <v>4542</v>
      </c>
      <c r="K1263" s="107" t="s">
        <v>2493</v>
      </c>
      <c r="L1263" s="108">
        <v>1148.2138933016292</v>
      </c>
      <c r="M1263" s="108">
        <v>400</v>
      </c>
      <c r="N1263" s="108">
        <v>1031</v>
      </c>
      <c r="O1263" s="106" t="s">
        <v>4547</v>
      </c>
      <c r="P1263" s="107"/>
      <c r="Q1263" s="107" t="s">
        <v>1259</v>
      </c>
      <c r="R1263" s="107" t="s">
        <v>2449</v>
      </c>
      <c r="S1263" s="107"/>
      <c r="T1263" s="93">
        <v>3200</v>
      </c>
      <c r="U1263" s="109">
        <v>15</v>
      </c>
      <c r="V1263" s="110">
        <v>46296</v>
      </c>
      <c r="W1263" s="110"/>
      <c r="X1263" s="107" t="s">
        <v>4342</v>
      </c>
      <c r="Y1263" s="107"/>
      <c r="Z1263" s="107"/>
      <c r="AA1263" s="107"/>
      <c r="AB1263" s="107"/>
      <c r="AC1263" s="107"/>
      <c r="AD1263" s="107" t="s">
        <v>1331</v>
      </c>
      <c r="AE1263" s="110"/>
      <c r="AF1263" s="106"/>
      <c r="AG1263" s="108">
        <v>0.15383641310075233</v>
      </c>
      <c r="AH1263" s="108">
        <v>0.14753696828974452</v>
      </c>
      <c r="AI1263" s="108">
        <v>0.16927819879331762</v>
      </c>
      <c r="AJ1263" s="106" t="s">
        <v>1267</v>
      </c>
      <c r="AK1263" s="108">
        <v>266.57158543059904</v>
      </c>
      <c r="AL1263" s="108">
        <v>0.71189261384700986</v>
      </c>
      <c r="AM1263" s="111"/>
      <c r="AN1263" s="112">
        <v>17</v>
      </c>
      <c r="AO1263" s="113" t="s">
        <v>1266</v>
      </c>
      <c r="AP1263" s="113" t="s">
        <v>1267</v>
      </c>
      <c r="AQ1263" s="113" t="s">
        <v>1261</v>
      </c>
      <c r="AR1263" s="114" t="s">
        <v>1267</v>
      </c>
      <c r="AS1263" s="114"/>
      <c r="AT1263" s="107"/>
    </row>
    <row r="1264" spans="1:46" x14ac:dyDescent="0.25">
      <c r="A1264" s="106" t="s">
        <v>4548</v>
      </c>
      <c r="B1264" s="107" t="s">
        <v>1269</v>
      </c>
      <c r="C1264" s="107" t="s">
        <v>1257</v>
      </c>
      <c r="D1264" s="107" t="s">
        <v>34</v>
      </c>
      <c r="E1264" s="107" t="s">
        <v>22</v>
      </c>
      <c r="F1264" s="107" t="s">
        <v>45</v>
      </c>
      <c r="G1264" s="107" t="s">
        <v>4528</v>
      </c>
      <c r="H1264" s="107" t="s">
        <v>2617</v>
      </c>
      <c r="I1264" s="107" t="s">
        <v>1750</v>
      </c>
      <c r="J1264" s="107" t="s">
        <v>4542</v>
      </c>
      <c r="K1264" s="107" t="s">
        <v>2493</v>
      </c>
      <c r="L1264" s="108">
        <v>1735.9693549227115</v>
      </c>
      <c r="M1264" s="108">
        <v>600</v>
      </c>
      <c r="N1264" s="108">
        <v>1558</v>
      </c>
      <c r="O1264" s="106" t="s">
        <v>4543</v>
      </c>
      <c r="P1264" s="107"/>
      <c r="Q1264" s="107" t="s">
        <v>1259</v>
      </c>
      <c r="R1264" s="107" t="s">
        <v>2052</v>
      </c>
      <c r="S1264" s="107"/>
      <c r="T1264" s="93">
        <v>3200</v>
      </c>
      <c r="U1264" s="109">
        <v>15</v>
      </c>
      <c r="V1264" s="110">
        <v>46296</v>
      </c>
      <c r="W1264" s="110"/>
      <c r="X1264" s="107" t="s">
        <v>4342</v>
      </c>
      <c r="Y1264" s="107"/>
      <c r="Z1264" s="107"/>
      <c r="AA1264" s="107"/>
      <c r="AB1264" s="107"/>
      <c r="AC1264" s="107"/>
      <c r="AD1264" s="107" t="s">
        <v>1331</v>
      </c>
      <c r="AE1264" s="110"/>
      <c r="AF1264" s="106"/>
      <c r="AG1264" s="108">
        <v>0.25832611042492637</v>
      </c>
      <c r="AH1264" s="108">
        <v>0.24760334384869326</v>
      </c>
      <c r="AI1264" s="108">
        <v>0.26959868232601408</v>
      </c>
      <c r="AJ1264" s="106" t="s">
        <v>1267</v>
      </c>
      <c r="AK1264" s="108">
        <v>166.54371442448539</v>
      </c>
      <c r="AL1264" s="108">
        <v>1.076301000052081</v>
      </c>
      <c r="AM1264" s="111"/>
      <c r="AN1264" s="112">
        <v>17</v>
      </c>
      <c r="AO1264" s="113" t="s">
        <v>1266</v>
      </c>
      <c r="AP1264" s="113" t="s">
        <v>1267</v>
      </c>
      <c r="AQ1264" s="113" t="s">
        <v>1261</v>
      </c>
      <c r="AR1264" s="114" t="s">
        <v>1267</v>
      </c>
      <c r="AS1264" s="114"/>
      <c r="AT1264" s="107"/>
    </row>
    <row r="1265" spans="1:46" x14ac:dyDescent="0.25">
      <c r="A1265" s="106" t="s">
        <v>4549</v>
      </c>
      <c r="B1265" s="107" t="s">
        <v>1269</v>
      </c>
      <c r="C1265" s="107" t="s">
        <v>1257</v>
      </c>
      <c r="D1265" s="107" t="s">
        <v>34</v>
      </c>
      <c r="E1265" s="107" t="s">
        <v>22</v>
      </c>
      <c r="F1265" s="107" t="s">
        <v>45</v>
      </c>
      <c r="G1265" s="107" t="s">
        <v>4528</v>
      </c>
      <c r="H1265" s="107" t="s">
        <v>2711</v>
      </c>
      <c r="I1265" s="107" t="s">
        <v>1750</v>
      </c>
      <c r="J1265" s="107" t="s">
        <v>4542</v>
      </c>
      <c r="K1265" s="107" t="s">
        <v>2493</v>
      </c>
      <c r="L1265" s="108">
        <v>1084.7280199798442</v>
      </c>
      <c r="M1265" s="108">
        <v>400</v>
      </c>
      <c r="N1265" s="108">
        <v>974</v>
      </c>
      <c r="O1265" s="106" t="s">
        <v>4545</v>
      </c>
      <c r="P1265" s="107"/>
      <c r="Q1265" s="107" t="s">
        <v>1259</v>
      </c>
      <c r="R1265" s="107" t="s">
        <v>2179</v>
      </c>
      <c r="S1265" s="107"/>
      <c r="T1265" s="93">
        <v>3200</v>
      </c>
      <c r="U1265" s="109">
        <v>15</v>
      </c>
      <c r="V1265" s="110">
        <v>46296</v>
      </c>
      <c r="W1265" s="110"/>
      <c r="X1265" s="107" t="s">
        <v>4342</v>
      </c>
      <c r="Y1265" s="107"/>
      <c r="Z1265" s="107"/>
      <c r="AA1265" s="107"/>
      <c r="AB1265" s="107"/>
      <c r="AC1265" s="107"/>
      <c r="AD1265" s="107" t="s">
        <v>1331</v>
      </c>
      <c r="AE1265" s="110"/>
      <c r="AF1265" s="106"/>
      <c r="AG1265" s="108">
        <v>0.15618316312413591</v>
      </c>
      <c r="AH1265" s="108">
        <v>0.14975659177711906</v>
      </c>
      <c r="AI1265" s="108">
        <v>0.16919905232666835</v>
      </c>
      <c r="AJ1265" s="106" t="s">
        <v>1267</v>
      </c>
      <c r="AK1265" s="108">
        <v>281.77983258201971</v>
      </c>
      <c r="AL1265" s="108">
        <v>0.67253137238750393</v>
      </c>
      <c r="AM1265" s="111"/>
      <c r="AN1265" s="112">
        <v>17</v>
      </c>
      <c r="AO1265" s="113" t="s">
        <v>1266</v>
      </c>
      <c r="AP1265" s="113" t="s">
        <v>1267</v>
      </c>
      <c r="AQ1265" s="113" t="s">
        <v>1261</v>
      </c>
      <c r="AR1265" s="114" t="s">
        <v>1267</v>
      </c>
      <c r="AS1265" s="114"/>
      <c r="AT1265" s="107"/>
    </row>
    <row r="1266" spans="1:46" x14ac:dyDescent="0.25">
      <c r="A1266" s="106" t="s">
        <v>4550</v>
      </c>
      <c r="B1266" s="107" t="s">
        <v>1269</v>
      </c>
      <c r="C1266" s="107" t="s">
        <v>1257</v>
      </c>
      <c r="D1266" s="107" t="s">
        <v>34</v>
      </c>
      <c r="E1266" s="107" t="s">
        <v>22</v>
      </c>
      <c r="F1266" s="107" t="s">
        <v>45</v>
      </c>
      <c r="G1266" s="107" t="s">
        <v>4528</v>
      </c>
      <c r="H1266" s="107" t="s">
        <v>3006</v>
      </c>
      <c r="I1266" s="107" t="s">
        <v>1750</v>
      </c>
      <c r="J1266" s="107" t="s">
        <v>4542</v>
      </c>
      <c r="K1266" s="107" t="s">
        <v>2493</v>
      </c>
      <c r="L1266" s="108">
        <v>1125.940102936903</v>
      </c>
      <c r="M1266" s="108">
        <v>400</v>
      </c>
      <c r="N1266" s="108">
        <v>1011</v>
      </c>
      <c r="O1266" s="106" t="s">
        <v>4547</v>
      </c>
      <c r="P1266" s="107"/>
      <c r="Q1266" s="107" t="s">
        <v>1259</v>
      </c>
      <c r="R1266" s="107" t="s">
        <v>2449</v>
      </c>
      <c r="S1266" s="107"/>
      <c r="T1266" s="93">
        <v>3200</v>
      </c>
      <c r="U1266" s="109">
        <v>15</v>
      </c>
      <c r="V1266" s="110">
        <v>46296</v>
      </c>
      <c r="W1266" s="110"/>
      <c r="X1266" s="107" t="s">
        <v>4342</v>
      </c>
      <c r="Y1266" s="107"/>
      <c r="Z1266" s="107"/>
      <c r="AA1266" s="107"/>
      <c r="AB1266" s="107"/>
      <c r="AC1266" s="107"/>
      <c r="AD1266" s="107" t="s">
        <v>1331</v>
      </c>
      <c r="AE1266" s="110"/>
      <c r="AF1266" s="106"/>
      <c r="AG1266" s="108">
        <v>0.15085219558182406</v>
      </c>
      <c r="AH1266" s="108">
        <v>0.14467495144610251</v>
      </c>
      <c r="AI1266" s="108">
        <v>0.16599443160043073</v>
      </c>
      <c r="AJ1266" s="106" t="s">
        <v>1267</v>
      </c>
      <c r="AK1266" s="108">
        <v>272.2914789061744</v>
      </c>
      <c r="AL1266" s="108">
        <v>0.69808286382087947</v>
      </c>
      <c r="AM1266" s="111"/>
      <c r="AN1266" s="112">
        <v>17</v>
      </c>
      <c r="AO1266" s="113" t="s">
        <v>1266</v>
      </c>
      <c r="AP1266" s="113" t="s">
        <v>1267</v>
      </c>
      <c r="AQ1266" s="113" t="s">
        <v>1261</v>
      </c>
      <c r="AR1266" s="114" t="s">
        <v>1267</v>
      </c>
      <c r="AS1266" s="114"/>
      <c r="AT1266" s="107"/>
    </row>
    <row r="1267" spans="1:46" x14ac:dyDescent="0.25">
      <c r="A1267" s="106" t="s">
        <v>4551</v>
      </c>
      <c r="B1267" s="107" t="s">
        <v>1271</v>
      </c>
      <c r="C1267" s="107" t="s">
        <v>1257</v>
      </c>
      <c r="D1267" s="107" t="s">
        <v>34</v>
      </c>
      <c r="E1267" s="107" t="s">
        <v>22</v>
      </c>
      <c r="F1267" s="107" t="s">
        <v>45</v>
      </c>
      <c r="G1267" s="107" t="s">
        <v>4528</v>
      </c>
      <c r="H1267" s="107" t="s">
        <v>2617</v>
      </c>
      <c r="I1267" s="107" t="s">
        <v>1750</v>
      </c>
      <c r="J1267" s="107" t="s">
        <v>4542</v>
      </c>
      <c r="K1267" s="107" t="s">
        <v>2493</v>
      </c>
      <c r="L1267" s="108">
        <v>2128.1780923635297</v>
      </c>
      <c r="M1267" s="93">
        <v>600</v>
      </c>
      <c r="N1267" s="108">
        <v>1910</v>
      </c>
      <c r="O1267" s="107" t="s">
        <v>4543</v>
      </c>
      <c r="P1267" s="107"/>
      <c r="Q1267" s="107" t="s">
        <v>1259</v>
      </c>
      <c r="R1267" s="107" t="s">
        <v>2052</v>
      </c>
      <c r="S1267" s="107"/>
      <c r="T1267" s="93">
        <v>3200</v>
      </c>
      <c r="U1267" s="109">
        <v>15</v>
      </c>
      <c r="V1267" s="110">
        <v>46296</v>
      </c>
      <c r="W1267" s="110"/>
      <c r="X1267" s="107" t="s">
        <v>4342</v>
      </c>
      <c r="Y1267" s="107"/>
      <c r="Z1267" s="107"/>
      <c r="AA1267" s="107"/>
      <c r="AB1267" s="107"/>
      <c r="AC1267" s="107"/>
      <c r="AD1267" s="107" t="s">
        <v>1331</v>
      </c>
      <c r="AE1267" s="110"/>
      <c r="AF1267" s="106"/>
      <c r="AG1267" s="108">
        <v>0.31668990430783661</v>
      </c>
      <c r="AH1267" s="108">
        <v>0.30354453578369966</v>
      </c>
      <c r="AI1267" s="108">
        <v>0.33050929604793772</v>
      </c>
      <c r="AJ1267" s="107" t="s">
        <v>1267</v>
      </c>
      <c r="AK1267" s="97">
        <v>131.29858252946846</v>
      </c>
      <c r="AL1267" s="108">
        <v>1.3194704172653879</v>
      </c>
      <c r="AM1267" s="111"/>
      <c r="AN1267" s="112">
        <v>17</v>
      </c>
      <c r="AO1267" s="113" t="s">
        <v>1266</v>
      </c>
      <c r="AP1267" s="113" t="s">
        <v>1267</v>
      </c>
      <c r="AQ1267" s="113" t="s">
        <v>1261</v>
      </c>
      <c r="AR1267" s="114" t="s">
        <v>1267</v>
      </c>
      <c r="AS1267" s="114"/>
      <c r="AT1267" s="107"/>
    </row>
    <row r="1268" spans="1:46" x14ac:dyDescent="0.25">
      <c r="A1268" s="106" t="s">
        <v>4552</v>
      </c>
      <c r="B1268" s="107" t="s">
        <v>1271</v>
      </c>
      <c r="C1268" s="107" t="s">
        <v>1257</v>
      </c>
      <c r="D1268" s="107" t="s">
        <v>34</v>
      </c>
      <c r="E1268" s="107" t="s">
        <v>22</v>
      </c>
      <c r="F1268" s="107" t="s">
        <v>45</v>
      </c>
      <c r="G1268" s="107" t="s">
        <v>4528</v>
      </c>
      <c r="H1268" s="107" t="s">
        <v>2711</v>
      </c>
      <c r="I1268" s="107" t="s">
        <v>1750</v>
      </c>
      <c r="J1268" s="107" t="s">
        <v>4542</v>
      </c>
      <c r="K1268" s="107" t="s">
        <v>2493</v>
      </c>
      <c r="L1268" s="108">
        <v>1304.1237283330572</v>
      </c>
      <c r="M1268" s="93">
        <v>400</v>
      </c>
      <c r="N1268" s="108">
        <v>1171</v>
      </c>
      <c r="O1268" s="107" t="s">
        <v>4545</v>
      </c>
      <c r="P1268" s="107"/>
      <c r="Q1268" s="107" t="s">
        <v>1259</v>
      </c>
      <c r="R1268" s="107" t="s">
        <v>2179</v>
      </c>
      <c r="S1268" s="107"/>
      <c r="T1268" s="93">
        <v>3200</v>
      </c>
      <c r="U1268" s="109">
        <v>15</v>
      </c>
      <c r="V1268" s="110">
        <v>46296</v>
      </c>
      <c r="W1268" s="110"/>
      <c r="X1268" s="107" t="s">
        <v>4342</v>
      </c>
      <c r="Y1268" s="107"/>
      <c r="Z1268" s="107"/>
      <c r="AA1268" s="107"/>
      <c r="AB1268" s="107"/>
      <c r="AC1268" s="107"/>
      <c r="AD1268" s="107" t="s">
        <v>1331</v>
      </c>
      <c r="AE1268" s="110"/>
      <c r="AF1268" s="106"/>
      <c r="AG1268" s="108">
        <v>0.18777257086074245</v>
      </c>
      <c r="AH1268" s="108">
        <v>0.1800461693747499</v>
      </c>
      <c r="AI1268" s="108">
        <v>0.20342103724284252</v>
      </c>
      <c r="AJ1268" s="107" t="s">
        <v>1267</v>
      </c>
      <c r="AK1268" s="97">
        <v>230.29013149985869</v>
      </c>
      <c r="AL1268" s="108">
        <v>0.80855671156649611</v>
      </c>
      <c r="AM1268" s="111"/>
      <c r="AN1268" s="112">
        <v>17</v>
      </c>
      <c r="AO1268" s="113" t="s">
        <v>1266</v>
      </c>
      <c r="AP1268" s="113" t="s">
        <v>1267</v>
      </c>
      <c r="AQ1268" s="113" t="s">
        <v>1261</v>
      </c>
      <c r="AR1268" s="114" t="s">
        <v>1267</v>
      </c>
      <c r="AS1268" s="114"/>
      <c r="AT1268" s="107"/>
    </row>
    <row r="1269" spans="1:46" x14ac:dyDescent="0.25">
      <c r="A1269" s="106" t="s">
        <v>4553</v>
      </c>
      <c r="B1269" s="107" t="s">
        <v>1271</v>
      </c>
      <c r="C1269" s="107" t="s">
        <v>1257</v>
      </c>
      <c r="D1269" s="107" t="s">
        <v>34</v>
      </c>
      <c r="E1269" s="107" t="s">
        <v>22</v>
      </c>
      <c r="F1269" s="107" t="s">
        <v>45</v>
      </c>
      <c r="G1269" s="107" t="s">
        <v>4528</v>
      </c>
      <c r="H1269" s="107" t="s">
        <v>3006</v>
      </c>
      <c r="I1269" s="107" t="s">
        <v>1750</v>
      </c>
      <c r="J1269" s="107" t="s">
        <v>4542</v>
      </c>
      <c r="K1269" s="107" t="s">
        <v>2493</v>
      </c>
      <c r="L1269" s="108">
        <v>1356.4738332118179</v>
      </c>
      <c r="M1269" s="93">
        <v>400</v>
      </c>
      <c r="N1269" s="108">
        <v>1218</v>
      </c>
      <c r="O1269" s="107" t="s">
        <v>4547</v>
      </c>
      <c r="P1269" s="107"/>
      <c r="Q1269" s="107" t="s">
        <v>1259</v>
      </c>
      <c r="R1269" s="107" t="s">
        <v>2449</v>
      </c>
      <c r="S1269" s="107"/>
      <c r="T1269" s="93">
        <v>3200</v>
      </c>
      <c r="U1269" s="109">
        <v>15</v>
      </c>
      <c r="V1269" s="110">
        <v>46296</v>
      </c>
      <c r="W1269" s="110"/>
      <c r="X1269" s="107" t="s">
        <v>4342</v>
      </c>
      <c r="Y1269" s="107"/>
      <c r="Z1269" s="107"/>
      <c r="AA1269" s="107"/>
      <c r="AB1269" s="107"/>
      <c r="AC1269" s="107"/>
      <c r="AD1269" s="107" t="s">
        <v>1331</v>
      </c>
      <c r="AE1269" s="110"/>
      <c r="AF1269" s="106"/>
      <c r="AG1269" s="108">
        <v>0.18173884690273165</v>
      </c>
      <c r="AH1269" s="108">
        <v>0.17429682577779712</v>
      </c>
      <c r="AI1269" s="108">
        <v>0.19998142204680977</v>
      </c>
      <c r="AJ1269" s="107" t="s">
        <v>1267</v>
      </c>
      <c r="AK1269" s="97">
        <v>222.17971758118026</v>
      </c>
      <c r="AL1269" s="108">
        <v>0.8410137765913267</v>
      </c>
      <c r="AM1269" s="111"/>
      <c r="AN1269" s="112">
        <v>17</v>
      </c>
      <c r="AO1269" s="113" t="s">
        <v>1266</v>
      </c>
      <c r="AP1269" s="113" t="s">
        <v>1267</v>
      </c>
      <c r="AQ1269" s="113" t="s">
        <v>1261</v>
      </c>
      <c r="AR1269" s="114" t="s">
        <v>1267</v>
      </c>
      <c r="AS1269" s="114"/>
      <c r="AT1269" s="107"/>
    </row>
    <row r="1270" spans="1:46" x14ac:dyDescent="0.25">
      <c r="A1270" s="106" t="s">
        <v>4554</v>
      </c>
      <c r="B1270" s="107" t="s">
        <v>1256</v>
      </c>
      <c r="C1270" s="107" t="s">
        <v>1257</v>
      </c>
      <c r="D1270" s="107" t="s">
        <v>34</v>
      </c>
      <c r="E1270" s="107" t="s">
        <v>22</v>
      </c>
      <c r="F1270" s="107" t="s">
        <v>45</v>
      </c>
      <c r="G1270" s="107" t="s">
        <v>4528</v>
      </c>
      <c r="H1270" s="107" t="s">
        <v>2509</v>
      </c>
      <c r="I1270" s="107" t="s">
        <v>1750</v>
      </c>
      <c r="J1270" s="107" t="s">
        <v>4529</v>
      </c>
      <c r="K1270" s="107" t="s">
        <v>2493</v>
      </c>
      <c r="L1270" s="108">
        <v>1994.4705682359781</v>
      </c>
      <c r="M1270" s="93">
        <v>800</v>
      </c>
      <c r="N1270" s="108">
        <v>1790</v>
      </c>
      <c r="O1270" s="107" t="s">
        <v>4555</v>
      </c>
      <c r="P1270" s="107" t="s">
        <v>2362</v>
      </c>
      <c r="Q1270" s="107" t="s">
        <v>1259</v>
      </c>
      <c r="R1270" s="107" t="s">
        <v>2052</v>
      </c>
      <c r="S1270" s="107"/>
      <c r="T1270" s="93">
        <v>900</v>
      </c>
      <c r="U1270" s="109">
        <v>15</v>
      </c>
      <c r="V1270" s="110">
        <v>46296</v>
      </c>
      <c r="W1270" s="110"/>
      <c r="X1270" s="107" t="s">
        <v>4556</v>
      </c>
      <c r="Y1270" s="107"/>
      <c r="Z1270" s="107"/>
      <c r="AA1270" s="107"/>
      <c r="AB1270" s="107"/>
      <c r="AC1270" s="107"/>
      <c r="AD1270" s="107" t="s">
        <v>1331</v>
      </c>
      <c r="AE1270" s="110"/>
      <c r="AF1270" s="106"/>
      <c r="AG1270" s="108">
        <v>0.29679315639320814</v>
      </c>
      <c r="AH1270" s="108">
        <v>0.28447367489676567</v>
      </c>
      <c r="AI1270" s="108">
        <v>1.1013131167903354</v>
      </c>
      <c r="AJ1270" s="107" t="s">
        <v>26</v>
      </c>
      <c r="AK1270" s="97">
        <v>22.115091341257713</v>
      </c>
      <c r="AL1270" s="108">
        <v>1.2365717523063064</v>
      </c>
      <c r="AM1270" s="111">
        <v>900</v>
      </c>
      <c r="AN1270" s="112">
        <v>17</v>
      </c>
      <c r="AO1270" s="113" t="s">
        <v>2027</v>
      </c>
      <c r="AP1270" s="113" t="s">
        <v>1267</v>
      </c>
      <c r="AQ1270" s="113" t="s">
        <v>1261</v>
      </c>
      <c r="AR1270" s="114" t="s">
        <v>1267</v>
      </c>
      <c r="AS1270" s="114"/>
      <c r="AT1270" s="107"/>
    </row>
    <row r="1271" spans="1:46" x14ac:dyDescent="0.25">
      <c r="A1271" s="106" t="s">
        <v>4557</v>
      </c>
      <c r="B1271" s="107" t="s">
        <v>1256</v>
      </c>
      <c r="C1271" s="107" t="s">
        <v>1257</v>
      </c>
      <c r="D1271" s="107" t="s">
        <v>34</v>
      </c>
      <c r="E1271" s="107" t="s">
        <v>22</v>
      </c>
      <c r="F1271" s="107" t="s">
        <v>45</v>
      </c>
      <c r="G1271" s="107" t="s">
        <v>4528</v>
      </c>
      <c r="H1271" s="107" t="s">
        <v>4558</v>
      </c>
      <c r="I1271" s="107" t="s">
        <v>1750</v>
      </c>
      <c r="J1271" s="107" t="s">
        <v>4529</v>
      </c>
      <c r="K1271" s="107" t="s">
        <v>2493</v>
      </c>
      <c r="L1271" s="108">
        <v>1357.5805506729264</v>
      </c>
      <c r="M1271" s="93">
        <v>800</v>
      </c>
      <c r="N1271" s="108">
        <v>1219</v>
      </c>
      <c r="O1271" s="107" t="s">
        <v>4559</v>
      </c>
      <c r="P1271" s="107" t="s">
        <v>2362</v>
      </c>
      <c r="Q1271" s="107" t="s">
        <v>1259</v>
      </c>
      <c r="R1271" s="107" t="s">
        <v>2179</v>
      </c>
      <c r="S1271" s="107"/>
      <c r="T1271" s="93">
        <v>900</v>
      </c>
      <c r="U1271" s="109">
        <v>15</v>
      </c>
      <c r="V1271" s="110">
        <v>46296</v>
      </c>
      <c r="W1271" s="110"/>
      <c r="X1271" s="107" t="s">
        <v>4556</v>
      </c>
      <c r="Y1271" s="107"/>
      <c r="Z1271" s="107"/>
      <c r="AA1271" s="107"/>
      <c r="AB1271" s="107"/>
      <c r="AC1271" s="107"/>
      <c r="AD1271" s="107" t="s">
        <v>1331</v>
      </c>
      <c r="AE1271" s="110"/>
      <c r="AF1271" s="106"/>
      <c r="AG1271" s="108">
        <v>0.19546948239047399</v>
      </c>
      <c r="AH1271" s="108">
        <v>0.18742637102290363</v>
      </c>
      <c r="AI1271" s="108">
        <v>0.75292227163571501</v>
      </c>
      <c r="AJ1271" s="107" t="s">
        <v>1267</v>
      </c>
      <c r="AK1271" s="97">
        <v>44.496155058577592</v>
      </c>
      <c r="AL1271" s="108">
        <v>0.84169994141721471</v>
      </c>
      <c r="AM1271" s="111">
        <v>900</v>
      </c>
      <c r="AN1271" s="112">
        <v>17</v>
      </c>
      <c r="AO1271" s="113" t="s">
        <v>2027</v>
      </c>
      <c r="AP1271" s="113" t="s">
        <v>1267</v>
      </c>
      <c r="AQ1271" s="113" t="s">
        <v>1261</v>
      </c>
      <c r="AR1271" s="114" t="s">
        <v>1267</v>
      </c>
      <c r="AS1271" s="114"/>
      <c r="AT1271" s="107"/>
    </row>
    <row r="1272" spans="1:46" x14ac:dyDescent="0.25">
      <c r="A1272" s="106" t="s">
        <v>4560</v>
      </c>
      <c r="B1272" s="107" t="s">
        <v>1256</v>
      </c>
      <c r="C1272" s="107" t="s">
        <v>1257</v>
      </c>
      <c r="D1272" s="107" t="s">
        <v>34</v>
      </c>
      <c r="E1272" s="107" t="s">
        <v>22</v>
      </c>
      <c r="F1272" s="107" t="s">
        <v>45</v>
      </c>
      <c r="G1272" s="107" t="s">
        <v>4528</v>
      </c>
      <c r="H1272" s="107" t="s">
        <v>2503</v>
      </c>
      <c r="I1272" s="107" t="s">
        <v>1750</v>
      </c>
      <c r="J1272" s="107" t="s">
        <v>4529</v>
      </c>
      <c r="K1272" s="107" t="s">
        <v>2493</v>
      </c>
      <c r="L1272" s="108">
        <v>1031.2764938868172</v>
      </c>
      <c r="M1272" s="93">
        <v>800</v>
      </c>
      <c r="N1272" s="108">
        <v>926</v>
      </c>
      <c r="O1272" s="107" t="s">
        <v>4561</v>
      </c>
      <c r="P1272" s="107" t="s">
        <v>2362</v>
      </c>
      <c r="Q1272" s="107" t="s">
        <v>1259</v>
      </c>
      <c r="R1272" s="107" t="s">
        <v>2449</v>
      </c>
      <c r="S1272" s="107"/>
      <c r="T1272" s="93">
        <v>900</v>
      </c>
      <c r="U1272" s="109">
        <v>15</v>
      </c>
      <c r="V1272" s="110">
        <v>46296</v>
      </c>
      <c r="W1272" s="110"/>
      <c r="X1272" s="107" t="s">
        <v>4556</v>
      </c>
      <c r="Y1272" s="107"/>
      <c r="Z1272" s="107"/>
      <c r="AA1272" s="107"/>
      <c r="AB1272" s="107"/>
      <c r="AC1272" s="107"/>
      <c r="AD1272" s="107" t="s">
        <v>1331</v>
      </c>
      <c r="AE1272" s="110"/>
      <c r="AF1272" s="106"/>
      <c r="AG1272" s="108">
        <v>0.13816927112637892</v>
      </c>
      <c r="AH1272" s="108">
        <v>0.13251137986062408</v>
      </c>
      <c r="AI1272" s="108">
        <v>0.54058105255346312</v>
      </c>
      <c r="AJ1272" s="107" t="s">
        <v>1267</v>
      </c>
      <c r="AK1272" s="97">
        <v>67.972809075009536</v>
      </c>
      <c r="AL1272" s="108">
        <v>0.63939142620982625</v>
      </c>
      <c r="AM1272" s="111">
        <v>900</v>
      </c>
      <c r="AN1272" s="112">
        <v>17</v>
      </c>
      <c r="AO1272" s="113" t="s">
        <v>2027</v>
      </c>
      <c r="AP1272" s="113" t="s">
        <v>1267</v>
      </c>
      <c r="AQ1272" s="113" t="s">
        <v>1261</v>
      </c>
      <c r="AR1272" s="114" t="s">
        <v>1267</v>
      </c>
      <c r="AS1272" s="114"/>
      <c r="AT1272" s="107"/>
    </row>
    <row r="1273" spans="1:46" x14ac:dyDescent="0.25">
      <c r="A1273" s="107" t="s">
        <v>4562</v>
      </c>
      <c r="B1273" s="107" t="s">
        <v>1269</v>
      </c>
      <c r="C1273" s="107" t="s">
        <v>1257</v>
      </c>
      <c r="D1273" s="107" t="s">
        <v>34</v>
      </c>
      <c r="E1273" s="107" t="s">
        <v>22</v>
      </c>
      <c r="F1273" s="107" t="s">
        <v>45</v>
      </c>
      <c r="G1273" s="107" t="s">
        <v>4528</v>
      </c>
      <c r="H1273" s="107" t="s">
        <v>2509</v>
      </c>
      <c r="I1273" s="107" t="s">
        <v>1750</v>
      </c>
      <c r="J1273" s="107" t="s">
        <v>4529</v>
      </c>
      <c r="K1273" s="107" t="s">
        <v>2493</v>
      </c>
      <c r="L1273" s="108">
        <v>1234.5661394443932</v>
      </c>
      <c r="M1273" s="108">
        <v>800</v>
      </c>
      <c r="N1273" s="108">
        <v>1108</v>
      </c>
      <c r="O1273" s="107" t="s">
        <v>4555</v>
      </c>
      <c r="P1273" s="107" t="s">
        <v>2362</v>
      </c>
      <c r="Q1273" s="107" t="s">
        <v>1259</v>
      </c>
      <c r="R1273" s="107" t="s">
        <v>2052</v>
      </c>
      <c r="S1273" s="107"/>
      <c r="T1273" s="93">
        <v>900</v>
      </c>
      <c r="U1273" s="107">
        <v>15</v>
      </c>
      <c r="V1273" s="110">
        <v>46296</v>
      </c>
      <c r="W1273" s="110"/>
      <c r="X1273" s="107" t="s">
        <v>4556</v>
      </c>
      <c r="Y1273" s="107"/>
      <c r="Z1273" s="107"/>
      <c r="AA1273" s="107"/>
      <c r="AB1273" s="107"/>
      <c r="AC1273" s="107"/>
      <c r="AD1273" s="107" t="s">
        <v>1331</v>
      </c>
      <c r="AE1273" s="110"/>
      <c r="AF1273" s="107"/>
      <c r="AG1273" s="108">
        <v>0.18371330574506961</v>
      </c>
      <c r="AH1273" s="108">
        <v>0.1760876155226907</v>
      </c>
      <c r="AI1273" s="108">
        <v>0.6817066667059728</v>
      </c>
      <c r="AJ1273" s="107" t="s">
        <v>1267</v>
      </c>
      <c r="AK1273" s="108">
        <v>50.931603323419807</v>
      </c>
      <c r="AL1273" s="108">
        <v>0.76543100645552331</v>
      </c>
      <c r="AM1273" s="111">
        <v>900</v>
      </c>
      <c r="AN1273" s="107">
        <v>17</v>
      </c>
      <c r="AO1273" s="113" t="s">
        <v>2027</v>
      </c>
      <c r="AP1273" s="113" t="s">
        <v>1267</v>
      </c>
      <c r="AQ1273" s="113" t="s">
        <v>1261</v>
      </c>
      <c r="AR1273" s="114" t="s">
        <v>1267</v>
      </c>
      <c r="AS1273" s="107"/>
      <c r="AT1273" s="107"/>
    </row>
    <row r="1274" spans="1:46" x14ac:dyDescent="0.25">
      <c r="A1274" s="106" t="s">
        <v>4563</v>
      </c>
      <c r="B1274" s="107" t="s">
        <v>1269</v>
      </c>
      <c r="C1274" s="107" t="s">
        <v>1257</v>
      </c>
      <c r="D1274" s="107" t="s">
        <v>34</v>
      </c>
      <c r="E1274" s="107" t="s">
        <v>22</v>
      </c>
      <c r="F1274" s="107" t="s">
        <v>45</v>
      </c>
      <c r="G1274" s="107" t="s">
        <v>4528</v>
      </c>
      <c r="H1274" s="107" t="s">
        <v>4558</v>
      </c>
      <c r="I1274" s="107" t="s">
        <v>1750</v>
      </c>
      <c r="J1274" s="107" t="s">
        <v>4529</v>
      </c>
      <c r="K1274" s="107" t="s">
        <v>2493</v>
      </c>
      <c r="L1274" s="108">
        <v>788.48812951306957</v>
      </c>
      <c r="M1274" s="108">
        <v>800</v>
      </c>
      <c r="N1274" s="108">
        <v>708</v>
      </c>
      <c r="O1274" s="106" t="s">
        <v>4559</v>
      </c>
      <c r="P1274" s="107" t="s">
        <v>2362</v>
      </c>
      <c r="Q1274" s="107" t="s">
        <v>1259</v>
      </c>
      <c r="R1274" s="107" t="s">
        <v>2179</v>
      </c>
      <c r="S1274" s="107"/>
      <c r="T1274" s="93">
        <v>900</v>
      </c>
      <c r="U1274" s="109">
        <v>15</v>
      </c>
      <c r="V1274" s="110">
        <v>46296</v>
      </c>
      <c r="W1274" s="110"/>
      <c r="X1274" s="107" t="s">
        <v>4556</v>
      </c>
      <c r="Y1274" s="107"/>
      <c r="Z1274" s="107"/>
      <c r="AA1274" s="107"/>
      <c r="AB1274" s="107"/>
      <c r="AC1274" s="107"/>
      <c r="AD1274" s="107" t="s">
        <v>1331</v>
      </c>
      <c r="AE1274" s="110"/>
      <c r="AF1274" s="106"/>
      <c r="AG1274" s="108">
        <v>0.11352944506354026</v>
      </c>
      <c r="AH1274" s="108">
        <v>0.10885797431026724</v>
      </c>
      <c r="AI1274" s="108">
        <v>0.43730022011327813</v>
      </c>
      <c r="AJ1274" s="106" t="s">
        <v>1267</v>
      </c>
      <c r="AK1274" s="108">
        <v>94.137834329507854</v>
      </c>
      <c r="AL1274" s="108">
        <v>0.48886264029810372</v>
      </c>
      <c r="AM1274" s="111">
        <v>900</v>
      </c>
      <c r="AN1274" s="112">
        <v>17</v>
      </c>
      <c r="AO1274" s="113" t="s">
        <v>2027</v>
      </c>
      <c r="AP1274" s="113" t="s">
        <v>1267</v>
      </c>
      <c r="AQ1274" s="113" t="s">
        <v>1261</v>
      </c>
      <c r="AR1274" s="114" t="s">
        <v>1267</v>
      </c>
      <c r="AS1274" s="114"/>
      <c r="AT1274" s="107"/>
    </row>
    <row r="1275" spans="1:46" x14ac:dyDescent="0.25">
      <c r="A1275" s="106" t="s">
        <v>4564</v>
      </c>
      <c r="B1275" s="107" t="s">
        <v>1269</v>
      </c>
      <c r="C1275" s="107" t="s">
        <v>1257</v>
      </c>
      <c r="D1275" s="107" t="s">
        <v>34</v>
      </c>
      <c r="E1275" s="107" t="s">
        <v>22</v>
      </c>
      <c r="F1275" s="107" t="s">
        <v>45</v>
      </c>
      <c r="G1275" s="107" t="s">
        <v>4528</v>
      </c>
      <c r="H1275" s="107" t="s">
        <v>2503</v>
      </c>
      <c r="I1275" s="107" t="s">
        <v>1750</v>
      </c>
      <c r="J1275" s="107" t="s">
        <v>4529</v>
      </c>
      <c r="K1275" s="107" t="s">
        <v>2493</v>
      </c>
      <c r="L1275" s="108">
        <v>850.85879193253606</v>
      </c>
      <c r="M1275" s="108">
        <v>800</v>
      </c>
      <c r="N1275" s="108">
        <v>764</v>
      </c>
      <c r="O1275" s="106" t="s">
        <v>4561</v>
      </c>
      <c r="P1275" s="107" t="s">
        <v>2362</v>
      </c>
      <c r="Q1275" s="107" t="s">
        <v>1259</v>
      </c>
      <c r="R1275" s="107" t="s">
        <v>2449</v>
      </c>
      <c r="S1275" s="107"/>
      <c r="T1275" s="93">
        <v>900</v>
      </c>
      <c r="U1275" s="109">
        <v>15</v>
      </c>
      <c r="V1275" s="110">
        <v>46296</v>
      </c>
      <c r="W1275" s="110"/>
      <c r="X1275" s="107" t="s">
        <v>4556</v>
      </c>
      <c r="Y1275" s="107"/>
      <c r="Z1275" s="107"/>
      <c r="AA1275" s="107"/>
      <c r="AB1275" s="107"/>
      <c r="AC1275" s="107"/>
      <c r="AD1275" s="107" t="s">
        <v>1331</v>
      </c>
      <c r="AE1275" s="110"/>
      <c r="AF1275" s="106"/>
      <c r="AG1275" s="108">
        <v>0.11399710922305992</v>
      </c>
      <c r="AH1275" s="108">
        <v>0.10932904342712396</v>
      </c>
      <c r="AI1275" s="108">
        <v>0.44600855739832174</v>
      </c>
      <c r="AJ1275" s="106" t="s">
        <v>1267</v>
      </c>
      <c r="AK1275" s="108">
        <v>87.171471236303105</v>
      </c>
      <c r="AL1275" s="108">
        <v>0.52753245099817192</v>
      </c>
      <c r="AM1275" s="111">
        <v>900</v>
      </c>
      <c r="AN1275" s="112">
        <v>17</v>
      </c>
      <c r="AO1275" s="113" t="s">
        <v>2027</v>
      </c>
      <c r="AP1275" s="113" t="s">
        <v>1267</v>
      </c>
      <c r="AQ1275" s="113" t="s">
        <v>1261</v>
      </c>
      <c r="AR1275" s="114" t="s">
        <v>1267</v>
      </c>
      <c r="AS1275" s="114"/>
      <c r="AT1275" s="107"/>
    </row>
    <row r="1276" spans="1:46" x14ac:dyDescent="0.25">
      <c r="A1276" s="106" t="s">
        <v>4565</v>
      </c>
      <c r="B1276" s="107" t="s">
        <v>1271</v>
      </c>
      <c r="C1276" s="107" t="s">
        <v>1257</v>
      </c>
      <c r="D1276" s="107" t="s">
        <v>34</v>
      </c>
      <c r="E1276" s="107" t="s">
        <v>22</v>
      </c>
      <c r="F1276" s="107" t="s">
        <v>45</v>
      </c>
      <c r="G1276" s="107" t="s">
        <v>4528</v>
      </c>
      <c r="H1276" s="107" t="s">
        <v>2509</v>
      </c>
      <c r="I1276" s="107" t="s">
        <v>1750</v>
      </c>
      <c r="J1276" s="107" t="s">
        <v>4529</v>
      </c>
      <c r="K1276" s="107" t="s">
        <v>2493</v>
      </c>
      <c r="L1276" s="108">
        <v>1552.1215092473283</v>
      </c>
      <c r="M1276" s="108">
        <v>800</v>
      </c>
      <c r="N1276" s="108">
        <v>1393</v>
      </c>
      <c r="O1276" s="106" t="s">
        <v>4555</v>
      </c>
      <c r="P1276" s="107" t="s">
        <v>2362</v>
      </c>
      <c r="Q1276" s="107" t="s">
        <v>1259</v>
      </c>
      <c r="R1276" s="107" t="s">
        <v>2052</v>
      </c>
      <c r="S1276" s="107"/>
      <c r="T1276" s="93">
        <v>900</v>
      </c>
      <c r="U1276" s="109">
        <v>15</v>
      </c>
      <c r="V1276" s="110">
        <v>46296</v>
      </c>
      <c r="W1276" s="110"/>
      <c r="X1276" s="107" t="s">
        <v>4556</v>
      </c>
      <c r="Y1276" s="107"/>
      <c r="Z1276" s="107"/>
      <c r="AA1276" s="107"/>
      <c r="AB1276" s="107"/>
      <c r="AC1276" s="107"/>
      <c r="AD1276" s="107" t="s">
        <v>1331</v>
      </c>
      <c r="AE1276" s="110"/>
      <c r="AF1276" s="106"/>
      <c r="AG1276" s="108">
        <v>0.23096808204231223</v>
      </c>
      <c r="AH1276" s="108">
        <v>0.22138091012915898</v>
      </c>
      <c r="AI1276" s="108">
        <v>0.85705540317817697</v>
      </c>
      <c r="AJ1276" s="106" t="s">
        <v>1267</v>
      </c>
      <c r="AK1276" s="108">
        <v>35.457559889134849</v>
      </c>
      <c r="AL1276" s="108">
        <v>0.96231533573334327</v>
      </c>
      <c r="AM1276" s="111">
        <v>900</v>
      </c>
      <c r="AN1276" s="112">
        <v>17</v>
      </c>
      <c r="AO1276" s="113" t="s">
        <v>2027</v>
      </c>
      <c r="AP1276" s="113" t="s">
        <v>1267</v>
      </c>
      <c r="AQ1276" s="113" t="s">
        <v>1261</v>
      </c>
      <c r="AR1276" s="114" t="s">
        <v>1267</v>
      </c>
      <c r="AS1276" s="114"/>
      <c r="AT1276" s="107"/>
    </row>
    <row r="1277" spans="1:46" x14ac:dyDescent="0.25">
      <c r="A1277" s="106" t="s">
        <v>4566</v>
      </c>
      <c r="B1277" s="107" t="s">
        <v>1271</v>
      </c>
      <c r="C1277" s="107" t="s">
        <v>1257</v>
      </c>
      <c r="D1277" s="107" t="s">
        <v>34</v>
      </c>
      <c r="E1277" s="107" t="s">
        <v>22</v>
      </c>
      <c r="F1277" s="107" t="s">
        <v>45</v>
      </c>
      <c r="G1277" s="107" t="s">
        <v>4528</v>
      </c>
      <c r="H1277" s="107" t="s">
        <v>4558</v>
      </c>
      <c r="I1277" s="107" t="s">
        <v>1750</v>
      </c>
      <c r="J1277" s="107" t="s">
        <v>4529</v>
      </c>
      <c r="K1277" s="107" t="s">
        <v>2493</v>
      </c>
      <c r="L1277" s="108">
        <v>971.13227250762236</v>
      </c>
      <c r="M1277" s="93">
        <v>800</v>
      </c>
      <c r="N1277" s="108">
        <v>872</v>
      </c>
      <c r="O1277" s="107" t="s">
        <v>4559</v>
      </c>
      <c r="P1277" s="107" t="s">
        <v>2362</v>
      </c>
      <c r="Q1277" s="107" t="s">
        <v>1259</v>
      </c>
      <c r="R1277" s="107" t="s">
        <v>2179</v>
      </c>
      <c r="S1277" s="107"/>
      <c r="T1277" s="93">
        <v>900</v>
      </c>
      <c r="U1277" s="109">
        <v>15</v>
      </c>
      <c r="V1277" s="110">
        <v>46296</v>
      </c>
      <c r="W1277" s="110"/>
      <c r="X1277" s="107" t="s">
        <v>4556</v>
      </c>
      <c r="Y1277" s="107"/>
      <c r="Z1277" s="107"/>
      <c r="AA1277" s="107"/>
      <c r="AB1277" s="107"/>
      <c r="AC1277" s="107"/>
      <c r="AD1277" s="107" t="s">
        <v>1331</v>
      </c>
      <c r="AE1277" s="110"/>
      <c r="AF1277" s="106"/>
      <c r="AG1277" s="108">
        <v>0.13982722612345638</v>
      </c>
      <c r="AH1277" s="108">
        <v>0.13407366327479242</v>
      </c>
      <c r="AI1277" s="108">
        <v>0.53859575132595849</v>
      </c>
      <c r="AJ1277" s="107" t="s">
        <v>1267</v>
      </c>
      <c r="AK1277" s="97">
        <v>71.865966896683005</v>
      </c>
      <c r="AL1277" s="108">
        <v>0.60210200895472632</v>
      </c>
      <c r="AM1277" s="111">
        <v>900</v>
      </c>
      <c r="AN1277" s="112">
        <v>17</v>
      </c>
      <c r="AO1277" s="113" t="s">
        <v>2027</v>
      </c>
      <c r="AP1277" s="113" t="s">
        <v>1267</v>
      </c>
      <c r="AQ1277" s="113" t="s">
        <v>1261</v>
      </c>
      <c r="AR1277" s="114" t="s">
        <v>1267</v>
      </c>
      <c r="AS1277" s="114"/>
      <c r="AT1277" s="107"/>
    </row>
    <row r="1278" spans="1:46" x14ac:dyDescent="0.25">
      <c r="A1278" s="106" t="s">
        <v>4567</v>
      </c>
      <c r="B1278" s="107" t="s">
        <v>1271</v>
      </c>
      <c r="C1278" s="107" t="s">
        <v>1257</v>
      </c>
      <c r="D1278" s="107" t="s">
        <v>34</v>
      </c>
      <c r="E1278" s="107" t="s">
        <v>22</v>
      </c>
      <c r="F1278" s="107" t="s">
        <v>45</v>
      </c>
      <c r="G1278" s="107" t="s">
        <v>4528</v>
      </c>
      <c r="H1278" s="107" t="s">
        <v>2503</v>
      </c>
      <c r="I1278" s="107" t="s">
        <v>1750</v>
      </c>
      <c r="J1278" s="107" t="s">
        <v>4529</v>
      </c>
      <c r="K1278" s="107" t="s">
        <v>2493</v>
      </c>
      <c r="L1278" s="108">
        <v>1037.9586309962351</v>
      </c>
      <c r="M1278" s="93">
        <v>800</v>
      </c>
      <c r="N1278" s="108">
        <v>932</v>
      </c>
      <c r="O1278" s="107" t="s">
        <v>4561</v>
      </c>
      <c r="P1278" s="107" t="s">
        <v>2362</v>
      </c>
      <c r="Q1278" s="107" t="s">
        <v>1259</v>
      </c>
      <c r="R1278" s="107" t="s">
        <v>2449</v>
      </c>
      <c r="S1278" s="107"/>
      <c r="T1278" s="93">
        <v>900</v>
      </c>
      <c r="U1278" s="109">
        <v>15</v>
      </c>
      <c r="V1278" s="110">
        <v>46296</v>
      </c>
      <c r="W1278" s="110"/>
      <c r="X1278" s="107" t="s">
        <v>4556</v>
      </c>
      <c r="Y1278" s="107"/>
      <c r="Z1278" s="107"/>
      <c r="AA1278" s="107"/>
      <c r="AB1278" s="107"/>
      <c r="AC1278" s="107"/>
      <c r="AD1278" s="107" t="s">
        <v>1331</v>
      </c>
      <c r="AE1278" s="110"/>
      <c r="AF1278" s="106"/>
      <c r="AG1278" s="108">
        <v>0.1390645363820574</v>
      </c>
      <c r="AH1278" s="108">
        <v>0.13336998491371668</v>
      </c>
      <c r="AI1278" s="108">
        <v>0.54408373755920925</v>
      </c>
      <c r="AJ1278" s="107" t="s">
        <v>1267</v>
      </c>
      <c r="AK1278" s="97">
        <v>67.389921700536931</v>
      </c>
      <c r="AL1278" s="108">
        <v>0.64353435121766545</v>
      </c>
      <c r="AM1278" s="111">
        <v>900</v>
      </c>
      <c r="AN1278" s="112">
        <v>17</v>
      </c>
      <c r="AO1278" s="113" t="s">
        <v>2027</v>
      </c>
      <c r="AP1278" s="113" t="s">
        <v>1267</v>
      </c>
      <c r="AQ1278" s="113" t="s">
        <v>1261</v>
      </c>
      <c r="AR1278" s="114" t="s">
        <v>1267</v>
      </c>
      <c r="AS1278" s="114"/>
      <c r="AT1278" s="107"/>
    </row>
    <row r="1279" spans="1:46" x14ac:dyDescent="0.25">
      <c r="A1279" s="106" t="s">
        <v>4568</v>
      </c>
      <c r="B1279" s="107" t="s">
        <v>1256</v>
      </c>
      <c r="C1279" s="107" t="s">
        <v>1257</v>
      </c>
      <c r="D1279" s="107" t="s">
        <v>34</v>
      </c>
      <c r="E1279" s="107" t="s">
        <v>22</v>
      </c>
      <c r="F1279" s="107" t="s">
        <v>45</v>
      </c>
      <c r="G1279" s="107" t="s">
        <v>4528</v>
      </c>
      <c r="H1279" s="107" t="s">
        <v>2509</v>
      </c>
      <c r="I1279" s="107" t="s">
        <v>1750</v>
      </c>
      <c r="J1279" s="107" t="s">
        <v>4542</v>
      </c>
      <c r="K1279" s="107" t="s">
        <v>2493</v>
      </c>
      <c r="L1279" s="108">
        <v>2261.8856164910812</v>
      </c>
      <c r="M1279" s="93">
        <v>2000</v>
      </c>
      <c r="N1279" s="108">
        <v>2030</v>
      </c>
      <c r="O1279" s="107" t="s">
        <v>4569</v>
      </c>
      <c r="P1279" s="107" t="s">
        <v>2362</v>
      </c>
      <c r="Q1279" s="107" t="s">
        <v>1259</v>
      </c>
      <c r="R1279" s="107" t="s">
        <v>2052</v>
      </c>
      <c r="S1279" s="107"/>
      <c r="T1279" s="93">
        <v>3200</v>
      </c>
      <c r="U1279" s="109">
        <v>15</v>
      </c>
      <c r="V1279" s="110">
        <v>46296</v>
      </c>
      <c r="W1279" s="110"/>
      <c r="X1279" s="107" t="s">
        <v>4556</v>
      </c>
      <c r="Y1279" s="107"/>
      <c r="Z1279" s="107"/>
      <c r="AA1279" s="107"/>
      <c r="AB1279" s="107"/>
      <c r="AC1279" s="107"/>
      <c r="AD1279" s="107" t="s">
        <v>1331</v>
      </c>
      <c r="AE1279" s="110"/>
      <c r="AF1279" s="106"/>
      <c r="AG1279" s="108">
        <v>0.33658665222246509</v>
      </c>
      <c r="AH1279" s="108">
        <v>0.32261539667063371</v>
      </c>
      <c r="AI1279" s="108">
        <v>0.35127427799859334</v>
      </c>
      <c r="AJ1279" s="107" t="s">
        <v>1267</v>
      </c>
      <c r="AK1279" s="97">
        <v>122.0769218444423</v>
      </c>
      <c r="AL1279" s="108">
        <v>1.4023690822244699</v>
      </c>
      <c r="AM1279" s="111">
        <v>3200</v>
      </c>
      <c r="AN1279" s="112">
        <v>17</v>
      </c>
      <c r="AO1279" s="113" t="s">
        <v>2027</v>
      </c>
      <c r="AP1279" s="113" t="s">
        <v>1267</v>
      </c>
      <c r="AQ1279" s="113" t="s">
        <v>1261</v>
      </c>
      <c r="AR1279" s="114" t="s">
        <v>1267</v>
      </c>
      <c r="AS1279" s="114"/>
      <c r="AT1279" s="107"/>
    </row>
    <row r="1280" spans="1:46" x14ac:dyDescent="0.25">
      <c r="A1280" s="106" t="s">
        <v>4570</v>
      </c>
      <c r="B1280" s="107" t="s">
        <v>1256</v>
      </c>
      <c r="C1280" s="107" t="s">
        <v>1257</v>
      </c>
      <c r="D1280" s="107" t="s">
        <v>34</v>
      </c>
      <c r="E1280" s="107" t="s">
        <v>22</v>
      </c>
      <c r="F1280" s="107" t="s">
        <v>45</v>
      </c>
      <c r="G1280" s="107" t="s">
        <v>4528</v>
      </c>
      <c r="H1280" s="107" t="s">
        <v>4558</v>
      </c>
      <c r="I1280" s="107" t="s">
        <v>1750</v>
      </c>
      <c r="J1280" s="107" t="s">
        <v>4542</v>
      </c>
      <c r="K1280" s="107" t="s">
        <v>2493</v>
      </c>
      <c r="L1280" s="108">
        <v>1535.7699584724901</v>
      </c>
      <c r="M1280" s="93">
        <v>2000</v>
      </c>
      <c r="N1280" s="108">
        <v>1379</v>
      </c>
      <c r="O1280" s="107" t="s">
        <v>4571</v>
      </c>
      <c r="P1280" s="107" t="s">
        <v>2362</v>
      </c>
      <c r="Q1280" s="107" t="s">
        <v>1259</v>
      </c>
      <c r="R1280" s="107" t="s">
        <v>2179</v>
      </c>
      <c r="S1280" s="107"/>
      <c r="T1280" s="93">
        <v>3200</v>
      </c>
      <c r="U1280" s="109">
        <v>15</v>
      </c>
      <c r="V1280" s="110">
        <v>46296</v>
      </c>
      <c r="W1280" s="110"/>
      <c r="X1280" s="107" t="s">
        <v>4556</v>
      </c>
      <c r="Y1280" s="107"/>
      <c r="Z1280" s="107"/>
      <c r="AA1280" s="107"/>
      <c r="AB1280" s="107"/>
      <c r="AC1280" s="107"/>
      <c r="AD1280" s="107" t="s">
        <v>1331</v>
      </c>
      <c r="AE1280" s="110"/>
      <c r="AF1280" s="106"/>
      <c r="AG1280" s="108">
        <v>0.2211258541562458</v>
      </c>
      <c r="AH1280" s="108">
        <v>0.212027043183416</v>
      </c>
      <c r="AI1280" s="108">
        <v>0.23955389441321939</v>
      </c>
      <c r="AJ1280" s="107" t="s">
        <v>1267</v>
      </c>
      <c r="AK1280" s="97">
        <v>191.8918162282273</v>
      </c>
      <c r="AL1280" s="108">
        <v>0.95217737425294502</v>
      </c>
      <c r="AM1280" s="111">
        <v>3200</v>
      </c>
      <c r="AN1280" s="112">
        <v>17</v>
      </c>
      <c r="AO1280" s="113" t="s">
        <v>2027</v>
      </c>
      <c r="AP1280" s="113" t="s">
        <v>1267</v>
      </c>
      <c r="AQ1280" s="113" t="s">
        <v>1261</v>
      </c>
      <c r="AR1280" s="114" t="s">
        <v>1267</v>
      </c>
      <c r="AS1280" s="114"/>
      <c r="AT1280" s="107"/>
    </row>
    <row r="1281" spans="1:46" x14ac:dyDescent="0.25">
      <c r="A1281" s="106" t="s">
        <v>4572</v>
      </c>
      <c r="B1281" s="107" t="s">
        <v>1256</v>
      </c>
      <c r="C1281" s="107" t="s">
        <v>1257</v>
      </c>
      <c r="D1281" s="107" t="s">
        <v>34</v>
      </c>
      <c r="E1281" s="107" t="s">
        <v>22</v>
      </c>
      <c r="F1281" s="107" t="s">
        <v>45</v>
      </c>
      <c r="G1281" s="107" t="s">
        <v>4528</v>
      </c>
      <c r="H1281" s="107" t="s">
        <v>2503</v>
      </c>
      <c r="I1281" s="107" t="s">
        <v>1750</v>
      </c>
      <c r="J1281" s="107" t="s">
        <v>4542</v>
      </c>
      <c r="K1281" s="107" t="s">
        <v>2493</v>
      </c>
      <c r="L1281" s="108">
        <v>1148.2138933016292</v>
      </c>
      <c r="M1281" s="93">
        <v>2000</v>
      </c>
      <c r="N1281" s="108">
        <v>1031</v>
      </c>
      <c r="O1281" s="107" t="s">
        <v>4573</v>
      </c>
      <c r="P1281" s="107" t="s">
        <v>2362</v>
      </c>
      <c r="Q1281" s="107" t="s">
        <v>1259</v>
      </c>
      <c r="R1281" s="107" t="s">
        <v>2449</v>
      </c>
      <c r="S1281" s="107"/>
      <c r="T1281" s="93">
        <v>3200</v>
      </c>
      <c r="U1281" s="109">
        <v>15</v>
      </c>
      <c r="V1281" s="110">
        <v>46296</v>
      </c>
      <c r="W1281" s="110"/>
      <c r="X1281" s="107" t="s">
        <v>4556</v>
      </c>
      <c r="Y1281" s="107"/>
      <c r="Z1281" s="107"/>
      <c r="AA1281" s="107"/>
      <c r="AB1281" s="107"/>
      <c r="AC1281" s="107"/>
      <c r="AD1281" s="107" t="s">
        <v>1331</v>
      </c>
      <c r="AE1281" s="110"/>
      <c r="AF1281" s="106"/>
      <c r="AG1281" s="108">
        <v>0.15383641310075233</v>
      </c>
      <c r="AH1281" s="108">
        <v>0.14753696828974452</v>
      </c>
      <c r="AI1281" s="108">
        <v>0.16927819879331762</v>
      </c>
      <c r="AJ1281" s="107" t="s">
        <v>1267</v>
      </c>
      <c r="AK1281" s="97">
        <v>266.57158543059904</v>
      </c>
      <c r="AL1281" s="108">
        <v>0.71189261384700986</v>
      </c>
      <c r="AM1281" s="111">
        <v>3200</v>
      </c>
      <c r="AN1281" s="112">
        <v>17</v>
      </c>
      <c r="AO1281" s="113" t="s">
        <v>2027</v>
      </c>
      <c r="AP1281" s="113" t="s">
        <v>1267</v>
      </c>
      <c r="AQ1281" s="113" t="s">
        <v>1261</v>
      </c>
      <c r="AR1281" s="114" t="s">
        <v>1267</v>
      </c>
      <c r="AS1281" s="114"/>
      <c r="AT1281" s="107"/>
    </row>
    <row r="1282" spans="1:46" x14ac:dyDescent="0.25">
      <c r="A1282" s="106" t="s">
        <v>4574</v>
      </c>
      <c r="B1282" s="107" t="s">
        <v>1269</v>
      </c>
      <c r="C1282" s="107" t="s">
        <v>1257</v>
      </c>
      <c r="D1282" s="107" t="s">
        <v>34</v>
      </c>
      <c r="E1282" s="107" t="s">
        <v>22</v>
      </c>
      <c r="F1282" s="107" t="s">
        <v>45</v>
      </c>
      <c r="G1282" s="107" t="s">
        <v>4528</v>
      </c>
      <c r="H1282" s="107" t="s">
        <v>2509</v>
      </c>
      <c r="I1282" s="107" t="s">
        <v>1750</v>
      </c>
      <c r="J1282" s="107" t="s">
        <v>4542</v>
      </c>
      <c r="K1282" s="107" t="s">
        <v>2493</v>
      </c>
      <c r="L1282" s="108">
        <v>1735.9693549227115</v>
      </c>
      <c r="M1282" s="93">
        <v>2000</v>
      </c>
      <c r="N1282" s="108">
        <v>1558</v>
      </c>
      <c r="O1282" s="107" t="s">
        <v>4569</v>
      </c>
      <c r="P1282" s="107" t="s">
        <v>2362</v>
      </c>
      <c r="Q1282" s="107" t="s">
        <v>1259</v>
      </c>
      <c r="R1282" s="107" t="s">
        <v>2052</v>
      </c>
      <c r="S1282" s="107"/>
      <c r="T1282" s="93">
        <v>3200</v>
      </c>
      <c r="U1282" s="109">
        <v>15</v>
      </c>
      <c r="V1282" s="110">
        <v>46296</v>
      </c>
      <c r="W1282" s="110"/>
      <c r="X1282" s="107" t="s">
        <v>4556</v>
      </c>
      <c r="Y1282" s="107"/>
      <c r="Z1282" s="107"/>
      <c r="AA1282" s="107"/>
      <c r="AB1282" s="107"/>
      <c r="AC1282" s="107"/>
      <c r="AD1282" s="107" t="s">
        <v>1331</v>
      </c>
      <c r="AE1282" s="110"/>
      <c r="AF1282" s="106"/>
      <c r="AG1282" s="108">
        <v>0.25832611042492637</v>
      </c>
      <c r="AH1282" s="108">
        <v>0.24760334384869326</v>
      </c>
      <c r="AI1282" s="108">
        <v>0.26959868232601408</v>
      </c>
      <c r="AJ1282" s="107" t="s">
        <v>1267</v>
      </c>
      <c r="AK1282" s="97">
        <v>166.54371442448539</v>
      </c>
      <c r="AL1282" s="108">
        <v>1.076301000052081</v>
      </c>
      <c r="AM1282" s="111">
        <v>3200</v>
      </c>
      <c r="AN1282" s="112">
        <v>17</v>
      </c>
      <c r="AO1282" s="113" t="s">
        <v>2027</v>
      </c>
      <c r="AP1282" s="113" t="s">
        <v>1267</v>
      </c>
      <c r="AQ1282" s="113" t="s">
        <v>1261</v>
      </c>
      <c r="AR1282" s="114" t="s">
        <v>1267</v>
      </c>
      <c r="AS1282" s="114"/>
      <c r="AT1282" s="107"/>
    </row>
    <row r="1283" spans="1:46" x14ac:dyDescent="0.25">
      <c r="A1283" s="106" t="s">
        <v>4575</v>
      </c>
      <c r="B1283" s="107" t="s">
        <v>1269</v>
      </c>
      <c r="C1283" s="107" t="s">
        <v>1257</v>
      </c>
      <c r="D1283" s="107" t="s">
        <v>34</v>
      </c>
      <c r="E1283" s="107" t="s">
        <v>22</v>
      </c>
      <c r="F1283" s="107" t="s">
        <v>45</v>
      </c>
      <c r="G1283" s="107" t="s">
        <v>4528</v>
      </c>
      <c r="H1283" s="107" t="s">
        <v>4558</v>
      </c>
      <c r="I1283" s="107" t="s">
        <v>1750</v>
      </c>
      <c r="J1283" s="107" t="s">
        <v>4542</v>
      </c>
      <c r="K1283" s="107" t="s">
        <v>2493</v>
      </c>
      <c r="L1283" s="108">
        <v>1084.7280199798442</v>
      </c>
      <c r="M1283" s="108">
        <v>2000</v>
      </c>
      <c r="N1283" s="108">
        <v>974</v>
      </c>
      <c r="O1283" s="106" t="s">
        <v>4571</v>
      </c>
      <c r="P1283" s="107" t="s">
        <v>2362</v>
      </c>
      <c r="Q1283" s="107" t="s">
        <v>1259</v>
      </c>
      <c r="R1283" s="107" t="s">
        <v>2179</v>
      </c>
      <c r="S1283" s="107"/>
      <c r="T1283" s="93">
        <v>3200</v>
      </c>
      <c r="U1283" s="109">
        <v>15</v>
      </c>
      <c r="V1283" s="110">
        <v>46296</v>
      </c>
      <c r="W1283" s="110"/>
      <c r="X1283" s="107" t="s">
        <v>4556</v>
      </c>
      <c r="Y1283" s="107"/>
      <c r="Z1283" s="107"/>
      <c r="AA1283" s="107"/>
      <c r="AB1283" s="107"/>
      <c r="AC1283" s="107"/>
      <c r="AD1283" s="107" t="s">
        <v>1331</v>
      </c>
      <c r="AE1283" s="110"/>
      <c r="AF1283" s="106"/>
      <c r="AG1283" s="108">
        <v>0.15618316312413591</v>
      </c>
      <c r="AH1283" s="108">
        <v>0.14975659177711906</v>
      </c>
      <c r="AI1283" s="108">
        <v>0.16919905232666835</v>
      </c>
      <c r="AJ1283" s="106" t="s">
        <v>1267</v>
      </c>
      <c r="AK1283" s="108">
        <v>281.77983258201971</v>
      </c>
      <c r="AL1283" s="108">
        <v>0.67253137238750393</v>
      </c>
      <c r="AM1283" s="111">
        <v>3200</v>
      </c>
      <c r="AN1283" s="112">
        <v>17</v>
      </c>
      <c r="AO1283" s="113" t="s">
        <v>2027</v>
      </c>
      <c r="AP1283" s="113" t="s">
        <v>1267</v>
      </c>
      <c r="AQ1283" s="113" t="s">
        <v>1261</v>
      </c>
      <c r="AR1283" s="114" t="s">
        <v>1267</v>
      </c>
      <c r="AS1283" s="114"/>
      <c r="AT1283" s="107"/>
    </row>
    <row r="1284" spans="1:46" x14ac:dyDescent="0.25">
      <c r="A1284" s="106" t="s">
        <v>4576</v>
      </c>
      <c r="B1284" s="107" t="s">
        <v>1269</v>
      </c>
      <c r="C1284" s="107" t="s">
        <v>1257</v>
      </c>
      <c r="D1284" s="107" t="s">
        <v>34</v>
      </c>
      <c r="E1284" s="107" t="s">
        <v>22</v>
      </c>
      <c r="F1284" s="107" t="s">
        <v>45</v>
      </c>
      <c r="G1284" s="107" t="s">
        <v>4528</v>
      </c>
      <c r="H1284" s="107" t="s">
        <v>2503</v>
      </c>
      <c r="I1284" s="107" t="s">
        <v>1750</v>
      </c>
      <c r="J1284" s="107" t="s">
        <v>4542</v>
      </c>
      <c r="K1284" s="107" t="s">
        <v>2493</v>
      </c>
      <c r="L1284" s="108">
        <v>1125.940102936903</v>
      </c>
      <c r="M1284" s="108">
        <v>2000</v>
      </c>
      <c r="N1284" s="108">
        <v>1011</v>
      </c>
      <c r="O1284" s="106" t="s">
        <v>4573</v>
      </c>
      <c r="P1284" s="107" t="s">
        <v>2362</v>
      </c>
      <c r="Q1284" s="107" t="s">
        <v>1259</v>
      </c>
      <c r="R1284" s="107" t="s">
        <v>2449</v>
      </c>
      <c r="S1284" s="107"/>
      <c r="T1284" s="93">
        <v>3200</v>
      </c>
      <c r="U1284" s="109">
        <v>15</v>
      </c>
      <c r="V1284" s="110">
        <v>46296</v>
      </c>
      <c r="W1284" s="110"/>
      <c r="X1284" s="107" t="s">
        <v>4556</v>
      </c>
      <c r="Y1284" s="107"/>
      <c r="Z1284" s="107"/>
      <c r="AA1284" s="107"/>
      <c r="AB1284" s="107"/>
      <c r="AC1284" s="107"/>
      <c r="AD1284" s="107" t="s">
        <v>1331</v>
      </c>
      <c r="AE1284" s="110"/>
      <c r="AF1284" s="106"/>
      <c r="AG1284" s="108">
        <v>0.15085219558182406</v>
      </c>
      <c r="AH1284" s="108">
        <v>0.14467495144610251</v>
      </c>
      <c r="AI1284" s="108">
        <v>0.16599443160043073</v>
      </c>
      <c r="AJ1284" s="106" t="s">
        <v>1267</v>
      </c>
      <c r="AK1284" s="108">
        <v>272.2914789061744</v>
      </c>
      <c r="AL1284" s="108">
        <v>0.69808286382087947</v>
      </c>
      <c r="AM1284" s="111">
        <v>3200</v>
      </c>
      <c r="AN1284" s="112">
        <v>17</v>
      </c>
      <c r="AO1284" s="113" t="s">
        <v>2027</v>
      </c>
      <c r="AP1284" s="113" t="s">
        <v>1267</v>
      </c>
      <c r="AQ1284" s="113" t="s">
        <v>1261</v>
      </c>
      <c r="AR1284" s="114" t="s">
        <v>1267</v>
      </c>
      <c r="AS1284" s="114"/>
      <c r="AT1284" s="107"/>
    </row>
    <row r="1285" spans="1:46" x14ac:dyDescent="0.25">
      <c r="A1285" s="106" t="s">
        <v>4577</v>
      </c>
      <c r="B1285" s="107" t="s">
        <v>1271</v>
      </c>
      <c r="C1285" s="107" t="s">
        <v>1257</v>
      </c>
      <c r="D1285" s="107" t="s">
        <v>34</v>
      </c>
      <c r="E1285" s="107" t="s">
        <v>22</v>
      </c>
      <c r="F1285" s="107" t="s">
        <v>45</v>
      </c>
      <c r="G1285" s="107" t="s">
        <v>4528</v>
      </c>
      <c r="H1285" s="107" t="s">
        <v>2509</v>
      </c>
      <c r="I1285" s="107" t="s">
        <v>1750</v>
      </c>
      <c r="J1285" s="107" t="s">
        <v>4542</v>
      </c>
      <c r="K1285" s="107" t="s">
        <v>2493</v>
      </c>
      <c r="L1285" s="108">
        <v>2128.1780923635297</v>
      </c>
      <c r="M1285" s="108">
        <v>2000</v>
      </c>
      <c r="N1285" s="108">
        <v>1910</v>
      </c>
      <c r="O1285" s="106" t="s">
        <v>4569</v>
      </c>
      <c r="P1285" s="107" t="s">
        <v>2362</v>
      </c>
      <c r="Q1285" s="107" t="s">
        <v>1259</v>
      </c>
      <c r="R1285" s="107" t="s">
        <v>2052</v>
      </c>
      <c r="S1285" s="107"/>
      <c r="T1285" s="93">
        <v>3200</v>
      </c>
      <c r="U1285" s="109">
        <v>15</v>
      </c>
      <c r="V1285" s="110">
        <v>46296</v>
      </c>
      <c r="W1285" s="110"/>
      <c r="X1285" s="107" t="s">
        <v>4556</v>
      </c>
      <c r="Y1285" s="107"/>
      <c r="Z1285" s="107"/>
      <c r="AA1285" s="107"/>
      <c r="AB1285" s="107"/>
      <c r="AC1285" s="107"/>
      <c r="AD1285" s="107" t="s">
        <v>1331</v>
      </c>
      <c r="AE1285" s="110"/>
      <c r="AF1285" s="106"/>
      <c r="AG1285" s="108">
        <v>0.31668990430783661</v>
      </c>
      <c r="AH1285" s="108">
        <v>0.30354453578369966</v>
      </c>
      <c r="AI1285" s="108">
        <v>0.33050929604793772</v>
      </c>
      <c r="AJ1285" s="106" t="s">
        <v>1267</v>
      </c>
      <c r="AK1285" s="108">
        <v>131.29858252946846</v>
      </c>
      <c r="AL1285" s="108">
        <v>1.3194704172653879</v>
      </c>
      <c r="AM1285" s="111">
        <v>3200</v>
      </c>
      <c r="AN1285" s="112">
        <v>17</v>
      </c>
      <c r="AO1285" s="113" t="s">
        <v>2027</v>
      </c>
      <c r="AP1285" s="113" t="s">
        <v>1267</v>
      </c>
      <c r="AQ1285" s="113" t="s">
        <v>1261</v>
      </c>
      <c r="AR1285" s="114" t="s">
        <v>1267</v>
      </c>
      <c r="AS1285" s="114"/>
      <c r="AT1285" s="107"/>
    </row>
    <row r="1286" spans="1:46" x14ac:dyDescent="0.25">
      <c r="A1286" s="106" t="s">
        <v>4578</v>
      </c>
      <c r="B1286" s="107" t="s">
        <v>1271</v>
      </c>
      <c r="C1286" s="107" t="s">
        <v>1257</v>
      </c>
      <c r="D1286" s="107" t="s">
        <v>34</v>
      </c>
      <c r="E1286" s="107" t="s">
        <v>22</v>
      </c>
      <c r="F1286" s="107" t="s">
        <v>45</v>
      </c>
      <c r="G1286" s="107" t="s">
        <v>4528</v>
      </c>
      <c r="H1286" s="107" t="s">
        <v>4558</v>
      </c>
      <c r="I1286" s="107" t="s">
        <v>1750</v>
      </c>
      <c r="J1286" s="107" t="s">
        <v>4542</v>
      </c>
      <c r="K1286" s="107" t="s">
        <v>2493</v>
      </c>
      <c r="L1286" s="108">
        <v>1304.1237283330572</v>
      </c>
      <c r="M1286" s="108">
        <v>2000</v>
      </c>
      <c r="N1286" s="108">
        <v>1171</v>
      </c>
      <c r="O1286" s="106" t="s">
        <v>4571</v>
      </c>
      <c r="P1286" s="107" t="s">
        <v>2362</v>
      </c>
      <c r="Q1286" s="107" t="s">
        <v>1259</v>
      </c>
      <c r="R1286" s="107" t="s">
        <v>2179</v>
      </c>
      <c r="S1286" s="107"/>
      <c r="T1286" s="93">
        <v>3200</v>
      </c>
      <c r="U1286" s="109">
        <v>15</v>
      </c>
      <c r="V1286" s="110">
        <v>46296</v>
      </c>
      <c r="W1286" s="110"/>
      <c r="X1286" s="107" t="s">
        <v>4556</v>
      </c>
      <c r="Y1286" s="107"/>
      <c r="Z1286" s="107"/>
      <c r="AA1286" s="107"/>
      <c r="AB1286" s="107"/>
      <c r="AC1286" s="107"/>
      <c r="AD1286" s="107" t="s">
        <v>1331</v>
      </c>
      <c r="AE1286" s="110"/>
      <c r="AF1286" s="106"/>
      <c r="AG1286" s="108">
        <v>0.18777257086074245</v>
      </c>
      <c r="AH1286" s="108">
        <v>0.1800461693747499</v>
      </c>
      <c r="AI1286" s="108">
        <v>0.20342103724284252</v>
      </c>
      <c r="AJ1286" s="106" t="s">
        <v>1267</v>
      </c>
      <c r="AK1286" s="108">
        <v>230.29013149985869</v>
      </c>
      <c r="AL1286" s="108">
        <v>0.80855671156649611</v>
      </c>
      <c r="AM1286" s="111">
        <v>3200</v>
      </c>
      <c r="AN1286" s="112">
        <v>17</v>
      </c>
      <c r="AO1286" s="113" t="s">
        <v>2027</v>
      </c>
      <c r="AP1286" s="113" t="s">
        <v>1267</v>
      </c>
      <c r="AQ1286" s="113" t="s">
        <v>1261</v>
      </c>
      <c r="AR1286" s="114" t="s">
        <v>1267</v>
      </c>
      <c r="AS1286" s="114"/>
      <c r="AT1286" s="107"/>
    </row>
    <row r="1287" spans="1:46" x14ac:dyDescent="0.25">
      <c r="A1287" s="106" t="s">
        <v>4579</v>
      </c>
      <c r="B1287" s="107" t="s">
        <v>1271</v>
      </c>
      <c r="C1287" s="107" t="s">
        <v>1257</v>
      </c>
      <c r="D1287" s="107" t="s">
        <v>34</v>
      </c>
      <c r="E1287" s="107" t="s">
        <v>22</v>
      </c>
      <c r="F1287" s="107" t="s">
        <v>45</v>
      </c>
      <c r="G1287" s="107" t="s">
        <v>4528</v>
      </c>
      <c r="H1287" s="107" t="s">
        <v>2503</v>
      </c>
      <c r="I1287" s="107" t="s">
        <v>1750</v>
      </c>
      <c r="J1287" s="107" t="s">
        <v>4542</v>
      </c>
      <c r="K1287" s="107" t="s">
        <v>2493</v>
      </c>
      <c r="L1287" s="108">
        <v>1356.4738332118179</v>
      </c>
      <c r="M1287" s="93">
        <v>2000</v>
      </c>
      <c r="N1287" s="108">
        <v>1218</v>
      </c>
      <c r="O1287" s="107" t="s">
        <v>4573</v>
      </c>
      <c r="P1287" s="107" t="s">
        <v>2362</v>
      </c>
      <c r="Q1287" s="107" t="s">
        <v>1259</v>
      </c>
      <c r="R1287" s="107" t="s">
        <v>2449</v>
      </c>
      <c r="S1287" s="107"/>
      <c r="T1287" s="93">
        <v>3200</v>
      </c>
      <c r="U1287" s="109">
        <v>15</v>
      </c>
      <c r="V1287" s="110">
        <v>46296</v>
      </c>
      <c r="W1287" s="110"/>
      <c r="X1287" s="107" t="s">
        <v>4556</v>
      </c>
      <c r="Y1287" s="107"/>
      <c r="Z1287" s="107"/>
      <c r="AA1287" s="107"/>
      <c r="AB1287" s="107"/>
      <c r="AC1287" s="107"/>
      <c r="AD1287" s="107" t="s">
        <v>1331</v>
      </c>
      <c r="AE1287" s="110"/>
      <c r="AF1287" s="106"/>
      <c r="AG1287" s="108">
        <v>0.18173884690273165</v>
      </c>
      <c r="AH1287" s="108">
        <v>0.17429682577779712</v>
      </c>
      <c r="AI1287" s="108">
        <v>0.19998142204680977</v>
      </c>
      <c r="AJ1287" s="107" t="s">
        <v>1267</v>
      </c>
      <c r="AK1287" s="97">
        <v>222.17971758118026</v>
      </c>
      <c r="AL1287" s="108">
        <v>0.8410137765913267</v>
      </c>
      <c r="AM1287" s="111">
        <v>3200</v>
      </c>
      <c r="AN1287" s="112">
        <v>17</v>
      </c>
      <c r="AO1287" s="113" t="s">
        <v>2027</v>
      </c>
      <c r="AP1287" s="113" t="s">
        <v>1267</v>
      </c>
      <c r="AQ1287" s="113" t="s">
        <v>1261</v>
      </c>
      <c r="AR1287" s="114" t="s">
        <v>1267</v>
      </c>
      <c r="AS1287" s="114"/>
      <c r="AT1287" s="107"/>
    </row>
    <row r="1288" spans="1:46" x14ac:dyDescent="0.25">
      <c r="A1288" s="106" t="s">
        <v>4580</v>
      </c>
      <c r="B1288" s="107" t="s">
        <v>1256</v>
      </c>
      <c r="C1288" s="107" t="s">
        <v>2879</v>
      </c>
      <c r="D1288" s="107" t="s">
        <v>34</v>
      </c>
      <c r="E1288" s="107" t="s">
        <v>64</v>
      </c>
      <c r="F1288" s="107" t="s">
        <v>3156</v>
      </c>
      <c r="G1288" s="107" t="s">
        <v>4581</v>
      </c>
      <c r="H1288" s="107" t="s">
        <v>4582</v>
      </c>
      <c r="I1288" s="107" t="s">
        <v>4583</v>
      </c>
      <c r="J1288" s="107"/>
      <c r="K1288" s="107" t="s">
        <v>4584</v>
      </c>
      <c r="L1288" s="108">
        <v>968.58089464732222</v>
      </c>
      <c r="M1288" s="93">
        <v>6330</v>
      </c>
      <c r="N1288" s="108">
        <v>870</v>
      </c>
      <c r="O1288" s="107" t="s">
        <v>4585</v>
      </c>
      <c r="P1288" s="107" t="s">
        <v>2362</v>
      </c>
      <c r="Q1288" s="107" t="s">
        <v>1377</v>
      </c>
      <c r="R1288" s="107" t="s">
        <v>2179</v>
      </c>
      <c r="S1288" s="107"/>
      <c r="T1288" s="93">
        <v>17092</v>
      </c>
      <c r="U1288" s="109">
        <v>45</v>
      </c>
      <c r="V1288" s="110">
        <v>46296</v>
      </c>
      <c r="W1288" s="110"/>
      <c r="X1288" s="107" t="s">
        <v>4586</v>
      </c>
      <c r="Y1288" s="107"/>
      <c r="Z1288" s="107" t="s">
        <v>4587</v>
      </c>
      <c r="AA1288" s="107" t="s">
        <v>4588</v>
      </c>
      <c r="AB1288" s="107"/>
      <c r="AC1288" s="107"/>
      <c r="AD1288" s="107" t="s">
        <v>1331</v>
      </c>
      <c r="AE1288" s="110"/>
      <c r="AF1288" s="106"/>
      <c r="AG1288" s="108">
        <v>0.16167405413038494</v>
      </c>
      <c r="AH1288" s="108">
        <v>0.13859688233408701</v>
      </c>
      <c r="AI1288" s="108">
        <v>6.8074207744702173E-2</v>
      </c>
      <c r="AJ1288" s="107" t="s">
        <v>1267</v>
      </c>
      <c r="AK1288" s="97">
        <v>1057.2674808270999</v>
      </c>
      <c r="AL1288" s="108">
        <v>0.20017338489378031</v>
      </c>
      <c r="AM1288" s="111">
        <v>6330</v>
      </c>
      <c r="AN1288" s="112">
        <v>17</v>
      </c>
      <c r="AO1288" s="113" t="s">
        <v>2027</v>
      </c>
      <c r="AP1288" s="113" t="s">
        <v>1267</v>
      </c>
      <c r="AQ1288" s="113" t="s">
        <v>1261</v>
      </c>
      <c r="AR1288" s="114" t="s">
        <v>1267</v>
      </c>
      <c r="AS1288" s="114"/>
      <c r="AT1288" s="107" t="s">
        <v>4589</v>
      </c>
    </row>
    <row r="1289" spans="1:46" x14ac:dyDescent="0.25">
      <c r="A1289" s="106" t="s">
        <v>4590</v>
      </c>
      <c r="B1289" s="107" t="s">
        <v>1256</v>
      </c>
      <c r="C1289" s="107" t="s">
        <v>2879</v>
      </c>
      <c r="D1289" s="107" t="s">
        <v>34</v>
      </c>
      <c r="E1289" s="107" t="s">
        <v>64</v>
      </c>
      <c r="F1289" s="107" t="s">
        <v>3156</v>
      </c>
      <c r="G1289" s="107" t="s">
        <v>4581</v>
      </c>
      <c r="H1289" s="107" t="s">
        <v>4582</v>
      </c>
      <c r="I1289" s="107" t="s">
        <v>4591</v>
      </c>
      <c r="J1289" s="107"/>
      <c r="K1289" s="107" t="s">
        <v>4584</v>
      </c>
      <c r="L1289" s="108">
        <v>872.83611655574782</v>
      </c>
      <c r="M1289" s="93">
        <v>6330</v>
      </c>
      <c r="N1289" s="108">
        <v>784</v>
      </c>
      <c r="O1289" s="107" t="s">
        <v>4592</v>
      </c>
      <c r="P1289" s="107" t="s">
        <v>2362</v>
      </c>
      <c r="Q1289" s="107" t="s">
        <v>1377</v>
      </c>
      <c r="R1289" s="107" t="s">
        <v>2179</v>
      </c>
      <c r="S1289" s="107"/>
      <c r="T1289" s="93">
        <v>21930</v>
      </c>
      <c r="U1289" s="109">
        <v>45</v>
      </c>
      <c r="V1289" s="110">
        <v>46296</v>
      </c>
      <c r="W1289" s="110"/>
      <c r="X1289" s="107" t="s">
        <v>4586</v>
      </c>
      <c r="Y1289" s="107"/>
      <c r="Z1289" s="107" t="s">
        <v>4587</v>
      </c>
      <c r="AA1289" s="107" t="s">
        <v>4588</v>
      </c>
      <c r="AB1289" s="107"/>
      <c r="AC1289" s="107"/>
      <c r="AD1289" s="107" t="s">
        <v>1331</v>
      </c>
      <c r="AE1289" s="110"/>
      <c r="AF1289" s="106"/>
      <c r="AG1289" s="108">
        <v>0.11355111193012703</v>
      </c>
      <c r="AH1289" s="108">
        <v>9.7342954524988326E-2</v>
      </c>
      <c r="AI1289" s="108">
        <v>4.7811641915897526E-2</v>
      </c>
      <c r="AJ1289" s="107" t="s">
        <v>1267</v>
      </c>
      <c r="AK1289" s="97">
        <v>1514.233726530706</v>
      </c>
      <c r="AL1289" s="108">
        <v>0.18038613075485491</v>
      </c>
      <c r="AM1289" s="111">
        <v>6330</v>
      </c>
      <c r="AN1289" s="112">
        <v>17</v>
      </c>
      <c r="AO1289" s="113" t="s">
        <v>2027</v>
      </c>
      <c r="AP1289" s="113" t="s">
        <v>1267</v>
      </c>
      <c r="AQ1289" s="113" t="s">
        <v>1261</v>
      </c>
      <c r="AR1289" s="114" t="s">
        <v>1267</v>
      </c>
      <c r="AS1289" s="114"/>
      <c r="AT1289" s="107" t="s">
        <v>4589</v>
      </c>
    </row>
    <row r="1290" spans="1:46" x14ac:dyDescent="0.25">
      <c r="A1290" s="106" t="s">
        <v>4593</v>
      </c>
      <c r="B1290" s="107" t="s">
        <v>1256</v>
      </c>
      <c r="C1290" s="107" t="s">
        <v>2879</v>
      </c>
      <c r="D1290" s="107" t="s">
        <v>34</v>
      </c>
      <c r="E1290" s="107" t="s">
        <v>64</v>
      </c>
      <c r="F1290" s="107" t="s">
        <v>3156</v>
      </c>
      <c r="G1290" s="107" t="s">
        <v>4581</v>
      </c>
      <c r="H1290" s="107" t="s">
        <v>4582</v>
      </c>
      <c r="I1290" s="107" t="s">
        <v>4594</v>
      </c>
      <c r="J1290" s="107"/>
      <c r="K1290" s="107" t="s">
        <v>4584</v>
      </c>
      <c r="L1290" s="108">
        <v>1379.3927913425659</v>
      </c>
      <c r="M1290" s="93">
        <v>6330</v>
      </c>
      <c r="N1290" s="108">
        <v>1239</v>
      </c>
      <c r="O1290" s="107" t="s">
        <v>4595</v>
      </c>
      <c r="P1290" s="107" t="s">
        <v>2362</v>
      </c>
      <c r="Q1290" s="107" t="s">
        <v>1377</v>
      </c>
      <c r="R1290" s="107" t="s">
        <v>2179</v>
      </c>
      <c r="S1290" s="107"/>
      <c r="T1290" s="93">
        <v>17832</v>
      </c>
      <c r="U1290" s="109">
        <v>45</v>
      </c>
      <c r="V1290" s="110">
        <v>46296</v>
      </c>
      <c r="W1290" s="110"/>
      <c r="X1290" s="107" t="s">
        <v>4586</v>
      </c>
      <c r="Y1290" s="107"/>
      <c r="Z1290" s="107" t="s">
        <v>4587</v>
      </c>
      <c r="AA1290" s="107" t="s">
        <v>4588</v>
      </c>
      <c r="AB1290" s="107"/>
      <c r="AC1290" s="107"/>
      <c r="AD1290" s="107" t="s">
        <v>1331</v>
      </c>
      <c r="AE1290" s="110"/>
      <c r="AF1290" s="106"/>
      <c r="AG1290" s="108">
        <v>0.22069129913873758</v>
      </c>
      <c r="AH1290" s="108">
        <v>0.18919007247892031</v>
      </c>
      <c r="AI1290" s="108">
        <v>9.292391055464444E-2</v>
      </c>
      <c r="AJ1290" s="107" t="s">
        <v>1267</v>
      </c>
      <c r="AK1290" s="97">
        <v>768.91940205880235</v>
      </c>
      <c r="AL1290" s="108">
        <v>0.2850745102107976</v>
      </c>
      <c r="AM1290" s="111">
        <v>6330</v>
      </c>
      <c r="AN1290" s="112">
        <v>17</v>
      </c>
      <c r="AO1290" s="113" t="s">
        <v>2027</v>
      </c>
      <c r="AP1290" s="113" t="s">
        <v>1267</v>
      </c>
      <c r="AQ1290" s="113" t="s">
        <v>1261</v>
      </c>
      <c r="AR1290" s="114" t="s">
        <v>1267</v>
      </c>
      <c r="AS1290" s="114"/>
      <c r="AT1290" s="107" t="s">
        <v>4589</v>
      </c>
    </row>
    <row r="1291" spans="1:46" x14ac:dyDescent="0.25">
      <c r="A1291" s="106" t="s">
        <v>4596</v>
      </c>
      <c r="B1291" s="107" t="s">
        <v>1256</v>
      </c>
      <c r="C1291" s="107" t="s">
        <v>2879</v>
      </c>
      <c r="D1291" s="107" t="s">
        <v>34</v>
      </c>
      <c r="E1291" s="107" t="s">
        <v>64</v>
      </c>
      <c r="F1291" s="107" t="s">
        <v>3156</v>
      </c>
      <c r="G1291" s="107" t="s">
        <v>4581</v>
      </c>
      <c r="H1291" s="107" t="s">
        <v>4582</v>
      </c>
      <c r="I1291" s="107" t="s">
        <v>4597</v>
      </c>
      <c r="J1291" s="107"/>
      <c r="K1291" s="107" t="s">
        <v>4598</v>
      </c>
      <c r="L1291" s="108">
        <v>1890.4027116220152</v>
      </c>
      <c r="M1291" s="93">
        <v>6330</v>
      </c>
      <c r="N1291" s="108">
        <v>1698</v>
      </c>
      <c r="O1291" s="107" t="s">
        <v>4599</v>
      </c>
      <c r="P1291" s="107" t="s">
        <v>2362</v>
      </c>
      <c r="Q1291" s="107" t="s">
        <v>1377</v>
      </c>
      <c r="R1291" s="107" t="s">
        <v>2179</v>
      </c>
      <c r="S1291" s="107"/>
      <c r="T1291" s="93">
        <v>17092</v>
      </c>
      <c r="U1291" s="109">
        <v>45</v>
      </c>
      <c r="V1291" s="110">
        <v>46296</v>
      </c>
      <c r="W1291" s="110"/>
      <c r="X1291" s="107" t="s">
        <v>4586</v>
      </c>
      <c r="Y1291" s="107"/>
      <c r="Z1291" s="107" t="s">
        <v>4587</v>
      </c>
      <c r="AA1291" s="107" t="s">
        <v>4588</v>
      </c>
      <c r="AB1291" s="107"/>
      <c r="AC1291" s="107"/>
      <c r="AD1291" s="107" t="s">
        <v>1331</v>
      </c>
      <c r="AE1291" s="110"/>
      <c r="AF1291" s="106"/>
      <c r="AG1291" s="108">
        <v>0.31554315392344107</v>
      </c>
      <c r="AH1291" s="108">
        <v>0.2705028806934251</v>
      </c>
      <c r="AI1291" s="108">
        <v>0.13286207442586703</v>
      </c>
      <c r="AJ1291" s="107" t="s">
        <v>1267</v>
      </c>
      <c r="AK1291" s="97">
        <v>531.47303771915244</v>
      </c>
      <c r="AL1291" s="108">
        <v>0.39068322706855063</v>
      </c>
      <c r="AM1291" s="111">
        <v>6330</v>
      </c>
      <c r="AN1291" s="112">
        <v>17</v>
      </c>
      <c r="AO1291" s="113" t="s">
        <v>2027</v>
      </c>
      <c r="AP1291" s="113" t="s">
        <v>1267</v>
      </c>
      <c r="AQ1291" s="113" t="s">
        <v>1261</v>
      </c>
      <c r="AR1291" s="114" t="s">
        <v>1267</v>
      </c>
      <c r="AS1291" s="114"/>
      <c r="AT1291" s="107" t="s">
        <v>4589</v>
      </c>
    </row>
    <row r="1292" spans="1:46" x14ac:dyDescent="0.25">
      <c r="A1292" s="106" t="s">
        <v>4600</v>
      </c>
      <c r="B1292" s="107" t="s">
        <v>1256</v>
      </c>
      <c r="C1292" s="107" t="s">
        <v>2879</v>
      </c>
      <c r="D1292" s="107" t="s">
        <v>34</v>
      </c>
      <c r="E1292" s="107" t="s">
        <v>64</v>
      </c>
      <c r="F1292" s="107" t="s">
        <v>3156</v>
      </c>
      <c r="G1292" s="107" t="s">
        <v>4581</v>
      </c>
      <c r="H1292" s="107" t="s">
        <v>4582</v>
      </c>
      <c r="I1292" s="107" t="s">
        <v>4601</v>
      </c>
      <c r="J1292" s="107"/>
      <c r="K1292" s="107" t="s">
        <v>4598</v>
      </c>
      <c r="L1292" s="108">
        <v>1760.1452809625478</v>
      </c>
      <c r="M1292" s="93">
        <v>6330</v>
      </c>
      <c r="N1292" s="108">
        <v>1581</v>
      </c>
      <c r="O1292" s="107" t="s">
        <v>4602</v>
      </c>
      <c r="P1292" s="107" t="s">
        <v>2362</v>
      </c>
      <c r="Q1292" s="107" t="s">
        <v>1377</v>
      </c>
      <c r="R1292" s="107" t="s">
        <v>2179</v>
      </c>
      <c r="S1292" s="107"/>
      <c r="T1292" s="93">
        <v>10319</v>
      </c>
      <c r="U1292" s="109">
        <v>45</v>
      </c>
      <c r="V1292" s="110">
        <v>46296</v>
      </c>
      <c r="W1292" s="110"/>
      <c r="X1292" s="107" t="s">
        <v>4586</v>
      </c>
      <c r="Y1292" s="107"/>
      <c r="Z1292" s="107" t="s">
        <v>4587</v>
      </c>
      <c r="AA1292" s="107" t="s">
        <v>4588</v>
      </c>
      <c r="AB1292" s="107"/>
      <c r="AC1292" s="107"/>
      <c r="AD1292" s="107" t="s">
        <v>1331</v>
      </c>
      <c r="AE1292" s="110"/>
      <c r="AF1292" s="106"/>
      <c r="AG1292" s="108">
        <v>0.48664046429070462</v>
      </c>
      <c r="AH1292" s="108">
        <v>0.41717795431733617</v>
      </c>
      <c r="AI1292" s="108">
        <v>0.20490402273445396</v>
      </c>
      <c r="AJ1292" s="107" t="s">
        <v>1267</v>
      </c>
      <c r="AK1292" s="97">
        <v>337.23249963186873</v>
      </c>
      <c r="AL1292" s="108">
        <v>0.36376335806559407</v>
      </c>
      <c r="AM1292" s="111">
        <v>6330</v>
      </c>
      <c r="AN1292" s="112">
        <v>17</v>
      </c>
      <c r="AO1292" s="113" t="s">
        <v>2027</v>
      </c>
      <c r="AP1292" s="113" t="s">
        <v>1267</v>
      </c>
      <c r="AQ1292" s="113" t="s">
        <v>1261</v>
      </c>
      <c r="AR1292" s="114" t="s">
        <v>1267</v>
      </c>
      <c r="AS1292" s="114"/>
      <c r="AT1292" s="107" t="s">
        <v>4589</v>
      </c>
    </row>
    <row r="1293" spans="1:46" x14ac:dyDescent="0.25">
      <c r="A1293" s="106" t="s">
        <v>4603</v>
      </c>
      <c r="B1293" s="107" t="s">
        <v>1256</v>
      </c>
      <c r="C1293" s="107" t="s">
        <v>2871</v>
      </c>
      <c r="D1293" s="107" t="s">
        <v>34</v>
      </c>
      <c r="E1293" s="107" t="s">
        <v>64</v>
      </c>
      <c r="F1293" s="107" t="s">
        <v>3156</v>
      </c>
      <c r="G1293" s="107" t="s">
        <v>4581</v>
      </c>
      <c r="H1293" s="107" t="s">
        <v>4582</v>
      </c>
      <c r="I1293" s="107" t="s">
        <v>4604</v>
      </c>
      <c r="J1293" s="107" t="s">
        <v>4605</v>
      </c>
      <c r="K1293" s="107" t="s">
        <v>4584</v>
      </c>
      <c r="L1293" s="108">
        <v>1937.1617892946444</v>
      </c>
      <c r="M1293" s="108">
        <v>7310</v>
      </c>
      <c r="N1293" s="108">
        <v>1740</v>
      </c>
      <c r="O1293" s="106" t="s">
        <v>4606</v>
      </c>
      <c r="P1293" s="107" t="s">
        <v>2362</v>
      </c>
      <c r="Q1293" s="107" t="s">
        <v>1377</v>
      </c>
      <c r="R1293" s="107" t="s">
        <v>2179</v>
      </c>
      <c r="S1293" s="107"/>
      <c r="T1293" s="93">
        <v>10568</v>
      </c>
      <c r="U1293" s="109">
        <v>45</v>
      </c>
      <c r="V1293" s="110">
        <v>46296</v>
      </c>
      <c r="W1293" s="110"/>
      <c r="X1293" s="107" t="s">
        <v>4586</v>
      </c>
      <c r="Y1293" s="107"/>
      <c r="Z1293" s="107" t="s">
        <v>4607</v>
      </c>
      <c r="AA1293" s="107" t="s">
        <v>4588</v>
      </c>
      <c r="AB1293" s="107"/>
      <c r="AC1293" s="107"/>
      <c r="AD1293" s="107" t="s">
        <v>1331</v>
      </c>
      <c r="AE1293" s="110"/>
      <c r="AF1293" s="106"/>
      <c r="AG1293" s="108">
        <v>0.52296232649442453</v>
      </c>
      <c r="AH1293" s="108">
        <v>0.44831527495348517</v>
      </c>
      <c r="AI1293" s="108">
        <v>0.22019764549062254</v>
      </c>
      <c r="AJ1293" s="106" t="s">
        <v>1267</v>
      </c>
      <c r="AK1293" s="108">
        <v>312.35234045552329</v>
      </c>
      <c r="AL1293" s="108">
        <v>0.40034676978756062</v>
      </c>
      <c r="AM1293" s="111">
        <v>7310</v>
      </c>
      <c r="AN1293" s="112">
        <v>17</v>
      </c>
      <c r="AO1293" s="113" t="s">
        <v>2027</v>
      </c>
      <c r="AP1293" s="113" t="s">
        <v>1267</v>
      </c>
      <c r="AQ1293" s="113" t="s">
        <v>1261</v>
      </c>
      <c r="AR1293" s="114" t="s">
        <v>1267</v>
      </c>
      <c r="AS1293" s="114"/>
      <c r="AT1293" s="107" t="s">
        <v>4589</v>
      </c>
    </row>
    <row r="1294" spans="1:46" x14ac:dyDescent="0.25">
      <c r="A1294" s="106" t="s">
        <v>4608</v>
      </c>
      <c r="B1294" s="107" t="s">
        <v>1256</v>
      </c>
      <c r="C1294" s="107" t="s">
        <v>2871</v>
      </c>
      <c r="D1294" s="107" t="s">
        <v>34</v>
      </c>
      <c r="E1294" s="107" t="s">
        <v>64</v>
      </c>
      <c r="F1294" s="107" t="s">
        <v>3156</v>
      </c>
      <c r="G1294" s="107" t="s">
        <v>4581</v>
      </c>
      <c r="H1294" s="107" t="s">
        <v>4582</v>
      </c>
      <c r="I1294" s="107" t="s">
        <v>4604</v>
      </c>
      <c r="J1294" s="107" t="s">
        <v>4605</v>
      </c>
      <c r="K1294" s="107" t="s">
        <v>4598</v>
      </c>
      <c r="L1294" s="108">
        <v>1382.7327254620393</v>
      </c>
      <c r="M1294" s="108">
        <v>7310</v>
      </c>
      <c r="N1294" s="108">
        <v>1242</v>
      </c>
      <c r="O1294" s="106" t="s">
        <v>4609</v>
      </c>
      <c r="P1294" s="107" t="s">
        <v>2362</v>
      </c>
      <c r="Q1294" s="107" t="s">
        <v>1377</v>
      </c>
      <c r="R1294" s="107" t="s">
        <v>2179</v>
      </c>
      <c r="S1294" s="107"/>
      <c r="T1294" s="93">
        <v>10568</v>
      </c>
      <c r="U1294" s="109">
        <v>45</v>
      </c>
      <c r="V1294" s="110">
        <v>46296</v>
      </c>
      <c r="W1294" s="110"/>
      <c r="X1294" s="107" t="s">
        <v>4586</v>
      </c>
      <c r="Y1294" s="107"/>
      <c r="Z1294" s="107" t="s">
        <v>4607</v>
      </c>
      <c r="AA1294" s="107" t="s">
        <v>4588</v>
      </c>
      <c r="AB1294" s="107"/>
      <c r="AC1294" s="107"/>
      <c r="AD1294" s="107" t="s">
        <v>1331</v>
      </c>
      <c r="AE1294" s="110"/>
      <c r="AF1294" s="106"/>
      <c r="AG1294" s="108">
        <v>0.37328690201498588</v>
      </c>
      <c r="AH1294" s="108">
        <v>0.32000435143231526</v>
      </c>
      <c r="AI1294" s="108">
        <v>0.15717556074675471</v>
      </c>
      <c r="AJ1294" s="106" t="s">
        <v>1267</v>
      </c>
      <c r="AK1294" s="108">
        <v>446.01220380168797</v>
      </c>
      <c r="AL1294" s="108">
        <v>0.28576476326215544</v>
      </c>
      <c r="AM1294" s="111">
        <v>7310</v>
      </c>
      <c r="AN1294" s="112">
        <v>17</v>
      </c>
      <c r="AO1294" s="113" t="s">
        <v>2027</v>
      </c>
      <c r="AP1294" s="113" t="s">
        <v>1267</v>
      </c>
      <c r="AQ1294" s="113" t="s">
        <v>1261</v>
      </c>
      <c r="AR1294" s="114" t="s">
        <v>1267</v>
      </c>
      <c r="AS1294" s="114"/>
      <c r="AT1294" s="107" t="s">
        <v>4589</v>
      </c>
    </row>
    <row r="1295" spans="1:46" x14ac:dyDescent="0.25">
      <c r="A1295" s="106" t="s">
        <v>4610</v>
      </c>
      <c r="B1295" s="107" t="s">
        <v>1256</v>
      </c>
      <c r="C1295" s="107" t="s">
        <v>2871</v>
      </c>
      <c r="D1295" s="107" t="s">
        <v>34</v>
      </c>
      <c r="E1295" s="107" t="s">
        <v>64</v>
      </c>
      <c r="F1295" s="107" t="s">
        <v>3156</v>
      </c>
      <c r="G1295" s="107" t="s">
        <v>4581</v>
      </c>
      <c r="H1295" s="107" t="s">
        <v>4582</v>
      </c>
      <c r="I1295" s="107" t="s">
        <v>4611</v>
      </c>
      <c r="J1295" s="107" t="s">
        <v>4605</v>
      </c>
      <c r="K1295" s="107" t="s">
        <v>4584</v>
      </c>
      <c r="L1295" s="108">
        <v>1772.3917060672838</v>
      </c>
      <c r="M1295" s="108">
        <v>7310</v>
      </c>
      <c r="N1295" s="108">
        <v>1592</v>
      </c>
      <c r="O1295" s="106" t="s">
        <v>4612</v>
      </c>
      <c r="P1295" s="107" t="s">
        <v>2362</v>
      </c>
      <c r="Q1295" s="107" t="s">
        <v>1377</v>
      </c>
      <c r="R1295" s="107" t="s">
        <v>2179</v>
      </c>
      <c r="S1295" s="107"/>
      <c r="T1295" s="93">
        <v>7506</v>
      </c>
      <c r="U1295" s="109">
        <v>45</v>
      </c>
      <c r="V1295" s="110">
        <v>46296</v>
      </c>
      <c r="W1295" s="110"/>
      <c r="X1295" s="107" t="s">
        <v>4586</v>
      </c>
      <c r="Y1295" s="107"/>
      <c r="Z1295" s="107" t="s">
        <v>4607</v>
      </c>
      <c r="AA1295" s="107" t="s">
        <v>4588</v>
      </c>
      <c r="AB1295" s="107"/>
      <c r="AC1295" s="107"/>
      <c r="AD1295" s="107" t="s">
        <v>1331</v>
      </c>
      <c r="AE1295" s="110"/>
      <c r="AF1295" s="106"/>
      <c r="AG1295" s="108">
        <v>0.67367194821137577</v>
      </c>
      <c r="AH1295" s="108">
        <v>0.57751277556711877</v>
      </c>
      <c r="AI1295" s="108">
        <v>0.28365518759945912</v>
      </c>
      <c r="AJ1295" s="106" t="s">
        <v>1267</v>
      </c>
      <c r="AK1295" s="108">
        <v>237.77862488908204</v>
      </c>
      <c r="AL1295" s="108">
        <v>0.36629428592057295</v>
      </c>
      <c r="AM1295" s="111">
        <v>7310</v>
      </c>
      <c r="AN1295" s="112">
        <v>17</v>
      </c>
      <c r="AO1295" s="113" t="s">
        <v>2027</v>
      </c>
      <c r="AP1295" s="113" t="s">
        <v>1267</v>
      </c>
      <c r="AQ1295" s="113" t="s">
        <v>1261</v>
      </c>
      <c r="AR1295" s="114" t="s">
        <v>1267</v>
      </c>
      <c r="AS1295" s="114"/>
      <c r="AT1295" s="107" t="s">
        <v>4589</v>
      </c>
    </row>
    <row r="1296" spans="1:46" x14ac:dyDescent="0.25">
      <c r="A1296" s="107" t="s">
        <v>4613</v>
      </c>
      <c r="B1296" s="107" t="s">
        <v>1256</v>
      </c>
      <c r="C1296" s="107" t="s">
        <v>2871</v>
      </c>
      <c r="D1296" s="107" t="s">
        <v>34</v>
      </c>
      <c r="E1296" s="107" t="s">
        <v>64</v>
      </c>
      <c r="F1296" s="107" t="s">
        <v>3156</v>
      </c>
      <c r="G1296" s="107" t="s">
        <v>4581</v>
      </c>
      <c r="H1296" s="107" t="s">
        <v>4582</v>
      </c>
      <c r="I1296" s="107" t="s">
        <v>4611</v>
      </c>
      <c r="J1296" s="107" t="s">
        <v>4605</v>
      </c>
      <c r="K1296" s="107" t="s">
        <v>4598</v>
      </c>
      <c r="L1296" s="108">
        <v>1173.430187308365</v>
      </c>
      <c r="M1296" s="108">
        <v>7310</v>
      </c>
      <c r="N1296" s="108">
        <v>1054</v>
      </c>
      <c r="O1296" s="107" t="s">
        <v>4614</v>
      </c>
      <c r="P1296" s="107" t="s">
        <v>2362</v>
      </c>
      <c r="Q1296" s="107" t="s">
        <v>1377</v>
      </c>
      <c r="R1296" s="107" t="s">
        <v>2179</v>
      </c>
      <c r="S1296" s="107"/>
      <c r="T1296" s="93">
        <v>7506</v>
      </c>
      <c r="U1296" s="107">
        <v>45</v>
      </c>
      <c r="V1296" s="110">
        <v>46296</v>
      </c>
      <c r="W1296" s="110"/>
      <c r="X1296" s="107" t="s">
        <v>4586</v>
      </c>
      <c r="Y1296" s="107"/>
      <c r="Z1296" s="107" t="s">
        <v>4607</v>
      </c>
      <c r="AA1296" s="107" t="s">
        <v>4588</v>
      </c>
      <c r="AB1296" s="107"/>
      <c r="AC1296" s="107"/>
      <c r="AD1296" s="107" t="s">
        <v>1331</v>
      </c>
      <c r="AE1296" s="110"/>
      <c r="AF1296" s="107"/>
      <c r="AG1296" s="108">
        <v>0.44601145314999385</v>
      </c>
      <c r="AH1296" s="108">
        <v>0.38234828231642165</v>
      </c>
      <c r="AI1296" s="108">
        <v>0.18779683902627506</v>
      </c>
      <c r="AJ1296" s="107" t="s">
        <v>1267</v>
      </c>
      <c r="AK1296" s="108">
        <v>369.86464997430073</v>
      </c>
      <c r="AL1296" s="108">
        <v>0.24250890537706268</v>
      </c>
      <c r="AM1296" s="111">
        <v>7310</v>
      </c>
      <c r="AN1296" s="107">
        <v>17</v>
      </c>
      <c r="AO1296" s="113" t="s">
        <v>2027</v>
      </c>
      <c r="AP1296" s="113" t="s">
        <v>1267</v>
      </c>
      <c r="AQ1296" s="113" t="s">
        <v>1261</v>
      </c>
      <c r="AR1296" s="114" t="s">
        <v>1267</v>
      </c>
      <c r="AS1296" s="107"/>
      <c r="AT1296" s="107" t="s">
        <v>4589</v>
      </c>
    </row>
    <row r="1297" spans="1:46" x14ac:dyDescent="0.25">
      <c r="A1297" s="106" t="s">
        <v>4615</v>
      </c>
      <c r="B1297" s="107" t="s">
        <v>1256</v>
      </c>
      <c r="C1297" s="107" t="s">
        <v>2881</v>
      </c>
      <c r="D1297" s="107" t="s">
        <v>34</v>
      </c>
      <c r="E1297" s="107" t="s">
        <v>64</v>
      </c>
      <c r="F1297" s="107" t="s">
        <v>3156</v>
      </c>
      <c r="G1297" s="107" t="s">
        <v>4581</v>
      </c>
      <c r="H1297" s="107" t="s">
        <v>4582</v>
      </c>
      <c r="I1297" s="107" t="s">
        <v>4616</v>
      </c>
      <c r="J1297" s="107"/>
      <c r="K1297" s="107" t="s">
        <v>4617</v>
      </c>
      <c r="L1297" s="108">
        <v>6356.730113878104</v>
      </c>
      <c r="M1297" s="93">
        <v>12850</v>
      </c>
      <c r="N1297" s="108">
        <v>5709.7504499999995</v>
      </c>
      <c r="O1297" s="107" t="s">
        <v>4618</v>
      </c>
      <c r="P1297" s="107" t="s">
        <v>2362</v>
      </c>
      <c r="Q1297" s="107" t="s">
        <v>1377</v>
      </c>
      <c r="R1297" s="107" t="s">
        <v>2179</v>
      </c>
      <c r="S1297" s="107"/>
      <c r="T1297" s="93">
        <v>26772</v>
      </c>
      <c r="U1297" s="109">
        <v>45</v>
      </c>
      <c r="V1297" s="110">
        <v>46296</v>
      </c>
      <c r="W1297" s="110"/>
      <c r="X1297" s="107" t="s">
        <v>4586</v>
      </c>
      <c r="Y1297" s="107"/>
      <c r="Z1297" s="107" t="s">
        <v>4619</v>
      </c>
      <c r="AA1297" s="107" t="s">
        <v>4588</v>
      </c>
      <c r="AB1297" s="107"/>
      <c r="AC1297" s="107"/>
      <c r="AD1297" s="107" t="s">
        <v>1331</v>
      </c>
      <c r="AE1297" s="110"/>
      <c r="AF1297" s="106"/>
      <c r="AG1297" s="108">
        <v>0.67740792227678093</v>
      </c>
      <c r="AH1297" s="108">
        <v>0.58071548091604619</v>
      </c>
      <c r="AI1297" s="108">
        <v>0.2852282506121061</v>
      </c>
      <c r="AJ1297" s="107" t="s">
        <v>1267</v>
      </c>
      <c r="AK1297" s="97">
        <v>236.35147763070992</v>
      </c>
      <c r="AL1297" s="108">
        <v>1.3137242235348103</v>
      </c>
      <c r="AM1297" s="111">
        <v>12850</v>
      </c>
      <c r="AN1297" s="112">
        <v>17</v>
      </c>
      <c r="AO1297" s="113" t="s">
        <v>2027</v>
      </c>
      <c r="AP1297" s="113" t="s">
        <v>1267</v>
      </c>
      <c r="AQ1297" s="113" t="s">
        <v>1261</v>
      </c>
      <c r="AR1297" s="114" t="s">
        <v>1267</v>
      </c>
      <c r="AS1297" s="114"/>
      <c r="AT1297" s="107" t="s">
        <v>4589</v>
      </c>
    </row>
    <row r="1298" spans="1:46" x14ac:dyDescent="0.25">
      <c r="A1298" s="106" t="s">
        <v>4620</v>
      </c>
      <c r="B1298" s="107" t="s">
        <v>1256</v>
      </c>
      <c r="C1298" s="107" t="s">
        <v>2881</v>
      </c>
      <c r="D1298" s="107" t="s">
        <v>34</v>
      </c>
      <c r="E1298" s="107" t="s">
        <v>64</v>
      </c>
      <c r="F1298" s="107" t="s">
        <v>3156</v>
      </c>
      <c r="G1298" s="107" t="s">
        <v>4581</v>
      </c>
      <c r="H1298" s="107" t="s">
        <v>4582</v>
      </c>
      <c r="I1298" s="107" t="s">
        <v>4621</v>
      </c>
      <c r="J1298" s="107"/>
      <c r="K1298" s="107" t="s">
        <v>4617</v>
      </c>
      <c r="L1298" s="108">
        <v>6028.0087322727722</v>
      </c>
      <c r="M1298" s="93">
        <v>12180</v>
      </c>
      <c r="N1298" s="108">
        <v>5414.4858999999997</v>
      </c>
      <c r="O1298" s="107" t="s">
        <v>4622</v>
      </c>
      <c r="P1298" s="107" t="s">
        <v>2362</v>
      </c>
      <c r="Q1298" s="107" t="s">
        <v>1377</v>
      </c>
      <c r="R1298" s="107" t="s">
        <v>2179</v>
      </c>
      <c r="S1298" s="107"/>
      <c r="T1298" s="93">
        <v>21242</v>
      </c>
      <c r="U1298" s="109">
        <v>45</v>
      </c>
      <c r="V1298" s="110">
        <v>46296</v>
      </c>
      <c r="W1298" s="110"/>
      <c r="X1298" s="107" t="s">
        <v>4586</v>
      </c>
      <c r="Y1298" s="107"/>
      <c r="Z1298" s="107" t="s">
        <v>4619</v>
      </c>
      <c r="AA1298" s="107" t="s">
        <v>4588</v>
      </c>
      <c r="AB1298" s="107"/>
      <c r="AC1298" s="107"/>
      <c r="AD1298" s="107" t="s">
        <v>1331</v>
      </c>
      <c r="AE1298" s="110"/>
      <c r="AF1298" s="106"/>
      <c r="AG1298" s="108">
        <v>0.80960984926838209</v>
      </c>
      <c r="AH1298" s="108">
        <v>0.69404705423589252</v>
      </c>
      <c r="AI1298" s="108">
        <v>0.34089297362955678</v>
      </c>
      <c r="AJ1298" s="107" t="s">
        <v>1267</v>
      </c>
      <c r="AK1298" s="97">
        <v>194.32960509857628</v>
      </c>
      <c r="AL1298" s="108">
        <v>1.2457884713363763</v>
      </c>
      <c r="AM1298" s="111">
        <v>12180</v>
      </c>
      <c r="AN1298" s="112">
        <v>17</v>
      </c>
      <c r="AO1298" s="113" t="s">
        <v>2027</v>
      </c>
      <c r="AP1298" s="113" t="s">
        <v>1267</v>
      </c>
      <c r="AQ1298" s="113" t="s">
        <v>1261</v>
      </c>
      <c r="AR1298" s="114" t="s">
        <v>1267</v>
      </c>
      <c r="AS1298" s="114"/>
      <c r="AT1298" s="107" t="s">
        <v>4589</v>
      </c>
    </row>
    <row r="1299" spans="1:46" x14ac:dyDescent="0.25">
      <c r="A1299" s="106" t="s">
        <v>4623</v>
      </c>
      <c r="B1299" s="107" t="s">
        <v>1256</v>
      </c>
      <c r="C1299" s="107" t="s">
        <v>2881</v>
      </c>
      <c r="D1299" s="107" t="s">
        <v>34</v>
      </c>
      <c r="E1299" s="107" t="s">
        <v>64</v>
      </c>
      <c r="F1299" s="107" t="s">
        <v>3156</v>
      </c>
      <c r="G1299" s="107" t="s">
        <v>4581</v>
      </c>
      <c r="H1299" s="107" t="s">
        <v>4582</v>
      </c>
      <c r="I1299" s="107" t="s">
        <v>4624</v>
      </c>
      <c r="J1299" s="107"/>
      <c r="K1299" s="107" t="s">
        <v>4617</v>
      </c>
      <c r="L1299" s="108">
        <v>7839.8536327886122</v>
      </c>
      <c r="M1299" s="93">
        <v>14750</v>
      </c>
      <c r="N1299" s="108">
        <v>7041.9236000000001</v>
      </c>
      <c r="O1299" s="107" t="s">
        <v>4625</v>
      </c>
      <c r="P1299" s="107" t="s">
        <v>2362</v>
      </c>
      <c r="Q1299" s="107" t="s">
        <v>1377</v>
      </c>
      <c r="R1299" s="107" t="s">
        <v>2179</v>
      </c>
      <c r="S1299" s="107"/>
      <c r="T1299" s="93">
        <v>14750</v>
      </c>
      <c r="U1299" s="109">
        <v>45</v>
      </c>
      <c r="V1299" s="110">
        <v>46296</v>
      </c>
      <c r="W1299" s="110"/>
      <c r="X1299" s="107" t="s">
        <v>4586</v>
      </c>
      <c r="Y1299" s="107"/>
      <c r="Z1299" s="107" t="s">
        <v>4619</v>
      </c>
      <c r="AA1299" s="107" t="s">
        <v>4588</v>
      </c>
      <c r="AB1299" s="107"/>
      <c r="AC1299" s="107"/>
      <c r="AD1299" s="107" t="s">
        <v>1331</v>
      </c>
      <c r="AE1299" s="110"/>
      <c r="AF1299" s="106"/>
      <c r="AG1299" s="108">
        <v>1.5163981606806107</v>
      </c>
      <c r="AH1299" s="108">
        <v>1.2999492007417763</v>
      </c>
      <c r="AI1299" s="108">
        <v>0.63849208191814388</v>
      </c>
      <c r="AJ1299" s="107" t="s">
        <v>1267</v>
      </c>
      <c r="AK1299" s="97">
        <v>93.968832335641736</v>
      </c>
      <c r="AL1299" s="108">
        <v>1.6202364174429833</v>
      </c>
      <c r="AM1299" s="111">
        <v>14750</v>
      </c>
      <c r="AN1299" s="112">
        <v>17</v>
      </c>
      <c r="AO1299" s="113" t="s">
        <v>2027</v>
      </c>
      <c r="AP1299" s="113" t="s">
        <v>1267</v>
      </c>
      <c r="AQ1299" s="113" t="s">
        <v>1261</v>
      </c>
      <c r="AR1299" s="114" t="s">
        <v>1267</v>
      </c>
      <c r="AS1299" s="114"/>
      <c r="AT1299" s="107" t="s">
        <v>4589</v>
      </c>
    </row>
    <row r="1300" spans="1:46" x14ac:dyDescent="0.25">
      <c r="A1300" s="106" t="s">
        <v>4626</v>
      </c>
      <c r="B1300" s="107" t="s">
        <v>1256</v>
      </c>
      <c r="C1300" s="107" t="s">
        <v>2881</v>
      </c>
      <c r="D1300" s="107" t="s">
        <v>34</v>
      </c>
      <c r="E1300" s="107" t="s">
        <v>64</v>
      </c>
      <c r="F1300" s="107" t="s">
        <v>3156</v>
      </c>
      <c r="G1300" s="107" t="s">
        <v>4581</v>
      </c>
      <c r="H1300" s="107" t="s">
        <v>4582</v>
      </c>
      <c r="I1300" s="107" t="s">
        <v>4627</v>
      </c>
      <c r="J1300" s="107"/>
      <c r="K1300" s="107" t="s">
        <v>4617</v>
      </c>
      <c r="L1300" s="108">
        <v>8295.1491100408857</v>
      </c>
      <c r="M1300" s="93">
        <v>16760</v>
      </c>
      <c r="N1300" s="108">
        <v>7450.8796999999986</v>
      </c>
      <c r="O1300" s="107" t="s">
        <v>4628</v>
      </c>
      <c r="P1300" s="107" t="s">
        <v>2362</v>
      </c>
      <c r="Q1300" s="107" t="s">
        <v>1377</v>
      </c>
      <c r="R1300" s="107" t="s">
        <v>2179</v>
      </c>
      <c r="S1300" s="107"/>
      <c r="T1300" s="93">
        <v>34914</v>
      </c>
      <c r="U1300" s="109">
        <v>45</v>
      </c>
      <c r="V1300" s="110">
        <v>46296</v>
      </c>
      <c r="W1300" s="110"/>
      <c r="X1300" s="107" t="s">
        <v>4586</v>
      </c>
      <c r="Y1300" s="107"/>
      <c r="Z1300" s="107" t="s">
        <v>4619</v>
      </c>
      <c r="AA1300" s="107" t="s">
        <v>4588</v>
      </c>
      <c r="AB1300" s="107"/>
      <c r="AC1300" s="107"/>
      <c r="AD1300" s="107" t="s">
        <v>1331</v>
      </c>
      <c r="AE1300" s="110"/>
      <c r="AF1300" s="106"/>
      <c r="AG1300" s="108">
        <v>0.67783174474342367</v>
      </c>
      <c r="AH1300" s="108">
        <v>0.58107880744271601</v>
      </c>
      <c r="AI1300" s="108">
        <v>0.28540670459345951</v>
      </c>
      <c r="AJ1300" s="107" t="s">
        <v>1267</v>
      </c>
      <c r="AK1300" s="97">
        <v>236.19057043389961</v>
      </c>
      <c r="AL1300" s="108">
        <v>1.7143308160751212</v>
      </c>
      <c r="AM1300" s="111">
        <v>16760</v>
      </c>
      <c r="AN1300" s="112">
        <v>17</v>
      </c>
      <c r="AO1300" s="113" t="s">
        <v>2027</v>
      </c>
      <c r="AP1300" s="113" t="s">
        <v>1267</v>
      </c>
      <c r="AQ1300" s="113" t="s">
        <v>1261</v>
      </c>
      <c r="AR1300" s="114" t="s">
        <v>1267</v>
      </c>
      <c r="AS1300" s="114"/>
      <c r="AT1300" s="107" t="s">
        <v>4589</v>
      </c>
    </row>
    <row r="1301" spans="1:46" x14ac:dyDescent="0.25">
      <c r="A1301" s="106" t="s">
        <v>4629</v>
      </c>
      <c r="B1301" s="107" t="s">
        <v>1256</v>
      </c>
      <c r="C1301" s="107" t="s">
        <v>2881</v>
      </c>
      <c r="D1301" s="107" t="s">
        <v>34</v>
      </c>
      <c r="E1301" s="107" t="s">
        <v>64</v>
      </c>
      <c r="F1301" s="107" t="s">
        <v>3156</v>
      </c>
      <c r="G1301" s="107" t="s">
        <v>4581</v>
      </c>
      <c r="H1301" s="107" t="s">
        <v>4582</v>
      </c>
      <c r="I1301" s="107" t="s">
        <v>4630</v>
      </c>
      <c r="J1301" s="107"/>
      <c r="K1301" s="107" t="s">
        <v>4631</v>
      </c>
      <c r="L1301" s="108">
        <v>5085.6185990101258</v>
      </c>
      <c r="M1301" s="93">
        <v>10280</v>
      </c>
      <c r="N1301" s="108">
        <v>4568.0110000000004</v>
      </c>
      <c r="O1301" s="107" t="s">
        <v>4632</v>
      </c>
      <c r="P1301" s="107" t="s">
        <v>2362</v>
      </c>
      <c r="Q1301" s="107" t="s">
        <v>1377</v>
      </c>
      <c r="R1301" s="107" t="s">
        <v>2179</v>
      </c>
      <c r="S1301" s="107"/>
      <c r="T1301" s="93">
        <v>29335</v>
      </c>
      <c r="U1301" s="109">
        <v>45</v>
      </c>
      <c r="V1301" s="110">
        <v>46296</v>
      </c>
      <c r="W1301" s="110"/>
      <c r="X1301" s="107" t="s">
        <v>4586</v>
      </c>
      <c r="Y1301" s="107"/>
      <c r="Z1301" s="107" t="s">
        <v>4619</v>
      </c>
      <c r="AA1301" s="107" t="s">
        <v>4588</v>
      </c>
      <c r="AB1301" s="107"/>
      <c r="AC1301" s="107"/>
      <c r="AD1301" s="107" t="s">
        <v>1331</v>
      </c>
      <c r="AE1301" s="110"/>
      <c r="AF1301" s="106"/>
      <c r="AG1301" s="108">
        <v>0.49460102131752148</v>
      </c>
      <c r="AH1301" s="108">
        <v>0.42400223042950547</v>
      </c>
      <c r="AI1301" s="108">
        <v>0.20825588160705982</v>
      </c>
      <c r="AJ1301" s="107" t="s">
        <v>1267</v>
      </c>
      <c r="AK1301" s="97">
        <v>331.46690770331924</v>
      </c>
      <c r="AL1301" s="108">
        <v>1.0510278437954288</v>
      </c>
      <c r="AM1301" s="111">
        <v>10280</v>
      </c>
      <c r="AN1301" s="112">
        <v>17</v>
      </c>
      <c r="AO1301" s="113" t="s">
        <v>2027</v>
      </c>
      <c r="AP1301" s="113" t="s">
        <v>1267</v>
      </c>
      <c r="AQ1301" s="113" t="s">
        <v>1261</v>
      </c>
      <c r="AR1301" s="114" t="s">
        <v>1267</v>
      </c>
      <c r="AS1301" s="114"/>
      <c r="AT1301" s="107" t="s">
        <v>4589</v>
      </c>
    </row>
    <row r="1302" spans="1:46" x14ac:dyDescent="0.25">
      <c r="A1302" s="106" t="s">
        <v>4633</v>
      </c>
      <c r="B1302" s="107" t="s">
        <v>1269</v>
      </c>
      <c r="C1302" s="107" t="s">
        <v>2879</v>
      </c>
      <c r="D1302" s="107" t="s">
        <v>34</v>
      </c>
      <c r="E1302" s="107" t="s">
        <v>64</v>
      </c>
      <c r="F1302" s="107" t="s">
        <v>3156</v>
      </c>
      <c r="G1302" s="107" t="s">
        <v>4581</v>
      </c>
      <c r="H1302" s="107" t="s">
        <v>4582</v>
      </c>
      <c r="I1302" s="107" t="s">
        <v>4583</v>
      </c>
      <c r="J1302" s="107"/>
      <c r="K1302" s="107" t="s">
        <v>4584</v>
      </c>
      <c r="L1302" s="108">
        <v>1912.668939085172</v>
      </c>
      <c r="M1302" s="93">
        <v>6330</v>
      </c>
      <c r="N1302" s="108">
        <v>1718</v>
      </c>
      <c r="O1302" s="107" t="s">
        <v>4585</v>
      </c>
      <c r="P1302" s="107" t="s">
        <v>2362</v>
      </c>
      <c r="Q1302" s="107" t="s">
        <v>1377</v>
      </c>
      <c r="R1302" s="107" t="s">
        <v>2179</v>
      </c>
      <c r="S1302" s="107"/>
      <c r="T1302" s="93">
        <v>17092</v>
      </c>
      <c r="U1302" s="109">
        <v>45</v>
      </c>
      <c r="V1302" s="110">
        <v>46296</v>
      </c>
      <c r="W1302" s="110"/>
      <c r="X1302" s="107" t="s">
        <v>4586</v>
      </c>
      <c r="Y1302" s="107"/>
      <c r="Z1302" s="107" t="s">
        <v>4587</v>
      </c>
      <c r="AA1302" s="107" t="s">
        <v>4588</v>
      </c>
      <c r="AB1302" s="107"/>
      <c r="AC1302" s="107"/>
      <c r="AD1302" s="107" t="s">
        <v>1331</v>
      </c>
      <c r="AE1302" s="110"/>
      <c r="AF1302" s="106"/>
      <c r="AG1302" s="108">
        <v>0.3192597988459786</v>
      </c>
      <c r="AH1302" s="108">
        <v>0.27368901591949607</v>
      </c>
      <c r="AI1302" s="108">
        <v>0.13442699874183719</v>
      </c>
      <c r="AJ1302" s="107" t="s">
        <v>1267</v>
      </c>
      <c r="AK1302" s="97">
        <v>525.04154556863591</v>
      </c>
      <c r="AL1302" s="108">
        <v>0.39528491407760313</v>
      </c>
      <c r="AM1302" s="111">
        <v>6330</v>
      </c>
      <c r="AN1302" s="112">
        <v>17</v>
      </c>
      <c r="AO1302" s="113" t="s">
        <v>2027</v>
      </c>
      <c r="AP1302" s="113" t="s">
        <v>1267</v>
      </c>
      <c r="AQ1302" s="113" t="s">
        <v>1261</v>
      </c>
      <c r="AR1302" s="114" t="s">
        <v>1267</v>
      </c>
      <c r="AS1302" s="114"/>
      <c r="AT1302" s="107" t="s">
        <v>4589</v>
      </c>
    </row>
    <row r="1303" spans="1:46" x14ac:dyDescent="0.25">
      <c r="A1303" s="106" t="s">
        <v>4634</v>
      </c>
      <c r="B1303" s="107" t="s">
        <v>1269</v>
      </c>
      <c r="C1303" s="107" t="s">
        <v>2879</v>
      </c>
      <c r="D1303" s="107" t="s">
        <v>34</v>
      </c>
      <c r="E1303" s="107" t="s">
        <v>64</v>
      </c>
      <c r="F1303" s="107" t="s">
        <v>3156</v>
      </c>
      <c r="G1303" s="107" t="s">
        <v>4581</v>
      </c>
      <c r="H1303" s="107" t="s">
        <v>4582</v>
      </c>
      <c r="I1303" s="107" t="s">
        <v>4591</v>
      </c>
      <c r="J1303" s="107"/>
      <c r="K1303" s="107" t="s">
        <v>4584</v>
      </c>
      <c r="L1303" s="108">
        <v>1715.6128260362341</v>
      </c>
      <c r="M1303" s="108">
        <v>6330</v>
      </c>
      <c r="N1303" s="108">
        <v>1541</v>
      </c>
      <c r="O1303" s="106" t="s">
        <v>4592</v>
      </c>
      <c r="P1303" s="107" t="s">
        <v>2362</v>
      </c>
      <c r="Q1303" s="107" t="s">
        <v>1377</v>
      </c>
      <c r="R1303" s="107" t="s">
        <v>2179</v>
      </c>
      <c r="S1303" s="107"/>
      <c r="T1303" s="93">
        <v>21930</v>
      </c>
      <c r="U1303" s="109">
        <v>45</v>
      </c>
      <c r="V1303" s="110">
        <v>46296</v>
      </c>
      <c r="W1303" s="110"/>
      <c r="X1303" s="107" t="s">
        <v>4586</v>
      </c>
      <c r="Y1303" s="107"/>
      <c r="Z1303" s="107" t="s">
        <v>4587</v>
      </c>
      <c r="AA1303" s="107" t="s">
        <v>4588</v>
      </c>
      <c r="AB1303" s="107"/>
      <c r="AC1303" s="107"/>
      <c r="AD1303" s="107" t="s">
        <v>1331</v>
      </c>
      <c r="AE1303" s="110"/>
      <c r="AF1303" s="106"/>
      <c r="AG1303" s="108">
        <v>0.22319166260755841</v>
      </c>
      <c r="AH1303" s="108">
        <v>0.19133353689159061</v>
      </c>
      <c r="AI1303" s="108">
        <v>9.397670942907918E-2</v>
      </c>
      <c r="AJ1303" s="106" t="s">
        <v>1267</v>
      </c>
      <c r="AK1303" s="108">
        <v>760.07020968614017</v>
      </c>
      <c r="AL1303" s="108">
        <v>0.35455998404748906</v>
      </c>
      <c r="AM1303" s="111">
        <v>6330</v>
      </c>
      <c r="AN1303" s="112">
        <v>17</v>
      </c>
      <c r="AO1303" s="113" t="s">
        <v>2027</v>
      </c>
      <c r="AP1303" s="113" t="s">
        <v>1267</v>
      </c>
      <c r="AQ1303" s="113" t="s">
        <v>1261</v>
      </c>
      <c r="AR1303" s="114" t="s">
        <v>1267</v>
      </c>
      <c r="AS1303" s="114"/>
      <c r="AT1303" s="107" t="s">
        <v>4589</v>
      </c>
    </row>
    <row r="1304" spans="1:46" x14ac:dyDescent="0.25">
      <c r="A1304" s="106" t="s">
        <v>4635</v>
      </c>
      <c r="B1304" s="107" t="s">
        <v>1269</v>
      </c>
      <c r="C1304" s="107" t="s">
        <v>2879</v>
      </c>
      <c r="D1304" s="107" t="s">
        <v>34</v>
      </c>
      <c r="E1304" s="107" t="s">
        <v>64</v>
      </c>
      <c r="F1304" s="107" t="s">
        <v>3156</v>
      </c>
      <c r="G1304" s="107" t="s">
        <v>4581</v>
      </c>
      <c r="H1304" s="107" t="s">
        <v>4582</v>
      </c>
      <c r="I1304" s="107" t="s">
        <v>4594</v>
      </c>
      <c r="J1304" s="107"/>
      <c r="K1304" s="107" t="s">
        <v>4584</v>
      </c>
      <c r="L1304" s="108">
        <v>1359.3531866257247</v>
      </c>
      <c r="M1304" s="108">
        <v>6330</v>
      </c>
      <c r="N1304" s="108">
        <v>1221</v>
      </c>
      <c r="O1304" s="106" t="s">
        <v>4595</v>
      </c>
      <c r="P1304" s="107" t="s">
        <v>2362</v>
      </c>
      <c r="Q1304" s="107" t="s">
        <v>1377</v>
      </c>
      <c r="R1304" s="107" t="s">
        <v>2179</v>
      </c>
      <c r="S1304" s="107"/>
      <c r="T1304" s="93">
        <v>17832</v>
      </c>
      <c r="U1304" s="109">
        <v>45</v>
      </c>
      <c r="V1304" s="110">
        <v>46296</v>
      </c>
      <c r="W1304" s="110"/>
      <c r="X1304" s="107" t="s">
        <v>4586</v>
      </c>
      <c r="Y1304" s="107"/>
      <c r="Z1304" s="107" t="s">
        <v>4587</v>
      </c>
      <c r="AA1304" s="107" t="s">
        <v>4588</v>
      </c>
      <c r="AB1304" s="107"/>
      <c r="AC1304" s="107"/>
      <c r="AD1304" s="107" t="s">
        <v>1331</v>
      </c>
      <c r="AE1304" s="110"/>
      <c r="AF1304" s="106"/>
      <c r="AG1304" s="108">
        <v>0.21748513014398593</v>
      </c>
      <c r="AH1304" s="108">
        <v>0.18644154842353647</v>
      </c>
      <c r="AI1304" s="108">
        <v>9.1573926381937731E-2</v>
      </c>
      <c r="AJ1304" s="106" t="s">
        <v>1267</v>
      </c>
      <c r="AK1304" s="108">
        <v>780.56428962738744</v>
      </c>
      <c r="AL1304" s="108">
        <v>0.28093299190265036</v>
      </c>
      <c r="AM1304" s="111">
        <v>6330</v>
      </c>
      <c r="AN1304" s="112">
        <v>17</v>
      </c>
      <c r="AO1304" s="113" t="s">
        <v>2027</v>
      </c>
      <c r="AP1304" s="113" t="s">
        <v>1267</v>
      </c>
      <c r="AQ1304" s="113" t="s">
        <v>1261</v>
      </c>
      <c r="AR1304" s="114" t="s">
        <v>1267</v>
      </c>
      <c r="AS1304" s="114"/>
      <c r="AT1304" s="107" t="s">
        <v>4589</v>
      </c>
    </row>
    <row r="1305" spans="1:46" x14ac:dyDescent="0.25">
      <c r="A1305" s="106" t="s">
        <v>4636</v>
      </c>
      <c r="B1305" s="107" t="s">
        <v>1269</v>
      </c>
      <c r="C1305" s="107" t="s">
        <v>2879</v>
      </c>
      <c r="D1305" s="107" t="s">
        <v>34</v>
      </c>
      <c r="E1305" s="107" t="s">
        <v>64</v>
      </c>
      <c r="F1305" s="107" t="s">
        <v>3156</v>
      </c>
      <c r="G1305" s="107" t="s">
        <v>4581</v>
      </c>
      <c r="H1305" s="107" t="s">
        <v>4582</v>
      </c>
      <c r="I1305" s="107" t="s">
        <v>4597</v>
      </c>
      <c r="J1305" s="107"/>
      <c r="K1305" s="107" t="s">
        <v>4598</v>
      </c>
      <c r="L1305" s="108">
        <v>1969.447819116222</v>
      </c>
      <c r="M1305" s="108">
        <v>6330</v>
      </c>
      <c r="N1305" s="108">
        <v>1769</v>
      </c>
      <c r="O1305" s="106" t="s">
        <v>4599</v>
      </c>
      <c r="P1305" s="107" t="s">
        <v>2362</v>
      </c>
      <c r="Q1305" s="107" t="s">
        <v>1377</v>
      </c>
      <c r="R1305" s="107" t="s">
        <v>2179</v>
      </c>
      <c r="S1305" s="107"/>
      <c r="T1305" s="93">
        <v>17092</v>
      </c>
      <c r="U1305" s="109">
        <v>45</v>
      </c>
      <c r="V1305" s="110">
        <v>46296</v>
      </c>
      <c r="W1305" s="110"/>
      <c r="X1305" s="107" t="s">
        <v>4586</v>
      </c>
      <c r="Y1305" s="107"/>
      <c r="Z1305" s="107" t="s">
        <v>4587</v>
      </c>
      <c r="AA1305" s="107" t="s">
        <v>4588</v>
      </c>
      <c r="AB1305" s="107"/>
      <c r="AC1305" s="107"/>
      <c r="AD1305" s="107" t="s">
        <v>1331</v>
      </c>
      <c r="AE1305" s="110"/>
      <c r="AF1305" s="106"/>
      <c r="AG1305" s="108">
        <v>0.32873724339844934</v>
      </c>
      <c r="AH1305" s="108">
        <v>0.28181366074597691</v>
      </c>
      <c r="AI1305" s="108">
        <v>0.13841755574756112</v>
      </c>
      <c r="AJ1305" s="106" t="s">
        <v>1267</v>
      </c>
      <c r="AK1305" s="108">
        <v>509.29947781141647</v>
      </c>
      <c r="AL1305" s="108">
        <v>0.40701921595068674</v>
      </c>
      <c r="AM1305" s="111">
        <v>6330</v>
      </c>
      <c r="AN1305" s="112">
        <v>17</v>
      </c>
      <c r="AO1305" s="113" t="s">
        <v>2027</v>
      </c>
      <c r="AP1305" s="113" t="s">
        <v>1267</v>
      </c>
      <c r="AQ1305" s="113" t="s">
        <v>1261</v>
      </c>
      <c r="AR1305" s="114" t="s">
        <v>1267</v>
      </c>
      <c r="AS1305" s="114"/>
      <c r="AT1305" s="107" t="s">
        <v>4589</v>
      </c>
    </row>
    <row r="1306" spans="1:46" x14ac:dyDescent="0.25">
      <c r="A1306" s="106" t="s">
        <v>4637</v>
      </c>
      <c r="B1306" s="107" t="s">
        <v>1269</v>
      </c>
      <c r="C1306" s="107" t="s">
        <v>2879</v>
      </c>
      <c r="D1306" s="107" t="s">
        <v>34</v>
      </c>
      <c r="E1306" s="107" t="s">
        <v>64</v>
      </c>
      <c r="F1306" s="107" t="s">
        <v>3156</v>
      </c>
      <c r="G1306" s="107" t="s">
        <v>4581</v>
      </c>
      <c r="H1306" s="107" t="s">
        <v>4582</v>
      </c>
      <c r="I1306" s="107" t="s">
        <v>4601</v>
      </c>
      <c r="J1306" s="107"/>
      <c r="K1306" s="107" t="s">
        <v>4598</v>
      </c>
      <c r="L1306" s="108">
        <v>1840.3036998299124</v>
      </c>
      <c r="M1306" s="108">
        <v>6330</v>
      </c>
      <c r="N1306" s="108">
        <v>1653</v>
      </c>
      <c r="O1306" s="106" t="s">
        <v>4602</v>
      </c>
      <c r="P1306" s="107" t="s">
        <v>2362</v>
      </c>
      <c r="Q1306" s="107" t="s">
        <v>1377</v>
      </c>
      <c r="R1306" s="107" t="s">
        <v>2179</v>
      </c>
      <c r="S1306" s="107"/>
      <c r="T1306" s="93">
        <v>10319</v>
      </c>
      <c r="U1306" s="109">
        <v>45</v>
      </c>
      <c r="V1306" s="110">
        <v>46296</v>
      </c>
      <c r="W1306" s="110"/>
      <c r="X1306" s="107" t="s">
        <v>4586</v>
      </c>
      <c r="Y1306" s="107"/>
      <c r="Z1306" s="107" t="s">
        <v>4587</v>
      </c>
      <c r="AA1306" s="107" t="s">
        <v>4588</v>
      </c>
      <c r="AB1306" s="107"/>
      <c r="AC1306" s="107"/>
      <c r="AD1306" s="107" t="s">
        <v>1331</v>
      </c>
      <c r="AE1306" s="110"/>
      <c r="AF1306" s="106"/>
      <c r="AG1306" s="108">
        <v>0.50880245886940834</v>
      </c>
      <c r="AH1306" s="108">
        <v>0.43617657083273664</v>
      </c>
      <c r="AI1306" s="108">
        <v>0.2142355152308997</v>
      </c>
      <c r="AJ1306" s="106" t="s">
        <v>1267</v>
      </c>
      <c r="AK1306" s="108">
        <v>321.62924862749492</v>
      </c>
      <c r="AL1306" s="108">
        <v>0.38032943129818259</v>
      </c>
      <c r="AM1306" s="111">
        <v>6330</v>
      </c>
      <c r="AN1306" s="112">
        <v>17</v>
      </c>
      <c r="AO1306" s="113" t="s">
        <v>2027</v>
      </c>
      <c r="AP1306" s="113" t="s">
        <v>1267</v>
      </c>
      <c r="AQ1306" s="113" t="s">
        <v>1261</v>
      </c>
      <c r="AR1306" s="114" t="s">
        <v>1267</v>
      </c>
      <c r="AS1306" s="114"/>
      <c r="AT1306" s="107" t="s">
        <v>4589</v>
      </c>
    </row>
    <row r="1307" spans="1:46" x14ac:dyDescent="0.25">
      <c r="A1307" s="106" t="s">
        <v>4638</v>
      </c>
      <c r="B1307" s="107" t="s">
        <v>1269</v>
      </c>
      <c r="C1307" s="107" t="s">
        <v>2879</v>
      </c>
      <c r="D1307" s="107" t="s">
        <v>34</v>
      </c>
      <c r="E1307" s="107" t="s">
        <v>64</v>
      </c>
      <c r="F1307" s="107" t="s">
        <v>3156</v>
      </c>
      <c r="G1307" s="107" t="s">
        <v>4581</v>
      </c>
      <c r="H1307" s="107" t="s">
        <v>4582</v>
      </c>
      <c r="I1307" s="107" t="s">
        <v>4604</v>
      </c>
      <c r="J1307" s="107" t="s">
        <v>4605</v>
      </c>
      <c r="K1307" s="107" t="s">
        <v>4584</v>
      </c>
      <c r="L1307" s="108">
        <v>2985.9011028093314</v>
      </c>
      <c r="M1307" s="93">
        <v>7310</v>
      </c>
      <c r="N1307" s="108">
        <v>2682</v>
      </c>
      <c r="O1307" s="107" t="s">
        <v>4606</v>
      </c>
      <c r="P1307" s="107" t="s">
        <v>2362</v>
      </c>
      <c r="Q1307" s="107" t="s">
        <v>1377</v>
      </c>
      <c r="R1307" s="107" t="s">
        <v>2179</v>
      </c>
      <c r="S1307" s="107"/>
      <c r="T1307" s="93">
        <v>10568</v>
      </c>
      <c r="U1307" s="109">
        <v>45</v>
      </c>
      <c r="V1307" s="110">
        <v>46296</v>
      </c>
      <c r="W1307" s="110"/>
      <c r="X1307" s="107" t="s">
        <v>4586</v>
      </c>
      <c r="Y1307" s="107"/>
      <c r="Z1307" s="107" t="s">
        <v>4607</v>
      </c>
      <c r="AA1307" s="107" t="s">
        <v>4588</v>
      </c>
      <c r="AB1307" s="107"/>
      <c r="AC1307" s="107"/>
      <c r="AD1307" s="107" t="s">
        <v>1331</v>
      </c>
      <c r="AE1307" s="110"/>
      <c r="AF1307" s="106"/>
      <c r="AG1307" s="108">
        <v>0.8060833101483027</v>
      </c>
      <c r="AH1307" s="108">
        <v>0.69102388932485459</v>
      </c>
      <c r="AI1307" s="108">
        <v>0.33940809494589064</v>
      </c>
      <c r="AJ1307" s="107" t="s">
        <v>1267</v>
      </c>
      <c r="AK1307" s="97">
        <v>195.27161759395602</v>
      </c>
      <c r="AL1307" s="108">
        <v>0.61708622791392997</v>
      </c>
      <c r="AM1307" s="111">
        <v>7310</v>
      </c>
      <c r="AN1307" s="112">
        <v>17</v>
      </c>
      <c r="AO1307" s="113" t="s">
        <v>2027</v>
      </c>
      <c r="AP1307" s="113" t="s">
        <v>1267</v>
      </c>
      <c r="AQ1307" s="113" t="s">
        <v>1261</v>
      </c>
      <c r="AR1307" s="114" t="s">
        <v>1267</v>
      </c>
      <c r="AS1307" s="114"/>
      <c r="AT1307" s="107" t="s">
        <v>4589</v>
      </c>
    </row>
    <row r="1308" spans="1:46" x14ac:dyDescent="0.25">
      <c r="A1308" s="106" t="s">
        <v>4639</v>
      </c>
      <c r="B1308" s="107" t="s">
        <v>1269</v>
      </c>
      <c r="C1308" s="107" t="s">
        <v>2879</v>
      </c>
      <c r="D1308" s="107" t="s">
        <v>34</v>
      </c>
      <c r="E1308" s="107" t="s">
        <v>64</v>
      </c>
      <c r="F1308" s="107" t="s">
        <v>3156</v>
      </c>
      <c r="G1308" s="107" t="s">
        <v>4581</v>
      </c>
      <c r="H1308" s="107" t="s">
        <v>4582</v>
      </c>
      <c r="I1308" s="107" t="s">
        <v>4604</v>
      </c>
      <c r="J1308" s="107" t="s">
        <v>4605</v>
      </c>
      <c r="K1308" s="107" t="s">
        <v>4598</v>
      </c>
      <c r="L1308" s="108">
        <v>1948.294903026223</v>
      </c>
      <c r="M1308" s="93">
        <v>7310</v>
      </c>
      <c r="N1308" s="108">
        <v>1750</v>
      </c>
      <c r="O1308" s="107" t="s">
        <v>4609</v>
      </c>
      <c r="P1308" s="107" t="s">
        <v>2362</v>
      </c>
      <c r="Q1308" s="107" t="s">
        <v>1377</v>
      </c>
      <c r="R1308" s="107" t="s">
        <v>2179</v>
      </c>
      <c r="S1308" s="107"/>
      <c r="T1308" s="93">
        <v>10568</v>
      </c>
      <c r="U1308" s="109">
        <v>45</v>
      </c>
      <c r="V1308" s="110">
        <v>46296</v>
      </c>
      <c r="W1308" s="110"/>
      <c r="X1308" s="107" t="s">
        <v>4586</v>
      </c>
      <c r="Y1308" s="107"/>
      <c r="Z1308" s="107" t="s">
        <v>4607</v>
      </c>
      <c r="AA1308" s="107" t="s">
        <v>4588</v>
      </c>
      <c r="AB1308" s="107"/>
      <c r="AC1308" s="107"/>
      <c r="AD1308" s="107" t="s">
        <v>1331</v>
      </c>
      <c r="AE1308" s="110"/>
      <c r="AF1308" s="106"/>
      <c r="AG1308" s="108">
        <v>0.52596785710646143</v>
      </c>
      <c r="AH1308" s="108">
        <v>0.45089179952218328</v>
      </c>
      <c r="AI1308" s="108">
        <v>0.2214631492003388</v>
      </c>
      <c r="AJ1308" s="107" t="s">
        <v>1267</v>
      </c>
      <c r="AK1308" s="97">
        <v>310.44751486429044</v>
      </c>
      <c r="AL1308" s="108">
        <v>0.40264761329208698</v>
      </c>
      <c r="AM1308" s="111">
        <v>7310</v>
      </c>
      <c r="AN1308" s="112">
        <v>17</v>
      </c>
      <c r="AO1308" s="113" t="s">
        <v>2027</v>
      </c>
      <c r="AP1308" s="113" t="s">
        <v>1267</v>
      </c>
      <c r="AQ1308" s="113" t="s">
        <v>1261</v>
      </c>
      <c r="AR1308" s="114" t="s">
        <v>1267</v>
      </c>
      <c r="AS1308" s="114"/>
      <c r="AT1308" s="107" t="s">
        <v>4589</v>
      </c>
    </row>
    <row r="1309" spans="1:46" x14ac:dyDescent="0.25">
      <c r="A1309" s="106" t="s">
        <v>4640</v>
      </c>
      <c r="B1309" s="107" t="s">
        <v>1269</v>
      </c>
      <c r="C1309" s="107" t="s">
        <v>2879</v>
      </c>
      <c r="D1309" s="107" t="s">
        <v>34</v>
      </c>
      <c r="E1309" s="107" t="s">
        <v>64</v>
      </c>
      <c r="F1309" s="107" t="s">
        <v>3156</v>
      </c>
      <c r="G1309" s="107" t="s">
        <v>4581</v>
      </c>
      <c r="H1309" s="107" t="s">
        <v>4582</v>
      </c>
      <c r="I1309" s="107" t="s">
        <v>4611</v>
      </c>
      <c r="J1309" s="107" t="s">
        <v>4605</v>
      </c>
      <c r="K1309" s="107" t="s">
        <v>4584</v>
      </c>
      <c r="L1309" s="108">
        <v>2897.9495043298621</v>
      </c>
      <c r="M1309" s="93">
        <v>7310</v>
      </c>
      <c r="N1309" s="108">
        <v>2603</v>
      </c>
      <c r="O1309" s="107" t="s">
        <v>4612</v>
      </c>
      <c r="P1309" s="107" t="s">
        <v>2362</v>
      </c>
      <c r="Q1309" s="107" t="s">
        <v>1377</v>
      </c>
      <c r="R1309" s="107" t="s">
        <v>2179</v>
      </c>
      <c r="S1309" s="107"/>
      <c r="T1309" s="93">
        <v>7506</v>
      </c>
      <c r="U1309" s="109">
        <v>45</v>
      </c>
      <c r="V1309" s="110">
        <v>46296</v>
      </c>
      <c r="W1309" s="110"/>
      <c r="X1309" s="107" t="s">
        <v>4586</v>
      </c>
      <c r="Y1309" s="107"/>
      <c r="Z1309" s="107" t="s">
        <v>4607</v>
      </c>
      <c r="AA1309" s="107" t="s">
        <v>4588</v>
      </c>
      <c r="AB1309" s="107"/>
      <c r="AC1309" s="107"/>
      <c r="AD1309" s="107" t="s">
        <v>1331</v>
      </c>
      <c r="AE1309" s="110"/>
      <c r="AF1309" s="106"/>
      <c r="AG1309" s="108">
        <v>1.1014874881873187</v>
      </c>
      <c r="AH1309" s="108">
        <v>0.94426240879473011</v>
      </c>
      <c r="AI1309" s="108">
        <v>0.46379048575464321</v>
      </c>
      <c r="AJ1309" s="107" t="s">
        <v>1267</v>
      </c>
      <c r="AK1309" s="97">
        <v>137.27257752404668</v>
      </c>
      <c r="AL1309" s="108">
        <v>0.59890956422817265</v>
      </c>
      <c r="AM1309" s="111">
        <v>7310</v>
      </c>
      <c r="AN1309" s="112">
        <v>17</v>
      </c>
      <c r="AO1309" s="113" t="s">
        <v>2027</v>
      </c>
      <c r="AP1309" s="113" t="s">
        <v>1267</v>
      </c>
      <c r="AQ1309" s="113" t="s">
        <v>1261</v>
      </c>
      <c r="AR1309" s="114" t="s">
        <v>1267</v>
      </c>
      <c r="AS1309" s="114"/>
      <c r="AT1309" s="107" t="s">
        <v>4589</v>
      </c>
    </row>
    <row r="1310" spans="1:46" x14ac:dyDescent="0.25">
      <c r="A1310" s="106" t="s">
        <v>4641</v>
      </c>
      <c r="B1310" s="107" t="s">
        <v>1269</v>
      </c>
      <c r="C1310" s="107" t="s">
        <v>2879</v>
      </c>
      <c r="D1310" s="107" t="s">
        <v>34</v>
      </c>
      <c r="E1310" s="107" t="s">
        <v>64</v>
      </c>
      <c r="F1310" s="107" t="s">
        <v>3156</v>
      </c>
      <c r="G1310" s="107" t="s">
        <v>4581</v>
      </c>
      <c r="H1310" s="107" t="s">
        <v>4582</v>
      </c>
      <c r="I1310" s="107" t="s">
        <v>4611</v>
      </c>
      <c r="J1310" s="107" t="s">
        <v>4605</v>
      </c>
      <c r="K1310" s="107" t="s">
        <v>4598</v>
      </c>
      <c r="L1310" s="108">
        <v>1786.864753918336</v>
      </c>
      <c r="M1310" s="93">
        <v>7310</v>
      </c>
      <c r="N1310" s="108">
        <v>1605</v>
      </c>
      <c r="O1310" s="107" t="s">
        <v>4614</v>
      </c>
      <c r="P1310" s="107" t="s">
        <v>2362</v>
      </c>
      <c r="Q1310" s="107" t="s">
        <v>1377</v>
      </c>
      <c r="R1310" s="107" t="s">
        <v>2179</v>
      </c>
      <c r="S1310" s="107"/>
      <c r="T1310" s="93">
        <v>7506</v>
      </c>
      <c r="U1310" s="109">
        <v>45</v>
      </c>
      <c r="V1310" s="110">
        <v>46296</v>
      </c>
      <c r="W1310" s="110"/>
      <c r="X1310" s="107" t="s">
        <v>4586</v>
      </c>
      <c r="Y1310" s="107"/>
      <c r="Z1310" s="107" t="s">
        <v>4607</v>
      </c>
      <c r="AA1310" s="107" t="s">
        <v>4588</v>
      </c>
      <c r="AB1310" s="107"/>
      <c r="AC1310" s="107"/>
      <c r="AD1310" s="107" t="s">
        <v>1331</v>
      </c>
      <c r="AE1310" s="110"/>
      <c r="AF1310" s="106"/>
      <c r="AG1310" s="108">
        <v>0.67917303824074005</v>
      </c>
      <c r="AH1310" s="108">
        <v>0.58222864622187542</v>
      </c>
      <c r="AI1310" s="108">
        <v>0.28597146739769591</v>
      </c>
      <c r="AJ1310" s="107" t="s">
        <v>1267</v>
      </c>
      <c r="AK1310" s="97">
        <v>235.68266232354253</v>
      </c>
      <c r="AL1310" s="108">
        <v>0.36928538247645676</v>
      </c>
      <c r="AM1310" s="111">
        <v>7310</v>
      </c>
      <c r="AN1310" s="112">
        <v>17</v>
      </c>
      <c r="AO1310" s="113" t="s">
        <v>2027</v>
      </c>
      <c r="AP1310" s="113" t="s">
        <v>1267</v>
      </c>
      <c r="AQ1310" s="113" t="s">
        <v>1261</v>
      </c>
      <c r="AR1310" s="114" t="s">
        <v>1267</v>
      </c>
      <c r="AS1310" s="114"/>
      <c r="AT1310" s="107" t="s">
        <v>4589</v>
      </c>
    </row>
    <row r="1311" spans="1:46" x14ac:dyDescent="0.25">
      <c r="A1311" s="106" t="s">
        <v>4642</v>
      </c>
      <c r="B1311" s="107" t="s">
        <v>1269</v>
      </c>
      <c r="C1311" s="107" t="s">
        <v>2879</v>
      </c>
      <c r="D1311" s="107" t="s">
        <v>34</v>
      </c>
      <c r="E1311" s="107" t="s">
        <v>64</v>
      </c>
      <c r="F1311" s="107" t="s">
        <v>3156</v>
      </c>
      <c r="G1311" s="107" t="s">
        <v>4581</v>
      </c>
      <c r="H1311" s="107" t="s">
        <v>4582</v>
      </c>
      <c r="I1311" s="107" t="s">
        <v>4643</v>
      </c>
      <c r="J1311" s="107"/>
      <c r="K1311" s="107" t="s">
        <v>4617</v>
      </c>
      <c r="L1311" s="108">
        <v>6994.7473192597936</v>
      </c>
      <c r="M1311" s="93">
        <v>14140</v>
      </c>
      <c r="N1311" s="108">
        <v>6282.8311000000003</v>
      </c>
      <c r="O1311" s="107" t="s">
        <v>4644</v>
      </c>
      <c r="P1311" s="107" t="s">
        <v>2362</v>
      </c>
      <c r="Q1311" s="107" t="s">
        <v>1377</v>
      </c>
      <c r="R1311" s="107" t="s">
        <v>2179</v>
      </c>
      <c r="S1311" s="107"/>
      <c r="T1311" s="93">
        <v>23555</v>
      </c>
      <c r="U1311" s="109">
        <v>45</v>
      </c>
      <c r="V1311" s="110">
        <v>46296</v>
      </c>
      <c r="W1311" s="110"/>
      <c r="X1311" s="107" t="s">
        <v>4586</v>
      </c>
      <c r="Y1311" s="107"/>
      <c r="Z1311" s="107" t="s">
        <v>4297</v>
      </c>
      <c r="AA1311" s="107" t="s">
        <v>4588</v>
      </c>
      <c r="AB1311" s="107"/>
      <c r="AC1311" s="107"/>
      <c r="AD1311" s="107" t="s">
        <v>1331</v>
      </c>
      <c r="AE1311" s="110"/>
      <c r="AF1311" s="106"/>
      <c r="AG1311" s="108">
        <v>0.84720056470141725</v>
      </c>
      <c r="AH1311" s="108">
        <v>0.72627211342519737</v>
      </c>
      <c r="AI1311" s="108">
        <v>0.35672085761146471</v>
      </c>
      <c r="AJ1311" s="107" t="s">
        <v>1267</v>
      </c>
      <c r="AK1311" s="97">
        <v>184.77567099018688</v>
      </c>
      <c r="AL1311" s="108">
        <v>1.4455811126470275</v>
      </c>
      <c r="AM1311" s="111">
        <v>14140</v>
      </c>
      <c r="AN1311" s="112">
        <v>17</v>
      </c>
      <c r="AO1311" s="113" t="s">
        <v>2027</v>
      </c>
      <c r="AP1311" s="113" t="s">
        <v>1267</v>
      </c>
      <c r="AQ1311" s="113" t="s">
        <v>1261</v>
      </c>
      <c r="AR1311" s="114" t="s">
        <v>1267</v>
      </c>
      <c r="AS1311" s="114"/>
      <c r="AT1311" s="107" t="s">
        <v>4589</v>
      </c>
    </row>
    <row r="1312" spans="1:46" x14ac:dyDescent="0.25">
      <c r="A1312" s="106" t="s">
        <v>4645</v>
      </c>
      <c r="B1312" s="107" t="s">
        <v>1269</v>
      </c>
      <c r="C1312" s="107" t="s">
        <v>2879</v>
      </c>
      <c r="D1312" s="107" t="s">
        <v>34</v>
      </c>
      <c r="E1312" s="107" t="s">
        <v>64</v>
      </c>
      <c r="F1312" s="107" t="s">
        <v>3156</v>
      </c>
      <c r="G1312" s="107" t="s">
        <v>4581</v>
      </c>
      <c r="H1312" s="107" t="s">
        <v>4582</v>
      </c>
      <c r="I1312" s="107" t="s">
        <v>4646</v>
      </c>
      <c r="J1312" s="107"/>
      <c r="K1312" s="107" t="s">
        <v>4617</v>
      </c>
      <c r="L1312" s="108">
        <v>6763.9926625845837</v>
      </c>
      <c r="M1312" s="93">
        <v>13670</v>
      </c>
      <c r="N1312" s="108">
        <v>6075.5623500000002</v>
      </c>
      <c r="O1312" s="107" t="s">
        <v>4647</v>
      </c>
      <c r="P1312" s="107" t="s">
        <v>2362</v>
      </c>
      <c r="Q1312" s="107" t="s">
        <v>1377</v>
      </c>
      <c r="R1312" s="107" t="s">
        <v>2179</v>
      </c>
      <c r="S1312" s="107"/>
      <c r="T1312" s="93">
        <v>18678</v>
      </c>
      <c r="U1312" s="109">
        <v>45</v>
      </c>
      <c r="V1312" s="110">
        <v>46296</v>
      </c>
      <c r="W1312" s="110"/>
      <c r="X1312" s="107" t="s">
        <v>4586</v>
      </c>
      <c r="Y1312" s="107"/>
      <c r="Z1312" s="107" t="s">
        <v>4297</v>
      </c>
      <c r="AA1312" s="107" t="s">
        <v>4588</v>
      </c>
      <c r="AB1312" s="107"/>
      <c r="AC1312" s="107"/>
      <c r="AD1312" s="107" t="s">
        <v>1331</v>
      </c>
      <c r="AE1312" s="110"/>
      <c r="AF1312" s="106"/>
      <c r="AG1312" s="108">
        <v>1.0331659183183095</v>
      </c>
      <c r="AH1312" s="108">
        <v>0.88569298260604445</v>
      </c>
      <c r="AI1312" s="108">
        <v>0.43502311942784661</v>
      </c>
      <c r="AJ1312" s="107" t="s">
        <v>1267</v>
      </c>
      <c r="AK1312" s="97">
        <v>147.73836392723453</v>
      </c>
      <c r="AL1312" s="108">
        <v>1.3978918169341503</v>
      </c>
      <c r="AM1312" s="111">
        <v>13670</v>
      </c>
      <c r="AN1312" s="112">
        <v>17</v>
      </c>
      <c r="AO1312" s="113" t="s">
        <v>2027</v>
      </c>
      <c r="AP1312" s="113" t="s">
        <v>1267</v>
      </c>
      <c r="AQ1312" s="113" t="s">
        <v>1261</v>
      </c>
      <c r="AR1312" s="114" t="s">
        <v>1267</v>
      </c>
      <c r="AS1312" s="114"/>
      <c r="AT1312" s="107" t="s">
        <v>4589</v>
      </c>
    </row>
    <row r="1313" spans="1:46" x14ac:dyDescent="0.25">
      <c r="A1313" s="106" t="s">
        <v>4648</v>
      </c>
      <c r="B1313" s="107" t="s">
        <v>1269</v>
      </c>
      <c r="C1313" s="107" t="s">
        <v>2879</v>
      </c>
      <c r="D1313" s="107" t="s">
        <v>34</v>
      </c>
      <c r="E1313" s="107" t="s">
        <v>64</v>
      </c>
      <c r="F1313" s="107" t="s">
        <v>3156</v>
      </c>
      <c r="G1313" s="107" t="s">
        <v>4581</v>
      </c>
      <c r="H1313" s="107" t="s">
        <v>4582</v>
      </c>
      <c r="I1313" s="107" t="s">
        <v>4649</v>
      </c>
      <c r="J1313" s="107"/>
      <c r="K1313" s="107" t="s">
        <v>4617</v>
      </c>
      <c r="L1313" s="108">
        <v>8495.7970439074761</v>
      </c>
      <c r="M1313" s="108">
        <v>12100</v>
      </c>
      <c r="N1313" s="108">
        <v>7631.1059500000001</v>
      </c>
      <c r="O1313" s="106" t="s">
        <v>4650</v>
      </c>
      <c r="P1313" s="107" t="s">
        <v>2362</v>
      </c>
      <c r="Q1313" s="107" t="s">
        <v>1377</v>
      </c>
      <c r="R1313" s="107" t="s">
        <v>2179</v>
      </c>
      <c r="S1313" s="107"/>
      <c r="T1313" s="93">
        <v>12123</v>
      </c>
      <c r="U1313" s="109">
        <v>45</v>
      </c>
      <c r="V1313" s="110">
        <v>46296</v>
      </c>
      <c r="W1313" s="110"/>
      <c r="X1313" s="107" t="s">
        <v>4586</v>
      </c>
      <c r="Y1313" s="107"/>
      <c r="Z1313" s="107" t="s">
        <v>4297</v>
      </c>
      <c r="AA1313" s="107" t="s">
        <v>4588</v>
      </c>
      <c r="AB1313" s="107"/>
      <c r="AC1313" s="107"/>
      <c r="AD1313" s="107" t="s">
        <v>1331</v>
      </c>
      <c r="AE1313" s="110"/>
      <c r="AF1313" s="106"/>
      <c r="AG1313" s="108">
        <v>1.9993615620300984</v>
      </c>
      <c r="AH1313" s="108">
        <v>1.7139749519270757</v>
      </c>
      <c r="AI1313" s="108">
        <v>0.84184784665970502</v>
      </c>
      <c r="AJ1313" s="106" t="s">
        <v>1267</v>
      </c>
      <c r="AK1313" s="108">
        <v>66.198997046672815</v>
      </c>
      <c r="AL1313" s="108">
        <v>1.7557980557408823</v>
      </c>
      <c r="AM1313" s="111">
        <v>12100</v>
      </c>
      <c r="AN1313" s="112">
        <v>17</v>
      </c>
      <c r="AO1313" s="113" t="s">
        <v>2027</v>
      </c>
      <c r="AP1313" s="113" t="s">
        <v>1267</v>
      </c>
      <c r="AQ1313" s="113" t="s">
        <v>1261</v>
      </c>
      <c r="AR1313" s="114" t="s">
        <v>1267</v>
      </c>
      <c r="AS1313" s="114"/>
      <c r="AT1313" s="107" t="s">
        <v>4589</v>
      </c>
    </row>
    <row r="1314" spans="1:46" x14ac:dyDescent="0.25">
      <c r="A1314" s="106" t="s">
        <v>4651</v>
      </c>
      <c r="B1314" s="107" t="s">
        <v>1269</v>
      </c>
      <c r="C1314" s="107" t="s">
        <v>2879</v>
      </c>
      <c r="D1314" s="107" t="s">
        <v>34</v>
      </c>
      <c r="E1314" s="107" t="s">
        <v>64</v>
      </c>
      <c r="F1314" s="107" t="s">
        <v>3156</v>
      </c>
      <c r="G1314" s="107" t="s">
        <v>4581</v>
      </c>
      <c r="H1314" s="107" t="s">
        <v>4582</v>
      </c>
      <c r="I1314" s="107" t="s">
        <v>4652</v>
      </c>
      <c r="J1314" s="107"/>
      <c r="K1314" s="107" t="s">
        <v>4617</v>
      </c>
      <c r="L1314" s="108">
        <v>9064.4761593230905</v>
      </c>
      <c r="M1314" s="108">
        <v>18320</v>
      </c>
      <c r="N1314" s="108">
        <v>8141.9056500000006</v>
      </c>
      <c r="O1314" s="106" t="s">
        <v>4653</v>
      </c>
      <c r="P1314" s="107" t="s">
        <v>2362</v>
      </c>
      <c r="Q1314" s="107" t="s">
        <v>1377</v>
      </c>
      <c r="R1314" s="107" t="s">
        <v>2179</v>
      </c>
      <c r="S1314" s="107"/>
      <c r="T1314" s="93">
        <v>31860</v>
      </c>
      <c r="U1314" s="109">
        <v>45</v>
      </c>
      <c r="V1314" s="110">
        <v>46296</v>
      </c>
      <c r="W1314" s="110"/>
      <c r="X1314" s="107" t="s">
        <v>4586</v>
      </c>
      <c r="Y1314" s="107"/>
      <c r="Z1314" s="107" t="s">
        <v>4297</v>
      </c>
      <c r="AA1314" s="107" t="s">
        <v>4588</v>
      </c>
      <c r="AB1314" s="107"/>
      <c r="AC1314" s="107"/>
      <c r="AD1314" s="107" t="s">
        <v>1331</v>
      </c>
      <c r="AE1314" s="110"/>
      <c r="AF1314" s="106"/>
      <c r="AG1314" s="108">
        <v>0.8116975857604023</v>
      </c>
      <c r="AH1314" s="108">
        <v>0.69583678958016582</v>
      </c>
      <c r="AI1314" s="108">
        <v>0.34177203247692978</v>
      </c>
      <c r="AJ1314" s="106" t="s">
        <v>1267</v>
      </c>
      <c r="AK1314" s="108">
        <v>193.77578423166744</v>
      </c>
      <c r="AL1314" s="108">
        <v>1.8733250729267754</v>
      </c>
      <c r="AM1314" s="111">
        <v>18320</v>
      </c>
      <c r="AN1314" s="112">
        <v>17</v>
      </c>
      <c r="AO1314" s="113" t="s">
        <v>2027</v>
      </c>
      <c r="AP1314" s="113" t="s">
        <v>1267</v>
      </c>
      <c r="AQ1314" s="113" t="s">
        <v>1261</v>
      </c>
      <c r="AR1314" s="114" t="s">
        <v>1267</v>
      </c>
      <c r="AS1314" s="114"/>
      <c r="AT1314" s="107" t="s">
        <v>4589</v>
      </c>
    </row>
    <row r="1315" spans="1:46" x14ac:dyDescent="0.25">
      <c r="A1315" s="106" t="s">
        <v>4654</v>
      </c>
      <c r="B1315" s="107" t="s">
        <v>1269</v>
      </c>
      <c r="C1315" s="107" t="s">
        <v>2879</v>
      </c>
      <c r="D1315" s="107" t="s">
        <v>34</v>
      </c>
      <c r="E1315" s="107" t="s">
        <v>64</v>
      </c>
      <c r="F1315" s="107" t="s">
        <v>3156</v>
      </c>
      <c r="G1315" s="107" t="s">
        <v>4581</v>
      </c>
      <c r="H1315" s="107" t="s">
        <v>4582</v>
      </c>
      <c r="I1315" s="107" t="s">
        <v>4655</v>
      </c>
      <c r="J1315" s="107"/>
      <c r="K1315" s="107" t="s">
        <v>4631</v>
      </c>
      <c r="L1315" s="108">
        <v>4291.9216647596159</v>
      </c>
      <c r="M1315" s="108">
        <v>8670</v>
      </c>
      <c r="N1315" s="108">
        <v>3855.0954999999994</v>
      </c>
      <c r="O1315" s="106" t="s">
        <v>4656</v>
      </c>
      <c r="P1315" s="107" t="s">
        <v>2362</v>
      </c>
      <c r="Q1315" s="107" t="s">
        <v>1377</v>
      </c>
      <c r="R1315" s="107" t="s">
        <v>2179</v>
      </c>
      <c r="S1315" s="107"/>
      <c r="T1315" s="93">
        <v>26062</v>
      </c>
      <c r="U1315" s="109">
        <v>45</v>
      </c>
      <c r="V1315" s="110">
        <v>46296</v>
      </c>
      <c r="W1315" s="110"/>
      <c r="X1315" s="107" t="s">
        <v>4586</v>
      </c>
      <c r="Y1315" s="107"/>
      <c r="Z1315" s="107" t="s">
        <v>4297</v>
      </c>
      <c r="AA1315" s="107" t="s">
        <v>4588</v>
      </c>
      <c r="AB1315" s="107"/>
      <c r="AC1315" s="107"/>
      <c r="AD1315" s="107" t="s">
        <v>1331</v>
      </c>
      <c r="AE1315" s="110"/>
      <c r="AF1315" s="106"/>
      <c r="AG1315" s="108">
        <v>0.46983066709040322</v>
      </c>
      <c r="AH1315" s="108">
        <v>0.40276756857448137</v>
      </c>
      <c r="AI1315" s="108">
        <v>0.1978261175448138</v>
      </c>
      <c r="AJ1315" s="106" t="s">
        <v>1267</v>
      </c>
      <c r="AK1315" s="108">
        <v>350.04920984835206</v>
      </c>
      <c r="AL1315" s="108">
        <v>0.88699714405032237</v>
      </c>
      <c r="AM1315" s="111">
        <v>8670</v>
      </c>
      <c r="AN1315" s="112">
        <v>17</v>
      </c>
      <c r="AO1315" s="113" t="s">
        <v>2027</v>
      </c>
      <c r="AP1315" s="113" t="s">
        <v>1267</v>
      </c>
      <c r="AQ1315" s="113" t="s">
        <v>1261</v>
      </c>
      <c r="AR1315" s="114" t="s">
        <v>1267</v>
      </c>
      <c r="AS1315" s="114"/>
      <c r="AT1315" s="107" t="s">
        <v>4589</v>
      </c>
    </row>
    <row r="1316" spans="1:46" x14ac:dyDescent="0.25">
      <c r="A1316" s="106" t="s">
        <v>4657</v>
      </c>
      <c r="B1316" s="107" t="s">
        <v>1269</v>
      </c>
      <c r="C1316" s="107" t="s">
        <v>2879</v>
      </c>
      <c r="D1316" s="107" t="s">
        <v>34</v>
      </c>
      <c r="E1316" s="107" t="s">
        <v>64</v>
      </c>
      <c r="F1316" s="107" t="s">
        <v>3156</v>
      </c>
      <c r="G1316" s="107" t="s">
        <v>4581</v>
      </c>
      <c r="H1316" s="107" t="s">
        <v>4582</v>
      </c>
      <c r="I1316" s="107" t="s">
        <v>4616</v>
      </c>
      <c r="J1316" s="107"/>
      <c r="K1316" s="107" t="s">
        <v>4617</v>
      </c>
      <c r="L1316" s="108">
        <v>8701.6937399083836</v>
      </c>
      <c r="M1316" s="108">
        <v>17590</v>
      </c>
      <c r="N1316" s="108">
        <v>7816.0467499999986</v>
      </c>
      <c r="O1316" s="106" t="s">
        <v>4618</v>
      </c>
      <c r="P1316" s="107" t="s">
        <v>2362</v>
      </c>
      <c r="Q1316" s="107" t="s">
        <v>1377</v>
      </c>
      <c r="R1316" s="107" t="s">
        <v>2179</v>
      </c>
      <c r="S1316" s="107"/>
      <c r="T1316" s="93">
        <v>26772</v>
      </c>
      <c r="U1316" s="109">
        <v>45</v>
      </c>
      <c r="V1316" s="110">
        <v>46296</v>
      </c>
      <c r="W1316" s="110"/>
      <c r="X1316" s="107" t="s">
        <v>4586</v>
      </c>
      <c r="Y1316" s="107"/>
      <c r="Z1316" s="107" t="s">
        <v>4619</v>
      </c>
      <c r="AA1316" s="107" t="s">
        <v>4588</v>
      </c>
      <c r="AB1316" s="107"/>
      <c r="AC1316" s="107"/>
      <c r="AD1316" s="107" t="s">
        <v>1331</v>
      </c>
      <c r="AE1316" s="110"/>
      <c r="AF1316" s="106"/>
      <c r="AG1316" s="108">
        <v>0.92730006953906097</v>
      </c>
      <c r="AH1316" s="108">
        <v>0.79493830545405864</v>
      </c>
      <c r="AI1316" s="108">
        <v>0.39044742160402779</v>
      </c>
      <c r="AJ1316" s="106" t="s">
        <v>1267</v>
      </c>
      <c r="AK1316" s="108">
        <v>167.00159746870898</v>
      </c>
      <c r="AL1316" s="108">
        <v>1.7983500395810701</v>
      </c>
      <c r="AM1316" s="111">
        <v>17590</v>
      </c>
      <c r="AN1316" s="112">
        <v>17</v>
      </c>
      <c r="AO1316" s="113" t="s">
        <v>2027</v>
      </c>
      <c r="AP1316" s="113" t="s">
        <v>1267</v>
      </c>
      <c r="AQ1316" s="113" t="s">
        <v>1261</v>
      </c>
      <c r="AR1316" s="114" t="s">
        <v>1267</v>
      </c>
      <c r="AS1316" s="114"/>
      <c r="AT1316" s="107" t="s">
        <v>4589</v>
      </c>
    </row>
    <row r="1317" spans="1:46" x14ac:dyDescent="0.25">
      <c r="A1317" s="106" t="s">
        <v>4658</v>
      </c>
      <c r="B1317" s="107" t="s">
        <v>1269</v>
      </c>
      <c r="C1317" s="107" t="s">
        <v>2879</v>
      </c>
      <c r="D1317" s="107" t="s">
        <v>34</v>
      </c>
      <c r="E1317" s="107" t="s">
        <v>64</v>
      </c>
      <c r="F1317" s="107" t="s">
        <v>3156</v>
      </c>
      <c r="G1317" s="107" t="s">
        <v>4581</v>
      </c>
      <c r="H1317" s="107" t="s">
        <v>4582</v>
      </c>
      <c r="I1317" s="107" t="s">
        <v>4621</v>
      </c>
      <c r="J1317" s="107"/>
      <c r="K1317" s="107" t="s">
        <v>4617</v>
      </c>
      <c r="L1317" s="108">
        <v>8386.4066866429475</v>
      </c>
      <c r="M1317" s="93">
        <v>16950</v>
      </c>
      <c r="N1317" s="108">
        <v>7532.8491999999987</v>
      </c>
      <c r="O1317" s="107" t="s">
        <v>4622</v>
      </c>
      <c r="P1317" s="107" t="s">
        <v>2362</v>
      </c>
      <c r="Q1317" s="107" t="s">
        <v>1377</v>
      </c>
      <c r="R1317" s="107" t="s">
        <v>2179</v>
      </c>
      <c r="S1317" s="107"/>
      <c r="T1317" s="93">
        <v>21242</v>
      </c>
      <c r="U1317" s="109">
        <v>45</v>
      </c>
      <c r="V1317" s="110">
        <v>46296</v>
      </c>
      <c r="W1317" s="110"/>
      <c r="X1317" s="107" t="s">
        <v>4586</v>
      </c>
      <c r="Y1317" s="107"/>
      <c r="Z1317" s="107" t="s">
        <v>4619</v>
      </c>
      <c r="AA1317" s="107" t="s">
        <v>4588</v>
      </c>
      <c r="AB1317" s="107"/>
      <c r="AC1317" s="107"/>
      <c r="AD1317" s="107" t="s">
        <v>1331</v>
      </c>
      <c r="AE1317" s="110"/>
      <c r="AF1317" s="106"/>
      <c r="AG1317" s="108">
        <v>1.1263615822461466</v>
      </c>
      <c r="AH1317" s="108">
        <v>0.96558600277511064</v>
      </c>
      <c r="AI1317" s="108">
        <v>0.47426393033750947</v>
      </c>
      <c r="AJ1317" s="107" t="s">
        <v>1267</v>
      </c>
      <c r="AK1317" s="97">
        <v>133.77752630564271</v>
      </c>
      <c r="AL1317" s="108">
        <v>1.7331907152395458</v>
      </c>
      <c r="AM1317" s="111">
        <v>16950</v>
      </c>
      <c r="AN1317" s="112">
        <v>17</v>
      </c>
      <c r="AO1317" s="113" t="s">
        <v>2027</v>
      </c>
      <c r="AP1317" s="113" t="s">
        <v>1267</v>
      </c>
      <c r="AQ1317" s="113" t="s">
        <v>1261</v>
      </c>
      <c r="AR1317" s="114" t="s">
        <v>1267</v>
      </c>
      <c r="AS1317" s="114"/>
      <c r="AT1317" s="107" t="s">
        <v>4589</v>
      </c>
    </row>
    <row r="1318" spans="1:46" x14ac:dyDescent="0.25">
      <c r="A1318" s="106" t="s">
        <v>4659</v>
      </c>
      <c r="B1318" s="107" t="s">
        <v>1269</v>
      </c>
      <c r="C1318" s="107" t="s">
        <v>2879</v>
      </c>
      <c r="D1318" s="107" t="s">
        <v>34</v>
      </c>
      <c r="E1318" s="107" t="s">
        <v>64</v>
      </c>
      <c r="F1318" s="107" t="s">
        <v>3156</v>
      </c>
      <c r="G1318" s="107" t="s">
        <v>4581</v>
      </c>
      <c r="H1318" s="107" t="s">
        <v>4582</v>
      </c>
      <c r="I1318" s="107" t="s">
        <v>4624</v>
      </c>
      <c r="J1318" s="107"/>
      <c r="K1318" s="107" t="s">
        <v>4617</v>
      </c>
      <c r="L1318" s="108">
        <v>10140.373256481174</v>
      </c>
      <c r="M1318" s="93">
        <v>14750</v>
      </c>
      <c r="N1318" s="108">
        <v>9108.2993499999975</v>
      </c>
      <c r="O1318" s="107" t="s">
        <v>4625</v>
      </c>
      <c r="P1318" s="107" t="s">
        <v>2362</v>
      </c>
      <c r="Q1318" s="107" t="s">
        <v>1377</v>
      </c>
      <c r="R1318" s="107" t="s">
        <v>2179</v>
      </c>
      <c r="S1318" s="107"/>
      <c r="T1318" s="93">
        <v>14750</v>
      </c>
      <c r="U1318" s="109">
        <v>45</v>
      </c>
      <c r="V1318" s="110">
        <v>46296</v>
      </c>
      <c r="W1318" s="110"/>
      <c r="X1318" s="107" t="s">
        <v>4586</v>
      </c>
      <c r="Y1318" s="107"/>
      <c r="Z1318" s="107" t="s">
        <v>4619</v>
      </c>
      <c r="AA1318" s="107" t="s">
        <v>4588</v>
      </c>
      <c r="AB1318" s="107"/>
      <c r="AC1318" s="107"/>
      <c r="AD1318" s="107" t="s">
        <v>1331</v>
      </c>
      <c r="AE1318" s="110"/>
      <c r="AF1318" s="106"/>
      <c r="AG1318" s="108">
        <v>1.9613686779090302</v>
      </c>
      <c r="AH1318" s="108">
        <v>1.6814051291538206</v>
      </c>
      <c r="AI1318" s="108">
        <v>0.82585062620037131</v>
      </c>
      <c r="AJ1318" s="107" t="s">
        <v>1267</v>
      </c>
      <c r="AK1318" s="97">
        <v>67.887941469978387</v>
      </c>
      <c r="AL1318" s="108">
        <v>2.0956771396727807</v>
      </c>
      <c r="AM1318" s="111">
        <v>14750</v>
      </c>
      <c r="AN1318" s="112">
        <v>17</v>
      </c>
      <c r="AO1318" s="113" t="s">
        <v>2027</v>
      </c>
      <c r="AP1318" s="113" t="s">
        <v>1267</v>
      </c>
      <c r="AQ1318" s="113" t="s">
        <v>1261</v>
      </c>
      <c r="AR1318" s="114" t="s">
        <v>1267</v>
      </c>
      <c r="AS1318" s="114"/>
      <c r="AT1318" s="107" t="s">
        <v>4589</v>
      </c>
    </row>
    <row r="1319" spans="1:46" x14ac:dyDescent="0.25">
      <c r="A1319" s="106" t="s">
        <v>4660</v>
      </c>
      <c r="B1319" s="107" t="s">
        <v>1269</v>
      </c>
      <c r="C1319" s="107" t="s">
        <v>2879</v>
      </c>
      <c r="D1319" s="107" t="s">
        <v>34</v>
      </c>
      <c r="E1319" s="107" t="s">
        <v>64</v>
      </c>
      <c r="F1319" s="107" t="s">
        <v>3156</v>
      </c>
      <c r="G1319" s="107" t="s">
        <v>4581</v>
      </c>
      <c r="H1319" s="107" t="s">
        <v>4582</v>
      </c>
      <c r="I1319" s="107" t="s">
        <v>4627</v>
      </c>
      <c r="J1319" s="107"/>
      <c r="K1319" s="107" t="s">
        <v>4617</v>
      </c>
      <c r="L1319" s="108">
        <v>10755.878136920668</v>
      </c>
      <c r="M1319" s="93">
        <v>21740</v>
      </c>
      <c r="N1319" s="108">
        <v>9661.1589499999973</v>
      </c>
      <c r="O1319" s="107" t="s">
        <v>4628</v>
      </c>
      <c r="P1319" s="107" t="s">
        <v>2362</v>
      </c>
      <c r="Q1319" s="107" t="s">
        <v>1377</v>
      </c>
      <c r="R1319" s="107" t="s">
        <v>2179</v>
      </c>
      <c r="S1319" s="107"/>
      <c r="T1319" s="93">
        <v>34914</v>
      </c>
      <c r="U1319" s="109">
        <v>45</v>
      </c>
      <c r="V1319" s="110">
        <v>46296</v>
      </c>
      <c r="W1319" s="110"/>
      <c r="X1319" s="107" t="s">
        <v>4586</v>
      </c>
      <c r="Y1319" s="107"/>
      <c r="Z1319" s="107" t="s">
        <v>4619</v>
      </c>
      <c r="AA1319" s="107" t="s">
        <v>4588</v>
      </c>
      <c r="AB1319" s="107"/>
      <c r="AC1319" s="107"/>
      <c r="AD1319" s="107" t="s">
        <v>1331</v>
      </c>
      <c r="AE1319" s="110"/>
      <c r="AF1319" s="106"/>
      <c r="AG1319" s="108">
        <v>0.87890832908254335</v>
      </c>
      <c r="AH1319" s="108">
        <v>0.75345394734805904</v>
      </c>
      <c r="AI1319" s="108">
        <v>0.37007167602949048</v>
      </c>
      <c r="AJ1319" s="107" t="s">
        <v>1267</v>
      </c>
      <c r="AK1319" s="97">
        <v>177.35232888599293</v>
      </c>
      <c r="AL1319" s="108">
        <v>2.2228814816302753</v>
      </c>
      <c r="AM1319" s="111">
        <v>21740</v>
      </c>
      <c r="AN1319" s="112">
        <v>17</v>
      </c>
      <c r="AO1319" s="113" t="s">
        <v>2027</v>
      </c>
      <c r="AP1319" s="113" t="s">
        <v>1267</v>
      </c>
      <c r="AQ1319" s="113" t="s">
        <v>1261</v>
      </c>
      <c r="AR1319" s="114" t="s">
        <v>1267</v>
      </c>
      <c r="AS1319" s="114"/>
      <c r="AT1319" s="107" t="s">
        <v>4589</v>
      </c>
    </row>
    <row r="1320" spans="1:46" x14ac:dyDescent="0.25">
      <c r="A1320" s="106" t="s">
        <v>4661</v>
      </c>
      <c r="B1320" s="107" t="s">
        <v>1269</v>
      </c>
      <c r="C1320" s="107" t="s">
        <v>2879</v>
      </c>
      <c r="D1320" s="107" t="s">
        <v>34</v>
      </c>
      <c r="E1320" s="107" t="s">
        <v>64</v>
      </c>
      <c r="F1320" s="107" t="s">
        <v>3156</v>
      </c>
      <c r="G1320" s="107" t="s">
        <v>4581</v>
      </c>
      <c r="H1320" s="107" t="s">
        <v>4582</v>
      </c>
      <c r="I1320" s="107" t="s">
        <v>4630</v>
      </c>
      <c r="J1320" s="107"/>
      <c r="K1320" s="107" t="s">
        <v>4631</v>
      </c>
      <c r="L1320" s="108">
        <v>6262.8885972445114</v>
      </c>
      <c r="M1320" s="93">
        <v>12660</v>
      </c>
      <c r="N1320" s="108">
        <v>5625.4599999999991</v>
      </c>
      <c r="O1320" s="107" t="s">
        <v>4632</v>
      </c>
      <c r="P1320" s="107" t="s">
        <v>2362</v>
      </c>
      <c r="Q1320" s="107" t="s">
        <v>1377</v>
      </c>
      <c r="R1320" s="107" t="s">
        <v>2179</v>
      </c>
      <c r="S1320" s="107"/>
      <c r="T1320" s="93">
        <v>29335</v>
      </c>
      <c r="U1320" s="109">
        <v>45</v>
      </c>
      <c r="V1320" s="110">
        <v>46296</v>
      </c>
      <c r="W1320" s="110"/>
      <c r="X1320" s="107" t="s">
        <v>4586</v>
      </c>
      <c r="Y1320" s="107"/>
      <c r="Z1320" s="107" t="s">
        <v>4619</v>
      </c>
      <c r="AA1320" s="107" t="s">
        <v>4588</v>
      </c>
      <c r="AB1320" s="107"/>
      <c r="AC1320" s="107"/>
      <c r="AD1320" s="107" t="s">
        <v>1331</v>
      </c>
      <c r="AE1320" s="110"/>
      <c r="AF1320" s="106"/>
      <c r="AG1320" s="108">
        <v>0.60909622620892623</v>
      </c>
      <c r="AH1320" s="108">
        <v>0.52215451915329547</v>
      </c>
      <c r="AI1320" s="108">
        <v>0.25646504173156554</v>
      </c>
      <c r="AJ1320" s="107" t="s">
        <v>1267</v>
      </c>
      <c r="AK1320" s="97">
        <v>265.21322081713953</v>
      </c>
      <c r="AL1320" s="108">
        <v>1.2943303100972026</v>
      </c>
      <c r="AM1320" s="111">
        <v>12660</v>
      </c>
      <c r="AN1320" s="112">
        <v>17</v>
      </c>
      <c r="AO1320" s="113" t="s">
        <v>2027</v>
      </c>
      <c r="AP1320" s="113" t="s">
        <v>1267</v>
      </c>
      <c r="AQ1320" s="113" t="s">
        <v>1261</v>
      </c>
      <c r="AR1320" s="114" t="s">
        <v>1267</v>
      </c>
      <c r="AS1320" s="114"/>
      <c r="AT1320" s="107" t="s">
        <v>4589</v>
      </c>
    </row>
    <row r="1321" spans="1:46" x14ac:dyDescent="0.25">
      <c r="A1321" s="106" t="s">
        <v>4662</v>
      </c>
      <c r="B1321" s="107" t="s">
        <v>1271</v>
      </c>
      <c r="C1321" s="107" t="s">
        <v>2871</v>
      </c>
      <c r="D1321" s="107" t="s">
        <v>34</v>
      </c>
      <c r="E1321" s="107" t="s">
        <v>64</v>
      </c>
      <c r="F1321" s="107" t="s">
        <v>3156</v>
      </c>
      <c r="G1321" s="107" t="s">
        <v>4581</v>
      </c>
      <c r="H1321" s="107" t="s">
        <v>4582</v>
      </c>
      <c r="I1321" s="107" t="s">
        <v>4643</v>
      </c>
      <c r="J1321" s="107"/>
      <c r="K1321" s="107" t="s">
        <v>4617</v>
      </c>
      <c r="L1321" s="108">
        <v>10332.277688147531</v>
      </c>
      <c r="M1321" s="93">
        <v>20880</v>
      </c>
      <c r="N1321" s="108">
        <v>9280.6719999999987</v>
      </c>
      <c r="O1321" s="107" t="s">
        <v>4644</v>
      </c>
      <c r="P1321" s="107" t="s">
        <v>2362</v>
      </c>
      <c r="Q1321" s="107" t="s">
        <v>1377</v>
      </c>
      <c r="R1321" s="107" t="s">
        <v>2179</v>
      </c>
      <c r="S1321" s="107"/>
      <c r="T1321" s="93">
        <v>23555</v>
      </c>
      <c r="U1321" s="109">
        <v>45</v>
      </c>
      <c r="V1321" s="110">
        <v>46296</v>
      </c>
      <c r="W1321" s="110"/>
      <c r="X1321" s="107" t="s">
        <v>4586</v>
      </c>
      <c r="Y1321" s="107"/>
      <c r="Z1321" s="107" t="s">
        <v>4297</v>
      </c>
      <c r="AA1321" s="107" t="s">
        <v>4588</v>
      </c>
      <c r="AB1321" s="107"/>
      <c r="AC1321" s="107"/>
      <c r="AD1321" s="107" t="s">
        <v>1331</v>
      </c>
      <c r="AE1321" s="110"/>
      <c r="AF1321" s="106"/>
      <c r="AG1321" s="108">
        <v>1.2514407015029625</v>
      </c>
      <c r="AH1321" s="108">
        <v>1.0728114698875244</v>
      </c>
      <c r="AI1321" s="108">
        <v>0.52692953580284962</v>
      </c>
      <c r="AJ1321" s="107" t="s">
        <v>1267</v>
      </c>
      <c r="AK1321" s="97">
        <v>118.30859255828173</v>
      </c>
      <c r="AL1321" s="108">
        <v>2.1353373888838281</v>
      </c>
      <c r="AM1321" s="111">
        <v>20880</v>
      </c>
      <c r="AN1321" s="112">
        <v>17</v>
      </c>
      <c r="AO1321" s="113" t="s">
        <v>2027</v>
      </c>
      <c r="AP1321" s="113" t="s">
        <v>1267</v>
      </c>
      <c r="AQ1321" s="113" t="s">
        <v>1261</v>
      </c>
      <c r="AR1321" s="114" t="s">
        <v>1267</v>
      </c>
      <c r="AS1321" s="114"/>
      <c r="AT1321" s="107" t="s">
        <v>4589</v>
      </c>
    </row>
    <row r="1322" spans="1:46" x14ac:dyDescent="0.25">
      <c r="A1322" s="106" t="s">
        <v>4663</v>
      </c>
      <c r="B1322" s="107" t="s">
        <v>1271</v>
      </c>
      <c r="C1322" s="107" t="s">
        <v>2871</v>
      </c>
      <c r="D1322" s="107" t="s">
        <v>34</v>
      </c>
      <c r="E1322" s="107" t="s">
        <v>64</v>
      </c>
      <c r="F1322" s="107" t="s">
        <v>3156</v>
      </c>
      <c r="G1322" s="107" t="s">
        <v>4581</v>
      </c>
      <c r="H1322" s="107" t="s">
        <v>4582</v>
      </c>
      <c r="I1322" s="107" t="s">
        <v>4646</v>
      </c>
      <c r="J1322" s="107"/>
      <c r="K1322" s="107" t="s">
        <v>4617</v>
      </c>
      <c r="L1322" s="108">
        <v>10104.097174363767</v>
      </c>
      <c r="M1322" s="93">
        <v>18680</v>
      </c>
      <c r="N1322" s="108">
        <v>9075.7153999999973</v>
      </c>
      <c r="O1322" s="107" t="s">
        <v>4647</v>
      </c>
      <c r="P1322" s="107" t="s">
        <v>2362</v>
      </c>
      <c r="Q1322" s="107" t="s">
        <v>1377</v>
      </c>
      <c r="R1322" s="107" t="s">
        <v>2179</v>
      </c>
      <c r="S1322" s="107"/>
      <c r="T1322" s="93">
        <v>18678</v>
      </c>
      <c r="U1322" s="109">
        <v>45</v>
      </c>
      <c r="V1322" s="110">
        <v>46296</v>
      </c>
      <c r="W1322" s="110"/>
      <c r="X1322" s="107" t="s">
        <v>4586</v>
      </c>
      <c r="Y1322" s="107"/>
      <c r="Z1322" s="107" t="s">
        <v>4297</v>
      </c>
      <c r="AA1322" s="107" t="s">
        <v>4588</v>
      </c>
      <c r="AB1322" s="107"/>
      <c r="AC1322" s="107"/>
      <c r="AD1322" s="107" t="s">
        <v>1331</v>
      </c>
      <c r="AE1322" s="110"/>
      <c r="AF1322" s="106"/>
      <c r="AG1322" s="108">
        <v>1.5433501123787525</v>
      </c>
      <c r="AH1322" s="108">
        <v>1.3230540613099964</v>
      </c>
      <c r="AI1322" s="108">
        <v>0.64984042577512935</v>
      </c>
      <c r="AJ1322" s="107" t="s">
        <v>1267</v>
      </c>
      <c r="AK1322" s="97">
        <v>91.961236978579564</v>
      </c>
      <c r="AL1322" s="108">
        <v>2.0881800827018511</v>
      </c>
      <c r="AM1322" s="111">
        <v>18680</v>
      </c>
      <c r="AN1322" s="112">
        <v>17</v>
      </c>
      <c r="AO1322" s="113" t="s">
        <v>2027</v>
      </c>
      <c r="AP1322" s="113" t="s">
        <v>1267</v>
      </c>
      <c r="AQ1322" s="113" t="s">
        <v>1261</v>
      </c>
      <c r="AR1322" s="114" t="s">
        <v>1267</v>
      </c>
      <c r="AS1322" s="114"/>
      <c r="AT1322" s="107" t="s">
        <v>4589</v>
      </c>
    </row>
    <row r="1323" spans="1:46" x14ac:dyDescent="0.25">
      <c r="A1323" s="106" t="s">
        <v>4664</v>
      </c>
      <c r="B1323" s="107" t="s">
        <v>1271</v>
      </c>
      <c r="C1323" s="107" t="s">
        <v>2871</v>
      </c>
      <c r="D1323" s="107" t="s">
        <v>34</v>
      </c>
      <c r="E1323" s="107" t="s">
        <v>64</v>
      </c>
      <c r="F1323" s="107" t="s">
        <v>3156</v>
      </c>
      <c r="G1323" s="107" t="s">
        <v>4581</v>
      </c>
      <c r="H1323" s="107" t="s">
        <v>4582</v>
      </c>
      <c r="I1323" s="107" t="s">
        <v>4649</v>
      </c>
      <c r="J1323" s="107"/>
      <c r="K1323" s="107" t="s">
        <v>4617</v>
      </c>
      <c r="L1323" s="108">
        <v>11727.208687997419</v>
      </c>
      <c r="M1323" s="108">
        <v>12120</v>
      </c>
      <c r="N1323" s="108">
        <v>10533.62875</v>
      </c>
      <c r="O1323" s="106" t="s">
        <v>4650</v>
      </c>
      <c r="P1323" s="107" t="s">
        <v>2362</v>
      </c>
      <c r="Q1323" s="107" t="s">
        <v>1377</v>
      </c>
      <c r="R1323" s="107" t="s">
        <v>2179</v>
      </c>
      <c r="S1323" s="107"/>
      <c r="T1323" s="93">
        <v>12123</v>
      </c>
      <c r="U1323" s="109">
        <v>45</v>
      </c>
      <c r="V1323" s="110">
        <v>46296</v>
      </c>
      <c r="W1323" s="110"/>
      <c r="X1323" s="107" t="s">
        <v>4586</v>
      </c>
      <c r="Y1323" s="107"/>
      <c r="Z1323" s="107" t="s">
        <v>4297</v>
      </c>
      <c r="AA1323" s="107" t="s">
        <v>4588</v>
      </c>
      <c r="AB1323" s="107"/>
      <c r="AC1323" s="107"/>
      <c r="AD1323" s="107" t="s">
        <v>1331</v>
      </c>
      <c r="AE1323" s="110"/>
      <c r="AF1323" s="106"/>
      <c r="AG1323" s="108">
        <v>2.7598270249995873</v>
      </c>
      <c r="AH1323" s="108">
        <v>2.3658924340316503</v>
      </c>
      <c r="AI1323" s="108">
        <v>1.1620481669108864</v>
      </c>
      <c r="AJ1323" s="106" t="s">
        <v>26</v>
      </c>
      <c r="AK1323" s="108">
        <v>42.173633758595123</v>
      </c>
      <c r="AL1323" s="108">
        <v>2.4236231288528063</v>
      </c>
      <c r="AM1323" s="111">
        <v>12120</v>
      </c>
      <c r="AN1323" s="112">
        <v>17</v>
      </c>
      <c r="AO1323" s="113" t="s">
        <v>2027</v>
      </c>
      <c r="AP1323" s="113" t="s">
        <v>1267</v>
      </c>
      <c r="AQ1323" s="113" t="s">
        <v>1261</v>
      </c>
      <c r="AR1323" s="114" t="s">
        <v>1267</v>
      </c>
      <c r="AS1323" s="114"/>
      <c r="AT1323" s="107" t="s">
        <v>4589</v>
      </c>
    </row>
    <row r="1324" spans="1:46" x14ac:dyDescent="0.25">
      <c r="A1324" s="106" t="s">
        <v>4665</v>
      </c>
      <c r="B1324" s="107" t="s">
        <v>1271</v>
      </c>
      <c r="C1324" s="107" t="s">
        <v>2871</v>
      </c>
      <c r="D1324" s="107" t="s">
        <v>34</v>
      </c>
      <c r="E1324" s="107" t="s">
        <v>64</v>
      </c>
      <c r="F1324" s="107" t="s">
        <v>3156</v>
      </c>
      <c r="G1324" s="107" t="s">
        <v>4581</v>
      </c>
      <c r="H1324" s="107" t="s">
        <v>4582</v>
      </c>
      <c r="I1324" s="107" t="s">
        <v>4652</v>
      </c>
      <c r="J1324" s="107"/>
      <c r="K1324" s="107" t="s">
        <v>4617</v>
      </c>
      <c r="L1324" s="108">
        <v>12395.114629820862</v>
      </c>
      <c r="M1324" s="108">
        <v>25050</v>
      </c>
      <c r="N1324" s="108">
        <v>11133.556099999998</v>
      </c>
      <c r="O1324" s="106" t="s">
        <v>4653</v>
      </c>
      <c r="P1324" s="107" t="s">
        <v>2362</v>
      </c>
      <c r="Q1324" s="107" t="s">
        <v>1377</v>
      </c>
      <c r="R1324" s="107" t="s">
        <v>2179</v>
      </c>
      <c r="S1324" s="107"/>
      <c r="T1324" s="93">
        <v>31860</v>
      </c>
      <c r="U1324" s="109">
        <v>45</v>
      </c>
      <c r="V1324" s="110">
        <v>46296</v>
      </c>
      <c r="W1324" s="110"/>
      <c r="X1324" s="107" t="s">
        <v>4586</v>
      </c>
      <c r="Y1324" s="107"/>
      <c r="Z1324" s="107" t="s">
        <v>4297</v>
      </c>
      <c r="AA1324" s="107" t="s">
        <v>4588</v>
      </c>
      <c r="AB1324" s="107"/>
      <c r="AC1324" s="107"/>
      <c r="AD1324" s="107" t="s">
        <v>1331</v>
      </c>
      <c r="AE1324" s="110"/>
      <c r="AF1324" s="106"/>
      <c r="AG1324" s="108">
        <v>1.1099466139475587</v>
      </c>
      <c r="AH1324" s="108">
        <v>0.95151408850269215</v>
      </c>
      <c r="AI1324" s="108">
        <v>0.46735227114710165</v>
      </c>
      <c r="AJ1324" s="106" t="s">
        <v>1267</v>
      </c>
      <c r="AK1324" s="108">
        <v>136.06641038475382</v>
      </c>
      <c r="AL1324" s="108">
        <v>2.5616570234963172</v>
      </c>
      <c r="AM1324" s="111">
        <v>25050</v>
      </c>
      <c r="AN1324" s="112">
        <v>17</v>
      </c>
      <c r="AO1324" s="113" t="s">
        <v>2027</v>
      </c>
      <c r="AP1324" s="113" t="s">
        <v>1267</v>
      </c>
      <c r="AQ1324" s="113" t="s">
        <v>1261</v>
      </c>
      <c r="AR1324" s="114" t="s">
        <v>1267</v>
      </c>
      <c r="AS1324" s="114"/>
      <c r="AT1324" s="107" t="s">
        <v>4589</v>
      </c>
    </row>
    <row r="1325" spans="1:46" x14ac:dyDescent="0.25">
      <c r="A1325" s="106" t="s">
        <v>4666</v>
      </c>
      <c r="B1325" s="107" t="s">
        <v>1271</v>
      </c>
      <c r="C1325" s="107" t="s">
        <v>2871</v>
      </c>
      <c r="D1325" s="107" t="s">
        <v>34</v>
      </c>
      <c r="E1325" s="107" t="s">
        <v>64</v>
      </c>
      <c r="F1325" s="107" t="s">
        <v>3156</v>
      </c>
      <c r="G1325" s="107" t="s">
        <v>4581</v>
      </c>
      <c r="H1325" s="107" t="s">
        <v>4582</v>
      </c>
      <c r="I1325" s="107" t="s">
        <v>4655</v>
      </c>
      <c r="J1325" s="107"/>
      <c r="K1325" s="107" t="s">
        <v>4631</v>
      </c>
      <c r="L1325" s="108">
        <v>5267.081672966613</v>
      </c>
      <c r="M1325" s="108">
        <v>10640</v>
      </c>
      <c r="N1325" s="108">
        <v>4731.0049999999983</v>
      </c>
      <c r="O1325" s="106" t="s">
        <v>4656</v>
      </c>
      <c r="P1325" s="107" t="s">
        <v>2362</v>
      </c>
      <c r="Q1325" s="107" t="s">
        <v>1377</v>
      </c>
      <c r="R1325" s="107" t="s">
        <v>2179</v>
      </c>
      <c r="S1325" s="107"/>
      <c r="T1325" s="93">
        <v>26062</v>
      </c>
      <c r="U1325" s="109">
        <v>45</v>
      </c>
      <c r="V1325" s="110">
        <v>46296</v>
      </c>
      <c r="W1325" s="110"/>
      <c r="X1325" s="107" t="s">
        <v>4586</v>
      </c>
      <c r="Y1325" s="107"/>
      <c r="Z1325" s="107" t="s">
        <v>4297</v>
      </c>
      <c r="AA1325" s="107" t="s">
        <v>4588</v>
      </c>
      <c r="AB1325" s="107"/>
      <c r="AC1325" s="107"/>
      <c r="AD1325" s="107" t="s">
        <v>1331</v>
      </c>
      <c r="AE1325" s="110"/>
      <c r="AF1325" s="106"/>
      <c r="AG1325" s="108">
        <v>0.57658007049579774</v>
      </c>
      <c r="AH1325" s="108">
        <v>0.49427968276368617</v>
      </c>
      <c r="AI1325" s="108">
        <v>0.24277384340675906</v>
      </c>
      <c r="AJ1325" s="106" t="s">
        <v>1267</v>
      </c>
      <c r="AK1325" s="108">
        <v>281.35373362667804</v>
      </c>
      <c r="AL1325" s="108">
        <v>1.0885302124131024</v>
      </c>
      <c r="AM1325" s="111">
        <v>10640</v>
      </c>
      <c r="AN1325" s="112">
        <v>17</v>
      </c>
      <c r="AO1325" s="113" t="s">
        <v>2027</v>
      </c>
      <c r="AP1325" s="113" t="s">
        <v>1267</v>
      </c>
      <c r="AQ1325" s="113" t="s">
        <v>1261</v>
      </c>
      <c r="AR1325" s="114" t="s">
        <v>1267</v>
      </c>
      <c r="AS1325" s="114"/>
      <c r="AT1325" s="107" t="s">
        <v>4589</v>
      </c>
    </row>
    <row r="1326" spans="1:46" x14ac:dyDescent="0.25">
      <c r="A1326" s="106" t="s">
        <v>4667</v>
      </c>
      <c r="B1326" s="107" t="s">
        <v>1271</v>
      </c>
      <c r="C1326" s="107" t="s">
        <v>2871</v>
      </c>
      <c r="D1326" s="107" t="s">
        <v>34</v>
      </c>
      <c r="E1326" s="107" t="s">
        <v>64</v>
      </c>
      <c r="F1326" s="107" t="s">
        <v>3156</v>
      </c>
      <c r="G1326" s="107" t="s">
        <v>4581</v>
      </c>
      <c r="H1326" s="107" t="s">
        <v>4582</v>
      </c>
      <c r="I1326" s="107" t="s">
        <v>4616</v>
      </c>
      <c r="J1326" s="107"/>
      <c r="K1326" s="107" t="s">
        <v>4617</v>
      </c>
      <c r="L1326" s="108">
        <v>9425.5224253169235</v>
      </c>
      <c r="M1326" s="108">
        <v>19050</v>
      </c>
      <c r="N1326" s="108">
        <v>8466.205100000001</v>
      </c>
      <c r="O1326" s="106" t="s">
        <v>4618</v>
      </c>
      <c r="P1326" s="107" t="s">
        <v>2362</v>
      </c>
      <c r="Q1326" s="107" t="s">
        <v>1377</v>
      </c>
      <c r="R1326" s="107" t="s">
        <v>2179</v>
      </c>
      <c r="S1326" s="107"/>
      <c r="T1326" s="93">
        <v>26772</v>
      </c>
      <c r="U1326" s="109">
        <v>45</v>
      </c>
      <c r="V1326" s="110">
        <v>46296</v>
      </c>
      <c r="W1326" s="110"/>
      <c r="X1326" s="107" t="s">
        <v>4586</v>
      </c>
      <c r="Y1326" s="107"/>
      <c r="Z1326" s="107" t="s">
        <v>4619</v>
      </c>
      <c r="AA1326" s="107" t="s">
        <v>4588</v>
      </c>
      <c r="AB1326" s="107"/>
      <c r="AC1326" s="107"/>
      <c r="AD1326" s="107" t="s">
        <v>1331</v>
      </c>
      <c r="AE1326" s="110"/>
      <c r="AF1326" s="106"/>
      <c r="AG1326" s="108">
        <v>1.0044352124636351</v>
      </c>
      <c r="AH1326" s="108">
        <v>0.86106326523961885</v>
      </c>
      <c r="AI1326" s="108">
        <v>0.42292581631063947</v>
      </c>
      <c r="AJ1326" s="106" t="s">
        <v>1267</v>
      </c>
      <c r="AK1326" s="108">
        <v>152.56470450124323</v>
      </c>
      <c r="AL1326" s="108">
        <v>1.9479413012321691</v>
      </c>
      <c r="AM1326" s="111">
        <v>19050</v>
      </c>
      <c r="AN1326" s="112">
        <v>17</v>
      </c>
      <c r="AO1326" s="113" t="s">
        <v>2027</v>
      </c>
      <c r="AP1326" s="113" t="s">
        <v>1267</v>
      </c>
      <c r="AQ1326" s="113" t="s">
        <v>1261</v>
      </c>
      <c r="AR1326" s="114" t="s">
        <v>1267</v>
      </c>
      <c r="AS1326" s="114"/>
      <c r="AT1326" s="107" t="s">
        <v>4589</v>
      </c>
    </row>
    <row r="1327" spans="1:46" x14ac:dyDescent="0.25">
      <c r="A1327" s="106" t="s">
        <v>4668</v>
      </c>
      <c r="B1327" s="107" t="s">
        <v>1271</v>
      </c>
      <c r="C1327" s="107" t="s">
        <v>2871</v>
      </c>
      <c r="D1327" s="107" t="s">
        <v>34</v>
      </c>
      <c r="E1327" s="107" t="s">
        <v>64</v>
      </c>
      <c r="F1327" s="107" t="s">
        <v>3156</v>
      </c>
      <c r="G1327" s="107" t="s">
        <v>4581</v>
      </c>
      <c r="H1327" s="107" t="s">
        <v>4582</v>
      </c>
      <c r="I1327" s="107" t="s">
        <v>4621</v>
      </c>
      <c r="J1327" s="107"/>
      <c r="K1327" s="107" t="s">
        <v>4617</v>
      </c>
      <c r="L1327" s="108">
        <v>9037.0794033934417</v>
      </c>
      <c r="M1327" s="93">
        <v>18260</v>
      </c>
      <c r="N1327" s="108">
        <v>8117.2973000000002</v>
      </c>
      <c r="O1327" s="107" t="s">
        <v>4622</v>
      </c>
      <c r="P1327" s="107" t="s">
        <v>2362</v>
      </c>
      <c r="Q1327" s="107" t="s">
        <v>1377</v>
      </c>
      <c r="R1327" s="107" t="s">
        <v>2179</v>
      </c>
      <c r="S1327" s="107"/>
      <c r="T1327" s="93">
        <v>21242</v>
      </c>
      <c r="U1327" s="109">
        <v>45</v>
      </c>
      <c r="V1327" s="110">
        <v>46296</v>
      </c>
      <c r="W1327" s="110"/>
      <c r="X1327" s="107" t="s">
        <v>4586</v>
      </c>
      <c r="Y1327" s="107"/>
      <c r="Z1327" s="107" t="s">
        <v>4619</v>
      </c>
      <c r="AA1327" s="107" t="s">
        <v>4588</v>
      </c>
      <c r="AB1327" s="107"/>
      <c r="AC1327" s="107"/>
      <c r="AD1327" s="107" t="s">
        <v>1331</v>
      </c>
      <c r="AE1327" s="110"/>
      <c r="AF1327" s="106"/>
      <c r="AG1327" s="108">
        <v>1.2137521391494706</v>
      </c>
      <c r="AH1327" s="108">
        <v>1.0405025303366224</v>
      </c>
      <c r="AI1327" s="108">
        <v>0.51106045255971067</v>
      </c>
      <c r="AJ1327" s="107" t="s">
        <v>1267</v>
      </c>
      <c r="AK1327" s="97">
        <v>122.63405910172006</v>
      </c>
      <c r="AL1327" s="108">
        <v>1.8676630767013154</v>
      </c>
      <c r="AM1327" s="111">
        <v>18260</v>
      </c>
      <c r="AN1327" s="112">
        <v>17</v>
      </c>
      <c r="AO1327" s="113" t="s">
        <v>2027</v>
      </c>
      <c r="AP1327" s="113" t="s">
        <v>1267</v>
      </c>
      <c r="AQ1327" s="113" t="s">
        <v>1261</v>
      </c>
      <c r="AR1327" s="114" t="s">
        <v>1267</v>
      </c>
      <c r="AS1327" s="114"/>
      <c r="AT1327" s="107" t="s">
        <v>4589</v>
      </c>
    </row>
    <row r="1328" spans="1:46" x14ac:dyDescent="0.25">
      <c r="A1328" s="106" t="s">
        <v>4669</v>
      </c>
      <c r="B1328" s="107" t="s">
        <v>1271</v>
      </c>
      <c r="C1328" s="107" t="s">
        <v>2871</v>
      </c>
      <c r="D1328" s="107" t="s">
        <v>34</v>
      </c>
      <c r="E1328" s="107" t="s">
        <v>64</v>
      </c>
      <c r="F1328" s="107" t="s">
        <v>3156</v>
      </c>
      <c r="G1328" s="107" t="s">
        <v>4581</v>
      </c>
      <c r="H1328" s="107" t="s">
        <v>4582</v>
      </c>
      <c r="I1328" s="107" t="s">
        <v>4624</v>
      </c>
      <c r="J1328" s="107"/>
      <c r="K1328" s="107" t="s">
        <v>4617</v>
      </c>
      <c r="L1328" s="108">
        <v>10738.918675114377</v>
      </c>
      <c r="M1328" s="93">
        <v>14750</v>
      </c>
      <c r="N1328" s="108">
        <v>9645.9255999999987</v>
      </c>
      <c r="O1328" s="107" t="s">
        <v>4625</v>
      </c>
      <c r="P1328" s="107" t="s">
        <v>2362</v>
      </c>
      <c r="Q1328" s="107" t="s">
        <v>1377</v>
      </c>
      <c r="R1328" s="107" t="s">
        <v>2179</v>
      </c>
      <c r="S1328" s="107"/>
      <c r="T1328" s="93">
        <v>14750</v>
      </c>
      <c r="U1328" s="109">
        <v>45</v>
      </c>
      <c r="V1328" s="110">
        <v>46296</v>
      </c>
      <c r="W1328" s="110"/>
      <c r="X1328" s="107" t="s">
        <v>4586</v>
      </c>
      <c r="Y1328" s="107"/>
      <c r="Z1328" s="107" t="s">
        <v>4619</v>
      </c>
      <c r="AA1328" s="107" t="s">
        <v>4588</v>
      </c>
      <c r="AB1328" s="107"/>
      <c r="AC1328" s="107"/>
      <c r="AD1328" s="107" t="s">
        <v>1331</v>
      </c>
      <c r="AE1328" s="110"/>
      <c r="AF1328" s="106"/>
      <c r="AG1328" s="108">
        <v>2.0771403765161573</v>
      </c>
      <c r="AH1328" s="108">
        <v>1.7806517063227776</v>
      </c>
      <c r="AI1328" s="108">
        <v>0.87459726464108756</v>
      </c>
      <c r="AJ1328" s="107" t="s">
        <v>1267</v>
      </c>
      <c r="AK1328" s="97">
        <v>62.934112691676674</v>
      </c>
      <c r="AL1328" s="108">
        <v>2.21937652619031</v>
      </c>
      <c r="AM1328" s="111">
        <v>14750</v>
      </c>
      <c r="AN1328" s="112">
        <v>17</v>
      </c>
      <c r="AO1328" s="113" t="s">
        <v>2027</v>
      </c>
      <c r="AP1328" s="113" t="s">
        <v>1267</v>
      </c>
      <c r="AQ1328" s="113" t="s">
        <v>1261</v>
      </c>
      <c r="AR1328" s="114" t="s">
        <v>1267</v>
      </c>
      <c r="AS1328" s="114"/>
      <c r="AT1328" s="107" t="s">
        <v>4589</v>
      </c>
    </row>
    <row r="1329" spans="1:46" x14ac:dyDescent="0.25">
      <c r="A1329" s="106" t="s">
        <v>4670</v>
      </c>
      <c r="B1329" s="107" t="s">
        <v>1271</v>
      </c>
      <c r="C1329" s="107" t="s">
        <v>2871</v>
      </c>
      <c r="D1329" s="107" t="s">
        <v>34</v>
      </c>
      <c r="E1329" s="107" t="s">
        <v>64</v>
      </c>
      <c r="F1329" s="107" t="s">
        <v>3156</v>
      </c>
      <c r="G1329" s="107" t="s">
        <v>4581</v>
      </c>
      <c r="H1329" s="107" t="s">
        <v>4582</v>
      </c>
      <c r="I1329" s="107" t="s">
        <v>4627</v>
      </c>
      <c r="J1329" s="107"/>
      <c r="K1329" s="107" t="s">
        <v>4617</v>
      </c>
      <c r="L1329" s="108">
        <v>11544.45617680854</v>
      </c>
      <c r="M1329" s="93">
        <v>23330</v>
      </c>
      <c r="N1329" s="108">
        <v>10369.476550000001</v>
      </c>
      <c r="O1329" s="107" t="s">
        <v>4628</v>
      </c>
      <c r="P1329" s="107" t="s">
        <v>2362</v>
      </c>
      <c r="Q1329" s="107" t="s">
        <v>1377</v>
      </c>
      <c r="R1329" s="107" t="s">
        <v>2179</v>
      </c>
      <c r="S1329" s="107"/>
      <c r="T1329" s="93">
        <v>34914</v>
      </c>
      <c r="U1329" s="109">
        <v>45</v>
      </c>
      <c r="V1329" s="110">
        <v>46296</v>
      </c>
      <c r="W1329" s="110"/>
      <c r="X1329" s="107" t="s">
        <v>4586</v>
      </c>
      <c r="Y1329" s="107"/>
      <c r="Z1329" s="107" t="s">
        <v>4619</v>
      </c>
      <c r="AA1329" s="107" t="s">
        <v>4588</v>
      </c>
      <c r="AB1329" s="107"/>
      <c r="AC1329" s="107"/>
      <c r="AD1329" s="107" t="s">
        <v>1331</v>
      </c>
      <c r="AE1329" s="110"/>
      <c r="AF1329" s="106"/>
      <c r="AG1329" s="108">
        <v>0.94334637854406889</v>
      </c>
      <c r="AH1329" s="108">
        <v>0.80869418244388125</v>
      </c>
      <c r="AI1329" s="108">
        <v>0.39720385372678302</v>
      </c>
      <c r="AJ1329" s="107" t="s">
        <v>1267</v>
      </c>
      <c r="AK1329" s="97">
        <v>163.80382659778419</v>
      </c>
      <c r="AL1329" s="108">
        <v>2.3858542765404369</v>
      </c>
      <c r="AM1329" s="111">
        <v>23330</v>
      </c>
      <c r="AN1329" s="112">
        <v>17</v>
      </c>
      <c r="AO1329" s="113" t="s">
        <v>2027</v>
      </c>
      <c r="AP1329" s="113" t="s">
        <v>1267</v>
      </c>
      <c r="AQ1329" s="113" t="s">
        <v>1261</v>
      </c>
      <c r="AR1329" s="114" t="s">
        <v>1267</v>
      </c>
      <c r="AS1329" s="114"/>
      <c r="AT1329" s="107" t="s">
        <v>4589</v>
      </c>
    </row>
    <row r="1330" spans="1:46" x14ac:dyDescent="0.25">
      <c r="A1330" s="106" t="s">
        <v>4671</v>
      </c>
      <c r="B1330" s="107" t="s">
        <v>1271</v>
      </c>
      <c r="C1330" s="107" t="s">
        <v>2871</v>
      </c>
      <c r="D1330" s="107" t="s">
        <v>34</v>
      </c>
      <c r="E1330" s="107" t="s">
        <v>64</v>
      </c>
      <c r="F1330" s="107" t="s">
        <v>3156</v>
      </c>
      <c r="G1330" s="107" t="s">
        <v>4581</v>
      </c>
      <c r="H1330" s="107" t="s">
        <v>4582</v>
      </c>
      <c r="I1330" s="107" t="s">
        <v>4630</v>
      </c>
      <c r="J1330" s="107"/>
      <c r="K1330" s="107" t="s">
        <v>4631</v>
      </c>
      <c r="L1330" s="108">
        <v>6400.1353967046643</v>
      </c>
      <c r="M1330" s="93">
        <v>12930</v>
      </c>
      <c r="N1330" s="108">
        <v>5748.7380000000003</v>
      </c>
      <c r="O1330" s="107" t="s">
        <v>4632</v>
      </c>
      <c r="P1330" s="107" t="s">
        <v>2362</v>
      </c>
      <c r="Q1330" s="107" t="s">
        <v>1377</v>
      </c>
      <c r="R1330" s="107" t="s">
        <v>2179</v>
      </c>
      <c r="S1330" s="107"/>
      <c r="T1330" s="93">
        <v>29335</v>
      </c>
      <c r="U1330" s="109">
        <v>45</v>
      </c>
      <c r="V1330" s="110">
        <v>46296</v>
      </c>
      <c r="W1330" s="110"/>
      <c r="X1330" s="107" t="s">
        <v>4586</v>
      </c>
      <c r="Y1330" s="107"/>
      <c r="Z1330" s="107" t="s">
        <v>4619</v>
      </c>
      <c r="AA1330" s="107" t="s">
        <v>4588</v>
      </c>
      <c r="AB1330" s="107"/>
      <c r="AC1330" s="107"/>
      <c r="AD1330" s="107" t="s">
        <v>1331</v>
      </c>
      <c r="AE1330" s="110"/>
      <c r="AF1330" s="106"/>
      <c r="AG1330" s="108">
        <v>0.62244414168154283</v>
      </c>
      <c r="AH1330" s="108">
        <v>0.53359716825437908</v>
      </c>
      <c r="AI1330" s="108">
        <v>0.26208529277140657</v>
      </c>
      <c r="AJ1330" s="107" t="s">
        <v>1267</v>
      </c>
      <c r="AK1330" s="97">
        <v>259.0757304278543</v>
      </c>
      <c r="AL1330" s="108">
        <v>1.3226946486522997</v>
      </c>
      <c r="AM1330" s="111">
        <v>12930</v>
      </c>
      <c r="AN1330" s="112">
        <v>17</v>
      </c>
      <c r="AO1330" s="113" t="s">
        <v>2027</v>
      </c>
      <c r="AP1330" s="113" t="s">
        <v>1267</v>
      </c>
      <c r="AQ1330" s="113" t="s">
        <v>1261</v>
      </c>
      <c r="AR1330" s="114" t="s">
        <v>1267</v>
      </c>
      <c r="AS1330" s="114"/>
      <c r="AT1330" s="107" t="s">
        <v>4589</v>
      </c>
    </row>
    <row r="1331" spans="1:46" x14ac:dyDescent="0.25">
      <c r="A1331" s="106" t="s">
        <v>4672</v>
      </c>
      <c r="B1331" s="107" t="s">
        <v>1273</v>
      </c>
      <c r="C1331" s="107" t="s">
        <v>1257</v>
      </c>
      <c r="D1331" s="107" t="s">
        <v>34</v>
      </c>
      <c r="E1331" s="107" t="s">
        <v>126</v>
      </c>
      <c r="F1331" s="107" t="s">
        <v>127</v>
      </c>
      <c r="G1331" s="107" t="s">
        <v>4673</v>
      </c>
      <c r="H1331" s="107" t="s">
        <v>2358</v>
      </c>
      <c r="I1331" s="107" t="s">
        <v>1963</v>
      </c>
      <c r="J1331" s="107" t="s">
        <v>4674</v>
      </c>
      <c r="K1331" s="107"/>
      <c r="L1331" s="108">
        <v>37</v>
      </c>
      <c r="M1331" s="93">
        <v>27</v>
      </c>
      <c r="N1331" s="108">
        <v>33.53874098</v>
      </c>
      <c r="O1331" s="107" t="s">
        <v>4675</v>
      </c>
      <c r="P1331" s="107"/>
      <c r="Q1331" s="107" t="s">
        <v>1321</v>
      </c>
      <c r="R1331" s="107" t="s">
        <v>2358</v>
      </c>
      <c r="S1331" s="107"/>
      <c r="T1331" s="93">
        <v>193.68</v>
      </c>
      <c r="U1331" s="109">
        <v>17</v>
      </c>
      <c r="V1331" s="110">
        <v>46296</v>
      </c>
      <c r="W1331" s="110"/>
      <c r="X1331" s="107" t="s">
        <v>1261</v>
      </c>
      <c r="Y1331" s="107" t="s">
        <v>4676</v>
      </c>
      <c r="Z1331" s="107"/>
      <c r="AA1331" s="107"/>
      <c r="AB1331" s="107"/>
      <c r="AC1331" s="107"/>
      <c r="AD1331" s="107" t="s">
        <v>1264</v>
      </c>
      <c r="AE1331" s="110"/>
      <c r="AF1331" s="106" t="s">
        <v>4677</v>
      </c>
      <c r="AG1331" s="108">
        <v>0.01</v>
      </c>
      <c r="AH1331" s="108">
        <v>0.01</v>
      </c>
      <c r="AI1331" s="108">
        <v>0.12</v>
      </c>
      <c r="AJ1331" s="107" t="s">
        <v>1267</v>
      </c>
      <c r="AK1331" s="97">
        <v>471.78</v>
      </c>
      <c r="AL1331" s="108">
        <v>0.35</v>
      </c>
      <c r="AM1331" s="111"/>
      <c r="AN1331" s="112">
        <v>17</v>
      </c>
      <c r="AO1331" s="113" t="s">
        <v>1266</v>
      </c>
      <c r="AP1331" s="113" t="s">
        <v>1267</v>
      </c>
      <c r="AQ1331" s="113" t="s">
        <v>1261</v>
      </c>
      <c r="AR1331" s="114" t="s">
        <v>1267</v>
      </c>
      <c r="AS1331" s="114"/>
      <c r="AT1331" s="107"/>
    </row>
    <row r="1332" spans="1:46" x14ac:dyDescent="0.25">
      <c r="A1332" s="106" t="s">
        <v>1255</v>
      </c>
      <c r="B1332" s="107" t="s">
        <v>1256</v>
      </c>
      <c r="C1332" s="107" t="s">
        <v>1257</v>
      </c>
      <c r="D1332" s="107" t="s">
        <v>89</v>
      </c>
      <c r="E1332" s="107" t="s">
        <v>22</v>
      </c>
      <c r="F1332" s="107" t="s">
        <v>396</v>
      </c>
      <c r="G1332" s="107" t="s">
        <v>1258</v>
      </c>
      <c r="H1332" s="107"/>
      <c r="I1332" s="107"/>
      <c r="J1332" s="107"/>
      <c r="K1332" s="107"/>
      <c r="L1332" s="108">
        <v>790.51934204380245</v>
      </c>
      <c r="M1332" s="93">
        <v>14</v>
      </c>
      <c r="N1332" s="108">
        <v>707.8</v>
      </c>
      <c r="O1332" s="107" t="s">
        <v>3350</v>
      </c>
      <c r="P1332" s="107"/>
      <c r="Q1332" s="107" t="s">
        <v>1259</v>
      </c>
      <c r="R1332" s="107" t="s">
        <v>1260</v>
      </c>
      <c r="S1332" s="107"/>
      <c r="T1332" s="93">
        <v>13.92</v>
      </c>
      <c r="U1332" s="109">
        <v>2</v>
      </c>
      <c r="V1332" s="110">
        <v>45200</v>
      </c>
      <c r="W1332" s="110">
        <v>45930</v>
      </c>
      <c r="X1332" s="107" t="s">
        <v>4342</v>
      </c>
      <c r="Y1332" s="107"/>
      <c r="Z1332" s="107"/>
      <c r="AA1332" s="107"/>
      <c r="AB1332" s="107" t="s">
        <v>1262</v>
      </c>
      <c r="AC1332" s="107" t="s">
        <v>1263</v>
      </c>
      <c r="AD1332" s="107" t="s">
        <v>1264</v>
      </c>
      <c r="AE1332" s="110">
        <v>45014</v>
      </c>
      <c r="AF1332" s="106" t="s">
        <v>3351</v>
      </c>
      <c r="AG1332" s="108">
        <v>8.6552662596361463E-2</v>
      </c>
      <c r="AH1332" s="108">
        <v>9.0518331050237558E-2</v>
      </c>
      <c r="AI1332" s="108">
        <v>6.1295206248047895</v>
      </c>
      <c r="AJ1332" s="107" t="s">
        <v>26</v>
      </c>
      <c r="AK1332" s="97">
        <v>-12.054098712886637</v>
      </c>
      <c r="AL1332" s="108">
        <v>3.6759149405036893</v>
      </c>
      <c r="AM1332" s="111"/>
      <c r="AN1332" s="112">
        <v>22</v>
      </c>
      <c r="AO1332" s="113" t="s">
        <v>1266</v>
      </c>
      <c r="AP1332" s="113" t="s">
        <v>1267</v>
      </c>
      <c r="AQ1332" s="113" t="s">
        <v>1261</v>
      </c>
      <c r="AR1332" s="114" t="s">
        <v>1267</v>
      </c>
      <c r="AS1332" s="114"/>
      <c r="AT1332" s="107"/>
    </row>
    <row r="1333" spans="1:46" x14ac:dyDescent="0.25">
      <c r="A1333" s="107" t="s">
        <v>1268</v>
      </c>
      <c r="B1333" s="107" t="s">
        <v>1269</v>
      </c>
      <c r="C1333" s="107" t="s">
        <v>1257</v>
      </c>
      <c r="D1333" s="107" t="s">
        <v>89</v>
      </c>
      <c r="E1333" s="107" t="s">
        <v>22</v>
      </c>
      <c r="F1333" s="107" t="s">
        <v>396</v>
      </c>
      <c r="G1333" s="107" t="s">
        <v>1258</v>
      </c>
      <c r="H1333" s="107"/>
      <c r="I1333" s="107"/>
      <c r="J1333" s="107"/>
      <c r="K1333" s="107"/>
      <c r="L1333" s="108">
        <v>714.57230155358127</v>
      </c>
      <c r="M1333" s="108">
        <v>14</v>
      </c>
      <c r="N1333" s="108">
        <v>639.79999999999995</v>
      </c>
      <c r="O1333" s="107" t="s">
        <v>3350</v>
      </c>
      <c r="P1333" s="107"/>
      <c r="Q1333" s="107" t="s">
        <v>1259</v>
      </c>
      <c r="R1333" s="107" t="s">
        <v>1260</v>
      </c>
      <c r="S1333" s="107"/>
      <c r="T1333" s="93">
        <v>13.92</v>
      </c>
      <c r="U1333" s="107">
        <v>2</v>
      </c>
      <c r="V1333" s="110">
        <v>45200</v>
      </c>
      <c r="W1333" s="110">
        <v>45930</v>
      </c>
      <c r="X1333" s="107" t="s">
        <v>4342</v>
      </c>
      <c r="Y1333" s="107"/>
      <c r="Z1333" s="107"/>
      <c r="AA1333" s="107"/>
      <c r="AB1333" s="107" t="s">
        <v>1262</v>
      </c>
      <c r="AC1333" s="107" t="s">
        <v>1263</v>
      </c>
      <c r="AD1333" s="107" t="s">
        <v>1264</v>
      </c>
      <c r="AE1333" s="110">
        <v>45014</v>
      </c>
      <c r="AF1333" s="107" t="s">
        <v>3351</v>
      </c>
      <c r="AG1333" s="108">
        <v>7.8237346042882266E-2</v>
      </c>
      <c r="AH1333" s="108">
        <v>8.1822023461347815E-2</v>
      </c>
      <c r="AI1333" s="108">
        <v>5.540643254803765</v>
      </c>
      <c r="AJ1333" s="107" t="s">
        <v>26</v>
      </c>
      <c r="AK1333" s="108">
        <v>-11.075274290433654</v>
      </c>
      <c r="AL1333" s="108">
        <v>3.3227612022241582</v>
      </c>
      <c r="AM1333" s="111"/>
      <c r="AN1333" s="107">
        <v>22</v>
      </c>
      <c r="AO1333" s="113" t="s">
        <v>1266</v>
      </c>
      <c r="AP1333" s="113" t="s">
        <v>1267</v>
      </c>
      <c r="AQ1333" s="113" t="s">
        <v>1261</v>
      </c>
      <c r="AR1333" s="114" t="s">
        <v>1267</v>
      </c>
      <c r="AS1333" s="107"/>
      <c r="AT1333" s="107"/>
    </row>
    <row r="1334" spans="1:46" x14ac:dyDescent="0.25">
      <c r="A1334" s="106" t="s">
        <v>1270</v>
      </c>
      <c r="B1334" s="107" t="s">
        <v>1271</v>
      </c>
      <c r="C1334" s="107" t="s">
        <v>1257</v>
      </c>
      <c r="D1334" s="107" t="s">
        <v>89</v>
      </c>
      <c r="E1334" s="107" t="s">
        <v>22</v>
      </c>
      <c r="F1334" s="107" t="s">
        <v>396</v>
      </c>
      <c r="G1334" s="107" t="s">
        <v>1258</v>
      </c>
      <c r="H1334" s="107"/>
      <c r="I1334" s="107"/>
      <c r="J1334" s="107"/>
      <c r="K1334" s="107"/>
      <c r="L1334" s="108">
        <v>714.57230155358127</v>
      </c>
      <c r="M1334" s="108">
        <v>14</v>
      </c>
      <c r="N1334" s="108">
        <v>639.79999999999995</v>
      </c>
      <c r="O1334" s="106" t="s">
        <v>3350</v>
      </c>
      <c r="P1334" s="107"/>
      <c r="Q1334" s="107" t="s">
        <v>1259</v>
      </c>
      <c r="R1334" s="107" t="s">
        <v>1260</v>
      </c>
      <c r="S1334" s="107"/>
      <c r="T1334" s="93">
        <v>13.92</v>
      </c>
      <c r="U1334" s="109">
        <v>2</v>
      </c>
      <c r="V1334" s="110">
        <v>45200</v>
      </c>
      <c r="W1334" s="110">
        <v>45930</v>
      </c>
      <c r="X1334" s="107" t="s">
        <v>4342</v>
      </c>
      <c r="Y1334" s="107"/>
      <c r="Z1334" s="107"/>
      <c r="AA1334" s="107"/>
      <c r="AB1334" s="107" t="s">
        <v>1262</v>
      </c>
      <c r="AC1334" s="107" t="s">
        <v>1263</v>
      </c>
      <c r="AD1334" s="107" t="s">
        <v>1264</v>
      </c>
      <c r="AE1334" s="110">
        <v>45014</v>
      </c>
      <c r="AF1334" s="106" t="s">
        <v>3351</v>
      </c>
      <c r="AG1334" s="108">
        <v>7.8237346042882266E-2</v>
      </c>
      <c r="AH1334" s="108">
        <v>8.1822023461347815E-2</v>
      </c>
      <c r="AI1334" s="108">
        <v>5.540643254803765</v>
      </c>
      <c r="AJ1334" s="106" t="s">
        <v>26</v>
      </c>
      <c r="AK1334" s="108">
        <v>-11.075274290433654</v>
      </c>
      <c r="AL1334" s="108">
        <v>3.3227612022241582</v>
      </c>
      <c r="AM1334" s="111"/>
      <c r="AN1334" s="112">
        <v>22</v>
      </c>
      <c r="AO1334" s="113" t="s">
        <v>1266</v>
      </c>
      <c r="AP1334" s="113" t="s">
        <v>1267</v>
      </c>
      <c r="AQ1334" s="113" t="s">
        <v>1261</v>
      </c>
      <c r="AR1334" s="114" t="s">
        <v>1267</v>
      </c>
      <c r="AS1334" s="114"/>
      <c r="AT1334" s="107"/>
    </row>
    <row r="1335" spans="1:46" x14ac:dyDescent="0.25">
      <c r="A1335" s="106" t="s">
        <v>1302</v>
      </c>
      <c r="B1335" s="107" t="s">
        <v>1273</v>
      </c>
      <c r="C1335" s="107" t="s">
        <v>1257</v>
      </c>
      <c r="D1335" s="107" t="s">
        <v>89</v>
      </c>
      <c r="E1335" s="107" t="s">
        <v>90</v>
      </c>
      <c r="F1335" s="107" t="s">
        <v>1274</v>
      </c>
      <c r="G1335" s="107" t="s">
        <v>1303</v>
      </c>
      <c r="H1335" s="107" t="s">
        <v>1304</v>
      </c>
      <c r="I1335" s="107" t="s">
        <v>1305</v>
      </c>
      <c r="J1335" s="107"/>
      <c r="K1335" s="107"/>
      <c r="L1335" s="108">
        <v>58.626093354026217</v>
      </c>
      <c r="M1335" s="108">
        <v>18</v>
      </c>
      <c r="N1335" s="108">
        <v>53.141488000550304</v>
      </c>
      <c r="O1335" s="106" t="s">
        <v>3352</v>
      </c>
      <c r="P1335" s="107"/>
      <c r="Q1335" s="107" t="s">
        <v>1259</v>
      </c>
      <c r="R1335" s="107" t="s">
        <v>1260</v>
      </c>
      <c r="S1335" s="107"/>
      <c r="T1335" s="93">
        <v>26.38</v>
      </c>
      <c r="U1335" s="109">
        <v>10</v>
      </c>
      <c r="V1335" s="110">
        <v>45200</v>
      </c>
      <c r="W1335" s="110">
        <v>45930</v>
      </c>
      <c r="X1335" s="107" t="s">
        <v>4678</v>
      </c>
      <c r="Y1335" s="107"/>
      <c r="Z1335" s="107"/>
      <c r="AA1335" s="107"/>
      <c r="AB1335" s="107" t="s">
        <v>1308</v>
      </c>
      <c r="AC1335" s="107" t="s">
        <v>1309</v>
      </c>
      <c r="AD1335" s="107" t="s">
        <v>1264</v>
      </c>
      <c r="AE1335" s="110">
        <v>44707</v>
      </c>
      <c r="AF1335" s="106" t="s">
        <v>3353</v>
      </c>
      <c r="AG1335" s="108">
        <v>6.3659121324505267E-3</v>
      </c>
      <c r="AH1335" s="108">
        <v>6.6008435287210551E-3</v>
      </c>
      <c r="AI1335" s="108">
        <v>0.76939895960568905</v>
      </c>
      <c r="AJ1335" s="106" t="s">
        <v>1267</v>
      </c>
      <c r="AK1335" s="108">
        <v>45.46912351586829</v>
      </c>
      <c r="AL1335" s="108">
        <v>5.4522266819244478E-2</v>
      </c>
      <c r="AM1335" s="111"/>
      <c r="AN1335" s="112">
        <v>22</v>
      </c>
      <c r="AO1335" s="113" t="s">
        <v>1266</v>
      </c>
      <c r="AP1335" s="113" t="s">
        <v>1267</v>
      </c>
      <c r="AQ1335" s="113" t="s">
        <v>1261</v>
      </c>
      <c r="AR1335" s="114" t="s">
        <v>1267</v>
      </c>
      <c r="AS1335" s="114"/>
      <c r="AT1335" s="107"/>
    </row>
    <row r="1336" spans="1:46" x14ac:dyDescent="0.25">
      <c r="A1336" s="106" t="s">
        <v>1311</v>
      </c>
      <c r="B1336" s="107" t="s">
        <v>1273</v>
      </c>
      <c r="C1336" s="107" t="s">
        <v>1257</v>
      </c>
      <c r="D1336" s="107" t="s">
        <v>89</v>
      </c>
      <c r="E1336" s="107" t="s">
        <v>90</v>
      </c>
      <c r="F1336" s="107" t="s">
        <v>1274</v>
      </c>
      <c r="G1336" s="107" t="s">
        <v>1312</v>
      </c>
      <c r="H1336" s="107" t="s">
        <v>1313</v>
      </c>
      <c r="I1336" s="107" t="s">
        <v>1305</v>
      </c>
      <c r="J1336" s="107"/>
      <c r="K1336" s="107"/>
      <c r="L1336" s="108">
        <v>65.858555888759923</v>
      </c>
      <c r="M1336" s="108">
        <v>16</v>
      </c>
      <c r="N1336" s="108">
        <v>59.697337094622419</v>
      </c>
      <c r="O1336" s="106" t="s">
        <v>3354</v>
      </c>
      <c r="P1336" s="107"/>
      <c r="Q1336" s="107" t="s">
        <v>1259</v>
      </c>
      <c r="R1336" s="107" t="s">
        <v>1260</v>
      </c>
      <c r="S1336" s="107"/>
      <c r="T1336" s="93">
        <v>14.8</v>
      </c>
      <c r="U1336" s="109">
        <v>4</v>
      </c>
      <c r="V1336" s="110">
        <v>45200</v>
      </c>
      <c r="W1336" s="110">
        <v>45930</v>
      </c>
      <c r="X1336" s="107" t="s">
        <v>4678</v>
      </c>
      <c r="Y1336" s="107"/>
      <c r="Z1336" s="107"/>
      <c r="AA1336" s="107"/>
      <c r="AB1336" s="107"/>
      <c r="AC1336" s="107"/>
      <c r="AD1336" s="107" t="s">
        <v>1264</v>
      </c>
      <c r="AE1336" s="110">
        <v>44669</v>
      </c>
      <c r="AF1336" s="106" t="s">
        <v>3355</v>
      </c>
      <c r="AG1336" s="108">
        <v>7.1513521725534409E-3</v>
      </c>
      <c r="AH1336" s="108">
        <v>7.4152699138235389E-3</v>
      </c>
      <c r="AI1336" s="108">
        <v>1.1190561450908998</v>
      </c>
      <c r="AJ1336" s="106" t="s">
        <v>26</v>
      </c>
      <c r="AK1336" s="108">
        <v>25.146444996584503</v>
      </c>
      <c r="AL1336" s="108">
        <v>0.1531233557571306</v>
      </c>
      <c r="AM1336" s="111"/>
      <c r="AN1336" s="112">
        <v>22</v>
      </c>
      <c r="AO1336" s="113" t="s">
        <v>1266</v>
      </c>
      <c r="AP1336" s="113" t="s">
        <v>1267</v>
      </c>
      <c r="AQ1336" s="113" t="s">
        <v>1261</v>
      </c>
      <c r="AR1336" s="114" t="s">
        <v>1267</v>
      </c>
      <c r="AS1336" s="114"/>
      <c r="AT1336" s="107"/>
    </row>
    <row r="1337" spans="1:46" x14ac:dyDescent="0.25">
      <c r="A1337" s="106" t="s">
        <v>1315</v>
      </c>
      <c r="B1337" s="107" t="s">
        <v>1273</v>
      </c>
      <c r="C1337" s="107" t="s">
        <v>1257</v>
      </c>
      <c r="D1337" s="107" t="s">
        <v>89</v>
      </c>
      <c r="E1337" s="107" t="s">
        <v>90</v>
      </c>
      <c r="F1337" s="107" t="s">
        <v>1274</v>
      </c>
      <c r="G1337" s="107" t="s">
        <v>1312</v>
      </c>
      <c r="H1337" s="107" t="s">
        <v>1316</v>
      </c>
      <c r="I1337" s="107" t="s">
        <v>1305</v>
      </c>
      <c r="J1337" s="107"/>
      <c r="K1337" s="107"/>
      <c r="L1337" s="108">
        <v>32.929277944379962</v>
      </c>
      <c r="M1337" s="93">
        <v>15</v>
      </c>
      <c r="N1337" s="108">
        <v>29.84866854731121</v>
      </c>
      <c r="O1337" s="107" t="s">
        <v>3356</v>
      </c>
      <c r="P1337" s="107"/>
      <c r="Q1337" s="107" t="s">
        <v>1259</v>
      </c>
      <c r="R1337" s="107" t="s">
        <v>1260</v>
      </c>
      <c r="S1337" s="107"/>
      <c r="T1337" s="93">
        <v>24.26</v>
      </c>
      <c r="U1337" s="109">
        <v>5</v>
      </c>
      <c r="V1337" s="110">
        <v>45200</v>
      </c>
      <c r="W1337" s="110">
        <v>45930</v>
      </c>
      <c r="X1337" s="107" t="s">
        <v>4678</v>
      </c>
      <c r="Y1337" s="107"/>
      <c r="Z1337" s="107"/>
      <c r="AA1337" s="107"/>
      <c r="AB1337" s="107"/>
      <c r="AC1337" s="107"/>
      <c r="AD1337" s="107" t="s">
        <v>1264</v>
      </c>
      <c r="AE1337" s="110">
        <v>44669</v>
      </c>
      <c r="AF1337" s="106" t="s">
        <v>3355</v>
      </c>
      <c r="AG1337" s="108">
        <v>3.5757599405055046E-3</v>
      </c>
      <c r="AH1337" s="108">
        <v>3.7077219057467378E-3</v>
      </c>
      <c r="AI1337" s="108">
        <v>0.34251537636088514</v>
      </c>
      <c r="AJ1337" s="107" t="s">
        <v>1267</v>
      </c>
      <c r="AK1337" s="97">
        <v>126.53157746401021</v>
      </c>
      <c r="AL1337" s="108">
        <v>6.1250778679145398E-2</v>
      </c>
      <c r="AM1337" s="111"/>
      <c r="AN1337" s="112">
        <v>22</v>
      </c>
      <c r="AO1337" s="113" t="s">
        <v>1266</v>
      </c>
      <c r="AP1337" s="113" t="s">
        <v>1267</v>
      </c>
      <c r="AQ1337" s="113" t="s">
        <v>1261</v>
      </c>
      <c r="AR1337" s="114" t="s">
        <v>1267</v>
      </c>
      <c r="AS1337" s="114"/>
      <c r="AT1337" s="107"/>
    </row>
    <row r="1338" spans="1:46" x14ac:dyDescent="0.25">
      <c r="A1338" s="106" t="s">
        <v>1318</v>
      </c>
      <c r="B1338" s="107" t="s">
        <v>1273</v>
      </c>
      <c r="C1338" s="107" t="s">
        <v>1257</v>
      </c>
      <c r="D1338" s="107" t="s">
        <v>89</v>
      </c>
      <c r="E1338" s="107" t="s">
        <v>90</v>
      </c>
      <c r="F1338" s="107" t="s">
        <v>1274</v>
      </c>
      <c r="G1338" s="107" t="s">
        <v>1303</v>
      </c>
      <c r="H1338" s="107" t="s">
        <v>1319</v>
      </c>
      <c r="I1338" s="107" t="s">
        <v>1305</v>
      </c>
      <c r="J1338" s="107"/>
      <c r="K1338" s="107"/>
      <c r="L1338" s="108">
        <v>61.711677214764393</v>
      </c>
      <c r="M1338" s="93">
        <v>18</v>
      </c>
      <c r="N1338" s="108">
        <v>55.938408421631856</v>
      </c>
      <c r="O1338" s="107" t="s">
        <v>3357</v>
      </c>
      <c r="P1338" s="107"/>
      <c r="Q1338" s="107" t="s">
        <v>1321</v>
      </c>
      <c r="R1338" s="107" t="s">
        <v>1260</v>
      </c>
      <c r="S1338" s="107"/>
      <c r="T1338" s="93">
        <v>29.24</v>
      </c>
      <c r="U1338" s="109">
        <v>10</v>
      </c>
      <c r="V1338" s="110">
        <v>45200</v>
      </c>
      <c r="W1338" s="110">
        <v>45930</v>
      </c>
      <c r="X1338" s="107" t="s">
        <v>4678</v>
      </c>
      <c r="Y1338" s="107"/>
      <c r="Z1338" s="107"/>
      <c r="AA1338" s="107"/>
      <c r="AB1338" s="107"/>
      <c r="AC1338" s="107"/>
      <c r="AD1338" s="107" t="s">
        <v>1264</v>
      </c>
      <c r="AE1338" s="110">
        <v>44707</v>
      </c>
      <c r="AF1338" s="106" t="s">
        <v>3353</v>
      </c>
      <c r="AG1338" s="108">
        <v>6.7009601394216025E-3</v>
      </c>
      <c r="AH1338" s="108">
        <v>6.9482563460221579E-3</v>
      </c>
      <c r="AI1338" s="108">
        <v>0.72568919879235194</v>
      </c>
      <c r="AJ1338" s="107" t="s">
        <v>1267</v>
      </c>
      <c r="AK1338" s="97">
        <v>49.38670589010956</v>
      </c>
      <c r="AL1338" s="108">
        <v>5.7391859809730952E-2</v>
      </c>
      <c r="AM1338" s="111"/>
      <c r="AN1338" s="112">
        <v>22</v>
      </c>
      <c r="AO1338" s="113" t="s">
        <v>1266</v>
      </c>
      <c r="AP1338" s="113" t="s">
        <v>1267</v>
      </c>
      <c r="AQ1338" s="113" t="s">
        <v>1261</v>
      </c>
      <c r="AR1338" s="114" t="s">
        <v>1267</v>
      </c>
      <c r="AS1338" s="114"/>
      <c r="AT1338" s="107"/>
    </row>
    <row r="1339" spans="1:46" x14ac:dyDescent="0.25">
      <c r="A1339" s="106" t="s">
        <v>1322</v>
      </c>
      <c r="B1339" s="107" t="s">
        <v>1273</v>
      </c>
      <c r="C1339" s="107" t="s">
        <v>1257</v>
      </c>
      <c r="D1339" s="107" t="s">
        <v>89</v>
      </c>
      <c r="E1339" s="107" t="s">
        <v>90</v>
      </c>
      <c r="F1339" s="107" t="s">
        <v>1274</v>
      </c>
      <c r="G1339" s="107" t="s">
        <v>1303</v>
      </c>
      <c r="H1339" s="107" t="s">
        <v>1323</v>
      </c>
      <c r="I1339" s="107" t="s">
        <v>1305</v>
      </c>
      <c r="J1339" s="107"/>
      <c r="K1339" s="107"/>
      <c r="L1339" s="108">
        <v>37.027006328858604</v>
      </c>
      <c r="M1339" s="93">
        <v>18</v>
      </c>
      <c r="N1339" s="108">
        <v>33.563045052979078</v>
      </c>
      <c r="O1339" s="107" t="s">
        <v>3358</v>
      </c>
      <c r="P1339" s="107"/>
      <c r="Q1339" s="107" t="s">
        <v>1321</v>
      </c>
      <c r="R1339" s="107" t="s">
        <v>1260</v>
      </c>
      <c r="S1339" s="107"/>
      <c r="T1339" s="93">
        <v>29.24</v>
      </c>
      <c r="U1339" s="109">
        <v>10</v>
      </c>
      <c r="V1339" s="110">
        <v>45200</v>
      </c>
      <c r="W1339" s="110">
        <v>45930</v>
      </c>
      <c r="X1339" s="107" t="s">
        <v>4678</v>
      </c>
      <c r="Y1339" s="107"/>
      <c r="Z1339" s="107"/>
      <c r="AA1339" s="107"/>
      <c r="AB1339" s="107"/>
      <c r="AC1339" s="107"/>
      <c r="AD1339" s="107" t="s">
        <v>1264</v>
      </c>
      <c r="AE1339" s="110">
        <v>44707</v>
      </c>
      <c r="AF1339" s="106" t="s">
        <v>3353</v>
      </c>
      <c r="AG1339" s="108">
        <v>4.0205760836529566E-3</v>
      </c>
      <c r="AH1339" s="108">
        <v>4.16895380761329E-3</v>
      </c>
      <c r="AI1339" s="108">
        <v>0.43541351927541072</v>
      </c>
      <c r="AJ1339" s="107" t="s">
        <v>1267</v>
      </c>
      <c r="AK1339" s="97">
        <v>95.359409268392113</v>
      </c>
      <c r="AL1339" s="108">
        <v>3.4435115885838551E-2</v>
      </c>
      <c r="AM1339" s="111"/>
      <c r="AN1339" s="112">
        <v>22</v>
      </c>
      <c r="AO1339" s="113" t="s">
        <v>1266</v>
      </c>
      <c r="AP1339" s="113" t="s">
        <v>1267</v>
      </c>
      <c r="AQ1339" s="113" t="s">
        <v>1261</v>
      </c>
      <c r="AR1339" s="114" t="s">
        <v>1267</v>
      </c>
      <c r="AS1339" s="114"/>
      <c r="AT1339" s="107"/>
    </row>
    <row r="1340" spans="1:46" x14ac:dyDescent="0.25">
      <c r="A1340" s="106" t="s">
        <v>1325</v>
      </c>
      <c r="B1340" s="107" t="s">
        <v>1273</v>
      </c>
      <c r="C1340" s="107" t="s">
        <v>1257</v>
      </c>
      <c r="D1340" s="107" t="s">
        <v>89</v>
      </c>
      <c r="E1340" s="107" t="s">
        <v>90</v>
      </c>
      <c r="F1340" s="107" t="s">
        <v>1274</v>
      </c>
      <c r="G1340" s="107" t="s">
        <v>1312</v>
      </c>
      <c r="H1340" s="107" t="s">
        <v>1326</v>
      </c>
      <c r="I1340" s="107" t="s">
        <v>1305</v>
      </c>
      <c r="J1340" s="107"/>
      <c r="K1340" s="107"/>
      <c r="L1340" s="108">
        <v>16.464638972189981</v>
      </c>
      <c r="M1340" s="93">
        <v>7</v>
      </c>
      <c r="N1340" s="108">
        <v>14.924334273655605</v>
      </c>
      <c r="O1340" s="107" t="s">
        <v>3359</v>
      </c>
      <c r="P1340" s="107"/>
      <c r="Q1340" s="107" t="s">
        <v>1259</v>
      </c>
      <c r="R1340" s="107" t="s">
        <v>1260</v>
      </c>
      <c r="S1340" s="107"/>
      <c r="T1340" s="93">
        <v>16.690000000000001</v>
      </c>
      <c r="U1340" s="109">
        <v>5</v>
      </c>
      <c r="V1340" s="110">
        <v>45200</v>
      </c>
      <c r="W1340" s="110">
        <v>45930</v>
      </c>
      <c r="X1340" s="107" t="s">
        <v>4678</v>
      </c>
      <c r="Y1340" s="107"/>
      <c r="Z1340" s="107"/>
      <c r="AA1340" s="107"/>
      <c r="AB1340" s="107"/>
      <c r="AC1340" s="107"/>
      <c r="AD1340" s="107" t="s">
        <v>1264</v>
      </c>
      <c r="AE1340" s="110">
        <v>44669</v>
      </c>
      <c r="AF1340" s="106" t="s">
        <v>3355</v>
      </c>
      <c r="AG1340" s="108">
        <v>1.787484657459914E-3</v>
      </c>
      <c r="AH1340" s="108">
        <v>1.8534510512228063E-3</v>
      </c>
      <c r="AI1340" s="108">
        <v>0.24783688167765208</v>
      </c>
      <c r="AJ1340" s="107" t="s">
        <v>1267</v>
      </c>
      <c r="AK1340" s="97">
        <v>182.34611058786456</v>
      </c>
      <c r="AL1340" s="108">
        <v>3.0618617851333546E-2</v>
      </c>
      <c r="AM1340" s="111"/>
      <c r="AN1340" s="112">
        <v>22</v>
      </c>
      <c r="AO1340" s="113" t="s">
        <v>1266</v>
      </c>
      <c r="AP1340" s="113" t="s">
        <v>1267</v>
      </c>
      <c r="AQ1340" s="113" t="s">
        <v>1261</v>
      </c>
      <c r="AR1340" s="114" t="s">
        <v>1267</v>
      </c>
      <c r="AS1340" s="114"/>
      <c r="AT1340" s="107"/>
    </row>
    <row r="1341" spans="1:46" x14ac:dyDescent="0.25">
      <c r="A1341" s="106" t="s">
        <v>1328</v>
      </c>
      <c r="B1341" s="107" t="s">
        <v>1273</v>
      </c>
      <c r="C1341" s="107" t="s">
        <v>1257</v>
      </c>
      <c r="D1341" s="107" t="s">
        <v>89</v>
      </c>
      <c r="E1341" s="107" t="s">
        <v>90</v>
      </c>
      <c r="F1341" s="107" t="s">
        <v>1274</v>
      </c>
      <c r="G1341" s="107" t="s">
        <v>1303</v>
      </c>
      <c r="H1341" s="107" t="s">
        <v>1329</v>
      </c>
      <c r="I1341" s="107" t="s">
        <v>1300</v>
      </c>
      <c r="J1341" s="107"/>
      <c r="K1341" s="107"/>
      <c r="L1341" s="108">
        <v>58.626093354026217</v>
      </c>
      <c r="M1341" s="93">
        <v>16</v>
      </c>
      <c r="N1341" s="108">
        <v>53.141488000550304</v>
      </c>
      <c r="O1341" s="107" t="s">
        <v>3360</v>
      </c>
      <c r="P1341" s="107"/>
      <c r="Q1341" s="107" t="s">
        <v>1259</v>
      </c>
      <c r="R1341" s="107" t="s">
        <v>1260</v>
      </c>
      <c r="S1341" s="107"/>
      <c r="T1341" s="93">
        <v>26.38</v>
      </c>
      <c r="U1341" s="109">
        <v>10</v>
      </c>
      <c r="V1341" s="110">
        <v>45200</v>
      </c>
      <c r="W1341" s="110">
        <v>45930</v>
      </c>
      <c r="X1341" s="107" t="s">
        <v>4342</v>
      </c>
      <c r="Y1341" s="107"/>
      <c r="Z1341" s="107"/>
      <c r="AA1341" s="107"/>
      <c r="AB1341" s="107"/>
      <c r="AC1341" s="107"/>
      <c r="AD1341" s="107" t="s">
        <v>1331</v>
      </c>
      <c r="AE1341" s="110"/>
      <c r="AF1341" s="106"/>
      <c r="AG1341" s="108">
        <v>0</v>
      </c>
      <c r="AH1341" s="108">
        <v>0</v>
      </c>
      <c r="AI1341" s="108">
        <v>0.93</v>
      </c>
      <c r="AJ1341" s="107" t="s">
        <v>1267</v>
      </c>
      <c r="AK1341" s="97">
        <v>58.91</v>
      </c>
      <c r="AL1341" s="108">
        <v>2.5000000000000001E-2</v>
      </c>
      <c r="AM1341" s="111"/>
      <c r="AN1341" s="112">
        <v>22</v>
      </c>
      <c r="AO1341" s="113" t="s">
        <v>1266</v>
      </c>
      <c r="AP1341" s="113" t="s">
        <v>1267</v>
      </c>
      <c r="AQ1341" s="113" t="s">
        <v>1261</v>
      </c>
      <c r="AR1341" s="114" t="s">
        <v>1267</v>
      </c>
      <c r="AS1341" s="114"/>
      <c r="AT1341" s="107"/>
    </row>
    <row r="1342" spans="1:46" x14ac:dyDescent="0.25">
      <c r="A1342" s="106" t="s">
        <v>1356</v>
      </c>
      <c r="B1342" s="107" t="s">
        <v>1273</v>
      </c>
      <c r="C1342" s="107" t="s">
        <v>1257</v>
      </c>
      <c r="D1342" s="107" t="s">
        <v>89</v>
      </c>
      <c r="E1342" s="107" t="s">
        <v>90</v>
      </c>
      <c r="F1342" s="107" t="s">
        <v>70</v>
      </c>
      <c r="G1342" s="107" t="s">
        <v>1357</v>
      </c>
      <c r="H1342" s="107" t="s">
        <v>1358</v>
      </c>
      <c r="I1342" s="107" t="s">
        <v>1359</v>
      </c>
      <c r="J1342" s="107" t="s">
        <v>1360</v>
      </c>
      <c r="K1342" s="107"/>
      <c r="L1342" s="108">
        <v>220.64151968578344</v>
      </c>
      <c r="M1342" s="93">
        <v>70</v>
      </c>
      <c r="N1342" s="108">
        <v>200</v>
      </c>
      <c r="O1342" s="107" t="s">
        <v>3361</v>
      </c>
      <c r="P1342" s="107"/>
      <c r="Q1342" s="107" t="s">
        <v>1259</v>
      </c>
      <c r="R1342" s="107" t="s">
        <v>1362</v>
      </c>
      <c r="S1342" s="107"/>
      <c r="T1342" s="93">
        <v>103</v>
      </c>
      <c r="U1342" s="109">
        <v>10</v>
      </c>
      <c r="V1342" s="110">
        <v>45200</v>
      </c>
      <c r="W1342" s="110">
        <v>45930</v>
      </c>
      <c r="X1342" s="107" t="s">
        <v>4679</v>
      </c>
      <c r="Y1342" s="107"/>
      <c r="Z1342" s="107"/>
      <c r="AA1342" s="107"/>
      <c r="AB1342" s="107" t="s">
        <v>1364</v>
      </c>
      <c r="AC1342" s="107"/>
      <c r="AD1342" s="107" t="s">
        <v>1331</v>
      </c>
      <c r="AE1342" s="110"/>
      <c r="AF1342" s="106"/>
      <c r="AG1342" s="108">
        <v>2.3958351081116151E-2</v>
      </c>
      <c r="AH1342" s="108">
        <v>2.4842524276522705E-2</v>
      </c>
      <c r="AI1342" s="108">
        <v>0.80925719007980468</v>
      </c>
      <c r="AJ1342" s="107" t="s">
        <v>1267</v>
      </c>
      <c r="AK1342" s="97">
        <v>42.265645016375295</v>
      </c>
      <c r="AL1342" s="108">
        <v>2.0519699999999998E-2</v>
      </c>
      <c r="AM1342" s="111"/>
      <c r="AN1342" s="112">
        <v>20</v>
      </c>
      <c r="AO1342" s="113" t="s">
        <v>1266</v>
      </c>
      <c r="AP1342" s="113" t="s">
        <v>1267</v>
      </c>
      <c r="AQ1342" s="113" t="s">
        <v>1365</v>
      </c>
      <c r="AR1342" s="114" t="s">
        <v>1267</v>
      </c>
      <c r="AS1342" s="114"/>
      <c r="AT1342" s="107" t="s">
        <v>1366</v>
      </c>
    </row>
    <row r="1343" spans="1:46" x14ac:dyDescent="0.25">
      <c r="A1343" s="106" t="s">
        <v>1367</v>
      </c>
      <c r="B1343" s="107" t="s">
        <v>1273</v>
      </c>
      <c r="C1343" s="107" t="s">
        <v>1257</v>
      </c>
      <c r="D1343" s="107" t="s">
        <v>89</v>
      </c>
      <c r="E1343" s="107" t="s">
        <v>267</v>
      </c>
      <c r="F1343" s="107" t="s">
        <v>268</v>
      </c>
      <c r="G1343" s="107" t="s">
        <v>811</v>
      </c>
      <c r="H1343" s="107" t="s">
        <v>1368</v>
      </c>
      <c r="I1343" s="107" t="s">
        <v>1369</v>
      </c>
      <c r="J1343" s="107"/>
      <c r="K1343" s="107"/>
      <c r="L1343" s="108">
        <v>0</v>
      </c>
      <c r="M1343" s="108">
        <v>100</v>
      </c>
      <c r="N1343" s="108">
        <v>0</v>
      </c>
      <c r="O1343" s="106" t="s">
        <v>3362</v>
      </c>
      <c r="P1343" s="107"/>
      <c r="Q1343" s="107" t="s">
        <v>1259</v>
      </c>
      <c r="R1343" s="107" t="s">
        <v>1362</v>
      </c>
      <c r="S1343" s="107"/>
      <c r="T1343" s="93">
        <v>127</v>
      </c>
      <c r="U1343" s="109">
        <v>10</v>
      </c>
      <c r="V1343" s="110">
        <v>45200</v>
      </c>
      <c r="W1343" s="110">
        <v>45930</v>
      </c>
      <c r="X1343" s="107" t="s">
        <v>4679</v>
      </c>
      <c r="Y1343" s="107"/>
      <c r="Z1343" s="107"/>
      <c r="AA1343" s="107"/>
      <c r="AB1343" s="107" t="s">
        <v>1368</v>
      </c>
      <c r="AC1343" s="107"/>
      <c r="AD1343" s="107" t="s">
        <v>1331</v>
      </c>
      <c r="AE1343" s="110"/>
      <c r="AF1343" s="106"/>
      <c r="AG1343" s="108">
        <v>0</v>
      </c>
      <c r="AH1343" s="108">
        <v>0</v>
      </c>
      <c r="AI1343" s="108">
        <v>0</v>
      </c>
      <c r="AJ1343" s="106" t="s">
        <v>1267</v>
      </c>
      <c r="AK1343" s="108">
        <v>0</v>
      </c>
      <c r="AL1343" s="108">
        <v>0</v>
      </c>
      <c r="AM1343" s="111"/>
      <c r="AN1343" s="112">
        <v>9</v>
      </c>
      <c r="AO1343" s="113" t="s">
        <v>1371</v>
      </c>
      <c r="AP1343" s="113" t="s">
        <v>1267</v>
      </c>
      <c r="AQ1343" s="113" t="s">
        <v>1261</v>
      </c>
      <c r="AR1343" s="114" t="s">
        <v>26</v>
      </c>
      <c r="AS1343" s="114">
        <v>1.1032</v>
      </c>
      <c r="AT1343" s="107" t="s">
        <v>1372</v>
      </c>
    </row>
    <row r="1344" spans="1:46" x14ac:dyDescent="0.25">
      <c r="A1344" s="106" t="s">
        <v>1373</v>
      </c>
      <c r="B1344" s="107" t="s">
        <v>1273</v>
      </c>
      <c r="C1344" s="107" t="s">
        <v>1257</v>
      </c>
      <c r="D1344" s="107" t="s">
        <v>89</v>
      </c>
      <c r="E1344" s="107" t="s">
        <v>267</v>
      </c>
      <c r="F1344" s="107" t="s">
        <v>268</v>
      </c>
      <c r="G1344" s="107" t="s">
        <v>811</v>
      </c>
      <c r="H1344" s="107" t="s">
        <v>1374</v>
      </c>
      <c r="I1344" s="107" t="s">
        <v>1369</v>
      </c>
      <c r="J1344" s="107"/>
      <c r="K1344" s="107"/>
      <c r="L1344" s="108">
        <v>0</v>
      </c>
      <c r="M1344" s="108">
        <v>70</v>
      </c>
      <c r="N1344" s="108">
        <v>0</v>
      </c>
      <c r="O1344" s="106" t="s">
        <v>3363</v>
      </c>
      <c r="P1344" s="107"/>
      <c r="Q1344" s="107" t="s">
        <v>1259</v>
      </c>
      <c r="R1344" s="107" t="s">
        <v>1362</v>
      </c>
      <c r="S1344" s="107"/>
      <c r="T1344" s="93">
        <v>203</v>
      </c>
      <c r="U1344" s="109">
        <v>10</v>
      </c>
      <c r="V1344" s="110">
        <v>45200</v>
      </c>
      <c r="W1344" s="110">
        <v>45930</v>
      </c>
      <c r="X1344" s="107" t="s">
        <v>4679</v>
      </c>
      <c r="Y1344" s="107"/>
      <c r="Z1344" s="107"/>
      <c r="AA1344" s="107"/>
      <c r="AB1344" s="107" t="s">
        <v>1374</v>
      </c>
      <c r="AC1344" s="107"/>
      <c r="AD1344" s="107" t="s">
        <v>1331</v>
      </c>
      <c r="AE1344" s="110"/>
      <c r="AF1344" s="106"/>
      <c r="AG1344" s="108">
        <v>0</v>
      </c>
      <c r="AH1344" s="108">
        <v>0</v>
      </c>
      <c r="AI1344" s="108">
        <v>0.64</v>
      </c>
      <c r="AJ1344" s="106" t="s">
        <v>1267</v>
      </c>
      <c r="AK1344" s="108">
        <v>93.07</v>
      </c>
      <c r="AL1344" s="108">
        <v>0</v>
      </c>
      <c r="AM1344" s="111"/>
      <c r="AN1344" s="112">
        <v>9</v>
      </c>
      <c r="AO1344" s="113" t="s">
        <v>1371</v>
      </c>
      <c r="AP1344" s="113" t="s">
        <v>1267</v>
      </c>
      <c r="AQ1344" s="113" t="s">
        <v>1261</v>
      </c>
      <c r="AR1344" s="114" t="s">
        <v>26</v>
      </c>
      <c r="AS1344" s="114">
        <v>1.1032</v>
      </c>
      <c r="AT1344" s="107" t="s">
        <v>1372</v>
      </c>
    </row>
    <row r="1345" spans="1:46" x14ac:dyDescent="0.25">
      <c r="A1345" s="107" t="s">
        <v>1376</v>
      </c>
      <c r="B1345" s="107" t="s">
        <v>1273</v>
      </c>
      <c r="C1345" s="107" t="s">
        <v>1257</v>
      </c>
      <c r="D1345" s="107" t="s">
        <v>89</v>
      </c>
      <c r="E1345" s="107" t="s">
        <v>267</v>
      </c>
      <c r="F1345" s="107" t="s">
        <v>268</v>
      </c>
      <c r="G1345" s="107" t="s">
        <v>811</v>
      </c>
      <c r="H1345" s="107" t="s">
        <v>1368</v>
      </c>
      <c r="I1345" s="107" t="s">
        <v>1369</v>
      </c>
      <c r="J1345" s="107"/>
      <c r="K1345" s="107"/>
      <c r="L1345" s="108">
        <v>0</v>
      </c>
      <c r="M1345" s="108">
        <v>100</v>
      </c>
      <c r="N1345" s="108">
        <v>0</v>
      </c>
      <c r="O1345" s="107" t="s">
        <v>3362</v>
      </c>
      <c r="P1345" s="107"/>
      <c r="Q1345" s="107" t="s">
        <v>1377</v>
      </c>
      <c r="R1345" s="107" t="s">
        <v>1362</v>
      </c>
      <c r="S1345" s="107"/>
      <c r="T1345" s="93">
        <v>127</v>
      </c>
      <c r="U1345" s="107">
        <v>10</v>
      </c>
      <c r="V1345" s="110">
        <v>45200</v>
      </c>
      <c r="W1345" s="110">
        <v>45930</v>
      </c>
      <c r="X1345" s="107" t="s">
        <v>4679</v>
      </c>
      <c r="Y1345" s="107"/>
      <c r="Z1345" s="107"/>
      <c r="AA1345" s="107"/>
      <c r="AB1345" s="107" t="s">
        <v>1368</v>
      </c>
      <c r="AC1345" s="107"/>
      <c r="AD1345" s="107" t="s">
        <v>1331</v>
      </c>
      <c r="AE1345" s="110"/>
      <c r="AF1345" s="107"/>
      <c r="AG1345" s="108">
        <v>0</v>
      </c>
      <c r="AH1345" s="108">
        <v>0</v>
      </c>
      <c r="AI1345" s="108">
        <v>1</v>
      </c>
      <c r="AJ1345" s="107" t="s">
        <v>26</v>
      </c>
      <c r="AK1345" s="108">
        <v>60.09</v>
      </c>
      <c r="AL1345" s="108">
        <v>0.23199999999999998</v>
      </c>
      <c r="AM1345" s="111"/>
      <c r="AN1345" s="107">
        <v>9</v>
      </c>
      <c r="AO1345" s="113" t="s">
        <v>1371</v>
      </c>
      <c r="AP1345" s="113" t="s">
        <v>1267</v>
      </c>
      <c r="AQ1345" s="113" t="s">
        <v>1261</v>
      </c>
      <c r="AR1345" s="114" t="s">
        <v>26</v>
      </c>
      <c r="AS1345" s="107">
        <v>1.1032</v>
      </c>
      <c r="AT1345" s="107" t="s">
        <v>1378</v>
      </c>
    </row>
    <row r="1346" spans="1:46" x14ac:dyDescent="0.25">
      <c r="A1346" s="106" t="s">
        <v>1379</v>
      </c>
      <c r="B1346" s="107" t="s">
        <v>1273</v>
      </c>
      <c r="C1346" s="107" t="s">
        <v>1257</v>
      </c>
      <c r="D1346" s="107" t="s">
        <v>89</v>
      </c>
      <c r="E1346" s="107" t="s">
        <v>267</v>
      </c>
      <c r="F1346" s="107" t="s">
        <v>268</v>
      </c>
      <c r="G1346" s="107" t="s">
        <v>811</v>
      </c>
      <c r="H1346" s="107" t="s">
        <v>1374</v>
      </c>
      <c r="I1346" s="107" t="s">
        <v>1369</v>
      </c>
      <c r="J1346" s="107"/>
      <c r="K1346" s="107"/>
      <c r="L1346" s="108">
        <v>0</v>
      </c>
      <c r="M1346" s="108">
        <v>70</v>
      </c>
      <c r="N1346" s="108">
        <v>0</v>
      </c>
      <c r="O1346" s="106" t="s">
        <v>3363</v>
      </c>
      <c r="P1346" s="107"/>
      <c r="Q1346" s="107" t="s">
        <v>1377</v>
      </c>
      <c r="R1346" s="107" t="s">
        <v>1362</v>
      </c>
      <c r="S1346" s="107"/>
      <c r="T1346" s="93">
        <v>127</v>
      </c>
      <c r="U1346" s="109">
        <v>10</v>
      </c>
      <c r="V1346" s="110">
        <v>45200</v>
      </c>
      <c r="W1346" s="110">
        <v>45930</v>
      </c>
      <c r="X1346" s="107" t="s">
        <v>4679</v>
      </c>
      <c r="Y1346" s="107"/>
      <c r="Z1346" s="107"/>
      <c r="AA1346" s="107"/>
      <c r="AB1346" s="107" t="s">
        <v>1374</v>
      </c>
      <c r="AC1346" s="107"/>
      <c r="AD1346" s="107" t="s">
        <v>1331</v>
      </c>
      <c r="AE1346" s="110"/>
      <c r="AF1346" s="106"/>
      <c r="AG1346" s="108">
        <v>0</v>
      </c>
      <c r="AH1346" s="108">
        <v>0</v>
      </c>
      <c r="AI1346" s="108">
        <v>0.64</v>
      </c>
      <c r="AJ1346" s="106" t="s">
        <v>1267</v>
      </c>
      <c r="AK1346" s="108">
        <v>93.07</v>
      </c>
      <c r="AL1346" s="108">
        <v>0.13600000000000001</v>
      </c>
      <c r="AM1346" s="111"/>
      <c r="AN1346" s="112">
        <v>9</v>
      </c>
      <c r="AO1346" s="113" t="s">
        <v>1371</v>
      </c>
      <c r="AP1346" s="113" t="s">
        <v>1267</v>
      </c>
      <c r="AQ1346" s="113" t="s">
        <v>1261</v>
      </c>
      <c r="AR1346" s="114" t="s">
        <v>26</v>
      </c>
      <c r="AS1346" s="114">
        <v>1.1032</v>
      </c>
      <c r="AT1346" s="107" t="s">
        <v>1378</v>
      </c>
    </row>
    <row r="1347" spans="1:46" x14ac:dyDescent="0.25">
      <c r="A1347" s="106" t="s">
        <v>1380</v>
      </c>
      <c r="B1347" s="107" t="s">
        <v>1256</v>
      </c>
      <c r="C1347" s="107" t="s">
        <v>1257</v>
      </c>
      <c r="D1347" s="107" t="s">
        <v>89</v>
      </c>
      <c r="E1347" s="107" t="s">
        <v>57</v>
      </c>
      <c r="F1347" s="107" t="s">
        <v>1381</v>
      </c>
      <c r="G1347" s="107" t="s">
        <v>1382</v>
      </c>
      <c r="H1347" s="107" t="s">
        <v>1383</v>
      </c>
      <c r="I1347" s="107" t="s">
        <v>1384</v>
      </c>
      <c r="J1347" s="107"/>
      <c r="K1347" s="107"/>
      <c r="L1347" s="108">
        <v>318.79000000000002</v>
      </c>
      <c r="M1347" s="93">
        <v>140</v>
      </c>
      <c r="N1347" s="108">
        <v>285.4278908</v>
      </c>
      <c r="O1347" s="107" t="s">
        <v>3364</v>
      </c>
      <c r="P1347" s="107"/>
      <c r="Q1347" s="107" t="s">
        <v>1377</v>
      </c>
      <c r="R1347" s="107" t="s">
        <v>1260</v>
      </c>
      <c r="S1347" s="107"/>
      <c r="T1347" s="93">
        <v>612.08000000000004</v>
      </c>
      <c r="U1347" s="109">
        <v>10</v>
      </c>
      <c r="V1347" s="110">
        <v>45200</v>
      </c>
      <c r="W1347" s="110">
        <v>45930</v>
      </c>
      <c r="X1347" s="107" t="s">
        <v>4680</v>
      </c>
      <c r="Y1347" s="107"/>
      <c r="Z1347" s="107"/>
      <c r="AA1347" s="107"/>
      <c r="AB1347" s="107"/>
      <c r="AC1347" s="107"/>
      <c r="AD1347" s="107" t="s">
        <v>1264</v>
      </c>
      <c r="AE1347" s="110">
        <v>44669</v>
      </c>
      <c r="AF1347" s="106" t="s">
        <v>3365</v>
      </c>
      <c r="AG1347" s="108">
        <v>9.4926999999999997E-2</v>
      </c>
      <c r="AH1347" s="108">
        <v>0.04</v>
      </c>
      <c r="AI1347" s="108">
        <v>0.17</v>
      </c>
      <c r="AJ1347" s="107" t="s">
        <v>1267</v>
      </c>
      <c r="AK1347" s="97">
        <v>311.22000000000003</v>
      </c>
      <c r="AL1347" s="108">
        <v>0.29599999999999999</v>
      </c>
      <c r="AM1347" s="111"/>
      <c r="AN1347" s="112">
        <v>22</v>
      </c>
      <c r="AO1347" s="113" t="s">
        <v>1266</v>
      </c>
      <c r="AP1347" s="113" t="s">
        <v>1267</v>
      </c>
      <c r="AQ1347" s="113" t="s">
        <v>1261</v>
      </c>
      <c r="AR1347" s="114" t="s">
        <v>1267</v>
      </c>
      <c r="AS1347" s="114"/>
      <c r="AT1347" s="107"/>
    </row>
    <row r="1348" spans="1:46" x14ac:dyDescent="0.25">
      <c r="A1348" s="106" t="s">
        <v>1388</v>
      </c>
      <c r="B1348" s="107" t="s">
        <v>1269</v>
      </c>
      <c r="C1348" s="107" t="s">
        <v>1257</v>
      </c>
      <c r="D1348" s="107" t="s">
        <v>89</v>
      </c>
      <c r="E1348" s="107" t="s">
        <v>57</v>
      </c>
      <c r="F1348" s="107" t="s">
        <v>1381</v>
      </c>
      <c r="G1348" s="107" t="s">
        <v>1382</v>
      </c>
      <c r="H1348" s="107" t="s">
        <v>1383</v>
      </c>
      <c r="I1348" s="107" t="s">
        <v>1384</v>
      </c>
      <c r="J1348" s="107"/>
      <c r="K1348" s="107"/>
      <c r="L1348" s="108">
        <v>547</v>
      </c>
      <c r="M1348" s="93">
        <v>165</v>
      </c>
      <c r="N1348" s="108">
        <v>489.76370750000001</v>
      </c>
      <c r="O1348" s="107" t="s">
        <v>3364</v>
      </c>
      <c r="P1348" s="107"/>
      <c r="Q1348" s="107" t="s">
        <v>1377</v>
      </c>
      <c r="R1348" s="107" t="s">
        <v>1260</v>
      </c>
      <c r="S1348" s="107"/>
      <c r="T1348" s="93">
        <v>612.08000000000004</v>
      </c>
      <c r="U1348" s="109">
        <v>10</v>
      </c>
      <c r="V1348" s="110">
        <v>45200</v>
      </c>
      <c r="W1348" s="110">
        <v>45930</v>
      </c>
      <c r="X1348" s="107" t="s">
        <v>4680</v>
      </c>
      <c r="Y1348" s="107"/>
      <c r="Z1348" s="107"/>
      <c r="AA1348" s="107"/>
      <c r="AB1348" s="107"/>
      <c r="AC1348" s="107"/>
      <c r="AD1348" s="107" t="s">
        <v>1264</v>
      </c>
      <c r="AE1348" s="110">
        <v>44669</v>
      </c>
      <c r="AF1348" s="106" t="s">
        <v>3365</v>
      </c>
      <c r="AG1348" s="108">
        <v>0.162885</v>
      </c>
      <c r="AH1348" s="108">
        <v>0.06</v>
      </c>
      <c r="AI1348" s="108">
        <v>0.28999999999999998</v>
      </c>
      <c r="AJ1348" s="107" t="s">
        <v>1267</v>
      </c>
      <c r="AK1348" s="97">
        <v>172.5</v>
      </c>
      <c r="AL1348" s="108">
        <v>0.50900000000000001</v>
      </c>
      <c r="AM1348" s="111"/>
      <c r="AN1348" s="112">
        <v>22</v>
      </c>
      <c r="AO1348" s="113" t="s">
        <v>1266</v>
      </c>
      <c r="AP1348" s="113" t="s">
        <v>1267</v>
      </c>
      <c r="AQ1348" s="113" t="s">
        <v>1261</v>
      </c>
      <c r="AR1348" s="114" t="s">
        <v>1267</v>
      </c>
      <c r="AS1348" s="114"/>
      <c r="AT1348" s="107"/>
    </row>
    <row r="1349" spans="1:46" x14ac:dyDescent="0.25">
      <c r="A1349" s="106" t="s">
        <v>1389</v>
      </c>
      <c r="B1349" s="107" t="s">
        <v>1271</v>
      </c>
      <c r="C1349" s="107" t="s">
        <v>1257</v>
      </c>
      <c r="D1349" s="107" t="s">
        <v>89</v>
      </c>
      <c r="E1349" s="107" t="s">
        <v>57</v>
      </c>
      <c r="F1349" s="107" t="s">
        <v>1381</v>
      </c>
      <c r="G1349" s="107" t="s">
        <v>1382</v>
      </c>
      <c r="H1349" s="107" t="s">
        <v>1383</v>
      </c>
      <c r="I1349" s="107" t="s">
        <v>1384</v>
      </c>
      <c r="J1349" s="107"/>
      <c r="K1349" s="107"/>
      <c r="L1349" s="108">
        <v>1361.71</v>
      </c>
      <c r="M1349" s="93">
        <v>225</v>
      </c>
      <c r="N1349" s="108">
        <v>1219.222532</v>
      </c>
      <c r="O1349" s="107" t="s">
        <v>3364</v>
      </c>
      <c r="P1349" s="107"/>
      <c r="Q1349" s="107" t="s">
        <v>1377</v>
      </c>
      <c r="R1349" s="107" t="s">
        <v>1260</v>
      </c>
      <c r="S1349" s="107"/>
      <c r="T1349" s="93">
        <v>612.08000000000004</v>
      </c>
      <c r="U1349" s="109">
        <v>10</v>
      </c>
      <c r="V1349" s="110">
        <v>45200</v>
      </c>
      <c r="W1349" s="110">
        <v>45930</v>
      </c>
      <c r="X1349" s="107" t="s">
        <v>4680</v>
      </c>
      <c r="Y1349" s="107"/>
      <c r="Z1349" s="107"/>
      <c r="AA1349" s="107"/>
      <c r="AB1349" s="107"/>
      <c r="AC1349" s="107"/>
      <c r="AD1349" s="107" t="s">
        <v>1264</v>
      </c>
      <c r="AE1349" s="110">
        <v>44669</v>
      </c>
      <c r="AF1349" s="106" t="s">
        <v>3365</v>
      </c>
      <c r="AG1349" s="108">
        <v>0.40548800000000002</v>
      </c>
      <c r="AH1349" s="108">
        <v>0.16</v>
      </c>
      <c r="AI1349" s="108">
        <v>0.73</v>
      </c>
      <c r="AJ1349" s="107" t="s">
        <v>1267</v>
      </c>
      <c r="AK1349" s="97">
        <v>56.57</v>
      </c>
      <c r="AL1349" s="108">
        <v>1.266</v>
      </c>
      <c r="AM1349" s="111"/>
      <c r="AN1349" s="112">
        <v>22</v>
      </c>
      <c r="AO1349" s="113" t="s">
        <v>1266</v>
      </c>
      <c r="AP1349" s="113" t="s">
        <v>1267</v>
      </c>
      <c r="AQ1349" s="113" t="s">
        <v>1261</v>
      </c>
      <c r="AR1349" s="114" t="s">
        <v>1267</v>
      </c>
      <c r="AS1349" s="114"/>
      <c r="AT1349" s="107"/>
    </row>
    <row r="1350" spans="1:46" x14ac:dyDescent="0.25">
      <c r="A1350" s="106" t="s">
        <v>1390</v>
      </c>
      <c r="B1350" s="107" t="s">
        <v>1273</v>
      </c>
      <c r="C1350" s="107" t="s">
        <v>1257</v>
      </c>
      <c r="D1350" s="107" t="s">
        <v>89</v>
      </c>
      <c r="E1350" s="107" t="s">
        <v>57</v>
      </c>
      <c r="F1350" s="107" t="s">
        <v>437</v>
      </c>
      <c r="G1350" s="107" t="s">
        <v>607</v>
      </c>
      <c r="H1350" s="107" t="s">
        <v>1391</v>
      </c>
      <c r="I1350" s="107" t="s">
        <v>1392</v>
      </c>
      <c r="J1350" s="107" t="s">
        <v>1393</v>
      </c>
      <c r="K1350" s="107"/>
      <c r="L1350" s="108">
        <v>1069.22</v>
      </c>
      <c r="M1350" s="93">
        <v>200</v>
      </c>
      <c r="N1350" s="108">
        <v>1000</v>
      </c>
      <c r="O1350" s="107" t="s">
        <v>3366</v>
      </c>
      <c r="P1350" s="107"/>
      <c r="Q1350" s="107" t="s">
        <v>1259</v>
      </c>
      <c r="R1350" s="107" t="s">
        <v>1395</v>
      </c>
      <c r="S1350" s="107"/>
      <c r="T1350" s="93">
        <v>1500</v>
      </c>
      <c r="U1350" s="109">
        <v>10</v>
      </c>
      <c r="V1350" s="110">
        <v>45200</v>
      </c>
      <c r="W1350" s="110">
        <v>45930</v>
      </c>
      <c r="X1350" s="107" t="s">
        <v>4342</v>
      </c>
      <c r="Y1350" s="107"/>
      <c r="Z1350" s="107"/>
      <c r="AA1350" s="107"/>
      <c r="AB1350" s="107" t="s">
        <v>1396</v>
      </c>
      <c r="AC1350" s="107" t="s">
        <v>1397</v>
      </c>
      <c r="AD1350" s="107" t="s">
        <v>1331</v>
      </c>
      <c r="AE1350" s="110"/>
      <c r="AF1350" s="106"/>
      <c r="AG1350" s="108">
        <v>0</v>
      </c>
      <c r="AH1350" s="108">
        <v>0</v>
      </c>
      <c r="AI1350" s="108">
        <v>0.19</v>
      </c>
      <c r="AJ1350" s="107" t="s">
        <v>1267</v>
      </c>
      <c r="AK1350" s="97">
        <v>208.48</v>
      </c>
      <c r="AL1350" s="108">
        <v>5.1000000000000004E-2</v>
      </c>
      <c r="AM1350" s="111"/>
      <c r="AN1350" s="112">
        <v>22</v>
      </c>
      <c r="AO1350" s="113" t="s">
        <v>1266</v>
      </c>
      <c r="AP1350" s="113" t="s">
        <v>1267</v>
      </c>
      <c r="AQ1350" s="113" t="s">
        <v>1261</v>
      </c>
      <c r="AR1350" s="114" t="s">
        <v>1267</v>
      </c>
      <c r="AS1350" s="114"/>
      <c r="AT1350" s="107"/>
    </row>
    <row r="1351" spans="1:46" x14ac:dyDescent="0.25">
      <c r="A1351" s="106" t="s">
        <v>1398</v>
      </c>
      <c r="B1351" s="107" t="s">
        <v>1273</v>
      </c>
      <c r="C1351" s="107" t="s">
        <v>1257</v>
      </c>
      <c r="D1351" s="107" t="s">
        <v>89</v>
      </c>
      <c r="E1351" s="107" t="s">
        <v>57</v>
      </c>
      <c r="F1351" s="107" t="s">
        <v>437</v>
      </c>
      <c r="G1351" s="107" t="s">
        <v>607</v>
      </c>
      <c r="H1351" s="107" t="s">
        <v>1391</v>
      </c>
      <c r="I1351" s="107" t="s">
        <v>1392</v>
      </c>
      <c r="J1351" s="107" t="s">
        <v>1399</v>
      </c>
      <c r="K1351" s="107"/>
      <c r="L1351" s="108">
        <v>14969.02</v>
      </c>
      <c r="M1351" s="93">
        <v>1500</v>
      </c>
      <c r="N1351" s="108">
        <v>14000</v>
      </c>
      <c r="O1351" s="107" t="s">
        <v>3367</v>
      </c>
      <c r="P1351" s="107"/>
      <c r="Q1351" s="107" t="s">
        <v>1259</v>
      </c>
      <c r="R1351" s="107" t="s">
        <v>1395</v>
      </c>
      <c r="S1351" s="107"/>
      <c r="T1351" s="93">
        <v>3000</v>
      </c>
      <c r="U1351" s="109">
        <v>10</v>
      </c>
      <c r="V1351" s="110">
        <v>45200</v>
      </c>
      <c r="W1351" s="110">
        <v>45930</v>
      </c>
      <c r="X1351" s="107" t="s">
        <v>4342</v>
      </c>
      <c r="Y1351" s="107"/>
      <c r="Z1351" s="107"/>
      <c r="AA1351" s="107"/>
      <c r="AB1351" s="107" t="s">
        <v>1396</v>
      </c>
      <c r="AC1351" s="107" t="s">
        <v>1397</v>
      </c>
      <c r="AD1351" s="107" t="s">
        <v>1331</v>
      </c>
      <c r="AE1351" s="110"/>
      <c r="AF1351" s="106"/>
      <c r="AG1351" s="108">
        <v>0.04</v>
      </c>
      <c r="AH1351" s="108">
        <v>0.04</v>
      </c>
      <c r="AI1351" s="108">
        <v>1.3</v>
      </c>
      <c r="AJ1351" s="107" t="s">
        <v>26</v>
      </c>
      <c r="AK1351" s="97">
        <v>26.31</v>
      </c>
      <c r="AL1351" s="108">
        <v>0.71100000000000008</v>
      </c>
      <c r="AM1351" s="111"/>
      <c r="AN1351" s="112">
        <v>22</v>
      </c>
      <c r="AO1351" s="113" t="s">
        <v>1266</v>
      </c>
      <c r="AP1351" s="113" t="s">
        <v>1267</v>
      </c>
      <c r="AQ1351" s="113" t="s">
        <v>1261</v>
      </c>
      <c r="AR1351" s="114" t="s">
        <v>1267</v>
      </c>
      <c r="AS1351" s="114"/>
      <c r="AT1351" s="107"/>
    </row>
    <row r="1352" spans="1:46" x14ac:dyDescent="0.25">
      <c r="A1352" s="106" t="s">
        <v>1412</v>
      </c>
      <c r="B1352" s="107" t="s">
        <v>1273</v>
      </c>
      <c r="C1352" s="107" t="s">
        <v>1257</v>
      </c>
      <c r="D1352" s="107" t="s">
        <v>21</v>
      </c>
      <c r="E1352" s="107" t="s">
        <v>261</v>
      </c>
      <c r="F1352" s="107" t="s">
        <v>268</v>
      </c>
      <c r="G1352" s="107" t="s">
        <v>607</v>
      </c>
      <c r="H1352" s="107" t="s">
        <v>1413</v>
      </c>
      <c r="I1352" s="107" t="s">
        <v>1414</v>
      </c>
      <c r="J1352" s="107"/>
      <c r="K1352" s="107"/>
      <c r="L1352" s="108">
        <v>1094.8877632985157</v>
      </c>
      <c r="M1352" s="93">
        <v>200</v>
      </c>
      <c r="N1352" s="108">
        <v>986</v>
      </c>
      <c r="O1352" s="107" t="s">
        <v>3368</v>
      </c>
      <c r="P1352" s="107"/>
      <c r="Q1352" s="107" t="s">
        <v>1321</v>
      </c>
      <c r="R1352" s="107"/>
      <c r="S1352" s="107"/>
      <c r="T1352" s="93">
        <v>1219.57</v>
      </c>
      <c r="U1352" s="109">
        <v>5</v>
      </c>
      <c r="V1352" s="110">
        <v>45200</v>
      </c>
      <c r="W1352" s="110">
        <v>45930</v>
      </c>
      <c r="X1352" s="107" t="s">
        <v>4681</v>
      </c>
      <c r="Y1352" s="107"/>
      <c r="Z1352" s="107"/>
      <c r="AA1352" s="107"/>
      <c r="AB1352" s="107"/>
      <c r="AC1352" s="107"/>
      <c r="AD1352" s="107" t="s">
        <v>1331</v>
      </c>
      <c r="AE1352" s="110"/>
      <c r="AF1352" s="106"/>
      <c r="AG1352" s="108">
        <v>0.11418366942070121</v>
      </c>
      <c r="AH1352" s="108">
        <v>0.11892472503468791</v>
      </c>
      <c r="AI1352" s="108">
        <v>0.17854661349744214</v>
      </c>
      <c r="AJ1352" s="107" t="s">
        <v>1267</v>
      </c>
      <c r="AK1352" s="97">
        <v>250.17756774470004</v>
      </c>
      <c r="AL1352" s="108">
        <v>2.0364912397352435</v>
      </c>
      <c r="AM1352" s="111"/>
      <c r="AN1352" s="112">
        <v>17</v>
      </c>
      <c r="AO1352" s="113" t="s">
        <v>1266</v>
      </c>
      <c r="AP1352" s="113" t="s">
        <v>1267</v>
      </c>
      <c r="AQ1352" s="113" t="s">
        <v>1365</v>
      </c>
      <c r="AR1352" s="114" t="s">
        <v>1267</v>
      </c>
      <c r="AS1352" s="114"/>
      <c r="AT1352" s="107"/>
    </row>
    <row r="1353" spans="1:46" x14ac:dyDescent="0.25">
      <c r="A1353" s="106" t="s">
        <v>1417</v>
      </c>
      <c r="B1353" s="107" t="s">
        <v>1273</v>
      </c>
      <c r="C1353" s="107" t="s">
        <v>1257</v>
      </c>
      <c r="D1353" s="107" t="s">
        <v>21</v>
      </c>
      <c r="E1353" s="107" t="s">
        <v>261</v>
      </c>
      <c r="F1353" s="107" t="s">
        <v>268</v>
      </c>
      <c r="G1353" s="107" t="s">
        <v>607</v>
      </c>
      <c r="H1353" s="107" t="s">
        <v>1413</v>
      </c>
      <c r="I1353" s="107" t="s">
        <v>1418</v>
      </c>
      <c r="J1353" s="107"/>
      <c r="K1353" s="107"/>
      <c r="L1353" s="108">
        <v>2552.8873913015086</v>
      </c>
      <c r="M1353" s="108">
        <v>400</v>
      </c>
      <c r="N1353" s="108">
        <v>2299</v>
      </c>
      <c r="O1353" s="106" t="s">
        <v>3369</v>
      </c>
      <c r="P1353" s="107"/>
      <c r="Q1353" s="107" t="s">
        <v>1321</v>
      </c>
      <c r="R1353" s="107"/>
      <c r="S1353" s="107"/>
      <c r="T1353" s="93">
        <v>1219.57</v>
      </c>
      <c r="U1353" s="109">
        <v>5</v>
      </c>
      <c r="V1353" s="110">
        <v>45200</v>
      </c>
      <c r="W1353" s="110">
        <v>45930</v>
      </c>
      <c r="X1353" s="107" t="s">
        <v>4681</v>
      </c>
      <c r="Y1353" s="107"/>
      <c r="Z1353" s="107"/>
      <c r="AA1353" s="107"/>
      <c r="AB1353" s="107"/>
      <c r="AC1353" s="107"/>
      <c r="AD1353" s="107" t="s">
        <v>1331</v>
      </c>
      <c r="AE1353" s="110"/>
      <c r="AF1353" s="106"/>
      <c r="AG1353" s="108">
        <v>0.2662355537507019</v>
      </c>
      <c r="AH1353" s="108">
        <v>0.27729000289528144</v>
      </c>
      <c r="AI1353" s="108">
        <v>0.41630696189718008</v>
      </c>
      <c r="AJ1353" s="106" t="s">
        <v>1267</v>
      </c>
      <c r="AK1353" s="108">
        <v>96.527521462347707</v>
      </c>
      <c r="AL1353" s="108">
        <v>4.748370547820814</v>
      </c>
      <c r="AM1353" s="111"/>
      <c r="AN1353" s="112">
        <v>17</v>
      </c>
      <c r="AO1353" s="113" t="s">
        <v>1266</v>
      </c>
      <c r="AP1353" s="113" t="s">
        <v>1267</v>
      </c>
      <c r="AQ1353" s="113" t="s">
        <v>1365</v>
      </c>
      <c r="AR1353" s="114" t="s">
        <v>1267</v>
      </c>
      <c r="AS1353" s="114"/>
      <c r="AT1353" s="107"/>
    </row>
    <row r="1354" spans="1:46" x14ac:dyDescent="0.25">
      <c r="A1354" s="107" t="s">
        <v>1425</v>
      </c>
      <c r="B1354" s="107" t="s">
        <v>1269</v>
      </c>
      <c r="C1354" s="107" t="s">
        <v>1257</v>
      </c>
      <c r="D1354" s="107" t="s">
        <v>21</v>
      </c>
      <c r="E1354" s="107" t="s">
        <v>22</v>
      </c>
      <c r="F1354" s="107" t="s">
        <v>23</v>
      </c>
      <c r="G1354" s="107" t="s">
        <v>1175</v>
      </c>
      <c r="H1354" s="107" t="s">
        <v>1421</v>
      </c>
      <c r="I1354" s="107"/>
      <c r="J1354" s="107"/>
      <c r="K1354" s="107"/>
      <c r="L1354" s="108">
        <v>42.712388809608093</v>
      </c>
      <c r="M1354" s="108">
        <v>18</v>
      </c>
      <c r="N1354" s="108">
        <v>38.365923590136354</v>
      </c>
      <c r="O1354" s="107" t="s">
        <v>3370</v>
      </c>
      <c r="P1354" s="107"/>
      <c r="Q1354" s="107" t="s">
        <v>1259</v>
      </c>
      <c r="R1354" s="107" t="s">
        <v>1423</v>
      </c>
      <c r="S1354" s="107"/>
      <c r="T1354" s="93">
        <v>22.71</v>
      </c>
      <c r="U1354" s="107">
        <v>20</v>
      </c>
      <c r="V1354" s="110">
        <v>45200</v>
      </c>
      <c r="W1354" s="110">
        <v>45930</v>
      </c>
      <c r="X1354" s="107" t="s">
        <v>4682</v>
      </c>
      <c r="Y1354" s="107"/>
      <c r="Z1354" s="107"/>
      <c r="AA1354" s="107"/>
      <c r="AB1354" s="107"/>
      <c r="AC1354" s="107"/>
      <c r="AD1354" s="107" t="s">
        <v>1331</v>
      </c>
      <c r="AE1354" s="110"/>
      <c r="AF1354" s="107"/>
      <c r="AG1354" s="108">
        <v>3.2851162882144755E-3</v>
      </c>
      <c r="AH1354" s="108">
        <v>3.430023626950468E-3</v>
      </c>
      <c r="AI1354" s="108">
        <v>0.97892372865674349</v>
      </c>
      <c r="AJ1354" s="107" t="s">
        <v>1267</v>
      </c>
      <c r="AK1354" s="108">
        <v>28.159812659737234</v>
      </c>
      <c r="AL1354" s="108">
        <v>1.3306465090722039E-2</v>
      </c>
      <c r="AM1354" s="111"/>
      <c r="AN1354" s="107">
        <v>20</v>
      </c>
      <c r="AO1354" s="113" t="s">
        <v>1266</v>
      </c>
      <c r="AP1354" s="113" t="s">
        <v>1267</v>
      </c>
      <c r="AQ1354" s="113" t="s">
        <v>1365</v>
      </c>
      <c r="AR1354" s="114" t="s">
        <v>1267</v>
      </c>
      <c r="AS1354" s="107"/>
      <c r="AT1354" s="107"/>
    </row>
    <row r="1355" spans="1:46" x14ac:dyDescent="0.25">
      <c r="A1355" s="107" t="s">
        <v>1426</v>
      </c>
      <c r="B1355" s="107" t="s">
        <v>1271</v>
      </c>
      <c r="C1355" s="107" t="s">
        <v>1257</v>
      </c>
      <c r="D1355" s="107" t="s">
        <v>21</v>
      </c>
      <c r="E1355" s="107" t="s">
        <v>22</v>
      </c>
      <c r="F1355" s="107" t="s">
        <v>23</v>
      </c>
      <c r="G1355" s="107" t="s">
        <v>1175</v>
      </c>
      <c r="H1355" s="107" t="s">
        <v>1421</v>
      </c>
      <c r="I1355" s="107"/>
      <c r="J1355" s="107"/>
      <c r="K1355" s="107"/>
      <c r="L1355" s="108">
        <v>42.362390408075171</v>
      </c>
      <c r="M1355" s="108">
        <v>18</v>
      </c>
      <c r="N1355" s="108">
        <v>38.051541456424808</v>
      </c>
      <c r="O1355" s="107" t="s">
        <v>3370</v>
      </c>
      <c r="P1355" s="107"/>
      <c r="Q1355" s="107" t="s">
        <v>1259</v>
      </c>
      <c r="R1355" s="107" t="s">
        <v>1423</v>
      </c>
      <c r="S1355" s="107"/>
      <c r="T1355" s="93">
        <v>22.71</v>
      </c>
      <c r="U1355" s="107">
        <v>20</v>
      </c>
      <c r="V1355" s="110">
        <v>45200</v>
      </c>
      <c r="W1355" s="110">
        <v>45930</v>
      </c>
      <c r="X1355" s="107" t="s">
        <v>4682</v>
      </c>
      <c r="Y1355" s="107"/>
      <c r="Z1355" s="107"/>
      <c r="AA1355" s="107"/>
      <c r="AB1355" s="107"/>
      <c r="AC1355" s="107"/>
      <c r="AD1355" s="107" t="s">
        <v>1331</v>
      </c>
      <c r="AE1355" s="110"/>
      <c r="AF1355" s="107"/>
      <c r="AG1355" s="108">
        <v>3.6291764822960031E-3</v>
      </c>
      <c r="AH1355" s="108">
        <v>3.7892604061861368E-3</v>
      </c>
      <c r="AI1355" s="108">
        <v>1.0814493802694338</v>
      </c>
      <c r="AJ1355" s="107" t="s">
        <v>26</v>
      </c>
      <c r="AK1355" s="108">
        <v>23.565615960990545</v>
      </c>
      <c r="AL1355" s="108">
        <v>1.4700091544092209E-2</v>
      </c>
      <c r="AM1355" s="111"/>
      <c r="AN1355" s="107">
        <v>20</v>
      </c>
      <c r="AO1355" s="113" t="s">
        <v>1266</v>
      </c>
      <c r="AP1355" s="113" t="s">
        <v>1267</v>
      </c>
      <c r="AQ1355" s="113" t="s">
        <v>1365</v>
      </c>
      <c r="AR1355" s="114" t="s">
        <v>1267</v>
      </c>
      <c r="AS1355" s="107"/>
      <c r="AT1355" s="107"/>
    </row>
    <row r="1356" spans="1:46" x14ac:dyDescent="0.25">
      <c r="A1356" s="107" t="s">
        <v>1430</v>
      </c>
      <c r="B1356" s="107" t="s">
        <v>1269</v>
      </c>
      <c r="C1356" s="107" t="s">
        <v>1257</v>
      </c>
      <c r="D1356" s="107" t="s">
        <v>21</v>
      </c>
      <c r="E1356" s="107" t="s">
        <v>22</v>
      </c>
      <c r="F1356" s="107" t="s">
        <v>23</v>
      </c>
      <c r="G1356" s="107" t="s">
        <v>1175</v>
      </c>
      <c r="H1356" s="107" t="s">
        <v>1428</v>
      </c>
      <c r="I1356" s="107"/>
      <c r="J1356" s="107"/>
      <c r="K1356" s="107"/>
      <c r="L1356" s="108">
        <v>34.708668791742468</v>
      </c>
      <c r="M1356" s="108">
        <v>18</v>
      </c>
      <c r="N1356" s="108">
        <v>31.17667196548355</v>
      </c>
      <c r="O1356" s="107" t="s">
        <v>3371</v>
      </c>
      <c r="P1356" s="107"/>
      <c r="Q1356" s="107" t="s">
        <v>1259</v>
      </c>
      <c r="R1356" s="107" t="s">
        <v>1423</v>
      </c>
      <c r="S1356" s="107"/>
      <c r="T1356" s="93">
        <v>22.71</v>
      </c>
      <c r="U1356" s="107">
        <v>20</v>
      </c>
      <c r="V1356" s="110">
        <v>45200</v>
      </c>
      <c r="W1356" s="110">
        <v>45930</v>
      </c>
      <c r="X1356" s="107" t="s">
        <v>4682</v>
      </c>
      <c r="Y1356" s="107"/>
      <c r="Z1356" s="107"/>
      <c r="AA1356" s="107"/>
      <c r="AB1356" s="107"/>
      <c r="AC1356" s="107"/>
      <c r="AD1356" s="107" t="s">
        <v>1331</v>
      </c>
      <c r="AE1356" s="110"/>
      <c r="AF1356" s="107"/>
      <c r="AG1356" s="108">
        <v>2.595068391961327E-3</v>
      </c>
      <c r="AH1356" s="108">
        <v>2.7095375375030197E-3</v>
      </c>
      <c r="AI1356" s="108">
        <v>0.77329805203297219</v>
      </c>
      <c r="AJ1356" s="107" t="s">
        <v>1267</v>
      </c>
      <c r="AK1356" s="108">
        <v>41.045680461176993</v>
      </c>
      <c r="AL1356" s="108">
        <v>1.0511404752870391E-2</v>
      </c>
      <c r="AM1356" s="111"/>
      <c r="AN1356" s="107">
        <v>20</v>
      </c>
      <c r="AO1356" s="113" t="s">
        <v>1266</v>
      </c>
      <c r="AP1356" s="113" t="s">
        <v>1267</v>
      </c>
      <c r="AQ1356" s="113" t="s">
        <v>1365</v>
      </c>
      <c r="AR1356" s="114" t="s">
        <v>1267</v>
      </c>
      <c r="AS1356" s="107"/>
      <c r="AT1356" s="107"/>
    </row>
    <row r="1357" spans="1:46" x14ac:dyDescent="0.25">
      <c r="A1357" s="106" t="s">
        <v>1431</v>
      </c>
      <c r="B1357" s="107" t="s">
        <v>1271</v>
      </c>
      <c r="C1357" s="107" t="s">
        <v>1257</v>
      </c>
      <c r="D1357" s="107" t="s">
        <v>21</v>
      </c>
      <c r="E1357" s="107" t="s">
        <v>22</v>
      </c>
      <c r="F1357" s="107" t="s">
        <v>23</v>
      </c>
      <c r="G1357" s="107" t="s">
        <v>1175</v>
      </c>
      <c r="H1357" s="107" t="s">
        <v>1428</v>
      </c>
      <c r="I1357" s="107"/>
      <c r="J1357" s="107"/>
      <c r="K1357" s="107"/>
      <c r="L1357" s="108">
        <v>37.412318159417268</v>
      </c>
      <c r="M1357" s="93">
        <v>18</v>
      </c>
      <c r="N1357" s="108">
        <v>33.605194648143673</v>
      </c>
      <c r="O1357" s="107" t="s">
        <v>3371</v>
      </c>
      <c r="P1357" s="107"/>
      <c r="Q1357" s="107" t="s">
        <v>1259</v>
      </c>
      <c r="R1357" s="107" t="s">
        <v>1423</v>
      </c>
      <c r="S1357" s="107"/>
      <c r="T1357" s="93">
        <v>22.71</v>
      </c>
      <c r="U1357" s="109">
        <v>20</v>
      </c>
      <c r="V1357" s="110">
        <v>45200</v>
      </c>
      <c r="W1357" s="110">
        <v>45930</v>
      </c>
      <c r="X1357" s="107" t="s">
        <v>4682</v>
      </c>
      <c r="Y1357" s="107"/>
      <c r="Z1357" s="107"/>
      <c r="AA1357" s="107"/>
      <c r="AB1357" s="107"/>
      <c r="AC1357" s="107"/>
      <c r="AD1357" s="107" t="s">
        <v>1331</v>
      </c>
      <c r="AE1357" s="110"/>
      <c r="AF1357" s="106"/>
      <c r="AG1357" s="108">
        <v>2.9005784242410026E-3</v>
      </c>
      <c r="AH1357" s="108">
        <v>3.0285236972164846E-3</v>
      </c>
      <c r="AI1357" s="108">
        <v>0.864336235677854</v>
      </c>
      <c r="AJ1357" s="107" t="s">
        <v>1267</v>
      </c>
      <c r="AK1357" s="97">
        <v>34.584289098461397</v>
      </c>
      <c r="AL1357" s="108">
        <v>1.1748882584014211E-2</v>
      </c>
      <c r="AM1357" s="111"/>
      <c r="AN1357" s="112">
        <v>20</v>
      </c>
      <c r="AO1357" s="113" t="s">
        <v>1266</v>
      </c>
      <c r="AP1357" s="113" t="s">
        <v>1267</v>
      </c>
      <c r="AQ1357" s="113" t="s">
        <v>1365</v>
      </c>
      <c r="AR1357" s="114" t="s">
        <v>1267</v>
      </c>
      <c r="AS1357" s="114"/>
      <c r="AT1357" s="107"/>
    </row>
    <row r="1358" spans="1:46" x14ac:dyDescent="0.25">
      <c r="A1358" s="106" t="s">
        <v>1438</v>
      </c>
      <c r="B1358" s="107" t="s">
        <v>1269</v>
      </c>
      <c r="C1358" s="107" t="s">
        <v>1257</v>
      </c>
      <c r="D1358" s="107" t="s">
        <v>21</v>
      </c>
      <c r="E1358" s="107" t="s">
        <v>22</v>
      </c>
      <c r="F1358" s="107" t="s">
        <v>23</v>
      </c>
      <c r="G1358" s="107" t="s">
        <v>557</v>
      </c>
      <c r="H1358" s="107" t="s">
        <v>1433</v>
      </c>
      <c r="I1358" s="107" t="s">
        <v>1434</v>
      </c>
      <c r="J1358" s="107" t="s">
        <v>1435</v>
      </c>
      <c r="K1358" s="107" t="s">
        <v>1436</v>
      </c>
      <c r="L1358" s="108">
        <v>1.0538926047569952</v>
      </c>
      <c r="M1358" s="93">
        <v>1.1000000000000001</v>
      </c>
      <c r="N1358" s="108">
        <v>0.94285853872053871</v>
      </c>
      <c r="O1358" s="107" t="s">
        <v>1437</v>
      </c>
      <c r="P1358" s="107"/>
      <c r="Q1358" s="107" t="s">
        <v>1259</v>
      </c>
      <c r="R1358" s="107" t="s">
        <v>1433</v>
      </c>
      <c r="S1358" s="107"/>
      <c r="T1358" s="93">
        <v>2.11</v>
      </c>
      <c r="U1358" s="109">
        <v>30</v>
      </c>
      <c r="V1358" s="110">
        <v>45200</v>
      </c>
      <c r="W1358" s="110">
        <v>45930</v>
      </c>
      <c r="X1358" s="107" t="s">
        <v>4682</v>
      </c>
      <c r="Y1358" s="107"/>
      <c r="Z1358" s="107"/>
      <c r="AA1358" s="107"/>
      <c r="AB1358" s="107"/>
      <c r="AC1358" s="107"/>
      <c r="AD1358" s="107" t="s">
        <v>1331</v>
      </c>
      <c r="AE1358" s="110"/>
      <c r="AF1358" s="106"/>
      <c r="AG1358" s="108">
        <v>1.6586915809619062E-4</v>
      </c>
      <c r="AH1358" s="108">
        <v>1.7344096607253739E-4</v>
      </c>
      <c r="AI1358" s="108">
        <v>0.39783527750296915</v>
      </c>
      <c r="AJ1358" s="107" t="s">
        <v>1267</v>
      </c>
      <c r="AK1358" s="97">
        <v>114.42965932125215</v>
      </c>
      <c r="AL1358" s="108">
        <v>3.2635881718064288E-4</v>
      </c>
      <c r="AM1358" s="111"/>
      <c r="AN1358" s="112">
        <v>20</v>
      </c>
      <c r="AO1358" s="113" t="s">
        <v>1266</v>
      </c>
      <c r="AP1358" s="113" t="s">
        <v>1267</v>
      </c>
      <c r="AQ1358" s="113" t="s">
        <v>1365</v>
      </c>
      <c r="AR1358" s="114" t="s">
        <v>1267</v>
      </c>
      <c r="AS1358" s="114"/>
      <c r="AT1358" s="107"/>
    </row>
    <row r="1359" spans="1:46" x14ac:dyDescent="0.25">
      <c r="A1359" s="106" t="s">
        <v>1439</v>
      </c>
      <c r="B1359" s="107" t="s">
        <v>1271</v>
      </c>
      <c r="C1359" s="107" t="s">
        <v>1257</v>
      </c>
      <c r="D1359" s="107" t="s">
        <v>21</v>
      </c>
      <c r="E1359" s="107" t="s">
        <v>22</v>
      </c>
      <c r="F1359" s="107" t="s">
        <v>23</v>
      </c>
      <c r="G1359" s="107" t="s">
        <v>557</v>
      </c>
      <c r="H1359" s="107" t="s">
        <v>1433</v>
      </c>
      <c r="I1359" s="107" t="s">
        <v>1434</v>
      </c>
      <c r="J1359" s="107" t="s">
        <v>1435</v>
      </c>
      <c r="K1359" s="107" t="s">
        <v>1436</v>
      </c>
      <c r="L1359" s="108">
        <v>1.0974513032027997</v>
      </c>
      <c r="M1359" s="93">
        <v>1.2</v>
      </c>
      <c r="N1359" s="108">
        <v>0.98182806045340043</v>
      </c>
      <c r="O1359" s="107" t="s">
        <v>1437</v>
      </c>
      <c r="P1359" s="107"/>
      <c r="Q1359" s="107" t="s">
        <v>1259</v>
      </c>
      <c r="R1359" s="107" t="s">
        <v>1433</v>
      </c>
      <c r="S1359" s="107"/>
      <c r="T1359" s="93">
        <v>2.11</v>
      </c>
      <c r="U1359" s="109">
        <v>30</v>
      </c>
      <c r="V1359" s="110">
        <v>45200</v>
      </c>
      <c r="W1359" s="110">
        <v>45930</v>
      </c>
      <c r="X1359" s="107" t="s">
        <v>4682</v>
      </c>
      <c r="Y1359" s="107"/>
      <c r="Z1359" s="107"/>
      <c r="AA1359" s="107"/>
      <c r="AB1359" s="107"/>
      <c r="AC1359" s="107"/>
      <c r="AD1359" s="107" t="s">
        <v>1331</v>
      </c>
      <c r="AE1359" s="110"/>
      <c r="AF1359" s="106"/>
      <c r="AG1359" s="108">
        <v>1.7307637837604513E-4</v>
      </c>
      <c r="AH1359" s="108">
        <v>1.80977190783527E-4</v>
      </c>
      <c r="AI1359" s="108">
        <v>0.41512171286546218</v>
      </c>
      <c r="AJ1359" s="107" t="s">
        <v>1267</v>
      </c>
      <c r="AK1359" s="97">
        <v>108.51276930515189</v>
      </c>
      <c r="AL1359" s="108">
        <v>3.4053951184800007E-4</v>
      </c>
      <c r="AM1359" s="111"/>
      <c r="AN1359" s="112">
        <v>20</v>
      </c>
      <c r="AO1359" s="113" t="s">
        <v>1266</v>
      </c>
      <c r="AP1359" s="113" t="s">
        <v>1267</v>
      </c>
      <c r="AQ1359" s="113" t="s">
        <v>1365</v>
      </c>
      <c r="AR1359" s="114" t="s">
        <v>1267</v>
      </c>
      <c r="AS1359" s="114"/>
      <c r="AT1359" s="107"/>
    </row>
    <row r="1360" spans="1:46" x14ac:dyDescent="0.25">
      <c r="A1360" s="106" t="s">
        <v>1443</v>
      </c>
      <c r="B1360" s="107" t="s">
        <v>1269</v>
      </c>
      <c r="C1360" s="107" t="s">
        <v>1257</v>
      </c>
      <c r="D1360" s="107" t="s">
        <v>21</v>
      </c>
      <c r="E1360" s="107" t="s">
        <v>22</v>
      </c>
      <c r="F1360" s="107" t="s">
        <v>23</v>
      </c>
      <c r="G1360" s="107" t="s">
        <v>557</v>
      </c>
      <c r="H1360" s="107" t="s">
        <v>1433</v>
      </c>
      <c r="I1360" s="107" t="s">
        <v>1434</v>
      </c>
      <c r="J1360" s="107" t="s">
        <v>1441</v>
      </c>
      <c r="K1360" s="107" t="s">
        <v>1436</v>
      </c>
      <c r="L1360" s="108">
        <v>1.3081461130516225</v>
      </c>
      <c r="M1360" s="93">
        <v>1.4</v>
      </c>
      <c r="N1360" s="108">
        <v>1.1703248765743073</v>
      </c>
      <c r="O1360" s="107" t="s">
        <v>1442</v>
      </c>
      <c r="P1360" s="107"/>
      <c r="Q1360" s="107" t="s">
        <v>1259</v>
      </c>
      <c r="R1360" s="107" t="s">
        <v>1433</v>
      </c>
      <c r="S1360" s="107"/>
      <c r="T1360" s="93">
        <v>2.8</v>
      </c>
      <c r="U1360" s="109">
        <v>30</v>
      </c>
      <c r="V1360" s="110">
        <v>45200</v>
      </c>
      <c r="W1360" s="110">
        <v>45930</v>
      </c>
      <c r="X1360" s="107" t="s">
        <v>4682</v>
      </c>
      <c r="Y1360" s="107"/>
      <c r="Z1360" s="107"/>
      <c r="AA1360" s="107"/>
      <c r="AB1360" s="107"/>
      <c r="AC1360" s="107"/>
      <c r="AD1360" s="107" t="s">
        <v>1331</v>
      </c>
      <c r="AE1360" s="110"/>
      <c r="AF1360" s="106"/>
      <c r="AG1360" s="108">
        <v>2.0623479510495921E-4</v>
      </c>
      <c r="AH1360" s="108">
        <v>2.156492654290347E-4</v>
      </c>
      <c r="AI1360" s="108">
        <v>0.37275546050290098</v>
      </c>
      <c r="AJ1360" s="107" t="s">
        <v>1267</v>
      </c>
      <c r="AK1360" s="97">
        <v>123.98979044119568</v>
      </c>
      <c r="AL1360" s="108">
        <v>4.0578094544203581E-4</v>
      </c>
      <c r="AM1360" s="111"/>
      <c r="AN1360" s="112">
        <v>20</v>
      </c>
      <c r="AO1360" s="113" t="s">
        <v>1266</v>
      </c>
      <c r="AP1360" s="113" t="s">
        <v>1267</v>
      </c>
      <c r="AQ1360" s="113" t="s">
        <v>1365</v>
      </c>
      <c r="AR1360" s="114" t="s">
        <v>1267</v>
      </c>
      <c r="AS1360" s="114"/>
      <c r="AT1360" s="107"/>
    </row>
    <row r="1361" spans="1:46" x14ac:dyDescent="0.25">
      <c r="A1361" s="106" t="s">
        <v>1444</v>
      </c>
      <c r="B1361" s="107" t="s">
        <v>1271</v>
      </c>
      <c r="C1361" s="107" t="s">
        <v>1257</v>
      </c>
      <c r="D1361" s="107" t="s">
        <v>21</v>
      </c>
      <c r="E1361" s="107" t="s">
        <v>22</v>
      </c>
      <c r="F1361" s="107" t="s">
        <v>23</v>
      </c>
      <c r="G1361" s="107" t="s">
        <v>557</v>
      </c>
      <c r="H1361" s="107" t="s">
        <v>1433</v>
      </c>
      <c r="I1361" s="107" t="s">
        <v>1434</v>
      </c>
      <c r="J1361" s="107" t="s">
        <v>1441</v>
      </c>
      <c r="K1361" s="107" t="s">
        <v>1436</v>
      </c>
      <c r="L1361" s="108">
        <v>1.7963238453865142</v>
      </c>
      <c r="M1361" s="93">
        <v>1.5</v>
      </c>
      <c r="N1361" s="108">
        <v>1.6070700831234257</v>
      </c>
      <c r="O1361" s="107" t="s">
        <v>1442</v>
      </c>
      <c r="P1361" s="107"/>
      <c r="Q1361" s="107" t="s">
        <v>1259</v>
      </c>
      <c r="R1361" s="107" t="s">
        <v>1433</v>
      </c>
      <c r="S1361" s="107"/>
      <c r="T1361" s="93">
        <v>2.8</v>
      </c>
      <c r="U1361" s="109">
        <v>30</v>
      </c>
      <c r="V1361" s="110">
        <v>45200</v>
      </c>
      <c r="W1361" s="110">
        <v>45930</v>
      </c>
      <c r="X1361" s="107" t="s">
        <v>4682</v>
      </c>
      <c r="Y1361" s="107"/>
      <c r="Z1361" s="107"/>
      <c r="AA1361" s="107"/>
      <c r="AB1361" s="107"/>
      <c r="AC1361" s="107"/>
      <c r="AD1361" s="107" t="s">
        <v>1331</v>
      </c>
      <c r="AE1361" s="110"/>
      <c r="AF1361" s="106"/>
      <c r="AG1361" s="108">
        <v>2.8370360547711387E-4</v>
      </c>
      <c r="AH1361" s="108">
        <v>2.9665447137361889E-4</v>
      </c>
      <c r="AI1361" s="108">
        <v>0.51277510204878107</v>
      </c>
      <c r="AJ1361" s="107" t="s">
        <v>1267</v>
      </c>
      <c r="AK1361" s="97">
        <v>82.579830698539638</v>
      </c>
      <c r="AL1361" s="108">
        <v>5.582060834944401E-4</v>
      </c>
      <c r="AM1361" s="111"/>
      <c r="AN1361" s="112">
        <v>20</v>
      </c>
      <c r="AO1361" s="113" t="s">
        <v>1266</v>
      </c>
      <c r="AP1361" s="113" t="s">
        <v>1267</v>
      </c>
      <c r="AQ1361" s="113" t="s">
        <v>1365</v>
      </c>
      <c r="AR1361" s="114" t="s">
        <v>1267</v>
      </c>
      <c r="AS1361" s="114"/>
      <c r="AT1361" s="107"/>
    </row>
    <row r="1362" spans="1:46" x14ac:dyDescent="0.25">
      <c r="A1362" s="106" t="s">
        <v>1448</v>
      </c>
      <c r="B1362" s="107" t="s">
        <v>1269</v>
      </c>
      <c r="C1362" s="107" t="s">
        <v>1257</v>
      </c>
      <c r="D1362" s="107" t="s">
        <v>21</v>
      </c>
      <c r="E1362" s="107" t="s">
        <v>22</v>
      </c>
      <c r="F1362" s="107" t="s">
        <v>23</v>
      </c>
      <c r="G1362" s="107" t="s">
        <v>557</v>
      </c>
      <c r="H1362" s="107" t="s">
        <v>1433</v>
      </c>
      <c r="I1362" s="107" t="s">
        <v>1434</v>
      </c>
      <c r="J1362" s="107" t="s">
        <v>1435</v>
      </c>
      <c r="K1362" s="107" t="s">
        <v>1446</v>
      </c>
      <c r="L1362" s="108">
        <v>1.488622179926048</v>
      </c>
      <c r="M1362" s="93">
        <v>1.1000000000000001</v>
      </c>
      <c r="N1362" s="108">
        <v>1.3317866801007556</v>
      </c>
      <c r="O1362" s="107" t="s">
        <v>1447</v>
      </c>
      <c r="P1362" s="107"/>
      <c r="Q1362" s="107" t="s">
        <v>1259</v>
      </c>
      <c r="R1362" s="107" t="s">
        <v>1433</v>
      </c>
      <c r="S1362" s="107"/>
      <c r="T1362" s="93">
        <v>2.11</v>
      </c>
      <c r="U1362" s="109">
        <v>30</v>
      </c>
      <c r="V1362" s="110">
        <v>45200</v>
      </c>
      <c r="W1362" s="110">
        <v>45930</v>
      </c>
      <c r="X1362" s="107" t="s">
        <v>4682</v>
      </c>
      <c r="Y1362" s="107"/>
      <c r="Z1362" s="107"/>
      <c r="AA1362" s="107"/>
      <c r="AB1362" s="107"/>
      <c r="AC1362" s="107"/>
      <c r="AD1362" s="107" t="s">
        <v>1331</v>
      </c>
      <c r="AE1362" s="110"/>
      <c r="AF1362" s="106"/>
      <c r="AG1362" s="108">
        <v>2.3478654322898793E-4</v>
      </c>
      <c r="AH1362" s="108">
        <v>2.4550438035534017E-4</v>
      </c>
      <c r="AI1362" s="108">
        <v>0.56313283706003481</v>
      </c>
      <c r="AJ1362" s="107" t="s">
        <v>1267</v>
      </c>
      <c r="AK1362" s="97">
        <v>72.721685812267921</v>
      </c>
      <c r="AL1362" s="108">
        <v>4.6195844614891149E-4</v>
      </c>
      <c r="AM1362" s="111"/>
      <c r="AN1362" s="112">
        <v>20</v>
      </c>
      <c r="AO1362" s="113" t="s">
        <v>1266</v>
      </c>
      <c r="AP1362" s="113" t="s">
        <v>1267</v>
      </c>
      <c r="AQ1362" s="113" t="s">
        <v>1365</v>
      </c>
      <c r="AR1362" s="114" t="s">
        <v>1267</v>
      </c>
      <c r="AS1362" s="114"/>
      <c r="AT1362" s="107"/>
    </row>
    <row r="1363" spans="1:46" x14ac:dyDescent="0.25">
      <c r="A1363" s="106" t="s">
        <v>1449</v>
      </c>
      <c r="B1363" s="107" t="s">
        <v>1271</v>
      </c>
      <c r="C1363" s="107" t="s">
        <v>1257</v>
      </c>
      <c r="D1363" s="107" t="s">
        <v>21</v>
      </c>
      <c r="E1363" s="107" t="s">
        <v>22</v>
      </c>
      <c r="F1363" s="107" t="s">
        <v>23</v>
      </c>
      <c r="G1363" s="107" t="s">
        <v>557</v>
      </c>
      <c r="H1363" s="107" t="s">
        <v>1433</v>
      </c>
      <c r="I1363" s="107" t="s">
        <v>1434</v>
      </c>
      <c r="J1363" s="107" t="s">
        <v>1435</v>
      </c>
      <c r="K1363" s="107" t="s">
        <v>1446</v>
      </c>
      <c r="L1363" s="108">
        <v>1.3831168625461845</v>
      </c>
      <c r="M1363" s="108">
        <v>1.2</v>
      </c>
      <c r="N1363" s="108">
        <v>1.2373969966329967</v>
      </c>
      <c r="O1363" s="106" t="s">
        <v>1447</v>
      </c>
      <c r="P1363" s="107"/>
      <c r="Q1363" s="107" t="s">
        <v>1259</v>
      </c>
      <c r="R1363" s="107" t="s">
        <v>1433</v>
      </c>
      <c r="S1363" s="107"/>
      <c r="T1363" s="93">
        <v>2.11</v>
      </c>
      <c r="U1363" s="109">
        <v>30</v>
      </c>
      <c r="V1363" s="110">
        <v>45200</v>
      </c>
      <c r="W1363" s="110">
        <v>45930</v>
      </c>
      <c r="X1363" s="107" t="s">
        <v>4682</v>
      </c>
      <c r="Y1363" s="107"/>
      <c r="Z1363" s="107"/>
      <c r="AA1363" s="107"/>
      <c r="AB1363" s="107"/>
      <c r="AC1363" s="107"/>
      <c r="AD1363" s="107" t="s">
        <v>1331</v>
      </c>
      <c r="AE1363" s="110"/>
      <c r="AF1363" s="106"/>
      <c r="AG1363" s="108">
        <v>2.1790139274085874E-4</v>
      </c>
      <c r="AH1363" s="108">
        <v>2.2784843487062885E-4</v>
      </c>
      <c r="AI1363" s="108">
        <v>0.52263399684630052</v>
      </c>
      <c r="AJ1363" s="106" t="s">
        <v>1267</v>
      </c>
      <c r="AK1363" s="108">
        <v>80.500275576467914</v>
      </c>
      <c r="AL1363" s="108">
        <v>4.2873576747571733E-4</v>
      </c>
      <c r="AM1363" s="111"/>
      <c r="AN1363" s="112">
        <v>20</v>
      </c>
      <c r="AO1363" s="113" t="s">
        <v>1266</v>
      </c>
      <c r="AP1363" s="113" t="s">
        <v>1267</v>
      </c>
      <c r="AQ1363" s="113" t="s">
        <v>1365</v>
      </c>
      <c r="AR1363" s="114" t="s">
        <v>1267</v>
      </c>
      <c r="AS1363" s="114"/>
      <c r="AT1363" s="107"/>
    </row>
    <row r="1364" spans="1:46" x14ac:dyDescent="0.25">
      <c r="A1364" s="107" t="s">
        <v>1452</v>
      </c>
      <c r="B1364" s="107" t="s">
        <v>1269</v>
      </c>
      <c r="C1364" s="107" t="s">
        <v>1257</v>
      </c>
      <c r="D1364" s="107" t="s">
        <v>21</v>
      </c>
      <c r="E1364" s="107" t="s">
        <v>22</v>
      </c>
      <c r="F1364" s="107" t="s">
        <v>23</v>
      </c>
      <c r="G1364" s="107" t="s">
        <v>557</v>
      </c>
      <c r="H1364" s="107" t="s">
        <v>1433</v>
      </c>
      <c r="I1364" s="107" t="s">
        <v>1434</v>
      </c>
      <c r="J1364" s="107" t="s">
        <v>1441</v>
      </c>
      <c r="K1364" s="107" t="s">
        <v>1446</v>
      </c>
      <c r="L1364" s="108">
        <v>2.4934453424916057</v>
      </c>
      <c r="M1364" s="108">
        <v>1.4</v>
      </c>
      <c r="N1364" s="108">
        <v>2.2307455440806043</v>
      </c>
      <c r="O1364" s="107" t="s">
        <v>1451</v>
      </c>
      <c r="P1364" s="107"/>
      <c r="Q1364" s="107" t="s">
        <v>1259</v>
      </c>
      <c r="R1364" s="107" t="s">
        <v>1433</v>
      </c>
      <c r="S1364" s="107"/>
      <c r="T1364" s="93">
        <v>2.8</v>
      </c>
      <c r="U1364" s="107">
        <v>30</v>
      </c>
      <c r="V1364" s="110">
        <v>45200</v>
      </c>
      <c r="W1364" s="110">
        <v>45930</v>
      </c>
      <c r="X1364" s="107" t="s">
        <v>4682</v>
      </c>
      <c r="Y1364" s="107"/>
      <c r="Z1364" s="107"/>
      <c r="AA1364" s="107"/>
      <c r="AB1364" s="107"/>
      <c r="AC1364" s="107"/>
      <c r="AD1364" s="107" t="s">
        <v>1331</v>
      </c>
      <c r="AE1364" s="110"/>
      <c r="AF1364" s="107"/>
      <c r="AG1364" s="108">
        <v>3.935150683460674E-4</v>
      </c>
      <c r="AH1364" s="108">
        <v>4.1147874868010192E-4</v>
      </c>
      <c r="AI1364" s="108">
        <v>0.71125190315977693</v>
      </c>
      <c r="AJ1364" s="107" t="s">
        <v>1267</v>
      </c>
      <c r="AK1364" s="108">
        <v>51.817008797707075</v>
      </c>
      <c r="AL1364" s="108">
        <v>7.7426758369211204E-4</v>
      </c>
      <c r="AM1364" s="111"/>
      <c r="AN1364" s="107">
        <v>20</v>
      </c>
      <c r="AO1364" s="113" t="s">
        <v>1266</v>
      </c>
      <c r="AP1364" s="113" t="s">
        <v>1267</v>
      </c>
      <c r="AQ1364" s="113" t="s">
        <v>1365</v>
      </c>
      <c r="AR1364" s="114" t="s">
        <v>1267</v>
      </c>
      <c r="AS1364" s="107"/>
      <c r="AT1364" s="107"/>
    </row>
    <row r="1365" spans="1:46" x14ac:dyDescent="0.25">
      <c r="A1365" s="107" t="s">
        <v>1453</v>
      </c>
      <c r="B1365" s="107" t="s">
        <v>1271</v>
      </c>
      <c r="C1365" s="107" t="s">
        <v>1257</v>
      </c>
      <c r="D1365" s="107" t="s">
        <v>21</v>
      </c>
      <c r="E1365" s="107" t="s">
        <v>22</v>
      </c>
      <c r="F1365" s="107" t="s">
        <v>23</v>
      </c>
      <c r="G1365" s="107" t="s">
        <v>557</v>
      </c>
      <c r="H1365" s="107" t="s">
        <v>1433</v>
      </c>
      <c r="I1365" s="107" t="s">
        <v>1434</v>
      </c>
      <c r="J1365" s="107" t="s">
        <v>1441</v>
      </c>
      <c r="K1365" s="107" t="s">
        <v>1446</v>
      </c>
      <c r="L1365" s="108">
        <v>2.7127420781120999</v>
      </c>
      <c r="M1365" s="108">
        <v>1.5</v>
      </c>
      <c r="N1365" s="108">
        <v>2.4269380202020203</v>
      </c>
      <c r="O1365" s="107" t="s">
        <v>1451</v>
      </c>
      <c r="P1365" s="107"/>
      <c r="Q1365" s="107" t="s">
        <v>1259</v>
      </c>
      <c r="R1365" s="107" t="s">
        <v>1433</v>
      </c>
      <c r="S1365" s="107"/>
      <c r="T1365" s="93">
        <v>2.8</v>
      </c>
      <c r="U1365" s="107">
        <v>30</v>
      </c>
      <c r="V1365" s="110">
        <v>45200</v>
      </c>
      <c r="W1365" s="110">
        <v>45930</v>
      </c>
      <c r="X1365" s="107" t="s">
        <v>4682</v>
      </c>
      <c r="Y1365" s="107"/>
      <c r="Z1365" s="107"/>
      <c r="AA1365" s="107"/>
      <c r="AB1365" s="107"/>
      <c r="AC1365" s="107"/>
      <c r="AD1365" s="107" t="s">
        <v>1331</v>
      </c>
      <c r="AE1365" s="110"/>
      <c r="AF1365" s="107"/>
      <c r="AG1365" s="108">
        <v>4.2792973684686772E-4</v>
      </c>
      <c r="AH1365" s="108">
        <v>4.4746442208891879E-4</v>
      </c>
      <c r="AI1365" s="108">
        <v>0.77345409168253232</v>
      </c>
      <c r="AJ1365" s="107" t="s">
        <v>1267</v>
      </c>
      <c r="AK1365" s="108">
        <v>45.425336903651171</v>
      </c>
      <c r="AL1365" s="108">
        <v>8.4198077784163408E-4</v>
      </c>
      <c r="AM1365" s="111"/>
      <c r="AN1365" s="107">
        <v>20</v>
      </c>
      <c r="AO1365" s="113" t="s">
        <v>1266</v>
      </c>
      <c r="AP1365" s="113" t="s">
        <v>1267</v>
      </c>
      <c r="AQ1365" s="113" t="s">
        <v>1365</v>
      </c>
      <c r="AR1365" s="114" t="s">
        <v>1267</v>
      </c>
      <c r="AS1365" s="107"/>
      <c r="AT1365" s="107"/>
    </row>
    <row r="1366" spans="1:46" x14ac:dyDescent="0.25">
      <c r="A1366" s="107" t="s">
        <v>1457</v>
      </c>
      <c r="B1366" s="107" t="s">
        <v>1269</v>
      </c>
      <c r="C1366" s="107" t="s">
        <v>1257</v>
      </c>
      <c r="D1366" s="107" t="s">
        <v>21</v>
      </c>
      <c r="E1366" s="107" t="s">
        <v>22</v>
      </c>
      <c r="F1366" s="107" t="s">
        <v>23</v>
      </c>
      <c r="G1366" s="107" t="s">
        <v>557</v>
      </c>
      <c r="H1366" s="107" t="s">
        <v>1455</v>
      </c>
      <c r="I1366" s="107" t="s">
        <v>1434</v>
      </c>
      <c r="J1366" s="107" t="s">
        <v>1435</v>
      </c>
      <c r="K1366" s="107" t="s">
        <v>1436</v>
      </c>
      <c r="L1366" s="108">
        <v>1.2443448545229225</v>
      </c>
      <c r="M1366" s="108">
        <v>1.1000000000000001</v>
      </c>
      <c r="N1366" s="108">
        <v>1.1186457239057239</v>
      </c>
      <c r="O1366" s="107" t="s">
        <v>1456</v>
      </c>
      <c r="P1366" s="107"/>
      <c r="Q1366" s="107" t="s">
        <v>1259</v>
      </c>
      <c r="R1366" s="107" t="s">
        <v>1455</v>
      </c>
      <c r="S1366" s="107"/>
      <c r="T1366" s="93">
        <v>2.11</v>
      </c>
      <c r="U1366" s="107">
        <v>30</v>
      </c>
      <c r="V1366" s="110">
        <v>45200</v>
      </c>
      <c r="W1366" s="110">
        <v>45930</v>
      </c>
      <c r="X1366" s="107" t="s">
        <v>4682</v>
      </c>
      <c r="Y1366" s="107"/>
      <c r="Z1366" s="107"/>
      <c r="AA1366" s="107"/>
      <c r="AB1366" s="107"/>
      <c r="AC1366" s="107"/>
      <c r="AD1366" s="107" t="s">
        <v>1331</v>
      </c>
      <c r="AE1366" s="110"/>
      <c r="AF1366" s="107"/>
      <c r="AG1366" s="108">
        <v>1.5401371233377908E-4</v>
      </c>
      <c r="AH1366" s="108">
        <v>1.605402491476883E-4</v>
      </c>
      <c r="AI1366" s="108">
        <v>0.41531011920607847</v>
      </c>
      <c r="AJ1366" s="107" t="s">
        <v>1267</v>
      </c>
      <c r="AK1366" s="108">
        <v>98.489147670126826</v>
      </c>
      <c r="AL1366" s="108">
        <v>3.8565570830633323E-4</v>
      </c>
      <c r="AM1366" s="111"/>
      <c r="AN1366" s="107">
        <v>20</v>
      </c>
      <c r="AO1366" s="113" t="s">
        <v>1266</v>
      </c>
      <c r="AP1366" s="113" t="s">
        <v>1267</v>
      </c>
      <c r="AQ1366" s="113" t="s">
        <v>1365</v>
      </c>
      <c r="AR1366" s="114" t="s">
        <v>1267</v>
      </c>
      <c r="AS1366" s="107"/>
      <c r="AT1366" s="107"/>
    </row>
    <row r="1367" spans="1:46" x14ac:dyDescent="0.25">
      <c r="A1367" s="106" t="s">
        <v>1458</v>
      </c>
      <c r="B1367" s="107" t="s">
        <v>1271</v>
      </c>
      <c r="C1367" s="107" t="s">
        <v>1257</v>
      </c>
      <c r="D1367" s="107" t="s">
        <v>21</v>
      </c>
      <c r="E1367" s="107" t="s">
        <v>22</v>
      </c>
      <c r="F1367" s="107" t="s">
        <v>23</v>
      </c>
      <c r="G1367" s="107" t="s">
        <v>557</v>
      </c>
      <c r="H1367" s="107" t="s">
        <v>1455</v>
      </c>
      <c r="I1367" s="107" t="s">
        <v>1434</v>
      </c>
      <c r="J1367" s="107" t="s">
        <v>1435</v>
      </c>
      <c r="K1367" s="107" t="s">
        <v>1436</v>
      </c>
      <c r="L1367" s="108">
        <v>1.2305953443149729</v>
      </c>
      <c r="M1367" s="93">
        <v>1.2</v>
      </c>
      <c r="N1367" s="108">
        <v>1.1062851385390429</v>
      </c>
      <c r="O1367" s="107" t="s">
        <v>1456</v>
      </c>
      <c r="P1367" s="107"/>
      <c r="Q1367" s="107" t="s">
        <v>1259</v>
      </c>
      <c r="R1367" s="107" t="s">
        <v>1455</v>
      </c>
      <c r="S1367" s="107"/>
      <c r="T1367" s="93">
        <v>2.11</v>
      </c>
      <c r="U1367" s="109">
        <v>30</v>
      </c>
      <c r="V1367" s="110">
        <v>45200</v>
      </c>
      <c r="W1367" s="110">
        <v>45930</v>
      </c>
      <c r="X1367" s="107" t="s">
        <v>4682</v>
      </c>
      <c r="Y1367" s="107"/>
      <c r="Z1367" s="107"/>
      <c r="AA1367" s="107"/>
      <c r="AB1367" s="107"/>
      <c r="AC1367" s="107"/>
      <c r="AD1367" s="107" t="s">
        <v>1331</v>
      </c>
      <c r="AE1367" s="110"/>
      <c r="AF1367" s="106"/>
      <c r="AG1367" s="108">
        <v>1.5262200612013358E-4</v>
      </c>
      <c r="AH1367" s="108">
        <v>1.5908956752399737E-4</v>
      </c>
      <c r="AI1367" s="108">
        <v>0.4115572736657</v>
      </c>
      <c r="AJ1367" s="107" t="s">
        <v>1267</v>
      </c>
      <c r="AK1367" s="97">
        <v>99.585599343373559</v>
      </c>
      <c r="AL1367" s="108">
        <v>3.8217082739901099E-4</v>
      </c>
      <c r="AM1367" s="111"/>
      <c r="AN1367" s="112">
        <v>20</v>
      </c>
      <c r="AO1367" s="113" t="s">
        <v>1266</v>
      </c>
      <c r="AP1367" s="113" t="s">
        <v>1267</v>
      </c>
      <c r="AQ1367" s="113" t="s">
        <v>1365</v>
      </c>
      <c r="AR1367" s="114" t="s">
        <v>1267</v>
      </c>
      <c r="AS1367" s="114"/>
      <c r="AT1367" s="107"/>
    </row>
    <row r="1368" spans="1:46" x14ac:dyDescent="0.25">
      <c r="A1368" s="106" t="s">
        <v>1461</v>
      </c>
      <c r="B1368" s="107" t="s">
        <v>1269</v>
      </c>
      <c r="C1368" s="107" t="s">
        <v>1257</v>
      </c>
      <c r="D1368" s="107" t="s">
        <v>21</v>
      </c>
      <c r="E1368" s="107" t="s">
        <v>22</v>
      </c>
      <c r="F1368" s="107" t="s">
        <v>23</v>
      </c>
      <c r="G1368" s="107" t="s">
        <v>557</v>
      </c>
      <c r="H1368" s="107" t="s">
        <v>1455</v>
      </c>
      <c r="I1368" s="107" t="s">
        <v>1434</v>
      </c>
      <c r="J1368" s="107" t="s">
        <v>1441</v>
      </c>
      <c r="K1368" s="107" t="s">
        <v>1436</v>
      </c>
      <c r="L1368" s="108">
        <v>1.4963575297171301</v>
      </c>
      <c r="M1368" s="93">
        <v>1.4</v>
      </c>
      <c r="N1368" s="108">
        <v>1.3452010075566752</v>
      </c>
      <c r="O1368" s="107" t="s">
        <v>1460</v>
      </c>
      <c r="P1368" s="107"/>
      <c r="Q1368" s="107" t="s">
        <v>1259</v>
      </c>
      <c r="R1368" s="107" t="s">
        <v>1455</v>
      </c>
      <c r="S1368" s="107"/>
      <c r="T1368" s="93">
        <v>2.8</v>
      </c>
      <c r="U1368" s="109">
        <v>30</v>
      </c>
      <c r="V1368" s="110">
        <v>45200</v>
      </c>
      <c r="W1368" s="110">
        <v>45930</v>
      </c>
      <c r="X1368" s="107" t="s">
        <v>4682</v>
      </c>
      <c r="Y1368" s="107"/>
      <c r="Z1368" s="107"/>
      <c r="AA1368" s="107"/>
      <c r="AB1368" s="107"/>
      <c r="AC1368" s="107"/>
      <c r="AD1368" s="107" t="s">
        <v>1331</v>
      </c>
      <c r="AE1368" s="110"/>
      <c r="AF1368" s="106"/>
      <c r="AG1368" s="108">
        <v>1.8551985980154036E-4</v>
      </c>
      <c r="AH1368" s="108">
        <v>1.9338151170485902E-4</v>
      </c>
      <c r="AI1368" s="108">
        <v>0.37698837232204868</v>
      </c>
      <c r="AJ1368" s="107" t="s">
        <v>1267</v>
      </c>
      <c r="AK1368" s="97">
        <v>110.71210875266507</v>
      </c>
      <c r="AL1368" s="108">
        <v>4.6454820062773519E-4</v>
      </c>
      <c r="AM1368" s="111"/>
      <c r="AN1368" s="112">
        <v>20</v>
      </c>
      <c r="AO1368" s="113" t="s">
        <v>1266</v>
      </c>
      <c r="AP1368" s="113" t="s">
        <v>1267</v>
      </c>
      <c r="AQ1368" s="113" t="s">
        <v>1365</v>
      </c>
      <c r="AR1368" s="114" t="s">
        <v>1267</v>
      </c>
      <c r="AS1368" s="114"/>
      <c r="AT1368" s="107"/>
    </row>
    <row r="1369" spans="1:46" x14ac:dyDescent="0.25">
      <c r="A1369" s="106" t="s">
        <v>1462</v>
      </c>
      <c r="B1369" s="107" t="s">
        <v>1271</v>
      </c>
      <c r="C1369" s="107" t="s">
        <v>1257</v>
      </c>
      <c r="D1369" s="107" t="s">
        <v>21</v>
      </c>
      <c r="E1369" s="107" t="s">
        <v>22</v>
      </c>
      <c r="F1369" s="107" t="s">
        <v>23</v>
      </c>
      <c r="G1369" s="107" t="s">
        <v>557</v>
      </c>
      <c r="H1369" s="107" t="s">
        <v>1455</v>
      </c>
      <c r="I1369" s="107" t="s">
        <v>1434</v>
      </c>
      <c r="J1369" s="107" t="s">
        <v>1441</v>
      </c>
      <c r="K1369" s="107" t="s">
        <v>1436</v>
      </c>
      <c r="L1369" s="108">
        <v>1.9959222588474692</v>
      </c>
      <c r="M1369" s="93">
        <v>1.5</v>
      </c>
      <c r="N1369" s="108">
        <v>1.7943015491183878</v>
      </c>
      <c r="O1369" s="107" t="s">
        <v>1460</v>
      </c>
      <c r="P1369" s="107"/>
      <c r="Q1369" s="107" t="s">
        <v>1259</v>
      </c>
      <c r="R1369" s="107" t="s">
        <v>1455</v>
      </c>
      <c r="S1369" s="107"/>
      <c r="T1369" s="93">
        <v>2.8</v>
      </c>
      <c r="U1369" s="109">
        <v>30</v>
      </c>
      <c r="V1369" s="110">
        <v>45200</v>
      </c>
      <c r="W1369" s="110">
        <v>45930</v>
      </c>
      <c r="X1369" s="107" t="s">
        <v>4682</v>
      </c>
      <c r="Y1369" s="107"/>
      <c r="Z1369" s="107"/>
      <c r="AA1369" s="107"/>
      <c r="AB1369" s="107"/>
      <c r="AC1369" s="107"/>
      <c r="AD1369" s="107" t="s">
        <v>1331</v>
      </c>
      <c r="AE1369" s="110"/>
      <c r="AF1369" s="106"/>
      <c r="AG1369" s="108">
        <v>2.4789809606274644E-4</v>
      </c>
      <c r="AH1369" s="108">
        <v>2.5840310906149273E-4</v>
      </c>
      <c r="AI1369" s="108">
        <v>0.50374498900766052</v>
      </c>
      <c r="AJ1369" s="107" t="s">
        <v>1267</v>
      </c>
      <c r="AK1369" s="97">
        <v>77.379942165957686</v>
      </c>
      <c r="AL1369" s="108">
        <v>6.2074548023151376E-4</v>
      </c>
      <c r="AM1369" s="111"/>
      <c r="AN1369" s="112">
        <v>20</v>
      </c>
      <c r="AO1369" s="113" t="s">
        <v>1266</v>
      </c>
      <c r="AP1369" s="113" t="s">
        <v>1267</v>
      </c>
      <c r="AQ1369" s="113" t="s">
        <v>1365</v>
      </c>
      <c r="AR1369" s="114" t="s">
        <v>1267</v>
      </c>
      <c r="AS1369" s="114"/>
      <c r="AT1369" s="107"/>
    </row>
    <row r="1370" spans="1:46" x14ac:dyDescent="0.25">
      <c r="A1370" s="106" t="s">
        <v>1465</v>
      </c>
      <c r="B1370" s="107" t="s">
        <v>1269</v>
      </c>
      <c r="C1370" s="107" t="s">
        <v>1257</v>
      </c>
      <c r="D1370" s="107" t="s">
        <v>21</v>
      </c>
      <c r="E1370" s="107" t="s">
        <v>22</v>
      </c>
      <c r="F1370" s="107" t="s">
        <v>23</v>
      </c>
      <c r="G1370" s="107" t="s">
        <v>557</v>
      </c>
      <c r="H1370" s="107" t="s">
        <v>1455</v>
      </c>
      <c r="I1370" s="107" t="s">
        <v>1434</v>
      </c>
      <c r="J1370" s="107" t="s">
        <v>1435</v>
      </c>
      <c r="K1370" s="107" t="s">
        <v>1446</v>
      </c>
      <c r="L1370" s="108">
        <v>1.7676223464750938</v>
      </c>
      <c r="M1370" s="93">
        <v>1.1000000000000001</v>
      </c>
      <c r="N1370" s="108">
        <v>1.5890636523929471</v>
      </c>
      <c r="O1370" s="107" t="s">
        <v>1464</v>
      </c>
      <c r="P1370" s="107"/>
      <c r="Q1370" s="107" t="s">
        <v>1259</v>
      </c>
      <c r="R1370" s="107" t="s">
        <v>1455</v>
      </c>
      <c r="S1370" s="107"/>
      <c r="T1370" s="93">
        <v>2.11</v>
      </c>
      <c r="U1370" s="109">
        <v>30</v>
      </c>
      <c r="V1370" s="110">
        <v>45200</v>
      </c>
      <c r="W1370" s="110">
        <v>45930</v>
      </c>
      <c r="X1370" s="107" t="s">
        <v>4682</v>
      </c>
      <c r="Y1370" s="107"/>
      <c r="Z1370" s="107"/>
      <c r="AA1370" s="107"/>
      <c r="AB1370" s="107"/>
      <c r="AC1370" s="107"/>
      <c r="AD1370" s="107" t="s">
        <v>1331</v>
      </c>
      <c r="AE1370" s="110"/>
      <c r="AF1370" s="106"/>
      <c r="AG1370" s="108">
        <v>2.192439152877312E-4</v>
      </c>
      <c r="AH1370" s="108">
        <v>2.2853466909574221E-4</v>
      </c>
      <c r="AI1370" s="108">
        <v>0.59120850483768617</v>
      </c>
      <c r="AJ1370" s="107" t="s">
        <v>1267</v>
      </c>
      <c r="AK1370" s="97">
        <v>62.714096239935984</v>
      </c>
      <c r="AL1370" s="108">
        <v>5.4899441199690602E-4</v>
      </c>
      <c r="AM1370" s="111"/>
      <c r="AN1370" s="112">
        <v>20</v>
      </c>
      <c r="AO1370" s="113" t="s">
        <v>1266</v>
      </c>
      <c r="AP1370" s="113" t="s">
        <v>1267</v>
      </c>
      <c r="AQ1370" s="113" t="s">
        <v>1365</v>
      </c>
      <c r="AR1370" s="114" t="s">
        <v>1267</v>
      </c>
      <c r="AS1370" s="114"/>
      <c r="AT1370" s="107"/>
    </row>
    <row r="1371" spans="1:46" x14ac:dyDescent="0.25">
      <c r="A1371" s="106" t="s">
        <v>1466</v>
      </c>
      <c r="B1371" s="107" t="s">
        <v>1271</v>
      </c>
      <c r="C1371" s="107" t="s">
        <v>1257</v>
      </c>
      <c r="D1371" s="107" t="s">
        <v>21</v>
      </c>
      <c r="E1371" s="107" t="s">
        <v>22</v>
      </c>
      <c r="F1371" s="107" t="s">
        <v>23</v>
      </c>
      <c r="G1371" s="107" t="s">
        <v>557</v>
      </c>
      <c r="H1371" s="107" t="s">
        <v>1455</v>
      </c>
      <c r="I1371" s="107" t="s">
        <v>1434</v>
      </c>
      <c r="J1371" s="107" t="s">
        <v>1435</v>
      </c>
      <c r="K1371" s="107" t="s">
        <v>1446</v>
      </c>
      <c r="L1371" s="108">
        <v>1.5436708932444814</v>
      </c>
      <c r="M1371" s="93">
        <v>1.2</v>
      </c>
      <c r="N1371" s="108">
        <v>1.3877349494949496</v>
      </c>
      <c r="O1371" s="107" t="s">
        <v>1464</v>
      </c>
      <c r="P1371" s="107"/>
      <c r="Q1371" s="107" t="s">
        <v>1259</v>
      </c>
      <c r="R1371" s="107" t="s">
        <v>1455</v>
      </c>
      <c r="S1371" s="107"/>
      <c r="T1371" s="93">
        <v>2.11</v>
      </c>
      <c r="U1371" s="109">
        <v>30</v>
      </c>
      <c r="V1371" s="110">
        <v>45200</v>
      </c>
      <c r="W1371" s="110">
        <v>45930</v>
      </c>
      <c r="X1371" s="107" t="s">
        <v>4682</v>
      </c>
      <c r="Y1371" s="107"/>
      <c r="Z1371" s="107"/>
      <c r="AA1371" s="107"/>
      <c r="AB1371" s="107"/>
      <c r="AC1371" s="107"/>
      <c r="AD1371" s="107" t="s">
        <v>1331</v>
      </c>
      <c r="AE1371" s="110"/>
      <c r="AF1371" s="106"/>
      <c r="AG1371" s="108">
        <v>1.9125165189251583E-4</v>
      </c>
      <c r="AH1371" s="108">
        <v>1.9935619614304544E-4</v>
      </c>
      <c r="AI1371" s="108">
        <v>0.51572515941763608</v>
      </c>
      <c r="AJ1371" s="107" t="s">
        <v>1267</v>
      </c>
      <c r="AK1371" s="97">
        <v>75.077092767166747</v>
      </c>
      <c r="AL1371" s="108">
        <v>4.7890080797167859E-4</v>
      </c>
      <c r="AM1371" s="111"/>
      <c r="AN1371" s="112">
        <v>20</v>
      </c>
      <c r="AO1371" s="113" t="s">
        <v>1266</v>
      </c>
      <c r="AP1371" s="113" t="s">
        <v>1267</v>
      </c>
      <c r="AQ1371" s="113" t="s">
        <v>1365</v>
      </c>
      <c r="AR1371" s="114" t="s">
        <v>1267</v>
      </c>
      <c r="AS1371" s="114"/>
      <c r="AT1371" s="107"/>
    </row>
    <row r="1372" spans="1:46" x14ac:dyDescent="0.25">
      <c r="A1372" s="106" t="s">
        <v>1469</v>
      </c>
      <c r="B1372" s="107" t="s">
        <v>1269</v>
      </c>
      <c r="C1372" s="107" t="s">
        <v>1257</v>
      </c>
      <c r="D1372" s="107" t="s">
        <v>21</v>
      </c>
      <c r="E1372" s="107" t="s">
        <v>22</v>
      </c>
      <c r="F1372" s="107" t="s">
        <v>23</v>
      </c>
      <c r="G1372" s="107" t="s">
        <v>557</v>
      </c>
      <c r="H1372" s="107" t="s">
        <v>1455</v>
      </c>
      <c r="I1372" s="107" t="s">
        <v>1434</v>
      </c>
      <c r="J1372" s="107" t="s">
        <v>1441</v>
      </c>
      <c r="K1372" s="107" t="s">
        <v>1446</v>
      </c>
      <c r="L1372" s="108">
        <v>2.8223651203695432</v>
      </c>
      <c r="M1372" s="93">
        <v>1.4</v>
      </c>
      <c r="N1372" s="108">
        <v>2.5372601989924433</v>
      </c>
      <c r="O1372" s="107" t="s">
        <v>1468</v>
      </c>
      <c r="P1372" s="107"/>
      <c r="Q1372" s="107" t="s">
        <v>1259</v>
      </c>
      <c r="R1372" s="107" t="s">
        <v>1455</v>
      </c>
      <c r="S1372" s="107"/>
      <c r="T1372" s="93">
        <v>2.8</v>
      </c>
      <c r="U1372" s="109">
        <v>30</v>
      </c>
      <c r="V1372" s="110">
        <v>45200</v>
      </c>
      <c r="W1372" s="110">
        <v>45930</v>
      </c>
      <c r="X1372" s="107" t="s">
        <v>4682</v>
      </c>
      <c r="Y1372" s="107"/>
      <c r="Z1372" s="107"/>
      <c r="AA1372" s="107"/>
      <c r="AB1372" s="107"/>
      <c r="AC1372" s="107"/>
      <c r="AD1372" s="107" t="s">
        <v>1331</v>
      </c>
      <c r="AE1372" s="110"/>
      <c r="AF1372" s="106"/>
      <c r="AG1372" s="108">
        <v>3.5028703245200139E-4</v>
      </c>
      <c r="AH1372" s="108">
        <v>3.6513091341617437E-4</v>
      </c>
      <c r="AI1372" s="108">
        <v>0.71180594008029885</v>
      </c>
      <c r="AJ1372" s="107" t="s">
        <v>1267</v>
      </c>
      <c r="AK1372" s="97">
        <v>48.403181642617419</v>
      </c>
      <c r="AL1372" s="108">
        <v>8.7713094869132325E-4</v>
      </c>
      <c r="AM1372" s="111"/>
      <c r="AN1372" s="112">
        <v>20</v>
      </c>
      <c r="AO1372" s="113" t="s">
        <v>1266</v>
      </c>
      <c r="AP1372" s="113" t="s">
        <v>1267</v>
      </c>
      <c r="AQ1372" s="113" t="s">
        <v>1365</v>
      </c>
      <c r="AR1372" s="114" t="s">
        <v>1267</v>
      </c>
      <c r="AS1372" s="114"/>
      <c r="AT1372" s="107"/>
    </row>
    <row r="1373" spans="1:46" x14ac:dyDescent="0.25">
      <c r="A1373" s="106" t="s">
        <v>1470</v>
      </c>
      <c r="B1373" s="107" t="s">
        <v>1271</v>
      </c>
      <c r="C1373" s="107" t="s">
        <v>1257</v>
      </c>
      <c r="D1373" s="107" t="s">
        <v>21</v>
      </c>
      <c r="E1373" s="107" t="s">
        <v>22</v>
      </c>
      <c r="F1373" s="107" t="s">
        <v>23</v>
      </c>
      <c r="G1373" s="107" t="s">
        <v>557</v>
      </c>
      <c r="H1373" s="107" t="s">
        <v>1455</v>
      </c>
      <c r="I1373" s="107" t="s">
        <v>1434</v>
      </c>
      <c r="J1373" s="107" t="s">
        <v>1441</v>
      </c>
      <c r="K1373" s="107" t="s">
        <v>1446</v>
      </c>
      <c r="L1373" s="108">
        <v>3.0131536602813029</v>
      </c>
      <c r="M1373" s="108">
        <v>1.5</v>
      </c>
      <c r="N1373" s="108">
        <v>2.7087759838383838</v>
      </c>
      <c r="O1373" s="106" t="s">
        <v>1468</v>
      </c>
      <c r="P1373" s="107"/>
      <c r="Q1373" s="107" t="s">
        <v>1259</v>
      </c>
      <c r="R1373" s="107" t="s">
        <v>1455</v>
      </c>
      <c r="S1373" s="107"/>
      <c r="T1373" s="93">
        <v>2.8</v>
      </c>
      <c r="U1373" s="109">
        <v>30</v>
      </c>
      <c r="V1373" s="110">
        <v>45200</v>
      </c>
      <c r="W1373" s="110">
        <v>45930</v>
      </c>
      <c r="X1373" s="107" t="s">
        <v>4682</v>
      </c>
      <c r="Y1373" s="107"/>
      <c r="Z1373" s="107"/>
      <c r="AA1373" s="107"/>
      <c r="AB1373" s="107"/>
      <c r="AC1373" s="107"/>
      <c r="AD1373" s="107" t="s">
        <v>1331</v>
      </c>
      <c r="AE1373" s="110"/>
      <c r="AF1373" s="106"/>
      <c r="AG1373" s="108">
        <v>3.7379595047104948E-4</v>
      </c>
      <c r="AH1373" s="108">
        <v>3.8963605324288835E-4</v>
      </c>
      <c r="AI1373" s="108">
        <v>0.7595775843049879</v>
      </c>
      <c r="AJ1373" s="106" t="s">
        <v>1267</v>
      </c>
      <c r="AK1373" s="108">
        <v>43.990851088024243</v>
      </c>
      <c r="AL1373" s="108">
        <v>9.3599809949736841E-4</v>
      </c>
      <c r="AM1373" s="111"/>
      <c r="AN1373" s="112">
        <v>20</v>
      </c>
      <c r="AO1373" s="113" t="s">
        <v>1266</v>
      </c>
      <c r="AP1373" s="113" t="s">
        <v>1267</v>
      </c>
      <c r="AQ1373" s="113" t="s">
        <v>1365</v>
      </c>
      <c r="AR1373" s="114" t="s">
        <v>1267</v>
      </c>
      <c r="AS1373" s="114"/>
      <c r="AT1373" s="107"/>
    </row>
    <row r="1374" spans="1:46" x14ac:dyDescent="0.25">
      <c r="A1374" s="107" t="s">
        <v>1474</v>
      </c>
      <c r="B1374" s="107" t="s">
        <v>1269</v>
      </c>
      <c r="C1374" s="107" t="s">
        <v>1257</v>
      </c>
      <c r="D1374" s="107" t="s">
        <v>21</v>
      </c>
      <c r="E1374" s="107" t="s">
        <v>22</v>
      </c>
      <c r="F1374" s="107" t="s">
        <v>23</v>
      </c>
      <c r="G1374" s="107" t="s">
        <v>557</v>
      </c>
      <c r="H1374" s="107" t="s">
        <v>1472</v>
      </c>
      <c r="I1374" s="107" t="s">
        <v>1434</v>
      </c>
      <c r="J1374" s="107" t="s">
        <v>1435</v>
      </c>
      <c r="K1374" s="107" t="s">
        <v>1436</v>
      </c>
      <c r="L1374" s="108">
        <v>3.1668152881105267</v>
      </c>
      <c r="M1374" s="108">
        <v>1.1000000000000001</v>
      </c>
      <c r="N1374" s="108">
        <v>2.8445562693602695</v>
      </c>
      <c r="O1374" s="107" t="s">
        <v>1473</v>
      </c>
      <c r="P1374" s="107"/>
      <c r="Q1374" s="107" t="s">
        <v>1259</v>
      </c>
      <c r="R1374" s="107" t="s">
        <v>1472</v>
      </c>
      <c r="S1374" s="107"/>
      <c r="T1374" s="93">
        <v>2.11</v>
      </c>
      <c r="U1374" s="107">
        <v>30</v>
      </c>
      <c r="V1374" s="110">
        <v>45200</v>
      </c>
      <c r="W1374" s="110">
        <v>45930</v>
      </c>
      <c r="X1374" s="107" t="s">
        <v>4682</v>
      </c>
      <c r="Y1374" s="107"/>
      <c r="Z1374" s="107"/>
      <c r="AA1374" s="107"/>
      <c r="AB1374" s="107"/>
      <c r="AC1374" s="107"/>
      <c r="AD1374" s="107" t="s">
        <v>1331</v>
      </c>
      <c r="AE1374" s="110"/>
      <c r="AF1374" s="107"/>
      <c r="AG1374" s="108">
        <v>3.9163486850589554E-4</v>
      </c>
      <c r="AH1374" s="108">
        <v>4.0823091926126464E-4</v>
      </c>
      <c r="AI1374" s="108">
        <v>1.0560743031240285</v>
      </c>
      <c r="AJ1374" s="107" t="s">
        <v>26</v>
      </c>
      <c r="AK1374" s="108">
        <v>25.532841145960216</v>
      </c>
      <c r="AL1374" s="108">
        <v>9.8066737255039045E-4</v>
      </c>
      <c r="AM1374" s="111"/>
      <c r="AN1374" s="107">
        <v>20</v>
      </c>
      <c r="AO1374" s="113" t="s">
        <v>1266</v>
      </c>
      <c r="AP1374" s="113" t="s">
        <v>1267</v>
      </c>
      <c r="AQ1374" s="113" t="s">
        <v>1365</v>
      </c>
      <c r="AR1374" s="114" t="s">
        <v>1267</v>
      </c>
      <c r="AS1374" s="107"/>
      <c r="AT1374" s="107"/>
    </row>
    <row r="1375" spans="1:46" x14ac:dyDescent="0.25">
      <c r="A1375" s="107" t="s">
        <v>1475</v>
      </c>
      <c r="B1375" s="107" t="s">
        <v>1271</v>
      </c>
      <c r="C1375" s="107" t="s">
        <v>1257</v>
      </c>
      <c r="D1375" s="107" t="s">
        <v>21</v>
      </c>
      <c r="E1375" s="107" t="s">
        <v>22</v>
      </c>
      <c r="F1375" s="107" t="s">
        <v>23</v>
      </c>
      <c r="G1375" s="107" t="s">
        <v>557</v>
      </c>
      <c r="H1375" s="107" t="s">
        <v>1472</v>
      </c>
      <c r="I1375" s="107" t="s">
        <v>1434</v>
      </c>
      <c r="J1375" s="107" t="s">
        <v>1435</v>
      </c>
      <c r="K1375" s="107" t="s">
        <v>1436</v>
      </c>
      <c r="L1375" s="108">
        <v>3.0020637219278359</v>
      </c>
      <c r="M1375" s="108">
        <v>1.2</v>
      </c>
      <c r="N1375" s="108">
        <v>2.6965700251889166</v>
      </c>
      <c r="O1375" s="107" t="s">
        <v>1473</v>
      </c>
      <c r="P1375" s="107"/>
      <c r="Q1375" s="107" t="s">
        <v>1259</v>
      </c>
      <c r="R1375" s="107" t="s">
        <v>1472</v>
      </c>
      <c r="S1375" s="107"/>
      <c r="T1375" s="93">
        <v>2.11</v>
      </c>
      <c r="U1375" s="107">
        <v>30</v>
      </c>
      <c r="V1375" s="110">
        <v>45200</v>
      </c>
      <c r="W1375" s="110">
        <v>45930</v>
      </c>
      <c r="X1375" s="107" t="s">
        <v>4682</v>
      </c>
      <c r="Y1375" s="107"/>
      <c r="Z1375" s="107"/>
      <c r="AA1375" s="107"/>
      <c r="AB1375" s="107"/>
      <c r="AC1375" s="107"/>
      <c r="AD1375" s="107" t="s">
        <v>1331</v>
      </c>
      <c r="AE1375" s="110"/>
      <c r="AF1375" s="107"/>
      <c r="AG1375" s="108">
        <v>3.7201613991782556E-4</v>
      </c>
      <c r="AH1375" s="108">
        <v>3.8778082083974351E-4</v>
      </c>
      <c r="AI1375" s="108">
        <v>1.0031708545601437</v>
      </c>
      <c r="AJ1375" s="107" t="s">
        <v>26</v>
      </c>
      <c r="AK1375" s="108">
        <v>28.02655260399014</v>
      </c>
      <c r="AL1375" s="108">
        <v>9.3154139178508921E-4</v>
      </c>
      <c r="AM1375" s="111"/>
      <c r="AN1375" s="107">
        <v>20</v>
      </c>
      <c r="AO1375" s="113" t="s">
        <v>1266</v>
      </c>
      <c r="AP1375" s="113" t="s">
        <v>1267</v>
      </c>
      <c r="AQ1375" s="113" t="s">
        <v>1365</v>
      </c>
      <c r="AR1375" s="114" t="s">
        <v>1267</v>
      </c>
      <c r="AS1375" s="107"/>
      <c r="AT1375" s="107"/>
    </row>
    <row r="1376" spans="1:46" x14ac:dyDescent="0.25">
      <c r="A1376" s="107" t="s">
        <v>1478</v>
      </c>
      <c r="B1376" s="107" t="s">
        <v>1269</v>
      </c>
      <c r="C1376" s="107" t="s">
        <v>1257</v>
      </c>
      <c r="D1376" s="107" t="s">
        <v>21</v>
      </c>
      <c r="E1376" s="107" t="s">
        <v>22</v>
      </c>
      <c r="F1376" s="107" t="s">
        <v>23</v>
      </c>
      <c r="G1376" s="107" t="s">
        <v>557</v>
      </c>
      <c r="H1376" s="107" t="s">
        <v>1472</v>
      </c>
      <c r="I1376" s="107" t="s">
        <v>1434</v>
      </c>
      <c r="J1376" s="107" t="s">
        <v>1441</v>
      </c>
      <c r="K1376" s="107" t="s">
        <v>1436</v>
      </c>
      <c r="L1376" s="108">
        <v>3.5343323887763081</v>
      </c>
      <c r="M1376" s="108">
        <v>1.4</v>
      </c>
      <c r="N1376" s="108">
        <v>3.1746743778337532</v>
      </c>
      <c r="O1376" s="107" t="s">
        <v>1477</v>
      </c>
      <c r="P1376" s="107"/>
      <c r="Q1376" s="107" t="s">
        <v>1259</v>
      </c>
      <c r="R1376" s="107" t="s">
        <v>1472</v>
      </c>
      <c r="S1376" s="107"/>
      <c r="T1376" s="93">
        <v>2.8</v>
      </c>
      <c r="U1376" s="107">
        <v>30</v>
      </c>
      <c r="V1376" s="110">
        <v>45200</v>
      </c>
      <c r="W1376" s="110">
        <v>45930</v>
      </c>
      <c r="X1376" s="107" t="s">
        <v>4682</v>
      </c>
      <c r="Y1376" s="107"/>
      <c r="Z1376" s="107"/>
      <c r="AA1376" s="107"/>
      <c r="AB1376" s="107"/>
      <c r="AC1376" s="107"/>
      <c r="AD1376" s="107" t="s">
        <v>1331</v>
      </c>
      <c r="AE1376" s="110"/>
      <c r="AF1376" s="107"/>
      <c r="AG1376" s="108">
        <v>4.3782686913163514E-4</v>
      </c>
      <c r="AH1376" s="108">
        <v>4.5638036762346719E-4</v>
      </c>
      <c r="AI1376" s="108">
        <v>0.88969255868003461</v>
      </c>
      <c r="AJ1376" s="107" t="s">
        <v>1267</v>
      </c>
      <c r="AK1376" s="108">
        <v>34.375906590182872</v>
      </c>
      <c r="AL1376" s="108">
        <v>1.0963337534814549E-3</v>
      </c>
      <c r="AM1376" s="111"/>
      <c r="AN1376" s="107">
        <v>20</v>
      </c>
      <c r="AO1376" s="113" t="s">
        <v>1266</v>
      </c>
      <c r="AP1376" s="113" t="s">
        <v>1267</v>
      </c>
      <c r="AQ1376" s="113" t="s">
        <v>1365</v>
      </c>
      <c r="AR1376" s="114" t="s">
        <v>1267</v>
      </c>
      <c r="AS1376" s="107"/>
      <c r="AT1376" s="107"/>
    </row>
    <row r="1377" spans="1:46" x14ac:dyDescent="0.25">
      <c r="A1377" s="106" t="s">
        <v>1479</v>
      </c>
      <c r="B1377" s="107" t="s">
        <v>1271</v>
      </c>
      <c r="C1377" s="107" t="s">
        <v>1257</v>
      </c>
      <c r="D1377" s="107" t="s">
        <v>21</v>
      </c>
      <c r="E1377" s="107" t="s">
        <v>22</v>
      </c>
      <c r="F1377" s="107" t="s">
        <v>23</v>
      </c>
      <c r="G1377" s="107" t="s">
        <v>557</v>
      </c>
      <c r="H1377" s="107" t="s">
        <v>1472</v>
      </c>
      <c r="I1377" s="107" t="s">
        <v>1434</v>
      </c>
      <c r="J1377" s="107" t="s">
        <v>1441</v>
      </c>
      <c r="K1377" s="107" t="s">
        <v>1436</v>
      </c>
      <c r="L1377" s="108">
        <v>4.4988919158364551</v>
      </c>
      <c r="M1377" s="93">
        <v>1.5</v>
      </c>
      <c r="N1377" s="108">
        <v>4.0410791410579341</v>
      </c>
      <c r="O1377" s="107" t="s">
        <v>1477</v>
      </c>
      <c r="P1377" s="107"/>
      <c r="Q1377" s="107" t="s">
        <v>1259</v>
      </c>
      <c r="R1377" s="107" t="s">
        <v>1472</v>
      </c>
      <c r="S1377" s="107"/>
      <c r="T1377" s="93">
        <v>2.8</v>
      </c>
      <c r="U1377" s="109">
        <v>30</v>
      </c>
      <c r="V1377" s="110">
        <v>45200</v>
      </c>
      <c r="W1377" s="110">
        <v>45930</v>
      </c>
      <c r="X1377" s="107" t="s">
        <v>4682</v>
      </c>
      <c r="Y1377" s="107"/>
      <c r="Z1377" s="107"/>
      <c r="AA1377" s="107"/>
      <c r="AB1377" s="107"/>
      <c r="AC1377" s="107"/>
      <c r="AD1377" s="107" t="s">
        <v>1331</v>
      </c>
      <c r="AE1377" s="110"/>
      <c r="AF1377" s="106"/>
      <c r="AG1377" s="108">
        <v>5.5830962504566377E-4</v>
      </c>
      <c r="AH1377" s="108">
        <v>5.8196874127762271E-4</v>
      </c>
      <c r="AI1377" s="108">
        <v>1.1345213230694269</v>
      </c>
      <c r="AJ1377" s="107" t="s">
        <v>26</v>
      </c>
      <c r="AK1377" s="97">
        <v>22.263193816658379</v>
      </c>
      <c r="AL1377" s="108">
        <v>1.3980267772170612E-3</v>
      </c>
      <c r="AM1377" s="111"/>
      <c r="AN1377" s="112">
        <v>20</v>
      </c>
      <c r="AO1377" s="113" t="s">
        <v>1266</v>
      </c>
      <c r="AP1377" s="113" t="s">
        <v>1267</v>
      </c>
      <c r="AQ1377" s="113" t="s">
        <v>1365</v>
      </c>
      <c r="AR1377" s="114" t="s">
        <v>1267</v>
      </c>
      <c r="AS1377" s="114"/>
      <c r="AT1377" s="107"/>
    </row>
    <row r="1378" spans="1:46" x14ac:dyDescent="0.25">
      <c r="A1378" s="106" t="s">
        <v>1482</v>
      </c>
      <c r="B1378" s="107" t="s">
        <v>1269</v>
      </c>
      <c r="C1378" s="107" t="s">
        <v>1257</v>
      </c>
      <c r="D1378" s="107" t="s">
        <v>21</v>
      </c>
      <c r="E1378" s="107" t="s">
        <v>22</v>
      </c>
      <c r="F1378" s="107" t="s">
        <v>23</v>
      </c>
      <c r="G1378" s="107" t="s">
        <v>557</v>
      </c>
      <c r="H1378" s="107" t="s">
        <v>1472</v>
      </c>
      <c r="I1378" s="107" t="s">
        <v>1434</v>
      </c>
      <c r="J1378" s="107" t="s">
        <v>1435</v>
      </c>
      <c r="K1378" s="107" t="s">
        <v>1446</v>
      </c>
      <c r="L1378" s="108">
        <v>4.4985386889145618</v>
      </c>
      <c r="M1378" s="93">
        <v>1.1000000000000001</v>
      </c>
      <c r="N1378" s="108">
        <v>4.0407618589420649</v>
      </c>
      <c r="O1378" s="107" t="s">
        <v>1481</v>
      </c>
      <c r="P1378" s="107"/>
      <c r="Q1378" s="107" t="s">
        <v>1259</v>
      </c>
      <c r="R1378" s="107" t="s">
        <v>1472</v>
      </c>
      <c r="S1378" s="107"/>
      <c r="T1378" s="93">
        <v>2.11</v>
      </c>
      <c r="U1378" s="109">
        <v>30</v>
      </c>
      <c r="V1378" s="110">
        <v>45200</v>
      </c>
      <c r="W1378" s="110">
        <v>45930</v>
      </c>
      <c r="X1378" s="107" t="s">
        <v>4682</v>
      </c>
      <c r="Y1378" s="107"/>
      <c r="Z1378" s="107"/>
      <c r="AA1378" s="107"/>
      <c r="AB1378" s="107"/>
      <c r="AC1378" s="107"/>
      <c r="AD1378" s="107" t="s">
        <v>1331</v>
      </c>
      <c r="AE1378" s="110"/>
      <c r="AF1378" s="106"/>
      <c r="AG1378" s="108">
        <v>5.5750595601737369E-4</v>
      </c>
      <c r="AH1378" s="108">
        <v>5.8113101570060166E-4</v>
      </c>
      <c r="AI1378" s="108">
        <v>1.5033587694444017</v>
      </c>
      <c r="AJ1378" s="107" t="s">
        <v>26</v>
      </c>
      <c r="AK1378" s="97">
        <v>11.464000695885169</v>
      </c>
      <c r="AL1378" s="108">
        <v>1.3960143619349895E-3</v>
      </c>
      <c r="AM1378" s="111"/>
      <c r="AN1378" s="112">
        <v>20</v>
      </c>
      <c r="AO1378" s="113" t="s">
        <v>1266</v>
      </c>
      <c r="AP1378" s="113" t="s">
        <v>1267</v>
      </c>
      <c r="AQ1378" s="113" t="s">
        <v>1365</v>
      </c>
      <c r="AR1378" s="114" t="s">
        <v>1267</v>
      </c>
      <c r="AS1378" s="114"/>
      <c r="AT1378" s="107"/>
    </row>
    <row r="1379" spans="1:46" x14ac:dyDescent="0.25">
      <c r="A1379" s="106" t="s">
        <v>1483</v>
      </c>
      <c r="B1379" s="107" t="s">
        <v>1271</v>
      </c>
      <c r="C1379" s="107" t="s">
        <v>1257</v>
      </c>
      <c r="D1379" s="107" t="s">
        <v>21</v>
      </c>
      <c r="E1379" s="107" t="s">
        <v>22</v>
      </c>
      <c r="F1379" s="107" t="s">
        <v>23</v>
      </c>
      <c r="G1379" s="107" t="s">
        <v>557</v>
      </c>
      <c r="H1379" s="107" t="s">
        <v>1472</v>
      </c>
      <c r="I1379" s="107" t="s">
        <v>1434</v>
      </c>
      <c r="J1379" s="107" t="s">
        <v>1435</v>
      </c>
      <c r="K1379" s="107" t="s">
        <v>1446</v>
      </c>
      <c r="L1379" s="108">
        <v>3.7722555308659054</v>
      </c>
      <c r="M1379" s="93">
        <v>1.2</v>
      </c>
      <c r="N1379" s="108">
        <v>3.3883861683501686</v>
      </c>
      <c r="O1379" s="107" t="s">
        <v>1481</v>
      </c>
      <c r="P1379" s="107"/>
      <c r="Q1379" s="107" t="s">
        <v>1259</v>
      </c>
      <c r="R1379" s="107" t="s">
        <v>1472</v>
      </c>
      <c r="S1379" s="107"/>
      <c r="T1379" s="93">
        <v>2.11</v>
      </c>
      <c r="U1379" s="109">
        <v>30</v>
      </c>
      <c r="V1379" s="110">
        <v>45200</v>
      </c>
      <c r="W1379" s="110">
        <v>45930</v>
      </c>
      <c r="X1379" s="107" t="s">
        <v>4682</v>
      </c>
      <c r="Y1379" s="107"/>
      <c r="Z1379" s="107"/>
      <c r="AA1379" s="107"/>
      <c r="AB1379" s="107"/>
      <c r="AC1379" s="107"/>
      <c r="AD1379" s="107" t="s">
        <v>1331</v>
      </c>
      <c r="AE1379" s="110"/>
      <c r="AF1379" s="106"/>
      <c r="AG1379" s="108">
        <v>4.6697278337089285E-4</v>
      </c>
      <c r="AH1379" s="108">
        <v>4.8676137891593601E-4</v>
      </c>
      <c r="AI1379" s="108">
        <v>1.2592289309113949</v>
      </c>
      <c r="AJ1379" s="107" t="s">
        <v>26</v>
      </c>
      <c r="AK1379" s="97">
        <v>17.903989831435471</v>
      </c>
      <c r="AL1379" s="108">
        <v>1.1693161394641818E-3</v>
      </c>
      <c r="AM1379" s="111"/>
      <c r="AN1379" s="112">
        <v>20</v>
      </c>
      <c r="AO1379" s="113" t="s">
        <v>1266</v>
      </c>
      <c r="AP1379" s="113" t="s">
        <v>1267</v>
      </c>
      <c r="AQ1379" s="113" t="s">
        <v>1365</v>
      </c>
      <c r="AR1379" s="114" t="s">
        <v>1267</v>
      </c>
      <c r="AS1379" s="114"/>
      <c r="AT1379" s="107"/>
    </row>
    <row r="1380" spans="1:46" x14ac:dyDescent="0.25">
      <c r="A1380" s="106" t="s">
        <v>1486</v>
      </c>
      <c r="B1380" s="107" t="s">
        <v>1269</v>
      </c>
      <c r="C1380" s="107" t="s">
        <v>1257</v>
      </c>
      <c r="D1380" s="107" t="s">
        <v>21</v>
      </c>
      <c r="E1380" s="107" t="s">
        <v>22</v>
      </c>
      <c r="F1380" s="107" t="s">
        <v>23</v>
      </c>
      <c r="G1380" s="107" t="s">
        <v>557</v>
      </c>
      <c r="H1380" s="107" t="s">
        <v>1472</v>
      </c>
      <c r="I1380" s="107" t="s">
        <v>1434</v>
      </c>
      <c r="J1380" s="107" t="s">
        <v>1441</v>
      </c>
      <c r="K1380" s="107" t="s">
        <v>1446</v>
      </c>
      <c r="L1380" s="108">
        <v>6.7110458239073676</v>
      </c>
      <c r="M1380" s="93">
        <v>1.4</v>
      </c>
      <c r="N1380" s="108">
        <v>6.028121546599496</v>
      </c>
      <c r="O1380" s="107" t="s">
        <v>1485</v>
      </c>
      <c r="P1380" s="107"/>
      <c r="Q1380" s="107" t="s">
        <v>1259</v>
      </c>
      <c r="R1380" s="107" t="s">
        <v>1472</v>
      </c>
      <c r="S1380" s="107"/>
      <c r="T1380" s="93">
        <v>2.8</v>
      </c>
      <c r="U1380" s="109">
        <v>30</v>
      </c>
      <c r="V1380" s="110">
        <v>45200</v>
      </c>
      <c r="W1380" s="110">
        <v>45930</v>
      </c>
      <c r="X1380" s="107" t="s">
        <v>4682</v>
      </c>
      <c r="Y1380" s="107"/>
      <c r="Z1380" s="107"/>
      <c r="AA1380" s="107"/>
      <c r="AB1380" s="107"/>
      <c r="AC1380" s="107"/>
      <c r="AD1380" s="107" t="s">
        <v>1331</v>
      </c>
      <c r="AE1380" s="110"/>
      <c r="AF1380" s="106"/>
      <c r="AG1380" s="108">
        <v>8.322255670336141E-4</v>
      </c>
      <c r="AH1380" s="108">
        <v>8.6749223724379685E-4</v>
      </c>
      <c r="AI1380" s="108">
        <v>1.6911362603250055</v>
      </c>
      <c r="AJ1380" s="107" t="s">
        <v>26</v>
      </c>
      <c r="AK1380" s="97">
        <v>7.7756356806541156</v>
      </c>
      <c r="AL1380" s="108">
        <v>2.0839218512532093E-3</v>
      </c>
      <c r="AM1380" s="111"/>
      <c r="AN1380" s="112">
        <v>20</v>
      </c>
      <c r="AO1380" s="113" t="s">
        <v>1266</v>
      </c>
      <c r="AP1380" s="113" t="s">
        <v>1267</v>
      </c>
      <c r="AQ1380" s="113" t="s">
        <v>1365</v>
      </c>
      <c r="AR1380" s="114" t="s">
        <v>1267</v>
      </c>
      <c r="AS1380" s="114"/>
      <c r="AT1380" s="107"/>
    </row>
    <row r="1381" spans="1:46" x14ac:dyDescent="0.25">
      <c r="A1381" s="106" t="s">
        <v>1487</v>
      </c>
      <c r="B1381" s="107" t="s">
        <v>1271</v>
      </c>
      <c r="C1381" s="107" t="s">
        <v>1257</v>
      </c>
      <c r="D1381" s="107" t="s">
        <v>21</v>
      </c>
      <c r="E1381" s="107" t="s">
        <v>22</v>
      </c>
      <c r="F1381" s="107" t="s">
        <v>23</v>
      </c>
      <c r="G1381" s="107" t="s">
        <v>557</v>
      </c>
      <c r="H1381" s="107" t="s">
        <v>1472</v>
      </c>
      <c r="I1381" s="107" t="s">
        <v>1434</v>
      </c>
      <c r="J1381" s="107" t="s">
        <v>1441</v>
      </c>
      <c r="K1381" s="107" t="s">
        <v>1446</v>
      </c>
      <c r="L1381" s="108">
        <v>6.7634287067195782</v>
      </c>
      <c r="M1381" s="93">
        <v>1.5</v>
      </c>
      <c r="N1381" s="108">
        <v>6.0751738828282829</v>
      </c>
      <c r="O1381" s="107" t="s">
        <v>1485</v>
      </c>
      <c r="P1381" s="107"/>
      <c r="Q1381" s="107" t="s">
        <v>1259</v>
      </c>
      <c r="R1381" s="107" t="s">
        <v>1472</v>
      </c>
      <c r="S1381" s="107"/>
      <c r="T1381" s="93">
        <v>2.8</v>
      </c>
      <c r="U1381" s="109">
        <v>30</v>
      </c>
      <c r="V1381" s="110">
        <v>45200</v>
      </c>
      <c r="W1381" s="110">
        <v>45930</v>
      </c>
      <c r="X1381" s="107" t="s">
        <v>4682</v>
      </c>
      <c r="Y1381" s="107"/>
      <c r="Z1381" s="107"/>
      <c r="AA1381" s="107"/>
      <c r="AB1381" s="107"/>
      <c r="AC1381" s="107"/>
      <c r="AD1381" s="107" t="s">
        <v>1331</v>
      </c>
      <c r="AE1381" s="110"/>
      <c r="AF1381" s="106"/>
      <c r="AG1381" s="108">
        <v>8.3834005076744052E-4</v>
      </c>
      <c r="AH1381" s="108">
        <v>8.7386583039445484E-4</v>
      </c>
      <c r="AI1381" s="108">
        <v>1.7035612873429793</v>
      </c>
      <c r="AJ1381" s="107" t="s">
        <v>26</v>
      </c>
      <c r="AK1381" s="97">
        <v>7.5602620262775337</v>
      </c>
      <c r="AL1381" s="108">
        <v>2.0992327318206873E-3</v>
      </c>
      <c r="AM1381" s="111"/>
      <c r="AN1381" s="112">
        <v>20</v>
      </c>
      <c r="AO1381" s="113" t="s">
        <v>1266</v>
      </c>
      <c r="AP1381" s="113" t="s">
        <v>1267</v>
      </c>
      <c r="AQ1381" s="113" t="s">
        <v>1365</v>
      </c>
      <c r="AR1381" s="114" t="s">
        <v>1267</v>
      </c>
      <c r="AS1381" s="114"/>
      <c r="AT1381" s="107"/>
    </row>
    <row r="1382" spans="1:46" x14ac:dyDescent="0.25">
      <c r="A1382" s="106" t="s">
        <v>1491</v>
      </c>
      <c r="B1382" s="107" t="s">
        <v>1269</v>
      </c>
      <c r="C1382" s="107" t="s">
        <v>1257</v>
      </c>
      <c r="D1382" s="107" t="s">
        <v>21</v>
      </c>
      <c r="E1382" s="107" t="s">
        <v>22</v>
      </c>
      <c r="F1382" s="107" t="s">
        <v>23</v>
      </c>
      <c r="G1382" s="107" t="s">
        <v>557</v>
      </c>
      <c r="H1382" s="107" t="s">
        <v>1489</v>
      </c>
      <c r="I1382" s="107" t="s">
        <v>1434</v>
      </c>
      <c r="J1382" s="107" t="s">
        <v>1435</v>
      </c>
      <c r="K1382" s="107" t="s">
        <v>1436</v>
      </c>
      <c r="L1382" s="108">
        <v>4.4815634670359374</v>
      </c>
      <c r="M1382" s="93">
        <v>1.1000000000000001</v>
      </c>
      <c r="N1382" s="108">
        <v>4.0431052592592591</v>
      </c>
      <c r="O1382" s="107" t="s">
        <v>1490</v>
      </c>
      <c r="P1382" s="107"/>
      <c r="Q1382" s="107" t="s">
        <v>1259</v>
      </c>
      <c r="R1382" s="107" t="s">
        <v>1489</v>
      </c>
      <c r="S1382" s="107"/>
      <c r="T1382" s="93">
        <v>2.11</v>
      </c>
      <c r="U1382" s="109">
        <v>30</v>
      </c>
      <c r="V1382" s="110">
        <v>45200</v>
      </c>
      <c r="W1382" s="110">
        <v>45930</v>
      </c>
      <c r="X1382" s="107" t="s">
        <v>4682</v>
      </c>
      <c r="Y1382" s="107"/>
      <c r="Z1382" s="107"/>
      <c r="AA1382" s="107"/>
      <c r="AB1382" s="107"/>
      <c r="AC1382" s="107"/>
      <c r="AD1382" s="107" t="s">
        <v>1331</v>
      </c>
      <c r="AE1382" s="110"/>
      <c r="AF1382" s="106"/>
      <c r="AG1382" s="108">
        <v>5.6864964053256293E-4</v>
      </c>
      <c r="AH1382" s="108">
        <v>5.9161766274864341E-4</v>
      </c>
      <c r="AI1382" s="108">
        <v>1.5170724987208042</v>
      </c>
      <c r="AJ1382" s="107" t="s">
        <v>26</v>
      </c>
      <c r="AK1382" s="97">
        <v>11.105234160025786</v>
      </c>
      <c r="AL1382" s="108">
        <v>1.3878053092127663E-3</v>
      </c>
      <c r="AM1382" s="111"/>
      <c r="AN1382" s="112">
        <v>20</v>
      </c>
      <c r="AO1382" s="113" t="s">
        <v>1266</v>
      </c>
      <c r="AP1382" s="113" t="s">
        <v>1267</v>
      </c>
      <c r="AQ1382" s="113" t="s">
        <v>1365</v>
      </c>
      <c r="AR1382" s="114" t="s">
        <v>1267</v>
      </c>
      <c r="AS1382" s="114"/>
      <c r="AT1382" s="107"/>
    </row>
    <row r="1383" spans="1:46" x14ac:dyDescent="0.25">
      <c r="A1383" s="107" t="s">
        <v>1492</v>
      </c>
      <c r="B1383" s="107" t="s">
        <v>1271</v>
      </c>
      <c r="C1383" s="107" t="s">
        <v>1257</v>
      </c>
      <c r="D1383" s="107" t="s">
        <v>21</v>
      </c>
      <c r="E1383" s="107" t="s">
        <v>22</v>
      </c>
      <c r="F1383" s="107" t="s">
        <v>23</v>
      </c>
      <c r="G1383" s="107" t="s">
        <v>557</v>
      </c>
      <c r="H1383" s="107" t="s">
        <v>1489</v>
      </c>
      <c r="I1383" s="107" t="s">
        <v>1434</v>
      </c>
      <c r="J1383" s="107" t="s">
        <v>1435</v>
      </c>
      <c r="K1383" s="107" t="s">
        <v>1436</v>
      </c>
      <c r="L1383" s="108">
        <v>3.7707409861924646</v>
      </c>
      <c r="M1383" s="108">
        <v>1.2</v>
      </c>
      <c r="N1383" s="108">
        <v>3.4018268010075565</v>
      </c>
      <c r="O1383" s="107" t="s">
        <v>1490</v>
      </c>
      <c r="P1383" s="107"/>
      <c r="Q1383" s="107" t="s">
        <v>1259</v>
      </c>
      <c r="R1383" s="107" t="s">
        <v>1489</v>
      </c>
      <c r="S1383" s="107"/>
      <c r="T1383" s="93">
        <v>2.11</v>
      </c>
      <c r="U1383" s="107">
        <v>30</v>
      </c>
      <c r="V1383" s="110">
        <v>45200</v>
      </c>
      <c r="W1383" s="110">
        <v>45930</v>
      </c>
      <c r="X1383" s="107" t="s">
        <v>4682</v>
      </c>
      <c r="Y1383" s="107"/>
      <c r="Z1383" s="107"/>
      <c r="AA1383" s="107"/>
      <c r="AB1383" s="107"/>
      <c r="AC1383" s="107"/>
      <c r="AD1383" s="107" t="s">
        <v>1331</v>
      </c>
      <c r="AE1383" s="110"/>
      <c r="AF1383" s="107"/>
      <c r="AG1383" s="108">
        <v>4.7942996717989013E-4</v>
      </c>
      <c r="AH1383" s="108">
        <v>4.9879436548836299E-4</v>
      </c>
      <c r="AI1383" s="108">
        <v>1.2790477060533365</v>
      </c>
      <c r="AJ1383" s="107" t="s">
        <v>26</v>
      </c>
      <c r="AK1383" s="108">
        <v>17.323449501908524</v>
      </c>
      <c r="AL1383" s="108">
        <v>1.1700622077679011E-3</v>
      </c>
      <c r="AM1383" s="111"/>
      <c r="AN1383" s="107">
        <v>20</v>
      </c>
      <c r="AO1383" s="113" t="s">
        <v>1266</v>
      </c>
      <c r="AP1383" s="113" t="s">
        <v>1267</v>
      </c>
      <c r="AQ1383" s="113" t="s">
        <v>1365</v>
      </c>
      <c r="AR1383" s="114" t="s">
        <v>1267</v>
      </c>
      <c r="AS1383" s="107"/>
      <c r="AT1383" s="107"/>
    </row>
    <row r="1384" spans="1:46" x14ac:dyDescent="0.25">
      <c r="A1384" s="107" t="s">
        <v>1495</v>
      </c>
      <c r="B1384" s="107" t="s">
        <v>1269</v>
      </c>
      <c r="C1384" s="107" t="s">
        <v>1257</v>
      </c>
      <c r="D1384" s="107" t="s">
        <v>21</v>
      </c>
      <c r="E1384" s="107" t="s">
        <v>22</v>
      </c>
      <c r="F1384" s="107" t="s">
        <v>23</v>
      </c>
      <c r="G1384" s="107" t="s">
        <v>557</v>
      </c>
      <c r="H1384" s="107" t="s">
        <v>1489</v>
      </c>
      <c r="I1384" s="107" t="s">
        <v>1434</v>
      </c>
      <c r="J1384" s="107" t="s">
        <v>1441</v>
      </c>
      <c r="K1384" s="107" t="s">
        <v>1436</v>
      </c>
      <c r="L1384" s="108">
        <v>5.39771882329212</v>
      </c>
      <c r="M1384" s="108">
        <v>1.4</v>
      </c>
      <c r="N1384" s="108">
        <v>4.8696276473551645</v>
      </c>
      <c r="O1384" s="107" t="s">
        <v>1494</v>
      </c>
      <c r="P1384" s="107"/>
      <c r="Q1384" s="107" t="s">
        <v>1259</v>
      </c>
      <c r="R1384" s="107" t="s">
        <v>1489</v>
      </c>
      <c r="S1384" s="107"/>
      <c r="T1384" s="93">
        <v>2.8</v>
      </c>
      <c r="U1384" s="107">
        <v>30</v>
      </c>
      <c r="V1384" s="110">
        <v>45200</v>
      </c>
      <c r="W1384" s="110">
        <v>45930</v>
      </c>
      <c r="X1384" s="107" t="s">
        <v>4682</v>
      </c>
      <c r="Y1384" s="107"/>
      <c r="Z1384" s="107"/>
      <c r="AA1384" s="107"/>
      <c r="AB1384" s="107"/>
      <c r="AC1384" s="107"/>
      <c r="AD1384" s="107" t="s">
        <v>1331</v>
      </c>
      <c r="AE1384" s="110"/>
      <c r="AF1384" s="107"/>
      <c r="AG1384" s="108">
        <v>6.8605964863681422E-4</v>
      </c>
      <c r="AH1384" s="108">
        <v>7.137699154307741E-4</v>
      </c>
      <c r="AI1384" s="108">
        <v>1.3792654808368188</v>
      </c>
      <c r="AJ1384" s="107" t="s">
        <v>26</v>
      </c>
      <c r="AK1384" s="108">
        <v>14.443752552320717</v>
      </c>
      <c r="AL1384" s="108">
        <v>1.6743477089392338E-3</v>
      </c>
      <c r="AM1384" s="111"/>
      <c r="AN1384" s="107">
        <v>20</v>
      </c>
      <c r="AO1384" s="113" t="s">
        <v>1266</v>
      </c>
      <c r="AP1384" s="113" t="s">
        <v>1267</v>
      </c>
      <c r="AQ1384" s="113" t="s">
        <v>1365</v>
      </c>
      <c r="AR1384" s="114" t="s">
        <v>1267</v>
      </c>
      <c r="AS1384" s="107"/>
      <c r="AT1384" s="107"/>
    </row>
    <row r="1385" spans="1:46" x14ac:dyDescent="0.25">
      <c r="A1385" s="107" t="s">
        <v>1496</v>
      </c>
      <c r="B1385" s="107" t="s">
        <v>1271</v>
      </c>
      <c r="C1385" s="107" t="s">
        <v>1257</v>
      </c>
      <c r="D1385" s="107" t="s">
        <v>21</v>
      </c>
      <c r="E1385" s="107" t="s">
        <v>22</v>
      </c>
      <c r="F1385" s="107" t="s">
        <v>23</v>
      </c>
      <c r="G1385" s="107" t="s">
        <v>557</v>
      </c>
      <c r="H1385" s="107" t="s">
        <v>1489</v>
      </c>
      <c r="I1385" s="107" t="s">
        <v>1434</v>
      </c>
      <c r="J1385" s="107" t="s">
        <v>1441</v>
      </c>
      <c r="K1385" s="107" t="s">
        <v>1436</v>
      </c>
      <c r="L1385" s="108">
        <v>6.1396052383694046</v>
      </c>
      <c r="M1385" s="108">
        <v>1.5</v>
      </c>
      <c r="N1385" s="108">
        <v>5.5389308690176318</v>
      </c>
      <c r="O1385" s="107" t="s">
        <v>1494</v>
      </c>
      <c r="P1385" s="107"/>
      <c r="Q1385" s="107" t="s">
        <v>1259</v>
      </c>
      <c r="R1385" s="107" t="s">
        <v>1489</v>
      </c>
      <c r="S1385" s="107"/>
      <c r="T1385" s="93">
        <v>2.8</v>
      </c>
      <c r="U1385" s="107">
        <v>30</v>
      </c>
      <c r="V1385" s="110">
        <v>45200</v>
      </c>
      <c r="W1385" s="110">
        <v>45930</v>
      </c>
      <c r="X1385" s="107" t="s">
        <v>4682</v>
      </c>
      <c r="Y1385" s="107"/>
      <c r="Z1385" s="107"/>
      <c r="AA1385" s="107"/>
      <c r="AB1385" s="107"/>
      <c r="AC1385" s="107"/>
      <c r="AD1385" s="107" t="s">
        <v>1331</v>
      </c>
      <c r="AE1385" s="110"/>
      <c r="AF1385" s="107"/>
      <c r="AG1385" s="108">
        <v>7.8174768270474198E-4</v>
      </c>
      <c r="AH1385" s="108">
        <v>8.1332283348988302E-4</v>
      </c>
      <c r="AI1385" s="108">
        <v>1.5716382615145199</v>
      </c>
      <c r="AJ1385" s="107" t="s">
        <v>26</v>
      </c>
      <c r="AK1385" s="108">
        <v>9.9451274383224675</v>
      </c>
      <c r="AL1385" s="108">
        <v>1.9078770251333551E-3</v>
      </c>
      <c r="AM1385" s="111"/>
      <c r="AN1385" s="107">
        <v>20</v>
      </c>
      <c r="AO1385" s="113" t="s">
        <v>1266</v>
      </c>
      <c r="AP1385" s="113" t="s">
        <v>1267</v>
      </c>
      <c r="AQ1385" s="113" t="s">
        <v>1365</v>
      </c>
      <c r="AR1385" s="114" t="s">
        <v>1267</v>
      </c>
      <c r="AS1385" s="107"/>
      <c r="AT1385" s="107"/>
    </row>
    <row r="1386" spans="1:46" x14ac:dyDescent="0.25">
      <c r="A1386" s="107" t="s">
        <v>1499</v>
      </c>
      <c r="B1386" s="107" t="s">
        <v>1269</v>
      </c>
      <c r="C1386" s="107" t="s">
        <v>1257</v>
      </c>
      <c r="D1386" s="107" t="s">
        <v>21</v>
      </c>
      <c r="E1386" s="107" t="s">
        <v>22</v>
      </c>
      <c r="F1386" s="107" t="s">
        <v>23</v>
      </c>
      <c r="G1386" s="107" t="s">
        <v>557</v>
      </c>
      <c r="H1386" s="107" t="s">
        <v>1489</v>
      </c>
      <c r="I1386" s="107" t="s">
        <v>1434</v>
      </c>
      <c r="J1386" s="107" t="s">
        <v>1435</v>
      </c>
      <c r="K1386" s="107" t="s">
        <v>1446</v>
      </c>
      <c r="L1386" s="108">
        <v>6.3577831055988812</v>
      </c>
      <c r="M1386" s="108">
        <v>1.1000000000000001</v>
      </c>
      <c r="N1386" s="108">
        <v>5.7357630881612085</v>
      </c>
      <c r="O1386" s="107" t="s">
        <v>1498</v>
      </c>
      <c r="P1386" s="107"/>
      <c r="Q1386" s="107" t="s">
        <v>1259</v>
      </c>
      <c r="R1386" s="107" t="s">
        <v>1489</v>
      </c>
      <c r="S1386" s="107"/>
      <c r="T1386" s="93">
        <v>2.11</v>
      </c>
      <c r="U1386" s="107">
        <v>30</v>
      </c>
      <c r="V1386" s="110">
        <v>45200</v>
      </c>
      <c r="W1386" s="110">
        <v>45930</v>
      </c>
      <c r="X1386" s="107" t="s">
        <v>4682</v>
      </c>
      <c r="Y1386" s="107"/>
      <c r="Z1386" s="107"/>
      <c r="AA1386" s="107"/>
      <c r="AB1386" s="107"/>
      <c r="AC1386" s="107"/>
      <c r="AD1386" s="107" t="s">
        <v>1331</v>
      </c>
      <c r="AE1386" s="110"/>
      <c r="AF1386" s="107"/>
      <c r="AG1386" s="108">
        <v>8.0842616032916553E-4</v>
      </c>
      <c r="AH1386" s="108">
        <v>8.4107886717535516E-4</v>
      </c>
      <c r="AI1386" s="108">
        <v>2.1567605211764875</v>
      </c>
      <c r="AJ1386" s="107" t="s">
        <v>26</v>
      </c>
      <c r="AK1386" s="108">
        <v>1.1947105774746578</v>
      </c>
      <c r="AL1386" s="108">
        <v>1.9729865939255116E-3</v>
      </c>
      <c r="AM1386" s="111"/>
      <c r="AN1386" s="107">
        <v>20</v>
      </c>
      <c r="AO1386" s="113" t="s">
        <v>1266</v>
      </c>
      <c r="AP1386" s="113" t="s">
        <v>1267</v>
      </c>
      <c r="AQ1386" s="113" t="s">
        <v>1365</v>
      </c>
      <c r="AR1386" s="114" t="s">
        <v>1267</v>
      </c>
      <c r="AS1386" s="107"/>
      <c r="AT1386" s="107"/>
    </row>
    <row r="1387" spans="1:46" x14ac:dyDescent="0.25">
      <c r="A1387" s="106" t="s">
        <v>1500</v>
      </c>
      <c r="B1387" s="107" t="s">
        <v>1271</v>
      </c>
      <c r="C1387" s="107" t="s">
        <v>1257</v>
      </c>
      <c r="D1387" s="107" t="s">
        <v>21</v>
      </c>
      <c r="E1387" s="107" t="s">
        <v>22</v>
      </c>
      <c r="F1387" s="107" t="s">
        <v>23</v>
      </c>
      <c r="G1387" s="107" t="s">
        <v>557</v>
      </c>
      <c r="H1387" s="107" t="s">
        <v>1489</v>
      </c>
      <c r="I1387" s="107" t="s">
        <v>1434</v>
      </c>
      <c r="J1387" s="107" t="s">
        <v>1435</v>
      </c>
      <c r="K1387" s="107" t="s">
        <v>1446</v>
      </c>
      <c r="L1387" s="108">
        <v>4.730054548995156</v>
      </c>
      <c r="M1387" s="93">
        <v>1.2</v>
      </c>
      <c r="N1387" s="108">
        <v>4.2672849696969699</v>
      </c>
      <c r="O1387" s="107" t="s">
        <v>1498</v>
      </c>
      <c r="P1387" s="107"/>
      <c r="Q1387" s="107" t="s">
        <v>1259</v>
      </c>
      <c r="R1387" s="107" t="s">
        <v>1489</v>
      </c>
      <c r="S1387" s="107"/>
      <c r="T1387" s="93">
        <v>2.11</v>
      </c>
      <c r="U1387" s="109">
        <v>30</v>
      </c>
      <c r="V1387" s="110">
        <v>45200</v>
      </c>
      <c r="W1387" s="110">
        <v>45930</v>
      </c>
      <c r="X1387" s="107" t="s">
        <v>4682</v>
      </c>
      <c r="Y1387" s="107"/>
      <c r="Z1387" s="107"/>
      <c r="AA1387" s="107"/>
      <c r="AB1387" s="107"/>
      <c r="AC1387" s="107"/>
      <c r="AD1387" s="107" t="s">
        <v>1331</v>
      </c>
      <c r="AE1387" s="110"/>
      <c r="AF1387" s="106"/>
      <c r="AG1387" s="108">
        <v>6.0077688349709647E-4</v>
      </c>
      <c r="AH1387" s="108">
        <v>6.2504253992861367E-4</v>
      </c>
      <c r="AI1387" s="108">
        <v>1.6027831952325771</v>
      </c>
      <c r="AJ1387" s="107" t="s">
        <v>26</v>
      </c>
      <c r="AK1387" s="97">
        <v>9.3183740671492199</v>
      </c>
      <c r="AL1387" s="108">
        <v>1.4662127418012955E-3</v>
      </c>
      <c r="AM1387" s="111"/>
      <c r="AN1387" s="112">
        <v>20</v>
      </c>
      <c r="AO1387" s="113" t="s">
        <v>1266</v>
      </c>
      <c r="AP1387" s="113" t="s">
        <v>1267</v>
      </c>
      <c r="AQ1387" s="113" t="s">
        <v>1365</v>
      </c>
      <c r="AR1387" s="114" t="s">
        <v>1267</v>
      </c>
      <c r="AS1387" s="114"/>
      <c r="AT1387" s="107"/>
    </row>
    <row r="1388" spans="1:46" x14ac:dyDescent="0.25">
      <c r="A1388" s="106" t="s">
        <v>1503</v>
      </c>
      <c r="B1388" s="107" t="s">
        <v>1269</v>
      </c>
      <c r="C1388" s="107" t="s">
        <v>1257</v>
      </c>
      <c r="D1388" s="107" t="s">
        <v>21</v>
      </c>
      <c r="E1388" s="107" t="s">
        <v>22</v>
      </c>
      <c r="F1388" s="107" t="s">
        <v>23</v>
      </c>
      <c r="G1388" s="107" t="s">
        <v>557</v>
      </c>
      <c r="H1388" s="107" t="s">
        <v>1489</v>
      </c>
      <c r="I1388" s="107" t="s">
        <v>1434</v>
      </c>
      <c r="J1388" s="107" t="s">
        <v>1441</v>
      </c>
      <c r="K1388" s="107" t="s">
        <v>1446</v>
      </c>
      <c r="L1388" s="108">
        <v>10.249273238339281</v>
      </c>
      <c r="M1388" s="93">
        <v>1.4</v>
      </c>
      <c r="N1388" s="108">
        <v>9.2465254231738019</v>
      </c>
      <c r="O1388" s="107" t="s">
        <v>1502</v>
      </c>
      <c r="P1388" s="107"/>
      <c r="Q1388" s="107" t="s">
        <v>1259</v>
      </c>
      <c r="R1388" s="107" t="s">
        <v>1489</v>
      </c>
      <c r="S1388" s="107"/>
      <c r="T1388" s="93">
        <v>2.8</v>
      </c>
      <c r="U1388" s="109">
        <v>30</v>
      </c>
      <c r="V1388" s="110">
        <v>45200</v>
      </c>
      <c r="W1388" s="110">
        <v>45930</v>
      </c>
      <c r="X1388" s="107" t="s">
        <v>4682</v>
      </c>
      <c r="Y1388" s="107"/>
      <c r="Z1388" s="107"/>
      <c r="AA1388" s="107"/>
      <c r="AB1388" s="107"/>
      <c r="AC1388" s="107"/>
      <c r="AD1388" s="107" t="s">
        <v>1331</v>
      </c>
      <c r="AE1388" s="110"/>
      <c r="AF1388" s="106"/>
      <c r="AG1388" s="108">
        <v>1.3040688462954825E-3</v>
      </c>
      <c r="AH1388" s="108">
        <v>1.3567407906669973E-3</v>
      </c>
      <c r="AI1388" s="108">
        <v>2.6217212277444788</v>
      </c>
      <c r="AJ1388" s="107" t="s">
        <v>26</v>
      </c>
      <c r="AK1388" s="97">
        <v>-2.9736421107883784</v>
      </c>
      <c r="AL1388" s="108">
        <v>3.1826163941172884E-3</v>
      </c>
      <c r="AM1388" s="111"/>
      <c r="AN1388" s="112">
        <v>20</v>
      </c>
      <c r="AO1388" s="113" t="s">
        <v>1266</v>
      </c>
      <c r="AP1388" s="113" t="s">
        <v>1267</v>
      </c>
      <c r="AQ1388" s="113" t="s">
        <v>1365</v>
      </c>
      <c r="AR1388" s="114" t="s">
        <v>1267</v>
      </c>
      <c r="AS1388" s="114"/>
      <c r="AT1388" s="107"/>
    </row>
    <row r="1389" spans="1:46" x14ac:dyDescent="0.25">
      <c r="A1389" s="106" t="s">
        <v>1504</v>
      </c>
      <c r="B1389" s="107" t="s">
        <v>1271</v>
      </c>
      <c r="C1389" s="107" t="s">
        <v>1257</v>
      </c>
      <c r="D1389" s="107" t="s">
        <v>21</v>
      </c>
      <c r="E1389" s="107" t="s">
        <v>22</v>
      </c>
      <c r="F1389" s="107" t="s">
        <v>23</v>
      </c>
      <c r="G1389" s="107" t="s">
        <v>557</v>
      </c>
      <c r="H1389" s="107" t="s">
        <v>1489</v>
      </c>
      <c r="I1389" s="107" t="s">
        <v>1434</v>
      </c>
      <c r="J1389" s="107" t="s">
        <v>1441</v>
      </c>
      <c r="K1389" s="107" t="s">
        <v>1446</v>
      </c>
      <c r="L1389" s="108">
        <v>9.2332187037014641</v>
      </c>
      <c r="M1389" s="93">
        <v>1.5</v>
      </c>
      <c r="N1389" s="108">
        <v>8.3298775919191925</v>
      </c>
      <c r="O1389" s="107" t="s">
        <v>1502</v>
      </c>
      <c r="P1389" s="107"/>
      <c r="Q1389" s="107" t="s">
        <v>1259</v>
      </c>
      <c r="R1389" s="107" t="s">
        <v>1489</v>
      </c>
      <c r="S1389" s="107"/>
      <c r="T1389" s="93">
        <v>2.8</v>
      </c>
      <c r="U1389" s="109">
        <v>30</v>
      </c>
      <c r="V1389" s="110">
        <v>45200</v>
      </c>
      <c r="W1389" s="110">
        <v>45930</v>
      </c>
      <c r="X1389" s="107" t="s">
        <v>4682</v>
      </c>
      <c r="Y1389" s="107"/>
      <c r="Z1389" s="107"/>
      <c r="AA1389" s="107"/>
      <c r="AB1389" s="107"/>
      <c r="AC1389" s="107"/>
      <c r="AD1389" s="107" t="s">
        <v>1331</v>
      </c>
      <c r="AE1389" s="110"/>
      <c r="AF1389" s="106"/>
      <c r="AG1389" s="108">
        <v>1.1742566271579777E-3</v>
      </c>
      <c r="AH1389" s="108">
        <v>1.2216853959068426E-3</v>
      </c>
      <c r="AI1389" s="108">
        <v>2.3607446301513328</v>
      </c>
      <c r="AJ1389" s="107" t="s">
        <v>26</v>
      </c>
      <c r="AK1389" s="97">
        <v>-0.83615903386541379</v>
      </c>
      <c r="AL1389" s="108">
        <v>2.8658060524260525E-3</v>
      </c>
      <c r="AM1389" s="111"/>
      <c r="AN1389" s="112">
        <v>20</v>
      </c>
      <c r="AO1389" s="113" t="s">
        <v>1266</v>
      </c>
      <c r="AP1389" s="113" t="s">
        <v>1267</v>
      </c>
      <c r="AQ1389" s="113" t="s">
        <v>1365</v>
      </c>
      <c r="AR1389" s="114" t="s">
        <v>1267</v>
      </c>
      <c r="AS1389" s="114"/>
      <c r="AT1389" s="107"/>
    </row>
    <row r="1390" spans="1:46" x14ac:dyDescent="0.25">
      <c r="A1390" s="106" t="s">
        <v>1508</v>
      </c>
      <c r="B1390" s="107" t="s">
        <v>1269</v>
      </c>
      <c r="C1390" s="107" t="s">
        <v>1257</v>
      </c>
      <c r="D1390" s="107" t="s">
        <v>21</v>
      </c>
      <c r="E1390" s="107" t="s">
        <v>22</v>
      </c>
      <c r="F1390" s="107" t="s">
        <v>23</v>
      </c>
      <c r="G1390" s="107" t="s">
        <v>557</v>
      </c>
      <c r="H1390" s="107" t="s">
        <v>1506</v>
      </c>
      <c r="I1390" s="107" t="s">
        <v>1434</v>
      </c>
      <c r="J1390" s="107" t="s">
        <v>1435</v>
      </c>
      <c r="K1390" s="107" t="s">
        <v>1436</v>
      </c>
      <c r="L1390" s="108">
        <v>1.8809112557766965</v>
      </c>
      <c r="M1390" s="93">
        <v>1.1000000000000001</v>
      </c>
      <c r="N1390" s="108">
        <v>1.693949239057239</v>
      </c>
      <c r="O1390" s="107" t="s">
        <v>1507</v>
      </c>
      <c r="P1390" s="107"/>
      <c r="Q1390" s="107" t="s">
        <v>1259</v>
      </c>
      <c r="R1390" s="107" t="s">
        <v>1506</v>
      </c>
      <c r="S1390" s="107"/>
      <c r="T1390" s="93">
        <v>2.11</v>
      </c>
      <c r="U1390" s="109">
        <v>30</v>
      </c>
      <c r="V1390" s="110">
        <v>45200</v>
      </c>
      <c r="W1390" s="110">
        <v>45930</v>
      </c>
      <c r="X1390" s="107" t="s">
        <v>4682</v>
      </c>
      <c r="Y1390" s="107"/>
      <c r="Z1390" s="107"/>
      <c r="AA1390" s="107"/>
      <c r="AB1390" s="107"/>
      <c r="AC1390" s="107"/>
      <c r="AD1390" s="107" t="s">
        <v>1331</v>
      </c>
      <c r="AE1390" s="110"/>
      <c r="AF1390" s="106"/>
      <c r="AG1390" s="108">
        <v>3.0961692676478039E-4</v>
      </c>
      <c r="AH1390" s="108">
        <v>3.2255704724401052E-4</v>
      </c>
      <c r="AI1390" s="108">
        <v>0.71160556476087689</v>
      </c>
      <c r="AJ1390" s="107" t="s">
        <v>1267</v>
      </c>
      <c r="AK1390" s="97">
        <v>51.308694324690258</v>
      </c>
      <c r="AL1390" s="108">
        <v>5.8246159986916632E-4</v>
      </c>
      <c r="AM1390" s="111"/>
      <c r="AN1390" s="112">
        <v>20</v>
      </c>
      <c r="AO1390" s="113" t="s">
        <v>1266</v>
      </c>
      <c r="AP1390" s="113" t="s">
        <v>1267</v>
      </c>
      <c r="AQ1390" s="113" t="s">
        <v>1365</v>
      </c>
      <c r="AR1390" s="114" t="s">
        <v>1267</v>
      </c>
      <c r="AS1390" s="114"/>
      <c r="AT1390" s="107"/>
    </row>
    <row r="1391" spans="1:46" x14ac:dyDescent="0.25">
      <c r="A1391" s="106" t="s">
        <v>1509</v>
      </c>
      <c r="B1391" s="107" t="s">
        <v>1271</v>
      </c>
      <c r="C1391" s="107" t="s">
        <v>1257</v>
      </c>
      <c r="D1391" s="107" t="s">
        <v>21</v>
      </c>
      <c r="E1391" s="107" t="s">
        <v>22</v>
      </c>
      <c r="F1391" s="107" t="s">
        <v>23</v>
      </c>
      <c r="G1391" s="107" t="s">
        <v>557</v>
      </c>
      <c r="H1391" s="107" t="s">
        <v>1506</v>
      </c>
      <c r="I1391" s="107" t="s">
        <v>1434</v>
      </c>
      <c r="J1391" s="107" t="s">
        <v>1435</v>
      </c>
      <c r="K1391" s="107" t="s">
        <v>1436</v>
      </c>
      <c r="L1391" s="108">
        <v>1.7811602471542956</v>
      </c>
      <c r="M1391" s="93">
        <v>1.2</v>
      </c>
      <c r="N1391" s="108">
        <v>1.6041134508816119</v>
      </c>
      <c r="O1391" s="107" t="s">
        <v>1507</v>
      </c>
      <c r="P1391" s="107"/>
      <c r="Q1391" s="107" t="s">
        <v>1259</v>
      </c>
      <c r="R1391" s="107" t="s">
        <v>1506</v>
      </c>
      <c r="S1391" s="107"/>
      <c r="T1391" s="93">
        <v>2.11</v>
      </c>
      <c r="U1391" s="109">
        <v>30</v>
      </c>
      <c r="V1391" s="110">
        <v>45200</v>
      </c>
      <c r="W1391" s="110">
        <v>45930</v>
      </c>
      <c r="X1391" s="107" t="s">
        <v>4682</v>
      </c>
      <c r="Y1391" s="107"/>
      <c r="Z1391" s="107"/>
      <c r="AA1391" s="107"/>
      <c r="AB1391" s="107"/>
      <c r="AC1391" s="107"/>
      <c r="AD1391" s="107" t="s">
        <v>1331</v>
      </c>
      <c r="AE1391" s="110"/>
      <c r="AF1391" s="106"/>
      <c r="AG1391" s="108">
        <v>2.9379380987659188E-4</v>
      </c>
      <c r="AH1391" s="108">
        <v>3.0607261948684079E-4</v>
      </c>
      <c r="AI1391" s="108">
        <v>0.67523863176676757</v>
      </c>
      <c r="AJ1391" s="107" t="s">
        <v>1267</v>
      </c>
      <c r="AK1391" s="97">
        <v>55.596557775245756</v>
      </c>
      <c r="AL1391" s="108">
        <v>5.5269462920023722E-4</v>
      </c>
      <c r="AM1391" s="111"/>
      <c r="AN1391" s="112">
        <v>20</v>
      </c>
      <c r="AO1391" s="113" t="s">
        <v>1266</v>
      </c>
      <c r="AP1391" s="113" t="s">
        <v>1267</v>
      </c>
      <c r="AQ1391" s="113" t="s">
        <v>1365</v>
      </c>
      <c r="AR1391" s="114" t="s">
        <v>1267</v>
      </c>
      <c r="AS1391" s="114"/>
      <c r="AT1391" s="107"/>
    </row>
    <row r="1392" spans="1:46" x14ac:dyDescent="0.25">
      <c r="A1392" s="106" t="s">
        <v>1512</v>
      </c>
      <c r="B1392" s="107" t="s">
        <v>1269</v>
      </c>
      <c r="C1392" s="107" t="s">
        <v>1257</v>
      </c>
      <c r="D1392" s="107" t="s">
        <v>21</v>
      </c>
      <c r="E1392" s="107" t="s">
        <v>22</v>
      </c>
      <c r="F1392" s="107" t="s">
        <v>23</v>
      </c>
      <c r="G1392" s="107" t="s">
        <v>557</v>
      </c>
      <c r="H1392" s="107" t="s">
        <v>1506</v>
      </c>
      <c r="I1392" s="107" t="s">
        <v>1434</v>
      </c>
      <c r="J1392" s="107" t="s">
        <v>1441</v>
      </c>
      <c r="K1392" s="107" t="s">
        <v>1436</v>
      </c>
      <c r="L1392" s="108">
        <v>2.1956971185107101</v>
      </c>
      <c r="M1392" s="93">
        <v>1.4</v>
      </c>
      <c r="N1392" s="108">
        <v>1.9774454811083124</v>
      </c>
      <c r="O1392" s="107" t="s">
        <v>1511</v>
      </c>
      <c r="P1392" s="107"/>
      <c r="Q1392" s="107" t="s">
        <v>1259</v>
      </c>
      <c r="R1392" s="107" t="s">
        <v>1506</v>
      </c>
      <c r="S1392" s="107"/>
      <c r="T1392" s="93">
        <v>2.8</v>
      </c>
      <c r="U1392" s="109">
        <v>30</v>
      </c>
      <c r="V1392" s="110">
        <v>45200</v>
      </c>
      <c r="W1392" s="110">
        <v>45930</v>
      </c>
      <c r="X1392" s="107" t="s">
        <v>4682</v>
      </c>
      <c r="Y1392" s="107"/>
      <c r="Z1392" s="107"/>
      <c r="AA1392" s="107"/>
      <c r="AB1392" s="107"/>
      <c r="AC1392" s="107"/>
      <c r="AD1392" s="107" t="s">
        <v>1331</v>
      </c>
      <c r="AE1392" s="110"/>
      <c r="AF1392" s="106"/>
      <c r="AG1392" s="108">
        <v>3.6204722518358591E-4</v>
      </c>
      <c r="AH1392" s="108">
        <v>3.7717861597025873E-4</v>
      </c>
      <c r="AI1392" s="108">
        <v>0.62705305390269572</v>
      </c>
      <c r="AJ1392" s="107" t="s">
        <v>1267</v>
      </c>
      <c r="AK1392" s="97">
        <v>62.043984129373015</v>
      </c>
      <c r="AL1392" s="108">
        <v>6.8109521082105012E-4</v>
      </c>
      <c r="AM1392" s="111"/>
      <c r="AN1392" s="112">
        <v>20</v>
      </c>
      <c r="AO1392" s="113" t="s">
        <v>1266</v>
      </c>
      <c r="AP1392" s="113" t="s">
        <v>1267</v>
      </c>
      <c r="AQ1392" s="113" t="s">
        <v>1365</v>
      </c>
      <c r="AR1392" s="114" t="s">
        <v>1267</v>
      </c>
      <c r="AS1392" s="114"/>
      <c r="AT1392" s="107"/>
    </row>
    <row r="1393" spans="1:46" x14ac:dyDescent="0.25">
      <c r="A1393" s="106" t="s">
        <v>1513</v>
      </c>
      <c r="B1393" s="107" t="s">
        <v>1271</v>
      </c>
      <c r="C1393" s="107" t="s">
        <v>1257</v>
      </c>
      <c r="D1393" s="107" t="s">
        <v>21</v>
      </c>
      <c r="E1393" s="107" t="s">
        <v>22</v>
      </c>
      <c r="F1393" s="107" t="s">
        <v>23</v>
      </c>
      <c r="G1393" s="107" t="s">
        <v>557</v>
      </c>
      <c r="H1393" s="107" t="s">
        <v>1506</v>
      </c>
      <c r="I1393" s="107" t="s">
        <v>1434</v>
      </c>
      <c r="J1393" s="107" t="s">
        <v>1441</v>
      </c>
      <c r="K1393" s="107" t="s">
        <v>1436</v>
      </c>
      <c r="L1393" s="108">
        <v>2.789275300021206</v>
      </c>
      <c r="M1393" s="93">
        <v>1.5</v>
      </c>
      <c r="N1393" s="108">
        <v>2.5120221687657431</v>
      </c>
      <c r="O1393" s="107" t="s">
        <v>1511</v>
      </c>
      <c r="P1393" s="107"/>
      <c r="Q1393" s="107" t="s">
        <v>1259</v>
      </c>
      <c r="R1393" s="107" t="s">
        <v>1506</v>
      </c>
      <c r="S1393" s="107"/>
      <c r="T1393" s="93">
        <v>2.8</v>
      </c>
      <c r="U1393" s="109">
        <v>30</v>
      </c>
      <c r="V1393" s="110">
        <v>45200</v>
      </c>
      <c r="W1393" s="110">
        <v>45930</v>
      </c>
      <c r="X1393" s="107" t="s">
        <v>4682</v>
      </c>
      <c r="Y1393" s="107"/>
      <c r="Z1393" s="107"/>
      <c r="AA1393" s="107"/>
      <c r="AB1393" s="107"/>
      <c r="AC1393" s="107"/>
      <c r="AD1393" s="107" t="s">
        <v>1331</v>
      </c>
      <c r="AE1393" s="110"/>
      <c r="AF1393" s="106"/>
      <c r="AG1393" s="108">
        <v>4.6074295998396975E-4</v>
      </c>
      <c r="AH1393" s="108">
        <v>4.7999923732787322E-4</v>
      </c>
      <c r="AI1393" s="108">
        <v>0.79799059356307978</v>
      </c>
      <c r="AJ1393" s="107" t="s">
        <v>1267</v>
      </c>
      <c r="AK1393" s="97">
        <v>42.690182899354639</v>
      </c>
      <c r="AL1393" s="108">
        <v>8.667648904240894E-4</v>
      </c>
      <c r="AM1393" s="111"/>
      <c r="AN1393" s="112">
        <v>20</v>
      </c>
      <c r="AO1393" s="113" t="s">
        <v>1266</v>
      </c>
      <c r="AP1393" s="113" t="s">
        <v>1267</v>
      </c>
      <c r="AQ1393" s="113" t="s">
        <v>1365</v>
      </c>
      <c r="AR1393" s="114" t="s">
        <v>1267</v>
      </c>
      <c r="AS1393" s="114"/>
      <c r="AT1393" s="107"/>
    </row>
    <row r="1394" spans="1:46" x14ac:dyDescent="0.25">
      <c r="A1394" s="106" t="s">
        <v>1516</v>
      </c>
      <c r="B1394" s="107" t="s">
        <v>1269</v>
      </c>
      <c r="C1394" s="107" t="s">
        <v>1257</v>
      </c>
      <c r="D1394" s="107" t="s">
        <v>21</v>
      </c>
      <c r="E1394" s="107" t="s">
        <v>22</v>
      </c>
      <c r="F1394" s="107" t="s">
        <v>23</v>
      </c>
      <c r="G1394" s="107" t="s">
        <v>557</v>
      </c>
      <c r="H1394" s="107" t="s">
        <v>1506</v>
      </c>
      <c r="I1394" s="107" t="s">
        <v>1434</v>
      </c>
      <c r="J1394" s="107" t="s">
        <v>1435</v>
      </c>
      <c r="K1394" s="107" t="s">
        <v>1446</v>
      </c>
      <c r="L1394" s="108">
        <v>2.6886847923056285</v>
      </c>
      <c r="M1394" s="93">
        <v>1.1000000000000001</v>
      </c>
      <c r="N1394" s="108">
        <v>2.4214303274559192</v>
      </c>
      <c r="O1394" s="107" t="s">
        <v>1515</v>
      </c>
      <c r="P1394" s="107"/>
      <c r="Q1394" s="107" t="s">
        <v>1259</v>
      </c>
      <c r="R1394" s="107" t="s">
        <v>1506</v>
      </c>
      <c r="S1394" s="107"/>
      <c r="T1394" s="93">
        <v>2.11</v>
      </c>
      <c r="U1394" s="109">
        <v>30</v>
      </c>
      <c r="V1394" s="110">
        <v>45200</v>
      </c>
      <c r="W1394" s="110">
        <v>45930</v>
      </c>
      <c r="X1394" s="107" t="s">
        <v>4682</v>
      </c>
      <c r="Y1394" s="107"/>
      <c r="Z1394" s="107"/>
      <c r="AA1394" s="107"/>
      <c r="AB1394" s="107"/>
      <c r="AC1394" s="107"/>
      <c r="AD1394" s="107" t="s">
        <v>1331</v>
      </c>
      <c r="AE1394" s="110"/>
      <c r="AF1394" s="106"/>
      <c r="AG1394" s="108">
        <v>4.4352255848869161E-4</v>
      </c>
      <c r="AH1394" s="108">
        <v>4.6205912689297726E-4</v>
      </c>
      <c r="AI1394" s="108">
        <v>1.0193664927024786</v>
      </c>
      <c r="AJ1394" s="107" t="s">
        <v>26</v>
      </c>
      <c r="AK1394" s="97">
        <v>27.272003340213601</v>
      </c>
      <c r="AL1394" s="108">
        <v>8.3436930175219176E-4</v>
      </c>
      <c r="AM1394" s="111"/>
      <c r="AN1394" s="112">
        <v>20</v>
      </c>
      <c r="AO1394" s="113" t="s">
        <v>1266</v>
      </c>
      <c r="AP1394" s="113" t="s">
        <v>1267</v>
      </c>
      <c r="AQ1394" s="113" t="s">
        <v>1365</v>
      </c>
      <c r="AR1394" s="114" t="s">
        <v>1267</v>
      </c>
      <c r="AS1394" s="114"/>
      <c r="AT1394" s="107"/>
    </row>
    <row r="1395" spans="1:46" x14ac:dyDescent="0.25">
      <c r="A1395" s="106" t="s">
        <v>1517</v>
      </c>
      <c r="B1395" s="107" t="s">
        <v>1271</v>
      </c>
      <c r="C1395" s="107" t="s">
        <v>1257</v>
      </c>
      <c r="D1395" s="107" t="s">
        <v>21</v>
      </c>
      <c r="E1395" s="107" t="s">
        <v>22</v>
      </c>
      <c r="F1395" s="107" t="s">
        <v>23</v>
      </c>
      <c r="G1395" s="107" t="s">
        <v>557</v>
      </c>
      <c r="H1395" s="107" t="s">
        <v>1506</v>
      </c>
      <c r="I1395" s="107" t="s">
        <v>1434</v>
      </c>
      <c r="J1395" s="107" t="s">
        <v>1435</v>
      </c>
      <c r="K1395" s="107" t="s">
        <v>1446</v>
      </c>
      <c r="L1395" s="108">
        <v>2.23430491789061</v>
      </c>
      <c r="M1395" s="93">
        <v>1.2</v>
      </c>
      <c r="N1395" s="108">
        <v>2.0122156767676769</v>
      </c>
      <c r="O1395" s="107" t="s">
        <v>1515</v>
      </c>
      <c r="P1395" s="107"/>
      <c r="Q1395" s="107" t="s">
        <v>1259</v>
      </c>
      <c r="R1395" s="107" t="s">
        <v>1506</v>
      </c>
      <c r="S1395" s="107"/>
      <c r="T1395" s="93">
        <v>2.11</v>
      </c>
      <c r="U1395" s="109">
        <v>30</v>
      </c>
      <c r="V1395" s="110">
        <v>45200</v>
      </c>
      <c r="W1395" s="110">
        <v>45930</v>
      </c>
      <c r="X1395" s="107" t="s">
        <v>4682</v>
      </c>
      <c r="Y1395" s="107"/>
      <c r="Z1395" s="107"/>
      <c r="AA1395" s="107"/>
      <c r="AB1395" s="107"/>
      <c r="AC1395" s="107"/>
      <c r="AD1395" s="107" t="s">
        <v>1331</v>
      </c>
      <c r="AE1395" s="110"/>
      <c r="AF1395" s="106"/>
      <c r="AG1395" s="108">
        <v>3.6815497897771154E-4</v>
      </c>
      <c r="AH1395" s="108">
        <v>3.8354163704185302E-4</v>
      </c>
      <c r="AI1395" s="108">
        <v>0.84614602461316102</v>
      </c>
      <c r="AJ1395" s="107" t="s">
        <v>1267</v>
      </c>
      <c r="AK1395" s="97">
        <v>38.649701877448145</v>
      </c>
      <c r="AL1395" s="108">
        <v>6.9258531920661677E-4</v>
      </c>
      <c r="AM1395" s="111"/>
      <c r="AN1395" s="112">
        <v>20</v>
      </c>
      <c r="AO1395" s="113" t="s">
        <v>1266</v>
      </c>
      <c r="AP1395" s="113" t="s">
        <v>1267</v>
      </c>
      <c r="AQ1395" s="113" t="s">
        <v>1365</v>
      </c>
      <c r="AR1395" s="114" t="s">
        <v>1267</v>
      </c>
      <c r="AS1395" s="114"/>
      <c r="AT1395" s="107"/>
    </row>
    <row r="1396" spans="1:46" x14ac:dyDescent="0.25">
      <c r="A1396" s="106" t="s">
        <v>1520</v>
      </c>
      <c r="B1396" s="107" t="s">
        <v>1269</v>
      </c>
      <c r="C1396" s="107" t="s">
        <v>1257</v>
      </c>
      <c r="D1396" s="107" t="s">
        <v>21</v>
      </c>
      <c r="E1396" s="107" t="s">
        <v>22</v>
      </c>
      <c r="F1396" s="107" t="s">
        <v>23</v>
      </c>
      <c r="G1396" s="107" t="s">
        <v>557</v>
      </c>
      <c r="H1396" s="107" t="s">
        <v>1506</v>
      </c>
      <c r="I1396" s="107" t="s">
        <v>1434</v>
      </c>
      <c r="J1396" s="107" t="s">
        <v>1441</v>
      </c>
      <c r="K1396" s="107" t="s">
        <v>1446</v>
      </c>
      <c r="L1396" s="108">
        <v>4.1597701349825602</v>
      </c>
      <c r="M1396" s="93">
        <v>1.4</v>
      </c>
      <c r="N1396" s="108">
        <v>3.746290226700252</v>
      </c>
      <c r="O1396" s="107" t="s">
        <v>1519</v>
      </c>
      <c r="P1396" s="107"/>
      <c r="Q1396" s="107" t="s">
        <v>1259</v>
      </c>
      <c r="R1396" s="107" t="s">
        <v>1506</v>
      </c>
      <c r="S1396" s="107"/>
      <c r="T1396" s="93">
        <v>2.8</v>
      </c>
      <c r="U1396" s="109">
        <v>30</v>
      </c>
      <c r="V1396" s="110">
        <v>45200</v>
      </c>
      <c r="W1396" s="110">
        <v>45930</v>
      </c>
      <c r="X1396" s="107" t="s">
        <v>4682</v>
      </c>
      <c r="Y1396" s="107"/>
      <c r="Z1396" s="107"/>
      <c r="AA1396" s="107"/>
      <c r="AB1396" s="107"/>
      <c r="AC1396" s="107"/>
      <c r="AD1396" s="107" t="s">
        <v>1331</v>
      </c>
      <c r="AE1396" s="110"/>
      <c r="AF1396" s="106"/>
      <c r="AG1396" s="108">
        <v>6.8662237809198081E-4</v>
      </c>
      <c r="AH1396" s="108">
        <v>7.1531905300922696E-4</v>
      </c>
      <c r="AI1396" s="108">
        <v>1.1892057972331826</v>
      </c>
      <c r="AJ1396" s="107" t="s">
        <v>26</v>
      </c>
      <c r="AK1396" s="97">
        <v>19.334540261376862</v>
      </c>
      <c r="AL1396" s="108">
        <v>1.2916967202935231E-3</v>
      </c>
      <c r="AM1396" s="111"/>
      <c r="AN1396" s="112">
        <v>20</v>
      </c>
      <c r="AO1396" s="113" t="s">
        <v>1266</v>
      </c>
      <c r="AP1396" s="113" t="s">
        <v>1267</v>
      </c>
      <c r="AQ1396" s="113" t="s">
        <v>1365</v>
      </c>
      <c r="AR1396" s="114" t="s">
        <v>1267</v>
      </c>
      <c r="AS1396" s="114"/>
      <c r="AT1396" s="107"/>
    </row>
    <row r="1397" spans="1:46" x14ac:dyDescent="0.25">
      <c r="A1397" s="106" t="s">
        <v>1521</v>
      </c>
      <c r="B1397" s="107" t="s">
        <v>1271</v>
      </c>
      <c r="C1397" s="107" t="s">
        <v>1257</v>
      </c>
      <c r="D1397" s="107" t="s">
        <v>21</v>
      </c>
      <c r="E1397" s="107" t="s">
        <v>22</v>
      </c>
      <c r="F1397" s="107" t="s">
        <v>23</v>
      </c>
      <c r="G1397" s="107" t="s">
        <v>557</v>
      </c>
      <c r="H1397" s="107" t="s">
        <v>1506</v>
      </c>
      <c r="I1397" s="107" t="s">
        <v>1434</v>
      </c>
      <c r="J1397" s="107" t="s">
        <v>1441</v>
      </c>
      <c r="K1397" s="107" t="s">
        <v>1446</v>
      </c>
      <c r="L1397" s="108">
        <v>4.1899799329723662</v>
      </c>
      <c r="M1397" s="93">
        <v>1.5</v>
      </c>
      <c r="N1397" s="108">
        <v>3.7734971797979799</v>
      </c>
      <c r="O1397" s="107" t="s">
        <v>1519</v>
      </c>
      <c r="P1397" s="107"/>
      <c r="Q1397" s="107" t="s">
        <v>1259</v>
      </c>
      <c r="R1397" s="107" t="s">
        <v>1506</v>
      </c>
      <c r="S1397" s="107"/>
      <c r="T1397" s="93">
        <v>2.8</v>
      </c>
      <c r="U1397" s="109">
        <v>30</v>
      </c>
      <c r="V1397" s="110">
        <v>45200</v>
      </c>
      <c r="W1397" s="110">
        <v>45930</v>
      </c>
      <c r="X1397" s="107" t="s">
        <v>4682</v>
      </c>
      <c r="Y1397" s="107"/>
      <c r="Z1397" s="107"/>
      <c r="AA1397" s="107"/>
      <c r="AB1397" s="107"/>
      <c r="AC1397" s="107"/>
      <c r="AD1397" s="107" t="s">
        <v>1331</v>
      </c>
      <c r="AE1397" s="110"/>
      <c r="AF1397" s="106"/>
      <c r="AG1397" s="108">
        <v>6.912943584528006E-4</v>
      </c>
      <c r="AH1397" s="108">
        <v>7.201862939760392E-4</v>
      </c>
      <c r="AI1397" s="108">
        <v>1.1972975028153479</v>
      </c>
      <c r="AJ1397" s="107" t="s">
        <v>26</v>
      </c>
      <c r="AK1397" s="97">
        <v>19.012572887613455</v>
      </c>
      <c r="AL1397" s="108">
        <v>1.3004858042236403E-3</v>
      </c>
      <c r="AM1397" s="111"/>
      <c r="AN1397" s="112">
        <v>20</v>
      </c>
      <c r="AO1397" s="113" t="s">
        <v>1266</v>
      </c>
      <c r="AP1397" s="113" t="s">
        <v>1267</v>
      </c>
      <c r="AQ1397" s="113" t="s">
        <v>1365</v>
      </c>
      <c r="AR1397" s="114" t="s">
        <v>1267</v>
      </c>
      <c r="AS1397" s="114"/>
      <c r="AT1397" s="107"/>
    </row>
    <row r="1398" spans="1:46" x14ac:dyDescent="0.25">
      <c r="A1398" s="106" t="s">
        <v>1525</v>
      </c>
      <c r="B1398" s="107" t="s">
        <v>1269</v>
      </c>
      <c r="C1398" s="107" t="s">
        <v>1257</v>
      </c>
      <c r="D1398" s="107" t="s">
        <v>21</v>
      </c>
      <c r="E1398" s="107" t="s">
        <v>22</v>
      </c>
      <c r="F1398" s="107" t="s">
        <v>23</v>
      </c>
      <c r="G1398" s="107" t="s">
        <v>557</v>
      </c>
      <c r="H1398" s="107" t="s">
        <v>1523</v>
      </c>
      <c r="I1398" s="107" t="s">
        <v>1434</v>
      </c>
      <c r="J1398" s="107" t="s">
        <v>1435</v>
      </c>
      <c r="K1398" s="107" t="s">
        <v>1436</v>
      </c>
      <c r="L1398" s="108">
        <v>1.6802794878497107</v>
      </c>
      <c r="M1398" s="93">
        <v>1.1000000000000001</v>
      </c>
      <c r="N1398" s="108">
        <v>1.5021814006734007</v>
      </c>
      <c r="O1398" s="107" t="s">
        <v>1524</v>
      </c>
      <c r="P1398" s="107"/>
      <c r="Q1398" s="107" t="s">
        <v>1259</v>
      </c>
      <c r="R1398" s="107" t="s">
        <v>1523</v>
      </c>
      <c r="S1398" s="107"/>
      <c r="T1398" s="93">
        <v>2.11</v>
      </c>
      <c r="U1398" s="109">
        <v>30</v>
      </c>
      <c r="V1398" s="110">
        <v>45200</v>
      </c>
      <c r="W1398" s="110">
        <v>45930</v>
      </c>
      <c r="X1398" s="107" t="s">
        <v>4682</v>
      </c>
      <c r="Y1398" s="107"/>
      <c r="Z1398" s="107"/>
      <c r="AA1398" s="107"/>
      <c r="AB1398" s="107"/>
      <c r="AC1398" s="107"/>
      <c r="AD1398" s="107" t="s">
        <v>1331</v>
      </c>
      <c r="AE1398" s="110"/>
      <c r="AF1398" s="106"/>
      <c r="AG1398" s="108">
        <v>2.5961138338173801E-4</v>
      </c>
      <c r="AH1398" s="108">
        <v>2.7117314463767839E-4</v>
      </c>
      <c r="AI1398" s="108">
        <v>0.61968045049579823</v>
      </c>
      <c r="AJ1398" s="107" t="s">
        <v>1267</v>
      </c>
      <c r="AK1398" s="97">
        <v>62.551728970206277</v>
      </c>
      <c r="AL1398" s="108">
        <v>5.2033198042410807E-4</v>
      </c>
      <c r="AM1398" s="111"/>
      <c r="AN1398" s="112">
        <v>20</v>
      </c>
      <c r="AO1398" s="113" t="s">
        <v>1266</v>
      </c>
      <c r="AP1398" s="113" t="s">
        <v>1267</v>
      </c>
      <c r="AQ1398" s="113" t="s">
        <v>1365</v>
      </c>
      <c r="AR1398" s="114" t="s">
        <v>1267</v>
      </c>
      <c r="AS1398" s="114"/>
      <c r="AT1398" s="107"/>
    </row>
    <row r="1399" spans="1:46" x14ac:dyDescent="0.25">
      <c r="A1399" s="106" t="s">
        <v>1526</v>
      </c>
      <c r="B1399" s="107" t="s">
        <v>1271</v>
      </c>
      <c r="C1399" s="107" t="s">
        <v>1257</v>
      </c>
      <c r="D1399" s="107" t="s">
        <v>21</v>
      </c>
      <c r="E1399" s="107" t="s">
        <v>22</v>
      </c>
      <c r="F1399" s="107" t="s">
        <v>23</v>
      </c>
      <c r="G1399" s="107" t="s">
        <v>557</v>
      </c>
      <c r="H1399" s="107" t="s">
        <v>1523</v>
      </c>
      <c r="I1399" s="107" t="s">
        <v>1434</v>
      </c>
      <c r="J1399" s="107" t="s">
        <v>1435</v>
      </c>
      <c r="K1399" s="107" t="s">
        <v>1436</v>
      </c>
      <c r="L1399" s="108">
        <v>1.5468073838875518</v>
      </c>
      <c r="M1399" s="93">
        <v>1.2</v>
      </c>
      <c r="N1399" s="108">
        <v>1.3828564231738034</v>
      </c>
      <c r="O1399" s="107" t="s">
        <v>1524</v>
      </c>
      <c r="P1399" s="107"/>
      <c r="Q1399" s="107" t="s">
        <v>1259</v>
      </c>
      <c r="R1399" s="107" t="s">
        <v>1523</v>
      </c>
      <c r="S1399" s="107"/>
      <c r="T1399" s="93">
        <v>2.11</v>
      </c>
      <c r="U1399" s="109">
        <v>30</v>
      </c>
      <c r="V1399" s="110">
        <v>45200</v>
      </c>
      <c r="W1399" s="110">
        <v>45930</v>
      </c>
      <c r="X1399" s="107" t="s">
        <v>4682</v>
      </c>
      <c r="Y1399" s="107"/>
      <c r="Z1399" s="107"/>
      <c r="AA1399" s="107"/>
      <c r="AB1399" s="107"/>
      <c r="AC1399" s="107"/>
      <c r="AD1399" s="107" t="s">
        <v>1331</v>
      </c>
      <c r="AE1399" s="110"/>
      <c r="AF1399" s="106"/>
      <c r="AG1399" s="108">
        <v>2.3947583675861179E-4</v>
      </c>
      <c r="AH1399" s="108">
        <v>2.5014086390458398E-4</v>
      </c>
      <c r="AI1399" s="108">
        <v>0.57161782535254457</v>
      </c>
      <c r="AJ1399" s="107" t="s">
        <v>1267</v>
      </c>
      <c r="AK1399" s="97">
        <v>70.045148632687173</v>
      </c>
      <c r="AL1399" s="108">
        <v>4.799748561915109E-4</v>
      </c>
      <c r="AM1399" s="111"/>
      <c r="AN1399" s="112">
        <v>20</v>
      </c>
      <c r="AO1399" s="113" t="s">
        <v>1266</v>
      </c>
      <c r="AP1399" s="113" t="s">
        <v>1267</v>
      </c>
      <c r="AQ1399" s="113" t="s">
        <v>1365</v>
      </c>
      <c r="AR1399" s="114" t="s">
        <v>1267</v>
      </c>
      <c r="AS1399" s="114"/>
      <c r="AT1399" s="107"/>
    </row>
    <row r="1400" spans="1:46" ht="15.6" customHeight="1" x14ac:dyDescent="0.25">
      <c r="A1400" s="106" t="s">
        <v>1529</v>
      </c>
      <c r="B1400" s="107" t="s">
        <v>1269</v>
      </c>
      <c r="C1400" s="107" t="s">
        <v>1257</v>
      </c>
      <c r="D1400" s="107" t="s">
        <v>21</v>
      </c>
      <c r="E1400" s="107" t="s">
        <v>22</v>
      </c>
      <c r="F1400" s="107" t="s">
        <v>23</v>
      </c>
      <c r="G1400" s="107" t="s">
        <v>557</v>
      </c>
      <c r="H1400" s="107" t="s">
        <v>1523</v>
      </c>
      <c r="I1400" s="107" t="s">
        <v>1434</v>
      </c>
      <c r="J1400" s="107" t="s">
        <v>1441</v>
      </c>
      <c r="K1400" s="107" t="s">
        <v>1436</v>
      </c>
      <c r="L1400" s="108">
        <v>1.9711406979975077</v>
      </c>
      <c r="M1400" s="93">
        <v>1.4</v>
      </c>
      <c r="N1400" s="108">
        <v>1.7622133198992445</v>
      </c>
      <c r="O1400" s="107" t="s">
        <v>1528</v>
      </c>
      <c r="P1400" s="107"/>
      <c r="Q1400" s="107" t="s">
        <v>1259</v>
      </c>
      <c r="R1400" s="107" t="s">
        <v>1523</v>
      </c>
      <c r="S1400" s="107"/>
      <c r="T1400" s="93">
        <v>2.8</v>
      </c>
      <c r="U1400" s="109">
        <v>30</v>
      </c>
      <c r="V1400" s="110">
        <v>45200</v>
      </c>
      <c r="W1400" s="110">
        <v>45930</v>
      </c>
      <c r="X1400" s="107" t="s">
        <v>4682</v>
      </c>
      <c r="Y1400" s="107"/>
      <c r="Z1400" s="107"/>
      <c r="AA1400" s="107"/>
      <c r="AB1400" s="107"/>
      <c r="AC1400" s="107"/>
      <c r="AD1400" s="107" t="s">
        <v>1331</v>
      </c>
      <c r="AE1400" s="110"/>
      <c r="AF1400" s="106"/>
      <c r="AG1400" s="108">
        <v>3.0506770275584257E-4</v>
      </c>
      <c r="AH1400" s="108">
        <v>3.1865385564411899E-4</v>
      </c>
      <c r="AI1400" s="108">
        <v>0.54873760021241724</v>
      </c>
      <c r="AJ1400" s="107" t="s">
        <v>1267</v>
      </c>
      <c r="AK1400" s="97">
        <v>74.073579703093245</v>
      </c>
      <c r="AL1400" s="108">
        <v>6.1143883550349274E-4</v>
      </c>
      <c r="AM1400" s="111"/>
      <c r="AN1400" s="112">
        <v>20</v>
      </c>
      <c r="AO1400" s="113" t="s">
        <v>1266</v>
      </c>
      <c r="AP1400" s="113" t="s">
        <v>1267</v>
      </c>
      <c r="AQ1400" s="113" t="s">
        <v>1365</v>
      </c>
      <c r="AR1400" s="114" t="s">
        <v>1267</v>
      </c>
      <c r="AS1400" s="114"/>
      <c r="AT1400" s="107"/>
    </row>
    <row r="1401" spans="1:46" x14ac:dyDescent="0.25">
      <c r="A1401" s="106" t="s">
        <v>1530</v>
      </c>
      <c r="B1401" s="107" t="s">
        <v>1271</v>
      </c>
      <c r="C1401" s="107" t="s">
        <v>1257</v>
      </c>
      <c r="D1401" s="107" t="s">
        <v>21</v>
      </c>
      <c r="E1401" s="107" t="s">
        <v>22</v>
      </c>
      <c r="F1401" s="107" t="s">
        <v>23</v>
      </c>
      <c r="G1401" s="107" t="s">
        <v>557</v>
      </c>
      <c r="H1401" s="107" t="s">
        <v>1523</v>
      </c>
      <c r="I1401" s="107" t="s">
        <v>1434</v>
      </c>
      <c r="J1401" s="107" t="s">
        <v>1441</v>
      </c>
      <c r="K1401" s="107" t="s">
        <v>1436</v>
      </c>
      <c r="L1401" s="108">
        <v>2.513154736041884</v>
      </c>
      <c r="M1401" s="93">
        <v>1.5</v>
      </c>
      <c r="N1401" s="108">
        <v>2.2467775919395465</v>
      </c>
      <c r="O1401" s="107" t="s">
        <v>1528</v>
      </c>
      <c r="P1401" s="107"/>
      <c r="Q1401" s="107" t="s">
        <v>1259</v>
      </c>
      <c r="R1401" s="107" t="s">
        <v>1523</v>
      </c>
      <c r="S1401" s="107"/>
      <c r="T1401" s="93">
        <v>2.8</v>
      </c>
      <c r="U1401" s="109">
        <v>30</v>
      </c>
      <c r="V1401" s="110">
        <v>45200</v>
      </c>
      <c r="W1401" s="110">
        <v>45930</v>
      </c>
      <c r="X1401" s="107" t="s">
        <v>4682</v>
      </c>
      <c r="Y1401" s="107"/>
      <c r="Z1401" s="107"/>
      <c r="AA1401" s="107"/>
      <c r="AB1401" s="107"/>
      <c r="AC1401" s="107"/>
      <c r="AD1401" s="107" t="s">
        <v>1331</v>
      </c>
      <c r="AE1401" s="110"/>
      <c r="AF1401" s="106"/>
      <c r="AG1401" s="108">
        <v>3.896479284078704E-4</v>
      </c>
      <c r="AH1401" s="108">
        <v>4.0700085131687585E-4</v>
      </c>
      <c r="AI1401" s="108">
        <v>0.70087546872635831</v>
      </c>
      <c r="AJ1401" s="107" t="s">
        <v>1267</v>
      </c>
      <c r="AK1401" s="97">
        <v>52.227280640623135</v>
      </c>
      <c r="AL1401" s="108">
        <v>7.8096066364892708E-4</v>
      </c>
      <c r="AM1401" s="111"/>
      <c r="AN1401" s="112">
        <v>20</v>
      </c>
      <c r="AO1401" s="113" t="s">
        <v>1266</v>
      </c>
      <c r="AP1401" s="113" t="s">
        <v>1267</v>
      </c>
      <c r="AQ1401" s="113" t="s">
        <v>1365</v>
      </c>
      <c r="AR1401" s="114" t="s">
        <v>1267</v>
      </c>
      <c r="AS1401" s="114"/>
      <c r="AT1401" s="107"/>
    </row>
    <row r="1402" spans="1:46" x14ac:dyDescent="0.25">
      <c r="A1402" s="106" t="s">
        <v>1533</v>
      </c>
      <c r="B1402" s="107" t="s">
        <v>1269</v>
      </c>
      <c r="C1402" s="107" t="s">
        <v>1257</v>
      </c>
      <c r="D1402" s="107" t="s">
        <v>21</v>
      </c>
      <c r="E1402" s="107" t="s">
        <v>22</v>
      </c>
      <c r="F1402" s="107" t="s">
        <v>23</v>
      </c>
      <c r="G1402" s="107" t="s">
        <v>557</v>
      </c>
      <c r="H1402" s="107" t="s">
        <v>1523</v>
      </c>
      <c r="I1402" s="107" t="s">
        <v>1434</v>
      </c>
      <c r="J1402" s="107" t="s">
        <v>1435</v>
      </c>
      <c r="K1402" s="107" t="s">
        <v>1446</v>
      </c>
      <c r="L1402" s="108">
        <v>2.3868781714740965</v>
      </c>
      <c r="M1402" s="93">
        <v>1.1000000000000001</v>
      </c>
      <c r="N1402" s="108">
        <v>2.1338854760705286</v>
      </c>
      <c r="O1402" s="107" t="s">
        <v>1532</v>
      </c>
      <c r="P1402" s="107"/>
      <c r="Q1402" s="107" t="s">
        <v>1259</v>
      </c>
      <c r="R1402" s="107" t="s">
        <v>1523</v>
      </c>
      <c r="S1402" s="107"/>
      <c r="T1402" s="93">
        <v>2.11</v>
      </c>
      <c r="U1402" s="109">
        <v>30</v>
      </c>
      <c r="V1402" s="110">
        <v>45200</v>
      </c>
      <c r="W1402" s="110">
        <v>45930</v>
      </c>
      <c r="X1402" s="107" t="s">
        <v>4682</v>
      </c>
      <c r="Y1402" s="107"/>
      <c r="Z1402" s="107"/>
      <c r="AA1402" s="107"/>
      <c r="AB1402" s="107"/>
      <c r="AC1402" s="107"/>
      <c r="AD1402" s="107" t="s">
        <v>1331</v>
      </c>
      <c r="AE1402" s="110"/>
      <c r="AF1402" s="106"/>
      <c r="AG1402" s="108">
        <v>3.6956589957732531E-4</v>
      </c>
      <c r="AH1402" s="108">
        <v>3.8602447178471969E-4</v>
      </c>
      <c r="AI1402" s="108">
        <v>0.88213683142397781</v>
      </c>
      <c r="AJ1402" s="107" t="s">
        <v>1267</v>
      </c>
      <c r="AK1402" s="97">
        <v>36.036247858012601</v>
      </c>
      <c r="AL1402" s="108">
        <v>7.4071080366121364E-4</v>
      </c>
      <c r="AM1402" s="111"/>
      <c r="AN1402" s="112">
        <v>20</v>
      </c>
      <c r="AO1402" s="113" t="s">
        <v>1266</v>
      </c>
      <c r="AP1402" s="113" t="s">
        <v>1267</v>
      </c>
      <c r="AQ1402" s="113" t="s">
        <v>1365</v>
      </c>
      <c r="AR1402" s="114" t="s">
        <v>1267</v>
      </c>
      <c r="AS1402" s="114"/>
      <c r="AT1402" s="107"/>
    </row>
    <row r="1403" spans="1:46" x14ac:dyDescent="0.25">
      <c r="A1403" s="106" t="s">
        <v>1534</v>
      </c>
      <c r="B1403" s="107" t="s">
        <v>1271</v>
      </c>
      <c r="C1403" s="107" t="s">
        <v>1257</v>
      </c>
      <c r="D1403" s="107" t="s">
        <v>21</v>
      </c>
      <c r="E1403" s="107" t="s">
        <v>22</v>
      </c>
      <c r="F1403" s="107" t="s">
        <v>23</v>
      </c>
      <c r="G1403" s="107" t="s">
        <v>557</v>
      </c>
      <c r="H1403" s="107" t="s">
        <v>1523</v>
      </c>
      <c r="I1403" s="107" t="s">
        <v>1434</v>
      </c>
      <c r="J1403" s="107" t="s">
        <v>1435</v>
      </c>
      <c r="K1403" s="107" t="s">
        <v>1446</v>
      </c>
      <c r="L1403" s="108">
        <v>1.953265919058591</v>
      </c>
      <c r="M1403" s="93">
        <v>1.2</v>
      </c>
      <c r="N1403" s="108">
        <v>1.7462331447811448</v>
      </c>
      <c r="O1403" s="107" t="s">
        <v>1532</v>
      </c>
      <c r="P1403" s="107"/>
      <c r="Q1403" s="107" t="s">
        <v>1259</v>
      </c>
      <c r="R1403" s="107" t="s">
        <v>1523</v>
      </c>
      <c r="S1403" s="107"/>
      <c r="T1403" s="93">
        <v>2.11</v>
      </c>
      <c r="U1403" s="109">
        <v>30</v>
      </c>
      <c r="V1403" s="110">
        <v>45200</v>
      </c>
      <c r="W1403" s="110">
        <v>45930</v>
      </c>
      <c r="X1403" s="107" t="s">
        <v>4682</v>
      </c>
      <c r="Y1403" s="107"/>
      <c r="Z1403" s="107"/>
      <c r="AA1403" s="107"/>
      <c r="AB1403" s="107"/>
      <c r="AC1403" s="107"/>
      <c r="AD1403" s="107" t="s">
        <v>1331</v>
      </c>
      <c r="AE1403" s="110"/>
      <c r="AF1403" s="106"/>
      <c r="AG1403" s="108">
        <v>3.0208935703058924E-4</v>
      </c>
      <c r="AH1403" s="108">
        <v>3.1554286965569819E-4</v>
      </c>
      <c r="AI1403" s="108">
        <v>0.72107342296096633</v>
      </c>
      <c r="AJ1403" s="107" t="s">
        <v>1267</v>
      </c>
      <c r="AK1403" s="97">
        <v>50.020123969699604</v>
      </c>
      <c r="AL1403" s="108">
        <v>6.0546941879525062E-4</v>
      </c>
      <c r="AM1403" s="111"/>
      <c r="AN1403" s="112">
        <v>20</v>
      </c>
      <c r="AO1403" s="113" t="s">
        <v>1266</v>
      </c>
      <c r="AP1403" s="113" t="s">
        <v>1267</v>
      </c>
      <c r="AQ1403" s="113" t="s">
        <v>1365</v>
      </c>
      <c r="AR1403" s="114" t="s">
        <v>1267</v>
      </c>
      <c r="AS1403" s="114"/>
      <c r="AT1403" s="107"/>
    </row>
    <row r="1404" spans="1:46" x14ac:dyDescent="0.25">
      <c r="A1404" s="106" t="s">
        <v>1537</v>
      </c>
      <c r="B1404" s="107" t="s">
        <v>1269</v>
      </c>
      <c r="C1404" s="107" t="s">
        <v>1257</v>
      </c>
      <c r="D1404" s="107" t="s">
        <v>21</v>
      </c>
      <c r="E1404" s="107" t="s">
        <v>22</v>
      </c>
      <c r="F1404" s="107" t="s">
        <v>23</v>
      </c>
      <c r="G1404" s="107" t="s">
        <v>557</v>
      </c>
      <c r="H1404" s="107" t="s">
        <v>1523</v>
      </c>
      <c r="I1404" s="107" t="s">
        <v>1434</v>
      </c>
      <c r="J1404" s="107" t="s">
        <v>1441</v>
      </c>
      <c r="K1404" s="107" t="s">
        <v>1446</v>
      </c>
      <c r="L1404" s="108">
        <v>3.7333091536818843</v>
      </c>
      <c r="M1404" s="93">
        <v>1.4</v>
      </c>
      <c r="N1404" s="108">
        <v>3.337604020151133</v>
      </c>
      <c r="O1404" s="107" t="s">
        <v>1536</v>
      </c>
      <c r="P1404" s="107"/>
      <c r="Q1404" s="107" t="s">
        <v>1259</v>
      </c>
      <c r="R1404" s="107" t="s">
        <v>1523</v>
      </c>
      <c r="S1404" s="107"/>
      <c r="T1404" s="93">
        <v>2.8</v>
      </c>
      <c r="U1404" s="109">
        <v>30</v>
      </c>
      <c r="V1404" s="110">
        <v>45200</v>
      </c>
      <c r="W1404" s="110">
        <v>45930</v>
      </c>
      <c r="X1404" s="107" t="s">
        <v>4682</v>
      </c>
      <c r="Y1404" s="107"/>
      <c r="Z1404" s="107"/>
      <c r="AA1404" s="107"/>
      <c r="AB1404" s="107"/>
      <c r="AC1404" s="107"/>
      <c r="AD1404" s="107" t="s">
        <v>1331</v>
      </c>
      <c r="AE1404" s="110"/>
      <c r="AF1404" s="106"/>
      <c r="AG1404" s="108">
        <v>5.7840014304989427E-4</v>
      </c>
      <c r="AH1404" s="108">
        <v>6.0415912278812651E-4</v>
      </c>
      <c r="AI1404" s="108">
        <v>1.0403917018830966</v>
      </c>
      <c r="AJ1404" s="107" t="s">
        <v>26</v>
      </c>
      <c r="AK1404" s="97">
        <v>26.513322590160406</v>
      </c>
      <c r="AL1404" s="108">
        <v>1.1592715542376693E-3</v>
      </c>
      <c r="AM1404" s="111"/>
      <c r="AN1404" s="112">
        <v>20</v>
      </c>
      <c r="AO1404" s="113" t="s">
        <v>1266</v>
      </c>
      <c r="AP1404" s="113" t="s">
        <v>1267</v>
      </c>
      <c r="AQ1404" s="113" t="s">
        <v>1365</v>
      </c>
      <c r="AR1404" s="114" t="s">
        <v>1267</v>
      </c>
      <c r="AS1404" s="114"/>
      <c r="AT1404" s="107"/>
    </row>
    <row r="1405" spans="1:46" x14ac:dyDescent="0.25">
      <c r="A1405" s="106" t="s">
        <v>1538</v>
      </c>
      <c r="B1405" s="107" t="s">
        <v>1271</v>
      </c>
      <c r="C1405" s="107" t="s">
        <v>1257</v>
      </c>
      <c r="D1405" s="107" t="s">
        <v>21</v>
      </c>
      <c r="E1405" s="107" t="s">
        <v>22</v>
      </c>
      <c r="F1405" s="107" t="s">
        <v>23</v>
      </c>
      <c r="G1405" s="107" t="s">
        <v>557</v>
      </c>
      <c r="H1405" s="107" t="s">
        <v>1523</v>
      </c>
      <c r="I1405" s="107" t="s">
        <v>1434</v>
      </c>
      <c r="J1405" s="107" t="s">
        <v>1441</v>
      </c>
      <c r="K1405" s="107" t="s">
        <v>1446</v>
      </c>
      <c r="L1405" s="108">
        <v>3.7830308561926529</v>
      </c>
      <c r="M1405" s="93">
        <v>1.5</v>
      </c>
      <c r="N1405" s="108">
        <v>3.3820555636363636</v>
      </c>
      <c r="O1405" s="107" t="s">
        <v>1536</v>
      </c>
      <c r="P1405" s="107"/>
      <c r="Q1405" s="107" t="s">
        <v>1259</v>
      </c>
      <c r="R1405" s="107" t="s">
        <v>1523</v>
      </c>
      <c r="S1405" s="107"/>
      <c r="T1405" s="93">
        <v>2.8</v>
      </c>
      <c r="U1405" s="109">
        <v>30</v>
      </c>
      <c r="V1405" s="110">
        <v>45200</v>
      </c>
      <c r="W1405" s="110">
        <v>45930</v>
      </c>
      <c r="X1405" s="107" t="s">
        <v>4682</v>
      </c>
      <c r="Y1405" s="107"/>
      <c r="Z1405" s="107"/>
      <c r="AA1405" s="107"/>
      <c r="AB1405" s="107"/>
      <c r="AC1405" s="107"/>
      <c r="AD1405" s="107" t="s">
        <v>1331</v>
      </c>
      <c r="AE1405" s="110"/>
      <c r="AF1405" s="106"/>
      <c r="AG1405" s="108">
        <v>5.8583696169745155E-4</v>
      </c>
      <c r="AH1405" s="108">
        <v>6.1192713924599078E-4</v>
      </c>
      <c r="AI1405" s="108">
        <v>1.0537686079961035</v>
      </c>
      <c r="AJ1405" s="107" t="s">
        <v>26</v>
      </c>
      <c r="AK1405" s="97">
        <v>25.83947811957481</v>
      </c>
      <c r="AL1405" s="108">
        <v>1.174176966028679E-3</v>
      </c>
      <c r="AM1405" s="111"/>
      <c r="AN1405" s="112">
        <v>20</v>
      </c>
      <c r="AO1405" s="113" t="s">
        <v>1266</v>
      </c>
      <c r="AP1405" s="113" t="s">
        <v>1267</v>
      </c>
      <c r="AQ1405" s="113" t="s">
        <v>1365</v>
      </c>
      <c r="AR1405" s="114" t="s">
        <v>1267</v>
      </c>
      <c r="AS1405" s="114"/>
      <c r="AT1405" s="107"/>
    </row>
    <row r="1406" spans="1:46" x14ac:dyDescent="0.25">
      <c r="A1406" s="106" t="s">
        <v>1542</v>
      </c>
      <c r="B1406" s="107" t="s">
        <v>1269</v>
      </c>
      <c r="C1406" s="107" t="s">
        <v>1257</v>
      </c>
      <c r="D1406" s="107" t="s">
        <v>21</v>
      </c>
      <c r="E1406" s="107" t="s">
        <v>22</v>
      </c>
      <c r="F1406" s="107" t="s">
        <v>23</v>
      </c>
      <c r="G1406" s="107" t="s">
        <v>557</v>
      </c>
      <c r="H1406" s="107" t="s">
        <v>1540</v>
      </c>
      <c r="I1406" s="107" t="s">
        <v>1434</v>
      </c>
      <c r="J1406" s="107" t="s">
        <v>1435</v>
      </c>
      <c r="K1406" s="107" t="s">
        <v>1436</v>
      </c>
      <c r="L1406" s="108">
        <v>1.4814289837360741</v>
      </c>
      <c r="M1406" s="93">
        <v>1.1000000000000001</v>
      </c>
      <c r="N1406" s="108">
        <v>1.3263942154882153</v>
      </c>
      <c r="O1406" s="107" t="s">
        <v>1541</v>
      </c>
      <c r="P1406" s="107"/>
      <c r="Q1406" s="107" t="s">
        <v>1259</v>
      </c>
      <c r="R1406" s="107" t="s">
        <v>1540</v>
      </c>
      <c r="S1406" s="107"/>
      <c r="T1406" s="93">
        <v>2.11</v>
      </c>
      <c r="U1406" s="109">
        <v>30</v>
      </c>
      <c r="V1406" s="110">
        <v>45200</v>
      </c>
      <c r="W1406" s="110">
        <v>45930</v>
      </c>
      <c r="X1406" s="107" t="s">
        <v>4682</v>
      </c>
      <c r="Y1406" s="107"/>
      <c r="Z1406" s="107"/>
      <c r="AA1406" s="107"/>
      <c r="AB1406" s="107"/>
      <c r="AC1406" s="107"/>
      <c r="AD1406" s="107" t="s">
        <v>1331</v>
      </c>
      <c r="AE1406" s="110"/>
      <c r="AF1406" s="106"/>
      <c r="AG1406" s="108">
        <v>1.9934031378711177E-4</v>
      </c>
      <c r="AH1406" s="108">
        <v>2.0800695065950037E-4</v>
      </c>
      <c r="AI1406" s="108">
        <v>0.51682866625055179</v>
      </c>
      <c r="AJ1406" s="107" t="s">
        <v>1267</v>
      </c>
      <c r="AK1406" s="97">
        <v>77.412590525555771</v>
      </c>
      <c r="AL1406" s="108">
        <v>4.5875396476542098E-4</v>
      </c>
      <c r="AM1406" s="111"/>
      <c r="AN1406" s="112">
        <v>20</v>
      </c>
      <c r="AO1406" s="113" t="s">
        <v>1266</v>
      </c>
      <c r="AP1406" s="113" t="s">
        <v>1267</v>
      </c>
      <c r="AQ1406" s="113" t="s">
        <v>1365</v>
      </c>
      <c r="AR1406" s="114" t="s">
        <v>1267</v>
      </c>
      <c r="AS1406" s="114"/>
      <c r="AT1406" s="107"/>
    </row>
    <row r="1407" spans="1:46" x14ac:dyDescent="0.25">
      <c r="A1407" s="106" t="s">
        <v>1543</v>
      </c>
      <c r="B1407" s="107" t="s">
        <v>1271</v>
      </c>
      <c r="C1407" s="107" t="s">
        <v>1257</v>
      </c>
      <c r="D1407" s="107" t="s">
        <v>21</v>
      </c>
      <c r="E1407" s="107" t="s">
        <v>22</v>
      </c>
      <c r="F1407" s="107" t="s">
        <v>23</v>
      </c>
      <c r="G1407" s="107" t="s">
        <v>557</v>
      </c>
      <c r="H1407" s="107" t="s">
        <v>1540</v>
      </c>
      <c r="I1407" s="107" t="s">
        <v>1434</v>
      </c>
      <c r="J1407" s="107" t="s">
        <v>1435</v>
      </c>
      <c r="K1407" s="107" t="s">
        <v>1436</v>
      </c>
      <c r="L1407" s="108">
        <v>1.4054865749259287</v>
      </c>
      <c r="M1407" s="93">
        <v>1.2</v>
      </c>
      <c r="N1407" s="108">
        <v>1.2583993450881612</v>
      </c>
      <c r="O1407" s="107" t="s">
        <v>1541</v>
      </c>
      <c r="P1407" s="107"/>
      <c r="Q1407" s="107" t="s">
        <v>1259</v>
      </c>
      <c r="R1407" s="107" t="s">
        <v>1540</v>
      </c>
      <c r="S1407" s="107"/>
      <c r="T1407" s="93">
        <v>2.11</v>
      </c>
      <c r="U1407" s="109">
        <v>30</v>
      </c>
      <c r="V1407" s="110">
        <v>45200</v>
      </c>
      <c r="W1407" s="110">
        <v>45930</v>
      </c>
      <c r="X1407" s="107" t="s">
        <v>4682</v>
      </c>
      <c r="Y1407" s="107"/>
      <c r="Z1407" s="107"/>
      <c r="AA1407" s="107"/>
      <c r="AB1407" s="107"/>
      <c r="AC1407" s="107"/>
      <c r="AD1407" s="107" t="s">
        <v>1331</v>
      </c>
      <c r="AE1407" s="110"/>
      <c r="AF1407" s="106"/>
      <c r="AG1407" s="108">
        <v>1.8950656476917206E-4</v>
      </c>
      <c r="AH1407" s="108">
        <v>1.9774566377822754E-4</v>
      </c>
      <c r="AI1407" s="108">
        <v>0.49133275279166033</v>
      </c>
      <c r="AJ1407" s="107" t="s">
        <v>1267</v>
      </c>
      <c r="AK1407" s="97">
        <v>82.657933376057827</v>
      </c>
      <c r="AL1407" s="108">
        <v>4.3612296120782747E-4</v>
      </c>
      <c r="AM1407" s="111"/>
      <c r="AN1407" s="112">
        <v>20</v>
      </c>
      <c r="AO1407" s="113" t="s">
        <v>1266</v>
      </c>
      <c r="AP1407" s="113" t="s">
        <v>1267</v>
      </c>
      <c r="AQ1407" s="113" t="s">
        <v>1365</v>
      </c>
      <c r="AR1407" s="114" t="s">
        <v>1267</v>
      </c>
      <c r="AS1407" s="114"/>
      <c r="AT1407" s="107"/>
    </row>
    <row r="1408" spans="1:46" x14ac:dyDescent="0.25">
      <c r="A1408" s="106" t="s">
        <v>1546</v>
      </c>
      <c r="B1408" s="107" t="s">
        <v>1269</v>
      </c>
      <c r="C1408" s="107" t="s">
        <v>1257</v>
      </c>
      <c r="D1408" s="107" t="s">
        <v>21</v>
      </c>
      <c r="E1408" s="107" t="s">
        <v>22</v>
      </c>
      <c r="F1408" s="107" t="s">
        <v>23</v>
      </c>
      <c r="G1408" s="107" t="s">
        <v>557</v>
      </c>
      <c r="H1408" s="107" t="s">
        <v>1540</v>
      </c>
      <c r="I1408" s="107" t="s">
        <v>1434</v>
      </c>
      <c r="J1408" s="107" t="s">
        <v>1441</v>
      </c>
      <c r="K1408" s="107" t="s">
        <v>1436</v>
      </c>
      <c r="L1408" s="108">
        <v>1.7878964553280876</v>
      </c>
      <c r="M1408" s="93">
        <v>1.4</v>
      </c>
      <c r="N1408" s="108">
        <v>1.6007891989924434</v>
      </c>
      <c r="O1408" s="107" t="s">
        <v>1545</v>
      </c>
      <c r="P1408" s="107"/>
      <c r="Q1408" s="107" t="s">
        <v>1259</v>
      </c>
      <c r="R1408" s="107" t="s">
        <v>1540</v>
      </c>
      <c r="S1408" s="107"/>
      <c r="T1408" s="93">
        <v>2.8</v>
      </c>
      <c r="U1408" s="109">
        <v>30</v>
      </c>
      <c r="V1408" s="110">
        <v>45200</v>
      </c>
      <c r="W1408" s="110">
        <v>45930</v>
      </c>
      <c r="X1408" s="107" t="s">
        <v>4682</v>
      </c>
      <c r="Y1408" s="107"/>
      <c r="Z1408" s="107"/>
      <c r="AA1408" s="107"/>
      <c r="AB1408" s="107"/>
      <c r="AC1408" s="107"/>
      <c r="AD1408" s="107" t="s">
        <v>1331</v>
      </c>
      <c r="AE1408" s="110"/>
      <c r="AF1408" s="106"/>
      <c r="AG1408" s="108">
        <v>2.4098669456867157E-4</v>
      </c>
      <c r="AH1408" s="108">
        <v>2.5146397401719486E-4</v>
      </c>
      <c r="AI1408" s="108">
        <v>0.4708352235800059</v>
      </c>
      <c r="AJ1408" s="107" t="s">
        <v>1267</v>
      </c>
      <c r="AK1408" s="97">
        <v>87.286883129646824</v>
      </c>
      <c r="AL1408" s="108">
        <v>5.5459730893751304E-4</v>
      </c>
      <c r="AM1408" s="111"/>
      <c r="AN1408" s="112">
        <v>20</v>
      </c>
      <c r="AO1408" s="113" t="s">
        <v>1266</v>
      </c>
      <c r="AP1408" s="113" t="s">
        <v>1267</v>
      </c>
      <c r="AQ1408" s="113" t="s">
        <v>1365</v>
      </c>
      <c r="AR1408" s="114" t="s">
        <v>1267</v>
      </c>
      <c r="AS1408" s="114"/>
      <c r="AT1408" s="107"/>
    </row>
    <row r="1409" spans="1:46" x14ac:dyDescent="0.25">
      <c r="A1409" s="106" t="s">
        <v>1547</v>
      </c>
      <c r="B1409" s="107" t="s">
        <v>1271</v>
      </c>
      <c r="C1409" s="107" t="s">
        <v>1257</v>
      </c>
      <c r="D1409" s="107" t="s">
        <v>21</v>
      </c>
      <c r="E1409" s="107" t="s">
        <v>22</v>
      </c>
      <c r="F1409" s="107" t="s">
        <v>23</v>
      </c>
      <c r="G1409" s="107" t="s">
        <v>557</v>
      </c>
      <c r="H1409" s="107" t="s">
        <v>1540</v>
      </c>
      <c r="I1409" s="107" t="s">
        <v>1434</v>
      </c>
      <c r="J1409" s="107" t="s">
        <v>1441</v>
      </c>
      <c r="K1409" s="107" t="s">
        <v>1436</v>
      </c>
      <c r="L1409" s="108">
        <v>2.2654222521702709</v>
      </c>
      <c r="M1409" s="93">
        <v>1.5</v>
      </c>
      <c r="N1409" s="108">
        <v>2.0283408816120909</v>
      </c>
      <c r="O1409" s="107" t="s">
        <v>1545</v>
      </c>
      <c r="P1409" s="107"/>
      <c r="Q1409" s="107" t="s">
        <v>1259</v>
      </c>
      <c r="R1409" s="107" t="s">
        <v>1540</v>
      </c>
      <c r="S1409" s="107"/>
      <c r="T1409" s="93">
        <v>2.8</v>
      </c>
      <c r="U1409" s="109">
        <v>30</v>
      </c>
      <c r="V1409" s="110">
        <v>45200</v>
      </c>
      <c r="W1409" s="110">
        <v>45930</v>
      </c>
      <c r="X1409" s="107" t="s">
        <v>4682</v>
      </c>
      <c r="Y1409" s="107"/>
      <c r="Z1409" s="107"/>
      <c r="AA1409" s="107"/>
      <c r="AB1409" s="107"/>
      <c r="AC1409" s="107"/>
      <c r="AD1409" s="107" t="s">
        <v>1331</v>
      </c>
      <c r="AE1409" s="110"/>
      <c r="AF1409" s="106"/>
      <c r="AG1409" s="108">
        <v>3.0589642344630135E-4</v>
      </c>
      <c r="AH1409" s="108">
        <v>3.1919575649241454E-4</v>
      </c>
      <c r="AI1409" s="108">
        <v>0.59765461816657095</v>
      </c>
      <c r="AJ1409" s="107" t="s">
        <v>1267</v>
      </c>
      <c r="AK1409" s="97">
        <v>63.742242601440942</v>
      </c>
      <c r="AL1409" s="108">
        <v>7.0397800824885555E-4</v>
      </c>
      <c r="AM1409" s="111"/>
      <c r="AN1409" s="112">
        <v>20</v>
      </c>
      <c r="AO1409" s="113" t="s">
        <v>1266</v>
      </c>
      <c r="AP1409" s="113" t="s">
        <v>1267</v>
      </c>
      <c r="AQ1409" s="113" t="s">
        <v>1365</v>
      </c>
      <c r="AR1409" s="114" t="s">
        <v>1267</v>
      </c>
      <c r="AS1409" s="114"/>
      <c r="AT1409" s="107"/>
    </row>
    <row r="1410" spans="1:46" x14ac:dyDescent="0.25">
      <c r="A1410" s="106" t="s">
        <v>1550</v>
      </c>
      <c r="B1410" s="107" t="s">
        <v>1269</v>
      </c>
      <c r="C1410" s="107" t="s">
        <v>1257</v>
      </c>
      <c r="D1410" s="107" t="s">
        <v>21</v>
      </c>
      <c r="E1410" s="107" t="s">
        <v>22</v>
      </c>
      <c r="F1410" s="107" t="s">
        <v>23</v>
      </c>
      <c r="G1410" s="107" t="s">
        <v>557</v>
      </c>
      <c r="H1410" s="107" t="s">
        <v>1540</v>
      </c>
      <c r="I1410" s="107" t="s">
        <v>1434</v>
      </c>
      <c r="J1410" s="107" t="s">
        <v>1435</v>
      </c>
      <c r="K1410" s="107" t="s">
        <v>1446</v>
      </c>
      <c r="L1410" s="108">
        <v>2.1128575898332986</v>
      </c>
      <c r="M1410" s="93">
        <v>1.1000000000000001</v>
      </c>
      <c r="N1410" s="108">
        <v>1.891742443324937</v>
      </c>
      <c r="O1410" s="107" t="s">
        <v>1549</v>
      </c>
      <c r="P1410" s="107"/>
      <c r="Q1410" s="107" t="s">
        <v>1259</v>
      </c>
      <c r="R1410" s="107" t="s">
        <v>1540</v>
      </c>
      <c r="S1410" s="107"/>
      <c r="T1410" s="93">
        <v>2.11</v>
      </c>
      <c r="U1410" s="109">
        <v>30</v>
      </c>
      <c r="V1410" s="110">
        <v>45200</v>
      </c>
      <c r="W1410" s="110">
        <v>45930</v>
      </c>
      <c r="X1410" s="107" t="s">
        <v>4682</v>
      </c>
      <c r="Y1410" s="107"/>
      <c r="Z1410" s="107"/>
      <c r="AA1410" s="107"/>
      <c r="AB1410" s="107"/>
      <c r="AC1410" s="107"/>
      <c r="AD1410" s="107" t="s">
        <v>1331</v>
      </c>
      <c r="AE1410" s="110"/>
      <c r="AF1410" s="106"/>
      <c r="AG1410" s="108">
        <v>2.8490755065020028E-4</v>
      </c>
      <c r="AH1410" s="108">
        <v>2.9729435910242307E-4</v>
      </c>
      <c r="AI1410" s="108">
        <v>0.73867842690621266</v>
      </c>
      <c r="AJ1410" s="107" t="s">
        <v>1267</v>
      </c>
      <c r="AK1410" s="97">
        <v>47.053932620449359</v>
      </c>
      <c r="AL1410" s="108">
        <v>6.5567504118594808E-4</v>
      </c>
      <c r="AM1410" s="111"/>
      <c r="AN1410" s="112">
        <v>20</v>
      </c>
      <c r="AO1410" s="113" t="s">
        <v>1266</v>
      </c>
      <c r="AP1410" s="113" t="s">
        <v>1267</v>
      </c>
      <c r="AQ1410" s="113" t="s">
        <v>1365</v>
      </c>
      <c r="AR1410" s="114" t="s">
        <v>1267</v>
      </c>
      <c r="AS1410" s="114"/>
      <c r="AT1410" s="107"/>
    </row>
    <row r="1411" spans="1:46" x14ac:dyDescent="0.25">
      <c r="A1411" s="106" t="s">
        <v>1551</v>
      </c>
      <c r="B1411" s="107" t="s">
        <v>1271</v>
      </c>
      <c r="C1411" s="107" t="s">
        <v>1257</v>
      </c>
      <c r="D1411" s="107" t="s">
        <v>21</v>
      </c>
      <c r="E1411" s="107" t="s">
        <v>22</v>
      </c>
      <c r="F1411" s="107" t="s">
        <v>23</v>
      </c>
      <c r="G1411" s="107" t="s">
        <v>557</v>
      </c>
      <c r="H1411" s="107" t="s">
        <v>1540</v>
      </c>
      <c r="I1411" s="107" t="s">
        <v>1434</v>
      </c>
      <c r="J1411" s="107" t="s">
        <v>1435</v>
      </c>
      <c r="K1411" s="107" t="s">
        <v>1446</v>
      </c>
      <c r="L1411" s="108">
        <v>1.7565980904033989</v>
      </c>
      <c r="M1411" s="93">
        <v>1.2</v>
      </c>
      <c r="N1411" s="108">
        <v>1.5727662760942762</v>
      </c>
      <c r="O1411" s="107" t="s">
        <v>1549</v>
      </c>
      <c r="P1411" s="107"/>
      <c r="Q1411" s="107" t="s">
        <v>1259</v>
      </c>
      <c r="R1411" s="107" t="s">
        <v>1540</v>
      </c>
      <c r="S1411" s="107"/>
      <c r="T1411" s="93">
        <v>2.11</v>
      </c>
      <c r="U1411" s="109">
        <v>30</v>
      </c>
      <c r="V1411" s="110">
        <v>45200</v>
      </c>
      <c r="W1411" s="110">
        <v>45930</v>
      </c>
      <c r="X1411" s="107" t="s">
        <v>4682</v>
      </c>
      <c r="Y1411" s="107"/>
      <c r="Z1411" s="107"/>
      <c r="AA1411" s="107"/>
      <c r="AB1411" s="107"/>
      <c r="AC1411" s="107"/>
      <c r="AD1411" s="107" t="s">
        <v>1331</v>
      </c>
      <c r="AE1411" s="110"/>
      <c r="AF1411" s="106"/>
      <c r="AG1411" s="108">
        <v>2.3660207730233037E-4</v>
      </c>
      <c r="AH1411" s="108">
        <v>2.4688872854851038E-4</v>
      </c>
      <c r="AI1411" s="108">
        <v>0.6134370600764022</v>
      </c>
      <c r="AJ1411" s="107" t="s">
        <v>1267</v>
      </c>
      <c r="AK1411" s="97">
        <v>61.493294033254244</v>
      </c>
      <c r="AL1411" s="108">
        <v>5.4450672306103471E-4</v>
      </c>
      <c r="AM1411" s="111"/>
      <c r="AN1411" s="112">
        <v>20</v>
      </c>
      <c r="AO1411" s="113" t="s">
        <v>1266</v>
      </c>
      <c r="AP1411" s="113" t="s">
        <v>1267</v>
      </c>
      <c r="AQ1411" s="113" t="s">
        <v>1365</v>
      </c>
      <c r="AR1411" s="114" t="s">
        <v>1267</v>
      </c>
      <c r="AS1411" s="114"/>
      <c r="AT1411" s="107"/>
    </row>
    <row r="1412" spans="1:46" x14ac:dyDescent="0.25">
      <c r="A1412" s="106" t="s">
        <v>1554</v>
      </c>
      <c r="B1412" s="107" t="s">
        <v>1269</v>
      </c>
      <c r="C1412" s="107" t="s">
        <v>1257</v>
      </c>
      <c r="D1412" s="107" t="s">
        <v>21</v>
      </c>
      <c r="E1412" s="107" t="s">
        <v>22</v>
      </c>
      <c r="F1412" s="107" t="s">
        <v>23</v>
      </c>
      <c r="G1412" s="107" t="s">
        <v>557</v>
      </c>
      <c r="H1412" s="107" t="s">
        <v>1540</v>
      </c>
      <c r="I1412" s="107" t="s">
        <v>1434</v>
      </c>
      <c r="J1412" s="107" t="s">
        <v>1441</v>
      </c>
      <c r="K1412" s="107" t="s">
        <v>1446</v>
      </c>
      <c r="L1412" s="108">
        <v>3.3853763726697781</v>
      </c>
      <c r="M1412" s="93">
        <v>1.4</v>
      </c>
      <c r="N1412" s="108">
        <v>3.0310893652392945</v>
      </c>
      <c r="O1412" s="107" t="s">
        <v>1553</v>
      </c>
      <c r="P1412" s="107"/>
      <c r="Q1412" s="107" t="s">
        <v>1259</v>
      </c>
      <c r="R1412" s="107" t="s">
        <v>1540</v>
      </c>
      <c r="S1412" s="107"/>
      <c r="T1412" s="93">
        <v>2.8</v>
      </c>
      <c r="U1412" s="109">
        <v>30</v>
      </c>
      <c r="V1412" s="110">
        <v>45200</v>
      </c>
      <c r="W1412" s="110">
        <v>45930</v>
      </c>
      <c r="X1412" s="107" t="s">
        <v>4682</v>
      </c>
      <c r="Y1412" s="107"/>
      <c r="Z1412" s="107"/>
      <c r="AA1412" s="107"/>
      <c r="AB1412" s="107"/>
      <c r="AC1412" s="107"/>
      <c r="AD1412" s="107" t="s">
        <v>1331</v>
      </c>
      <c r="AE1412" s="110"/>
      <c r="AF1412" s="106"/>
      <c r="AG1412" s="108">
        <v>4.5678674178202181E-4</v>
      </c>
      <c r="AH1412" s="108">
        <v>4.7664627116639999E-4</v>
      </c>
      <c r="AI1412" s="108">
        <v>0.8924612542624587</v>
      </c>
      <c r="AJ1412" s="107" t="s">
        <v>1267</v>
      </c>
      <c r="AK1412" s="97">
        <v>34.867161107077557</v>
      </c>
      <c r="AL1412" s="108">
        <v>1.0512310573995366E-3</v>
      </c>
      <c r="AM1412" s="111"/>
      <c r="AN1412" s="112">
        <v>20</v>
      </c>
      <c r="AO1412" s="113" t="s">
        <v>1266</v>
      </c>
      <c r="AP1412" s="113" t="s">
        <v>1267</v>
      </c>
      <c r="AQ1412" s="113" t="s">
        <v>1365</v>
      </c>
      <c r="AR1412" s="114" t="s">
        <v>1267</v>
      </c>
      <c r="AS1412" s="114"/>
      <c r="AT1412" s="107"/>
    </row>
    <row r="1413" spans="1:46" x14ac:dyDescent="0.25">
      <c r="A1413" s="106" t="s">
        <v>1555</v>
      </c>
      <c r="B1413" s="107" t="s">
        <v>1271</v>
      </c>
      <c r="C1413" s="107" t="s">
        <v>1257</v>
      </c>
      <c r="D1413" s="107" t="s">
        <v>21</v>
      </c>
      <c r="E1413" s="107" t="s">
        <v>22</v>
      </c>
      <c r="F1413" s="107" t="s">
        <v>23</v>
      </c>
      <c r="G1413" s="107" t="s">
        <v>557</v>
      </c>
      <c r="H1413" s="107" t="s">
        <v>1540</v>
      </c>
      <c r="I1413" s="107" t="s">
        <v>1434</v>
      </c>
      <c r="J1413" s="107" t="s">
        <v>1441</v>
      </c>
      <c r="K1413" s="107" t="s">
        <v>1446</v>
      </c>
      <c r="L1413" s="108">
        <v>3.4101212151239215</v>
      </c>
      <c r="M1413" s="93">
        <v>1.5</v>
      </c>
      <c r="N1413" s="108">
        <v>3.053244606060606</v>
      </c>
      <c r="O1413" s="107" t="s">
        <v>1553</v>
      </c>
      <c r="P1413" s="107"/>
      <c r="Q1413" s="107" t="s">
        <v>1259</v>
      </c>
      <c r="R1413" s="107" t="s">
        <v>1540</v>
      </c>
      <c r="S1413" s="107"/>
      <c r="T1413" s="93">
        <v>2.8</v>
      </c>
      <c r="U1413" s="109">
        <v>30</v>
      </c>
      <c r="V1413" s="110">
        <v>45200</v>
      </c>
      <c r="W1413" s="110">
        <v>45930</v>
      </c>
      <c r="X1413" s="107" t="s">
        <v>4682</v>
      </c>
      <c r="Y1413" s="107"/>
      <c r="Z1413" s="107"/>
      <c r="AA1413" s="107"/>
      <c r="AB1413" s="107"/>
      <c r="AC1413" s="107"/>
      <c r="AD1413" s="107" t="s">
        <v>1331</v>
      </c>
      <c r="AE1413" s="110"/>
      <c r="AF1413" s="106"/>
      <c r="AG1413" s="108">
        <v>4.5991629427659121E-4</v>
      </c>
      <c r="AH1413" s="108">
        <v>4.7991188592819584E-4</v>
      </c>
      <c r="AI1413" s="108">
        <v>0.89857571444509754</v>
      </c>
      <c r="AJ1413" s="107" t="s">
        <v>1267</v>
      </c>
      <c r="AK1413" s="97">
        <v>34.468834160264315</v>
      </c>
      <c r="AL1413" s="108">
        <v>1.0584332865299598E-3</v>
      </c>
      <c r="AM1413" s="111"/>
      <c r="AN1413" s="112">
        <v>20</v>
      </c>
      <c r="AO1413" s="113" t="s">
        <v>1266</v>
      </c>
      <c r="AP1413" s="113" t="s">
        <v>1267</v>
      </c>
      <c r="AQ1413" s="113" t="s">
        <v>1365</v>
      </c>
      <c r="AR1413" s="114" t="s">
        <v>1267</v>
      </c>
      <c r="AS1413" s="114"/>
      <c r="AT1413" s="107"/>
    </row>
    <row r="1414" spans="1:46" x14ac:dyDescent="0.25">
      <c r="A1414" s="106" t="s">
        <v>1559</v>
      </c>
      <c r="B1414" s="107" t="s">
        <v>1269</v>
      </c>
      <c r="C1414" s="107" t="s">
        <v>1257</v>
      </c>
      <c r="D1414" s="107" t="s">
        <v>21</v>
      </c>
      <c r="E1414" s="107" t="s">
        <v>22</v>
      </c>
      <c r="F1414" s="107" t="s">
        <v>23</v>
      </c>
      <c r="G1414" s="107" t="s">
        <v>557</v>
      </c>
      <c r="H1414" s="107" t="s">
        <v>1557</v>
      </c>
      <c r="I1414" s="107" t="s">
        <v>1434</v>
      </c>
      <c r="J1414" s="107" t="s">
        <v>1435</v>
      </c>
      <c r="K1414" s="107" t="s">
        <v>1436</v>
      </c>
      <c r="L1414" s="108">
        <v>1.4814289837360741</v>
      </c>
      <c r="M1414" s="93">
        <v>1.1000000000000001</v>
      </c>
      <c r="N1414" s="108">
        <v>1.3263942154882153</v>
      </c>
      <c r="O1414" s="107" t="s">
        <v>1558</v>
      </c>
      <c r="P1414" s="107"/>
      <c r="Q1414" s="107" t="s">
        <v>1259</v>
      </c>
      <c r="R1414" s="107" t="s">
        <v>1557</v>
      </c>
      <c r="S1414" s="107"/>
      <c r="T1414" s="93">
        <v>2.11</v>
      </c>
      <c r="U1414" s="109">
        <v>30</v>
      </c>
      <c r="V1414" s="110">
        <v>45200</v>
      </c>
      <c r="W1414" s="110">
        <v>45930</v>
      </c>
      <c r="X1414" s="107" t="s">
        <v>4682</v>
      </c>
      <c r="Y1414" s="107"/>
      <c r="Z1414" s="107"/>
      <c r="AA1414" s="107"/>
      <c r="AB1414" s="107"/>
      <c r="AC1414" s="107"/>
      <c r="AD1414" s="107" t="s">
        <v>1331</v>
      </c>
      <c r="AE1414" s="110"/>
      <c r="AF1414" s="106"/>
      <c r="AG1414" s="108">
        <v>1.9934031378711177E-4</v>
      </c>
      <c r="AH1414" s="108">
        <v>2.0800695065950037E-4</v>
      </c>
      <c r="AI1414" s="108">
        <v>0.51682866625055179</v>
      </c>
      <c r="AJ1414" s="107" t="s">
        <v>1267</v>
      </c>
      <c r="AK1414" s="97">
        <v>77.412590525555771</v>
      </c>
      <c r="AL1414" s="108">
        <v>4.5875396476542098E-4</v>
      </c>
      <c r="AM1414" s="111"/>
      <c r="AN1414" s="112">
        <v>20</v>
      </c>
      <c r="AO1414" s="113" t="s">
        <v>1266</v>
      </c>
      <c r="AP1414" s="113" t="s">
        <v>1267</v>
      </c>
      <c r="AQ1414" s="113" t="s">
        <v>1365</v>
      </c>
      <c r="AR1414" s="114" t="s">
        <v>1267</v>
      </c>
      <c r="AS1414" s="114"/>
      <c r="AT1414" s="107"/>
    </row>
    <row r="1415" spans="1:46" x14ac:dyDescent="0.25">
      <c r="A1415" s="106" t="s">
        <v>1560</v>
      </c>
      <c r="B1415" s="107" t="s">
        <v>1271</v>
      </c>
      <c r="C1415" s="107" t="s">
        <v>1257</v>
      </c>
      <c r="D1415" s="107" t="s">
        <v>21</v>
      </c>
      <c r="E1415" s="107" t="s">
        <v>22</v>
      </c>
      <c r="F1415" s="107" t="s">
        <v>23</v>
      </c>
      <c r="G1415" s="107" t="s">
        <v>557</v>
      </c>
      <c r="H1415" s="107" t="s">
        <v>1557</v>
      </c>
      <c r="I1415" s="107" t="s">
        <v>1434</v>
      </c>
      <c r="J1415" s="107" t="s">
        <v>1435</v>
      </c>
      <c r="K1415" s="107" t="s">
        <v>1436</v>
      </c>
      <c r="L1415" s="108">
        <v>1.4363763897594657</v>
      </c>
      <c r="M1415" s="93">
        <v>1.2</v>
      </c>
      <c r="N1415" s="108">
        <v>1.2860564735516373</v>
      </c>
      <c r="O1415" s="107" t="s">
        <v>1558</v>
      </c>
      <c r="P1415" s="107"/>
      <c r="Q1415" s="107" t="s">
        <v>1259</v>
      </c>
      <c r="R1415" s="107" t="s">
        <v>1557</v>
      </c>
      <c r="S1415" s="107"/>
      <c r="T1415" s="93">
        <v>2.11</v>
      </c>
      <c r="U1415" s="109">
        <v>30</v>
      </c>
      <c r="V1415" s="110">
        <v>45200</v>
      </c>
      <c r="W1415" s="110">
        <v>45930</v>
      </c>
      <c r="X1415" s="107" t="s">
        <v>4682</v>
      </c>
      <c r="Y1415" s="107"/>
      <c r="Z1415" s="107"/>
      <c r="AA1415" s="107"/>
      <c r="AB1415" s="107"/>
      <c r="AC1415" s="107"/>
      <c r="AD1415" s="107" t="s">
        <v>1331</v>
      </c>
      <c r="AE1415" s="110"/>
      <c r="AF1415" s="106"/>
      <c r="AG1415" s="108">
        <v>1.9367154421464836E-4</v>
      </c>
      <c r="AH1415" s="108">
        <v>2.0209172232280397E-4</v>
      </c>
      <c r="AI1415" s="108">
        <v>0.50213127483103737</v>
      </c>
      <c r="AJ1415" s="107" t="s">
        <v>1267</v>
      </c>
      <c r="AK1415" s="97">
        <v>80.371297858074342</v>
      </c>
      <c r="AL1415" s="108">
        <v>4.4570808123437308E-4</v>
      </c>
      <c r="AM1415" s="111"/>
      <c r="AN1415" s="112">
        <v>20</v>
      </c>
      <c r="AO1415" s="113" t="s">
        <v>1266</v>
      </c>
      <c r="AP1415" s="113" t="s">
        <v>1267</v>
      </c>
      <c r="AQ1415" s="113" t="s">
        <v>1365</v>
      </c>
      <c r="AR1415" s="114" t="s">
        <v>1267</v>
      </c>
      <c r="AS1415" s="114"/>
      <c r="AT1415" s="107"/>
    </row>
    <row r="1416" spans="1:46" x14ac:dyDescent="0.25">
      <c r="A1416" s="106" t="s">
        <v>1563</v>
      </c>
      <c r="B1416" s="107" t="s">
        <v>1269</v>
      </c>
      <c r="C1416" s="107" t="s">
        <v>1257</v>
      </c>
      <c r="D1416" s="107" t="s">
        <v>21</v>
      </c>
      <c r="E1416" s="107" t="s">
        <v>22</v>
      </c>
      <c r="F1416" s="107" t="s">
        <v>23</v>
      </c>
      <c r="G1416" s="107" t="s">
        <v>557</v>
      </c>
      <c r="H1416" s="107" t="s">
        <v>1557</v>
      </c>
      <c r="I1416" s="107" t="s">
        <v>1434</v>
      </c>
      <c r="J1416" s="107" t="s">
        <v>1441</v>
      </c>
      <c r="K1416" s="107" t="s">
        <v>1436</v>
      </c>
      <c r="L1416" s="108">
        <v>2.4189187336791775</v>
      </c>
      <c r="M1416" s="93">
        <v>1.4</v>
      </c>
      <c r="N1416" s="108">
        <v>2.1657736221662471</v>
      </c>
      <c r="O1416" s="107" t="s">
        <v>1562</v>
      </c>
      <c r="P1416" s="107"/>
      <c r="Q1416" s="107" t="s">
        <v>1259</v>
      </c>
      <c r="R1416" s="107" t="s">
        <v>1557</v>
      </c>
      <c r="S1416" s="107"/>
      <c r="T1416" s="93">
        <v>2.8</v>
      </c>
      <c r="U1416" s="109">
        <v>30</v>
      </c>
      <c r="V1416" s="110">
        <v>45200</v>
      </c>
      <c r="W1416" s="110">
        <v>45930</v>
      </c>
      <c r="X1416" s="107" t="s">
        <v>4682</v>
      </c>
      <c r="Y1416" s="107"/>
      <c r="Z1416" s="107"/>
      <c r="AA1416" s="107"/>
      <c r="AB1416" s="107"/>
      <c r="AC1416" s="107"/>
      <c r="AD1416" s="107" t="s">
        <v>1331</v>
      </c>
      <c r="AE1416" s="110"/>
      <c r="AF1416" s="106"/>
      <c r="AG1416" s="108">
        <v>3.2604082206349685E-4</v>
      </c>
      <c r="AH1416" s="108">
        <v>3.4021596484679306E-4</v>
      </c>
      <c r="AI1416" s="108">
        <v>0.63701236131412575</v>
      </c>
      <c r="AJ1416" s="107" t="s">
        <v>1267</v>
      </c>
      <c r="AK1416" s="97">
        <v>58.341447997519644</v>
      </c>
      <c r="AL1416" s="108">
        <v>7.5033753562134102E-4</v>
      </c>
      <c r="AM1416" s="111"/>
      <c r="AN1416" s="112">
        <v>20</v>
      </c>
      <c r="AO1416" s="113" t="s">
        <v>1266</v>
      </c>
      <c r="AP1416" s="113" t="s">
        <v>1267</v>
      </c>
      <c r="AQ1416" s="113" t="s">
        <v>1365</v>
      </c>
      <c r="AR1416" s="114" t="s">
        <v>1267</v>
      </c>
      <c r="AS1416" s="114"/>
      <c r="AT1416" s="107"/>
    </row>
    <row r="1417" spans="1:46" x14ac:dyDescent="0.25">
      <c r="A1417" s="106" t="s">
        <v>1564</v>
      </c>
      <c r="B1417" s="107" t="s">
        <v>1271</v>
      </c>
      <c r="C1417" s="107" t="s">
        <v>1257</v>
      </c>
      <c r="D1417" s="107" t="s">
        <v>21</v>
      </c>
      <c r="E1417" s="107" t="s">
        <v>22</v>
      </c>
      <c r="F1417" s="107" t="s">
        <v>23</v>
      </c>
      <c r="G1417" s="107" t="s">
        <v>557</v>
      </c>
      <c r="H1417" s="107" t="s">
        <v>1557</v>
      </c>
      <c r="I1417" s="107" t="s">
        <v>1434</v>
      </c>
      <c r="J1417" s="107" t="s">
        <v>1441</v>
      </c>
      <c r="K1417" s="107" t="s">
        <v>1436</v>
      </c>
      <c r="L1417" s="108">
        <v>3.049606877921518</v>
      </c>
      <c r="M1417" s="93">
        <v>1.5</v>
      </c>
      <c r="N1417" s="108">
        <v>2.7304588790931987</v>
      </c>
      <c r="O1417" s="107" t="s">
        <v>1562</v>
      </c>
      <c r="P1417" s="107"/>
      <c r="Q1417" s="107" t="s">
        <v>1259</v>
      </c>
      <c r="R1417" s="107" t="s">
        <v>1557</v>
      </c>
      <c r="S1417" s="107"/>
      <c r="T1417" s="93">
        <v>2.8</v>
      </c>
      <c r="U1417" s="109">
        <v>30</v>
      </c>
      <c r="V1417" s="110">
        <v>45200</v>
      </c>
      <c r="W1417" s="110">
        <v>45930</v>
      </c>
      <c r="X1417" s="107" t="s">
        <v>4682</v>
      </c>
      <c r="Y1417" s="107"/>
      <c r="Z1417" s="107"/>
      <c r="AA1417" s="107"/>
      <c r="AB1417" s="107"/>
      <c r="AC1417" s="107"/>
      <c r="AD1417" s="107" t="s">
        <v>1331</v>
      </c>
      <c r="AE1417" s="110"/>
      <c r="AF1417" s="106"/>
      <c r="AG1417" s="108">
        <v>4.1178364694694408E-4</v>
      </c>
      <c r="AH1417" s="108">
        <v>4.2968659527825028E-4</v>
      </c>
      <c r="AI1417" s="108">
        <v>0.80453506291653776</v>
      </c>
      <c r="AJ1417" s="107" t="s">
        <v>1267</v>
      </c>
      <c r="AK1417" s="97">
        <v>41.26464982131138</v>
      </c>
      <c r="AL1417" s="108">
        <v>9.4766270341192012E-4</v>
      </c>
      <c r="AM1417" s="111"/>
      <c r="AN1417" s="112">
        <v>20</v>
      </c>
      <c r="AO1417" s="113" t="s">
        <v>1266</v>
      </c>
      <c r="AP1417" s="113" t="s">
        <v>1267</v>
      </c>
      <c r="AQ1417" s="113" t="s">
        <v>1365</v>
      </c>
      <c r="AR1417" s="114" t="s">
        <v>1267</v>
      </c>
      <c r="AS1417" s="114"/>
      <c r="AT1417" s="107"/>
    </row>
    <row r="1418" spans="1:46" x14ac:dyDescent="0.25">
      <c r="A1418" s="106" t="s">
        <v>1567</v>
      </c>
      <c r="B1418" s="107" t="s">
        <v>1269</v>
      </c>
      <c r="C1418" s="107" t="s">
        <v>1257</v>
      </c>
      <c r="D1418" s="107" t="s">
        <v>21</v>
      </c>
      <c r="E1418" s="107" t="s">
        <v>22</v>
      </c>
      <c r="F1418" s="107" t="s">
        <v>23</v>
      </c>
      <c r="G1418" s="107" t="s">
        <v>557</v>
      </c>
      <c r="H1418" s="107" t="s">
        <v>1557</v>
      </c>
      <c r="I1418" s="107" t="s">
        <v>1434</v>
      </c>
      <c r="J1418" s="107" t="s">
        <v>1435</v>
      </c>
      <c r="K1418" s="107" t="s">
        <v>1446</v>
      </c>
      <c r="L1418" s="108">
        <v>2.1128575898332986</v>
      </c>
      <c r="M1418" s="93">
        <v>1.1000000000000001</v>
      </c>
      <c r="N1418" s="108">
        <v>1.891742443324937</v>
      </c>
      <c r="O1418" s="107" t="s">
        <v>1566</v>
      </c>
      <c r="P1418" s="107"/>
      <c r="Q1418" s="107" t="s">
        <v>1259</v>
      </c>
      <c r="R1418" s="107" t="s">
        <v>1557</v>
      </c>
      <c r="S1418" s="107"/>
      <c r="T1418" s="93">
        <v>2.11</v>
      </c>
      <c r="U1418" s="109">
        <v>30</v>
      </c>
      <c r="V1418" s="110">
        <v>45200</v>
      </c>
      <c r="W1418" s="110">
        <v>45930</v>
      </c>
      <c r="X1418" s="107" t="s">
        <v>4682</v>
      </c>
      <c r="Y1418" s="107"/>
      <c r="Z1418" s="107"/>
      <c r="AA1418" s="107"/>
      <c r="AB1418" s="107"/>
      <c r="AC1418" s="107"/>
      <c r="AD1418" s="107" t="s">
        <v>1331</v>
      </c>
      <c r="AE1418" s="110"/>
      <c r="AF1418" s="106"/>
      <c r="AG1418" s="108">
        <v>2.8490755065020028E-4</v>
      </c>
      <c r="AH1418" s="108">
        <v>2.9729435910242307E-4</v>
      </c>
      <c r="AI1418" s="108">
        <v>0.73867842690621266</v>
      </c>
      <c r="AJ1418" s="107" t="s">
        <v>1267</v>
      </c>
      <c r="AK1418" s="97">
        <v>47.053932620449359</v>
      </c>
      <c r="AL1418" s="108">
        <v>6.5567504118594808E-4</v>
      </c>
      <c r="AM1418" s="111"/>
      <c r="AN1418" s="112">
        <v>20</v>
      </c>
      <c r="AO1418" s="113" t="s">
        <v>1266</v>
      </c>
      <c r="AP1418" s="113" t="s">
        <v>1267</v>
      </c>
      <c r="AQ1418" s="113" t="s">
        <v>1365</v>
      </c>
      <c r="AR1418" s="114" t="s">
        <v>1267</v>
      </c>
      <c r="AS1418" s="114"/>
      <c r="AT1418" s="107"/>
    </row>
    <row r="1419" spans="1:46" x14ac:dyDescent="0.25">
      <c r="A1419" s="106" t="s">
        <v>1568</v>
      </c>
      <c r="B1419" s="107" t="s">
        <v>1271</v>
      </c>
      <c r="C1419" s="107" t="s">
        <v>1257</v>
      </c>
      <c r="D1419" s="107" t="s">
        <v>21</v>
      </c>
      <c r="E1419" s="107" t="s">
        <v>22</v>
      </c>
      <c r="F1419" s="107" t="s">
        <v>23</v>
      </c>
      <c r="G1419" s="107" t="s">
        <v>557</v>
      </c>
      <c r="H1419" s="107" t="s">
        <v>1557</v>
      </c>
      <c r="I1419" s="107" t="s">
        <v>1434</v>
      </c>
      <c r="J1419" s="107" t="s">
        <v>1435</v>
      </c>
      <c r="K1419" s="107" t="s">
        <v>1446</v>
      </c>
      <c r="L1419" s="108">
        <v>1.795346577691709</v>
      </c>
      <c r="M1419" s="93">
        <v>1.2</v>
      </c>
      <c r="N1419" s="108">
        <v>1.6074596498316498</v>
      </c>
      <c r="O1419" s="107" t="s">
        <v>1566</v>
      </c>
      <c r="P1419" s="107"/>
      <c r="Q1419" s="107" t="s">
        <v>1259</v>
      </c>
      <c r="R1419" s="107" t="s">
        <v>1557</v>
      </c>
      <c r="S1419" s="107"/>
      <c r="T1419" s="93">
        <v>2.11</v>
      </c>
      <c r="U1419" s="109">
        <v>30</v>
      </c>
      <c r="V1419" s="110">
        <v>45200</v>
      </c>
      <c r="W1419" s="110">
        <v>45930</v>
      </c>
      <c r="X1419" s="107" t="s">
        <v>4682</v>
      </c>
      <c r="Y1419" s="107"/>
      <c r="Z1419" s="107"/>
      <c r="AA1419" s="107"/>
      <c r="AB1419" s="107"/>
      <c r="AC1419" s="107"/>
      <c r="AD1419" s="107" t="s">
        <v>1331</v>
      </c>
      <c r="AE1419" s="110"/>
      <c r="AF1419" s="106"/>
      <c r="AG1419" s="108">
        <v>2.4182124077223467E-4</v>
      </c>
      <c r="AH1419" s="108">
        <v>2.5233480344296277E-4</v>
      </c>
      <c r="AI1419" s="108">
        <v>0.62696875993102863</v>
      </c>
      <c r="AJ1419" s="107" t="s">
        <v>1267</v>
      </c>
      <c r="AK1419" s="97">
        <v>59.655223984834947</v>
      </c>
      <c r="AL1419" s="108">
        <v>5.5651790077561607E-4</v>
      </c>
      <c r="AM1419" s="111"/>
      <c r="AN1419" s="112">
        <v>20</v>
      </c>
      <c r="AO1419" s="113" t="s">
        <v>1266</v>
      </c>
      <c r="AP1419" s="113" t="s">
        <v>1267</v>
      </c>
      <c r="AQ1419" s="113" t="s">
        <v>1365</v>
      </c>
      <c r="AR1419" s="114" t="s">
        <v>1267</v>
      </c>
      <c r="AS1419" s="114"/>
      <c r="AT1419" s="107"/>
    </row>
    <row r="1420" spans="1:46" x14ac:dyDescent="0.25">
      <c r="A1420" s="106" t="s">
        <v>1571</v>
      </c>
      <c r="B1420" s="107" t="s">
        <v>1269</v>
      </c>
      <c r="C1420" s="107" t="s">
        <v>1257</v>
      </c>
      <c r="D1420" s="107" t="s">
        <v>21</v>
      </c>
      <c r="E1420" s="107" t="s">
        <v>22</v>
      </c>
      <c r="F1420" s="107" t="s">
        <v>23</v>
      </c>
      <c r="G1420" s="107" t="s">
        <v>557</v>
      </c>
      <c r="H1420" s="107" t="s">
        <v>1557</v>
      </c>
      <c r="I1420" s="107" t="s">
        <v>1434</v>
      </c>
      <c r="J1420" s="107" t="s">
        <v>1441</v>
      </c>
      <c r="K1420" s="107" t="s">
        <v>1446</v>
      </c>
      <c r="L1420" s="108">
        <v>4.6025903493600344</v>
      </c>
      <c r="M1420" s="108">
        <v>1.4</v>
      </c>
      <c r="N1420" s="108">
        <v>4.1209192493702762</v>
      </c>
      <c r="O1420" s="106" t="s">
        <v>1570</v>
      </c>
      <c r="P1420" s="107"/>
      <c r="Q1420" s="107" t="s">
        <v>1259</v>
      </c>
      <c r="R1420" s="107" t="s">
        <v>1557</v>
      </c>
      <c r="S1420" s="107"/>
      <c r="T1420" s="93">
        <v>2.8</v>
      </c>
      <c r="U1420" s="109">
        <v>30</v>
      </c>
      <c r="V1420" s="110">
        <v>45200</v>
      </c>
      <c r="W1420" s="110">
        <v>45930</v>
      </c>
      <c r="X1420" s="107" t="s">
        <v>4682</v>
      </c>
      <c r="Y1420" s="107"/>
      <c r="Z1420" s="107"/>
      <c r="AA1420" s="107"/>
      <c r="AB1420" s="107"/>
      <c r="AC1420" s="107"/>
      <c r="AD1420" s="107" t="s">
        <v>1331</v>
      </c>
      <c r="AE1420" s="110"/>
      <c r="AF1420" s="106"/>
      <c r="AG1420" s="108">
        <v>6.2102467141151262E-4</v>
      </c>
      <c r="AH1420" s="108">
        <v>6.4802470574308298E-4</v>
      </c>
      <c r="AI1420" s="108">
        <v>1.2133461996152524</v>
      </c>
      <c r="AJ1420" s="106" t="s">
        <v>26</v>
      </c>
      <c r="AK1420" s="108">
        <v>19.386095502515172</v>
      </c>
      <c r="AL1420" s="108">
        <v>1.4292017746667857E-3</v>
      </c>
      <c r="AM1420" s="111"/>
      <c r="AN1420" s="112">
        <v>20</v>
      </c>
      <c r="AO1420" s="113" t="s">
        <v>1266</v>
      </c>
      <c r="AP1420" s="113" t="s">
        <v>1267</v>
      </c>
      <c r="AQ1420" s="113" t="s">
        <v>1365</v>
      </c>
      <c r="AR1420" s="114" t="s">
        <v>1267</v>
      </c>
      <c r="AS1420" s="114"/>
      <c r="AT1420" s="107"/>
    </row>
    <row r="1421" spans="1:46" x14ac:dyDescent="0.25">
      <c r="A1421" s="106" t="s">
        <v>1572</v>
      </c>
      <c r="B1421" s="107" t="s">
        <v>1271</v>
      </c>
      <c r="C1421" s="107" t="s">
        <v>1257</v>
      </c>
      <c r="D1421" s="107" t="s">
        <v>21</v>
      </c>
      <c r="E1421" s="107" t="s">
        <v>22</v>
      </c>
      <c r="F1421" s="107" t="s">
        <v>23</v>
      </c>
      <c r="G1421" s="107" t="s">
        <v>557</v>
      </c>
      <c r="H1421" s="107" t="s">
        <v>1557</v>
      </c>
      <c r="I1421" s="107" t="s">
        <v>1434</v>
      </c>
      <c r="J1421" s="107" t="s">
        <v>1441</v>
      </c>
      <c r="K1421" s="107" t="s">
        <v>1446</v>
      </c>
      <c r="L1421" s="108">
        <v>4.5818038890382944</v>
      </c>
      <c r="M1421" s="108">
        <v>1.5</v>
      </c>
      <c r="N1421" s="108">
        <v>4.1023081373737371</v>
      </c>
      <c r="O1421" s="106" t="s">
        <v>1570</v>
      </c>
      <c r="P1421" s="107"/>
      <c r="Q1421" s="107" t="s">
        <v>1259</v>
      </c>
      <c r="R1421" s="107" t="s">
        <v>1557</v>
      </c>
      <c r="S1421" s="107"/>
      <c r="T1421" s="93">
        <v>2.8</v>
      </c>
      <c r="U1421" s="109">
        <v>30</v>
      </c>
      <c r="V1421" s="110">
        <v>45200</v>
      </c>
      <c r="W1421" s="110">
        <v>45930</v>
      </c>
      <c r="X1421" s="107" t="s">
        <v>4682</v>
      </c>
      <c r="Y1421" s="107"/>
      <c r="Z1421" s="107"/>
      <c r="AA1421" s="107"/>
      <c r="AB1421" s="107"/>
      <c r="AC1421" s="107"/>
      <c r="AD1421" s="107" t="s">
        <v>1331</v>
      </c>
      <c r="AE1421" s="110"/>
      <c r="AF1421" s="106"/>
      <c r="AG1421" s="108">
        <v>6.1793881589983029E-4</v>
      </c>
      <c r="AH1421" s="108">
        <v>6.4480468775993496E-4</v>
      </c>
      <c r="AI1421" s="108">
        <v>1.2073171137672594</v>
      </c>
      <c r="AJ1421" s="106" t="s">
        <v>26</v>
      </c>
      <c r="AK1421" s="108">
        <v>19.601111607518629</v>
      </c>
      <c r="AL1421" s="108">
        <v>1.4221001080556397E-3</v>
      </c>
      <c r="AM1421" s="111"/>
      <c r="AN1421" s="112">
        <v>20</v>
      </c>
      <c r="AO1421" s="113" t="s">
        <v>1266</v>
      </c>
      <c r="AP1421" s="113" t="s">
        <v>1267</v>
      </c>
      <c r="AQ1421" s="113" t="s">
        <v>1365</v>
      </c>
      <c r="AR1421" s="114" t="s">
        <v>1267</v>
      </c>
      <c r="AS1421" s="114"/>
      <c r="AT1421" s="107"/>
    </row>
    <row r="1422" spans="1:46" x14ac:dyDescent="0.25">
      <c r="A1422" s="106" t="s">
        <v>1576</v>
      </c>
      <c r="B1422" s="107" t="s">
        <v>1269</v>
      </c>
      <c r="C1422" s="107" t="s">
        <v>1257</v>
      </c>
      <c r="D1422" s="107" t="s">
        <v>21</v>
      </c>
      <c r="E1422" s="107" t="s">
        <v>22</v>
      </c>
      <c r="F1422" s="107" t="s">
        <v>23</v>
      </c>
      <c r="G1422" s="107" t="s">
        <v>557</v>
      </c>
      <c r="H1422" s="107" t="s">
        <v>1574</v>
      </c>
      <c r="I1422" s="107" t="s">
        <v>1434</v>
      </c>
      <c r="J1422" s="107" t="s">
        <v>1435</v>
      </c>
      <c r="K1422" s="107" t="s">
        <v>1436</v>
      </c>
      <c r="L1422" s="108">
        <v>12.093919605179694</v>
      </c>
      <c r="M1422" s="93">
        <v>1.1000000000000001</v>
      </c>
      <c r="N1422" s="108">
        <v>10.866844175084175</v>
      </c>
      <c r="O1422" s="107" t="s">
        <v>1575</v>
      </c>
      <c r="P1422" s="107"/>
      <c r="Q1422" s="107" t="s">
        <v>1259</v>
      </c>
      <c r="R1422" s="107" t="s">
        <v>1574</v>
      </c>
      <c r="S1422" s="107"/>
      <c r="T1422" s="93">
        <v>2.11</v>
      </c>
      <c r="U1422" s="109">
        <v>30</v>
      </c>
      <c r="V1422" s="110">
        <v>45200</v>
      </c>
      <c r="W1422" s="110">
        <v>45930</v>
      </c>
      <c r="X1422" s="107" t="s">
        <v>4682</v>
      </c>
      <c r="Y1422" s="107"/>
      <c r="Z1422" s="107"/>
      <c r="AA1422" s="107"/>
      <c r="AB1422" s="107"/>
      <c r="AC1422" s="107"/>
      <c r="AD1422" s="107" t="s">
        <v>1331</v>
      </c>
      <c r="AE1422" s="110"/>
      <c r="AF1422" s="106"/>
      <c r="AG1422" s="108">
        <v>1.009311092142228E-3</v>
      </c>
      <c r="AH1422" s="108">
        <v>1.0511078659369657E-3</v>
      </c>
      <c r="AI1422" s="108">
        <v>3.6089540165503862</v>
      </c>
      <c r="AJ1422" s="107" t="s">
        <v>26</v>
      </c>
      <c r="AK1422" s="97">
        <v>-3.2866654029359537</v>
      </c>
      <c r="AL1422" s="108">
        <v>3.7451228707827693E-3</v>
      </c>
      <c r="AM1422" s="111"/>
      <c r="AN1422" s="112">
        <v>20</v>
      </c>
      <c r="AO1422" s="113" t="s">
        <v>1266</v>
      </c>
      <c r="AP1422" s="113" t="s">
        <v>1267</v>
      </c>
      <c r="AQ1422" s="113" t="s">
        <v>1365</v>
      </c>
      <c r="AR1422" s="114" t="s">
        <v>1267</v>
      </c>
      <c r="AS1422" s="114"/>
      <c r="AT1422" s="107"/>
    </row>
    <row r="1423" spans="1:46" x14ac:dyDescent="0.25">
      <c r="A1423" s="106" t="s">
        <v>1577</v>
      </c>
      <c r="B1423" s="107" t="s">
        <v>1271</v>
      </c>
      <c r="C1423" s="107" t="s">
        <v>1257</v>
      </c>
      <c r="D1423" s="107" t="s">
        <v>21</v>
      </c>
      <c r="E1423" s="107" t="s">
        <v>22</v>
      </c>
      <c r="F1423" s="107" t="s">
        <v>23</v>
      </c>
      <c r="G1423" s="107" t="s">
        <v>557</v>
      </c>
      <c r="H1423" s="107" t="s">
        <v>1574</v>
      </c>
      <c r="I1423" s="107" t="s">
        <v>1434</v>
      </c>
      <c r="J1423" s="107" t="s">
        <v>1435</v>
      </c>
      <c r="K1423" s="107" t="s">
        <v>1436</v>
      </c>
      <c r="L1423" s="108">
        <v>11.958088075212588</v>
      </c>
      <c r="M1423" s="93">
        <v>1.2</v>
      </c>
      <c r="N1423" s="108">
        <v>10.744794408060452</v>
      </c>
      <c r="O1423" s="107" t="s">
        <v>1575</v>
      </c>
      <c r="P1423" s="107"/>
      <c r="Q1423" s="107" t="s">
        <v>1259</v>
      </c>
      <c r="R1423" s="107" t="s">
        <v>1574</v>
      </c>
      <c r="S1423" s="107"/>
      <c r="T1423" s="93">
        <v>2.11</v>
      </c>
      <c r="U1423" s="109">
        <v>30</v>
      </c>
      <c r="V1423" s="110">
        <v>45200</v>
      </c>
      <c r="W1423" s="110">
        <v>45930</v>
      </c>
      <c r="X1423" s="107" t="s">
        <v>4682</v>
      </c>
      <c r="Y1423" s="107"/>
      <c r="Z1423" s="107"/>
      <c r="AA1423" s="107"/>
      <c r="AB1423" s="107"/>
      <c r="AC1423" s="107"/>
      <c r="AD1423" s="107" t="s">
        <v>1331</v>
      </c>
      <c r="AE1423" s="110"/>
      <c r="AF1423" s="106"/>
      <c r="AG1423" s="108">
        <v>1.0000068474743634E-3</v>
      </c>
      <c r="AH1423" s="108">
        <v>1.0414183214217682E-3</v>
      </c>
      <c r="AI1423" s="108">
        <v>3.5756851944533365</v>
      </c>
      <c r="AJ1423" s="107" t="s">
        <v>26</v>
      </c>
      <c r="AK1423" s="97">
        <v>-3.1714605091448247</v>
      </c>
      <c r="AL1423" s="108">
        <v>3.7105987881958808E-3</v>
      </c>
      <c r="AM1423" s="111"/>
      <c r="AN1423" s="112">
        <v>20</v>
      </c>
      <c r="AO1423" s="113" t="s">
        <v>1266</v>
      </c>
      <c r="AP1423" s="113" t="s">
        <v>1267</v>
      </c>
      <c r="AQ1423" s="113" t="s">
        <v>1365</v>
      </c>
      <c r="AR1423" s="114" t="s">
        <v>1267</v>
      </c>
      <c r="AS1423" s="114"/>
      <c r="AT1423" s="107"/>
    </row>
    <row r="1424" spans="1:46" x14ac:dyDescent="0.25">
      <c r="A1424" s="106" t="s">
        <v>1580</v>
      </c>
      <c r="B1424" s="107" t="s">
        <v>1269</v>
      </c>
      <c r="C1424" s="107" t="s">
        <v>1257</v>
      </c>
      <c r="D1424" s="107" t="s">
        <v>21</v>
      </c>
      <c r="E1424" s="107" t="s">
        <v>22</v>
      </c>
      <c r="F1424" s="107" t="s">
        <v>23</v>
      </c>
      <c r="G1424" s="107" t="s">
        <v>557</v>
      </c>
      <c r="H1424" s="107" t="s">
        <v>1574</v>
      </c>
      <c r="I1424" s="107" t="s">
        <v>1434</v>
      </c>
      <c r="J1424" s="107" t="s">
        <v>1441</v>
      </c>
      <c r="K1424" s="107" t="s">
        <v>1436</v>
      </c>
      <c r="L1424" s="108">
        <v>10.973743285783465</v>
      </c>
      <c r="M1424" s="93">
        <v>1.4</v>
      </c>
      <c r="N1424" s="108">
        <v>9.8603233853904282</v>
      </c>
      <c r="O1424" s="107" t="s">
        <v>1579</v>
      </c>
      <c r="P1424" s="107"/>
      <c r="Q1424" s="107" t="s">
        <v>1259</v>
      </c>
      <c r="R1424" s="107" t="s">
        <v>1574</v>
      </c>
      <c r="S1424" s="107"/>
      <c r="T1424" s="93">
        <v>2.8</v>
      </c>
      <c r="U1424" s="109">
        <v>30</v>
      </c>
      <c r="V1424" s="110">
        <v>45200</v>
      </c>
      <c r="W1424" s="110">
        <v>45930</v>
      </c>
      <c r="X1424" s="107" t="s">
        <v>4682</v>
      </c>
      <c r="Y1424" s="107"/>
      <c r="Z1424" s="107"/>
      <c r="AA1424" s="107"/>
      <c r="AB1424" s="107"/>
      <c r="AC1424" s="107"/>
      <c r="AD1424" s="107" t="s">
        <v>1331</v>
      </c>
      <c r="AE1424" s="110"/>
      <c r="AF1424" s="106"/>
      <c r="AG1424" s="108">
        <v>9.1737978567922737E-4</v>
      </c>
      <c r="AH1424" s="108">
        <v>9.5536957463965278E-4</v>
      </c>
      <c r="AI1424" s="108">
        <v>2.4718942807657895</v>
      </c>
      <c r="AJ1424" s="107" t="s">
        <v>26</v>
      </c>
      <c r="AK1424" s="97">
        <v>2.4090222885406418</v>
      </c>
      <c r="AL1424" s="108">
        <v>3.4040050122196865E-3</v>
      </c>
      <c r="AM1424" s="111"/>
      <c r="AN1424" s="112">
        <v>20</v>
      </c>
      <c r="AO1424" s="113" t="s">
        <v>1266</v>
      </c>
      <c r="AP1424" s="113" t="s">
        <v>1267</v>
      </c>
      <c r="AQ1424" s="113" t="s">
        <v>1365</v>
      </c>
      <c r="AR1424" s="114" t="s">
        <v>1267</v>
      </c>
      <c r="AS1424" s="114"/>
      <c r="AT1424" s="107"/>
    </row>
    <row r="1425" spans="1:46" x14ac:dyDescent="0.25">
      <c r="A1425" s="106" t="s">
        <v>1581</v>
      </c>
      <c r="B1425" s="107" t="s">
        <v>1271</v>
      </c>
      <c r="C1425" s="107" t="s">
        <v>1257</v>
      </c>
      <c r="D1425" s="107" t="s">
        <v>21</v>
      </c>
      <c r="E1425" s="107" t="s">
        <v>22</v>
      </c>
      <c r="F1425" s="107" t="s">
        <v>23</v>
      </c>
      <c r="G1425" s="107" t="s">
        <v>557</v>
      </c>
      <c r="H1425" s="107" t="s">
        <v>1574</v>
      </c>
      <c r="I1425" s="107" t="s">
        <v>1434</v>
      </c>
      <c r="J1425" s="107" t="s">
        <v>1441</v>
      </c>
      <c r="K1425" s="107" t="s">
        <v>1436</v>
      </c>
      <c r="L1425" s="108">
        <v>14.586144630161943</v>
      </c>
      <c r="M1425" s="108">
        <v>1.5</v>
      </c>
      <c r="N1425" s="108">
        <v>13.106202619647355</v>
      </c>
      <c r="O1425" s="106" t="s">
        <v>1579</v>
      </c>
      <c r="P1425" s="107"/>
      <c r="Q1425" s="107" t="s">
        <v>1259</v>
      </c>
      <c r="R1425" s="107" t="s">
        <v>1574</v>
      </c>
      <c r="S1425" s="107"/>
      <c r="T1425" s="93">
        <v>2.8</v>
      </c>
      <c r="U1425" s="109">
        <v>30</v>
      </c>
      <c r="V1425" s="110">
        <v>45200</v>
      </c>
      <c r="W1425" s="110">
        <v>45930</v>
      </c>
      <c r="X1425" s="107" t="s">
        <v>4682</v>
      </c>
      <c r="Y1425" s="107"/>
      <c r="Z1425" s="107"/>
      <c r="AA1425" s="107"/>
      <c r="AB1425" s="107"/>
      <c r="AC1425" s="107"/>
      <c r="AD1425" s="107" t="s">
        <v>1331</v>
      </c>
      <c r="AE1425" s="110"/>
      <c r="AF1425" s="106"/>
      <c r="AG1425" s="108">
        <v>1.2215448615668961E-3</v>
      </c>
      <c r="AH1425" s="108">
        <v>1.2721304883934774E-3</v>
      </c>
      <c r="AI1425" s="108">
        <v>3.2914718681864041</v>
      </c>
      <c r="AJ1425" s="106" t="s">
        <v>26</v>
      </c>
      <c r="AK1425" s="108">
        <v>-2.0923420003106816</v>
      </c>
      <c r="AL1425" s="108">
        <v>4.5326318459766686E-3</v>
      </c>
      <c r="AM1425" s="111"/>
      <c r="AN1425" s="112">
        <v>20</v>
      </c>
      <c r="AO1425" s="113" t="s">
        <v>1266</v>
      </c>
      <c r="AP1425" s="113" t="s">
        <v>1267</v>
      </c>
      <c r="AQ1425" s="113" t="s">
        <v>1365</v>
      </c>
      <c r="AR1425" s="114" t="s">
        <v>1267</v>
      </c>
      <c r="AS1425" s="114"/>
      <c r="AT1425" s="107"/>
    </row>
    <row r="1426" spans="1:46" x14ac:dyDescent="0.25">
      <c r="A1426" s="106" t="s">
        <v>1584</v>
      </c>
      <c r="B1426" s="107" t="s">
        <v>1269</v>
      </c>
      <c r="C1426" s="107" t="s">
        <v>1257</v>
      </c>
      <c r="D1426" s="107" t="s">
        <v>21</v>
      </c>
      <c r="E1426" s="107" t="s">
        <v>22</v>
      </c>
      <c r="F1426" s="107" t="s">
        <v>23</v>
      </c>
      <c r="G1426" s="107" t="s">
        <v>557</v>
      </c>
      <c r="H1426" s="107" t="s">
        <v>1574</v>
      </c>
      <c r="I1426" s="107" t="s">
        <v>1434</v>
      </c>
      <c r="J1426" s="107" t="s">
        <v>1435</v>
      </c>
      <c r="K1426" s="107" t="s">
        <v>1446</v>
      </c>
      <c r="L1426" s="108">
        <v>17.162866191583859</v>
      </c>
      <c r="M1426" s="108">
        <v>1.1000000000000001</v>
      </c>
      <c r="N1426" s="108">
        <v>15.421484397984885</v>
      </c>
      <c r="O1426" s="106" t="s">
        <v>1583</v>
      </c>
      <c r="P1426" s="107"/>
      <c r="Q1426" s="107" t="s">
        <v>1259</v>
      </c>
      <c r="R1426" s="107" t="s">
        <v>1574</v>
      </c>
      <c r="S1426" s="107"/>
      <c r="T1426" s="93">
        <v>2.11</v>
      </c>
      <c r="U1426" s="109">
        <v>30</v>
      </c>
      <c r="V1426" s="110">
        <v>45200</v>
      </c>
      <c r="W1426" s="110">
        <v>45930</v>
      </c>
      <c r="X1426" s="107" t="s">
        <v>4682</v>
      </c>
      <c r="Y1426" s="107"/>
      <c r="Z1426" s="107"/>
      <c r="AA1426" s="107"/>
      <c r="AB1426" s="107"/>
      <c r="AC1426" s="107"/>
      <c r="AD1426" s="107" t="s">
        <v>1331</v>
      </c>
      <c r="AE1426" s="110"/>
      <c r="AF1426" s="106"/>
      <c r="AG1426" s="108">
        <v>1.4353810829367574E-3</v>
      </c>
      <c r="AH1426" s="108">
        <v>1.4948219222377676E-3</v>
      </c>
      <c r="AI1426" s="108">
        <v>5.1324357424331941</v>
      </c>
      <c r="AJ1426" s="106" t="s">
        <v>26</v>
      </c>
      <c r="AK1426" s="108">
        <v>-6.9620814566696128</v>
      </c>
      <c r="AL1426" s="108">
        <v>5.3260868367013539E-3</v>
      </c>
      <c r="AM1426" s="111"/>
      <c r="AN1426" s="112">
        <v>20</v>
      </c>
      <c r="AO1426" s="113" t="s">
        <v>1266</v>
      </c>
      <c r="AP1426" s="113" t="s">
        <v>1267</v>
      </c>
      <c r="AQ1426" s="113" t="s">
        <v>1365</v>
      </c>
      <c r="AR1426" s="114" t="s">
        <v>1267</v>
      </c>
      <c r="AS1426" s="114"/>
      <c r="AT1426" s="107"/>
    </row>
    <row r="1427" spans="1:46" x14ac:dyDescent="0.25">
      <c r="A1427" s="106" t="s">
        <v>1585</v>
      </c>
      <c r="B1427" s="107" t="s">
        <v>1271</v>
      </c>
      <c r="C1427" s="107" t="s">
        <v>1257</v>
      </c>
      <c r="D1427" s="107" t="s">
        <v>21</v>
      </c>
      <c r="E1427" s="107" t="s">
        <v>22</v>
      </c>
      <c r="F1427" s="107" t="s">
        <v>23</v>
      </c>
      <c r="G1427" s="107" t="s">
        <v>557</v>
      </c>
      <c r="H1427" s="107" t="s">
        <v>1574</v>
      </c>
      <c r="I1427" s="107" t="s">
        <v>1434</v>
      </c>
      <c r="J1427" s="107" t="s">
        <v>1435</v>
      </c>
      <c r="K1427" s="107" t="s">
        <v>1446</v>
      </c>
      <c r="L1427" s="108">
        <v>14.993908042687277</v>
      </c>
      <c r="M1427" s="93">
        <v>1.2</v>
      </c>
      <c r="N1427" s="108">
        <v>13.47259346801347</v>
      </c>
      <c r="O1427" s="107" t="s">
        <v>1583</v>
      </c>
      <c r="P1427" s="107"/>
      <c r="Q1427" s="107" t="s">
        <v>1259</v>
      </c>
      <c r="R1427" s="107" t="s">
        <v>1574</v>
      </c>
      <c r="S1427" s="107"/>
      <c r="T1427" s="93">
        <v>2.11</v>
      </c>
      <c r="U1427" s="109">
        <v>30</v>
      </c>
      <c r="V1427" s="110">
        <v>45200</v>
      </c>
      <c r="W1427" s="110">
        <v>45930</v>
      </c>
      <c r="X1427" s="107" t="s">
        <v>4682</v>
      </c>
      <c r="Y1427" s="107"/>
      <c r="Z1427" s="107"/>
      <c r="AA1427" s="107"/>
      <c r="AB1427" s="107"/>
      <c r="AC1427" s="107"/>
      <c r="AD1427" s="107" t="s">
        <v>1331</v>
      </c>
      <c r="AE1427" s="110"/>
      <c r="AF1427" s="106"/>
      <c r="AG1427" s="108">
        <v>1.2525776507635376E-3</v>
      </c>
      <c r="AH1427" s="108">
        <v>1.3044483823317289E-3</v>
      </c>
      <c r="AI1427" s="108">
        <v>4.4787926923201864</v>
      </c>
      <c r="AJ1427" s="107" t="s">
        <v>26</v>
      </c>
      <c r="AK1427" s="97">
        <v>-5.6914187195419927</v>
      </c>
      <c r="AL1427" s="108">
        <v>4.6477812874812143E-3</v>
      </c>
      <c r="AM1427" s="111"/>
      <c r="AN1427" s="112">
        <v>20</v>
      </c>
      <c r="AO1427" s="113" t="s">
        <v>1266</v>
      </c>
      <c r="AP1427" s="113" t="s">
        <v>1267</v>
      </c>
      <c r="AQ1427" s="113" t="s">
        <v>1365</v>
      </c>
      <c r="AR1427" s="114" t="s">
        <v>1267</v>
      </c>
      <c r="AS1427" s="114"/>
      <c r="AT1427" s="107"/>
    </row>
    <row r="1428" spans="1:46" x14ac:dyDescent="0.25">
      <c r="A1428" s="106" t="s">
        <v>1588</v>
      </c>
      <c r="B1428" s="107" t="s">
        <v>1269</v>
      </c>
      <c r="C1428" s="107" t="s">
        <v>1257</v>
      </c>
      <c r="D1428" s="107" t="s">
        <v>21</v>
      </c>
      <c r="E1428" s="107" t="s">
        <v>22</v>
      </c>
      <c r="F1428" s="107" t="s">
        <v>23</v>
      </c>
      <c r="G1428" s="107" t="s">
        <v>557</v>
      </c>
      <c r="H1428" s="107" t="s">
        <v>1574</v>
      </c>
      <c r="I1428" s="107" t="s">
        <v>1434</v>
      </c>
      <c r="J1428" s="107" t="s">
        <v>1441</v>
      </c>
      <c r="K1428" s="107" t="s">
        <v>1446</v>
      </c>
      <c r="L1428" s="108">
        <v>20.84659174706179</v>
      </c>
      <c r="M1428" s="93">
        <v>1.4</v>
      </c>
      <c r="N1428" s="108">
        <v>18.731451133501256</v>
      </c>
      <c r="O1428" s="107" t="s">
        <v>1587</v>
      </c>
      <c r="P1428" s="107"/>
      <c r="Q1428" s="107" t="s">
        <v>1259</v>
      </c>
      <c r="R1428" s="107" t="s">
        <v>1574</v>
      </c>
      <c r="S1428" s="107"/>
      <c r="T1428" s="93">
        <v>2.8</v>
      </c>
      <c r="U1428" s="109">
        <v>30</v>
      </c>
      <c r="V1428" s="110">
        <v>45200</v>
      </c>
      <c r="W1428" s="110">
        <v>45930</v>
      </c>
      <c r="X1428" s="107" t="s">
        <v>4682</v>
      </c>
      <c r="Y1428" s="107"/>
      <c r="Z1428" s="107"/>
      <c r="AA1428" s="107"/>
      <c r="AB1428" s="107"/>
      <c r="AC1428" s="107"/>
      <c r="AD1428" s="107" t="s">
        <v>1331</v>
      </c>
      <c r="AE1428" s="110"/>
      <c r="AF1428" s="106"/>
      <c r="AG1428" s="108">
        <v>1.7445573910630594E-3</v>
      </c>
      <c r="AH1428" s="108">
        <v>1.8168015893225246E-3</v>
      </c>
      <c r="AI1428" s="108">
        <v>4.7007373660883465</v>
      </c>
      <c r="AJ1428" s="107" t="s">
        <v>26</v>
      </c>
      <c r="AK1428" s="97">
        <v>-6.162495726278638</v>
      </c>
      <c r="AL1428" s="108">
        <v>6.4733082154047042E-3</v>
      </c>
      <c r="AM1428" s="111"/>
      <c r="AN1428" s="112">
        <v>20</v>
      </c>
      <c r="AO1428" s="113" t="s">
        <v>1266</v>
      </c>
      <c r="AP1428" s="113" t="s">
        <v>1267</v>
      </c>
      <c r="AQ1428" s="113" t="s">
        <v>1365</v>
      </c>
      <c r="AR1428" s="114" t="s">
        <v>1267</v>
      </c>
      <c r="AS1428" s="114"/>
      <c r="AT1428" s="107"/>
    </row>
    <row r="1429" spans="1:46" x14ac:dyDescent="0.25">
      <c r="A1429" s="106" t="s">
        <v>1589</v>
      </c>
      <c r="B1429" s="107" t="s">
        <v>1271</v>
      </c>
      <c r="C1429" s="107" t="s">
        <v>1257</v>
      </c>
      <c r="D1429" s="107" t="s">
        <v>21</v>
      </c>
      <c r="E1429" s="107" t="s">
        <v>22</v>
      </c>
      <c r="F1429" s="107" t="s">
        <v>23</v>
      </c>
      <c r="G1429" s="107" t="s">
        <v>557</v>
      </c>
      <c r="H1429" s="107" t="s">
        <v>1574</v>
      </c>
      <c r="I1429" s="107" t="s">
        <v>1434</v>
      </c>
      <c r="J1429" s="107" t="s">
        <v>1441</v>
      </c>
      <c r="K1429" s="107" t="s">
        <v>1446</v>
      </c>
      <c r="L1429" s="108">
        <v>21.956401815392148</v>
      </c>
      <c r="M1429" s="93">
        <v>1.5</v>
      </c>
      <c r="N1429" s="108">
        <v>19.728657454545452</v>
      </c>
      <c r="O1429" s="107" t="s">
        <v>1587</v>
      </c>
      <c r="P1429" s="107"/>
      <c r="Q1429" s="107" t="s">
        <v>1259</v>
      </c>
      <c r="R1429" s="107" t="s">
        <v>1574</v>
      </c>
      <c r="S1429" s="107"/>
      <c r="T1429" s="93">
        <v>2.8</v>
      </c>
      <c r="U1429" s="109">
        <v>30</v>
      </c>
      <c r="V1429" s="110">
        <v>45200</v>
      </c>
      <c r="W1429" s="110">
        <v>45930</v>
      </c>
      <c r="X1429" s="107" t="s">
        <v>4682</v>
      </c>
      <c r="Y1429" s="107"/>
      <c r="Z1429" s="107"/>
      <c r="AA1429" s="107"/>
      <c r="AB1429" s="107"/>
      <c r="AC1429" s="107"/>
      <c r="AD1429" s="107" t="s">
        <v>1331</v>
      </c>
      <c r="AE1429" s="110"/>
      <c r="AF1429" s="106"/>
      <c r="AG1429" s="108">
        <v>1.8365967790502176E-3</v>
      </c>
      <c r="AH1429" s="108">
        <v>1.9126524379285692E-3</v>
      </c>
      <c r="AI1429" s="108">
        <v>4.948738946592095</v>
      </c>
      <c r="AJ1429" s="107" t="s">
        <v>26</v>
      </c>
      <c r="AK1429" s="97">
        <v>-6.6388916582907394</v>
      </c>
      <c r="AL1429" s="108">
        <v>6.814827118394211E-3</v>
      </c>
      <c r="AM1429" s="111"/>
      <c r="AN1429" s="112">
        <v>20</v>
      </c>
      <c r="AO1429" s="113" t="s">
        <v>1266</v>
      </c>
      <c r="AP1429" s="113" t="s">
        <v>1267</v>
      </c>
      <c r="AQ1429" s="113" t="s">
        <v>1365</v>
      </c>
      <c r="AR1429" s="114" t="s">
        <v>1267</v>
      </c>
      <c r="AS1429" s="114"/>
      <c r="AT1429" s="107"/>
    </row>
    <row r="1430" spans="1:46" x14ac:dyDescent="0.25">
      <c r="A1430" s="106" t="s">
        <v>1599</v>
      </c>
      <c r="B1430" s="107" t="s">
        <v>1269</v>
      </c>
      <c r="C1430" s="107" t="s">
        <v>1257</v>
      </c>
      <c r="D1430" s="107" t="s">
        <v>21</v>
      </c>
      <c r="E1430" s="107" t="s">
        <v>22</v>
      </c>
      <c r="F1430" s="107" t="s">
        <v>23</v>
      </c>
      <c r="G1430" s="107" t="s">
        <v>557</v>
      </c>
      <c r="H1430" s="107" t="s">
        <v>1591</v>
      </c>
      <c r="I1430" s="107" t="s">
        <v>1434</v>
      </c>
      <c r="J1430" s="107" t="s">
        <v>1435</v>
      </c>
      <c r="K1430" s="107" t="s">
        <v>1436</v>
      </c>
      <c r="L1430" s="108">
        <v>4.92</v>
      </c>
      <c r="M1430" s="108">
        <v>1.1000000000000001</v>
      </c>
      <c r="N1430" s="108">
        <v>4.3899999999999997</v>
      </c>
      <c r="O1430" s="106" t="s">
        <v>1592</v>
      </c>
      <c r="P1430" s="107"/>
      <c r="Q1430" s="107" t="s">
        <v>1259</v>
      </c>
      <c r="R1430" s="107" t="s">
        <v>1591</v>
      </c>
      <c r="S1430" s="107"/>
      <c r="T1430" s="93">
        <v>1.67</v>
      </c>
      <c r="U1430" s="109">
        <v>30</v>
      </c>
      <c r="V1430" s="110">
        <v>45200</v>
      </c>
      <c r="W1430" s="110">
        <v>45930</v>
      </c>
      <c r="X1430" s="107" t="s">
        <v>4682</v>
      </c>
      <c r="Y1430" s="107"/>
      <c r="Z1430" s="107"/>
      <c r="AA1430" s="107"/>
      <c r="AB1430" s="107"/>
      <c r="AC1430" s="107"/>
      <c r="AD1430" s="107" t="s">
        <v>1331</v>
      </c>
      <c r="AE1430" s="110"/>
      <c r="AF1430" s="106"/>
      <c r="AG1430" s="108">
        <v>1.8959999999999999E-3</v>
      </c>
      <c r="AH1430" s="108">
        <v>0</v>
      </c>
      <c r="AI1430" s="108">
        <v>2.29</v>
      </c>
      <c r="AJ1430" s="106" t="s">
        <v>26</v>
      </c>
      <c r="AK1430" s="108">
        <v>0.43</v>
      </c>
      <c r="AL1430" s="108">
        <v>1.6666666666666668E-3</v>
      </c>
      <c r="AM1430" s="111"/>
      <c r="AN1430" s="112">
        <v>20</v>
      </c>
      <c r="AO1430" s="113" t="s">
        <v>1266</v>
      </c>
      <c r="AP1430" s="113" t="s">
        <v>1267</v>
      </c>
      <c r="AQ1430" s="113" t="s">
        <v>1365</v>
      </c>
      <c r="AR1430" s="114" t="s">
        <v>1267</v>
      </c>
      <c r="AS1430" s="114"/>
      <c r="AT1430" s="107"/>
    </row>
    <row r="1431" spans="1:46" x14ac:dyDescent="0.25">
      <c r="A1431" s="106" t="s">
        <v>1601</v>
      </c>
      <c r="B1431" s="107" t="s">
        <v>1269</v>
      </c>
      <c r="C1431" s="107" t="s">
        <v>1257</v>
      </c>
      <c r="D1431" s="107" t="s">
        <v>21</v>
      </c>
      <c r="E1431" s="107" t="s">
        <v>22</v>
      </c>
      <c r="F1431" s="107" t="s">
        <v>23</v>
      </c>
      <c r="G1431" s="107" t="s">
        <v>557</v>
      </c>
      <c r="H1431" s="107" t="s">
        <v>1591</v>
      </c>
      <c r="I1431" s="107" t="s">
        <v>1434</v>
      </c>
      <c r="J1431" s="107" t="s">
        <v>1441</v>
      </c>
      <c r="K1431" s="107" t="s">
        <v>1436</v>
      </c>
      <c r="L1431" s="108">
        <v>5.53</v>
      </c>
      <c r="M1431" s="108">
        <v>1.4</v>
      </c>
      <c r="N1431" s="108">
        <v>4.9400000000000004</v>
      </c>
      <c r="O1431" s="106" t="s">
        <v>1594</v>
      </c>
      <c r="P1431" s="107"/>
      <c r="Q1431" s="107" t="s">
        <v>1259</v>
      </c>
      <c r="R1431" s="107" t="s">
        <v>1591</v>
      </c>
      <c r="S1431" s="107"/>
      <c r="T1431" s="93">
        <v>1.85</v>
      </c>
      <c r="U1431" s="109">
        <v>30</v>
      </c>
      <c r="V1431" s="110">
        <v>45200</v>
      </c>
      <c r="W1431" s="110">
        <v>45930</v>
      </c>
      <c r="X1431" s="107" t="s">
        <v>4682</v>
      </c>
      <c r="Y1431" s="107"/>
      <c r="Z1431" s="107"/>
      <c r="AA1431" s="107"/>
      <c r="AB1431" s="107"/>
      <c r="AC1431" s="107"/>
      <c r="AD1431" s="107" t="s">
        <v>1331</v>
      </c>
      <c r="AE1431" s="110"/>
      <c r="AF1431" s="106"/>
      <c r="AG1431" s="108">
        <v>2.1329999999999999E-3</v>
      </c>
      <c r="AH1431" s="108">
        <v>0</v>
      </c>
      <c r="AI1431" s="108">
        <v>2.3199999999999998</v>
      </c>
      <c r="AJ1431" s="106" t="s">
        <v>26</v>
      </c>
      <c r="AK1431" s="108">
        <v>0.11</v>
      </c>
      <c r="AL1431" s="108">
        <v>1.6666666666666668E-3</v>
      </c>
      <c r="AM1431" s="111"/>
      <c r="AN1431" s="112">
        <v>20</v>
      </c>
      <c r="AO1431" s="113" t="s">
        <v>1266</v>
      </c>
      <c r="AP1431" s="113" t="s">
        <v>1267</v>
      </c>
      <c r="AQ1431" s="113" t="s">
        <v>1365</v>
      </c>
      <c r="AR1431" s="114" t="s">
        <v>1267</v>
      </c>
      <c r="AS1431" s="114"/>
      <c r="AT1431" s="107"/>
    </row>
    <row r="1432" spans="1:46" x14ac:dyDescent="0.25">
      <c r="A1432" s="106" t="s">
        <v>1602</v>
      </c>
      <c r="B1432" s="107" t="s">
        <v>1269</v>
      </c>
      <c r="C1432" s="107" t="s">
        <v>1257</v>
      </c>
      <c r="D1432" s="107" t="s">
        <v>21</v>
      </c>
      <c r="E1432" s="107" t="s">
        <v>22</v>
      </c>
      <c r="F1432" s="107" t="s">
        <v>23</v>
      </c>
      <c r="G1432" s="107" t="s">
        <v>557</v>
      </c>
      <c r="H1432" s="107" t="s">
        <v>1591</v>
      </c>
      <c r="I1432" s="107" t="s">
        <v>1434</v>
      </c>
      <c r="J1432" s="107" t="s">
        <v>1435</v>
      </c>
      <c r="K1432" s="107" t="s">
        <v>1446</v>
      </c>
      <c r="L1432" s="108">
        <v>6.23</v>
      </c>
      <c r="M1432" s="93">
        <v>1.1000000000000001</v>
      </c>
      <c r="N1432" s="108">
        <v>5.56</v>
      </c>
      <c r="O1432" s="107" t="s">
        <v>1596</v>
      </c>
      <c r="P1432" s="107"/>
      <c r="Q1432" s="107" t="s">
        <v>1259</v>
      </c>
      <c r="R1432" s="107" t="s">
        <v>1591</v>
      </c>
      <c r="S1432" s="107"/>
      <c r="T1432" s="93">
        <v>1.67</v>
      </c>
      <c r="U1432" s="109">
        <v>30</v>
      </c>
      <c r="V1432" s="110">
        <v>45200</v>
      </c>
      <c r="W1432" s="110">
        <v>45930</v>
      </c>
      <c r="X1432" s="107" t="s">
        <v>4682</v>
      </c>
      <c r="Y1432" s="107"/>
      <c r="Z1432" s="107"/>
      <c r="AA1432" s="107"/>
      <c r="AB1432" s="107"/>
      <c r="AC1432" s="107"/>
      <c r="AD1432" s="107" t="s">
        <v>1331</v>
      </c>
      <c r="AE1432" s="110"/>
      <c r="AF1432" s="106"/>
      <c r="AG1432" s="108">
        <v>2.3999999999999998E-3</v>
      </c>
      <c r="AH1432" s="108">
        <v>0</v>
      </c>
      <c r="AI1432" s="108">
        <v>2.9</v>
      </c>
      <c r="AJ1432" s="107" t="s">
        <v>26</v>
      </c>
      <c r="AK1432" s="97">
        <v>-3.92</v>
      </c>
      <c r="AL1432" s="108">
        <v>2E-3</v>
      </c>
      <c r="AM1432" s="111"/>
      <c r="AN1432" s="112">
        <v>20</v>
      </c>
      <c r="AO1432" s="113" t="s">
        <v>1266</v>
      </c>
      <c r="AP1432" s="113" t="s">
        <v>1267</v>
      </c>
      <c r="AQ1432" s="113" t="s">
        <v>1365</v>
      </c>
      <c r="AR1432" s="114" t="s">
        <v>1267</v>
      </c>
      <c r="AS1432" s="114"/>
      <c r="AT1432" s="107"/>
    </row>
    <row r="1433" spans="1:46" x14ac:dyDescent="0.25">
      <c r="A1433" s="106" t="s">
        <v>1603</v>
      </c>
      <c r="B1433" s="107" t="s">
        <v>1269</v>
      </c>
      <c r="C1433" s="107" t="s">
        <v>1257</v>
      </c>
      <c r="D1433" s="107" t="s">
        <v>21</v>
      </c>
      <c r="E1433" s="107" t="s">
        <v>22</v>
      </c>
      <c r="F1433" s="107" t="s">
        <v>23</v>
      </c>
      <c r="G1433" s="107" t="s">
        <v>557</v>
      </c>
      <c r="H1433" s="107" t="s">
        <v>1591</v>
      </c>
      <c r="I1433" s="107" t="s">
        <v>1434</v>
      </c>
      <c r="J1433" s="107" t="s">
        <v>1441</v>
      </c>
      <c r="K1433" s="107" t="s">
        <v>1446</v>
      </c>
      <c r="L1433" s="108">
        <v>7.01</v>
      </c>
      <c r="M1433" s="93">
        <v>1.4</v>
      </c>
      <c r="N1433" s="108">
        <v>6.26</v>
      </c>
      <c r="O1433" s="107" t="s">
        <v>1598</v>
      </c>
      <c r="P1433" s="107"/>
      <c r="Q1433" s="107" t="s">
        <v>1259</v>
      </c>
      <c r="R1433" s="107" t="s">
        <v>1591</v>
      </c>
      <c r="S1433" s="107"/>
      <c r="T1433" s="93">
        <v>1.85</v>
      </c>
      <c r="U1433" s="109">
        <v>30</v>
      </c>
      <c r="V1433" s="110">
        <v>45200</v>
      </c>
      <c r="W1433" s="110">
        <v>45930</v>
      </c>
      <c r="X1433" s="107" t="s">
        <v>4682</v>
      </c>
      <c r="Y1433" s="107"/>
      <c r="Z1433" s="107"/>
      <c r="AA1433" s="107"/>
      <c r="AB1433" s="107"/>
      <c r="AC1433" s="107"/>
      <c r="AD1433" s="107" t="s">
        <v>1331</v>
      </c>
      <c r="AE1433" s="110"/>
      <c r="AF1433" s="106"/>
      <c r="AG1433" s="108">
        <v>2.7009999999999998E-3</v>
      </c>
      <c r="AH1433" s="108">
        <v>0</v>
      </c>
      <c r="AI1433" s="108">
        <v>2.94</v>
      </c>
      <c r="AJ1433" s="107" t="s">
        <v>26</v>
      </c>
      <c r="AK1433" s="97">
        <v>-4.17</v>
      </c>
      <c r="AL1433" s="108">
        <v>2.3333333333333335E-3</v>
      </c>
      <c r="AM1433" s="111"/>
      <c r="AN1433" s="112">
        <v>20</v>
      </c>
      <c r="AO1433" s="113" t="s">
        <v>1266</v>
      </c>
      <c r="AP1433" s="113" t="s">
        <v>1267</v>
      </c>
      <c r="AQ1433" s="113" t="s">
        <v>1365</v>
      </c>
      <c r="AR1433" s="114" t="s">
        <v>1267</v>
      </c>
      <c r="AS1433" s="114"/>
      <c r="AT1433" s="107"/>
    </row>
    <row r="1434" spans="1:46" x14ac:dyDescent="0.25">
      <c r="A1434" s="106" t="s">
        <v>1604</v>
      </c>
      <c r="B1434" s="107" t="s">
        <v>1271</v>
      </c>
      <c r="C1434" s="107" t="s">
        <v>1257</v>
      </c>
      <c r="D1434" s="107" t="s">
        <v>21</v>
      </c>
      <c r="E1434" s="107" t="s">
        <v>22</v>
      </c>
      <c r="F1434" s="107" t="s">
        <v>23</v>
      </c>
      <c r="G1434" s="107" t="s">
        <v>557</v>
      </c>
      <c r="H1434" s="107" t="s">
        <v>1591</v>
      </c>
      <c r="I1434" s="107" t="s">
        <v>1434</v>
      </c>
      <c r="J1434" s="107" t="s">
        <v>1435</v>
      </c>
      <c r="K1434" s="107" t="s">
        <v>1436</v>
      </c>
      <c r="L1434" s="108">
        <v>5.69</v>
      </c>
      <c r="M1434" s="93">
        <v>1.2</v>
      </c>
      <c r="N1434" s="108">
        <v>5.08</v>
      </c>
      <c r="O1434" s="107" t="s">
        <v>1592</v>
      </c>
      <c r="P1434" s="107"/>
      <c r="Q1434" s="107" t="s">
        <v>1259</v>
      </c>
      <c r="R1434" s="107" t="s">
        <v>1591</v>
      </c>
      <c r="S1434" s="107"/>
      <c r="T1434" s="93">
        <v>1.67</v>
      </c>
      <c r="U1434" s="109">
        <v>30</v>
      </c>
      <c r="V1434" s="110">
        <v>45200</v>
      </c>
      <c r="W1434" s="110">
        <v>45930</v>
      </c>
      <c r="X1434" s="107" t="s">
        <v>4682</v>
      </c>
      <c r="Y1434" s="107"/>
      <c r="Z1434" s="107"/>
      <c r="AA1434" s="107"/>
      <c r="AB1434" s="107"/>
      <c r="AC1434" s="107"/>
      <c r="AD1434" s="107" t="s">
        <v>1331</v>
      </c>
      <c r="AE1434" s="110"/>
      <c r="AF1434" s="106"/>
      <c r="AG1434" s="108">
        <v>2.1930000000000001E-3</v>
      </c>
      <c r="AH1434" s="108">
        <v>0</v>
      </c>
      <c r="AI1434" s="108">
        <v>2.65</v>
      </c>
      <c r="AJ1434" s="107" t="s">
        <v>26</v>
      </c>
      <c r="AK1434" s="97">
        <v>-2.37</v>
      </c>
      <c r="AL1434" s="108">
        <v>1.6666666666666668E-3</v>
      </c>
      <c r="AM1434" s="111"/>
      <c r="AN1434" s="112">
        <v>20</v>
      </c>
      <c r="AO1434" s="113" t="s">
        <v>1266</v>
      </c>
      <c r="AP1434" s="113" t="s">
        <v>1267</v>
      </c>
      <c r="AQ1434" s="113" t="s">
        <v>1365</v>
      </c>
      <c r="AR1434" s="114" t="s">
        <v>1267</v>
      </c>
      <c r="AS1434" s="114"/>
      <c r="AT1434" s="107"/>
    </row>
    <row r="1435" spans="1:46" x14ac:dyDescent="0.25">
      <c r="A1435" s="106" t="s">
        <v>1605</v>
      </c>
      <c r="B1435" s="107" t="s">
        <v>1271</v>
      </c>
      <c r="C1435" s="107" t="s">
        <v>1257</v>
      </c>
      <c r="D1435" s="107" t="s">
        <v>21</v>
      </c>
      <c r="E1435" s="107" t="s">
        <v>22</v>
      </c>
      <c r="F1435" s="107" t="s">
        <v>23</v>
      </c>
      <c r="G1435" s="107" t="s">
        <v>557</v>
      </c>
      <c r="H1435" s="107" t="s">
        <v>1591</v>
      </c>
      <c r="I1435" s="107" t="s">
        <v>1434</v>
      </c>
      <c r="J1435" s="107" t="s">
        <v>1441</v>
      </c>
      <c r="K1435" s="107" t="s">
        <v>1436</v>
      </c>
      <c r="L1435" s="108">
        <v>6.42</v>
      </c>
      <c r="M1435" s="108">
        <v>1.5</v>
      </c>
      <c r="N1435" s="108">
        <v>5.74</v>
      </c>
      <c r="O1435" s="106" t="s">
        <v>1594</v>
      </c>
      <c r="P1435" s="107"/>
      <c r="Q1435" s="107" t="s">
        <v>1259</v>
      </c>
      <c r="R1435" s="107" t="s">
        <v>1591</v>
      </c>
      <c r="S1435" s="107"/>
      <c r="T1435" s="93">
        <v>1.85</v>
      </c>
      <c r="U1435" s="109">
        <v>30</v>
      </c>
      <c r="V1435" s="110">
        <v>45200</v>
      </c>
      <c r="W1435" s="110">
        <v>45930</v>
      </c>
      <c r="X1435" s="107" t="s">
        <v>4682</v>
      </c>
      <c r="Y1435" s="107"/>
      <c r="Z1435" s="107"/>
      <c r="AA1435" s="107"/>
      <c r="AB1435" s="107"/>
      <c r="AC1435" s="107"/>
      <c r="AD1435" s="107" t="s">
        <v>1331</v>
      </c>
      <c r="AE1435" s="110"/>
      <c r="AF1435" s="106"/>
      <c r="AG1435" s="108">
        <v>2.4740000000000001E-3</v>
      </c>
      <c r="AH1435" s="108">
        <v>0</v>
      </c>
      <c r="AI1435" s="108">
        <v>2.7</v>
      </c>
      <c r="AJ1435" s="106" t="s">
        <v>26</v>
      </c>
      <c r="AK1435" s="108">
        <v>-2.7</v>
      </c>
      <c r="AL1435" s="108">
        <v>2E-3</v>
      </c>
      <c r="AM1435" s="111"/>
      <c r="AN1435" s="112">
        <v>20</v>
      </c>
      <c r="AO1435" s="113" t="s">
        <v>1266</v>
      </c>
      <c r="AP1435" s="113" t="s">
        <v>1267</v>
      </c>
      <c r="AQ1435" s="113" t="s">
        <v>1365</v>
      </c>
      <c r="AR1435" s="114" t="s">
        <v>1267</v>
      </c>
      <c r="AS1435" s="114"/>
      <c r="AT1435" s="107"/>
    </row>
    <row r="1436" spans="1:46" x14ac:dyDescent="0.25">
      <c r="A1436" s="106" t="s">
        <v>1606</v>
      </c>
      <c r="B1436" s="107" t="s">
        <v>1271</v>
      </c>
      <c r="C1436" s="107" t="s">
        <v>1257</v>
      </c>
      <c r="D1436" s="107" t="s">
        <v>21</v>
      </c>
      <c r="E1436" s="107" t="s">
        <v>22</v>
      </c>
      <c r="F1436" s="107" t="s">
        <v>23</v>
      </c>
      <c r="G1436" s="107" t="s">
        <v>557</v>
      </c>
      <c r="H1436" s="107" t="s">
        <v>1591</v>
      </c>
      <c r="I1436" s="107" t="s">
        <v>1434</v>
      </c>
      <c r="J1436" s="107" t="s">
        <v>1435</v>
      </c>
      <c r="K1436" s="107" t="s">
        <v>1446</v>
      </c>
      <c r="L1436" s="108">
        <v>7.12</v>
      </c>
      <c r="M1436" s="108">
        <v>1.2</v>
      </c>
      <c r="N1436" s="108">
        <v>6.36</v>
      </c>
      <c r="O1436" s="106" t="s">
        <v>1596</v>
      </c>
      <c r="P1436" s="107"/>
      <c r="Q1436" s="107" t="s">
        <v>1259</v>
      </c>
      <c r="R1436" s="107" t="s">
        <v>1591</v>
      </c>
      <c r="S1436" s="107"/>
      <c r="T1436" s="93">
        <v>1.67</v>
      </c>
      <c r="U1436" s="109">
        <v>30</v>
      </c>
      <c r="V1436" s="110">
        <v>45200</v>
      </c>
      <c r="W1436" s="110">
        <v>45930</v>
      </c>
      <c r="X1436" s="107" t="s">
        <v>4682</v>
      </c>
      <c r="Y1436" s="107"/>
      <c r="Z1436" s="107"/>
      <c r="AA1436" s="107"/>
      <c r="AB1436" s="107"/>
      <c r="AC1436" s="107"/>
      <c r="AD1436" s="107" t="s">
        <v>1331</v>
      </c>
      <c r="AE1436" s="110"/>
      <c r="AF1436" s="106"/>
      <c r="AG1436" s="108">
        <v>2.7439999999999999E-3</v>
      </c>
      <c r="AH1436" s="108">
        <v>0</v>
      </c>
      <c r="AI1436" s="108">
        <v>3.31</v>
      </c>
      <c r="AJ1436" s="106" t="s">
        <v>26</v>
      </c>
      <c r="AK1436" s="108">
        <v>-5.97</v>
      </c>
      <c r="AL1436" s="108">
        <v>2.3333333333333335E-3</v>
      </c>
      <c r="AM1436" s="111"/>
      <c r="AN1436" s="112">
        <v>20</v>
      </c>
      <c r="AO1436" s="113" t="s">
        <v>1266</v>
      </c>
      <c r="AP1436" s="113" t="s">
        <v>1267</v>
      </c>
      <c r="AQ1436" s="113" t="s">
        <v>1365</v>
      </c>
      <c r="AR1436" s="114" t="s">
        <v>1267</v>
      </c>
      <c r="AS1436" s="114"/>
      <c r="AT1436" s="107"/>
    </row>
    <row r="1437" spans="1:46" x14ac:dyDescent="0.25">
      <c r="A1437" s="106" t="s">
        <v>1607</v>
      </c>
      <c r="B1437" s="107" t="s">
        <v>1271</v>
      </c>
      <c r="C1437" s="107" t="s">
        <v>1257</v>
      </c>
      <c r="D1437" s="107" t="s">
        <v>21</v>
      </c>
      <c r="E1437" s="107" t="s">
        <v>22</v>
      </c>
      <c r="F1437" s="107" t="s">
        <v>23</v>
      </c>
      <c r="G1437" s="107" t="s">
        <v>557</v>
      </c>
      <c r="H1437" s="107" t="s">
        <v>1591</v>
      </c>
      <c r="I1437" s="107" t="s">
        <v>1434</v>
      </c>
      <c r="J1437" s="107" t="s">
        <v>1441</v>
      </c>
      <c r="K1437" s="107" t="s">
        <v>1446</v>
      </c>
      <c r="L1437" s="108">
        <v>8.0299999999999994</v>
      </c>
      <c r="M1437" s="93">
        <v>1.5</v>
      </c>
      <c r="N1437" s="108">
        <v>7.18</v>
      </c>
      <c r="O1437" s="107" t="s">
        <v>1598</v>
      </c>
      <c r="P1437" s="107"/>
      <c r="Q1437" s="107" t="s">
        <v>1259</v>
      </c>
      <c r="R1437" s="107" t="s">
        <v>1591</v>
      </c>
      <c r="S1437" s="107"/>
      <c r="T1437" s="93">
        <v>1.85</v>
      </c>
      <c r="U1437" s="109">
        <v>30</v>
      </c>
      <c r="V1437" s="110">
        <v>45200</v>
      </c>
      <c r="W1437" s="110">
        <v>45930</v>
      </c>
      <c r="X1437" s="107" t="s">
        <v>4682</v>
      </c>
      <c r="Y1437" s="107"/>
      <c r="Z1437" s="107"/>
      <c r="AA1437" s="107"/>
      <c r="AB1437" s="107"/>
      <c r="AC1437" s="107"/>
      <c r="AD1437" s="107" t="s">
        <v>1331</v>
      </c>
      <c r="AE1437" s="110"/>
      <c r="AF1437" s="106"/>
      <c r="AG1437" s="108">
        <v>3.0959999999999998E-3</v>
      </c>
      <c r="AH1437" s="108">
        <v>0</v>
      </c>
      <c r="AI1437" s="108">
        <v>3.37</v>
      </c>
      <c r="AJ1437" s="107" t="s">
        <v>26</v>
      </c>
      <c r="AK1437" s="97">
        <v>-6.23</v>
      </c>
      <c r="AL1437" s="108">
        <v>2.3333333333333335E-3</v>
      </c>
      <c r="AM1437" s="111"/>
      <c r="AN1437" s="112">
        <v>20</v>
      </c>
      <c r="AO1437" s="113" t="s">
        <v>1266</v>
      </c>
      <c r="AP1437" s="113" t="s">
        <v>1267</v>
      </c>
      <c r="AQ1437" s="113" t="s">
        <v>1365</v>
      </c>
      <c r="AR1437" s="114" t="s">
        <v>1267</v>
      </c>
      <c r="AS1437" s="114"/>
      <c r="AT1437" s="107"/>
    </row>
    <row r="1438" spans="1:46" x14ac:dyDescent="0.25">
      <c r="A1438" s="106" t="s">
        <v>1701</v>
      </c>
      <c r="B1438" s="107" t="s">
        <v>1273</v>
      </c>
      <c r="C1438" s="107" t="s">
        <v>1257</v>
      </c>
      <c r="D1438" s="107" t="s">
        <v>21</v>
      </c>
      <c r="E1438" s="107" t="s">
        <v>22</v>
      </c>
      <c r="F1438" s="107" t="s">
        <v>396</v>
      </c>
      <c r="G1438" s="107" t="s">
        <v>542</v>
      </c>
      <c r="H1438" s="107" t="s">
        <v>1702</v>
      </c>
      <c r="I1438" s="107"/>
      <c r="J1438" s="107"/>
      <c r="K1438" s="107"/>
      <c r="L1438" s="108">
        <v>1669.5204977484755</v>
      </c>
      <c r="M1438" s="93">
        <v>300</v>
      </c>
      <c r="N1438" s="108">
        <v>1500</v>
      </c>
      <c r="O1438" s="107" t="s">
        <v>1703</v>
      </c>
      <c r="P1438" s="107"/>
      <c r="Q1438" s="107" t="s">
        <v>1259</v>
      </c>
      <c r="R1438" s="107" t="s">
        <v>1423</v>
      </c>
      <c r="S1438" s="107"/>
      <c r="T1438" s="93">
        <v>834</v>
      </c>
      <c r="U1438" s="109">
        <v>10</v>
      </c>
      <c r="V1438" s="110">
        <v>45200</v>
      </c>
      <c r="W1438" s="110">
        <v>45565</v>
      </c>
      <c r="X1438" s="107" t="s">
        <v>4683</v>
      </c>
      <c r="Y1438" s="107"/>
      <c r="Z1438" s="107"/>
      <c r="AA1438" s="107"/>
      <c r="AB1438" s="107"/>
      <c r="AC1438" s="107"/>
      <c r="AD1438" s="107" t="s">
        <v>1331</v>
      </c>
      <c r="AE1438" s="110"/>
      <c r="AF1438" s="106"/>
      <c r="AG1438" s="108">
        <v>0.14097536628490134</v>
      </c>
      <c r="AH1438" s="108">
        <v>0.14704029444411715</v>
      </c>
      <c r="AI1438" s="108">
        <v>0.65094062447624224</v>
      </c>
      <c r="AJ1438" s="107" t="s">
        <v>1267</v>
      </c>
      <c r="AK1438" s="97">
        <v>53.042518354421276</v>
      </c>
      <c r="AL1438" s="108">
        <v>1.5526540629060765</v>
      </c>
      <c r="AM1438" s="111"/>
      <c r="AN1438" s="112">
        <v>17</v>
      </c>
      <c r="AO1438" s="113" t="s">
        <v>1266</v>
      </c>
      <c r="AP1438" s="113" t="s">
        <v>1267</v>
      </c>
      <c r="AQ1438" s="113" t="s">
        <v>1365</v>
      </c>
      <c r="AR1438" s="114" t="s">
        <v>1267</v>
      </c>
      <c r="AS1438" s="114"/>
      <c r="AT1438" s="107"/>
    </row>
    <row r="1439" spans="1:46" x14ac:dyDescent="0.25">
      <c r="A1439" s="106" t="s">
        <v>1701</v>
      </c>
      <c r="B1439" s="107" t="s">
        <v>1273</v>
      </c>
      <c r="C1439" s="107" t="s">
        <v>1257</v>
      </c>
      <c r="D1439" s="107" t="s">
        <v>21</v>
      </c>
      <c r="E1439" s="107" t="s">
        <v>22</v>
      </c>
      <c r="F1439" s="107" t="s">
        <v>396</v>
      </c>
      <c r="G1439" s="107" t="s">
        <v>542</v>
      </c>
      <c r="H1439" s="107" t="s">
        <v>1702</v>
      </c>
      <c r="I1439" s="107"/>
      <c r="J1439" s="107"/>
      <c r="K1439" s="107"/>
      <c r="L1439" s="108">
        <v>1669.5204977484755</v>
      </c>
      <c r="M1439" s="93">
        <v>300</v>
      </c>
      <c r="N1439" s="108">
        <v>1500</v>
      </c>
      <c r="O1439" s="107" t="s">
        <v>1703</v>
      </c>
      <c r="P1439" s="107"/>
      <c r="Q1439" s="107" t="s">
        <v>1259</v>
      </c>
      <c r="R1439" s="107" t="s">
        <v>1423</v>
      </c>
      <c r="S1439" s="107"/>
      <c r="T1439" s="93">
        <v>834</v>
      </c>
      <c r="U1439" s="109">
        <v>10</v>
      </c>
      <c r="V1439" s="110">
        <v>45566</v>
      </c>
      <c r="W1439" s="110">
        <v>45930</v>
      </c>
      <c r="X1439" s="107" t="s">
        <v>4679</v>
      </c>
      <c r="Y1439" s="107"/>
      <c r="Z1439" s="107"/>
      <c r="AA1439" s="107"/>
      <c r="AB1439" s="107"/>
      <c r="AC1439" s="107"/>
      <c r="AD1439" s="107" t="s">
        <v>1331</v>
      </c>
      <c r="AE1439" s="110"/>
      <c r="AF1439" s="106"/>
      <c r="AG1439" s="108">
        <v>0.14097536628490134</v>
      </c>
      <c r="AH1439" s="108">
        <v>0.14704029444411715</v>
      </c>
      <c r="AI1439" s="108">
        <v>0.65094062447624224</v>
      </c>
      <c r="AJ1439" s="107" t="s">
        <v>1267</v>
      </c>
      <c r="AK1439" s="97">
        <v>53.042518354421276</v>
      </c>
      <c r="AL1439" s="108">
        <v>1.5526540629060765</v>
      </c>
      <c r="AM1439" s="111"/>
      <c r="AN1439" s="112">
        <v>17</v>
      </c>
      <c r="AO1439" s="113" t="s">
        <v>1266</v>
      </c>
      <c r="AP1439" s="113" t="s">
        <v>1267</v>
      </c>
      <c r="AQ1439" s="113" t="s">
        <v>1365</v>
      </c>
      <c r="AR1439" s="114" t="s">
        <v>1267</v>
      </c>
      <c r="AS1439" s="114"/>
      <c r="AT1439" s="107"/>
    </row>
    <row r="1440" spans="1:46" x14ac:dyDescent="0.25">
      <c r="A1440" s="106" t="s">
        <v>1704</v>
      </c>
      <c r="B1440" s="107" t="s">
        <v>1273</v>
      </c>
      <c r="C1440" s="107" t="s">
        <v>1257</v>
      </c>
      <c r="D1440" s="107" t="s">
        <v>21</v>
      </c>
      <c r="E1440" s="107" t="s">
        <v>22</v>
      </c>
      <c r="F1440" s="107" t="s">
        <v>396</v>
      </c>
      <c r="G1440" s="107" t="s">
        <v>1069</v>
      </c>
      <c r="H1440" s="107" t="s">
        <v>1705</v>
      </c>
      <c r="I1440" s="107" t="s">
        <v>3614</v>
      </c>
      <c r="J1440" s="107" t="s">
        <v>1706</v>
      </c>
      <c r="K1440" s="107"/>
      <c r="L1440" s="108">
        <v>1004.8796298180653</v>
      </c>
      <c r="M1440" s="93">
        <v>150</v>
      </c>
      <c r="N1440" s="108">
        <v>905.91</v>
      </c>
      <c r="O1440" s="107" t="s">
        <v>3615</v>
      </c>
      <c r="P1440" s="107"/>
      <c r="Q1440" s="107" t="s">
        <v>1259</v>
      </c>
      <c r="R1440" s="107" t="s">
        <v>1423</v>
      </c>
      <c r="S1440" s="107"/>
      <c r="T1440" s="93">
        <v>348</v>
      </c>
      <c r="U1440" s="109">
        <v>5</v>
      </c>
      <c r="V1440" s="110">
        <v>45200</v>
      </c>
      <c r="W1440" s="110">
        <v>45930</v>
      </c>
      <c r="X1440" s="107" t="s">
        <v>1707</v>
      </c>
      <c r="Y1440" s="107"/>
      <c r="Z1440" s="107"/>
      <c r="AA1440" s="107"/>
      <c r="AB1440" s="107"/>
      <c r="AC1440" s="107"/>
      <c r="AD1440" s="107" t="s">
        <v>1264</v>
      </c>
      <c r="AE1440" s="110">
        <v>44669</v>
      </c>
      <c r="AF1440" s="106" t="s">
        <v>3616</v>
      </c>
      <c r="AG1440" s="108">
        <v>0.12083178096182305</v>
      </c>
      <c r="AH1440" s="108">
        <v>0.12547566240469096</v>
      </c>
      <c r="AI1440" s="108">
        <v>1.5305259563398452</v>
      </c>
      <c r="AJ1440" s="107" t="s">
        <v>26</v>
      </c>
      <c r="AK1440" s="97">
        <v>14.377570785585339</v>
      </c>
      <c r="AL1440" s="108">
        <v>1.8690761114615999</v>
      </c>
      <c r="AM1440" s="111"/>
      <c r="AN1440" s="112">
        <v>17</v>
      </c>
      <c r="AO1440" s="113" t="s">
        <v>1266</v>
      </c>
      <c r="AP1440" s="113" t="s">
        <v>1267</v>
      </c>
      <c r="AQ1440" s="113" t="s">
        <v>1261</v>
      </c>
      <c r="AR1440" s="114" t="s">
        <v>1267</v>
      </c>
      <c r="AS1440" s="114"/>
      <c r="AT1440" s="107"/>
    </row>
    <row r="1441" spans="1:46" x14ac:dyDescent="0.25">
      <c r="A1441" s="106" t="s">
        <v>1709</v>
      </c>
      <c r="B1441" s="107" t="s">
        <v>1273</v>
      </c>
      <c r="C1441" s="107" t="s">
        <v>1257</v>
      </c>
      <c r="D1441" s="107" t="s">
        <v>21</v>
      </c>
      <c r="E1441" s="107" t="s">
        <v>22</v>
      </c>
      <c r="F1441" s="107" t="s">
        <v>396</v>
      </c>
      <c r="G1441" s="107" t="s">
        <v>1069</v>
      </c>
      <c r="H1441" s="107" t="s">
        <v>1705</v>
      </c>
      <c r="I1441" s="107" t="s">
        <v>3614</v>
      </c>
      <c r="J1441" s="107" t="s">
        <v>1710</v>
      </c>
      <c r="K1441" s="107"/>
      <c r="L1441" s="108">
        <v>311.31260239495441</v>
      </c>
      <c r="M1441" s="93">
        <v>150</v>
      </c>
      <c r="N1441" s="108">
        <v>280.64999999999998</v>
      </c>
      <c r="O1441" s="107" t="s">
        <v>3617</v>
      </c>
      <c r="P1441" s="107"/>
      <c r="Q1441" s="107" t="s">
        <v>1259</v>
      </c>
      <c r="R1441" s="107" t="s">
        <v>1423</v>
      </c>
      <c r="S1441" s="107"/>
      <c r="T1441" s="93">
        <v>348</v>
      </c>
      <c r="U1441" s="109">
        <v>5</v>
      </c>
      <c r="V1441" s="110">
        <v>45200</v>
      </c>
      <c r="W1441" s="110">
        <v>45930</v>
      </c>
      <c r="X1441" s="107" t="s">
        <v>1707</v>
      </c>
      <c r="Y1441" s="107"/>
      <c r="Z1441" s="107"/>
      <c r="AA1441" s="107"/>
      <c r="AB1441" s="107"/>
      <c r="AC1441" s="107"/>
      <c r="AD1441" s="107" t="s">
        <v>1264</v>
      </c>
      <c r="AE1441" s="110">
        <v>44669</v>
      </c>
      <c r="AF1441" s="106" t="s">
        <v>3616</v>
      </c>
      <c r="AG1441" s="108">
        <v>3.7433793130081411E-2</v>
      </c>
      <c r="AH1441" s="108">
        <v>3.8872471728287838E-2</v>
      </c>
      <c r="AI1441" s="108">
        <v>0.4741583015146299</v>
      </c>
      <c r="AJ1441" s="107" t="s">
        <v>1267</v>
      </c>
      <c r="AK1441" s="97">
        <v>94.700356639119988</v>
      </c>
      <c r="AL1441" s="108">
        <v>0.57904144045461481</v>
      </c>
      <c r="AM1441" s="111"/>
      <c r="AN1441" s="112">
        <v>17</v>
      </c>
      <c r="AO1441" s="113" t="s">
        <v>1266</v>
      </c>
      <c r="AP1441" s="113" t="s">
        <v>1267</v>
      </c>
      <c r="AQ1441" s="113" t="s">
        <v>1261</v>
      </c>
      <c r="AR1441" s="114" t="s">
        <v>1267</v>
      </c>
      <c r="AS1441" s="114"/>
      <c r="AT1441" s="107"/>
    </row>
    <row r="1442" spans="1:46" x14ac:dyDescent="0.25">
      <c r="A1442" s="106" t="s">
        <v>1745</v>
      </c>
      <c r="B1442" s="107" t="s">
        <v>1273</v>
      </c>
      <c r="C1442" s="107" t="s">
        <v>1257</v>
      </c>
      <c r="D1442" s="107" t="s">
        <v>21</v>
      </c>
      <c r="E1442" s="107" t="s">
        <v>22</v>
      </c>
      <c r="F1442" s="107" t="s">
        <v>38</v>
      </c>
      <c r="G1442" s="107" t="s">
        <v>1746</v>
      </c>
      <c r="H1442" s="107" t="s">
        <v>1747</v>
      </c>
      <c r="I1442" s="107"/>
      <c r="J1442" s="107"/>
      <c r="K1442" s="107"/>
      <c r="L1442" s="108">
        <v>4683.5846462077625</v>
      </c>
      <c r="M1442" s="93">
        <v>1000</v>
      </c>
      <c r="N1442" s="108">
        <v>4222.33</v>
      </c>
      <c r="O1442" s="107" t="s">
        <v>3638</v>
      </c>
      <c r="P1442" s="107"/>
      <c r="Q1442" s="107" t="s">
        <v>1259</v>
      </c>
      <c r="R1442" s="107" t="s">
        <v>1423</v>
      </c>
      <c r="S1442" s="107"/>
      <c r="T1442" s="93">
        <v>4080</v>
      </c>
      <c r="U1442" s="109">
        <v>15</v>
      </c>
      <c r="V1442" s="110">
        <v>45200</v>
      </c>
      <c r="W1442" s="110">
        <v>45930</v>
      </c>
      <c r="X1442" s="107" t="s">
        <v>4683</v>
      </c>
      <c r="Y1442" s="107"/>
      <c r="Z1442" s="107"/>
      <c r="AA1442" s="107"/>
      <c r="AB1442" s="107"/>
      <c r="AC1442" s="107"/>
      <c r="AD1442" s="107" t="s">
        <v>1331</v>
      </c>
      <c r="AE1442" s="110"/>
      <c r="AF1442" s="106"/>
      <c r="AG1442" s="108">
        <v>0.56317777502286059</v>
      </c>
      <c r="AH1442" s="108">
        <v>0.58482217021133032</v>
      </c>
      <c r="AI1442" s="108">
        <v>0.61091890644290514</v>
      </c>
      <c r="AJ1442" s="107" t="s">
        <v>1267</v>
      </c>
      <c r="AK1442" s="97">
        <v>68.648311948800753</v>
      </c>
      <c r="AL1442" s="108">
        <v>2.9038224806488109</v>
      </c>
      <c r="AM1442" s="111"/>
      <c r="AN1442" s="112">
        <v>17</v>
      </c>
      <c r="AO1442" s="113" t="s">
        <v>1266</v>
      </c>
      <c r="AP1442" s="113" t="s">
        <v>1267</v>
      </c>
      <c r="AQ1442" s="113" t="s">
        <v>1365</v>
      </c>
      <c r="AR1442" s="114" t="s">
        <v>1267</v>
      </c>
      <c r="AS1442" s="114"/>
      <c r="AT1442" s="107"/>
    </row>
    <row r="1443" spans="1:46" x14ac:dyDescent="0.25">
      <c r="A1443" s="106" t="s">
        <v>1749</v>
      </c>
      <c r="B1443" s="107" t="s">
        <v>1273</v>
      </c>
      <c r="C1443" s="107" t="s">
        <v>1257</v>
      </c>
      <c r="D1443" s="107" t="s">
        <v>21</v>
      </c>
      <c r="E1443" s="107" t="s">
        <v>22</v>
      </c>
      <c r="F1443" s="107" t="s">
        <v>38</v>
      </c>
      <c r="G1443" s="107" t="s">
        <v>39</v>
      </c>
      <c r="H1443" s="107" t="s">
        <v>1750</v>
      </c>
      <c r="I1443" s="107"/>
      <c r="J1443" s="107"/>
      <c r="K1443" s="107"/>
      <c r="L1443" s="108">
        <v>4299.12</v>
      </c>
      <c r="M1443" s="93">
        <v>700</v>
      </c>
      <c r="N1443" s="108">
        <v>4010.57</v>
      </c>
      <c r="O1443" s="107" t="s">
        <v>3639</v>
      </c>
      <c r="P1443" s="107"/>
      <c r="Q1443" s="107" t="s">
        <v>1259</v>
      </c>
      <c r="R1443" s="107" t="s">
        <v>1423</v>
      </c>
      <c r="S1443" s="107"/>
      <c r="T1443" s="93">
        <v>2317</v>
      </c>
      <c r="U1443" s="109">
        <v>15</v>
      </c>
      <c r="V1443" s="110">
        <v>45200</v>
      </c>
      <c r="W1443" s="110">
        <v>45930</v>
      </c>
      <c r="X1443" s="107" t="s">
        <v>4683</v>
      </c>
      <c r="Y1443" s="107"/>
      <c r="Z1443" s="107"/>
      <c r="AA1443" s="107"/>
      <c r="AB1443" s="107"/>
      <c r="AC1443" s="107"/>
      <c r="AD1443" s="107" t="s">
        <v>1331</v>
      </c>
      <c r="AE1443" s="110"/>
      <c r="AF1443" s="106"/>
      <c r="AG1443" s="108">
        <v>0.53493429548610549</v>
      </c>
      <c r="AH1443" s="108">
        <v>0.5554932198699678</v>
      </c>
      <c r="AI1443" s="108">
        <v>1.0218158368256425</v>
      </c>
      <c r="AJ1443" s="107" t="s">
        <v>26</v>
      </c>
      <c r="AK1443" s="97">
        <v>32.326757442215026</v>
      </c>
      <c r="AL1443" s="108">
        <v>2.7581951948290797</v>
      </c>
      <c r="AM1443" s="111"/>
      <c r="AN1443" s="112">
        <v>17</v>
      </c>
      <c r="AO1443" s="113" t="s">
        <v>1266</v>
      </c>
      <c r="AP1443" s="113" t="s">
        <v>1267</v>
      </c>
      <c r="AQ1443" s="113" t="s">
        <v>1365</v>
      </c>
      <c r="AR1443" s="114" t="s">
        <v>1267</v>
      </c>
      <c r="AS1443" s="114"/>
      <c r="AT1443" s="107"/>
    </row>
    <row r="1444" spans="1:46" x14ac:dyDescent="0.25">
      <c r="A1444" s="106" t="s">
        <v>1756</v>
      </c>
      <c r="B1444" s="107" t="s">
        <v>1273</v>
      </c>
      <c r="C1444" s="107" t="s">
        <v>1257</v>
      </c>
      <c r="D1444" s="107" t="s">
        <v>21</v>
      </c>
      <c r="E1444" s="107" t="s">
        <v>22</v>
      </c>
      <c r="F1444" s="107" t="s">
        <v>38</v>
      </c>
      <c r="G1444" s="107" t="s">
        <v>1757</v>
      </c>
      <c r="H1444" s="107" t="s">
        <v>1506</v>
      </c>
      <c r="I1444" s="107" t="s">
        <v>1750</v>
      </c>
      <c r="J1444" s="107"/>
      <c r="K1444" s="107"/>
      <c r="L1444" s="108">
        <v>1041.5275246975243</v>
      </c>
      <c r="M1444" s="93">
        <v>600</v>
      </c>
      <c r="N1444" s="108">
        <v>938</v>
      </c>
      <c r="O1444" s="107" t="s">
        <v>3640</v>
      </c>
      <c r="P1444" s="107"/>
      <c r="Q1444" s="107" t="s">
        <v>1259</v>
      </c>
      <c r="R1444" s="107" t="s">
        <v>1506</v>
      </c>
      <c r="S1444" s="107"/>
      <c r="T1444" s="93">
        <v>827</v>
      </c>
      <c r="U1444" s="109">
        <v>15</v>
      </c>
      <c r="V1444" s="110">
        <v>45200</v>
      </c>
      <c r="W1444" s="110">
        <v>45930</v>
      </c>
      <c r="X1444" s="107" t="s">
        <v>4342</v>
      </c>
      <c r="Y1444" s="107"/>
      <c r="Z1444" s="107"/>
      <c r="AA1444" s="107"/>
      <c r="AB1444" s="107"/>
      <c r="AC1444" s="107"/>
      <c r="AD1444" s="107" t="s">
        <v>1331</v>
      </c>
      <c r="AE1444" s="110"/>
      <c r="AF1444" s="106"/>
      <c r="AG1444" s="108">
        <v>0.17162867206553295</v>
      </c>
      <c r="AH1444" s="108">
        <v>0.17880171559847102</v>
      </c>
      <c r="AI1444" s="108">
        <v>0.68813517600937346</v>
      </c>
      <c r="AJ1444" s="107" t="s">
        <v>1267</v>
      </c>
      <c r="AK1444" s="97">
        <v>54.024120973813801</v>
      </c>
      <c r="AL1444" s="108">
        <v>0.64574706531246584</v>
      </c>
      <c r="AM1444" s="111"/>
      <c r="AN1444" s="112">
        <v>10</v>
      </c>
      <c r="AO1444" s="113" t="s">
        <v>1266</v>
      </c>
      <c r="AP1444" s="113" t="s">
        <v>1267</v>
      </c>
      <c r="AQ1444" s="113" t="s">
        <v>1261</v>
      </c>
      <c r="AR1444" s="114" t="s">
        <v>1267</v>
      </c>
      <c r="AS1444" s="114"/>
      <c r="AT1444" s="107"/>
    </row>
    <row r="1445" spans="1:46" x14ac:dyDescent="0.25">
      <c r="A1445" s="106" t="s">
        <v>1759</v>
      </c>
      <c r="B1445" s="107" t="s">
        <v>1273</v>
      </c>
      <c r="C1445" s="107" t="s">
        <v>1257</v>
      </c>
      <c r="D1445" s="107" t="s">
        <v>21</v>
      </c>
      <c r="E1445" s="107" t="s">
        <v>22</v>
      </c>
      <c r="F1445" s="107" t="s">
        <v>38</v>
      </c>
      <c r="G1445" s="107" t="s">
        <v>1757</v>
      </c>
      <c r="H1445" s="107" t="s">
        <v>1506</v>
      </c>
      <c r="I1445" s="107" t="s">
        <v>845</v>
      </c>
      <c r="J1445" s="107"/>
      <c r="K1445" s="107"/>
      <c r="L1445" s="108">
        <v>1041.5275246975243</v>
      </c>
      <c r="M1445" s="93">
        <v>100</v>
      </c>
      <c r="N1445" s="108">
        <v>938</v>
      </c>
      <c r="O1445" s="107" t="s">
        <v>3641</v>
      </c>
      <c r="P1445" s="107"/>
      <c r="Q1445" s="107" t="s">
        <v>1377</v>
      </c>
      <c r="R1445" s="107" t="s">
        <v>1506</v>
      </c>
      <c r="S1445" s="107"/>
      <c r="T1445" s="93">
        <v>125</v>
      </c>
      <c r="U1445" s="109">
        <v>15</v>
      </c>
      <c r="V1445" s="110">
        <v>45200</v>
      </c>
      <c r="W1445" s="110">
        <v>45930</v>
      </c>
      <c r="X1445" s="107" t="s">
        <v>4342</v>
      </c>
      <c r="Y1445" s="107"/>
      <c r="Z1445" s="107"/>
      <c r="AA1445" s="107"/>
      <c r="AB1445" s="107"/>
      <c r="AC1445" s="107"/>
      <c r="AD1445" s="107" t="s">
        <v>1331</v>
      </c>
      <c r="AE1445" s="110"/>
      <c r="AF1445" s="106"/>
      <c r="AG1445" s="108">
        <v>0.17162867206553295</v>
      </c>
      <c r="AH1445" s="108">
        <v>0.17880171559847102</v>
      </c>
      <c r="AI1445" s="108">
        <v>4.4115332601531145</v>
      </c>
      <c r="AJ1445" s="107" t="s">
        <v>26</v>
      </c>
      <c r="AK1445" s="97">
        <v>-15.463435728414735</v>
      </c>
      <c r="AL1445" s="108">
        <v>0.64574706531246584</v>
      </c>
      <c r="AM1445" s="111"/>
      <c r="AN1445" s="112">
        <v>10</v>
      </c>
      <c r="AO1445" s="113" t="s">
        <v>1266</v>
      </c>
      <c r="AP1445" s="113" t="s">
        <v>1267</v>
      </c>
      <c r="AQ1445" s="113" t="s">
        <v>1261</v>
      </c>
      <c r="AR1445" s="114" t="s">
        <v>1267</v>
      </c>
      <c r="AS1445" s="114"/>
      <c r="AT1445" s="107"/>
    </row>
    <row r="1446" spans="1:46" x14ac:dyDescent="0.25">
      <c r="A1446" s="106" t="s">
        <v>1761</v>
      </c>
      <c r="B1446" s="107" t="s">
        <v>1273</v>
      </c>
      <c r="C1446" s="107" t="s">
        <v>1257</v>
      </c>
      <c r="D1446" s="107" t="s">
        <v>21</v>
      </c>
      <c r="E1446" s="107" t="s">
        <v>22</v>
      </c>
      <c r="F1446" s="107" t="s">
        <v>38</v>
      </c>
      <c r="G1446" s="107" t="s">
        <v>1757</v>
      </c>
      <c r="H1446" s="107" t="s">
        <v>1762</v>
      </c>
      <c r="I1446" s="107" t="s">
        <v>1750</v>
      </c>
      <c r="J1446" s="107"/>
      <c r="K1446" s="107"/>
      <c r="L1446" s="108">
        <v>2075.8093120802387</v>
      </c>
      <c r="M1446" s="93">
        <v>600</v>
      </c>
      <c r="N1446" s="108">
        <v>1863</v>
      </c>
      <c r="O1446" s="107" t="s">
        <v>3642</v>
      </c>
      <c r="P1446" s="107"/>
      <c r="Q1446" s="107" t="s">
        <v>1259</v>
      </c>
      <c r="R1446" s="107" t="s">
        <v>1762</v>
      </c>
      <c r="S1446" s="107"/>
      <c r="T1446" s="93">
        <v>827</v>
      </c>
      <c r="U1446" s="109">
        <v>15</v>
      </c>
      <c r="V1446" s="110">
        <v>45200</v>
      </c>
      <c r="W1446" s="110">
        <v>45930</v>
      </c>
      <c r="X1446" s="107" t="s">
        <v>4342</v>
      </c>
      <c r="Y1446" s="107"/>
      <c r="Z1446" s="107"/>
      <c r="AA1446" s="107"/>
      <c r="AB1446" s="107"/>
      <c r="AC1446" s="107"/>
      <c r="AD1446" s="107" t="s">
        <v>1331</v>
      </c>
      <c r="AE1446" s="110"/>
      <c r="AF1446" s="106"/>
      <c r="AG1446" s="108">
        <v>0.29607511526965052</v>
      </c>
      <c r="AH1446" s="108">
        <v>0.30889701137460712</v>
      </c>
      <c r="AI1446" s="108">
        <v>1.2454696004322658</v>
      </c>
      <c r="AJ1446" s="107" t="s">
        <v>26</v>
      </c>
      <c r="AK1446" s="97">
        <v>16.718189127982477</v>
      </c>
      <c r="AL1446" s="108">
        <v>1.2870017734897479</v>
      </c>
      <c r="AM1446" s="111"/>
      <c r="AN1446" s="112">
        <v>10</v>
      </c>
      <c r="AO1446" s="113" t="s">
        <v>1266</v>
      </c>
      <c r="AP1446" s="113" t="s">
        <v>1267</v>
      </c>
      <c r="AQ1446" s="113" t="s">
        <v>1261</v>
      </c>
      <c r="AR1446" s="114" t="s">
        <v>1267</v>
      </c>
      <c r="AS1446" s="114"/>
      <c r="AT1446" s="107"/>
    </row>
    <row r="1447" spans="1:46" x14ac:dyDescent="0.25">
      <c r="A1447" s="106" t="s">
        <v>1764</v>
      </c>
      <c r="B1447" s="107" t="s">
        <v>1273</v>
      </c>
      <c r="C1447" s="107" t="s">
        <v>1257</v>
      </c>
      <c r="D1447" s="107" t="s">
        <v>21</v>
      </c>
      <c r="E1447" s="107" t="s">
        <v>22</v>
      </c>
      <c r="F1447" s="107" t="s">
        <v>38</v>
      </c>
      <c r="G1447" s="107" t="s">
        <v>1757</v>
      </c>
      <c r="H1447" s="107" t="s">
        <v>1762</v>
      </c>
      <c r="I1447" s="107" t="s">
        <v>845</v>
      </c>
      <c r="J1447" s="107"/>
      <c r="K1447" s="107"/>
      <c r="L1447" s="108">
        <v>2075.8093120802387</v>
      </c>
      <c r="M1447" s="93">
        <v>100</v>
      </c>
      <c r="N1447" s="108">
        <v>1863</v>
      </c>
      <c r="O1447" s="107" t="s">
        <v>3643</v>
      </c>
      <c r="P1447" s="107"/>
      <c r="Q1447" s="107" t="s">
        <v>1377</v>
      </c>
      <c r="R1447" s="107" t="s">
        <v>1762</v>
      </c>
      <c r="S1447" s="107"/>
      <c r="T1447" s="93">
        <v>125</v>
      </c>
      <c r="U1447" s="109">
        <v>15</v>
      </c>
      <c r="V1447" s="110">
        <v>45200</v>
      </c>
      <c r="W1447" s="110">
        <v>45930</v>
      </c>
      <c r="X1447" s="107" t="s">
        <v>4342</v>
      </c>
      <c r="Y1447" s="107"/>
      <c r="Z1447" s="107"/>
      <c r="AA1447" s="107"/>
      <c r="AB1447" s="107"/>
      <c r="AC1447" s="107"/>
      <c r="AD1447" s="107" t="s">
        <v>1331</v>
      </c>
      <c r="AE1447" s="110"/>
      <c r="AF1447" s="106"/>
      <c r="AG1447" s="108">
        <v>0.29607511526965052</v>
      </c>
      <c r="AH1447" s="108">
        <v>0.30889701137460712</v>
      </c>
      <c r="AI1447" s="108">
        <v>7.984522167112277</v>
      </c>
      <c r="AJ1447" s="107" t="s">
        <v>26</v>
      </c>
      <c r="AK1447" s="97">
        <v>-18.146864472159301</v>
      </c>
      <c r="AL1447" s="108">
        <v>1.2870017734897479</v>
      </c>
      <c r="AM1447" s="111"/>
      <c r="AN1447" s="112">
        <v>10</v>
      </c>
      <c r="AO1447" s="113" t="s">
        <v>1266</v>
      </c>
      <c r="AP1447" s="113" t="s">
        <v>1267</v>
      </c>
      <c r="AQ1447" s="113" t="s">
        <v>1261</v>
      </c>
      <c r="AR1447" s="114" t="s">
        <v>1267</v>
      </c>
      <c r="AS1447" s="114"/>
      <c r="AT1447" s="107"/>
    </row>
    <row r="1448" spans="1:46" x14ac:dyDescent="0.25">
      <c r="A1448" s="106" t="s">
        <v>1766</v>
      </c>
      <c r="B1448" s="107" t="s">
        <v>1273</v>
      </c>
      <c r="C1448" s="107" t="s">
        <v>1257</v>
      </c>
      <c r="D1448" s="107" t="s">
        <v>21</v>
      </c>
      <c r="E1448" s="107" t="s">
        <v>22</v>
      </c>
      <c r="F1448" s="107" t="s">
        <v>38</v>
      </c>
      <c r="G1448" s="107" t="s">
        <v>1767</v>
      </c>
      <c r="H1448" s="107" t="s">
        <v>1768</v>
      </c>
      <c r="I1448" s="107" t="s">
        <v>1750</v>
      </c>
      <c r="J1448" s="107"/>
      <c r="K1448" s="107"/>
      <c r="L1448" s="108">
        <v>10.286436783571421</v>
      </c>
      <c r="M1448" s="93">
        <v>2</v>
      </c>
      <c r="N1448" s="108">
        <v>9.1609999999999996</v>
      </c>
      <c r="O1448" s="107" t="s">
        <v>3644</v>
      </c>
      <c r="P1448" s="107"/>
      <c r="Q1448" s="107" t="s">
        <v>1259</v>
      </c>
      <c r="R1448" s="107" t="s">
        <v>1770</v>
      </c>
      <c r="S1448" s="107"/>
      <c r="T1448" s="93">
        <v>2.44</v>
      </c>
      <c r="U1448" s="109">
        <v>15</v>
      </c>
      <c r="V1448" s="110">
        <v>45200</v>
      </c>
      <c r="W1448" s="110">
        <v>45930</v>
      </c>
      <c r="X1448" s="107" t="s">
        <v>4684</v>
      </c>
      <c r="Y1448" s="107"/>
      <c r="Z1448" s="107"/>
      <c r="AA1448" s="107"/>
      <c r="AB1448" s="107"/>
      <c r="AC1448" s="107"/>
      <c r="AD1448" s="107" t="s">
        <v>1331</v>
      </c>
      <c r="AE1448" s="110"/>
      <c r="AF1448" s="106"/>
      <c r="AG1448" s="108">
        <v>1.2545011805190217E-3</v>
      </c>
      <c r="AH1448" s="108">
        <v>1.3144274769672369E-3</v>
      </c>
      <c r="AI1448" s="108">
        <v>2.066617342668478</v>
      </c>
      <c r="AJ1448" s="107" t="s">
        <v>26</v>
      </c>
      <c r="AK1448" s="97">
        <v>2.9334625059771371</v>
      </c>
      <c r="AL1448" s="108">
        <v>6.3775908058142953E-3</v>
      </c>
      <c r="AM1448" s="111"/>
      <c r="AN1448" s="112">
        <v>17</v>
      </c>
      <c r="AO1448" s="113" t="s">
        <v>1266</v>
      </c>
      <c r="AP1448" s="113" t="s">
        <v>1267</v>
      </c>
      <c r="AQ1448" s="113" t="s">
        <v>1261</v>
      </c>
      <c r="AR1448" s="114" t="s">
        <v>1267</v>
      </c>
      <c r="AS1448" s="114"/>
      <c r="AT1448" s="107"/>
    </row>
    <row r="1449" spans="1:46" x14ac:dyDescent="0.25">
      <c r="A1449" s="106" t="s">
        <v>1772</v>
      </c>
      <c r="B1449" s="107" t="s">
        <v>1273</v>
      </c>
      <c r="C1449" s="107" t="s">
        <v>1257</v>
      </c>
      <c r="D1449" s="107" t="s">
        <v>21</v>
      </c>
      <c r="E1449" s="107" t="s">
        <v>22</v>
      </c>
      <c r="F1449" s="107" t="s">
        <v>38</v>
      </c>
      <c r="G1449" s="107" t="s">
        <v>1767</v>
      </c>
      <c r="H1449" s="107" t="s">
        <v>1768</v>
      </c>
      <c r="I1449" s="107" t="s">
        <v>1743</v>
      </c>
      <c r="J1449" s="107"/>
      <c r="K1449" s="107"/>
      <c r="L1449" s="108">
        <v>8.044103604137721</v>
      </c>
      <c r="M1449" s="93">
        <v>2</v>
      </c>
      <c r="N1449" s="108">
        <v>7.1639999999999997</v>
      </c>
      <c r="O1449" s="107" t="s">
        <v>3645</v>
      </c>
      <c r="P1449" s="107"/>
      <c r="Q1449" s="107" t="s">
        <v>845</v>
      </c>
      <c r="R1449" s="107" t="s">
        <v>1770</v>
      </c>
      <c r="S1449" s="107"/>
      <c r="T1449" s="93">
        <v>2.44</v>
      </c>
      <c r="U1449" s="109">
        <v>15</v>
      </c>
      <c r="V1449" s="110">
        <v>45200</v>
      </c>
      <c r="W1449" s="110">
        <v>45930</v>
      </c>
      <c r="X1449" s="107" t="s">
        <v>4684</v>
      </c>
      <c r="Y1449" s="107"/>
      <c r="Z1449" s="107"/>
      <c r="AA1449" s="107"/>
      <c r="AB1449" s="107"/>
      <c r="AC1449" s="107"/>
      <c r="AD1449" s="107" t="s">
        <v>1331</v>
      </c>
      <c r="AE1449" s="110"/>
      <c r="AF1449" s="106"/>
      <c r="AG1449" s="108">
        <v>9.8103334321998376E-4</v>
      </c>
      <c r="AH1449" s="108">
        <v>1.0278963481053691E-3</v>
      </c>
      <c r="AI1449" s="108">
        <v>1.6161168696514547</v>
      </c>
      <c r="AJ1449" s="107" t="s">
        <v>26</v>
      </c>
      <c r="AK1449" s="97">
        <v>9.7894453640566255</v>
      </c>
      <c r="AL1449" s="108">
        <v>4.9873442345653995E-3</v>
      </c>
      <c r="AM1449" s="111"/>
      <c r="AN1449" s="112">
        <v>17</v>
      </c>
      <c r="AO1449" s="113" t="s">
        <v>1266</v>
      </c>
      <c r="AP1449" s="113" t="s">
        <v>1267</v>
      </c>
      <c r="AQ1449" s="113" t="s">
        <v>1261</v>
      </c>
      <c r="AR1449" s="114" t="s">
        <v>1267</v>
      </c>
      <c r="AS1449" s="114"/>
      <c r="AT1449" s="107"/>
    </row>
    <row r="1450" spans="1:46" x14ac:dyDescent="0.25">
      <c r="A1450" s="106" t="s">
        <v>1774</v>
      </c>
      <c r="B1450" s="107" t="s">
        <v>1273</v>
      </c>
      <c r="C1450" s="107" t="s">
        <v>1257</v>
      </c>
      <c r="D1450" s="107" t="s">
        <v>21</v>
      </c>
      <c r="E1450" s="107" t="s">
        <v>22</v>
      </c>
      <c r="F1450" s="107" t="s">
        <v>38</v>
      </c>
      <c r="G1450" s="107" t="s">
        <v>1767</v>
      </c>
      <c r="H1450" s="107" t="s">
        <v>1775</v>
      </c>
      <c r="I1450" s="107" t="s">
        <v>1750</v>
      </c>
      <c r="J1450" s="107"/>
      <c r="K1450" s="107"/>
      <c r="L1450" s="108">
        <v>15.529027476999538</v>
      </c>
      <c r="M1450" s="93">
        <v>3.5</v>
      </c>
      <c r="N1450" s="108">
        <v>13.83</v>
      </c>
      <c r="O1450" s="107" t="s">
        <v>3646</v>
      </c>
      <c r="P1450" s="107"/>
      <c r="Q1450" s="107" t="s">
        <v>1259</v>
      </c>
      <c r="R1450" s="107" t="s">
        <v>1770</v>
      </c>
      <c r="S1450" s="107"/>
      <c r="T1450" s="93">
        <v>3.9</v>
      </c>
      <c r="U1450" s="109">
        <v>15</v>
      </c>
      <c r="V1450" s="110">
        <v>45200</v>
      </c>
      <c r="W1450" s="110">
        <v>45930</v>
      </c>
      <c r="X1450" s="107" t="s">
        <v>4684</v>
      </c>
      <c r="Y1450" s="107"/>
      <c r="Z1450" s="107"/>
      <c r="AA1450" s="107"/>
      <c r="AB1450" s="107"/>
      <c r="AC1450" s="107"/>
      <c r="AD1450" s="107" t="s">
        <v>1331</v>
      </c>
      <c r="AE1450" s="110"/>
      <c r="AF1450" s="106"/>
      <c r="AG1450" s="108">
        <v>1.8938709012747594E-3</v>
      </c>
      <c r="AH1450" s="108">
        <v>1.9843392649772831E-3</v>
      </c>
      <c r="AI1450" s="108">
        <v>1.9519315591405133</v>
      </c>
      <c r="AJ1450" s="107" t="s">
        <v>26</v>
      </c>
      <c r="AK1450" s="97">
        <v>4.3785436542438116</v>
      </c>
      <c r="AL1450" s="108">
        <v>9.6279970357397403E-3</v>
      </c>
      <c r="AM1450" s="111"/>
      <c r="AN1450" s="112">
        <v>17</v>
      </c>
      <c r="AO1450" s="113" t="s">
        <v>1266</v>
      </c>
      <c r="AP1450" s="113" t="s">
        <v>1267</v>
      </c>
      <c r="AQ1450" s="113" t="s">
        <v>1261</v>
      </c>
      <c r="AR1450" s="114" t="s">
        <v>1267</v>
      </c>
      <c r="AS1450" s="114"/>
      <c r="AT1450" s="107"/>
    </row>
    <row r="1451" spans="1:46" x14ac:dyDescent="0.25">
      <c r="A1451" s="106" t="s">
        <v>1777</v>
      </c>
      <c r="B1451" s="107" t="s">
        <v>1273</v>
      </c>
      <c r="C1451" s="107" t="s">
        <v>1257</v>
      </c>
      <c r="D1451" s="107" t="s">
        <v>21</v>
      </c>
      <c r="E1451" s="107" t="s">
        <v>22</v>
      </c>
      <c r="F1451" s="107" t="s">
        <v>38</v>
      </c>
      <c r="G1451" s="107" t="s">
        <v>1767</v>
      </c>
      <c r="H1451" s="107" t="s">
        <v>1775</v>
      </c>
      <c r="I1451" s="107" t="s">
        <v>1743</v>
      </c>
      <c r="J1451" s="107"/>
      <c r="K1451" s="107"/>
      <c r="L1451" s="108">
        <v>13.246271666389267</v>
      </c>
      <c r="M1451" s="93">
        <v>3.5</v>
      </c>
      <c r="N1451" s="108">
        <v>11.797000000000001</v>
      </c>
      <c r="O1451" s="107" t="s">
        <v>3647</v>
      </c>
      <c r="P1451" s="107"/>
      <c r="Q1451" s="107" t="s">
        <v>845</v>
      </c>
      <c r="R1451" s="107" t="s">
        <v>1770</v>
      </c>
      <c r="S1451" s="107"/>
      <c r="T1451" s="93">
        <v>3.9</v>
      </c>
      <c r="U1451" s="109">
        <v>15</v>
      </c>
      <c r="V1451" s="110">
        <v>45200</v>
      </c>
      <c r="W1451" s="110">
        <v>45930</v>
      </c>
      <c r="X1451" s="107" t="s">
        <v>4684</v>
      </c>
      <c r="Y1451" s="107"/>
      <c r="Z1451" s="107"/>
      <c r="AA1451" s="107"/>
      <c r="AB1451" s="107"/>
      <c r="AC1451" s="107"/>
      <c r="AD1451" s="107" t="s">
        <v>1331</v>
      </c>
      <c r="AE1451" s="110"/>
      <c r="AF1451" s="106"/>
      <c r="AG1451" s="108">
        <v>1.6154732481806463E-3</v>
      </c>
      <c r="AH1451" s="108">
        <v>1.6926428278334785E-3</v>
      </c>
      <c r="AI1451" s="108">
        <v>1.6649990313218104</v>
      </c>
      <c r="AJ1451" s="107" t="s">
        <v>26</v>
      </c>
      <c r="AK1451" s="97">
        <v>8.8660855718899771</v>
      </c>
      <c r="AL1451" s="108">
        <v>8.2126884331613619E-3</v>
      </c>
      <c r="AM1451" s="111"/>
      <c r="AN1451" s="112">
        <v>17</v>
      </c>
      <c r="AO1451" s="113" t="s">
        <v>1266</v>
      </c>
      <c r="AP1451" s="113" t="s">
        <v>1267</v>
      </c>
      <c r="AQ1451" s="113" t="s">
        <v>1261</v>
      </c>
      <c r="AR1451" s="114" t="s">
        <v>1267</v>
      </c>
      <c r="AS1451" s="114"/>
      <c r="AT1451" s="107"/>
    </row>
    <row r="1452" spans="1:46" x14ac:dyDescent="0.25">
      <c r="A1452" s="106" t="s">
        <v>1838</v>
      </c>
      <c r="B1452" s="107" t="s">
        <v>1273</v>
      </c>
      <c r="C1452" s="107" t="s">
        <v>1257</v>
      </c>
      <c r="D1452" s="107" t="s">
        <v>21</v>
      </c>
      <c r="E1452" s="107" t="s">
        <v>135</v>
      </c>
      <c r="F1452" s="107" t="s">
        <v>695</v>
      </c>
      <c r="G1452" s="107" t="s">
        <v>1780</v>
      </c>
      <c r="H1452" s="107" t="s">
        <v>1839</v>
      </c>
      <c r="I1452" s="107" t="s">
        <v>1840</v>
      </c>
      <c r="J1452" s="107" t="s">
        <v>1841</v>
      </c>
      <c r="K1452" s="107"/>
      <c r="L1452" s="108">
        <v>66.895225174153396</v>
      </c>
      <c r="M1452" s="93">
        <v>20</v>
      </c>
      <c r="N1452" s="108">
        <v>61.386061244308202</v>
      </c>
      <c r="O1452" s="107" t="s">
        <v>3648</v>
      </c>
      <c r="P1452" s="107"/>
      <c r="Q1452" s="107"/>
      <c r="R1452" s="107"/>
      <c r="S1452" s="107"/>
      <c r="T1452" s="93">
        <v>40.252685330790101</v>
      </c>
      <c r="U1452" s="109">
        <v>12</v>
      </c>
      <c r="V1452" s="110">
        <v>45200</v>
      </c>
      <c r="W1452" s="110">
        <v>45930</v>
      </c>
      <c r="X1452" s="107" t="s">
        <v>4342</v>
      </c>
      <c r="Y1452" s="107"/>
      <c r="Z1452" s="107"/>
      <c r="AA1452" s="107"/>
      <c r="AB1452" s="107"/>
      <c r="AC1452" s="107"/>
      <c r="AD1452" s="107" t="s">
        <v>1264</v>
      </c>
      <c r="AE1452" s="110">
        <v>45014</v>
      </c>
      <c r="AF1452" s="106" t="s">
        <v>3649</v>
      </c>
      <c r="AG1452" s="108">
        <v>5.9704163800081891E-3</v>
      </c>
      <c r="AH1452" s="108">
        <v>5.7303825853999586E-3</v>
      </c>
      <c r="AI1452" s="108">
        <v>0.79994531361086407</v>
      </c>
      <c r="AJ1452" s="107" t="s">
        <v>1267</v>
      </c>
      <c r="AK1452" s="97">
        <v>44.46976779755326</v>
      </c>
      <c r="AL1452" s="108">
        <v>4.5320957942942441E-2</v>
      </c>
      <c r="AM1452" s="111"/>
      <c r="AN1452" s="112">
        <v>8</v>
      </c>
      <c r="AO1452" s="113" t="s">
        <v>1266</v>
      </c>
      <c r="AP1452" s="113" t="s">
        <v>1267</v>
      </c>
      <c r="AQ1452" s="113" t="s">
        <v>1261</v>
      </c>
      <c r="AR1452" s="114" t="s">
        <v>1267</v>
      </c>
      <c r="AS1452" s="114"/>
      <c r="AT1452" s="107"/>
    </row>
    <row r="1453" spans="1:46" x14ac:dyDescent="0.25">
      <c r="A1453" s="106" t="s">
        <v>1843</v>
      </c>
      <c r="B1453" s="107" t="s">
        <v>1273</v>
      </c>
      <c r="C1453" s="107" t="s">
        <v>1257</v>
      </c>
      <c r="D1453" s="107" t="s">
        <v>21</v>
      </c>
      <c r="E1453" s="107" t="s">
        <v>135</v>
      </c>
      <c r="F1453" s="107" t="s">
        <v>695</v>
      </c>
      <c r="G1453" s="107" t="s">
        <v>1780</v>
      </c>
      <c r="H1453" s="107" t="s">
        <v>1839</v>
      </c>
      <c r="I1453" s="107" t="s">
        <v>1840</v>
      </c>
      <c r="J1453" s="107" t="s">
        <v>1844</v>
      </c>
      <c r="K1453" s="107"/>
      <c r="L1453" s="108">
        <v>75.628085968392739</v>
      </c>
      <c r="M1453" s="93">
        <v>20</v>
      </c>
      <c r="N1453" s="108">
        <v>68.845234846405589</v>
      </c>
      <c r="O1453" s="107" t="s">
        <v>3650</v>
      </c>
      <c r="P1453" s="107"/>
      <c r="Q1453" s="107"/>
      <c r="R1453" s="107"/>
      <c r="S1453" s="107"/>
      <c r="T1453" s="93">
        <v>44.52529033079</v>
      </c>
      <c r="U1453" s="109">
        <v>12</v>
      </c>
      <c r="V1453" s="110">
        <v>45200</v>
      </c>
      <c r="W1453" s="110">
        <v>45930</v>
      </c>
      <c r="X1453" s="107" t="s">
        <v>4342</v>
      </c>
      <c r="Y1453" s="107"/>
      <c r="Z1453" s="107"/>
      <c r="AA1453" s="107"/>
      <c r="AB1453" s="107"/>
      <c r="AC1453" s="107"/>
      <c r="AD1453" s="107" t="s">
        <v>1264</v>
      </c>
      <c r="AE1453" s="110">
        <v>45014</v>
      </c>
      <c r="AF1453" s="106" t="s">
        <v>3649</v>
      </c>
      <c r="AG1453" s="108">
        <v>6.6958965843504446E-3</v>
      </c>
      <c r="AH1453" s="108">
        <v>6.4266956839194892E-3</v>
      </c>
      <c r="AI1453" s="108">
        <v>0.79002386184177587</v>
      </c>
      <c r="AJ1453" s="107" t="s">
        <v>1267</v>
      </c>
      <c r="AK1453" s="97">
        <v>44.908864212267048</v>
      </c>
      <c r="AL1453" s="108">
        <v>5.1216520351883288E-2</v>
      </c>
      <c r="AM1453" s="111"/>
      <c r="AN1453" s="112">
        <v>8</v>
      </c>
      <c r="AO1453" s="113" t="s">
        <v>1266</v>
      </c>
      <c r="AP1453" s="113" t="s">
        <v>1267</v>
      </c>
      <c r="AQ1453" s="113" t="s">
        <v>1261</v>
      </c>
      <c r="AR1453" s="114" t="s">
        <v>1267</v>
      </c>
      <c r="AS1453" s="114"/>
      <c r="AT1453" s="107"/>
    </row>
    <row r="1454" spans="1:46" x14ac:dyDescent="0.25">
      <c r="A1454" s="106" t="s">
        <v>1846</v>
      </c>
      <c r="B1454" s="107" t="s">
        <v>1273</v>
      </c>
      <c r="C1454" s="107" t="s">
        <v>1257</v>
      </c>
      <c r="D1454" s="107" t="s">
        <v>21</v>
      </c>
      <c r="E1454" s="107" t="s">
        <v>135</v>
      </c>
      <c r="F1454" s="107" t="s">
        <v>695</v>
      </c>
      <c r="G1454" s="107" t="s">
        <v>1780</v>
      </c>
      <c r="H1454" s="107" t="s">
        <v>1839</v>
      </c>
      <c r="I1454" s="107" t="s">
        <v>1847</v>
      </c>
      <c r="J1454" s="107" t="s">
        <v>1841</v>
      </c>
      <c r="K1454" s="107"/>
      <c r="L1454" s="108">
        <v>144.80977615474262</v>
      </c>
      <c r="M1454" s="93">
        <v>50</v>
      </c>
      <c r="N1454" s="108">
        <v>135.53315604061143</v>
      </c>
      <c r="O1454" s="107" t="s">
        <v>3651</v>
      </c>
      <c r="P1454" s="107"/>
      <c r="Q1454" s="107"/>
      <c r="R1454" s="107"/>
      <c r="S1454" s="107"/>
      <c r="T1454" s="93">
        <v>36.706892412713003</v>
      </c>
      <c r="U1454" s="109">
        <v>12</v>
      </c>
      <c r="V1454" s="110">
        <v>45200</v>
      </c>
      <c r="W1454" s="110">
        <v>45930</v>
      </c>
      <c r="X1454" s="107" t="s">
        <v>4342</v>
      </c>
      <c r="Y1454" s="107"/>
      <c r="Z1454" s="107"/>
      <c r="AA1454" s="107"/>
      <c r="AB1454" s="107"/>
      <c r="AC1454" s="107"/>
      <c r="AD1454" s="107" t="s">
        <v>1264</v>
      </c>
      <c r="AE1454" s="110">
        <v>45014</v>
      </c>
      <c r="AF1454" s="106" t="s">
        <v>3649</v>
      </c>
      <c r="AG1454" s="108">
        <v>1.408421785034724E-2</v>
      </c>
      <c r="AH1454" s="108">
        <v>1.3517977903326461E-2</v>
      </c>
      <c r="AI1454" s="108">
        <v>1.4508539837869954</v>
      </c>
      <c r="AJ1454" s="107" t="s">
        <v>26</v>
      </c>
      <c r="AK1454" s="97">
        <v>12.458320015648988</v>
      </c>
      <c r="AL1454" s="108">
        <v>9.2592146196152303E-2</v>
      </c>
      <c r="AM1454" s="111"/>
      <c r="AN1454" s="112">
        <v>8</v>
      </c>
      <c r="AO1454" s="113" t="s">
        <v>1266</v>
      </c>
      <c r="AP1454" s="113" t="s">
        <v>1267</v>
      </c>
      <c r="AQ1454" s="113" t="s">
        <v>1261</v>
      </c>
      <c r="AR1454" s="114" t="s">
        <v>1267</v>
      </c>
      <c r="AS1454" s="114"/>
      <c r="AT1454" s="107"/>
    </row>
    <row r="1455" spans="1:46" x14ac:dyDescent="0.25">
      <c r="A1455" s="106" t="s">
        <v>1849</v>
      </c>
      <c r="B1455" s="107" t="s">
        <v>1273</v>
      </c>
      <c r="C1455" s="107" t="s">
        <v>1257</v>
      </c>
      <c r="D1455" s="107" t="s">
        <v>21</v>
      </c>
      <c r="E1455" s="107" t="s">
        <v>135</v>
      </c>
      <c r="F1455" s="107" t="s">
        <v>695</v>
      </c>
      <c r="G1455" s="107" t="s">
        <v>1780</v>
      </c>
      <c r="H1455" s="107" t="s">
        <v>1839</v>
      </c>
      <c r="I1455" s="107" t="s">
        <v>1847</v>
      </c>
      <c r="J1455" s="107" t="s">
        <v>1844</v>
      </c>
      <c r="K1455" s="107"/>
      <c r="L1455" s="108">
        <v>159.9321197248691</v>
      </c>
      <c r="M1455" s="93">
        <v>50</v>
      </c>
      <c r="N1455" s="108">
        <v>153.23770728519449</v>
      </c>
      <c r="O1455" s="107" t="s">
        <v>3652</v>
      </c>
      <c r="P1455" s="107"/>
      <c r="Q1455" s="107"/>
      <c r="R1455" s="107"/>
      <c r="S1455" s="107"/>
      <c r="T1455" s="93">
        <v>34.052099412712998</v>
      </c>
      <c r="U1455" s="109">
        <v>12</v>
      </c>
      <c r="V1455" s="110">
        <v>45200</v>
      </c>
      <c r="W1455" s="110">
        <v>45930</v>
      </c>
      <c r="X1455" s="107" t="s">
        <v>4342</v>
      </c>
      <c r="Y1455" s="107"/>
      <c r="Z1455" s="107"/>
      <c r="AA1455" s="107"/>
      <c r="AB1455" s="107"/>
      <c r="AC1455" s="107"/>
      <c r="AD1455" s="107" t="s">
        <v>1264</v>
      </c>
      <c r="AE1455" s="110">
        <v>45014</v>
      </c>
      <c r="AF1455" s="106" t="s">
        <v>3649</v>
      </c>
      <c r="AG1455" s="108">
        <v>1.5555018972378282E-2</v>
      </c>
      <c r="AH1455" s="108">
        <v>1.492964714041606E-2</v>
      </c>
      <c r="AI1455" s="108">
        <v>1.6840131745667983</v>
      </c>
      <c r="AJ1455" s="107" t="s">
        <v>26</v>
      </c>
      <c r="AK1455" s="97">
        <v>7.7218933756583992</v>
      </c>
      <c r="AL1455" s="108">
        <v>0.10454450513602959</v>
      </c>
      <c r="AM1455" s="111"/>
      <c r="AN1455" s="112">
        <v>8</v>
      </c>
      <c r="AO1455" s="113" t="s">
        <v>1266</v>
      </c>
      <c r="AP1455" s="113" t="s">
        <v>1267</v>
      </c>
      <c r="AQ1455" s="113" t="s">
        <v>1261</v>
      </c>
      <c r="AR1455" s="114" t="s">
        <v>1267</v>
      </c>
      <c r="AS1455" s="114"/>
      <c r="AT1455" s="107"/>
    </row>
    <row r="1456" spans="1:46" x14ac:dyDescent="0.25">
      <c r="A1456" s="106" t="s">
        <v>1857</v>
      </c>
      <c r="B1456" s="107" t="s">
        <v>1273</v>
      </c>
      <c r="C1456" s="107" t="s">
        <v>1257</v>
      </c>
      <c r="D1456" s="107" t="s">
        <v>21</v>
      </c>
      <c r="E1456" s="107" t="s">
        <v>57</v>
      </c>
      <c r="F1456" s="107" t="s">
        <v>437</v>
      </c>
      <c r="G1456" s="107" t="s">
        <v>607</v>
      </c>
      <c r="H1456" s="107" t="s">
        <v>1391</v>
      </c>
      <c r="I1456" s="107" t="s">
        <v>1392</v>
      </c>
      <c r="J1456" s="107" t="s">
        <v>1399</v>
      </c>
      <c r="K1456" s="107"/>
      <c r="L1456" s="108">
        <v>15425.388811964196</v>
      </c>
      <c r="M1456" s="93">
        <v>1500</v>
      </c>
      <c r="N1456" s="108">
        <v>14000</v>
      </c>
      <c r="O1456" s="107" t="s">
        <v>3367</v>
      </c>
      <c r="P1456" s="107"/>
      <c r="Q1456" s="107" t="s">
        <v>1321</v>
      </c>
      <c r="R1456" s="107" t="s">
        <v>1423</v>
      </c>
      <c r="S1456" s="107"/>
      <c r="T1456" s="93">
        <v>3000</v>
      </c>
      <c r="U1456" s="109">
        <v>10</v>
      </c>
      <c r="V1456" s="110">
        <v>45200</v>
      </c>
      <c r="W1456" s="110">
        <v>45930</v>
      </c>
      <c r="X1456" s="107" t="s">
        <v>4342</v>
      </c>
      <c r="Y1456" s="107"/>
      <c r="Z1456" s="107"/>
      <c r="AA1456" s="107"/>
      <c r="AB1456" s="107"/>
      <c r="AC1456" s="107"/>
      <c r="AD1456" s="107" t="s">
        <v>1331</v>
      </c>
      <c r="AE1456" s="110"/>
      <c r="AF1456" s="106"/>
      <c r="AG1456" s="108">
        <v>2.6429398442427234</v>
      </c>
      <c r="AH1456" s="108">
        <v>2.7450365182061383</v>
      </c>
      <c r="AI1456" s="108">
        <v>2.1265883999395885</v>
      </c>
      <c r="AJ1456" s="107" t="s">
        <v>26</v>
      </c>
      <c r="AK1456" s="97">
        <v>-1.477302009303977</v>
      </c>
      <c r="AL1456" s="108">
        <v>14.345611595126721</v>
      </c>
      <c r="AM1456" s="111"/>
      <c r="AN1456" s="112">
        <v>17</v>
      </c>
      <c r="AO1456" s="113" t="s">
        <v>1266</v>
      </c>
      <c r="AP1456" s="113" t="s">
        <v>1267</v>
      </c>
      <c r="AQ1456" s="113" t="s">
        <v>1261</v>
      </c>
      <c r="AR1456" s="114" t="s">
        <v>1267</v>
      </c>
      <c r="AS1456" s="114"/>
      <c r="AT1456" s="107"/>
    </row>
    <row r="1457" spans="1:46" x14ac:dyDescent="0.25">
      <c r="A1457" s="106" t="s">
        <v>1858</v>
      </c>
      <c r="B1457" s="107" t="s">
        <v>1273</v>
      </c>
      <c r="C1457" s="107" t="s">
        <v>1257</v>
      </c>
      <c r="D1457" s="107" t="s">
        <v>21</v>
      </c>
      <c r="E1457" s="107" t="s">
        <v>57</v>
      </c>
      <c r="F1457" s="107" t="s">
        <v>437</v>
      </c>
      <c r="G1457" s="107" t="s">
        <v>607</v>
      </c>
      <c r="H1457" s="107" t="s">
        <v>1391</v>
      </c>
      <c r="I1457" s="107" t="s">
        <v>1392</v>
      </c>
      <c r="J1457" s="107" t="s">
        <v>1393</v>
      </c>
      <c r="K1457" s="107"/>
      <c r="L1457" s="108">
        <v>1101.8134865688712</v>
      </c>
      <c r="M1457" s="93">
        <v>200</v>
      </c>
      <c r="N1457" s="108">
        <v>1000</v>
      </c>
      <c r="O1457" s="107" t="s">
        <v>3366</v>
      </c>
      <c r="P1457" s="107"/>
      <c r="Q1457" s="107" t="s">
        <v>1321</v>
      </c>
      <c r="R1457" s="107" t="s">
        <v>1423</v>
      </c>
      <c r="S1457" s="107"/>
      <c r="T1457" s="93">
        <v>1500</v>
      </c>
      <c r="U1457" s="109">
        <v>10</v>
      </c>
      <c r="V1457" s="110">
        <v>45200</v>
      </c>
      <c r="W1457" s="110">
        <v>45930</v>
      </c>
      <c r="X1457" s="107" t="s">
        <v>4342</v>
      </c>
      <c r="Y1457" s="107"/>
      <c r="Z1457" s="107"/>
      <c r="AA1457" s="107"/>
      <c r="AB1457" s="107"/>
      <c r="AC1457" s="107"/>
      <c r="AD1457" s="107" t="s">
        <v>1331</v>
      </c>
      <c r="AE1457" s="110"/>
      <c r="AF1457" s="106"/>
      <c r="AG1457" s="108">
        <v>0.18878141744590882</v>
      </c>
      <c r="AH1457" s="108">
        <v>0.19607403701472415</v>
      </c>
      <c r="AI1457" s="108">
        <v>0.30379834284851265</v>
      </c>
      <c r="AJ1457" s="107" t="s">
        <v>1267</v>
      </c>
      <c r="AK1457" s="97">
        <v>165.94332656561306</v>
      </c>
      <c r="AL1457" s="108">
        <v>1.0246865425090514</v>
      </c>
      <c r="AM1457" s="111"/>
      <c r="AN1457" s="112">
        <v>17</v>
      </c>
      <c r="AO1457" s="113" t="s">
        <v>1266</v>
      </c>
      <c r="AP1457" s="113" t="s">
        <v>1267</v>
      </c>
      <c r="AQ1457" s="113" t="s">
        <v>1261</v>
      </c>
      <c r="AR1457" s="114" t="s">
        <v>1267</v>
      </c>
      <c r="AS1457" s="114"/>
      <c r="AT1457" s="107"/>
    </row>
    <row r="1458" spans="1:46" x14ac:dyDescent="0.25">
      <c r="A1458" s="106" t="s">
        <v>1859</v>
      </c>
      <c r="B1458" s="107" t="s">
        <v>1273</v>
      </c>
      <c r="C1458" s="107" t="s">
        <v>1257</v>
      </c>
      <c r="D1458" s="107" t="s">
        <v>21</v>
      </c>
      <c r="E1458" s="107" t="s">
        <v>57</v>
      </c>
      <c r="F1458" s="107" t="s">
        <v>437</v>
      </c>
      <c r="G1458" s="107" t="s">
        <v>607</v>
      </c>
      <c r="H1458" s="107" t="s">
        <v>1860</v>
      </c>
      <c r="I1458" s="107"/>
      <c r="J1458" s="107"/>
      <c r="K1458" s="107"/>
      <c r="L1458" s="108">
        <v>2166.8975459694439</v>
      </c>
      <c r="M1458" s="93">
        <v>200</v>
      </c>
      <c r="N1458" s="108">
        <v>1929.82</v>
      </c>
      <c r="O1458" s="107" t="s">
        <v>3653</v>
      </c>
      <c r="P1458" s="107"/>
      <c r="Q1458" s="107" t="s">
        <v>1321</v>
      </c>
      <c r="R1458" s="107" t="s">
        <v>1472</v>
      </c>
      <c r="S1458" s="107"/>
      <c r="T1458" s="93">
        <v>217.82</v>
      </c>
      <c r="U1458" s="109">
        <v>10</v>
      </c>
      <c r="V1458" s="110">
        <v>45200</v>
      </c>
      <c r="W1458" s="110">
        <v>45930</v>
      </c>
      <c r="X1458" s="107" t="s">
        <v>4342</v>
      </c>
      <c r="Y1458" s="107"/>
      <c r="Z1458" s="107"/>
      <c r="AA1458" s="107"/>
      <c r="AB1458" s="107"/>
      <c r="AC1458" s="107"/>
      <c r="AD1458" s="107" t="s">
        <v>1264</v>
      </c>
      <c r="AE1458" s="110">
        <v>44669</v>
      </c>
      <c r="AF1458" s="106" t="s">
        <v>3654</v>
      </c>
      <c r="AG1458" s="108">
        <v>0.26426794687777455</v>
      </c>
      <c r="AH1458" s="108">
        <v>0.27689176865832216</v>
      </c>
      <c r="AI1458" s="108">
        <v>3.4517632927795514</v>
      </c>
      <c r="AJ1458" s="107" t="s">
        <v>26</v>
      </c>
      <c r="AK1458" s="97">
        <v>-6.936187813299143</v>
      </c>
      <c r="AL1458" s="108">
        <v>2.0152147177515873</v>
      </c>
      <c r="AM1458" s="111"/>
      <c r="AN1458" s="112">
        <v>20</v>
      </c>
      <c r="AO1458" s="113" t="s">
        <v>1266</v>
      </c>
      <c r="AP1458" s="113" t="s">
        <v>1267</v>
      </c>
      <c r="AQ1458" s="113" t="s">
        <v>1261</v>
      </c>
      <c r="AR1458" s="114" t="s">
        <v>1267</v>
      </c>
      <c r="AS1458" s="114"/>
      <c r="AT1458" s="107"/>
    </row>
    <row r="1459" spans="1:46" x14ac:dyDescent="0.25">
      <c r="A1459" s="106" t="s">
        <v>1941</v>
      </c>
      <c r="B1459" s="107" t="s">
        <v>1273</v>
      </c>
      <c r="C1459" s="107" t="s">
        <v>1257</v>
      </c>
      <c r="D1459" s="107" t="s">
        <v>21</v>
      </c>
      <c r="E1459" s="107" t="s">
        <v>61</v>
      </c>
      <c r="F1459" s="107" t="s">
        <v>495</v>
      </c>
      <c r="G1459" s="107" t="s">
        <v>496</v>
      </c>
      <c r="H1459" s="107" t="s">
        <v>1942</v>
      </c>
      <c r="I1459" s="107" t="s">
        <v>1943</v>
      </c>
      <c r="J1459" s="107" t="s">
        <v>1944</v>
      </c>
      <c r="K1459" s="107" t="s">
        <v>1945</v>
      </c>
      <c r="L1459" s="108">
        <v>802.6847275331304</v>
      </c>
      <c r="M1459" s="93">
        <v>800</v>
      </c>
      <c r="N1459" s="108">
        <v>721.73959564608106</v>
      </c>
      <c r="O1459" s="107" t="s">
        <v>1946</v>
      </c>
      <c r="P1459" s="107"/>
      <c r="Q1459" s="107" t="s">
        <v>1259</v>
      </c>
      <c r="R1459" s="107" t="s">
        <v>1942</v>
      </c>
      <c r="S1459" s="107"/>
      <c r="T1459" s="93">
        <v>601.74</v>
      </c>
      <c r="U1459" s="109">
        <v>18</v>
      </c>
      <c r="V1459" s="110">
        <v>45200</v>
      </c>
      <c r="W1459" s="110">
        <v>45930</v>
      </c>
      <c r="X1459" s="107" t="s">
        <v>4342</v>
      </c>
      <c r="Y1459" s="107"/>
      <c r="Z1459" s="107"/>
      <c r="AA1459" s="107"/>
      <c r="AB1459" s="107"/>
      <c r="AC1459" s="107"/>
      <c r="AD1459" s="107" t="s">
        <v>1264</v>
      </c>
      <c r="AE1459" s="110">
        <v>44673</v>
      </c>
      <c r="AF1459" s="106" t="s">
        <v>3655</v>
      </c>
      <c r="AG1459" s="108">
        <v>9.440069711034578E-2</v>
      </c>
      <c r="AH1459" s="108">
        <v>9.8372426786960468E-2</v>
      </c>
      <c r="AI1459" s="108">
        <v>0.47646974132715131</v>
      </c>
      <c r="AJ1459" s="107" t="s">
        <v>1267</v>
      </c>
      <c r="AK1459" s="97">
        <v>84.501493758764454</v>
      </c>
      <c r="AL1459" s="108">
        <v>0.41480853475401686</v>
      </c>
      <c r="AM1459" s="111"/>
      <c r="AN1459" s="112">
        <v>20</v>
      </c>
      <c r="AO1459" s="113" t="s">
        <v>1266</v>
      </c>
      <c r="AP1459" s="113" t="s">
        <v>1267</v>
      </c>
      <c r="AQ1459" s="113" t="s">
        <v>1261</v>
      </c>
      <c r="AR1459" s="114" t="s">
        <v>1267</v>
      </c>
      <c r="AS1459" s="114"/>
      <c r="AT1459" s="107"/>
    </row>
    <row r="1460" spans="1:46" x14ac:dyDescent="0.25">
      <c r="A1460" s="106" t="s">
        <v>1948</v>
      </c>
      <c r="B1460" s="107" t="s">
        <v>1273</v>
      </c>
      <c r="C1460" s="107" t="s">
        <v>1257</v>
      </c>
      <c r="D1460" s="107" t="s">
        <v>21</v>
      </c>
      <c r="E1460" s="107" t="s">
        <v>61</v>
      </c>
      <c r="F1460" s="107" t="s">
        <v>495</v>
      </c>
      <c r="G1460" s="107" t="s">
        <v>496</v>
      </c>
      <c r="H1460" s="107" t="s">
        <v>1949</v>
      </c>
      <c r="I1460" s="107" t="s">
        <v>1943</v>
      </c>
      <c r="J1460" s="107" t="s">
        <v>1944</v>
      </c>
      <c r="K1460" s="107" t="s">
        <v>1945</v>
      </c>
      <c r="L1460" s="108">
        <v>1587.3788465816447</v>
      </c>
      <c r="M1460" s="93">
        <v>800</v>
      </c>
      <c r="N1460" s="108">
        <v>1427.3028096472556</v>
      </c>
      <c r="O1460" s="107" t="s">
        <v>1950</v>
      </c>
      <c r="P1460" s="107"/>
      <c r="Q1460" s="107" t="s">
        <v>1259</v>
      </c>
      <c r="R1460" s="107" t="s">
        <v>1949</v>
      </c>
      <c r="S1460" s="107"/>
      <c r="T1460" s="93">
        <v>571.33000000000004</v>
      </c>
      <c r="U1460" s="109">
        <v>18</v>
      </c>
      <c r="V1460" s="110">
        <v>45200</v>
      </c>
      <c r="W1460" s="110">
        <v>45930</v>
      </c>
      <c r="X1460" s="107" t="s">
        <v>4342</v>
      </c>
      <c r="Y1460" s="107"/>
      <c r="Z1460" s="107"/>
      <c r="AA1460" s="107"/>
      <c r="AB1460" s="107"/>
      <c r="AC1460" s="107"/>
      <c r="AD1460" s="107" t="s">
        <v>1264</v>
      </c>
      <c r="AE1460" s="110">
        <v>44673</v>
      </c>
      <c r="AF1460" s="106" t="s">
        <v>3655</v>
      </c>
      <c r="AG1460" s="108">
        <v>0.18666823837937438</v>
      </c>
      <c r="AH1460" s="108">
        <v>0.19452194926019681</v>
      </c>
      <c r="AI1460" s="108">
        <v>1.2799104103614909</v>
      </c>
      <c r="AJ1460" s="107" t="s">
        <v>26</v>
      </c>
      <c r="AK1460" s="97">
        <v>18.330974537966622</v>
      </c>
      <c r="AL1460" s="108">
        <v>0.82024371447968569</v>
      </c>
      <c r="AM1460" s="111"/>
      <c r="AN1460" s="112">
        <v>20</v>
      </c>
      <c r="AO1460" s="113" t="s">
        <v>1266</v>
      </c>
      <c r="AP1460" s="113" t="s">
        <v>1267</v>
      </c>
      <c r="AQ1460" s="113" t="s">
        <v>1261</v>
      </c>
      <c r="AR1460" s="114" t="s">
        <v>1267</v>
      </c>
      <c r="AS1460" s="114"/>
      <c r="AT1460" s="107"/>
    </row>
    <row r="1461" spans="1:46" x14ac:dyDescent="0.25">
      <c r="A1461" s="106" t="s">
        <v>1951</v>
      </c>
      <c r="B1461" s="107" t="s">
        <v>1273</v>
      </c>
      <c r="C1461" s="107" t="s">
        <v>1257</v>
      </c>
      <c r="D1461" s="107" t="s">
        <v>21</v>
      </c>
      <c r="E1461" s="107" t="s">
        <v>61</v>
      </c>
      <c r="F1461" s="107" t="s">
        <v>495</v>
      </c>
      <c r="G1461" s="107" t="s">
        <v>496</v>
      </c>
      <c r="H1461" s="107" t="s">
        <v>1952</v>
      </c>
      <c r="I1461" s="107" t="s">
        <v>1943</v>
      </c>
      <c r="J1461" s="107" t="s">
        <v>1944</v>
      </c>
      <c r="K1461" s="107" t="s">
        <v>1945</v>
      </c>
      <c r="L1461" s="108">
        <v>2766.2038238399286</v>
      </c>
      <c r="M1461" s="93">
        <v>800</v>
      </c>
      <c r="N1461" s="108">
        <v>2487.2515457327795</v>
      </c>
      <c r="O1461" s="107" t="s">
        <v>1953</v>
      </c>
      <c r="P1461" s="107"/>
      <c r="Q1461" s="107" t="s">
        <v>1259</v>
      </c>
      <c r="R1461" s="107" t="s">
        <v>1952</v>
      </c>
      <c r="S1461" s="107"/>
      <c r="T1461" s="93">
        <v>495.92</v>
      </c>
      <c r="U1461" s="109">
        <v>18</v>
      </c>
      <c r="V1461" s="110">
        <v>45200</v>
      </c>
      <c r="W1461" s="110">
        <v>45930</v>
      </c>
      <c r="X1461" s="107" t="s">
        <v>4342</v>
      </c>
      <c r="Y1461" s="107"/>
      <c r="Z1461" s="107"/>
      <c r="AA1461" s="107"/>
      <c r="AB1461" s="107"/>
      <c r="AC1461" s="107"/>
      <c r="AD1461" s="107" t="s">
        <v>1264</v>
      </c>
      <c r="AE1461" s="110">
        <v>44673</v>
      </c>
      <c r="AF1461" s="106" t="s">
        <v>3655</v>
      </c>
      <c r="AG1461" s="108">
        <v>0.32525336723764908</v>
      </c>
      <c r="AH1461" s="108">
        <v>0.33893778367333077</v>
      </c>
      <c r="AI1461" s="108">
        <v>2.5692310987737708</v>
      </c>
      <c r="AJ1461" s="107" t="s">
        <v>26</v>
      </c>
      <c r="AK1461" s="97">
        <v>-1.3616607552541078</v>
      </c>
      <c r="AL1461" s="108">
        <v>1.4292041988837514</v>
      </c>
      <c r="AM1461" s="111"/>
      <c r="AN1461" s="112">
        <v>20</v>
      </c>
      <c r="AO1461" s="113" t="s">
        <v>1266</v>
      </c>
      <c r="AP1461" s="113" t="s">
        <v>1267</v>
      </c>
      <c r="AQ1461" s="113" t="s">
        <v>1261</v>
      </c>
      <c r="AR1461" s="114" t="s">
        <v>1267</v>
      </c>
      <c r="AS1461" s="114"/>
      <c r="AT1461" s="107"/>
    </row>
    <row r="1462" spans="1:46" x14ac:dyDescent="0.25">
      <c r="A1462" s="106" t="s">
        <v>1954</v>
      </c>
      <c r="B1462" s="107" t="s">
        <v>1273</v>
      </c>
      <c r="C1462" s="107" t="s">
        <v>1257</v>
      </c>
      <c r="D1462" s="107" t="s">
        <v>21</v>
      </c>
      <c r="E1462" s="107" t="s">
        <v>61</v>
      </c>
      <c r="F1462" s="107" t="s">
        <v>495</v>
      </c>
      <c r="G1462" s="107" t="s">
        <v>496</v>
      </c>
      <c r="H1462" s="107" t="s">
        <v>1942</v>
      </c>
      <c r="I1462" s="107" t="s">
        <v>1943</v>
      </c>
      <c r="J1462" s="107" t="s">
        <v>1944</v>
      </c>
      <c r="K1462" s="107" t="s">
        <v>1955</v>
      </c>
      <c r="L1462" s="108">
        <v>959.40367239271677</v>
      </c>
      <c r="M1462" s="93">
        <v>1100</v>
      </c>
      <c r="N1462" s="108">
        <v>862.65453274804531</v>
      </c>
      <c r="O1462" s="107" t="s">
        <v>1956</v>
      </c>
      <c r="P1462" s="107"/>
      <c r="Q1462" s="107" t="s">
        <v>1259</v>
      </c>
      <c r="R1462" s="107" t="s">
        <v>1942</v>
      </c>
      <c r="S1462" s="107"/>
      <c r="T1462" s="93">
        <v>3522.89</v>
      </c>
      <c r="U1462" s="109">
        <v>18</v>
      </c>
      <c r="V1462" s="110">
        <v>45200</v>
      </c>
      <c r="W1462" s="110">
        <v>45930</v>
      </c>
      <c r="X1462" s="107" t="s">
        <v>4342</v>
      </c>
      <c r="Y1462" s="107"/>
      <c r="Z1462" s="107"/>
      <c r="AA1462" s="107"/>
      <c r="AB1462" s="107"/>
      <c r="AC1462" s="107"/>
      <c r="AD1462" s="107" t="s">
        <v>1264</v>
      </c>
      <c r="AE1462" s="110">
        <v>44673</v>
      </c>
      <c r="AF1462" s="106" t="s">
        <v>3655</v>
      </c>
      <c r="AG1462" s="108">
        <v>0.11286038683828287</v>
      </c>
      <c r="AH1462" s="108">
        <v>0.11760877282949919</v>
      </c>
      <c r="AI1462" s="108">
        <v>0.14914865847678876</v>
      </c>
      <c r="AJ1462" s="107" t="s">
        <v>1267</v>
      </c>
      <c r="AK1462" s="97">
        <v>315.8384037895313</v>
      </c>
      <c r="AL1462" s="108">
        <v>0.49592273287385397</v>
      </c>
      <c r="AM1462" s="111"/>
      <c r="AN1462" s="112">
        <v>20</v>
      </c>
      <c r="AO1462" s="113" t="s">
        <v>1266</v>
      </c>
      <c r="AP1462" s="113" t="s">
        <v>1267</v>
      </c>
      <c r="AQ1462" s="113" t="s">
        <v>1261</v>
      </c>
      <c r="AR1462" s="114" t="s">
        <v>1267</v>
      </c>
      <c r="AS1462" s="114"/>
      <c r="AT1462" s="107"/>
    </row>
    <row r="1463" spans="1:46" x14ac:dyDescent="0.25">
      <c r="A1463" s="106" t="s">
        <v>1957</v>
      </c>
      <c r="B1463" s="107" t="s">
        <v>1273</v>
      </c>
      <c r="C1463" s="107" t="s">
        <v>1257</v>
      </c>
      <c r="D1463" s="107" t="s">
        <v>21</v>
      </c>
      <c r="E1463" s="107" t="s">
        <v>61</v>
      </c>
      <c r="F1463" s="107" t="s">
        <v>495</v>
      </c>
      <c r="G1463" s="107" t="s">
        <v>496</v>
      </c>
      <c r="H1463" s="107" t="s">
        <v>1949</v>
      </c>
      <c r="I1463" s="107" t="s">
        <v>1943</v>
      </c>
      <c r="J1463" s="107" t="s">
        <v>1944</v>
      </c>
      <c r="K1463" s="107" t="s">
        <v>1955</v>
      </c>
      <c r="L1463" s="108">
        <v>1924.8150234186435</v>
      </c>
      <c r="M1463" s="93">
        <v>1100</v>
      </c>
      <c r="N1463" s="108">
        <v>1730.7109118235151</v>
      </c>
      <c r="O1463" s="107" t="s">
        <v>1958</v>
      </c>
      <c r="P1463" s="107"/>
      <c r="Q1463" s="107" t="s">
        <v>1259</v>
      </c>
      <c r="R1463" s="107" t="s">
        <v>1949</v>
      </c>
      <c r="S1463" s="107"/>
      <c r="T1463" s="93">
        <v>3522.89</v>
      </c>
      <c r="U1463" s="109">
        <v>18</v>
      </c>
      <c r="V1463" s="110">
        <v>45200</v>
      </c>
      <c r="W1463" s="110">
        <v>45930</v>
      </c>
      <c r="X1463" s="107" t="s">
        <v>4342</v>
      </c>
      <c r="Y1463" s="107"/>
      <c r="Z1463" s="107"/>
      <c r="AA1463" s="107"/>
      <c r="AB1463" s="107"/>
      <c r="AC1463" s="107"/>
      <c r="AD1463" s="107" t="s">
        <v>1264</v>
      </c>
      <c r="AE1463" s="110">
        <v>44673</v>
      </c>
      <c r="AF1463" s="106" t="s">
        <v>3655</v>
      </c>
      <c r="AG1463" s="108">
        <v>0.22631379955643038</v>
      </c>
      <c r="AH1463" s="108">
        <v>0.23583552197416865</v>
      </c>
      <c r="AI1463" s="108">
        <v>0.29908101987097546</v>
      </c>
      <c r="AJ1463" s="107" t="s">
        <v>1267</v>
      </c>
      <c r="AK1463" s="97">
        <v>147.02271508411042</v>
      </c>
      <c r="AL1463" s="108">
        <v>0.99445129604163462</v>
      </c>
      <c r="AM1463" s="111"/>
      <c r="AN1463" s="112">
        <v>20</v>
      </c>
      <c r="AO1463" s="113" t="s">
        <v>1266</v>
      </c>
      <c r="AP1463" s="113" t="s">
        <v>1267</v>
      </c>
      <c r="AQ1463" s="113" t="s">
        <v>1261</v>
      </c>
      <c r="AR1463" s="114" t="s">
        <v>1267</v>
      </c>
      <c r="AS1463" s="114"/>
      <c r="AT1463" s="107"/>
    </row>
    <row r="1464" spans="1:46" x14ac:dyDescent="0.25">
      <c r="A1464" s="106" t="s">
        <v>1959</v>
      </c>
      <c r="B1464" s="107" t="s">
        <v>1273</v>
      </c>
      <c r="C1464" s="107" t="s">
        <v>1257</v>
      </c>
      <c r="D1464" s="107" t="s">
        <v>21</v>
      </c>
      <c r="E1464" s="107" t="s">
        <v>61</v>
      </c>
      <c r="F1464" s="107" t="s">
        <v>495</v>
      </c>
      <c r="G1464" s="107" t="s">
        <v>496</v>
      </c>
      <c r="H1464" s="107" t="s">
        <v>1952</v>
      </c>
      <c r="I1464" s="107" t="s">
        <v>1943</v>
      </c>
      <c r="J1464" s="107" t="s">
        <v>1944</v>
      </c>
      <c r="K1464" s="107" t="s">
        <v>1955</v>
      </c>
      <c r="L1464" s="108">
        <v>3855.4192533122073</v>
      </c>
      <c r="M1464" s="93">
        <v>1100</v>
      </c>
      <c r="N1464" s="108">
        <v>3466.6272292029098</v>
      </c>
      <c r="O1464" s="107" t="s">
        <v>1960</v>
      </c>
      <c r="P1464" s="107"/>
      <c r="Q1464" s="107" t="s">
        <v>1259</v>
      </c>
      <c r="R1464" s="107" t="s">
        <v>1952</v>
      </c>
      <c r="S1464" s="107"/>
      <c r="T1464" s="93">
        <v>3522.89</v>
      </c>
      <c r="U1464" s="109">
        <v>18</v>
      </c>
      <c r="V1464" s="110">
        <v>45200</v>
      </c>
      <c r="W1464" s="110">
        <v>45930</v>
      </c>
      <c r="X1464" s="107" t="s">
        <v>4342</v>
      </c>
      <c r="Y1464" s="107"/>
      <c r="Z1464" s="107"/>
      <c r="AA1464" s="107"/>
      <c r="AB1464" s="107"/>
      <c r="AC1464" s="107"/>
      <c r="AD1464" s="107" t="s">
        <v>1264</v>
      </c>
      <c r="AE1464" s="110">
        <v>44673</v>
      </c>
      <c r="AF1464" s="106" t="s">
        <v>3655</v>
      </c>
      <c r="AG1464" s="108">
        <v>0.45329849287260765</v>
      </c>
      <c r="AH1464" s="108">
        <v>0.47237016428624529</v>
      </c>
      <c r="AI1464" s="108">
        <v>0.59904864758594245</v>
      </c>
      <c r="AJ1464" s="107" t="s">
        <v>1267</v>
      </c>
      <c r="AK1464" s="97">
        <v>62.931801323539837</v>
      </c>
      <c r="AL1464" s="108">
        <v>1.9918505836339131</v>
      </c>
      <c r="AM1464" s="111"/>
      <c r="AN1464" s="112">
        <v>20</v>
      </c>
      <c r="AO1464" s="113" t="s">
        <v>1266</v>
      </c>
      <c r="AP1464" s="113" t="s">
        <v>1267</v>
      </c>
      <c r="AQ1464" s="113" t="s">
        <v>1261</v>
      </c>
      <c r="AR1464" s="114" t="s">
        <v>1267</v>
      </c>
      <c r="AS1464" s="114"/>
      <c r="AT1464" s="107"/>
    </row>
    <row r="1465" spans="1:46" x14ac:dyDescent="0.25">
      <c r="A1465" s="106" t="s">
        <v>1990</v>
      </c>
      <c r="B1465" s="107" t="s">
        <v>1273</v>
      </c>
      <c r="C1465" s="107" t="s">
        <v>1257</v>
      </c>
      <c r="D1465" s="107" t="s">
        <v>21</v>
      </c>
      <c r="E1465" s="107" t="s">
        <v>61</v>
      </c>
      <c r="F1465" s="107" t="s">
        <v>495</v>
      </c>
      <c r="G1465" s="107" t="s">
        <v>496</v>
      </c>
      <c r="H1465" s="107" t="s">
        <v>1952</v>
      </c>
      <c r="I1465" s="107" t="s">
        <v>1991</v>
      </c>
      <c r="J1465" s="107" t="s">
        <v>1944</v>
      </c>
      <c r="K1465" s="107" t="s">
        <v>1945</v>
      </c>
      <c r="L1465" s="108">
        <v>3181.115437813789</v>
      </c>
      <c r="M1465" s="93">
        <v>900</v>
      </c>
      <c r="N1465" s="108">
        <v>2860.322229933628</v>
      </c>
      <c r="O1465" s="107" t="s">
        <v>1992</v>
      </c>
      <c r="P1465" s="107"/>
      <c r="Q1465" s="107" t="s">
        <v>1259</v>
      </c>
      <c r="R1465" s="107" t="s">
        <v>1952</v>
      </c>
      <c r="S1465" s="107"/>
      <c r="T1465" s="93">
        <v>624.17999999999995</v>
      </c>
      <c r="U1465" s="109">
        <v>18</v>
      </c>
      <c r="V1465" s="110">
        <v>45200</v>
      </c>
      <c r="W1465" s="110">
        <v>45930</v>
      </c>
      <c r="X1465" s="107" t="s">
        <v>4342</v>
      </c>
      <c r="Y1465" s="107"/>
      <c r="Z1465" s="107"/>
      <c r="AA1465" s="107"/>
      <c r="AB1465" s="107"/>
      <c r="AC1465" s="107"/>
      <c r="AD1465" s="107" t="s">
        <v>1264</v>
      </c>
      <c r="AE1465" s="110">
        <v>44673</v>
      </c>
      <c r="AF1465" s="106" t="s">
        <v>3656</v>
      </c>
      <c r="AG1465" s="108">
        <v>0.21390013822746556</v>
      </c>
      <c r="AH1465" s="108">
        <v>0.22289957946927078</v>
      </c>
      <c r="AI1465" s="108">
        <v>1.3744189057155491</v>
      </c>
      <c r="AJ1465" s="107" t="s">
        <v>26</v>
      </c>
      <c r="AK1465" s="97">
        <v>15.6326276177276</v>
      </c>
      <c r="AL1465" s="108">
        <v>0.93990410704385141</v>
      </c>
      <c r="AM1465" s="111"/>
      <c r="AN1465" s="112">
        <v>8</v>
      </c>
      <c r="AO1465" s="113" t="s">
        <v>1266</v>
      </c>
      <c r="AP1465" s="113" t="s">
        <v>1267</v>
      </c>
      <c r="AQ1465" s="113" t="s">
        <v>1261</v>
      </c>
      <c r="AR1465" s="114" t="s">
        <v>1267</v>
      </c>
      <c r="AS1465" s="114"/>
      <c r="AT1465" s="107"/>
    </row>
    <row r="1466" spans="1:46" x14ac:dyDescent="0.25">
      <c r="A1466" s="106" t="s">
        <v>1993</v>
      </c>
      <c r="B1466" s="107" t="s">
        <v>1273</v>
      </c>
      <c r="C1466" s="107" t="s">
        <v>1257</v>
      </c>
      <c r="D1466" s="107" t="s">
        <v>21</v>
      </c>
      <c r="E1466" s="107" t="s">
        <v>61</v>
      </c>
      <c r="F1466" s="107" t="s">
        <v>495</v>
      </c>
      <c r="G1466" s="107" t="s">
        <v>496</v>
      </c>
      <c r="H1466" s="107" t="s">
        <v>1942</v>
      </c>
      <c r="I1466" s="107" t="s">
        <v>1991</v>
      </c>
      <c r="J1466" s="107" t="s">
        <v>1944</v>
      </c>
      <c r="K1466" s="107" t="s">
        <v>1945</v>
      </c>
      <c r="L1466" s="108">
        <v>935.4054637354933</v>
      </c>
      <c r="M1466" s="93">
        <v>900</v>
      </c>
      <c r="N1466" s="108">
        <v>841.07637532411468</v>
      </c>
      <c r="O1466" s="107" t="s">
        <v>1994</v>
      </c>
      <c r="P1466" s="107"/>
      <c r="Q1466" s="107" t="s">
        <v>1259</v>
      </c>
      <c r="R1466" s="107" t="s">
        <v>1942</v>
      </c>
      <c r="S1466" s="107"/>
      <c r="T1466" s="93">
        <v>757.36</v>
      </c>
      <c r="U1466" s="109">
        <v>18</v>
      </c>
      <c r="V1466" s="110">
        <v>45200</v>
      </c>
      <c r="W1466" s="110">
        <v>45930</v>
      </c>
      <c r="X1466" s="107" t="s">
        <v>4342</v>
      </c>
      <c r="Y1466" s="107"/>
      <c r="Z1466" s="107"/>
      <c r="AA1466" s="107"/>
      <c r="AB1466" s="107"/>
      <c r="AC1466" s="107"/>
      <c r="AD1466" s="107" t="s">
        <v>1264</v>
      </c>
      <c r="AE1466" s="110">
        <v>44673</v>
      </c>
      <c r="AF1466" s="106" t="s">
        <v>3656</v>
      </c>
      <c r="AG1466" s="108">
        <v>0.29938014788691436</v>
      </c>
      <c r="AH1466" s="108">
        <v>0.31197599785782987</v>
      </c>
      <c r="AI1466" s="108">
        <v>1.6449337730005356</v>
      </c>
      <c r="AJ1466" s="107" t="s">
        <v>26</v>
      </c>
      <c r="AK1466" s="97">
        <v>9.6229769354095449</v>
      </c>
      <c r="AL1466" s="108">
        <v>1.3155140192900303</v>
      </c>
      <c r="AM1466" s="111"/>
      <c r="AN1466" s="112">
        <v>8</v>
      </c>
      <c r="AO1466" s="113" t="s">
        <v>1266</v>
      </c>
      <c r="AP1466" s="113" t="s">
        <v>1267</v>
      </c>
      <c r="AQ1466" s="113" t="s">
        <v>1261</v>
      </c>
      <c r="AR1466" s="114" t="s">
        <v>1267</v>
      </c>
      <c r="AS1466" s="114"/>
      <c r="AT1466" s="107"/>
    </row>
    <row r="1467" spans="1:46" x14ac:dyDescent="0.25">
      <c r="A1467" s="106" t="s">
        <v>1995</v>
      </c>
      <c r="B1467" s="107" t="s">
        <v>1273</v>
      </c>
      <c r="C1467" s="107" t="s">
        <v>1257</v>
      </c>
      <c r="D1467" s="107" t="s">
        <v>21</v>
      </c>
      <c r="E1467" s="107" t="s">
        <v>61</v>
      </c>
      <c r="F1467" s="107" t="s">
        <v>495</v>
      </c>
      <c r="G1467" s="107" t="s">
        <v>496</v>
      </c>
      <c r="H1467" s="107" t="s">
        <v>1949</v>
      </c>
      <c r="I1467" s="107" t="s">
        <v>1991</v>
      </c>
      <c r="J1467" s="107" t="s">
        <v>1944</v>
      </c>
      <c r="K1467" s="107" t="s">
        <v>1945</v>
      </c>
      <c r="L1467" s="108">
        <v>1819.1692394397126</v>
      </c>
      <c r="M1467" s="93">
        <v>900</v>
      </c>
      <c r="N1467" s="108">
        <v>1635.7187650998567</v>
      </c>
      <c r="O1467" s="107" t="s">
        <v>1996</v>
      </c>
      <c r="P1467" s="107"/>
      <c r="Q1467" s="107" t="s">
        <v>1259</v>
      </c>
      <c r="R1467" s="107" t="s">
        <v>1949</v>
      </c>
      <c r="S1467" s="107"/>
      <c r="T1467" s="93">
        <v>719.08</v>
      </c>
      <c r="U1467" s="109">
        <v>18</v>
      </c>
      <c r="V1467" s="110">
        <v>45200</v>
      </c>
      <c r="W1467" s="110">
        <v>45930</v>
      </c>
      <c r="X1467" s="107" t="s">
        <v>4342</v>
      </c>
      <c r="Y1467" s="107"/>
      <c r="Z1467" s="107"/>
      <c r="AA1467" s="107"/>
      <c r="AB1467" s="107"/>
      <c r="AC1467" s="107"/>
      <c r="AD1467" s="107" t="s">
        <v>1264</v>
      </c>
      <c r="AE1467" s="110">
        <v>44673</v>
      </c>
      <c r="AF1467" s="106" t="s">
        <v>3656</v>
      </c>
      <c r="AG1467" s="108">
        <v>0.16314996884333571</v>
      </c>
      <c r="AH1467" s="108">
        <v>0.1700141932911319</v>
      </c>
      <c r="AI1467" s="108">
        <v>0.80406603809019717</v>
      </c>
      <c r="AJ1467" s="107" t="s">
        <v>1267</v>
      </c>
      <c r="AK1467" s="97">
        <v>41.55402549497736</v>
      </c>
      <c r="AL1467" s="108">
        <v>0.71690148052572666</v>
      </c>
      <c r="AM1467" s="111"/>
      <c r="AN1467" s="112">
        <v>8</v>
      </c>
      <c r="AO1467" s="113" t="s">
        <v>1266</v>
      </c>
      <c r="AP1467" s="113" t="s">
        <v>1267</v>
      </c>
      <c r="AQ1467" s="113" t="s">
        <v>1261</v>
      </c>
      <c r="AR1467" s="114" t="s">
        <v>1267</v>
      </c>
      <c r="AS1467" s="114"/>
      <c r="AT1467" s="107"/>
    </row>
    <row r="1468" spans="1:46" x14ac:dyDescent="0.25">
      <c r="A1468" s="106" t="s">
        <v>2007</v>
      </c>
      <c r="B1468" s="107" t="s">
        <v>1273</v>
      </c>
      <c r="C1468" s="107" t="s">
        <v>1257</v>
      </c>
      <c r="D1468" s="107" t="s">
        <v>30</v>
      </c>
      <c r="E1468" s="107" t="s">
        <v>57</v>
      </c>
      <c r="F1468" s="107" t="s">
        <v>437</v>
      </c>
      <c r="G1468" s="107" t="s">
        <v>607</v>
      </c>
      <c r="H1468" s="107" t="s">
        <v>1391</v>
      </c>
      <c r="I1468" s="107" t="s">
        <v>1392</v>
      </c>
      <c r="J1468" s="107" t="s">
        <v>1393</v>
      </c>
      <c r="K1468" s="107"/>
      <c r="L1468" s="108">
        <v>1101.8134865688712</v>
      </c>
      <c r="M1468" s="93">
        <v>200</v>
      </c>
      <c r="N1468" s="108">
        <v>1000</v>
      </c>
      <c r="O1468" s="107" t="s">
        <v>3366</v>
      </c>
      <c r="P1468" s="107"/>
      <c r="Q1468" s="107" t="s">
        <v>1259</v>
      </c>
      <c r="R1468" s="107" t="s">
        <v>1999</v>
      </c>
      <c r="S1468" s="107"/>
      <c r="T1468" s="93">
        <v>1500</v>
      </c>
      <c r="U1468" s="109">
        <v>10</v>
      </c>
      <c r="V1468" s="110">
        <v>45200</v>
      </c>
      <c r="W1468" s="110">
        <v>45930</v>
      </c>
      <c r="X1468" s="107" t="s">
        <v>4342</v>
      </c>
      <c r="Y1468" s="107"/>
      <c r="Z1468" s="107"/>
      <c r="AA1468" s="107"/>
      <c r="AB1468" s="107" t="s">
        <v>1396</v>
      </c>
      <c r="AC1468" s="107" t="s">
        <v>1397</v>
      </c>
      <c r="AD1468" s="107" t="s">
        <v>1331</v>
      </c>
      <c r="AE1468" s="110">
        <v>0</v>
      </c>
      <c r="AF1468" s="106"/>
      <c r="AG1468" s="108">
        <v>0.18878141744590882</v>
      </c>
      <c r="AH1468" s="108">
        <v>0.19607403701472415</v>
      </c>
      <c r="AI1468" s="108">
        <v>0.30379834284851265</v>
      </c>
      <c r="AJ1468" s="107" t="s">
        <v>1267</v>
      </c>
      <c r="AK1468" s="97">
        <v>165.94332656561306</v>
      </c>
      <c r="AL1468" s="108">
        <v>1.0246865425090514</v>
      </c>
      <c r="AM1468" s="111"/>
      <c r="AN1468" s="112">
        <v>17</v>
      </c>
      <c r="AO1468" s="113" t="s">
        <v>1266</v>
      </c>
      <c r="AP1468" s="113" t="s">
        <v>1267</v>
      </c>
      <c r="AQ1468" s="113" t="s">
        <v>1261</v>
      </c>
      <c r="AR1468" s="114" t="s">
        <v>1267</v>
      </c>
      <c r="AS1468" s="114"/>
      <c r="AT1468" s="107"/>
    </row>
    <row r="1469" spans="1:46" x14ac:dyDescent="0.25">
      <c r="A1469" s="106" t="s">
        <v>2008</v>
      </c>
      <c r="B1469" s="107" t="s">
        <v>1273</v>
      </c>
      <c r="C1469" s="107" t="s">
        <v>1257</v>
      </c>
      <c r="D1469" s="107" t="s">
        <v>30</v>
      </c>
      <c r="E1469" s="107" t="s">
        <v>57</v>
      </c>
      <c r="F1469" s="107" t="s">
        <v>437</v>
      </c>
      <c r="G1469" s="107" t="s">
        <v>607</v>
      </c>
      <c r="H1469" s="107" t="s">
        <v>1391</v>
      </c>
      <c r="I1469" s="107" t="s">
        <v>1392</v>
      </c>
      <c r="J1469" s="107" t="s">
        <v>1399</v>
      </c>
      <c r="K1469" s="107"/>
      <c r="L1469" s="108">
        <v>15425.388811964196</v>
      </c>
      <c r="M1469" s="93">
        <v>1500</v>
      </c>
      <c r="N1469" s="108">
        <v>14000</v>
      </c>
      <c r="O1469" s="107" t="s">
        <v>3367</v>
      </c>
      <c r="P1469" s="107"/>
      <c r="Q1469" s="107" t="s">
        <v>1259</v>
      </c>
      <c r="R1469" s="107" t="s">
        <v>1999</v>
      </c>
      <c r="S1469" s="107"/>
      <c r="T1469" s="93">
        <v>3000</v>
      </c>
      <c r="U1469" s="109">
        <v>10</v>
      </c>
      <c r="V1469" s="110">
        <v>45200</v>
      </c>
      <c r="W1469" s="110">
        <v>45930</v>
      </c>
      <c r="X1469" s="107" t="s">
        <v>4342</v>
      </c>
      <c r="Y1469" s="107"/>
      <c r="Z1469" s="107"/>
      <c r="AA1469" s="107"/>
      <c r="AB1469" s="107" t="s">
        <v>1396</v>
      </c>
      <c r="AC1469" s="107" t="s">
        <v>1397</v>
      </c>
      <c r="AD1469" s="107" t="s">
        <v>1331</v>
      </c>
      <c r="AE1469" s="110">
        <v>0</v>
      </c>
      <c r="AF1469" s="106"/>
      <c r="AG1469" s="108">
        <v>2.6429398442427234</v>
      </c>
      <c r="AH1469" s="108">
        <v>2.7450365182061383</v>
      </c>
      <c r="AI1469" s="108">
        <v>2.1265883999395885</v>
      </c>
      <c r="AJ1469" s="107" t="s">
        <v>26</v>
      </c>
      <c r="AK1469" s="97">
        <v>-1.477302009303977</v>
      </c>
      <c r="AL1469" s="108">
        <v>14.345611595126721</v>
      </c>
      <c r="AM1469" s="111"/>
      <c r="AN1469" s="112">
        <v>17</v>
      </c>
      <c r="AO1469" s="113" t="s">
        <v>1266</v>
      </c>
      <c r="AP1469" s="113" t="s">
        <v>1267</v>
      </c>
      <c r="AQ1469" s="113" t="s">
        <v>1261</v>
      </c>
      <c r="AR1469" s="114" t="s">
        <v>1267</v>
      </c>
      <c r="AS1469" s="114"/>
      <c r="AT1469" s="107"/>
    </row>
    <row r="1470" spans="1:46" x14ac:dyDescent="0.25">
      <c r="A1470" s="106" t="s">
        <v>2014</v>
      </c>
      <c r="B1470" s="107" t="s">
        <v>1273</v>
      </c>
      <c r="C1470" s="107" t="s">
        <v>1257</v>
      </c>
      <c r="D1470" s="107" t="s">
        <v>30</v>
      </c>
      <c r="E1470" s="107" t="s">
        <v>64</v>
      </c>
      <c r="F1470" s="107" t="s">
        <v>65</v>
      </c>
      <c r="G1470" s="107" t="s">
        <v>393</v>
      </c>
      <c r="H1470" s="107" t="s">
        <v>2015</v>
      </c>
      <c r="I1470" s="107"/>
      <c r="J1470" s="107"/>
      <c r="K1470" s="107"/>
      <c r="L1470" s="108">
        <v>0</v>
      </c>
      <c r="M1470" s="93">
        <v>15000</v>
      </c>
      <c r="N1470" s="108">
        <v>0</v>
      </c>
      <c r="O1470" s="107" t="s">
        <v>2016</v>
      </c>
      <c r="P1470" s="107"/>
      <c r="Q1470" s="107" t="s">
        <v>1259</v>
      </c>
      <c r="R1470" s="107" t="s">
        <v>1999</v>
      </c>
      <c r="S1470" s="107"/>
      <c r="T1470" s="93">
        <v>0</v>
      </c>
      <c r="U1470" s="109"/>
      <c r="V1470" s="110">
        <v>45200</v>
      </c>
      <c r="W1470" s="110">
        <v>45930</v>
      </c>
      <c r="X1470" s="107" t="s">
        <v>2017</v>
      </c>
      <c r="Y1470" s="107"/>
      <c r="Z1470" s="107"/>
      <c r="AA1470" s="107"/>
      <c r="AB1470" s="107"/>
      <c r="AC1470" s="107"/>
      <c r="AD1470" s="107" t="s">
        <v>1331</v>
      </c>
      <c r="AE1470" s="110"/>
      <c r="AF1470" s="106"/>
      <c r="AG1470" s="108" t="s">
        <v>1404</v>
      </c>
      <c r="AH1470" s="108" t="s">
        <v>1404</v>
      </c>
      <c r="AI1470" s="108" t="s">
        <v>1404</v>
      </c>
      <c r="AJ1470" s="107" t="s">
        <v>26</v>
      </c>
      <c r="AK1470" s="97" t="s">
        <v>1404</v>
      </c>
      <c r="AL1470" s="108">
        <v>0</v>
      </c>
      <c r="AM1470" s="111"/>
      <c r="AN1470" s="112">
        <v>24</v>
      </c>
      <c r="AO1470" s="113" t="s">
        <v>1371</v>
      </c>
      <c r="AP1470" s="113" t="s">
        <v>1267</v>
      </c>
      <c r="AQ1470" s="113" t="s">
        <v>1365</v>
      </c>
      <c r="AR1470" s="114" t="s">
        <v>26</v>
      </c>
      <c r="AS1470" s="114">
        <v>1.1086</v>
      </c>
      <c r="AT1470" s="107" t="s">
        <v>2018</v>
      </c>
    </row>
    <row r="1471" spans="1:46" x14ac:dyDescent="0.25">
      <c r="A1471" s="106" t="s">
        <v>2019</v>
      </c>
      <c r="B1471" s="107" t="s">
        <v>1273</v>
      </c>
      <c r="C1471" s="107" t="s">
        <v>1257</v>
      </c>
      <c r="D1471" s="107" t="s">
        <v>34</v>
      </c>
      <c r="E1471" s="107" t="s">
        <v>126</v>
      </c>
      <c r="F1471" s="107" t="s">
        <v>127</v>
      </c>
      <c r="G1471" s="107" t="s">
        <v>128</v>
      </c>
      <c r="H1471" s="107" t="s">
        <v>3886</v>
      </c>
      <c r="I1471" s="107" t="s">
        <v>2021</v>
      </c>
      <c r="J1471" s="107"/>
      <c r="K1471" s="107"/>
      <c r="L1471" s="108">
        <v>191.1261267174695</v>
      </c>
      <c r="M1471" s="93">
        <v>800</v>
      </c>
      <c r="N1471" s="108">
        <v>171.53</v>
      </c>
      <c r="O1471" s="107" t="s">
        <v>3887</v>
      </c>
      <c r="P1471" s="107" t="s">
        <v>3340</v>
      </c>
      <c r="Q1471" s="107" t="s">
        <v>1259</v>
      </c>
      <c r="R1471" s="107" t="s">
        <v>2024</v>
      </c>
      <c r="S1471" s="107"/>
      <c r="T1471" s="93">
        <v>386.45</v>
      </c>
      <c r="U1471" s="109">
        <v>12</v>
      </c>
      <c r="V1471" s="110">
        <v>45200</v>
      </c>
      <c r="W1471" s="110">
        <v>45930</v>
      </c>
      <c r="X1471" s="107" t="s">
        <v>4685</v>
      </c>
      <c r="Y1471" s="107" t="s">
        <v>2021</v>
      </c>
      <c r="Z1471" s="107"/>
      <c r="AA1471" s="107"/>
      <c r="AB1471" s="107"/>
      <c r="AC1471" s="107"/>
      <c r="AD1471" s="107" t="s">
        <v>1264</v>
      </c>
      <c r="AE1471" s="110">
        <v>44669</v>
      </c>
      <c r="AF1471" s="106" t="s">
        <v>3888</v>
      </c>
      <c r="AG1471" s="108">
        <v>2.387829492265757E-2</v>
      </c>
      <c r="AH1471" s="108">
        <v>2.49621903662017E-2</v>
      </c>
      <c r="AI1471" s="108">
        <v>0.11819200849819721</v>
      </c>
      <c r="AJ1471" s="107" t="s">
        <v>1267</v>
      </c>
      <c r="AK1471" s="97">
        <v>223.31697265360779</v>
      </c>
      <c r="AL1471" s="108">
        <v>0.14812274820603871</v>
      </c>
      <c r="AM1471" s="111">
        <v>800</v>
      </c>
      <c r="AN1471" s="112">
        <v>2</v>
      </c>
      <c r="AO1471" s="113" t="s">
        <v>3346</v>
      </c>
      <c r="AP1471" s="113" t="s">
        <v>1267</v>
      </c>
      <c r="AQ1471" s="113" t="s">
        <v>1261</v>
      </c>
      <c r="AR1471" s="114" t="s">
        <v>1267</v>
      </c>
      <c r="AS1471" s="114"/>
      <c r="AT1471" s="107"/>
    </row>
    <row r="1472" spans="1:46" x14ac:dyDescent="0.25">
      <c r="A1472" s="106" t="s">
        <v>2028</v>
      </c>
      <c r="B1472" s="107" t="s">
        <v>1273</v>
      </c>
      <c r="C1472" s="107" t="s">
        <v>1257</v>
      </c>
      <c r="D1472" s="107" t="s">
        <v>34</v>
      </c>
      <c r="E1472" s="107" t="s">
        <v>126</v>
      </c>
      <c r="F1472" s="107" t="s">
        <v>127</v>
      </c>
      <c r="G1472" s="107" t="s">
        <v>128</v>
      </c>
      <c r="H1472" s="107" t="s">
        <v>3886</v>
      </c>
      <c r="I1472" s="107" t="s">
        <v>2029</v>
      </c>
      <c r="J1472" s="107"/>
      <c r="K1472" s="107"/>
      <c r="L1472" s="108">
        <v>336.42766832340482</v>
      </c>
      <c r="M1472" s="93">
        <v>800</v>
      </c>
      <c r="N1472" s="108">
        <v>301.93</v>
      </c>
      <c r="O1472" s="107" t="s">
        <v>3889</v>
      </c>
      <c r="P1472" s="107" t="s">
        <v>3340</v>
      </c>
      <c r="Q1472" s="107" t="s">
        <v>1259</v>
      </c>
      <c r="R1472" s="107" t="s">
        <v>2024</v>
      </c>
      <c r="S1472" s="107"/>
      <c r="T1472" s="93">
        <v>386.45</v>
      </c>
      <c r="U1472" s="109">
        <v>12</v>
      </c>
      <c r="V1472" s="110">
        <v>45200</v>
      </c>
      <c r="W1472" s="110">
        <v>45930</v>
      </c>
      <c r="X1472" s="107" t="s">
        <v>4685</v>
      </c>
      <c r="Y1472" s="107" t="s">
        <v>2029</v>
      </c>
      <c r="Z1472" s="107"/>
      <c r="AA1472" s="107"/>
      <c r="AB1472" s="107"/>
      <c r="AC1472" s="107"/>
      <c r="AD1472" s="107" t="s">
        <v>1264</v>
      </c>
      <c r="AE1472" s="110">
        <v>44669</v>
      </c>
      <c r="AF1472" s="106" t="s">
        <v>3888</v>
      </c>
      <c r="AG1472" s="108">
        <v>4.2031506745508762E-2</v>
      </c>
      <c r="AH1472" s="108">
        <v>4.3939421812070827E-2</v>
      </c>
      <c r="AI1472" s="108">
        <v>0.20804618665394661</v>
      </c>
      <c r="AJ1472" s="107" t="s">
        <v>1267</v>
      </c>
      <c r="AK1472" s="97">
        <v>117.33208182467639</v>
      </c>
      <c r="AL1472" s="108">
        <v>0.26073144295063833</v>
      </c>
      <c r="AM1472" s="111">
        <v>800</v>
      </c>
      <c r="AN1472" s="112">
        <v>2</v>
      </c>
      <c r="AO1472" s="113" t="s">
        <v>3346</v>
      </c>
      <c r="AP1472" s="113" t="s">
        <v>1267</v>
      </c>
      <c r="AQ1472" s="113" t="s">
        <v>1261</v>
      </c>
      <c r="AR1472" s="114" t="s">
        <v>1267</v>
      </c>
      <c r="AS1472" s="114"/>
      <c r="AT1472" s="107"/>
    </row>
    <row r="1473" spans="1:46" x14ac:dyDescent="0.25">
      <c r="A1473" s="106" t="s">
        <v>2031</v>
      </c>
      <c r="B1473" s="107" t="s">
        <v>1273</v>
      </c>
      <c r="C1473" s="107" t="s">
        <v>1257</v>
      </c>
      <c r="D1473" s="107" t="s">
        <v>34</v>
      </c>
      <c r="E1473" s="107" t="s">
        <v>126</v>
      </c>
      <c r="F1473" s="107" t="s">
        <v>127</v>
      </c>
      <c r="G1473" s="107" t="s">
        <v>128</v>
      </c>
      <c r="H1473" s="107" t="s">
        <v>3886</v>
      </c>
      <c r="I1473" s="107" t="s">
        <v>2032</v>
      </c>
      <c r="J1473" s="107"/>
      <c r="K1473" s="107"/>
      <c r="L1473" s="108">
        <v>517.09074691449598</v>
      </c>
      <c r="M1473" s="93">
        <v>800</v>
      </c>
      <c r="N1473" s="108">
        <v>464.06</v>
      </c>
      <c r="O1473" s="107" t="s">
        <v>3890</v>
      </c>
      <c r="P1473" s="107" t="s">
        <v>3340</v>
      </c>
      <c r="Q1473" s="107" t="s">
        <v>1259</v>
      </c>
      <c r="R1473" s="107" t="s">
        <v>2024</v>
      </c>
      <c r="S1473" s="107"/>
      <c r="T1473" s="93">
        <v>386.45</v>
      </c>
      <c r="U1473" s="109">
        <v>12</v>
      </c>
      <c r="V1473" s="110">
        <v>45200</v>
      </c>
      <c r="W1473" s="110">
        <v>45930</v>
      </c>
      <c r="X1473" s="107" t="s">
        <v>4685</v>
      </c>
      <c r="Y1473" s="107" t="s">
        <v>2032</v>
      </c>
      <c r="Z1473" s="107"/>
      <c r="AA1473" s="107"/>
      <c r="AB1473" s="107"/>
      <c r="AC1473" s="107"/>
      <c r="AD1473" s="107" t="s">
        <v>1264</v>
      </c>
      <c r="AE1473" s="110">
        <v>44669</v>
      </c>
      <c r="AF1473" s="106" t="s">
        <v>3888</v>
      </c>
      <c r="AG1473" s="108">
        <v>6.4602603362824515E-2</v>
      </c>
      <c r="AH1473" s="108">
        <v>6.7535076877070777E-2</v>
      </c>
      <c r="AI1473" s="108">
        <v>0.31976786744598978</v>
      </c>
      <c r="AJ1473" s="107" t="s">
        <v>1267</v>
      </c>
      <c r="AK1473" s="97">
        <v>68.62451515993132</v>
      </c>
      <c r="AL1473" s="108">
        <v>0.40074532885873382</v>
      </c>
      <c r="AM1473" s="111">
        <v>800</v>
      </c>
      <c r="AN1473" s="112">
        <v>2</v>
      </c>
      <c r="AO1473" s="113" t="s">
        <v>3346</v>
      </c>
      <c r="AP1473" s="113" t="s">
        <v>1267</v>
      </c>
      <c r="AQ1473" s="113" t="s">
        <v>1261</v>
      </c>
      <c r="AR1473" s="114" t="s">
        <v>1267</v>
      </c>
      <c r="AS1473" s="114"/>
      <c r="AT1473" s="107"/>
    </row>
    <row r="1474" spans="1:46" x14ac:dyDescent="0.25">
      <c r="A1474" s="106" t="s">
        <v>2034</v>
      </c>
      <c r="B1474" s="107" t="s">
        <v>1273</v>
      </c>
      <c r="C1474" s="107" t="s">
        <v>1257</v>
      </c>
      <c r="D1474" s="107" t="s">
        <v>34</v>
      </c>
      <c r="E1474" s="107" t="s">
        <v>126</v>
      </c>
      <c r="F1474" s="107" t="s">
        <v>127</v>
      </c>
      <c r="G1474" s="107" t="s">
        <v>128</v>
      </c>
      <c r="H1474" s="107" t="s">
        <v>3886</v>
      </c>
      <c r="I1474" s="107" t="s">
        <v>2021</v>
      </c>
      <c r="J1474" s="107"/>
      <c r="K1474" s="107" t="s">
        <v>2035</v>
      </c>
      <c r="L1474" s="108">
        <v>191.1261267174695</v>
      </c>
      <c r="M1474" s="93">
        <v>800</v>
      </c>
      <c r="N1474" s="108">
        <v>171.53</v>
      </c>
      <c r="O1474" s="107" t="s">
        <v>3891</v>
      </c>
      <c r="P1474" s="107" t="s">
        <v>3340</v>
      </c>
      <c r="Q1474" s="107" t="s">
        <v>1259</v>
      </c>
      <c r="R1474" s="107" t="s">
        <v>2024</v>
      </c>
      <c r="S1474" s="107" t="s">
        <v>2035</v>
      </c>
      <c r="T1474" s="93">
        <v>386.45</v>
      </c>
      <c r="U1474" s="109">
        <v>12</v>
      </c>
      <c r="V1474" s="110">
        <v>45200</v>
      </c>
      <c r="W1474" s="110">
        <v>45930</v>
      </c>
      <c r="X1474" s="107" t="s">
        <v>4685</v>
      </c>
      <c r="Y1474" s="107" t="s">
        <v>2021</v>
      </c>
      <c r="Z1474" s="107"/>
      <c r="AA1474" s="107"/>
      <c r="AB1474" s="107"/>
      <c r="AC1474" s="107"/>
      <c r="AD1474" s="107" t="s">
        <v>1264</v>
      </c>
      <c r="AE1474" s="110">
        <v>44669</v>
      </c>
      <c r="AF1474" s="106" t="s">
        <v>3888</v>
      </c>
      <c r="AG1474" s="108">
        <v>2.387829492265757E-2</v>
      </c>
      <c r="AH1474" s="108">
        <v>2.49621903662017E-2</v>
      </c>
      <c r="AI1474" s="108">
        <v>0.11819200849819721</v>
      </c>
      <c r="AJ1474" s="107" t="s">
        <v>1267</v>
      </c>
      <c r="AK1474" s="97">
        <v>223.31697265360779</v>
      </c>
      <c r="AL1474" s="108">
        <v>0.14812274820603871</v>
      </c>
      <c r="AM1474" s="111">
        <v>800</v>
      </c>
      <c r="AN1474" s="112">
        <v>2</v>
      </c>
      <c r="AO1474" s="113" t="s">
        <v>3346</v>
      </c>
      <c r="AP1474" s="113" t="s">
        <v>1267</v>
      </c>
      <c r="AQ1474" s="113" t="s">
        <v>1261</v>
      </c>
      <c r="AR1474" s="114" t="s">
        <v>1267</v>
      </c>
      <c r="AS1474" s="114"/>
      <c r="AT1474" s="107"/>
    </row>
    <row r="1475" spans="1:46" x14ac:dyDescent="0.25">
      <c r="A1475" s="106" t="s">
        <v>2037</v>
      </c>
      <c r="B1475" s="107" t="s">
        <v>1273</v>
      </c>
      <c r="C1475" s="107" t="s">
        <v>1257</v>
      </c>
      <c r="D1475" s="107" t="s">
        <v>34</v>
      </c>
      <c r="E1475" s="107" t="s">
        <v>126</v>
      </c>
      <c r="F1475" s="107" t="s">
        <v>127</v>
      </c>
      <c r="G1475" s="107" t="s">
        <v>128</v>
      </c>
      <c r="H1475" s="107" t="s">
        <v>3886</v>
      </c>
      <c r="I1475" s="107" t="s">
        <v>2029</v>
      </c>
      <c r="J1475" s="107"/>
      <c r="K1475" s="107" t="s">
        <v>2035</v>
      </c>
      <c r="L1475" s="108">
        <v>336.42766832340482</v>
      </c>
      <c r="M1475" s="93">
        <v>800</v>
      </c>
      <c r="N1475" s="108">
        <v>301.93</v>
      </c>
      <c r="O1475" s="107" t="s">
        <v>3892</v>
      </c>
      <c r="P1475" s="107" t="s">
        <v>3340</v>
      </c>
      <c r="Q1475" s="107" t="s">
        <v>1259</v>
      </c>
      <c r="R1475" s="107" t="s">
        <v>2024</v>
      </c>
      <c r="S1475" s="107" t="s">
        <v>2035</v>
      </c>
      <c r="T1475" s="93">
        <v>386.45</v>
      </c>
      <c r="U1475" s="109">
        <v>12</v>
      </c>
      <c r="V1475" s="110">
        <v>45200</v>
      </c>
      <c r="W1475" s="110">
        <v>45930</v>
      </c>
      <c r="X1475" s="107" t="s">
        <v>4685</v>
      </c>
      <c r="Y1475" s="107" t="s">
        <v>2029</v>
      </c>
      <c r="Z1475" s="107"/>
      <c r="AA1475" s="107"/>
      <c r="AB1475" s="107"/>
      <c r="AC1475" s="107"/>
      <c r="AD1475" s="107" t="s">
        <v>1264</v>
      </c>
      <c r="AE1475" s="110">
        <v>44669</v>
      </c>
      <c r="AF1475" s="106" t="s">
        <v>3888</v>
      </c>
      <c r="AG1475" s="108">
        <v>4.2031506745508762E-2</v>
      </c>
      <c r="AH1475" s="108">
        <v>4.3939421812070827E-2</v>
      </c>
      <c r="AI1475" s="108">
        <v>0.20804618665394661</v>
      </c>
      <c r="AJ1475" s="107" t="s">
        <v>1267</v>
      </c>
      <c r="AK1475" s="97">
        <v>117.33208182467639</v>
      </c>
      <c r="AL1475" s="108">
        <v>0.26073144295063833</v>
      </c>
      <c r="AM1475" s="111">
        <v>800</v>
      </c>
      <c r="AN1475" s="112">
        <v>2</v>
      </c>
      <c r="AO1475" s="113" t="s">
        <v>3346</v>
      </c>
      <c r="AP1475" s="113" t="s">
        <v>1267</v>
      </c>
      <c r="AQ1475" s="113" t="s">
        <v>1261</v>
      </c>
      <c r="AR1475" s="114" t="s">
        <v>1267</v>
      </c>
      <c r="AS1475" s="114"/>
      <c r="AT1475" s="107"/>
    </row>
    <row r="1476" spans="1:46" x14ac:dyDescent="0.25">
      <c r="A1476" s="106" t="s">
        <v>2039</v>
      </c>
      <c r="B1476" s="107" t="s">
        <v>1273</v>
      </c>
      <c r="C1476" s="107" t="s">
        <v>1257</v>
      </c>
      <c r="D1476" s="107" t="s">
        <v>34</v>
      </c>
      <c r="E1476" s="107" t="s">
        <v>126</v>
      </c>
      <c r="F1476" s="107" t="s">
        <v>127</v>
      </c>
      <c r="G1476" s="107" t="s">
        <v>128</v>
      </c>
      <c r="H1476" s="107" t="s">
        <v>3886</v>
      </c>
      <c r="I1476" s="107" t="s">
        <v>2032</v>
      </c>
      <c r="J1476" s="107"/>
      <c r="K1476" s="107" t="s">
        <v>2035</v>
      </c>
      <c r="L1476" s="108">
        <v>517.09074691449598</v>
      </c>
      <c r="M1476" s="93">
        <v>800</v>
      </c>
      <c r="N1476" s="108">
        <v>464.06</v>
      </c>
      <c r="O1476" s="107" t="s">
        <v>3893</v>
      </c>
      <c r="P1476" s="107" t="s">
        <v>3340</v>
      </c>
      <c r="Q1476" s="107" t="s">
        <v>1259</v>
      </c>
      <c r="R1476" s="107" t="s">
        <v>2024</v>
      </c>
      <c r="S1476" s="107" t="s">
        <v>2035</v>
      </c>
      <c r="T1476" s="93">
        <v>386.45</v>
      </c>
      <c r="U1476" s="109">
        <v>12</v>
      </c>
      <c r="V1476" s="110">
        <v>45200</v>
      </c>
      <c r="W1476" s="110">
        <v>45930</v>
      </c>
      <c r="X1476" s="107" t="s">
        <v>4685</v>
      </c>
      <c r="Y1476" s="107" t="s">
        <v>2032</v>
      </c>
      <c r="Z1476" s="107"/>
      <c r="AA1476" s="107"/>
      <c r="AB1476" s="107"/>
      <c r="AC1476" s="107"/>
      <c r="AD1476" s="107" t="s">
        <v>1264</v>
      </c>
      <c r="AE1476" s="110">
        <v>44669</v>
      </c>
      <c r="AF1476" s="106" t="s">
        <v>3888</v>
      </c>
      <c r="AG1476" s="108">
        <v>6.4602603362824515E-2</v>
      </c>
      <c r="AH1476" s="108">
        <v>6.7535076877070777E-2</v>
      </c>
      <c r="AI1476" s="108">
        <v>0.31976786744598978</v>
      </c>
      <c r="AJ1476" s="107" t="s">
        <v>1267</v>
      </c>
      <c r="AK1476" s="97">
        <v>68.62451515993132</v>
      </c>
      <c r="AL1476" s="108">
        <v>0.40074532885873382</v>
      </c>
      <c r="AM1476" s="111">
        <v>800</v>
      </c>
      <c r="AN1476" s="112">
        <v>2</v>
      </c>
      <c r="AO1476" s="113" t="s">
        <v>3346</v>
      </c>
      <c r="AP1476" s="113" t="s">
        <v>1267</v>
      </c>
      <c r="AQ1476" s="113" t="s">
        <v>1261</v>
      </c>
      <c r="AR1476" s="114" t="s">
        <v>1267</v>
      </c>
      <c r="AS1476" s="114"/>
      <c r="AT1476" s="107"/>
    </row>
    <row r="1477" spans="1:46" x14ac:dyDescent="0.25">
      <c r="A1477" s="106" t="s">
        <v>2046</v>
      </c>
      <c r="B1477" s="107" t="s">
        <v>1256</v>
      </c>
      <c r="C1477" s="107" t="s">
        <v>1257</v>
      </c>
      <c r="D1477" s="107" t="s">
        <v>34</v>
      </c>
      <c r="E1477" s="107" t="s">
        <v>22</v>
      </c>
      <c r="F1477" s="107" t="s">
        <v>23</v>
      </c>
      <c r="G1477" s="107" t="s">
        <v>557</v>
      </c>
      <c r="H1477" s="107" t="s">
        <v>3338</v>
      </c>
      <c r="I1477" s="107" t="s">
        <v>2048</v>
      </c>
      <c r="J1477" s="107" t="s">
        <v>2049</v>
      </c>
      <c r="K1477" s="107" t="s">
        <v>2050</v>
      </c>
      <c r="L1477" s="108">
        <v>0.44</v>
      </c>
      <c r="M1477" s="93">
        <v>0.9</v>
      </c>
      <c r="N1477" s="108">
        <v>0.41</v>
      </c>
      <c r="O1477" s="107" t="s">
        <v>3339</v>
      </c>
      <c r="P1477" s="107" t="s">
        <v>3340</v>
      </c>
      <c r="Q1477" s="107" t="s">
        <v>1259</v>
      </c>
      <c r="R1477" s="107" t="s">
        <v>2052</v>
      </c>
      <c r="S1477" s="107"/>
      <c r="T1477" s="93">
        <v>3.25</v>
      </c>
      <c r="U1477" s="109">
        <v>25</v>
      </c>
      <c r="V1477" s="110">
        <v>45200</v>
      </c>
      <c r="W1477" s="110">
        <v>45747</v>
      </c>
      <c r="X1477" s="107" t="s">
        <v>4686</v>
      </c>
      <c r="Y1477" s="107" t="s">
        <v>2054</v>
      </c>
      <c r="Z1477" s="107"/>
      <c r="AA1477" s="107" t="s">
        <v>2048</v>
      </c>
      <c r="AB1477" s="107"/>
      <c r="AC1477" s="107"/>
      <c r="AD1477" s="107" t="s">
        <v>1264</v>
      </c>
      <c r="AE1477" s="110">
        <v>42390</v>
      </c>
      <c r="AF1477" s="106" t="s">
        <v>3341</v>
      </c>
      <c r="AG1477" s="108">
        <v>1.0066120486398026E-4</v>
      </c>
      <c r="AH1477" s="108">
        <v>1.0512175628891296E-4</v>
      </c>
      <c r="AI1477" s="108">
        <v>0.14067689494274363</v>
      </c>
      <c r="AJ1477" s="107" t="s">
        <v>1267</v>
      </c>
      <c r="AK1477" s="97">
        <v>370.16481924950625</v>
      </c>
      <c r="AL1477" s="108">
        <v>2.3489945173002673E-4</v>
      </c>
      <c r="AM1477" s="111"/>
      <c r="AN1477" s="112">
        <v>15</v>
      </c>
      <c r="AO1477" s="113" t="s">
        <v>3342</v>
      </c>
      <c r="AP1477" s="113" t="s">
        <v>1267</v>
      </c>
      <c r="AQ1477" s="113" t="s">
        <v>1365</v>
      </c>
      <c r="AR1477" s="114" t="s">
        <v>1267</v>
      </c>
      <c r="AS1477" s="114"/>
      <c r="AT1477" s="107"/>
    </row>
    <row r="1478" spans="1:46" x14ac:dyDescent="0.25">
      <c r="A1478" s="106" t="s">
        <v>2046</v>
      </c>
      <c r="B1478" s="107" t="s">
        <v>1256</v>
      </c>
      <c r="C1478" s="107" t="s">
        <v>1257</v>
      </c>
      <c r="D1478" s="107" t="s">
        <v>34</v>
      </c>
      <c r="E1478" s="107" t="s">
        <v>22</v>
      </c>
      <c r="F1478" s="107" t="s">
        <v>23</v>
      </c>
      <c r="G1478" s="107" t="s">
        <v>557</v>
      </c>
      <c r="H1478" s="107" t="s">
        <v>3338</v>
      </c>
      <c r="I1478" s="107" t="s">
        <v>2048</v>
      </c>
      <c r="J1478" s="107" t="s">
        <v>2049</v>
      </c>
      <c r="K1478" s="107" t="s">
        <v>2050</v>
      </c>
      <c r="L1478" s="108">
        <v>0.44</v>
      </c>
      <c r="M1478" s="93">
        <v>0.75</v>
      </c>
      <c r="N1478" s="108">
        <v>0.41</v>
      </c>
      <c r="O1478" s="107" t="s">
        <v>3339</v>
      </c>
      <c r="P1478" s="107" t="s">
        <v>3340</v>
      </c>
      <c r="Q1478" s="107" t="s">
        <v>1259</v>
      </c>
      <c r="R1478" s="107" t="s">
        <v>2052</v>
      </c>
      <c r="S1478" s="107"/>
      <c r="T1478" s="93">
        <v>3.25</v>
      </c>
      <c r="U1478" s="109">
        <v>25</v>
      </c>
      <c r="V1478" s="110">
        <v>45748</v>
      </c>
      <c r="W1478" s="110">
        <v>45930</v>
      </c>
      <c r="X1478" s="107" t="s">
        <v>4686</v>
      </c>
      <c r="Y1478" s="107" t="s">
        <v>2054</v>
      </c>
      <c r="Z1478" s="107"/>
      <c r="AA1478" s="107" t="s">
        <v>2048</v>
      </c>
      <c r="AB1478" s="107"/>
      <c r="AC1478" s="107"/>
      <c r="AD1478" s="107" t="s">
        <v>1264</v>
      </c>
      <c r="AE1478" s="110">
        <v>42390</v>
      </c>
      <c r="AF1478" s="106" t="s">
        <v>3341</v>
      </c>
      <c r="AG1478" s="108">
        <v>1.006612048639803E-4</v>
      </c>
      <c r="AH1478" s="108">
        <v>1.05121756288913E-4</v>
      </c>
      <c r="AI1478" s="108">
        <v>0.1406768949427436</v>
      </c>
      <c r="AJ1478" s="107" t="s">
        <v>1267</v>
      </c>
      <c r="AK1478" s="97">
        <v>370.16481924950631</v>
      </c>
      <c r="AL1478" s="108">
        <v>2.348994517300267E-4</v>
      </c>
      <c r="AM1478" s="111"/>
      <c r="AN1478" s="112">
        <v>15</v>
      </c>
      <c r="AO1478" s="113" t="s">
        <v>3342</v>
      </c>
      <c r="AP1478" s="113" t="s">
        <v>1267</v>
      </c>
      <c r="AQ1478" s="113" t="s">
        <v>1365</v>
      </c>
      <c r="AR1478" s="114" t="s">
        <v>1267</v>
      </c>
      <c r="AS1478" s="114"/>
      <c r="AT1478" s="107"/>
    </row>
    <row r="1479" spans="1:46" x14ac:dyDescent="0.25">
      <c r="A1479" s="106" t="s">
        <v>2057</v>
      </c>
      <c r="B1479" s="107" t="s">
        <v>1256</v>
      </c>
      <c r="C1479" s="107" t="s">
        <v>1257</v>
      </c>
      <c r="D1479" s="107" t="s">
        <v>34</v>
      </c>
      <c r="E1479" s="107" t="s">
        <v>22</v>
      </c>
      <c r="F1479" s="107" t="s">
        <v>23</v>
      </c>
      <c r="G1479" s="107" t="s">
        <v>557</v>
      </c>
      <c r="H1479" s="107" t="s">
        <v>3338</v>
      </c>
      <c r="I1479" s="107" t="s">
        <v>2048</v>
      </c>
      <c r="J1479" s="107" t="s">
        <v>2058</v>
      </c>
      <c r="K1479" s="107" t="s">
        <v>2050</v>
      </c>
      <c r="L1479" s="108">
        <v>0.74</v>
      </c>
      <c r="M1479" s="93">
        <v>0.75</v>
      </c>
      <c r="N1479" s="108">
        <v>0.69</v>
      </c>
      <c r="O1479" s="107" t="s">
        <v>3343</v>
      </c>
      <c r="P1479" s="107" t="s">
        <v>3340</v>
      </c>
      <c r="Q1479" s="107" t="s">
        <v>1259</v>
      </c>
      <c r="R1479" s="107" t="s">
        <v>2052</v>
      </c>
      <c r="S1479" s="107"/>
      <c r="T1479" s="93">
        <v>4.18</v>
      </c>
      <c r="U1479" s="109">
        <v>25</v>
      </c>
      <c r="V1479" s="110">
        <v>45200</v>
      </c>
      <c r="W1479" s="110">
        <v>45747</v>
      </c>
      <c r="X1479" s="107" t="s">
        <v>4686</v>
      </c>
      <c r="Y1479" s="107" t="s">
        <v>2060</v>
      </c>
      <c r="Z1479" s="107"/>
      <c r="AA1479" s="107" t="s">
        <v>2048</v>
      </c>
      <c r="AB1479" s="107"/>
      <c r="AC1479" s="107"/>
      <c r="AD1479" s="107" t="s">
        <v>1264</v>
      </c>
      <c r="AE1479" s="110">
        <v>42390</v>
      </c>
      <c r="AF1479" s="106" t="s">
        <v>3341</v>
      </c>
      <c r="AG1479" s="108">
        <v>1.3718429689427397E-4</v>
      </c>
      <c r="AH1479" s="108">
        <v>1.4326327848223535E-4</v>
      </c>
      <c r="AI1479" s="108">
        <v>0.14906378015591135</v>
      </c>
      <c r="AJ1479" s="107" t="s">
        <v>1267</v>
      </c>
      <c r="AK1479" s="97">
        <v>347.80266056993952</v>
      </c>
      <c r="AL1479" s="108">
        <v>3.2012845634003632E-4</v>
      </c>
      <c r="AM1479" s="111"/>
      <c r="AN1479" s="112">
        <v>15</v>
      </c>
      <c r="AO1479" s="113" t="s">
        <v>3342</v>
      </c>
      <c r="AP1479" s="113" t="s">
        <v>1267</v>
      </c>
      <c r="AQ1479" s="113" t="s">
        <v>1365</v>
      </c>
      <c r="AR1479" s="114" t="s">
        <v>1267</v>
      </c>
      <c r="AS1479" s="114"/>
      <c r="AT1479" s="107"/>
    </row>
    <row r="1480" spans="1:46" x14ac:dyDescent="0.25">
      <c r="A1480" s="106" t="s">
        <v>2057</v>
      </c>
      <c r="B1480" s="107" t="s">
        <v>1256</v>
      </c>
      <c r="C1480" s="107" t="s">
        <v>1257</v>
      </c>
      <c r="D1480" s="107" t="s">
        <v>34</v>
      </c>
      <c r="E1480" s="107" t="s">
        <v>22</v>
      </c>
      <c r="F1480" s="107" t="s">
        <v>23</v>
      </c>
      <c r="G1480" s="107" t="s">
        <v>557</v>
      </c>
      <c r="H1480" s="107" t="s">
        <v>3338</v>
      </c>
      <c r="I1480" s="107" t="s">
        <v>2048</v>
      </c>
      <c r="J1480" s="107" t="s">
        <v>2058</v>
      </c>
      <c r="K1480" s="107" t="s">
        <v>2050</v>
      </c>
      <c r="L1480" s="108">
        <v>0.74</v>
      </c>
      <c r="M1480" s="93">
        <v>0.9</v>
      </c>
      <c r="N1480" s="108">
        <v>0.69</v>
      </c>
      <c r="O1480" s="107" t="s">
        <v>3343</v>
      </c>
      <c r="P1480" s="107" t="s">
        <v>3340</v>
      </c>
      <c r="Q1480" s="107" t="s">
        <v>1259</v>
      </c>
      <c r="R1480" s="107" t="s">
        <v>2052</v>
      </c>
      <c r="S1480" s="107"/>
      <c r="T1480" s="93">
        <v>4.18</v>
      </c>
      <c r="U1480" s="109">
        <v>25</v>
      </c>
      <c r="V1480" s="110">
        <v>45748</v>
      </c>
      <c r="W1480" s="110">
        <v>45930</v>
      </c>
      <c r="X1480" s="107" t="s">
        <v>4686</v>
      </c>
      <c r="Y1480" s="107" t="s">
        <v>2060</v>
      </c>
      <c r="Z1480" s="107"/>
      <c r="AA1480" s="107" t="s">
        <v>2048</v>
      </c>
      <c r="AB1480" s="107"/>
      <c r="AC1480" s="107"/>
      <c r="AD1480" s="107" t="s">
        <v>1264</v>
      </c>
      <c r="AE1480" s="110">
        <v>42390</v>
      </c>
      <c r="AF1480" s="106" t="s">
        <v>3341</v>
      </c>
      <c r="AG1480" s="108">
        <v>1.37184296894274E-4</v>
      </c>
      <c r="AH1480" s="108">
        <v>1.4326327848223529E-4</v>
      </c>
      <c r="AI1480" s="108">
        <v>0.14906378015591129</v>
      </c>
      <c r="AJ1480" s="107" t="s">
        <v>1267</v>
      </c>
      <c r="AK1480" s="97">
        <v>347.80266056993952</v>
      </c>
      <c r="AL1480" s="108">
        <v>3.2012845634003632E-4</v>
      </c>
      <c r="AM1480" s="111"/>
      <c r="AN1480" s="112">
        <v>15</v>
      </c>
      <c r="AO1480" s="113" t="s">
        <v>3342</v>
      </c>
      <c r="AP1480" s="113" t="s">
        <v>1267</v>
      </c>
      <c r="AQ1480" s="113" t="s">
        <v>1365</v>
      </c>
      <c r="AR1480" s="114" t="s">
        <v>1267</v>
      </c>
      <c r="AS1480" s="114"/>
      <c r="AT1480" s="107"/>
    </row>
    <row r="1481" spans="1:46" x14ac:dyDescent="0.25">
      <c r="A1481" s="106" t="s">
        <v>2061</v>
      </c>
      <c r="B1481" s="107" t="s">
        <v>1256</v>
      </c>
      <c r="C1481" s="107" t="s">
        <v>1257</v>
      </c>
      <c r="D1481" s="107" t="s">
        <v>34</v>
      </c>
      <c r="E1481" s="107" t="s">
        <v>22</v>
      </c>
      <c r="F1481" s="107" t="s">
        <v>23</v>
      </c>
      <c r="G1481" s="107" t="s">
        <v>557</v>
      </c>
      <c r="H1481" s="107" t="s">
        <v>3338</v>
      </c>
      <c r="I1481" s="107" t="s">
        <v>2048</v>
      </c>
      <c r="J1481" s="107" t="s">
        <v>2062</v>
      </c>
      <c r="K1481" s="107" t="s">
        <v>2050</v>
      </c>
      <c r="L1481" s="108">
        <v>0.51</v>
      </c>
      <c r="M1481" s="93">
        <v>0.45</v>
      </c>
      <c r="N1481" s="108">
        <v>0.48</v>
      </c>
      <c r="O1481" s="107" t="s">
        <v>3894</v>
      </c>
      <c r="P1481" s="107" t="s">
        <v>3340</v>
      </c>
      <c r="Q1481" s="107" t="s">
        <v>1259</v>
      </c>
      <c r="R1481" s="107" t="s">
        <v>2052</v>
      </c>
      <c r="S1481" s="107"/>
      <c r="T1481" s="93">
        <v>2.91</v>
      </c>
      <c r="U1481" s="109">
        <v>25</v>
      </c>
      <c r="V1481" s="110">
        <v>45200</v>
      </c>
      <c r="W1481" s="110">
        <v>45930</v>
      </c>
      <c r="X1481" s="107" t="s">
        <v>4686</v>
      </c>
      <c r="Y1481" s="107" t="s">
        <v>2060</v>
      </c>
      <c r="Z1481" s="107"/>
      <c r="AA1481" s="107" t="s">
        <v>2048</v>
      </c>
      <c r="AB1481" s="107"/>
      <c r="AC1481" s="107"/>
      <c r="AD1481" s="107" t="s">
        <v>1264</v>
      </c>
      <c r="AE1481" s="110">
        <v>42390</v>
      </c>
      <c r="AF1481" s="106" t="s">
        <v>3341</v>
      </c>
      <c r="AG1481" s="108">
        <v>4.6321970379884708E-5</v>
      </c>
      <c r="AH1481" s="108">
        <v>4.8374613513482071E-5</v>
      </c>
      <c r="AI1481" s="108">
        <v>7.2299958170859296E-2</v>
      </c>
      <c r="AJ1481" s="107" t="s">
        <v>1267</v>
      </c>
      <c r="AK1481" s="97">
        <v>746.05133896534392</v>
      </c>
      <c r="AL1481" s="108">
        <v>1.080953229200123E-4</v>
      </c>
      <c r="AM1481" s="111"/>
      <c r="AN1481" s="112">
        <v>15</v>
      </c>
      <c r="AO1481" s="113" t="s">
        <v>3342</v>
      </c>
      <c r="AP1481" s="113" t="s">
        <v>1267</v>
      </c>
      <c r="AQ1481" s="113" t="s">
        <v>1365</v>
      </c>
      <c r="AR1481" s="114" t="s">
        <v>1267</v>
      </c>
      <c r="AS1481" s="114"/>
      <c r="AT1481" s="107"/>
    </row>
    <row r="1482" spans="1:46" x14ac:dyDescent="0.25">
      <c r="A1482" s="106" t="s">
        <v>2064</v>
      </c>
      <c r="B1482" s="107" t="s">
        <v>1256</v>
      </c>
      <c r="C1482" s="107" t="s">
        <v>1257</v>
      </c>
      <c r="D1482" s="107" t="s">
        <v>34</v>
      </c>
      <c r="E1482" s="107" t="s">
        <v>22</v>
      </c>
      <c r="F1482" s="107" t="s">
        <v>23</v>
      </c>
      <c r="G1482" s="107" t="s">
        <v>557</v>
      </c>
      <c r="H1482" s="107" t="s">
        <v>3338</v>
      </c>
      <c r="I1482" s="107" t="s">
        <v>2065</v>
      </c>
      <c r="J1482" s="107" t="s">
        <v>2066</v>
      </c>
      <c r="K1482" s="107" t="s">
        <v>2050</v>
      </c>
      <c r="L1482" s="108">
        <v>0.37</v>
      </c>
      <c r="M1482" s="93">
        <v>0.6</v>
      </c>
      <c r="N1482" s="108">
        <v>0.34</v>
      </c>
      <c r="O1482" s="107" t="s">
        <v>3895</v>
      </c>
      <c r="P1482" s="107" t="s">
        <v>3340</v>
      </c>
      <c r="Q1482" s="107" t="s">
        <v>1259</v>
      </c>
      <c r="R1482" s="107" t="s">
        <v>2052</v>
      </c>
      <c r="S1482" s="107"/>
      <c r="T1482" s="93">
        <v>1.28</v>
      </c>
      <c r="U1482" s="109">
        <v>25</v>
      </c>
      <c r="V1482" s="110">
        <v>45200</v>
      </c>
      <c r="W1482" s="110">
        <v>45930</v>
      </c>
      <c r="X1482" s="107" t="s">
        <v>4686</v>
      </c>
      <c r="Y1482" s="107" t="s">
        <v>2054</v>
      </c>
      <c r="Z1482" s="107"/>
      <c r="AA1482" s="107" t="s">
        <v>2065</v>
      </c>
      <c r="AB1482" s="107"/>
      <c r="AC1482" s="107"/>
      <c r="AD1482" s="107" t="s">
        <v>1264</v>
      </c>
      <c r="AE1482" s="110">
        <v>42390</v>
      </c>
      <c r="AF1482" s="106" t="s">
        <v>3341</v>
      </c>
      <c r="AG1482" s="108">
        <v>4.5431163257194628E-5</v>
      </c>
      <c r="AH1482" s="108">
        <v>4.7444332484376641E-5</v>
      </c>
      <c r="AI1482" s="108">
        <v>0.16120848545879249</v>
      </c>
      <c r="AJ1482" s="107" t="s">
        <v>1267</v>
      </c>
      <c r="AK1482" s="97">
        <v>319.54508597622839</v>
      </c>
      <c r="AL1482" s="108">
        <v>1.06016566710012E-4</v>
      </c>
      <c r="AM1482" s="111"/>
      <c r="AN1482" s="112">
        <v>15</v>
      </c>
      <c r="AO1482" s="113" t="s">
        <v>3342</v>
      </c>
      <c r="AP1482" s="113" t="s">
        <v>1267</v>
      </c>
      <c r="AQ1482" s="113" t="s">
        <v>1365</v>
      </c>
      <c r="AR1482" s="114" t="s">
        <v>1267</v>
      </c>
      <c r="AS1482" s="114"/>
      <c r="AT1482" s="107"/>
    </row>
    <row r="1483" spans="1:46" x14ac:dyDescent="0.25">
      <c r="A1483" s="106" t="s">
        <v>2068</v>
      </c>
      <c r="B1483" s="107" t="s">
        <v>1269</v>
      </c>
      <c r="C1483" s="107" t="s">
        <v>1257</v>
      </c>
      <c r="D1483" s="107" t="s">
        <v>34</v>
      </c>
      <c r="E1483" s="107" t="s">
        <v>22</v>
      </c>
      <c r="F1483" s="107" t="s">
        <v>23</v>
      </c>
      <c r="G1483" s="107" t="s">
        <v>557</v>
      </c>
      <c r="H1483" s="107" t="s">
        <v>3338</v>
      </c>
      <c r="I1483" s="107" t="s">
        <v>2048</v>
      </c>
      <c r="J1483" s="107" t="s">
        <v>2049</v>
      </c>
      <c r="K1483" s="107" t="s">
        <v>2050</v>
      </c>
      <c r="L1483" s="108">
        <v>0.86</v>
      </c>
      <c r="M1483" s="93">
        <v>0.9</v>
      </c>
      <c r="N1483" s="108">
        <v>0.8</v>
      </c>
      <c r="O1483" s="107" t="s">
        <v>3339</v>
      </c>
      <c r="P1483" s="107" t="s">
        <v>3340</v>
      </c>
      <c r="Q1483" s="107" t="s">
        <v>1259</v>
      </c>
      <c r="R1483" s="107" t="s">
        <v>2052</v>
      </c>
      <c r="S1483" s="107"/>
      <c r="T1483" s="93">
        <v>3.25</v>
      </c>
      <c r="U1483" s="109">
        <v>25</v>
      </c>
      <c r="V1483" s="110">
        <v>45200</v>
      </c>
      <c r="W1483" s="110">
        <v>45747</v>
      </c>
      <c r="X1483" s="107" t="s">
        <v>4686</v>
      </c>
      <c r="Y1483" s="107" t="s">
        <v>2054</v>
      </c>
      <c r="Z1483" s="107"/>
      <c r="AA1483" s="107" t="s">
        <v>2048</v>
      </c>
      <c r="AB1483" s="107"/>
      <c r="AC1483" s="107"/>
      <c r="AD1483" s="107" t="s">
        <v>1264</v>
      </c>
      <c r="AE1483" s="110">
        <v>42390</v>
      </c>
      <c r="AF1483" s="106" t="s">
        <v>3341</v>
      </c>
      <c r="AG1483" s="108">
        <v>1.4252913963041451E-4</v>
      </c>
      <c r="AH1483" s="108">
        <v>1.4884496465686792E-4</v>
      </c>
      <c r="AI1483" s="108">
        <v>0.1991885238127343</v>
      </c>
      <c r="AJ1483" s="107" t="s">
        <v>1267</v>
      </c>
      <c r="AK1483" s="97">
        <v>253.41316803794967</v>
      </c>
      <c r="AL1483" s="108">
        <v>3.3260099360003765E-4</v>
      </c>
      <c r="AM1483" s="111"/>
      <c r="AN1483" s="112">
        <v>15</v>
      </c>
      <c r="AO1483" s="113" t="s">
        <v>3342</v>
      </c>
      <c r="AP1483" s="113" t="s">
        <v>1267</v>
      </c>
      <c r="AQ1483" s="113" t="s">
        <v>1365</v>
      </c>
      <c r="AR1483" s="114" t="s">
        <v>1267</v>
      </c>
      <c r="AS1483" s="114"/>
      <c r="AT1483" s="107"/>
    </row>
    <row r="1484" spans="1:46" x14ac:dyDescent="0.25">
      <c r="A1484" s="106" t="s">
        <v>2068</v>
      </c>
      <c r="B1484" s="107" t="s">
        <v>1269</v>
      </c>
      <c r="C1484" s="107" t="s">
        <v>1257</v>
      </c>
      <c r="D1484" s="107" t="s">
        <v>34</v>
      </c>
      <c r="E1484" s="107" t="s">
        <v>22</v>
      </c>
      <c r="F1484" s="107" t="s">
        <v>23</v>
      </c>
      <c r="G1484" s="107" t="s">
        <v>557</v>
      </c>
      <c r="H1484" s="107" t="s">
        <v>3338</v>
      </c>
      <c r="I1484" s="107" t="s">
        <v>2048</v>
      </c>
      <c r="J1484" s="107" t="s">
        <v>2049</v>
      </c>
      <c r="K1484" s="107" t="s">
        <v>2050</v>
      </c>
      <c r="L1484" s="108">
        <v>0.86</v>
      </c>
      <c r="M1484" s="93">
        <v>0.75</v>
      </c>
      <c r="N1484" s="108">
        <v>0.8</v>
      </c>
      <c r="O1484" s="107" t="s">
        <v>3339</v>
      </c>
      <c r="P1484" s="107" t="s">
        <v>3340</v>
      </c>
      <c r="Q1484" s="107" t="s">
        <v>1259</v>
      </c>
      <c r="R1484" s="107" t="s">
        <v>2052</v>
      </c>
      <c r="S1484" s="107"/>
      <c r="T1484" s="93">
        <v>3.25</v>
      </c>
      <c r="U1484" s="109">
        <v>25</v>
      </c>
      <c r="V1484" s="110">
        <v>45748</v>
      </c>
      <c r="W1484" s="110">
        <v>45930</v>
      </c>
      <c r="X1484" s="107" t="s">
        <v>4686</v>
      </c>
      <c r="Y1484" s="107" t="s">
        <v>2054</v>
      </c>
      <c r="Z1484" s="107"/>
      <c r="AA1484" s="107" t="s">
        <v>2048</v>
      </c>
      <c r="AB1484" s="107"/>
      <c r="AC1484" s="107"/>
      <c r="AD1484" s="107" t="s">
        <v>1264</v>
      </c>
      <c r="AE1484" s="110">
        <v>42390</v>
      </c>
      <c r="AF1484" s="106" t="s">
        <v>3341</v>
      </c>
      <c r="AG1484" s="108">
        <v>1.4252913963041451E-4</v>
      </c>
      <c r="AH1484" s="108">
        <v>1.4884496465686789E-4</v>
      </c>
      <c r="AI1484" s="108">
        <v>0.1991885238127343</v>
      </c>
      <c r="AJ1484" s="107" t="s">
        <v>1267</v>
      </c>
      <c r="AK1484" s="97">
        <v>253.4131680379497</v>
      </c>
      <c r="AL1484" s="108">
        <v>3.3260099360003759E-4</v>
      </c>
      <c r="AM1484" s="111"/>
      <c r="AN1484" s="112">
        <v>15</v>
      </c>
      <c r="AO1484" s="113" t="s">
        <v>3342</v>
      </c>
      <c r="AP1484" s="113" t="s">
        <v>1267</v>
      </c>
      <c r="AQ1484" s="113" t="s">
        <v>1365</v>
      </c>
      <c r="AR1484" s="114" t="s">
        <v>1267</v>
      </c>
      <c r="AS1484" s="114"/>
      <c r="AT1484" s="107"/>
    </row>
    <row r="1485" spans="1:46" x14ac:dyDescent="0.25">
      <c r="A1485" s="106" t="s">
        <v>2069</v>
      </c>
      <c r="B1485" s="107" t="s">
        <v>1269</v>
      </c>
      <c r="C1485" s="107" t="s">
        <v>1257</v>
      </c>
      <c r="D1485" s="107" t="s">
        <v>34</v>
      </c>
      <c r="E1485" s="107" t="s">
        <v>22</v>
      </c>
      <c r="F1485" s="107" t="s">
        <v>23</v>
      </c>
      <c r="G1485" s="107" t="s">
        <v>557</v>
      </c>
      <c r="H1485" s="107" t="s">
        <v>3338</v>
      </c>
      <c r="I1485" s="107" t="s">
        <v>2048</v>
      </c>
      <c r="J1485" s="107" t="s">
        <v>2058</v>
      </c>
      <c r="K1485" s="107" t="s">
        <v>2050</v>
      </c>
      <c r="L1485" s="108">
        <v>1.1599999999999999</v>
      </c>
      <c r="M1485" s="93">
        <v>0.75</v>
      </c>
      <c r="N1485" s="108">
        <v>1.08</v>
      </c>
      <c r="O1485" s="107" t="s">
        <v>3343</v>
      </c>
      <c r="P1485" s="107" t="s">
        <v>3340</v>
      </c>
      <c r="Q1485" s="107" t="s">
        <v>1259</v>
      </c>
      <c r="R1485" s="107" t="s">
        <v>2052</v>
      </c>
      <c r="S1485" s="107"/>
      <c r="T1485" s="93">
        <v>4.18</v>
      </c>
      <c r="U1485" s="109">
        <v>25</v>
      </c>
      <c r="V1485" s="110">
        <v>45200</v>
      </c>
      <c r="W1485" s="110">
        <v>45747</v>
      </c>
      <c r="X1485" s="107" t="s">
        <v>4686</v>
      </c>
      <c r="Y1485" s="107" t="s">
        <v>2060</v>
      </c>
      <c r="Z1485" s="107"/>
      <c r="AA1485" s="107" t="s">
        <v>2048</v>
      </c>
      <c r="AB1485" s="107"/>
      <c r="AC1485" s="107"/>
      <c r="AD1485" s="107" t="s">
        <v>1264</v>
      </c>
      <c r="AE1485" s="110">
        <v>42390</v>
      </c>
      <c r="AF1485" s="106" t="s">
        <v>3341</v>
      </c>
      <c r="AG1485" s="108">
        <v>1.9241433850105958E-4</v>
      </c>
      <c r="AH1485" s="108">
        <v>2.0094070228677169E-4</v>
      </c>
      <c r="AI1485" s="108">
        <v>0.20907647086803152</v>
      </c>
      <c r="AJ1485" s="107" t="s">
        <v>1267</v>
      </c>
      <c r="AK1485" s="97">
        <v>240.13786056734054</v>
      </c>
      <c r="AL1485" s="108">
        <v>4.4901134136005104E-4</v>
      </c>
      <c r="AM1485" s="111"/>
      <c r="AN1485" s="112">
        <v>15</v>
      </c>
      <c r="AO1485" s="113" t="s">
        <v>3342</v>
      </c>
      <c r="AP1485" s="113" t="s">
        <v>1267</v>
      </c>
      <c r="AQ1485" s="113" t="s">
        <v>1365</v>
      </c>
      <c r="AR1485" s="114" t="s">
        <v>1267</v>
      </c>
      <c r="AS1485" s="114"/>
      <c r="AT1485" s="107"/>
    </row>
    <row r="1486" spans="1:46" x14ac:dyDescent="0.25">
      <c r="A1486" s="106" t="s">
        <v>2069</v>
      </c>
      <c r="B1486" s="107" t="s">
        <v>1269</v>
      </c>
      <c r="C1486" s="107" t="s">
        <v>1257</v>
      </c>
      <c r="D1486" s="107" t="s">
        <v>34</v>
      </c>
      <c r="E1486" s="107" t="s">
        <v>22</v>
      </c>
      <c r="F1486" s="107" t="s">
        <v>23</v>
      </c>
      <c r="G1486" s="107" t="s">
        <v>557</v>
      </c>
      <c r="H1486" s="107" t="s">
        <v>3338</v>
      </c>
      <c r="I1486" s="107" t="s">
        <v>2048</v>
      </c>
      <c r="J1486" s="107" t="s">
        <v>2058</v>
      </c>
      <c r="K1486" s="107" t="s">
        <v>2050</v>
      </c>
      <c r="L1486" s="108">
        <v>1.1599999999999999</v>
      </c>
      <c r="M1486" s="93">
        <v>0.9</v>
      </c>
      <c r="N1486" s="108">
        <v>1.08</v>
      </c>
      <c r="O1486" s="107" t="s">
        <v>3343</v>
      </c>
      <c r="P1486" s="107" t="s">
        <v>3340</v>
      </c>
      <c r="Q1486" s="107" t="s">
        <v>1259</v>
      </c>
      <c r="R1486" s="107" t="s">
        <v>2052</v>
      </c>
      <c r="S1486" s="107"/>
      <c r="T1486" s="93">
        <v>4.18</v>
      </c>
      <c r="U1486" s="109">
        <v>25</v>
      </c>
      <c r="V1486" s="110">
        <v>45748</v>
      </c>
      <c r="W1486" s="110">
        <v>45930</v>
      </c>
      <c r="X1486" s="107" t="s">
        <v>4686</v>
      </c>
      <c r="Y1486" s="107" t="s">
        <v>2060</v>
      </c>
      <c r="Z1486" s="107"/>
      <c r="AA1486" s="107" t="s">
        <v>2048</v>
      </c>
      <c r="AB1486" s="107"/>
      <c r="AC1486" s="107"/>
      <c r="AD1486" s="107" t="s">
        <v>1264</v>
      </c>
      <c r="AE1486" s="110">
        <v>42390</v>
      </c>
      <c r="AF1486" s="106" t="s">
        <v>3341</v>
      </c>
      <c r="AG1486" s="108">
        <v>1.9241433850105961E-4</v>
      </c>
      <c r="AH1486" s="108">
        <v>2.0094070228677169E-4</v>
      </c>
      <c r="AI1486" s="108">
        <v>0.20907647086803149</v>
      </c>
      <c r="AJ1486" s="107" t="s">
        <v>1267</v>
      </c>
      <c r="AK1486" s="97">
        <v>240.13786056734051</v>
      </c>
      <c r="AL1486" s="108">
        <v>4.4901134136005099E-4</v>
      </c>
      <c r="AM1486" s="111"/>
      <c r="AN1486" s="112">
        <v>15</v>
      </c>
      <c r="AO1486" s="113" t="s">
        <v>3342</v>
      </c>
      <c r="AP1486" s="113" t="s">
        <v>1267</v>
      </c>
      <c r="AQ1486" s="113" t="s">
        <v>1365</v>
      </c>
      <c r="AR1486" s="114" t="s">
        <v>1267</v>
      </c>
      <c r="AS1486" s="114"/>
      <c r="AT1486" s="107"/>
    </row>
    <row r="1487" spans="1:46" x14ac:dyDescent="0.25">
      <c r="A1487" s="106" t="s">
        <v>2070</v>
      </c>
      <c r="B1487" s="107" t="s">
        <v>1269</v>
      </c>
      <c r="C1487" s="107" t="s">
        <v>1257</v>
      </c>
      <c r="D1487" s="107" t="s">
        <v>34</v>
      </c>
      <c r="E1487" s="107" t="s">
        <v>22</v>
      </c>
      <c r="F1487" s="107" t="s">
        <v>23</v>
      </c>
      <c r="G1487" s="107" t="s">
        <v>557</v>
      </c>
      <c r="H1487" s="107" t="s">
        <v>3338</v>
      </c>
      <c r="I1487" s="107" t="s">
        <v>2048</v>
      </c>
      <c r="J1487" s="107" t="s">
        <v>2062</v>
      </c>
      <c r="K1487" s="107" t="s">
        <v>2050</v>
      </c>
      <c r="L1487" s="108">
        <v>0.4</v>
      </c>
      <c r="M1487" s="93">
        <v>0.45</v>
      </c>
      <c r="N1487" s="108">
        <v>0.37</v>
      </c>
      <c r="O1487" s="107" t="s">
        <v>3894</v>
      </c>
      <c r="P1487" s="107" t="s">
        <v>3340</v>
      </c>
      <c r="Q1487" s="107" t="s">
        <v>1259</v>
      </c>
      <c r="R1487" s="107" t="s">
        <v>2052</v>
      </c>
      <c r="S1487" s="107"/>
      <c r="T1487" s="93">
        <v>2.91</v>
      </c>
      <c r="U1487" s="109">
        <v>25</v>
      </c>
      <c r="V1487" s="110">
        <v>45200</v>
      </c>
      <c r="W1487" s="110">
        <v>45930</v>
      </c>
      <c r="X1487" s="107" t="s">
        <v>4686</v>
      </c>
      <c r="Y1487" s="107" t="s">
        <v>2060</v>
      </c>
      <c r="Z1487" s="107"/>
      <c r="AA1487" s="107" t="s">
        <v>2048</v>
      </c>
      <c r="AB1487" s="107"/>
      <c r="AC1487" s="107"/>
      <c r="AD1487" s="107" t="s">
        <v>1264</v>
      </c>
      <c r="AE1487" s="110">
        <v>42390</v>
      </c>
      <c r="AF1487" s="106" t="s">
        <v>3341</v>
      </c>
      <c r="AG1487" s="108">
        <v>6.5919727079066703E-5</v>
      </c>
      <c r="AH1487" s="108">
        <v>6.8840796153801399E-5</v>
      </c>
      <c r="AI1487" s="108">
        <v>0.1028884020123767</v>
      </c>
      <c r="AJ1487" s="107" t="s">
        <v>1267</v>
      </c>
      <c r="AK1487" s="97">
        <v>516.13975942225716</v>
      </c>
      <c r="AL1487" s="108">
        <v>1.5382795954001739E-4</v>
      </c>
      <c r="AM1487" s="111"/>
      <c r="AN1487" s="112">
        <v>15</v>
      </c>
      <c r="AO1487" s="113" t="s">
        <v>3342</v>
      </c>
      <c r="AP1487" s="113" t="s">
        <v>1267</v>
      </c>
      <c r="AQ1487" s="113" t="s">
        <v>1365</v>
      </c>
      <c r="AR1487" s="114" t="s">
        <v>1267</v>
      </c>
      <c r="AS1487" s="114"/>
      <c r="AT1487" s="107"/>
    </row>
    <row r="1488" spans="1:46" x14ac:dyDescent="0.25">
      <c r="A1488" s="106" t="s">
        <v>2071</v>
      </c>
      <c r="B1488" s="107" t="s">
        <v>1269</v>
      </c>
      <c r="C1488" s="107" t="s">
        <v>1257</v>
      </c>
      <c r="D1488" s="107" t="s">
        <v>34</v>
      </c>
      <c r="E1488" s="107" t="s">
        <v>22</v>
      </c>
      <c r="F1488" s="107" t="s">
        <v>23</v>
      </c>
      <c r="G1488" s="107" t="s">
        <v>557</v>
      </c>
      <c r="H1488" s="107" t="s">
        <v>3338</v>
      </c>
      <c r="I1488" s="107" t="s">
        <v>2065</v>
      </c>
      <c r="J1488" s="107" t="s">
        <v>2066</v>
      </c>
      <c r="K1488" s="107" t="s">
        <v>2050</v>
      </c>
      <c r="L1488" s="108">
        <v>0.41</v>
      </c>
      <c r="M1488" s="93">
        <v>0.6</v>
      </c>
      <c r="N1488" s="108">
        <v>0.38</v>
      </c>
      <c r="O1488" s="107" t="s">
        <v>3895</v>
      </c>
      <c r="P1488" s="107" t="s">
        <v>3340</v>
      </c>
      <c r="Q1488" s="107" t="s">
        <v>1259</v>
      </c>
      <c r="R1488" s="107" t="s">
        <v>2052</v>
      </c>
      <c r="S1488" s="107"/>
      <c r="T1488" s="93">
        <v>1.28</v>
      </c>
      <c r="U1488" s="109">
        <v>25</v>
      </c>
      <c r="V1488" s="110">
        <v>45200</v>
      </c>
      <c r="W1488" s="110">
        <v>45930</v>
      </c>
      <c r="X1488" s="107" t="s">
        <v>4686</v>
      </c>
      <c r="Y1488" s="107" t="s">
        <v>2054</v>
      </c>
      <c r="Z1488" s="107"/>
      <c r="AA1488" s="107" t="s">
        <v>2065</v>
      </c>
      <c r="AB1488" s="107"/>
      <c r="AC1488" s="107"/>
      <c r="AD1488" s="107" t="s">
        <v>1264</v>
      </c>
      <c r="AE1488" s="110">
        <v>42390</v>
      </c>
      <c r="AF1488" s="106" t="s">
        <v>3341</v>
      </c>
      <c r="AG1488" s="108">
        <v>6.6810534201756797E-5</v>
      </c>
      <c r="AH1488" s="108">
        <v>6.9771077182906828E-5</v>
      </c>
      <c r="AI1488" s="108">
        <v>0.23707130214528321</v>
      </c>
      <c r="AJ1488" s="107" t="s">
        <v>1267</v>
      </c>
      <c r="AK1488" s="97">
        <v>208.55862313364111</v>
      </c>
      <c r="AL1488" s="108">
        <v>1.5590671575001769E-4</v>
      </c>
      <c r="AM1488" s="111"/>
      <c r="AN1488" s="112">
        <v>15</v>
      </c>
      <c r="AO1488" s="113" t="s">
        <v>3342</v>
      </c>
      <c r="AP1488" s="113" t="s">
        <v>1267</v>
      </c>
      <c r="AQ1488" s="113" t="s">
        <v>1365</v>
      </c>
      <c r="AR1488" s="114" t="s">
        <v>1267</v>
      </c>
      <c r="AS1488" s="114"/>
      <c r="AT1488" s="107"/>
    </row>
    <row r="1489" spans="1:46" x14ac:dyDescent="0.25">
      <c r="A1489" s="106" t="s">
        <v>2072</v>
      </c>
      <c r="B1489" s="107" t="s">
        <v>1271</v>
      </c>
      <c r="C1489" s="107" t="s">
        <v>1257</v>
      </c>
      <c r="D1489" s="107" t="s">
        <v>34</v>
      </c>
      <c r="E1489" s="107" t="s">
        <v>22</v>
      </c>
      <c r="F1489" s="107" t="s">
        <v>23</v>
      </c>
      <c r="G1489" s="107" t="s">
        <v>557</v>
      </c>
      <c r="H1489" s="107" t="s">
        <v>3338</v>
      </c>
      <c r="I1489" s="107" t="s">
        <v>2048</v>
      </c>
      <c r="J1489" s="107" t="s">
        <v>2049</v>
      </c>
      <c r="K1489" s="107" t="s">
        <v>2050</v>
      </c>
      <c r="L1489" s="108">
        <v>0.86</v>
      </c>
      <c r="M1489" s="93">
        <v>0.9</v>
      </c>
      <c r="N1489" s="108">
        <v>0.8</v>
      </c>
      <c r="O1489" s="107" t="s">
        <v>3339</v>
      </c>
      <c r="P1489" s="107" t="s">
        <v>3340</v>
      </c>
      <c r="Q1489" s="107" t="s">
        <v>1259</v>
      </c>
      <c r="R1489" s="107" t="s">
        <v>2052</v>
      </c>
      <c r="S1489" s="107"/>
      <c r="T1489" s="93">
        <v>3.25</v>
      </c>
      <c r="U1489" s="109">
        <v>25</v>
      </c>
      <c r="V1489" s="110">
        <v>45200</v>
      </c>
      <c r="W1489" s="110">
        <v>45747</v>
      </c>
      <c r="X1489" s="107" t="s">
        <v>4686</v>
      </c>
      <c r="Y1489" s="107" t="s">
        <v>2054</v>
      </c>
      <c r="Z1489" s="107"/>
      <c r="AA1489" s="107" t="s">
        <v>2048</v>
      </c>
      <c r="AB1489" s="107"/>
      <c r="AC1489" s="107"/>
      <c r="AD1489" s="107" t="s">
        <v>1264</v>
      </c>
      <c r="AE1489" s="110">
        <v>42390</v>
      </c>
      <c r="AF1489" s="106" t="s">
        <v>3341</v>
      </c>
      <c r="AG1489" s="108">
        <v>1.4252913963041451E-4</v>
      </c>
      <c r="AH1489" s="108">
        <v>1.4884496465686792E-4</v>
      </c>
      <c r="AI1489" s="108">
        <v>0.1991885238127343</v>
      </c>
      <c r="AJ1489" s="107" t="s">
        <v>1267</v>
      </c>
      <c r="AK1489" s="97">
        <v>253.41316803794967</v>
      </c>
      <c r="AL1489" s="108">
        <v>3.3260099360003765E-4</v>
      </c>
      <c r="AM1489" s="111"/>
      <c r="AN1489" s="112">
        <v>15</v>
      </c>
      <c r="AO1489" s="113" t="s">
        <v>3342</v>
      </c>
      <c r="AP1489" s="113" t="s">
        <v>1267</v>
      </c>
      <c r="AQ1489" s="113" t="s">
        <v>1365</v>
      </c>
      <c r="AR1489" s="114" t="s">
        <v>1267</v>
      </c>
      <c r="AS1489" s="114"/>
      <c r="AT1489" s="107"/>
    </row>
    <row r="1490" spans="1:46" x14ac:dyDescent="0.25">
      <c r="A1490" s="106" t="s">
        <v>2072</v>
      </c>
      <c r="B1490" s="107" t="s">
        <v>1271</v>
      </c>
      <c r="C1490" s="107" t="s">
        <v>1257</v>
      </c>
      <c r="D1490" s="107" t="s">
        <v>34</v>
      </c>
      <c r="E1490" s="107" t="s">
        <v>22</v>
      </c>
      <c r="F1490" s="107" t="s">
        <v>23</v>
      </c>
      <c r="G1490" s="107" t="s">
        <v>557</v>
      </c>
      <c r="H1490" s="107" t="s">
        <v>3338</v>
      </c>
      <c r="I1490" s="107" t="s">
        <v>2048</v>
      </c>
      <c r="J1490" s="107" t="s">
        <v>2049</v>
      </c>
      <c r="K1490" s="107" t="s">
        <v>2050</v>
      </c>
      <c r="L1490" s="108">
        <v>0.86</v>
      </c>
      <c r="M1490" s="93">
        <v>0.75</v>
      </c>
      <c r="N1490" s="108">
        <v>0.8</v>
      </c>
      <c r="O1490" s="107" t="s">
        <v>3339</v>
      </c>
      <c r="P1490" s="107" t="s">
        <v>3340</v>
      </c>
      <c r="Q1490" s="107" t="s">
        <v>1259</v>
      </c>
      <c r="R1490" s="107" t="s">
        <v>2052</v>
      </c>
      <c r="S1490" s="107"/>
      <c r="T1490" s="93">
        <v>3.25</v>
      </c>
      <c r="U1490" s="109">
        <v>25</v>
      </c>
      <c r="V1490" s="110">
        <v>45748</v>
      </c>
      <c r="W1490" s="110">
        <v>45930</v>
      </c>
      <c r="X1490" s="107" t="s">
        <v>4686</v>
      </c>
      <c r="Y1490" s="107" t="s">
        <v>2054</v>
      </c>
      <c r="Z1490" s="107"/>
      <c r="AA1490" s="107" t="s">
        <v>2048</v>
      </c>
      <c r="AB1490" s="107"/>
      <c r="AC1490" s="107"/>
      <c r="AD1490" s="107" t="s">
        <v>1264</v>
      </c>
      <c r="AE1490" s="110">
        <v>42390</v>
      </c>
      <c r="AF1490" s="106" t="s">
        <v>3341</v>
      </c>
      <c r="AG1490" s="108">
        <v>1.4252913963041451E-4</v>
      </c>
      <c r="AH1490" s="108">
        <v>1.4884496465686789E-4</v>
      </c>
      <c r="AI1490" s="108">
        <v>0.1991885238127343</v>
      </c>
      <c r="AJ1490" s="107" t="s">
        <v>1267</v>
      </c>
      <c r="AK1490" s="97">
        <v>253.4131680379497</v>
      </c>
      <c r="AL1490" s="108">
        <v>3.3260099360003759E-4</v>
      </c>
      <c r="AM1490" s="111"/>
      <c r="AN1490" s="112">
        <v>15</v>
      </c>
      <c r="AO1490" s="113" t="s">
        <v>3342</v>
      </c>
      <c r="AP1490" s="113" t="s">
        <v>1267</v>
      </c>
      <c r="AQ1490" s="113" t="s">
        <v>1365</v>
      </c>
      <c r="AR1490" s="114" t="s">
        <v>1267</v>
      </c>
      <c r="AS1490" s="114"/>
      <c r="AT1490" s="107"/>
    </row>
    <row r="1491" spans="1:46" x14ac:dyDescent="0.25">
      <c r="A1491" s="106" t="s">
        <v>2073</v>
      </c>
      <c r="B1491" s="107" t="s">
        <v>1271</v>
      </c>
      <c r="C1491" s="107" t="s">
        <v>1257</v>
      </c>
      <c r="D1491" s="107" t="s">
        <v>34</v>
      </c>
      <c r="E1491" s="107" t="s">
        <v>22</v>
      </c>
      <c r="F1491" s="107" t="s">
        <v>23</v>
      </c>
      <c r="G1491" s="107" t="s">
        <v>557</v>
      </c>
      <c r="H1491" s="107" t="s">
        <v>3338</v>
      </c>
      <c r="I1491" s="107" t="s">
        <v>2048</v>
      </c>
      <c r="J1491" s="107" t="s">
        <v>2058</v>
      </c>
      <c r="K1491" s="107" t="s">
        <v>2050</v>
      </c>
      <c r="L1491" s="108">
        <v>1.1599999999999999</v>
      </c>
      <c r="M1491" s="93">
        <v>0.75</v>
      </c>
      <c r="N1491" s="108">
        <v>1.08</v>
      </c>
      <c r="O1491" s="107" t="s">
        <v>3343</v>
      </c>
      <c r="P1491" s="107" t="s">
        <v>3340</v>
      </c>
      <c r="Q1491" s="107" t="s">
        <v>1259</v>
      </c>
      <c r="R1491" s="107" t="s">
        <v>2052</v>
      </c>
      <c r="S1491" s="107"/>
      <c r="T1491" s="93">
        <v>4.18</v>
      </c>
      <c r="U1491" s="109">
        <v>25</v>
      </c>
      <c r="V1491" s="110">
        <v>45200</v>
      </c>
      <c r="W1491" s="110">
        <v>45747</v>
      </c>
      <c r="X1491" s="107" t="s">
        <v>4686</v>
      </c>
      <c r="Y1491" s="107" t="s">
        <v>2060</v>
      </c>
      <c r="Z1491" s="107"/>
      <c r="AA1491" s="107" t="s">
        <v>2048</v>
      </c>
      <c r="AB1491" s="107"/>
      <c r="AC1491" s="107"/>
      <c r="AD1491" s="107" t="s">
        <v>1264</v>
      </c>
      <c r="AE1491" s="110">
        <v>42390</v>
      </c>
      <c r="AF1491" s="106" t="s">
        <v>3341</v>
      </c>
      <c r="AG1491" s="108">
        <v>1.9241433850105958E-4</v>
      </c>
      <c r="AH1491" s="108">
        <v>2.0094070228677169E-4</v>
      </c>
      <c r="AI1491" s="108">
        <v>0.20907647086803152</v>
      </c>
      <c r="AJ1491" s="107" t="s">
        <v>1267</v>
      </c>
      <c r="AK1491" s="97">
        <v>240.13786056734054</v>
      </c>
      <c r="AL1491" s="108">
        <v>4.4901134136005104E-4</v>
      </c>
      <c r="AM1491" s="111"/>
      <c r="AN1491" s="112">
        <v>15</v>
      </c>
      <c r="AO1491" s="113" t="s">
        <v>3342</v>
      </c>
      <c r="AP1491" s="113" t="s">
        <v>1267</v>
      </c>
      <c r="AQ1491" s="113" t="s">
        <v>1365</v>
      </c>
      <c r="AR1491" s="114" t="s">
        <v>1267</v>
      </c>
      <c r="AS1491" s="114"/>
      <c r="AT1491" s="107"/>
    </row>
    <row r="1492" spans="1:46" x14ac:dyDescent="0.25">
      <c r="A1492" s="106" t="s">
        <v>2073</v>
      </c>
      <c r="B1492" s="107" t="s">
        <v>1271</v>
      </c>
      <c r="C1492" s="107" t="s">
        <v>1257</v>
      </c>
      <c r="D1492" s="107" t="s">
        <v>34</v>
      </c>
      <c r="E1492" s="107" t="s">
        <v>22</v>
      </c>
      <c r="F1492" s="107" t="s">
        <v>23</v>
      </c>
      <c r="G1492" s="107" t="s">
        <v>557</v>
      </c>
      <c r="H1492" s="107" t="s">
        <v>3338</v>
      </c>
      <c r="I1492" s="107" t="s">
        <v>2048</v>
      </c>
      <c r="J1492" s="107" t="s">
        <v>2058</v>
      </c>
      <c r="K1492" s="107" t="s">
        <v>2050</v>
      </c>
      <c r="L1492" s="108">
        <v>1.1599999999999999</v>
      </c>
      <c r="M1492" s="93">
        <v>0.9</v>
      </c>
      <c r="N1492" s="108">
        <v>1.08</v>
      </c>
      <c r="O1492" s="107" t="s">
        <v>3343</v>
      </c>
      <c r="P1492" s="107" t="s">
        <v>3340</v>
      </c>
      <c r="Q1492" s="107" t="s">
        <v>1259</v>
      </c>
      <c r="R1492" s="107" t="s">
        <v>2052</v>
      </c>
      <c r="S1492" s="107"/>
      <c r="T1492" s="93">
        <v>4.18</v>
      </c>
      <c r="U1492" s="109">
        <v>25</v>
      </c>
      <c r="V1492" s="110">
        <v>45748</v>
      </c>
      <c r="W1492" s="110">
        <v>45930</v>
      </c>
      <c r="X1492" s="107" t="s">
        <v>4686</v>
      </c>
      <c r="Y1492" s="107" t="s">
        <v>2060</v>
      </c>
      <c r="Z1492" s="107"/>
      <c r="AA1492" s="107" t="s">
        <v>2048</v>
      </c>
      <c r="AB1492" s="107"/>
      <c r="AC1492" s="107"/>
      <c r="AD1492" s="107" t="s">
        <v>1264</v>
      </c>
      <c r="AE1492" s="110">
        <v>42390</v>
      </c>
      <c r="AF1492" s="106" t="s">
        <v>3341</v>
      </c>
      <c r="AG1492" s="108">
        <v>1.9241433850105961E-4</v>
      </c>
      <c r="AH1492" s="108">
        <v>2.0094070228677169E-4</v>
      </c>
      <c r="AI1492" s="108">
        <v>0.20907647086803149</v>
      </c>
      <c r="AJ1492" s="107" t="s">
        <v>1267</v>
      </c>
      <c r="AK1492" s="97">
        <v>240.13786056734051</v>
      </c>
      <c r="AL1492" s="108">
        <v>4.4901134136005099E-4</v>
      </c>
      <c r="AM1492" s="111"/>
      <c r="AN1492" s="112">
        <v>15</v>
      </c>
      <c r="AO1492" s="113" t="s">
        <v>3342</v>
      </c>
      <c r="AP1492" s="113" t="s">
        <v>1267</v>
      </c>
      <c r="AQ1492" s="113" t="s">
        <v>1365</v>
      </c>
      <c r="AR1492" s="114" t="s">
        <v>1267</v>
      </c>
      <c r="AS1492" s="114"/>
      <c r="AT1492" s="107"/>
    </row>
    <row r="1493" spans="1:46" x14ac:dyDescent="0.25">
      <c r="A1493" s="106" t="s">
        <v>2074</v>
      </c>
      <c r="B1493" s="107" t="s">
        <v>1271</v>
      </c>
      <c r="C1493" s="107" t="s">
        <v>1257</v>
      </c>
      <c r="D1493" s="107" t="s">
        <v>34</v>
      </c>
      <c r="E1493" s="107" t="s">
        <v>22</v>
      </c>
      <c r="F1493" s="107" t="s">
        <v>23</v>
      </c>
      <c r="G1493" s="107" t="s">
        <v>557</v>
      </c>
      <c r="H1493" s="107" t="s">
        <v>3338</v>
      </c>
      <c r="I1493" s="107" t="s">
        <v>2048</v>
      </c>
      <c r="J1493" s="107" t="s">
        <v>2062</v>
      </c>
      <c r="K1493" s="107" t="s">
        <v>2050</v>
      </c>
      <c r="L1493" s="108">
        <v>0.4</v>
      </c>
      <c r="M1493" s="93">
        <v>0.45</v>
      </c>
      <c r="N1493" s="108">
        <v>0.37</v>
      </c>
      <c r="O1493" s="107" t="s">
        <v>3894</v>
      </c>
      <c r="P1493" s="107" t="s">
        <v>3340</v>
      </c>
      <c r="Q1493" s="107" t="s">
        <v>1259</v>
      </c>
      <c r="R1493" s="107" t="s">
        <v>2052</v>
      </c>
      <c r="S1493" s="107"/>
      <c r="T1493" s="93">
        <v>2.91</v>
      </c>
      <c r="U1493" s="109">
        <v>25</v>
      </c>
      <c r="V1493" s="110">
        <v>45200</v>
      </c>
      <c r="W1493" s="110">
        <v>45930</v>
      </c>
      <c r="X1493" s="107" t="s">
        <v>4686</v>
      </c>
      <c r="Y1493" s="107" t="s">
        <v>2060</v>
      </c>
      <c r="Z1493" s="107"/>
      <c r="AA1493" s="107" t="s">
        <v>2048</v>
      </c>
      <c r="AB1493" s="107"/>
      <c r="AC1493" s="107"/>
      <c r="AD1493" s="107" t="s">
        <v>1264</v>
      </c>
      <c r="AE1493" s="110">
        <v>42390</v>
      </c>
      <c r="AF1493" s="106" t="s">
        <v>3341</v>
      </c>
      <c r="AG1493" s="108">
        <v>6.5919727079066703E-5</v>
      </c>
      <c r="AH1493" s="108">
        <v>6.8840796153801399E-5</v>
      </c>
      <c r="AI1493" s="108">
        <v>0.1028884020123767</v>
      </c>
      <c r="AJ1493" s="107" t="s">
        <v>1267</v>
      </c>
      <c r="AK1493" s="97">
        <v>516.13975942225716</v>
      </c>
      <c r="AL1493" s="108">
        <v>1.5382795954001739E-4</v>
      </c>
      <c r="AM1493" s="111"/>
      <c r="AN1493" s="112">
        <v>15</v>
      </c>
      <c r="AO1493" s="113" t="s">
        <v>3342</v>
      </c>
      <c r="AP1493" s="113" t="s">
        <v>1267</v>
      </c>
      <c r="AQ1493" s="113" t="s">
        <v>1365</v>
      </c>
      <c r="AR1493" s="114" t="s">
        <v>1267</v>
      </c>
      <c r="AS1493" s="114"/>
      <c r="AT1493" s="107"/>
    </row>
    <row r="1494" spans="1:46" x14ac:dyDescent="0.25">
      <c r="A1494" s="106" t="s">
        <v>2075</v>
      </c>
      <c r="B1494" s="107" t="s">
        <v>1271</v>
      </c>
      <c r="C1494" s="107" t="s">
        <v>1257</v>
      </c>
      <c r="D1494" s="107" t="s">
        <v>34</v>
      </c>
      <c r="E1494" s="107" t="s">
        <v>22</v>
      </c>
      <c r="F1494" s="107" t="s">
        <v>23</v>
      </c>
      <c r="G1494" s="107" t="s">
        <v>557</v>
      </c>
      <c r="H1494" s="107" t="s">
        <v>3338</v>
      </c>
      <c r="I1494" s="107" t="s">
        <v>2065</v>
      </c>
      <c r="J1494" s="107" t="s">
        <v>2066</v>
      </c>
      <c r="K1494" s="107" t="s">
        <v>2050</v>
      </c>
      <c r="L1494" s="108">
        <v>0.41</v>
      </c>
      <c r="M1494" s="93">
        <v>0.6</v>
      </c>
      <c r="N1494" s="108">
        <v>0.38</v>
      </c>
      <c r="O1494" s="107" t="s">
        <v>3895</v>
      </c>
      <c r="P1494" s="107" t="s">
        <v>3340</v>
      </c>
      <c r="Q1494" s="107" t="s">
        <v>1259</v>
      </c>
      <c r="R1494" s="107" t="s">
        <v>2052</v>
      </c>
      <c r="S1494" s="107"/>
      <c r="T1494" s="93">
        <v>1.28</v>
      </c>
      <c r="U1494" s="109">
        <v>25</v>
      </c>
      <c r="V1494" s="110">
        <v>45200</v>
      </c>
      <c r="W1494" s="110">
        <v>45930</v>
      </c>
      <c r="X1494" s="107" t="s">
        <v>4686</v>
      </c>
      <c r="Y1494" s="107" t="s">
        <v>2054</v>
      </c>
      <c r="Z1494" s="107"/>
      <c r="AA1494" s="107" t="s">
        <v>2065</v>
      </c>
      <c r="AB1494" s="107"/>
      <c r="AC1494" s="107"/>
      <c r="AD1494" s="107" t="s">
        <v>1264</v>
      </c>
      <c r="AE1494" s="110">
        <v>42390</v>
      </c>
      <c r="AF1494" s="106" t="s">
        <v>3341</v>
      </c>
      <c r="AG1494" s="108">
        <v>6.6810534201756797E-5</v>
      </c>
      <c r="AH1494" s="108">
        <v>6.9771077182906828E-5</v>
      </c>
      <c r="AI1494" s="108">
        <v>0.23707130214528321</v>
      </c>
      <c r="AJ1494" s="107" t="s">
        <v>1267</v>
      </c>
      <c r="AK1494" s="97">
        <v>208.55862313364111</v>
      </c>
      <c r="AL1494" s="108">
        <v>1.5590671575001769E-4</v>
      </c>
      <c r="AM1494" s="111"/>
      <c r="AN1494" s="112">
        <v>15</v>
      </c>
      <c r="AO1494" s="113" t="s">
        <v>3342</v>
      </c>
      <c r="AP1494" s="113" t="s">
        <v>1267</v>
      </c>
      <c r="AQ1494" s="113" t="s">
        <v>1365</v>
      </c>
      <c r="AR1494" s="114" t="s">
        <v>1267</v>
      </c>
      <c r="AS1494" s="114"/>
      <c r="AT1494" s="107"/>
    </row>
    <row r="1495" spans="1:46" x14ac:dyDescent="0.25">
      <c r="A1495" s="106" t="s">
        <v>2076</v>
      </c>
      <c r="B1495" s="107" t="s">
        <v>1256</v>
      </c>
      <c r="C1495" s="107" t="s">
        <v>1257</v>
      </c>
      <c r="D1495" s="107" t="s">
        <v>34</v>
      </c>
      <c r="E1495" s="107" t="s">
        <v>22</v>
      </c>
      <c r="F1495" s="107" t="s">
        <v>23</v>
      </c>
      <c r="G1495" s="107" t="s">
        <v>557</v>
      </c>
      <c r="H1495" s="107" t="s">
        <v>3896</v>
      </c>
      <c r="I1495" s="107" t="s">
        <v>2048</v>
      </c>
      <c r="J1495" s="107" t="s">
        <v>2078</v>
      </c>
      <c r="K1495" s="107" t="s">
        <v>2050</v>
      </c>
      <c r="L1495" s="108">
        <v>0.73</v>
      </c>
      <c r="M1495" s="93">
        <v>0.9</v>
      </c>
      <c r="N1495" s="108">
        <v>0.67</v>
      </c>
      <c r="O1495" s="107" t="s">
        <v>3897</v>
      </c>
      <c r="P1495" s="107" t="s">
        <v>3340</v>
      </c>
      <c r="Q1495" s="107" t="s">
        <v>1259</v>
      </c>
      <c r="R1495" s="107" t="s">
        <v>2080</v>
      </c>
      <c r="S1495" s="107"/>
      <c r="T1495" s="93">
        <v>0.53</v>
      </c>
      <c r="U1495" s="109">
        <v>45</v>
      </c>
      <c r="V1495" s="110">
        <v>45200</v>
      </c>
      <c r="W1495" s="110">
        <v>45930</v>
      </c>
      <c r="X1495" s="107" t="s">
        <v>4686</v>
      </c>
      <c r="Y1495" s="107" t="s">
        <v>2081</v>
      </c>
      <c r="Z1495" s="107"/>
      <c r="AA1495" s="107" t="s">
        <v>2048</v>
      </c>
      <c r="AB1495" s="107"/>
      <c r="AC1495" s="107"/>
      <c r="AD1495" s="107" t="s">
        <v>1264</v>
      </c>
      <c r="AE1495" s="110">
        <v>44669</v>
      </c>
      <c r="AF1495" s="106" t="s">
        <v>3898</v>
      </c>
      <c r="AG1495" s="108">
        <v>2.7700000000000001E-4</v>
      </c>
      <c r="AH1495" s="108">
        <v>0</v>
      </c>
      <c r="AI1495" s="108">
        <v>1.2</v>
      </c>
      <c r="AJ1495" s="107" t="s">
        <v>26</v>
      </c>
      <c r="AK1495" s="97">
        <v>19.29</v>
      </c>
      <c r="AL1495" s="108">
        <v>2.2222222222222221E-4</v>
      </c>
      <c r="AM1495" s="111"/>
      <c r="AN1495" s="112">
        <v>15</v>
      </c>
      <c r="AO1495" s="113" t="s">
        <v>3342</v>
      </c>
      <c r="AP1495" s="113" t="s">
        <v>1267</v>
      </c>
      <c r="AQ1495" s="113" t="s">
        <v>1365</v>
      </c>
      <c r="AR1495" s="114" t="s">
        <v>1267</v>
      </c>
      <c r="AS1495" s="114"/>
      <c r="AT1495" s="107"/>
    </row>
    <row r="1496" spans="1:46" x14ac:dyDescent="0.25">
      <c r="A1496" s="106" t="s">
        <v>2083</v>
      </c>
      <c r="B1496" s="107" t="s">
        <v>1256</v>
      </c>
      <c r="C1496" s="107" t="s">
        <v>1257</v>
      </c>
      <c r="D1496" s="107" t="s">
        <v>34</v>
      </c>
      <c r="E1496" s="107" t="s">
        <v>22</v>
      </c>
      <c r="F1496" s="107" t="s">
        <v>23</v>
      </c>
      <c r="G1496" s="107" t="s">
        <v>557</v>
      </c>
      <c r="H1496" s="107" t="s">
        <v>3896</v>
      </c>
      <c r="I1496" s="107" t="s">
        <v>2048</v>
      </c>
      <c r="J1496" s="107" t="s">
        <v>2084</v>
      </c>
      <c r="K1496" s="107" t="s">
        <v>2050</v>
      </c>
      <c r="L1496" s="108">
        <v>0.98</v>
      </c>
      <c r="M1496" s="93">
        <v>1.2</v>
      </c>
      <c r="N1496" s="108">
        <v>0.91</v>
      </c>
      <c r="O1496" s="107" t="s">
        <v>3899</v>
      </c>
      <c r="P1496" s="107" t="s">
        <v>3340</v>
      </c>
      <c r="Q1496" s="107" t="s">
        <v>1259</v>
      </c>
      <c r="R1496" s="107" t="s">
        <v>2080</v>
      </c>
      <c r="S1496" s="107"/>
      <c r="T1496" s="93">
        <v>1.04</v>
      </c>
      <c r="U1496" s="109">
        <v>45</v>
      </c>
      <c r="V1496" s="110">
        <v>45200</v>
      </c>
      <c r="W1496" s="110">
        <v>45930</v>
      </c>
      <c r="X1496" s="107" t="s">
        <v>4686</v>
      </c>
      <c r="Y1496" s="107" t="s">
        <v>2086</v>
      </c>
      <c r="Z1496" s="107"/>
      <c r="AA1496" s="107" t="s">
        <v>2048</v>
      </c>
      <c r="AB1496" s="107"/>
      <c r="AC1496" s="107"/>
      <c r="AD1496" s="107" t="s">
        <v>1264</v>
      </c>
      <c r="AE1496" s="110">
        <v>44669</v>
      </c>
      <c r="AF1496" s="106" t="s">
        <v>3898</v>
      </c>
      <c r="AG1496" s="108">
        <v>3.7199999999999999E-4</v>
      </c>
      <c r="AH1496" s="108">
        <v>0</v>
      </c>
      <c r="AI1496" s="108">
        <v>0.82</v>
      </c>
      <c r="AJ1496" s="107" t="s">
        <v>1267</v>
      </c>
      <c r="AK1496" s="97">
        <v>39.15</v>
      </c>
      <c r="AL1496" s="108">
        <v>2.2222222222222221E-4</v>
      </c>
      <c r="AM1496" s="111"/>
      <c r="AN1496" s="112">
        <v>15</v>
      </c>
      <c r="AO1496" s="113" t="s">
        <v>3342</v>
      </c>
      <c r="AP1496" s="113" t="s">
        <v>1267</v>
      </c>
      <c r="AQ1496" s="113" t="s">
        <v>1365</v>
      </c>
      <c r="AR1496" s="114" t="s">
        <v>1267</v>
      </c>
      <c r="AS1496" s="114"/>
      <c r="AT1496" s="107"/>
    </row>
    <row r="1497" spans="1:46" x14ac:dyDescent="0.25">
      <c r="A1497" s="106" t="s">
        <v>2087</v>
      </c>
      <c r="B1497" s="107" t="s">
        <v>1256</v>
      </c>
      <c r="C1497" s="107" t="s">
        <v>1257</v>
      </c>
      <c r="D1497" s="107" t="s">
        <v>34</v>
      </c>
      <c r="E1497" s="107" t="s">
        <v>22</v>
      </c>
      <c r="F1497" s="107" t="s">
        <v>23</v>
      </c>
      <c r="G1497" s="107" t="s">
        <v>557</v>
      </c>
      <c r="H1497" s="107" t="s">
        <v>3896</v>
      </c>
      <c r="I1497" s="107" t="s">
        <v>2048</v>
      </c>
      <c r="J1497" s="107" t="s">
        <v>2088</v>
      </c>
      <c r="K1497" s="107" t="s">
        <v>2050</v>
      </c>
      <c r="L1497" s="108">
        <v>0.18</v>
      </c>
      <c r="M1497" s="93">
        <v>0.3</v>
      </c>
      <c r="N1497" s="108">
        <v>0.17</v>
      </c>
      <c r="O1497" s="107" t="s">
        <v>3900</v>
      </c>
      <c r="P1497" s="107" t="s">
        <v>3340</v>
      </c>
      <c r="Q1497" s="107" t="s">
        <v>1259</v>
      </c>
      <c r="R1497" s="107" t="s">
        <v>2080</v>
      </c>
      <c r="S1497" s="107"/>
      <c r="T1497" s="93">
        <v>0.53</v>
      </c>
      <c r="U1497" s="109">
        <v>45</v>
      </c>
      <c r="V1497" s="110">
        <v>45200</v>
      </c>
      <c r="W1497" s="110">
        <v>45930</v>
      </c>
      <c r="X1497" s="107" t="s">
        <v>4686</v>
      </c>
      <c r="Y1497" s="107" t="s">
        <v>2086</v>
      </c>
      <c r="Z1497" s="107"/>
      <c r="AA1497" s="107" t="s">
        <v>2048</v>
      </c>
      <c r="AB1497" s="107"/>
      <c r="AC1497" s="107"/>
      <c r="AD1497" s="107" t="s">
        <v>1264</v>
      </c>
      <c r="AE1497" s="110">
        <v>44669</v>
      </c>
      <c r="AF1497" s="106" t="s">
        <v>3898</v>
      </c>
      <c r="AG1497" s="108">
        <v>7.1000000000000005E-5</v>
      </c>
      <c r="AH1497" s="108">
        <v>0</v>
      </c>
      <c r="AI1497" s="108">
        <v>0.31</v>
      </c>
      <c r="AJ1497" s="107" t="s">
        <v>1267</v>
      </c>
      <c r="AK1497" s="97">
        <v>145.57</v>
      </c>
      <c r="AL1497" s="108">
        <v>0</v>
      </c>
      <c r="AM1497" s="111"/>
      <c r="AN1497" s="112">
        <v>15</v>
      </c>
      <c r="AO1497" s="113" t="s">
        <v>3342</v>
      </c>
      <c r="AP1497" s="113" t="s">
        <v>1267</v>
      </c>
      <c r="AQ1497" s="113" t="s">
        <v>1365</v>
      </c>
      <c r="AR1497" s="114" t="s">
        <v>1267</v>
      </c>
      <c r="AS1497" s="114"/>
      <c r="AT1497" s="107"/>
    </row>
    <row r="1498" spans="1:46" x14ac:dyDescent="0.25">
      <c r="A1498" s="106" t="s">
        <v>2090</v>
      </c>
      <c r="B1498" s="107" t="s">
        <v>1256</v>
      </c>
      <c r="C1498" s="107" t="s">
        <v>1257</v>
      </c>
      <c r="D1498" s="107" t="s">
        <v>34</v>
      </c>
      <c r="E1498" s="107" t="s">
        <v>22</v>
      </c>
      <c r="F1498" s="107" t="s">
        <v>23</v>
      </c>
      <c r="G1498" s="107" t="s">
        <v>557</v>
      </c>
      <c r="H1498" s="107" t="s">
        <v>3896</v>
      </c>
      <c r="I1498" s="107" t="s">
        <v>2048</v>
      </c>
      <c r="J1498" s="107" t="s">
        <v>2091</v>
      </c>
      <c r="K1498" s="107" t="s">
        <v>2050</v>
      </c>
      <c r="L1498" s="108">
        <v>0.05</v>
      </c>
      <c r="M1498" s="93">
        <v>0.09</v>
      </c>
      <c r="N1498" s="108">
        <v>0.05</v>
      </c>
      <c r="O1498" s="107" t="s">
        <v>3901</v>
      </c>
      <c r="P1498" s="107" t="s">
        <v>3340</v>
      </c>
      <c r="Q1498" s="107" t="s">
        <v>1259</v>
      </c>
      <c r="R1498" s="107" t="s">
        <v>2080</v>
      </c>
      <c r="S1498" s="107"/>
      <c r="T1498" s="93">
        <v>0.53</v>
      </c>
      <c r="U1498" s="109">
        <v>45</v>
      </c>
      <c r="V1498" s="110">
        <v>45200</v>
      </c>
      <c r="W1498" s="110">
        <v>45930</v>
      </c>
      <c r="X1498" s="107" t="s">
        <v>4686</v>
      </c>
      <c r="Y1498" s="107" t="s">
        <v>2093</v>
      </c>
      <c r="Z1498" s="107"/>
      <c r="AA1498" s="107" t="s">
        <v>2048</v>
      </c>
      <c r="AB1498" s="107"/>
      <c r="AC1498" s="107"/>
      <c r="AD1498" s="107" t="s">
        <v>1264</v>
      </c>
      <c r="AE1498" s="110">
        <v>44669</v>
      </c>
      <c r="AF1498" s="106" t="s">
        <v>3898</v>
      </c>
      <c r="AG1498" s="108">
        <v>1.9000000000000001E-5</v>
      </c>
      <c r="AH1498" s="108">
        <v>0</v>
      </c>
      <c r="AI1498" s="108">
        <v>0.08</v>
      </c>
      <c r="AJ1498" s="107" t="s">
        <v>1267</v>
      </c>
      <c r="AK1498" s="97">
        <v>590.08000000000004</v>
      </c>
      <c r="AL1498" s="108">
        <v>0</v>
      </c>
      <c r="AM1498" s="111"/>
      <c r="AN1498" s="112">
        <v>15</v>
      </c>
      <c r="AO1498" s="113" t="s">
        <v>3342</v>
      </c>
      <c r="AP1498" s="113" t="s">
        <v>1267</v>
      </c>
      <c r="AQ1498" s="113" t="s">
        <v>1365</v>
      </c>
      <c r="AR1498" s="114" t="s">
        <v>1267</v>
      </c>
      <c r="AS1498" s="114"/>
      <c r="AT1498" s="107"/>
    </row>
    <row r="1499" spans="1:46" x14ac:dyDescent="0.25">
      <c r="A1499" s="106" t="s">
        <v>2094</v>
      </c>
      <c r="B1499" s="107" t="s">
        <v>1256</v>
      </c>
      <c r="C1499" s="107" t="s">
        <v>1257</v>
      </c>
      <c r="D1499" s="107" t="s">
        <v>34</v>
      </c>
      <c r="E1499" s="107" t="s">
        <v>22</v>
      </c>
      <c r="F1499" s="107" t="s">
        <v>23</v>
      </c>
      <c r="G1499" s="107" t="s">
        <v>557</v>
      </c>
      <c r="H1499" s="107" t="s">
        <v>3896</v>
      </c>
      <c r="I1499" s="107" t="s">
        <v>2065</v>
      </c>
      <c r="J1499" s="107" t="s">
        <v>2078</v>
      </c>
      <c r="K1499" s="107" t="s">
        <v>2050</v>
      </c>
      <c r="L1499" s="108">
        <v>1.0900000000000001</v>
      </c>
      <c r="M1499" s="93">
        <v>1.1100000000000001</v>
      </c>
      <c r="N1499" s="108">
        <v>1.01</v>
      </c>
      <c r="O1499" s="107" t="s">
        <v>3902</v>
      </c>
      <c r="P1499" s="107" t="s">
        <v>3340</v>
      </c>
      <c r="Q1499" s="107" t="s">
        <v>1259</v>
      </c>
      <c r="R1499" s="107" t="s">
        <v>2080</v>
      </c>
      <c r="S1499" s="107"/>
      <c r="T1499" s="93">
        <v>0.75</v>
      </c>
      <c r="U1499" s="109">
        <v>45</v>
      </c>
      <c r="V1499" s="110">
        <v>45200</v>
      </c>
      <c r="W1499" s="110">
        <v>45930</v>
      </c>
      <c r="X1499" s="107" t="s">
        <v>4686</v>
      </c>
      <c r="Y1499" s="107" t="s">
        <v>2081</v>
      </c>
      <c r="Z1499" s="107"/>
      <c r="AA1499" s="107" t="s">
        <v>2065</v>
      </c>
      <c r="AB1499" s="107"/>
      <c r="AC1499" s="107"/>
      <c r="AD1499" s="107" t="s">
        <v>1264</v>
      </c>
      <c r="AE1499" s="110">
        <v>44669</v>
      </c>
      <c r="AF1499" s="106" t="s">
        <v>3898</v>
      </c>
      <c r="AG1499" s="108">
        <v>4.17E-4</v>
      </c>
      <c r="AH1499" s="108">
        <v>0</v>
      </c>
      <c r="AI1499" s="108">
        <v>1.27</v>
      </c>
      <c r="AJ1499" s="107" t="s">
        <v>26</v>
      </c>
      <c r="AK1499" s="97">
        <v>16.72</v>
      </c>
      <c r="AL1499" s="108">
        <v>2.2222222222222221E-4</v>
      </c>
      <c r="AM1499" s="111"/>
      <c r="AN1499" s="112">
        <v>15</v>
      </c>
      <c r="AO1499" s="113" t="s">
        <v>3342</v>
      </c>
      <c r="AP1499" s="113" t="s">
        <v>1267</v>
      </c>
      <c r="AQ1499" s="113" t="s">
        <v>1365</v>
      </c>
      <c r="AR1499" s="114" t="s">
        <v>1267</v>
      </c>
      <c r="AS1499" s="114"/>
      <c r="AT1499" s="107"/>
    </row>
    <row r="1500" spans="1:46" x14ac:dyDescent="0.25">
      <c r="A1500" s="106" t="s">
        <v>2096</v>
      </c>
      <c r="B1500" s="107" t="s">
        <v>1256</v>
      </c>
      <c r="C1500" s="107" t="s">
        <v>1257</v>
      </c>
      <c r="D1500" s="107" t="s">
        <v>34</v>
      </c>
      <c r="E1500" s="107" t="s">
        <v>22</v>
      </c>
      <c r="F1500" s="107" t="s">
        <v>23</v>
      </c>
      <c r="G1500" s="107" t="s">
        <v>557</v>
      </c>
      <c r="H1500" s="107" t="s">
        <v>3896</v>
      </c>
      <c r="I1500" s="107" t="s">
        <v>2065</v>
      </c>
      <c r="J1500" s="107" t="s">
        <v>2058</v>
      </c>
      <c r="K1500" s="107" t="s">
        <v>2050</v>
      </c>
      <c r="L1500" s="108">
        <v>1.46</v>
      </c>
      <c r="M1500" s="93">
        <v>1.29</v>
      </c>
      <c r="N1500" s="108">
        <v>1.35</v>
      </c>
      <c r="O1500" s="107" t="s">
        <v>3903</v>
      </c>
      <c r="P1500" s="107" t="s">
        <v>3340</v>
      </c>
      <c r="Q1500" s="107" t="s">
        <v>1259</v>
      </c>
      <c r="R1500" s="107" t="s">
        <v>2080</v>
      </c>
      <c r="S1500" s="107"/>
      <c r="T1500" s="93">
        <v>1.35</v>
      </c>
      <c r="U1500" s="109">
        <v>45</v>
      </c>
      <c r="V1500" s="110">
        <v>45200</v>
      </c>
      <c r="W1500" s="110">
        <v>45930</v>
      </c>
      <c r="X1500" s="107" t="s">
        <v>4686</v>
      </c>
      <c r="Y1500" s="107" t="s">
        <v>2060</v>
      </c>
      <c r="Z1500" s="107"/>
      <c r="AA1500" s="107" t="s">
        <v>2065</v>
      </c>
      <c r="AB1500" s="107"/>
      <c r="AC1500" s="107"/>
      <c r="AD1500" s="107" t="s">
        <v>1264</v>
      </c>
      <c r="AE1500" s="110">
        <v>44669</v>
      </c>
      <c r="AF1500" s="106" t="s">
        <v>3898</v>
      </c>
      <c r="AG1500" s="108">
        <v>5.5599999999999996E-4</v>
      </c>
      <c r="AH1500" s="108">
        <v>0</v>
      </c>
      <c r="AI1500" s="108">
        <v>0.94</v>
      </c>
      <c r="AJ1500" s="107" t="s">
        <v>1267</v>
      </c>
      <c r="AK1500" s="97">
        <v>31.01</v>
      </c>
      <c r="AL1500" s="108">
        <v>2.2222222222222221E-4</v>
      </c>
      <c r="AM1500" s="111"/>
      <c r="AN1500" s="112">
        <v>15</v>
      </c>
      <c r="AO1500" s="113" t="s">
        <v>3342</v>
      </c>
      <c r="AP1500" s="113" t="s">
        <v>1267</v>
      </c>
      <c r="AQ1500" s="113" t="s">
        <v>1365</v>
      </c>
      <c r="AR1500" s="114" t="s">
        <v>1267</v>
      </c>
      <c r="AS1500" s="114"/>
      <c r="AT1500" s="107"/>
    </row>
    <row r="1501" spans="1:46" x14ac:dyDescent="0.25">
      <c r="A1501" s="106" t="s">
        <v>2098</v>
      </c>
      <c r="B1501" s="107" t="s">
        <v>1256</v>
      </c>
      <c r="C1501" s="107" t="s">
        <v>1257</v>
      </c>
      <c r="D1501" s="107" t="s">
        <v>34</v>
      </c>
      <c r="E1501" s="107" t="s">
        <v>22</v>
      </c>
      <c r="F1501" s="107" t="s">
        <v>23</v>
      </c>
      <c r="G1501" s="107" t="s">
        <v>557</v>
      </c>
      <c r="H1501" s="107" t="s">
        <v>3896</v>
      </c>
      <c r="I1501" s="107" t="s">
        <v>2065</v>
      </c>
      <c r="J1501" s="107" t="s">
        <v>2099</v>
      </c>
      <c r="K1501" s="107" t="s">
        <v>2050</v>
      </c>
      <c r="L1501" s="108">
        <v>0.36</v>
      </c>
      <c r="M1501" s="93">
        <v>0.21</v>
      </c>
      <c r="N1501" s="108">
        <v>0.34</v>
      </c>
      <c r="O1501" s="107" t="s">
        <v>3904</v>
      </c>
      <c r="P1501" s="107" t="s">
        <v>3340</v>
      </c>
      <c r="Q1501" s="107" t="s">
        <v>1259</v>
      </c>
      <c r="R1501" s="107" t="s">
        <v>2080</v>
      </c>
      <c r="S1501" s="107"/>
      <c r="T1501" s="93">
        <v>0.75</v>
      </c>
      <c r="U1501" s="109">
        <v>45</v>
      </c>
      <c r="V1501" s="110">
        <v>45200</v>
      </c>
      <c r="W1501" s="110">
        <v>45930</v>
      </c>
      <c r="X1501" s="107" t="s">
        <v>4686</v>
      </c>
      <c r="Y1501" s="107" t="s">
        <v>2060</v>
      </c>
      <c r="Z1501" s="107"/>
      <c r="AA1501" s="107" t="s">
        <v>2065</v>
      </c>
      <c r="AB1501" s="107"/>
      <c r="AC1501" s="107"/>
      <c r="AD1501" s="107" t="s">
        <v>1264</v>
      </c>
      <c r="AE1501" s="110">
        <v>44669</v>
      </c>
      <c r="AF1501" s="106" t="s">
        <v>3898</v>
      </c>
      <c r="AG1501" s="108">
        <v>1.3899999999999999E-4</v>
      </c>
      <c r="AH1501" s="108">
        <v>0</v>
      </c>
      <c r="AI1501" s="108">
        <v>0.42</v>
      </c>
      <c r="AJ1501" s="107" t="s">
        <v>1267</v>
      </c>
      <c r="AK1501" s="97">
        <v>98.28</v>
      </c>
      <c r="AL1501" s="108">
        <v>0</v>
      </c>
      <c r="AM1501" s="111"/>
      <c r="AN1501" s="112">
        <v>15</v>
      </c>
      <c r="AO1501" s="113" t="s">
        <v>3342</v>
      </c>
      <c r="AP1501" s="113" t="s">
        <v>1267</v>
      </c>
      <c r="AQ1501" s="113" t="s">
        <v>1365</v>
      </c>
      <c r="AR1501" s="114" t="s">
        <v>1267</v>
      </c>
      <c r="AS1501" s="114"/>
      <c r="AT1501" s="107"/>
    </row>
    <row r="1502" spans="1:46" x14ac:dyDescent="0.25">
      <c r="A1502" s="106" t="s">
        <v>2101</v>
      </c>
      <c r="B1502" s="107" t="s">
        <v>1256</v>
      </c>
      <c r="C1502" s="107" t="s">
        <v>1257</v>
      </c>
      <c r="D1502" s="107" t="s">
        <v>34</v>
      </c>
      <c r="E1502" s="107" t="s">
        <v>22</v>
      </c>
      <c r="F1502" s="107" t="s">
        <v>23</v>
      </c>
      <c r="G1502" s="107" t="s">
        <v>557</v>
      </c>
      <c r="H1502" s="107" t="s">
        <v>3896</v>
      </c>
      <c r="I1502" s="107" t="s">
        <v>2102</v>
      </c>
      <c r="J1502" s="107" t="s">
        <v>2103</v>
      </c>
      <c r="K1502" s="107" t="s">
        <v>2050</v>
      </c>
      <c r="L1502" s="108">
        <v>2.21</v>
      </c>
      <c r="M1502" s="93">
        <v>2</v>
      </c>
      <c r="N1502" s="108">
        <v>2.0499999999999998</v>
      </c>
      <c r="O1502" s="107" t="s">
        <v>3905</v>
      </c>
      <c r="P1502" s="107" t="s">
        <v>3340</v>
      </c>
      <c r="Q1502" s="107" t="s">
        <v>1259</v>
      </c>
      <c r="R1502" s="107" t="s">
        <v>2080</v>
      </c>
      <c r="S1502" s="107"/>
      <c r="T1502" s="93">
        <v>1.25</v>
      </c>
      <c r="U1502" s="109">
        <v>45</v>
      </c>
      <c r="V1502" s="110">
        <v>45200</v>
      </c>
      <c r="W1502" s="110">
        <v>45930</v>
      </c>
      <c r="X1502" s="107" t="s">
        <v>4686</v>
      </c>
      <c r="Y1502" s="107" t="s">
        <v>2105</v>
      </c>
      <c r="Z1502" s="107"/>
      <c r="AA1502" s="107" t="s">
        <v>2102</v>
      </c>
      <c r="AB1502" s="107"/>
      <c r="AC1502" s="107"/>
      <c r="AD1502" s="107" t="s">
        <v>1264</v>
      </c>
      <c r="AE1502" s="110">
        <v>44669</v>
      </c>
      <c r="AF1502" s="106" t="s">
        <v>3898</v>
      </c>
      <c r="AG1502" s="108">
        <v>8.4400000000000002E-4</v>
      </c>
      <c r="AH1502" s="108">
        <v>0</v>
      </c>
      <c r="AI1502" s="108">
        <v>1.55</v>
      </c>
      <c r="AJ1502" s="107" t="s">
        <v>26</v>
      </c>
      <c r="AK1502" s="97">
        <v>9.4499999999999993</v>
      </c>
      <c r="AL1502" s="108">
        <v>4.4444444444444452E-4</v>
      </c>
      <c r="AM1502" s="111"/>
      <c r="AN1502" s="112">
        <v>15</v>
      </c>
      <c r="AO1502" s="113" t="s">
        <v>3342</v>
      </c>
      <c r="AP1502" s="113" t="s">
        <v>1267</v>
      </c>
      <c r="AQ1502" s="113" t="s">
        <v>1365</v>
      </c>
      <c r="AR1502" s="114" t="s">
        <v>1267</v>
      </c>
      <c r="AS1502" s="114"/>
      <c r="AT1502" s="107"/>
    </row>
    <row r="1503" spans="1:46" x14ac:dyDescent="0.25">
      <c r="A1503" s="106" t="s">
        <v>2106</v>
      </c>
      <c r="B1503" s="107" t="s">
        <v>1269</v>
      </c>
      <c r="C1503" s="107" t="s">
        <v>1257</v>
      </c>
      <c r="D1503" s="107" t="s">
        <v>34</v>
      </c>
      <c r="E1503" s="107" t="s">
        <v>22</v>
      </c>
      <c r="F1503" s="107" t="s">
        <v>23</v>
      </c>
      <c r="G1503" s="107" t="s">
        <v>557</v>
      </c>
      <c r="H1503" s="107" t="s">
        <v>3896</v>
      </c>
      <c r="I1503" s="107" t="s">
        <v>2048</v>
      </c>
      <c r="J1503" s="107" t="s">
        <v>2078</v>
      </c>
      <c r="K1503" s="107" t="s">
        <v>2050</v>
      </c>
      <c r="L1503" s="108">
        <v>0.8</v>
      </c>
      <c r="M1503" s="93">
        <v>1.05</v>
      </c>
      <c r="N1503" s="108">
        <v>0.74</v>
      </c>
      <c r="O1503" s="107" t="s">
        <v>3897</v>
      </c>
      <c r="P1503" s="107" t="s">
        <v>3340</v>
      </c>
      <c r="Q1503" s="107" t="s">
        <v>1259</v>
      </c>
      <c r="R1503" s="107" t="s">
        <v>2080</v>
      </c>
      <c r="S1503" s="107"/>
      <c r="T1503" s="93">
        <v>0.53</v>
      </c>
      <c r="U1503" s="109">
        <v>45</v>
      </c>
      <c r="V1503" s="110">
        <v>45200</v>
      </c>
      <c r="W1503" s="110">
        <v>45930</v>
      </c>
      <c r="X1503" s="107" t="s">
        <v>4686</v>
      </c>
      <c r="Y1503" s="107" t="s">
        <v>2081</v>
      </c>
      <c r="Z1503" s="107"/>
      <c r="AA1503" s="107" t="s">
        <v>2048</v>
      </c>
      <c r="AB1503" s="107"/>
      <c r="AC1503" s="107"/>
      <c r="AD1503" s="107" t="s">
        <v>1264</v>
      </c>
      <c r="AE1503" s="110">
        <v>44669</v>
      </c>
      <c r="AF1503" s="106" t="s">
        <v>3898</v>
      </c>
      <c r="AG1503" s="108">
        <v>3.0600000000000001E-4</v>
      </c>
      <c r="AH1503" s="108">
        <v>0</v>
      </c>
      <c r="AI1503" s="108">
        <v>1.32</v>
      </c>
      <c r="AJ1503" s="107" t="s">
        <v>26</v>
      </c>
      <c r="AK1503" s="97">
        <v>15.23</v>
      </c>
      <c r="AL1503" s="108">
        <v>2.2222222222222221E-4</v>
      </c>
      <c r="AM1503" s="111"/>
      <c r="AN1503" s="112">
        <v>15</v>
      </c>
      <c r="AO1503" s="113" t="s">
        <v>3342</v>
      </c>
      <c r="AP1503" s="113" t="s">
        <v>1267</v>
      </c>
      <c r="AQ1503" s="113" t="s">
        <v>1365</v>
      </c>
      <c r="AR1503" s="114" t="s">
        <v>1267</v>
      </c>
      <c r="AS1503" s="114"/>
      <c r="AT1503" s="107"/>
    </row>
    <row r="1504" spans="1:46" x14ac:dyDescent="0.25">
      <c r="A1504" s="106" t="s">
        <v>2107</v>
      </c>
      <c r="B1504" s="107" t="s">
        <v>1269</v>
      </c>
      <c r="C1504" s="107" t="s">
        <v>1257</v>
      </c>
      <c r="D1504" s="107" t="s">
        <v>34</v>
      </c>
      <c r="E1504" s="107" t="s">
        <v>22</v>
      </c>
      <c r="F1504" s="107" t="s">
        <v>23</v>
      </c>
      <c r="G1504" s="107" t="s">
        <v>557</v>
      </c>
      <c r="H1504" s="107" t="s">
        <v>3896</v>
      </c>
      <c r="I1504" s="107" t="s">
        <v>2048</v>
      </c>
      <c r="J1504" s="107" t="s">
        <v>2084</v>
      </c>
      <c r="K1504" s="107" t="s">
        <v>2050</v>
      </c>
      <c r="L1504" s="108">
        <v>1.08</v>
      </c>
      <c r="M1504" s="93">
        <v>1.35</v>
      </c>
      <c r="N1504" s="108">
        <v>1</v>
      </c>
      <c r="O1504" s="107" t="s">
        <v>3899</v>
      </c>
      <c r="P1504" s="107" t="s">
        <v>3340</v>
      </c>
      <c r="Q1504" s="107" t="s">
        <v>1259</v>
      </c>
      <c r="R1504" s="107" t="s">
        <v>2080</v>
      </c>
      <c r="S1504" s="107"/>
      <c r="T1504" s="93">
        <v>1.04</v>
      </c>
      <c r="U1504" s="109">
        <v>45</v>
      </c>
      <c r="V1504" s="110">
        <v>45200</v>
      </c>
      <c r="W1504" s="110">
        <v>45930</v>
      </c>
      <c r="X1504" s="107" t="s">
        <v>4686</v>
      </c>
      <c r="Y1504" s="107" t="s">
        <v>2086</v>
      </c>
      <c r="Z1504" s="107"/>
      <c r="AA1504" s="107" t="s">
        <v>2048</v>
      </c>
      <c r="AB1504" s="107"/>
      <c r="AC1504" s="107"/>
      <c r="AD1504" s="107" t="s">
        <v>1264</v>
      </c>
      <c r="AE1504" s="110">
        <v>44669</v>
      </c>
      <c r="AF1504" s="106" t="s">
        <v>3898</v>
      </c>
      <c r="AG1504" s="108">
        <v>4.1100000000000002E-4</v>
      </c>
      <c r="AH1504" s="108">
        <v>0</v>
      </c>
      <c r="AI1504" s="108">
        <v>0.91</v>
      </c>
      <c r="AJ1504" s="107" t="s">
        <v>1267</v>
      </c>
      <c r="AK1504" s="97">
        <v>33.15</v>
      </c>
      <c r="AL1504" s="108">
        <v>2.2222222222222221E-4</v>
      </c>
      <c r="AM1504" s="111"/>
      <c r="AN1504" s="112">
        <v>15</v>
      </c>
      <c r="AO1504" s="113" t="s">
        <v>3342</v>
      </c>
      <c r="AP1504" s="113" t="s">
        <v>1267</v>
      </c>
      <c r="AQ1504" s="113" t="s">
        <v>1365</v>
      </c>
      <c r="AR1504" s="114" t="s">
        <v>1267</v>
      </c>
      <c r="AS1504" s="114"/>
      <c r="AT1504" s="107"/>
    </row>
    <row r="1505" spans="1:46" x14ac:dyDescent="0.25">
      <c r="A1505" s="106" t="s">
        <v>2108</v>
      </c>
      <c r="B1505" s="107" t="s">
        <v>1269</v>
      </c>
      <c r="C1505" s="107" t="s">
        <v>1257</v>
      </c>
      <c r="D1505" s="107" t="s">
        <v>34</v>
      </c>
      <c r="E1505" s="107" t="s">
        <v>22</v>
      </c>
      <c r="F1505" s="107" t="s">
        <v>23</v>
      </c>
      <c r="G1505" s="107" t="s">
        <v>557</v>
      </c>
      <c r="H1505" s="107" t="s">
        <v>3896</v>
      </c>
      <c r="I1505" s="107" t="s">
        <v>2048</v>
      </c>
      <c r="J1505" s="107" t="s">
        <v>2088</v>
      </c>
      <c r="K1505" s="107" t="s">
        <v>2050</v>
      </c>
      <c r="L1505" s="108">
        <v>0.28000000000000003</v>
      </c>
      <c r="M1505" s="93">
        <v>0.45</v>
      </c>
      <c r="N1505" s="108">
        <v>0.26</v>
      </c>
      <c r="O1505" s="107" t="s">
        <v>3900</v>
      </c>
      <c r="P1505" s="107" t="s">
        <v>3340</v>
      </c>
      <c r="Q1505" s="107" t="s">
        <v>1259</v>
      </c>
      <c r="R1505" s="107" t="s">
        <v>2080</v>
      </c>
      <c r="S1505" s="107"/>
      <c r="T1505" s="93">
        <v>0.53</v>
      </c>
      <c r="U1505" s="109">
        <v>45</v>
      </c>
      <c r="V1505" s="110">
        <v>45200</v>
      </c>
      <c r="W1505" s="110">
        <v>45930</v>
      </c>
      <c r="X1505" s="107" t="s">
        <v>4686</v>
      </c>
      <c r="Y1505" s="107" t="s">
        <v>2086</v>
      </c>
      <c r="Z1505" s="107"/>
      <c r="AA1505" s="107" t="s">
        <v>2048</v>
      </c>
      <c r="AB1505" s="107"/>
      <c r="AC1505" s="107"/>
      <c r="AD1505" s="107" t="s">
        <v>1264</v>
      </c>
      <c r="AE1505" s="110">
        <v>44669</v>
      </c>
      <c r="AF1505" s="106" t="s">
        <v>3898</v>
      </c>
      <c r="AG1505" s="108">
        <v>1.06E-4</v>
      </c>
      <c r="AH1505" s="108">
        <v>0</v>
      </c>
      <c r="AI1505" s="108">
        <v>0.46</v>
      </c>
      <c r="AJ1505" s="107" t="s">
        <v>1267</v>
      </c>
      <c r="AK1505" s="97">
        <v>89.08</v>
      </c>
      <c r="AL1505" s="108">
        <v>0</v>
      </c>
      <c r="AM1505" s="111"/>
      <c r="AN1505" s="112">
        <v>15</v>
      </c>
      <c r="AO1505" s="113" t="s">
        <v>3342</v>
      </c>
      <c r="AP1505" s="113" t="s">
        <v>1267</v>
      </c>
      <c r="AQ1505" s="113" t="s">
        <v>1365</v>
      </c>
      <c r="AR1505" s="114" t="s">
        <v>1267</v>
      </c>
      <c r="AS1505" s="114"/>
      <c r="AT1505" s="107"/>
    </row>
    <row r="1506" spans="1:46" x14ac:dyDescent="0.25">
      <c r="A1506" s="106" t="s">
        <v>2109</v>
      </c>
      <c r="B1506" s="107" t="s">
        <v>1269</v>
      </c>
      <c r="C1506" s="107" t="s">
        <v>1257</v>
      </c>
      <c r="D1506" s="107" t="s">
        <v>34</v>
      </c>
      <c r="E1506" s="107" t="s">
        <v>22</v>
      </c>
      <c r="F1506" s="107" t="s">
        <v>23</v>
      </c>
      <c r="G1506" s="107" t="s">
        <v>557</v>
      </c>
      <c r="H1506" s="107" t="s">
        <v>3896</v>
      </c>
      <c r="I1506" s="107" t="s">
        <v>2048</v>
      </c>
      <c r="J1506" s="107" t="s">
        <v>2091</v>
      </c>
      <c r="K1506" s="107" t="s">
        <v>2050</v>
      </c>
      <c r="L1506" s="108">
        <v>0.06</v>
      </c>
      <c r="M1506" s="93">
        <v>0.12</v>
      </c>
      <c r="N1506" s="108">
        <v>0.05</v>
      </c>
      <c r="O1506" s="107" t="s">
        <v>3901</v>
      </c>
      <c r="P1506" s="107" t="s">
        <v>3340</v>
      </c>
      <c r="Q1506" s="107" t="s">
        <v>1259</v>
      </c>
      <c r="R1506" s="107" t="s">
        <v>2080</v>
      </c>
      <c r="S1506" s="107"/>
      <c r="T1506" s="93">
        <v>0.53</v>
      </c>
      <c r="U1506" s="109">
        <v>45</v>
      </c>
      <c r="V1506" s="110">
        <v>45200</v>
      </c>
      <c r="W1506" s="110">
        <v>45930</v>
      </c>
      <c r="X1506" s="107" t="s">
        <v>4686</v>
      </c>
      <c r="Y1506" s="107" t="s">
        <v>2093</v>
      </c>
      <c r="Z1506" s="107"/>
      <c r="AA1506" s="107" t="s">
        <v>2048</v>
      </c>
      <c r="AB1506" s="107"/>
      <c r="AC1506" s="107"/>
      <c r="AD1506" s="107" t="s">
        <v>1264</v>
      </c>
      <c r="AE1506" s="110">
        <v>44669</v>
      </c>
      <c r="AF1506" s="106" t="s">
        <v>3898</v>
      </c>
      <c r="AG1506" s="108">
        <v>1.9000000000000001E-5</v>
      </c>
      <c r="AH1506" s="108">
        <v>0</v>
      </c>
      <c r="AI1506" s="108">
        <v>0.08</v>
      </c>
      <c r="AJ1506" s="107" t="s">
        <v>1267</v>
      </c>
      <c r="AK1506" s="97">
        <v>590.08000000000004</v>
      </c>
      <c r="AL1506" s="108">
        <v>0</v>
      </c>
      <c r="AM1506" s="111"/>
      <c r="AN1506" s="112">
        <v>15</v>
      </c>
      <c r="AO1506" s="113" t="s">
        <v>3342</v>
      </c>
      <c r="AP1506" s="113" t="s">
        <v>1267</v>
      </c>
      <c r="AQ1506" s="113" t="s">
        <v>1365</v>
      </c>
      <c r="AR1506" s="114" t="s">
        <v>1267</v>
      </c>
      <c r="AS1506" s="114"/>
      <c r="AT1506" s="107"/>
    </row>
    <row r="1507" spans="1:46" x14ac:dyDescent="0.25">
      <c r="A1507" s="106" t="s">
        <v>2110</v>
      </c>
      <c r="B1507" s="107" t="s">
        <v>1269</v>
      </c>
      <c r="C1507" s="107" t="s">
        <v>1257</v>
      </c>
      <c r="D1507" s="107" t="s">
        <v>34</v>
      </c>
      <c r="E1507" s="107" t="s">
        <v>22</v>
      </c>
      <c r="F1507" s="107" t="s">
        <v>23</v>
      </c>
      <c r="G1507" s="107" t="s">
        <v>557</v>
      </c>
      <c r="H1507" s="107" t="s">
        <v>3896</v>
      </c>
      <c r="I1507" s="107" t="s">
        <v>2065</v>
      </c>
      <c r="J1507" s="107" t="s">
        <v>2078</v>
      </c>
      <c r="K1507" s="107" t="s">
        <v>2050</v>
      </c>
      <c r="L1507" s="108">
        <v>1.4</v>
      </c>
      <c r="M1507" s="93">
        <v>1.83</v>
      </c>
      <c r="N1507" s="108">
        <v>1.3</v>
      </c>
      <c r="O1507" s="107" t="s">
        <v>3902</v>
      </c>
      <c r="P1507" s="107" t="s">
        <v>3340</v>
      </c>
      <c r="Q1507" s="107" t="s">
        <v>1259</v>
      </c>
      <c r="R1507" s="107" t="s">
        <v>2080</v>
      </c>
      <c r="S1507" s="107"/>
      <c r="T1507" s="93">
        <v>0.75</v>
      </c>
      <c r="U1507" s="109">
        <v>45</v>
      </c>
      <c r="V1507" s="110">
        <v>45200</v>
      </c>
      <c r="W1507" s="110">
        <v>45930</v>
      </c>
      <c r="X1507" s="107" t="s">
        <v>4686</v>
      </c>
      <c r="Y1507" s="107" t="s">
        <v>2081</v>
      </c>
      <c r="Z1507" s="107"/>
      <c r="AA1507" s="107" t="s">
        <v>2065</v>
      </c>
      <c r="AB1507" s="107"/>
      <c r="AC1507" s="107"/>
      <c r="AD1507" s="107" t="s">
        <v>1264</v>
      </c>
      <c r="AE1507" s="110">
        <v>44669</v>
      </c>
      <c r="AF1507" s="106" t="s">
        <v>3898</v>
      </c>
      <c r="AG1507" s="108">
        <v>5.3600000000000002E-4</v>
      </c>
      <c r="AH1507" s="108">
        <v>0</v>
      </c>
      <c r="AI1507" s="108">
        <v>1.64</v>
      </c>
      <c r="AJ1507" s="107" t="s">
        <v>26</v>
      </c>
      <c r="AK1507" s="97">
        <v>7.74</v>
      </c>
      <c r="AL1507" s="108">
        <v>2.2222222222222221E-4</v>
      </c>
      <c r="AM1507" s="111"/>
      <c r="AN1507" s="112">
        <v>15</v>
      </c>
      <c r="AO1507" s="113" t="s">
        <v>3342</v>
      </c>
      <c r="AP1507" s="113" t="s">
        <v>1267</v>
      </c>
      <c r="AQ1507" s="113" t="s">
        <v>1365</v>
      </c>
      <c r="AR1507" s="114" t="s">
        <v>1267</v>
      </c>
      <c r="AS1507" s="114"/>
      <c r="AT1507" s="107"/>
    </row>
    <row r="1508" spans="1:46" x14ac:dyDescent="0.25">
      <c r="A1508" s="106" t="s">
        <v>2111</v>
      </c>
      <c r="B1508" s="107" t="s">
        <v>1269</v>
      </c>
      <c r="C1508" s="107" t="s">
        <v>1257</v>
      </c>
      <c r="D1508" s="107" t="s">
        <v>34</v>
      </c>
      <c r="E1508" s="107" t="s">
        <v>22</v>
      </c>
      <c r="F1508" s="107" t="s">
        <v>23</v>
      </c>
      <c r="G1508" s="107" t="s">
        <v>557</v>
      </c>
      <c r="H1508" s="107" t="s">
        <v>3896</v>
      </c>
      <c r="I1508" s="107" t="s">
        <v>2065</v>
      </c>
      <c r="J1508" s="107" t="s">
        <v>2058</v>
      </c>
      <c r="K1508" s="107" t="s">
        <v>2050</v>
      </c>
      <c r="L1508" s="108">
        <v>1.87</v>
      </c>
      <c r="M1508" s="93">
        <v>2.16</v>
      </c>
      <c r="N1508" s="108">
        <v>1.74</v>
      </c>
      <c r="O1508" s="107" t="s">
        <v>3903</v>
      </c>
      <c r="P1508" s="107" t="s">
        <v>3340</v>
      </c>
      <c r="Q1508" s="107" t="s">
        <v>1259</v>
      </c>
      <c r="R1508" s="107" t="s">
        <v>2080</v>
      </c>
      <c r="S1508" s="107"/>
      <c r="T1508" s="93">
        <v>1.35</v>
      </c>
      <c r="U1508" s="109">
        <v>45</v>
      </c>
      <c r="V1508" s="110">
        <v>45200</v>
      </c>
      <c r="W1508" s="110">
        <v>45930</v>
      </c>
      <c r="X1508" s="107" t="s">
        <v>4686</v>
      </c>
      <c r="Y1508" s="107" t="s">
        <v>2060</v>
      </c>
      <c r="Z1508" s="107"/>
      <c r="AA1508" s="107" t="s">
        <v>2065</v>
      </c>
      <c r="AB1508" s="107"/>
      <c r="AC1508" s="107"/>
      <c r="AD1508" s="107" t="s">
        <v>1264</v>
      </c>
      <c r="AE1508" s="110">
        <v>44669</v>
      </c>
      <c r="AF1508" s="106" t="s">
        <v>3898</v>
      </c>
      <c r="AG1508" s="108">
        <v>7.1500000000000003E-4</v>
      </c>
      <c r="AH1508" s="108">
        <v>0</v>
      </c>
      <c r="AI1508" s="108">
        <v>1.21</v>
      </c>
      <c r="AJ1508" s="107" t="s">
        <v>26</v>
      </c>
      <c r="AK1508" s="97">
        <v>18.78</v>
      </c>
      <c r="AL1508" s="108">
        <v>4.4444444444444452E-4</v>
      </c>
      <c r="AM1508" s="111"/>
      <c r="AN1508" s="112">
        <v>15</v>
      </c>
      <c r="AO1508" s="113" t="s">
        <v>3342</v>
      </c>
      <c r="AP1508" s="113" t="s">
        <v>1267</v>
      </c>
      <c r="AQ1508" s="113" t="s">
        <v>1365</v>
      </c>
      <c r="AR1508" s="114" t="s">
        <v>1267</v>
      </c>
      <c r="AS1508" s="114"/>
      <c r="AT1508" s="107"/>
    </row>
    <row r="1509" spans="1:46" x14ac:dyDescent="0.25">
      <c r="A1509" s="106" t="s">
        <v>2112</v>
      </c>
      <c r="B1509" s="107" t="s">
        <v>1269</v>
      </c>
      <c r="C1509" s="107" t="s">
        <v>1257</v>
      </c>
      <c r="D1509" s="107" t="s">
        <v>34</v>
      </c>
      <c r="E1509" s="107" t="s">
        <v>22</v>
      </c>
      <c r="F1509" s="107" t="s">
        <v>23</v>
      </c>
      <c r="G1509" s="107" t="s">
        <v>557</v>
      </c>
      <c r="H1509" s="107" t="s">
        <v>3896</v>
      </c>
      <c r="I1509" s="107" t="s">
        <v>2065</v>
      </c>
      <c r="J1509" s="107" t="s">
        <v>2099</v>
      </c>
      <c r="K1509" s="107" t="s">
        <v>2050</v>
      </c>
      <c r="L1509" s="108">
        <v>0.47</v>
      </c>
      <c r="M1509" s="93">
        <v>0.33</v>
      </c>
      <c r="N1509" s="108">
        <v>0.44</v>
      </c>
      <c r="O1509" s="107" t="s">
        <v>3904</v>
      </c>
      <c r="P1509" s="107" t="s">
        <v>3340</v>
      </c>
      <c r="Q1509" s="107" t="s">
        <v>1259</v>
      </c>
      <c r="R1509" s="107" t="s">
        <v>2080</v>
      </c>
      <c r="S1509" s="107"/>
      <c r="T1509" s="93">
        <v>0.75</v>
      </c>
      <c r="U1509" s="109">
        <v>45</v>
      </c>
      <c r="V1509" s="110">
        <v>45200</v>
      </c>
      <c r="W1509" s="110">
        <v>45930</v>
      </c>
      <c r="X1509" s="107" t="s">
        <v>4686</v>
      </c>
      <c r="Y1509" s="107" t="s">
        <v>2060</v>
      </c>
      <c r="Z1509" s="107"/>
      <c r="AA1509" s="107" t="s">
        <v>2065</v>
      </c>
      <c r="AB1509" s="107"/>
      <c r="AC1509" s="107"/>
      <c r="AD1509" s="107" t="s">
        <v>1264</v>
      </c>
      <c r="AE1509" s="110">
        <v>44669</v>
      </c>
      <c r="AF1509" s="106" t="s">
        <v>3898</v>
      </c>
      <c r="AG1509" s="108">
        <v>1.7899999999999999E-4</v>
      </c>
      <c r="AH1509" s="108">
        <v>0</v>
      </c>
      <c r="AI1509" s="108">
        <v>0.55000000000000004</v>
      </c>
      <c r="AJ1509" s="107" t="s">
        <v>1267</v>
      </c>
      <c r="AK1509" s="97">
        <v>70.5</v>
      </c>
      <c r="AL1509" s="108">
        <v>0</v>
      </c>
      <c r="AM1509" s="111"/>
      <c r="AN1509" s="112">
        <v>15</v>
      </c>
      <c r="AO1509" s="113" t="s">
        <v>3342</v>
      </c>
      <c r="AP1509" s="113" t="s">
        <v>1267</v>
      </c>
      <c r="AQ1509" s="113" t="s">
        <v>1365</v>
      </c>
      <c r="AR1509" s="114" t="s">
        <v>1267</v>
      </c>
      <c r="AS1509" s="114"/>
      <c r="AT1509" s="107"/>
    </row>
    <row r="1510" spans="1:46" x14ac:dyDescent="0.25">
      <c r="A1510" s="106" t="s">
        <v>2113</v>
      </c>
      <c r="B1510" s="107" t="s">
        <v>1269</v>
      </c>
      <c r="C1510" s="107" t="s">
        <v>1257</v>
      </c>
      <c r="D1510" s="107" t="s">
        <v>34</v>
      </c>
      <c r="E1510" s="107" t="s">
        <v>22</v>
      </c>
      <c r="F1510" s="107" t="s">
        <v>23</v>
      </c>
      <c r="G1510" s="107" t="s">
        <v>557</v>
      </c>
      <c r="H1510" s="107" t="s">
        <v>3896</v>
      </c>
      <c r="I1510" s="107" t="s">
        <v>2102</v>
      </c>
      <c r="J1510" s="107" t="s">
        <v>2103</v>
      </c>
      <c r="K1510" s="107" t="s">
        <v>2050</v>
      </c>
      <c r="L1510" s="108">
        <v>2.93</v>
      </c>
      <c r="M1510" s="93">
        <v>2</v>
      </c>
      <c r="N1510" s="108">
        <v>2.72</v>
      </c>
      <c r="O1510" s="107" t="s">
        <v>3905</v>
      </c>
      <c r="P1510" s="107" t="s">
        <v>3340</v>
      </c>
      <c r="Q1510" s="107" t="s">
        <v>1259</v>
      </c>
      <c r="R1510" s="107" t="s">
        <v>2080</v>
      </c>
      <c r="S1510" s="107"/>
      <c r="T1510" s="93">
        <v>1.25</v>
      </c>
      <c r="U1510" s="109">
        <v>45</v>
      </c>
      <c r="V1510" s="110">
        <v>45200</v>
      </c>
      <c r="W1510" s="110">
        <v>45930</v>
      </c>
      <c r="X1510" s="107" t="s">
        <v>4686</v>
      </c>
      <c r="Y1510" s="107" t="s">
        <v>2105</v>
      </c>
      <c r="Z1510" s="107"/>
      <c r="AA1510" s="107" t="s">
        <v>2102</v>
      </c>
      <c r="AB1510" s="107"/>
      <c r="AC1510" s="107"/>
      <c r="AD1510" s="107" t="s">
        <v>1264</v>
      </c>
      <c r="AE1510" s="110">
        <v>44669</v>
      </c>
      <c r="AF1510" s="106" t="s">
        <v>3898</v>
      </c>
      <c r="AG1510" s="108">
        <v>1.1199999999999999E-3</v>
      </c>
      <c r="AH1510" s="108">
        <v>0</v>
      </c>
      <c r="AI1510" s="108">
        <v>2.06</v>
      </c>
      <c r="AJ1510" s="107" t="s">
        <v>26</v>
      </c>
      <c r="AK1510" s="97">
        <v>1.23</v>
      </c>
      <c r="AL1510" s="108">
        <v>6.6666666666666664E-4</v>
      </c>
      <c r="AM1510" s="111"/>
      <c r="AN1510" s="112">
        <v>15</v>
      </c>
      <c r="AO1510" s="113" t="s">
        <v>3342</v>
      </c>
      <c r="AP1510" s="113" t="s">
        <v>1267</v>
      </c>
      <c r="AQ1510" s="113" t="s">
        <v>1365</v>
      </c>
      <c r="AR1510" s="114" t="s">
        <v>1267</v>
      </c>
      <c r="AS1510" s="114"/>
      <c r="AT1510" s="107"/>
    </row>
    <row r="1511" spans="1:46" x14ac:dyDescent="0.25">
      <c r="A1511" s="106" t="s">
        <v>2114</v>
      </c>
      <c r="B1511" s="107" t="s">
        <v>1271</v>
      </c>
      <c r="C1511" s="107" t="s">
        <v>1257</v>
      </c>
      <c r="D1511" s="107" t="s">
        <v>34</v>
      </c>
      <c r="E1511" s="107" t="s">
        <v>22</v>
      </c>
      <c r="F1511" s="107" t="s">
        <v>23</v>
      </c>
      <c r="G1511" s="107" t="s">
        <v>557</v>
      </c>
      <c r="H1511" s="107" t="s">
        <v>3896</v>
      </c>
      <c r="I1511" s="107" t="s">
        <v>2048</v>
      </c>
      <c r="J1511" s="107" t="s">
        <v>2078</v>
      </c>
      <c r="K1511" s="107" t="s">
        <v>2050</v>
      </c>
      <c r="L1511" s="108">
        <v>0.82</v>
      </c>
      <c r="M1511" s="93">
        <v>1.2</v>
      </c>
      <c r="N1511" s="108">
        <v>0.76</v>
      </c>
      <c r="O1511" s="107" t="s">
        <v>3897</v>
      </c>
      <c r="P1511" s="107" t="s">
        <v>3340</v>
      </c>
      <c r="Q1511" s="107" t="s">
        <v>1259</v>
      </c>
      <c r="R1511" s="107" t="s">
        <v>2080</v>
      </c>
      <c r="S1511" s="107"/>
      <c r="T1511" s="93">
        <v>0.53</v>
      </c>
      <c r="U1511" s="109">
        <v>45</v>
      </c>
      <c r="V1511" s="110">
        <v>45200</v>
      </c>
      <c r="W1511" s="110">
        <v>45930</v>
      </c>
      <c r="X1511" s="107" t="s">
        <v>4686</v>
      </c>
      <c r="Y1511" s="107" t="s">
        <v>2081</v>
      </c>
      <c r="Z1511" s="107"/>
      <c r="AA1511" s="107" t="s">
        <v>2048</v>
      </c>
      <c r="AB1511" s="107"/>
      <c r="AC1511" s="107"/>
      <c r="AD1511" s="107" t="s">
        <v>1264</v>
      </c>
      <c r="AE1511" s="110">
        <v>44669</v>
      </c>
      <c r="AF1511" s="106" t="s">
        <v>3898</v>
      </c>
      <c r="AG1511" s="108">
        <v>3.1199999999999999E-4</v>
      </c>
      <c r="AH1511" s="108">
        <v>0</v>
      </c>
      <c r="AI1511" s="108">
        <v>1.35</v>
      </c>
      <c r="AJ1511" s="107" t="s">
        <v>26</v>
      </c>
      <c r="AK1511" s="97">
        <v>14.48</v>
      </c>
      <c r="AL1511" s="108">
        <v>2.2222222222222221E-4</v>
      </c>
      <c r="AM1511" s="111"/>
      <c r="AN1511" s="112">
        <v>15</v>
      </c>
      <c r="AO1511" s="113" t="s">
        <v>3342</v>
      </c>
      <c r="AP1511" s="113" t="s">
        <v>1267</v>
      </c>
      <c r="AQ1511" s="113" t="s">
        <v>1365</v>
      </c>
      <c r="AR1511" s="114" t="s">
        <v>1267</v>
      </c>
      <c r="AS1511" s="114"/>
      <c r="AT1511" s="107"/>
    </row>
    <row r="1512" spans="1:46" x14ac:dyDescent="0.25">
      <c r="A1512" s="106" t="s">
        <v>2115</v>
      </c>
      <c r="B1512" s="107" t="s">
        <v>1271</v>
      </c>
      <c r="C1512" s="107" t="s">
        <v>1257</v>
      </c>
      <c r="D1512" s="107" t="s">
        <v>34</v>
      </c>
      <c r="E1512" s="107" t="s">
        <v>22</v>
      </c>
      <c r="F1512" s="107" t="s">
        <v>23</v>
      </c>
      <c r="G1512" s="107" t="s">
        <v>557</v>
      </c>
      <c r="H1512" s="107" t="s">
        <v>3896</v>
      </c>
      <c r="I1512" s="107" t="s">
        <v>2048</v>
      </c>
      <c r="J1512" s="107" t="s">
        <v>2084</v>
      </c>
      <c r="K1512" s="107" t="s">
        <v>2050</v>
      </c>
      <c r="L1512" s="108">
        <v>1.1000000000000001</v>
      </c>
      <c r="M1512" s="93">
        <v>1.5</v>
      </c>
      <c r="N1512" s="108">
        <v>1.02</v>
      </c>
      <c r="O1512" s="107" t="s">
        <v>3899</v>
      </c>
      <c r="P1512" s="107" t="s">
        <v>3340</v>
      </c>
      <c r="Q1512" s="107" t="s">
        <v>1259</v>
      </c>
      <c r="R1512" s="107" t="s">
        <v>2080</v>
      </c>
      <c r="S1512" s="107"/>
      <c r="T1512" s="93">
        <v>1.04</v>
      </c>
      <c r="U1512" s="109">
        <v>45</v>
      </c>
      <c r="V1512" s="110">
        <v>45200</v>
      </c>
      <c r="W1512" s="110">
        <v>45930</v>
      </c>
      <c r="X1512" s="107" t="s">
        <v>4686</v>
      </c>
      <c r="Y1512" s="107" t="s">
        <v>2086</v>
      </c>
      <c r="Z1512" s="107"/>
      <c r="AA1512" s="107" t="s">
        <v>2048</v>
      </c>
      <c r="AB1512" s="107"/>
      <c r="AC1512" s="107"/>
      <c r="AD1512" s="107" t="s">
        <v>1264</v>
      </c>
      <c r="AE1512" s="110">
        <v>44669</v>
      </c>
      <c r="AF1512" s="106" t="s">
        <v>3898</v>
      </c>
      <c r="AG1512" s="108">
        <v>4.2000000000000002E-4</v>
      </c>
      <c r="AH1512" s="108">
        <v>0</v>
      </c>
      <c r="AI1512" s="108">
        <v>0.93</v>
      </c>
      <c r="AJ1512" s="107" t="s">
        <v>1267</v>
      </c>
      <c r="AK1512" s="97">
        <v>32.049999999999997</v>
      </c>
      <c r="AL1512" s="108">
        <v>2.2222222222222221E-4</v>
      </c>
      <c r="AM1512" s="111"/>
      <c r="AN1512" s="112">
        <v>15</v>
      </c>
      <c r="AO1512" s="113" t="s">
        <v>3342</v>
      </c>
      <c r="AP1512" s="113" t="s">
        <v>1267</v>
      </c>
      <c r="AQ1512" s="113" t="s">
        <v>1365</v>
      </c>
      <c r="AR1512" s="114" t="s">
        <v>1267</v>
      </c>
      <c r="AS1512" s="114"/>
      <c r="AT1512" s="107"/>
    </row>
    <row r="1513" spans="1:46" x14ac:dyDescent="0.25">
      <c r="A1513" s="106" t="s">
        <v>2116</v>
      </c>
      <c r="B1513" s="107" t="s">
        <v>1271</v>
      </c>
      <c r="C1513" s="107" t="s">
        <v>1257</v>
      </c>
      <c r="D1513" s="107" t="s">
        <v>34</v>
      </c>
      <c r="E1513" s="107" t="s">
        <v>22</v>
      </c>
      <c r="F1513" s="107" t="s">
        <v>23</v>
      </c>
      <c r="G1513" s="107" t="s">
        <v>557</v>
      </c>
      <c r="H1513" s="107" t="s">
        <v>3896</v>
      </c>
      <c r="I1513" s="107" t="s">
        <v>2048</v>
      </c>
      <c r="J1513" s="107" t="s">
        <v>2088</v>
      </c>
      <c r="K1513" s="107" t="s">
        <v>2050</v>
      </c>
      <c r="L1513" s="108">
        <v>0.28000000000000003</v>
      </c>
      <c r="M1513" s="93">
        <v>0.6</v>
      </c>
      <c r="N1513" s="108">
        <v>0.26</v>
      </c>
      <c r="O1513" s="107" t="s">
        <v>3900</v>
      </c>
      <c r="P1513" s="107" t="s">
        <v>3340</v>
      </c>
      <c r="Q1513" s="107" t="s">
        <v>1259</v>
      </c>
      <c r="R1513" s="107" t="s">
        <v>2080</v>
      </c>
      <c r="S1513" s="107"/>
      <c r="T1513" s="93">
        <v>0.53</v>
      </c>
      <c r="U1513" s="109">
        <v>45</v>
      </c>
      <c r="V1513" s="110">
        <v>45200</v>
      </c>
      <c r="W1513" s="110">
        <v>45930</v>
      </c>
      <c r="X1513" s="107" t="s">
        <v>4686</v>
      </c>
      <c r="Y1513" s="107" t="s">
        <v>2086</v>
      </c>
      <c r="Z1513" s="107"/>
      <c r="AA1513" s="107" t="s">
        <v>2048</v>
      </c>
      <c r="AB1513" s="107"/>
      <c r="AC1513" s="107"/>
      <c r="AD1513" s="107" t="s">
        <v>1264</v>
      </c>
      <c r="AE1513" s="110">
        <v>44669</v>
      </c>
      <c r="AF1513" s="106" t="s">
        <v>3898</v>
      </c>
      <c r="AG1513" s="108">
        <v>1.06E-4</v>
      </c>
      <c r="AH1513" s="108">
        <v>0</v>
      </c>
      <c r="AI1513" s="108">
        <v>0.46</v>
      </c>
      <c r="AJ1513" s="107" t="s">
        <v>1267</v>
      </c>
      <c r="AK1513" s="97">
        <v>89.08</v>
      </c>
      <c r="AL1513" s="108">
        <v>0</v>
      </c>
      <c r="AM1513" s="111"/>
      <c r="AN1513" s="112">
        <v>15</v>
      </c>
      <c r="AO1513" s="113" t="s">
        <v>3342</v>
      </c>
      <c r="AP1513" s="113" t="s">
        <v>1267</v>
      </c>
      <c r="AQ1513" s="113" t="s">
        <v>1365</v>
      </c>
      <c r="AR1513" s="114" t="s">
        <v>1267</v>
      </c>
      <c r="AS1513" s="114"/>
      <c r="AT1513" s="107"/>
    </row>
    <row r="1514" spans="1:46" x14ac:dyDescent="0.25">
      <c r="A1514" s="106" t="s">
        <v>2117</v>
      </c>
      <c r="B1514" s="107" t="s">
        <v>1271</v>
      </c>
      <c r="C1514" s="107" t="s">
        <v>1257</v>
      </c>
      <c r="D1514" s="107" t="s">
        <v>34</v>
      </c>
      <c r="E1514" s="107" t="s">
        <v>22</v>
      </c>
      <c r="F1514" s="107" t="s">
        <v>23</v>
      </c>
      <c r="G1514" s="107" t="s">
        <v>557</v>
      </c>
      <c r="H1514" s="107" t="s">
        <v>2077</v>
      </c>
      <c r="I1514" s="107" t="s">
        <v>2048</v>
      </c>
      <c r="J1514" s="107" t="s">
        <v>2091</v>
      </c>
      <c r="K1514" s="107" t="s">
        <v>2050</v>
      </c>
      <c r="L1514" s="108">
        <v>5.9928569284110174E-2</v>
      </c>
      <c r="M1514" s="93">
        <v>0.15</v>
      </c>
      <c r="N1514" s="108">
        <v>5.3732664954931272E-2</v>
      </c>
      <c r="O1514" s="107" t="s">
        <v>2092</v>
      </c>
      <c r="P1514" s="107" t="s">
        <v>2023</v>
      </c>
      <c r="Q1514" s="107" t="s">
        <v>1259</v>
      </c>
      <c r="R1514" s="107" t="s">
        <v>2080</v>
      </c>
      <c r="S1514" s="107"/>
      <c r="T1514" s="93">
        <v>0.79122485771818418</v>
      </c>
      <c r="U1514" s="109">
        <v>45</v>
      </c>
      <c r="V1514" s="110">
        <v>45200</v>
      </c>
      <c r="W1514" s="110">
        <v>45930</v>
      </c>
      <c r="X1514" s="107" t="s">
        <v>2053</v>
      </c>
      <c r="Y1514" s="107" t="s">
        <v>2093</v>
      </c>
      <c r="Z1514" s="107"/>
      <c r="AA1514" s="107" t="s">
        <v>2048</v>
      </c>
      <c r="AB1514" s="107"/>
      <c r="AC1514" s="107"/>
      <c r="AD1514" s="107" t="s">
        <v>1264</v>
      </c>
      <c r="AE1514" s="110">
        <v>45146</v>
      </c>
      <c r="AF1514" s="106" t="s">
        <v>2082</v>
      </c>
      <c r="AG1514" s="108">
        <v>8.5889113608410569E-6</v>
      </c>
      <c r="AH1514" s="108">
        <v>8.2296908962907485E-6</v>
      </c>
      <c r="AI1514" s="108">
        <v>6.4301913148085338E-2</v>
      </c>
      <c r="AJ1514" s="107" t="s">
        <v>1267</v>
      </c>
      <c r="AK1514" s="97">
        <v>782.74620584210538</v>
      </c>
      <c r="AL1514" s="108">
        <v>1.2385237652049445E-5</v>
      </c>
      <c r="AM1514" s="111"/>
      <c r="AN1514" s="112">
        <v>15</v>
      </c>
      <c r="AO1514" s="113" t="s">
        <v>2056</v>
      </c>
      <c r="AP1514" s="113" t="s">
        <v>1267</v>
      </c>
      <c r="AQ1514" s="113" t="s">
        <v>1365</v>
      </c>
      <c r="AR1514" s="114" t="s">
        <v>1267</v>
      </c>
      <c r="AS1514" s="114"/>
      <c r="AT1514" s="107"/>
    </row>
    <row r="1515" spans="1:46" x14ac:dyDescent="0.25">
      <c r="A1515" s="106" t="s">
        <v>2118</v>
      </c>
      <c r="B1515" s="107" t="s">
        <v>1271</v>
      </c>
      <c r="C1515" s="107" t="s">
        <v>1257</v>
      </c>
      <c r="D1515" s="107" t="s">
        <v>34</v>
      </c>
      <c r="E1515" s="107" t="s">
        <v>22</v>
      </c>
      <c r="F1515" s="107" t="s">
        <v>23</v>
      </c>
      <c r="G1515" s="107" t="s">
        <v>557</v>
      </c>
      <c r="H1515" s="107" t="s">
        <v>3896</v>
      </c>
      <c r="I1515" s="107" t="s">
        <v>2065</v>
      </c>
      <c r="J1515" s="107" t="s">
        <v>2078</v>
      </c>
      <c r="K1515" s="107" t="s">
        <v>2050</v>
      </c>
      <c r="L1515" s="108">
        <v>1.66</v>
      </c>
      <c r="M1515" s="93">
        <v>2.16</v>
      </c>
      <c r="N1515" s="108">
        <v>1.54</v>
      </c>
      <c r="O1515" s="107" t="s">
        <v>3902</v>
      </c>
      <c r="P1515" s="107" t="s">
        <v>3340</v>
      </c>
      <c r="Q1515" s="107" t="s">
        <v>1259</v>
      </c>
      <c r="R1515" s="107" t="s">
        <v>2080</v>
      </c>
      <c r="S1515" s="107"/>
      <c r="T1515" s="93">
        <v>0.75</v>
      </c>
      <c r="U1515" s="109">
        <v>45</v>
      </c>
      <c r="V1515" s="110">
        <v>45200</v>
      </c>
      <c r="W1515" s="110">
        <v>45930</v>
      </c>
      <c r="X1515" s="107" t="s">
        <v>4686</v>
      </c>
      <c r="Y1515" s="107" t="s">
        <v>2081</v>
      </c>
      <c r="Z1515" s="107"/>
      <c r="AA1515" s="107" t="s">
        <v>2065</v>
      </c>
      <c r="AB1515" s="107"/>
      <c r="AC1515" s="107"/>
      <c r="AD1515" s="107" t="s">
        <v>1264</v>
      </c>
      <c r="AE1515" s="110">
        <v>44669</v>
      </c>
      <c r="AF1515" s="106" t="s">
        <v>3898</v>
      </c>
      <c r="AG1515" s="108">
        <v>6.3400000000000001E-4</v>
      </c>
      <c r="AH1515" s="108">
        <v>0</v>
      </c>
      <c r="AI1515" s="108">
        <v>1.94</v>
      </c>
      <c r="AJ1515" s="107" t="s">
        <v>26</v>
      </c>
      <c r="AK1515" s="97">
        <v>2.85</v>
      </c>
      <c r="AL1515" s="108">
        <v>4.4444444444444452E-4</v>
      </c>
      <c r="AM1515" s="111"/>
      <c r="AN1515" s="112">
        <v>15</v>
      </c>
      <c r="AO1515" s="113" t="s">
        <v>3342</v>
      </c>
      <c r="AP1515" s="113" t="s">
        <v>1267</v>
      </c>
      <c r="AQ1515" s="113" t="s">
        <v>1365</v>
      </c>
      <c r="AR1515" s="114" t="s">
        <v>1267</v>
      </c>
      <c r="AS1515" s="114"/>
      <c r="AT1515" s="107"/>
    </row>
    <row r="1516" spans="1:46" x14ac:dyDescent="0.25">
      <c r="A1516" s="106" t="s">
        <v>2119</v>
      </c>
      <c r="B1516" s="107" t="s">
        <v>1271</v>
      </c>
      <c r="C1516" s="107" t="s">
        <v>1257</v>
      </c>
      <c r="D1516" s="107" t="s">
        <v>34</v>
      </c>
      <c r="E1516" s="107" t="s">
        <v>22</v>
      </c>
      <c r="F1516" s="107" t="s">
        <v>23</v>
      </c>
      <c r="G1516" s="107" t="s">
        <v>557</v>
      </c>
      <c r="H1516" s="107" t="s">
        <v>3896</v>
      </c>
      <c r="I1516" s="107" t="s">
        <v>2065</v>
      </c>
      <c r="J1516" s="107" t="s">
        <v>2058</v>
      </c>
      <c r="K1516" s="107" t="s">
        <v>2050</v>
      </c>
      <c r="L1516" s="108">
        <v>2.2200000000000002</v>
      </c>
      <c r="M1516" s="93">
        <v>2.5499999999999998</v>
      </c>
      <c r="N1516" s="108">
        <v>2.06</v>
      </c>
      <c r="O1516" s="107" t="s">
        <v>3903</v>
      </c>
      <c r="P1516" s="107" t="s">
        <v>3340</v>
      </c>
      <c r="Q1516" s="107" t="s">
        <v>1259</v>
      </c>
      <c r="R1516" s="107" t="s">
        <v>2080</v>
      </c>
      <c r="S1516" s="107"/>
      <c r="T1516" s="93">
        <v>1.35</v>
      </c>
      <c r="U1516" s="109">
        <v>45</v>
      </c>
      <c r="V1516" s="110">
        <v>45200</v>
      </c>
      <c r="W1516" s="110">
        <v>45930</v>
      </c>
      <c r="X1516" s="107" t="s">
        <v>4686</v>
      </c>
      <c r="Y1516" s="107" t="s">
        <v>2060</v>
      </c>
      <c r="Z1516" s="107"/>
      <c r="AA1516" s="107" t="s">
        <v>2065</v>
      </c>
      <c r="AB1516" s="107"/>
      <c r="AC1516" s="107"/>
      <c r="AD1516" s="107" t="s">
        <v>1264</v>
      </c>
      <c r="AE1516" s="110">
        <v>44669</v>
      </c>
      <c r="AF1516" s="106" t="s">
        <v>3898</v>
      </c>
      <c r="AG1516" s="108">
        <v>8.4599999999999996E-4</v>
      </c>
      <c r="AH1516" s="108">
        <v>0</v>
      </c>
      <c r="AI1516" s="108">
        <v>1.44</v>
      </c>
      <c r="AJ1516" s="107" t="s">
        <v>26</v>
      </c>
      <c r="AK1516" s="97">
        <v>12.19</v>
      </c>
      <c r="AL1516" s="108">
        <v>4.4444444444444452E-4</v>
      </c>
      <c r="AM1516" s="111"/>
      <c r="AN1516" s="112">
        <v>15</v>
      </c>
      <c r="AO1516" s="113" t="s">
        <v>3342</v>
      </c>
      <c r="AP1516" s="113" t="s">
        <v>1267</v>
      </c>
      <c r="AQ1516" s="113" t="s">
        <v>1365</v>
      </c>
      <c r="AR1516" s="114" t="s">
        <v>1267</v>
      </c>
      <c r="AS1516" s="114"/>
      <c r="AT1516" s="107"/>
    </row>
    <row r="1517" spans="1:46" x14ac:dyDescent="0.25">
      <c r="A1517" s="106" t="s">
        <v>2120</v>
      </c>
      <c r="B1517" s="107" t="s">
        <v>1271</v>
      </c>
      <c r="C1517" s="107" t="s">
        <v>1257</v>
      </c>
      <c r="D1517" s="107" t="s">
        <v>34</v>
      </c>
      <c r="E1517" s="107" t="s">
        <v>22</v>
      </c>
      <c r="F1517" s="107" t="s">
        <v>23</v>
      </c>
      <c r="G1517" s="107" t="s">
        <v>557</v>
      </c>
      <c r="H1517" s="107" t="s">
        <v>3896</v>
      </c>
      <c r="I1517" s="107" t="s">
        <v>2065</v>
      </c>
      <c r="J1517" s="107" t="s">
        <v>2099</v>
      </c>
      <c r="K1517" s="107" t="s">
        <v>2050</v>
      </c>
      <c r="L1517" s="108">
        <v>0.56000000000000005</v>
      </c>
      <c r="M1517" s="93">
        <v>0.39</v>
      </c>
      <c r="N1517" s="108">
        <v>0.52</v>
      </c>
      <c r="O1517" s="107" t="s">
        <v>3904</v>
      </c>
      <c r="P1517" s="107" t="s">
        <v>3340</v>
      </c>
      <c r="Q1517" s="107" t="s">
        <v>1259</v>
      </c>
      <c r="R1517" s="107" t="s">
        <v>2080</v>
      </c>
      <c r="S1517" s="107"/>
      <c r="T1517" s="93">
        <v>0.75</v>
      </c>
      <c r="U1517" s="109">
        <v>45</v>
      </c>
      <c r="V1517" s="110">
        <v>45200</v>
      </c>
      <c r="W1517" s="110">
        <v>45930</v>
      </c>
      <c r="X1517" s="107" t="s">
        <v>4686</v>
      </c>
      <c r="Y1517" s="107" t="s">
        <v>2060</v>
      </c>
      <c r="Z1517" s="107"/>
      <c r="AA1517" s="107" t="s">
        <v>2065</v>
      </c>
      <c r="AB1517" s="107"/>
      <c r="AC1517" s="107"/>
      <c r="AD1517" s="107" t="s">
        <v>1264</v>
      </c>
      <c r="AE1517" s="110">
        <v>44669</v>
      </c>
      <c r="AF1517" s="106" t="s">
        <v>3898</v>
      </c>
      <c r="AG1517" s="108">
        <v>2.12E-4</v>
      </c>
      <c r="AH1517" s="108">
        <v>0</v>
      </c>
      <c r="AI1517" s="108">
        <v>0.65</v>
      </c>
      <c r="AJ1517" s="107" t="s">
        <v>1267</v>
      </c>
      <c r="AK1517" s="97">
        <v>55.89</v>
      </c>
      <c r="AL1517" s="108">
        <v>2.2222222222222221E-4</v>
      </c>
      <c r="AM1517" s="111"/>
      <c r="AN1517" s="112">
        <v>15</v>
      </c>
      <c r="AO1517" s="113" t="s">
        <v>3342</v>
      </c>
      <c r="AP1517" s="113" t="s">
        <v>1267</v>
      </c>
      <c r="AQ1517" s="113" t="s">
        <v>1365</v>
      </c>
      <c r="AR1517" s="114" t="s">
        <v>1267</v>
      </c>
      <c r="AS1517" s="114"/>
      <c r="AT1517" s="107"/>
    </row>
    <row r="1518" spans="1:46" x14ac:dyDescent="0.25">
      <c r="A1518" s="106" t="s">
        <v>2121</v>
      </c>
      <c r="B1518" s="107" t="s">
        <v>1271</v>
      </c>
      <c r="C1518" s="107" t="s">
        <v>1257</v>
      </c>
      <c r="D1518" s="107" t="s">
        <v>34</v>
      </c>
      <c r="E1518" s="107" t="s">
        <v>22</v>
      </c>
      <c r="F1518" s="107" t="s">
        <v>23</v>
      </c>
      <c r="G1518" s="107" t="s">
        <v>557</v>
      </c>
      <c r="H1518" s="107" t="s">
        <v>3896</v>
      </c>
      <c r="I1518" s="107" t="s">
        <v>2102</v>
      </c>
      <c r="J1518" s="107" t="s">
        <v>2103</v>
      </c>
      <c r="K1518" s="107" t="s">
        <v>2050</v>
      </c>
      <c r="L1518" s="108">
        <v>3.49</v>
      </c>
      <c r="M1518" s="93">
        <v>2</v>
      </c>
      <c r="N1518" s="108">
        <v>3.24</v>
      </c>
      <c r="O1518" s="107" t="s">
        <v>3905</v>
      </c>
      <c r="P1518" s="107" t="s">
        <v>3340</v>
      </c>
      <c r="Q1518" s="107" t="s">
        <v>1259</v>
      </c>
      <c r="R1518" s="107" t="s">
        <v>2080</v>
      </c>
      <c r="S1518" s="107"/>
      <c r="T1518" s="93">
        <v>1.25</v>
      </c>
      <c r="U1518" s="109">
        <v>45</v>
      </c>
      <c r="V1518" s="110">
        <v>45200</v>
      </c>
      <c r="W1518" s="110">
        <v>45930</v>
      </c>
      <c r="X1518" s="107" t="s">
        <v>4686</v>
      </c>
      <c r="Y1518" s="107" t="s">
        <v>2105</v>
      </c>
      <c r="Z1518" s="107"/>
      <c r="AA1518" s="107" t="s">
        <v>2102</v>
      </c>
      <c r="AB1518" s="107"/>
      <c r="AC1518" s="107"/>
      <c r="AD1518" s="107" t="s">
        <v>1264</v>
      </c>
      <c r="AE1518" s="110">
        <v>44669</v>
      </c>
      <c r="AF1518" s="106" t="s">
        <v>3898</v>
      </c>
      <c r="AG1518" s="108">
        <v>1.3339999999999999E-3</v>
      </c>
      <c r="AH1518" s="108">
        <v>0</v>
      </c>
      <c r="AI1518" s="108">
        <v>2.46</v>
      </c>
      <c r="AJ1518" s="107" t="s">
        <v>26</v>
      </c>
      <c r="AK1518" s="97">
        <v>-2.8</v>
      </c>
      <c r="AL1518" s="108">
        <v>6.6666666666666664E-4</v>
      </c>
      <c r="AM1518" s="111"/>
      <c r="AN1518" s="112">
        <v>15</v>
      </c>
      <c r="AO1518" s="113" t="s">
        <v>3342</v>
      </c>
      <c r="AP1518" s="113" t="s">
        <v>1267</v>
      </c>
      <c r="AQ1518" s="113" t="s">
        <v>1365</v>
      </c>
      <c r="AR1518" s="114" t="s">
        <v>1267</v>
      </c>
      <c r="AS1518" s="114"/>
      <c r="AT1518" s="107"/>
    </row>
    <row r="1519" spans="1:46" x14ac:dyDescent="0.25">
      <c r="A1519" s="106" t="s">
        <v>2136</v>
      </c>
      <c r="B1519" s="107" t="s">
        <v>1256</v>
      </c>
      <c r="C1519" s="107" t="s">
        <v>1257</v>
      </c>
      <c r="D1519" s="107" t="s">
        <v>34</v>
      </c>
      <c r="E1519" s="107" t="s">
        <v>22</v>
      </c>
      <c r="F1519" s="107" t="s">
        <v>23</v>
      </c>
      <c r="G1519" s="107" t="s">
        <v>1175</v>
      </c>
      <c r="H1519" s="107" t="s">
        <v>3338</v>
      </c>
      <c r="I1519" s="107" t="s">
        <v>2123</v>
      </c>
      <c r="J1519" s="107" t="s">
        <v>2124</v>
      </c>
      <c r="K1519" s="107" t="s">
        <v>2050</v>
      </c>
      <c r="L1519" s="108">
        <v>14.841872295055429</v>
      </c>
      <c r="M1519" s="93">
        <v>45</v>
      </c>
      <c r="N1519" s="108">
        <v>13.28</v>
      </c>
      <c r="O1519" s="107" t="s">
        <v>3906</v>
      </c>
      <c r="P1519" s="107" t="s">
        <v>3340</v>
      </c>
      <c r="Q1519" s="107" t="s">
        <v>1259</v>
      </c>
      <c r="R1519" s="107" t="s">
        <v>2052</v>
      </c>
      <c r="S1519" s="107"/>
      <c r="T1519" s="93">
        <v>20.61</v>
      </c>
      <c r="U1519" s="109">
        <v>25</v>
      </c>
      <c r="V1519" s="110">
        <v>45200</v>
      </c>
      <c r="W1519" s="110">
        <v>45930</v>
      </c>
      <c r="X1519" s="107" t="s">
        <v>4687</v>
      </c>
      <c r="Y1519" s="107" t="s">
        <v>2127</v>
      </c>
      <c r="Z1519" s="107"/>
      <c r="AA1519" s="107" t="s">
        <v>2128</v>
      </c>
      <c r="AB1519" s="107"/>
      <c r="AC1519" s="107"/>
      <c r="AD1519" s="107" t="s">
        <v>1264</v>
      </c>
      <c r="AE1519" s="110">
        <v>42390</v>
      </c>
      <c r="AF1519" s="106" t="s">
        <v>2055</v>
      </c>
      <c r="AG1519" s="108">
        <v>2.3659837178648811E-3</v>
      </c>
      <c r="AH1519" s="108">
        <v>2.4708264133040071E-3</v>
      </c>
      <c r="AI1519" s="108">
        <v>0.5799363658767952</v>
      </c>
      <c r="AJ1519" s="107" t="s">
        <v>1267</v>
      </c>
      <c r="AK1519" s="97">
        <v>69.123611550182417</v>
      </c>
      <c r="AL1519" s="108">
        <v>5.5211764937606253E-3</v>
      </c>
      <c r="AM1519" s="111">
        <v>45</v>
      </c>
      <c r="AN1519" s="112">
        <v>15</v>
      </c>
      <c r="AO1519" s="113" t="s">
        <v>3346</v>
      </c>
      <c r="AP1519" s="113" t="s">
        <v>1267</v>
      </c>
      <c r="AQ1519" s="113" t="s">
        <v>1365</v>
      </c>
      <c r="AR1519" s="114" t="s">
        <v>1267</v>
      </c>
      <c r="AS1519" s="114"/>
      <c r="AT1519" s="107"/>
    </row>
    <row r="1520" spans="1:46" x14ac:dyDescent="0.25">
      <c r="A1520" s="106" t="s">
        <v>2138</v>
      </c>
      <c r="B1520" s="107" t="s">
        <v>1269</v>
      </c>
      <c r="C1520" s="107" t="s">
        <v>1257</v>
      </c>
      <c r="D1520" s="107" t="s">
        <v>34</v>
      </c>
      <c r="E1520" s="107" t="s">
        <v>22</v>
      </c>
      <c r="F1520" s="107" t="s">
        <v>23</v>
      </c>
      <c r="G1520" s="107" t="s">
        <v>1175</v>
      </c>
      <c r="H1520" s="107" t="s">
        <v>3338</v>
      </c>
      <c r="I1520" s="107" t="s">
        <v>2123</v>
      </c>
      <c r="J1520" s="107" t="s">
        <v>2124</v>
      </c>
      <c r="K1520" s="107" t="s">
        <v>2050</v>
      </c>
      <c r="L1520" s="108">
        <v>16.892688233415889</v>
      </c>
      <c r="M1520" s="93">
        <v>45</v>
      </c>
      <c r="N1520" s="108">
        <v>15.12</v>
      </c>
      <c r="O1520" s="107" t="s">
        <v>3906</v>
      </c>
      <c r="P1520" s="107" t="s">
        <v>3340</v>
      </c>
      <c r="Q1520" s="107" t="s">
        <v>1259</v>
      </c>
      <c r="R1520" s="107" t="s">
        <v>2052</v>
      </c>
      <c r="S1520" s="107"/>
      <c r="T1520" s="93">
        <v>20.61</v>
      </c>
      <c r="U1520" s="109">
        <v>25</v>
      </c>
      <c r="V1520" s="110">
        <v>45200</v>
      </c>
      <c r="W1520" s="110">
        <v>45930</v>
      </c>
      <c r="X1520" s="107" t="s">
        <v>4687</v>
      </c>
      <c r="Y1520" s="107" t="s">
        <v>2127</v>
      </c>
      <c r="Z1520" s="107"/>
      <c r="AA1520" s="107" t="s">
        <v>2128</v>
      </c>
      <c r="AB1520" s="107"/>
      <c r="AC1520" s="107"/>
      <c r="AD1520" s="107" t="s">
        <v>1264</v>
      </c>
      <c r="AE1520" s="110">
        <v>42390</v>
      </c>
      <c r="AF1520" s="106" t="s">
        <v>2055</v>
      </c>
      <c r="AG1520" s="108">
        <v>2.692909931892144E-3</v>
      </c>
      <c r="AH1520" s="108">
        <v>2.8122395509856978E-3</v>
      </c>
      <c r="AI1520" s="108">
        <v>0.66007064534847604</v>
      </c>
      <c r="AJ1520" s="107" t="s">
        <v>1267</v>
      </c>
      <c r="AK1520" s="97">
        <v>57.419040442596113</v>
      </c>
      <c r="AL1520" s="108">
        <v>6.2840800228307122E-3</v>
      </c>
      <c r="AM1520" s="111">
        <v>45</v>
      </c>
      <c r="AN1520" s="112">
        <v>15</v>
      </c>
      <c r="AO1520" s="113" t="s">
        <v>3346</v>
      </c>
      <c r="AP1520" s="113" t="s">
        <v>1267</v>
      </c>
      <c r="AQ1520" s="113" t="s">
        <v>1365</v>
      </c>
      <c r="AR1520" s="114" t="s">
        <v>1267</v>
      </c>
      <c r="AS1520" s="114"/>
      <c r="AT1520" s="107"/>
    </row>
    <row r="1521" spans="1:46" x14ac:dyDescent="0.25">
      <c r="A1521" s="106" t="s">
        <v>2139</v>
      </c>
      <c r="B1521" s="107" t="s">
        <v>1271</v>
      </c>
      <c r="C1521" s="107" t="s">
        <v>1257</v>
      </c>
      <c r="D1521" s="107" t="s">
        <v>34</v>
      </c>
      <c r="E1521" s="107" t="s">
        <v>22</v>
      </c>
      <c r="F1521" s="107" t="s">
        <v>23</v>
      </c>
      <c r="G1521" s="107" t="s">
        <v>1175</v>
      </c>
      <c r="H1521" s="107" t="s">
        <v>3338</v>
      </c>
      <c r="I1521" s="107" t="s">
        <v>2123</v>
      </c>
      <c r="J1521" s="107" t="s">
        <v>2124</v>
      </c>
      <c r="K1521" s="107" t="s">
        <v>2050</v>
      </c>
      <c r="L1521" s="108">
        <v>16.892688233415889</v>
      </c>
      <c r="M1521" s="93">
        <v>45</v>
      </c>
      <c r="N1521" s="108">
        <v>15.12</v>
      </c>
      <c r="O1521" s="107" t="s">
        <v>3906</v>
      </c>
      <c r="P1521" s="107" t="s">
        <v>3340</v>
      </c>
      <c r="Q1521" s="107" t="s">
        <v>1259</v>
      </c>
      <c r="R1521" s="107" t="s">
        <v>2052</v>
      </c>
      <c r="S1521" s="107"/>
      <c r="T1521" s="93">
        <v>18.53</v>
      </c>
      <c r="U1521" s="109">
        <v>25</v>
      </c>
      <c r="V1521" s="110">
        <v>45200</v>
      </c>
      <c r="W1521" s="110">
        <v>45930</v>
      </c>
      <c r="X1521" s="107" t="s">
        <v>4687</v>
      </c>
      <c r="Y1521" s="107" t="s">
        <v>2127</v>
      </c>
      <c r="Z1521" s="107"/>
      <c r="AA1521" s="107" t="s">
        <v>2128</v>
      </c>
      <c r="AB1521" s="107"/>
      <c r="AC1521" s="107"/>
      <c r="AD1521" s="107" t="s">
        <v>1264</v>
      </c>
      <c r="AE1521" s="110">
        <v>42390</v>
      </c>
      <c r="AF1521" s="106" t="s">
        <v>2055</v>
      </c>
      <c r="AG1521" s="108">
        <v>2.692909931892144E-3</v>
      </c>
      <c r="AH1521" s="108">
        <v>2.8122395509856978E-3</v>
      </c>
      <c r="AI1521" s="108">
        <v>0.66007064534847604</v>
      </c>
      <c r="AJ1521" s="107" t="s">
        <v>1267</v>
      </c>
      <c r="AK1521" s="97">
        <v>57.419040442596113</v>
      </c>
      <c r="AL1521" s="108">
        <v>6.2840800228307122E-3</v>
      </c>
      <c r="AM1521" s="111">
        <v>45</v>
      </c>
      <c r="AN1521" s="112">
        <v>15</v>
      </c>
      <c r="AO1521" s="113" t="s">
        <v>3346</v>
      </c>
      <c r="AP1521" s="113" t="s">
        <v>1267</v>
      </c>
      <c r="AQ1521" s="113" t="s">
        <v>1365</v>
      </c>
      <c r="AR1521" s="114" t="s">
        <v>1267</v>
      </c>
      <c r="AS1521" s="114"/>
      <c r="AT1521" s="107"/>
    </row>
    <row r="1522" spans="1:46" x14ac:dyDescent="0.25">
      <c r="A1522" s="106" t="s">
        <v>2140</v>
      </c>
      <c r="B1522" s="107" t="s">
        <v>1256</v>
      </c>
      <c r="C1522" s="107" t="s">
        <v>1257</v>
      </c>
      <c r="D1522" s="107" t="s">
        <v>34</v>
      </c>
      <c r="E1522" s="107" t="s">
        <v>22</v>
      </c>
      <c r="F1522" s="107" t="s">
        <v>23</v>
      </c>
      <c r="G1522" s="107" t="s">
        <v>1175</v>
      </c>
      <c r="H1522" s="107" t="s">
        <v>3338</v>
      </c>
      <c r="I1522" s="107" t="s">
        <v>2123</v>
      </c>
      <c r="J1522" s="107" t="s">
        <v>2132</v>
      </c>
      <c r="K1522" s="107" t="s">
        <v>2050</v>
      </c>
      <c r="L1522" s="108">
        <v>6.6330204872856946</v>
      </c>
      <c r="M1522" s="93">
        <v>45</v>
      </c>
      <c r="N1522" s="108">
        <v>5.94</v>
      </c>
      <c r="O1522" s="107" t="s">
        <v>3907</v>
      </c>
      <c r="P1522" s="107" t="s">
        <v>3340</v>
      </c>
      <c r="Q1522" s="107" t="s">
        <v>1259</v>
      </c>
      <c r="R1522" s="107" t="s">
        <v>2052</v>
      </c>
      <c r="S1522" s="107"/>
      <c r="T1522" s="93">
        <v>20.61</v>
      </c>
      <c r="U1522" s="109">
        <v>25</v>
      </c>
      <c r="V1522" s="110">
        <v>45200</v>
      </c>
      <c r="W1522" s="110">
        <v>45930</v>
      </c>
      <c r="X1522" s="107" t="s">
        <v>4687</v>
      </c>
      <c r="Y1522" s="107" t="s">
        <v>2127</v>
      </c>
      <c r="Z1522" s="107"/>
      <c r="AA1522" s="107" t="s">
        <v>2128</v>
      </c>
      <c r="AB1522" s="107"/>
      <c r="AC1522" s="107"/>
      <c r="AD1522" s="107" t="s">
        <v>1264</v>
      </c>
      <c r="AE1522" s="110">
        <v>42390</v>
      </c>
      <c r="AF1522" s="106" t="s">
        <v>2055</v>
      </c>
      <c r="AG1522" s="108">
        <v>1.0573880546331379E-3</v>
      </c>
      <c r="AH1522" s="108">
        <v>1.104243581548139E-3</v>
      </c>
      <c r="AI1522" s="108">
        <v>0.2591808984547273</v>
      </c>
      <c r="AJ1522" s="107" t="s">
        <v>1267</v>
      </c>
      <c r="AK1522" s="97">
        <v>188.4396056992056</v>
      </c>
      <c r="AL1522" s="108">
        <v>2.4674836212702808E-3</v>
      </c>
      <c r="AM1522" s="111">
        <v>45</v>
      </c>
      <c r="AN1522" s="112">
        <v>15</v>
      </c>
      <c r="AO1522" s="113" t="s">
        <v>3346</v>
      </c>
      <c r="AP1522" s="113" t="s">
        <v>1267</v>
      </c>
      <c r="AQ1522" s="113" t="s">
        <v>1365</v>
      </c>
      <c r="AR1522" s="114" t="s">
        <v>1267</v>
      </c>
      <c r="AS1522" s="114"/>
      <c r="AT1522" s="107"/>
    </row>
    <row r="1523" spans="1:46" x14ac:dyDescent="0.25">
      <c r="A1523" s="106" t="s">
        <v>2142</v>
      </c>
      <c r="B1523" s="107" t="s">
        <v>1269</v>
      </c>
      <c r="C1523" s="107" t="s">
        <v>1257</v>
      </c>
      <c r="D1523" s="107" t="s">
        <v>34</v>
      </c>
      <c r="E1523" s="107" t="s">
        <v>22</v>
      </c>
      <c r="F1523" s="107" t="s">
        <v>23</v>
      </c>
      <c r="G1523" s="107" t="s">
        <v>1175</v>
      </c>
      <c r="H1523" s="107" t="s">
        <v>3338</v>
      </c>
      <c r="I1523" s="107" t="s">
        <v>2123</v>
      </c>
      <c r="J1523" s="107" t="s">
        <v>2132</v>
      </c>
      <c r="K1523" s="107" t="s">
        <v>2050</v>
      </c>
      <c r="L1523" s="108">
        <v>9.1811732608343686</v>
      </c>
      <c r="M1523" s="93">
        <v>45</v>
      </c>
      <c r="N1523" s="108">
        <v>8.2100000000000009</v>
      </c>
      <c r="O1523" s="107" t="s">
        <v>3907</v>
      </c>
      <c r="P1523" s="107" t="s">
        <v>3340</v>
      </c>
      <c r="Q1523" s="107" t="s">
        <v>1259</v>
      </c>
      <c r="R1523" s="107" t="s">
        <v>2052</v>
      </c>
      <c r="S1523" s="107"/>
      <c r="T1523" s="93">
        <v>20.61</v>
      </c>
      <c r="U1523" s="109">
        <v>25</v>
      </c>
      <c r="V1523" s="110">
        <v>45200</v>
      </c>
      <c r="W1523" s="110">
        <v>45930</v>
      </c>
      <c r="X1523" s="107" t="s">
        <v>4687</v>
      </c>
      <c r="Y1523" s="107" t="s">
        <v>2127</v>
      </c>
      <c r="Z1523" s="107"/>
      <c r="AA1523" s="107" t="s">
        <v>2128</v>
      </c>
      <c r="AB1523" s="107"/>
      <c r="AC1523" s="107"/>
      <c r="AD1523" s="107" t="s">
        <v>1264</v>
      </c>
      <c r="AE1523" s="110">
        <v>42390</v>
      </c>
      <c r="AF1523" s="106" t="s">
        <v>2055</v>
      </c>
      <c r="AG1523" s="108">
        <v>1.4635961025798189E-3</v>
      </c>
      <c r="AH1523" s="108">
        <v>1.528451730820212E-3</v>
      </c>
      <c r="AI1523" s="108">
        <v>0.35874828657212898</v>
      </c>
      <c r="AJ1523" s="107" t="s">
        <v>1267</v>
      </c>
      <c r="AK1523" s="97">
        <v>128.56644042570321</v>
      </c>
      <c r="AL1523" s="108">
        <v>3.415396453030386E-3</v>
      </c>
      <c r="AM1523" s="111">
        <v>45</v>
      </c>
      <c r="AN1523" s="112">
        <v>15</v>
      </c>
      <c r="AO1523" s="113" t="s">
        <v>3346</v>
      </c>
      <c r="AP1523" s="113" t="s">
        <v>1267</v>
      </c>
      <c r="AQ1523" s="113" t="s">
        <v>1365</v>
      </c>
      <c r="AR1523" s="114" t="s">
        <v>1267</v>
      </c>
      <c r="AS1523" s="114"/>
      <c r="AT1523" s="107"/>
    </row>
    <row r="1524" spans="1:46" x14ac:dyDescent="0.25">
      <c r="A1524" s="106" t="s">
        <v>2143</v>
      </c>
      <c r="B1524" s="107" t="s">
        <v>1271</v>
      </c>
      <c r="C1524" s="107" t="s">
        <v>1257</v>
      </c>
      <c r="D1524" s="107" t="s">
        <v>34</v>
      </c>
      <c r="E1524" s="107" t="s">
        <v>22</v>
      </c>
      <c r="F1524" s="107" t="s">
        <v>23</v>
      </c>
      <c r="G1524" s="107" t="s">
        <v>1175</v>
      </c>
      <c r="H1524" s="107" t="s">
        <v>3338</v>
      </c>
      <c r="I1524" s="107" t="s">
        <v>2123</v>
      </c>
      <c r="J1524" s="107" t="s">
        <v>2132</v>
      </c>
      <c r="K1524" s="107" t="s">
        <v>2050</v>
      </c>
      <c r="L1524" s="108">
        <v>9.1811732608343686</v>
      </c>
      <c r="M1524" s="93">
        <v>45</v>
      </c>
      <c r="N1524" s="108">
        <v>8.2100000000000009</v>
      </c>
      <c r="O1524" s="107" t="s">
        <v>3907</v>
      </c>
      <c r="P1524" s="107" t="s">
        <v>3340</v>
      </c>
      <c r="Q1524" s="107" t="s">
        <v>1259</v>
      </c>
      <c r="R1524" s="107" t="s">
        <v>2052</v>
      </c>
      <c r="S1524" s="107"/>
      <c r="T1524" s="93">
        <v>18.53</v>
      </c>
      <c r="U1524" s="109">
        <v>25</v>
      </c>
      <c r="V1524" s="110">
        <v>45200</v>
      </c>
      <c r="W1524" s="110">
        <v>45930</v>
      </c>
      <c r="X1524" s="107" t="s">
        <v>4687</v>
      </c>
      <c r="Y1524" s="107" t="s">
        <v>2127</v>
      </c>
      <c r="Z1524" s="107"/>
      <c r="AA1524" s="107" t="s">
        <v>2128</v>
      </c>
      <c r="AB1524" s="107"/>
      <c r="AC1524" s="107"/>
      <c r="AD1524" s="107" t="s">
        <v>1264</v>
      </c>
      <c r="AE1524" s="110">
        <v>42390</v>
      </c>
      <c r="AF1524" s="106" t="s">
        <v>2055</v>
      </c>
      <c r="AG1524" s="108">
        <v>1.4635961025798189E-3</v>
      </c>
      <c r="AH1524" s="108">
        <v>1.528451730820212E-3</v>
      </c>
      <c r="AI1524" s="108">
        <v>0.35874828657212898</v>
      </c>
      <c r="AJ1524" s="107" t="s">
        <v>1267</v>
      </c>
      <c r="AK1524" s="97">
        <v>128.56644042570321</v>
      </c>
      <c r="AL1524" s="108">
        <v>3.415396453030386E-3</v>
      </c>
      <c r="AM1524" s="111">
        <v>45</v>
      </c>
      <c r="AN1524" s="112">
        <v>15</v>
      </c>
      <c r="AO1524" s="113" t="s">
        <v>3346</v>
      </c>
      <c r="AP1524" s="113" t="s">
        <v>1267</v>
      </c>
      <c r="AQ1524" s="113" t="s">
        <v>1365</v>
      </c>
      <c r="AR1524" s="114" t="s">
        <v>1267</v>
      </c>
      <c r="AS1524" s="114"/>
      <c r="AT1524" s="107"/>
    </row>
    <row r="1525" spans="1:46" x14ac:dyDescent="0.25">
      <c r="A1525" s="106" t="s">
        <v>2144</v>
      </c>
      <c r="B1525" s="107" t="s">
        <v>1256</v>
      </c>
      <c r="C1525" s="107" t="s">
        <v>1257</v>
      </c>
      <c r="D1525" s="107" t="s">
        <v>34</v>
      </c>
      <c r="E1525" s="107" t="s">
        <v>22</v>
      </c>
      <c r="F1525" s="107" t="s">
        <v>23</v>
      </c>
      <c r="G1525" s="107" t="s">
        <v>24</v>
      </c>
      <c r="H1525" s="107" t="s">
        <v>3338</v>
      </c>
      <c r="I1525" s="107" t="s">
        <v>2145</v>
      </c>
      <c r="J1525" s="107"/>
      <c r="K1525" s="107" t="s">
        <v>2050</v>
      </c>
      <c r="L1525" s="108">
        <v>0.26822660774196572</v>
      </c>
      <c r="M1525" s="93">
        <v>0.25</v>
      </c>
      <c r="N1525" s="108">
        <v>0.24</v>
      </c>
      <c r="O1525" s="107" t="s">
        <v>3908</v>
      </c>
      <c r="P1525" s="107" t="s">
        <v>3340</v>
      </c>
      <c r="Q1525" s="107" t="s">
        <v>1259</v>
      </c>
      <c r="R1525" s="107" t="s">
        <v>2052</v>
      </c>
      <c r="S1525" s="107"/>
      <c r="T1525" s="93">
        <v>0.64</v>
      </c>
      <c r="U1525" s="109">
        <v>25</v>
      </c>
      <c r="V1525" s="110">
        <v>45200</v>
      </c>
      <c r="W1525" s="110">
        <v>45930</v>
      </c>
      <c r="X1525" s="107" t="s">
        <v>4688</v>
      </c>
      <c r="Y1525" s="107"/>
      <c r="Z1525" s="107"/>
      <c r="AA1525" s="107"/>
      <c r="AB1525" s="107"/>
      <c r="AC1525" s="107"/>
      <c r="AD1525" s="107" t="s">
        <v>1264</v>
      </c>
      <c r="AE1525" s="110">
        <v>42390</v>
      </c>
      <c r="AF1525" s="106" t="s">
        <v>2055</v>
      </c>
      <c r="AG1525" s="108">
        <v>4.2758741889124352E-5</v>
      </c>
      <c r="AH1525" s="108">
        <v>4.4653489397060367E-5</v>
      </c>
      <c r="AI1525" s="108">
        <v>0.3034512667459624</v>
      </c>
      <c r="AJ1525" s="107" t="s">
        <v>1267</v>
      </c>
      <c r="AK1525" s="97">
        <v>156.9672595466572</v>
      </c>
      <c r="AL1525" s="108">
        <v>9.9780298080011327E-5</v>
      </c>
      <c r="AM1525" s="111"/>
      <c r="AN1525" s="112">
        <v>12</v>
      </c>
      <c r="AO1525" s="113" t="s">
        <v>3342</v>
      </c>
      <c r="AP1525" s="113" t="s">
        <v>1267</v>
      </c>
      <c r="AQ1525" s="113" t="s">
        <v>1365</v>
      </c>
      <c r="AR1525" s="114" t="s">
        <v>1267</v>
      </c>
      <c r="AS1525" s="114"/>
      <c r="AT1525" s="107"/>
    </row>
    <row r="1526" spans="1:46" x14ac:dyDescent="0.25">
      <c r="A1526" s="106" t="s">
        <v>2148</v>
      </c>
      <c r="B1526" s="107" t="s">
        <v>1269</v>
      </c>
      <c r="C1526" s="107" t="s">
        <v>1257</v>
      </c>
      <c r="D1526" s="107" t="s">
        <v>34</v>
      </c>
      <c r="E1526" s="107" t="s">
        <v>22</v>
      </c>
      <c r="F1526" s="107" t="s">
        <v>23</v>
      </c>
      <c r="G1526" s="107" t="s">
        <v>24</v>
      </c>
      <c r="H1526" s="107" t="s">
        <v>3338</v>
      </c>
      <c r="I1526" s="107" t="s">
        <v>2145</v>
      </c>
      <c r="J1526" s="107"/>
      <c r="K1526" s="107" t="s">
        <v>2050</v>
      </c>
      <c r="L1526" s="108">
        <v>0.2626385534140081</v>
      </c>
      <c r="M1526" s="93">
        <v>0.25</v>
      </c>
      <c r="N1526" s="108">
        <v>0.24</v>
      </c>
      <c r="O1526" s="107" t="s">
        <v>3908</v>
      </c>
      <c r="P1526" s="107" t="s">
        <v>3340</v>
      </c>
      <c r="Q1526" s="107" t="s">
        <v>1259</v>
      </c>
      <c r="R1526" s="107" t="s">
        <v>2052</v>
      </c>
      <c r="S1526" s="107"/>
      <c r="T1526" s="93">
        <v>0.68</v>
      </c>
      <c r="U1526" s="109">
        <v>25</v>
      </c>
      <c r="V1526" s="110">
        <v>45200</v>
      </c>
      <c r="W1526" s="110">
        <v>45930</v>
      </c>
      <c r="X1526" s="107" t="s">
        <v>4688</v>
      </c>
      <c r="Y1526" s="107"/>
      <c r="Z1526" s="107"/>
      <c r="AA1526" s="107"/>
      <c r="AB1526" s="107"/>
      <c r="AC1526" s="107"/>
      <c r="AD1526" s="107" t="s">
        <v>1264</v>
      </c>
      <c r="AE1526" s="110">
        <v>42390</v>
      </c>
      <c r="AF1526" s="106" t="s">
        <v>2055</v>
      </c>
      <c r="AG1526" s="108">
        <v>4.1867934766434258E-5</v>
      </c>
      <c r="AH1526" s="108">
        <v>4.3723208367954951E-5</v>
      </c>
      <c r="AI1526" s="108">
        <v>0.2971293653554215</v>
      </c>
      <c r="AJ1526" s="107" t="s">
        <v>1267</v>
      </c>
      <c r="AK1526" s="97">
        <v>160.88757592864681</v>
      </c>
      <c r="AL1526" s="108">
        <v>9.7701541870011106E-5</v>
      </c>
      <c r="AM1526" s="111"/>
      <c r="AN1526" s="112">
        <v>12</v>
      </c>
      <c r="AO1526" s="113" t="s">
        <v>3342</v>
      </c>
      <c r="AP1526" s="113" t="s">
        <v>1267</v>
      </c>
      <c r="AQ1526" s="113" t="s">
        <v>1365</v>
      </c>
      <c r="AR1526" s="114" t="s">
        <v>1267</v>
      </c>
      <c r="AS1526" s="114"/>
      <c r="AT1526" s="107"/>
    </row>
    <row r="1527" spans="1:46" x14ac:dyDescent="0.25">
      <c r="A1527" s="106" t="s">
        <v>2149</v>
      </c>
      <c r="B1527" s="107" t="s">
        <v>1271</v>
      </c>
      <c r="C1527" s="107" t="s">
        <v>1257</v>
      </c>
      <c r="D1527" s="107" t="s">
        <v>34</v>
      </c>
      <c r="E1527" s="107" t="s">
        <v>22</v>
      </c>
      <c r="F1527" s="107" t="s">
        <v>23</v>
      </c>
      <c r="G1527" s="107" t="s">
        <v>24</v>
      </c>
      <c r="H1527" s="107" t="s">
        <v>3338</v>
      </c>
      <c r="I1527" s="107" t="s">
        <v>2145</v>
      </c>
      <c r="J1527" s="107"/>
      <c r="K1527" s="107" t="s">
        <v>2050</v>
      </c>
      <c r="L1527" s="108">
        <v>0.2626385534140081</v>
      </c>
      <c r="M1527" s="93">
        <v>0.25</v>
      </c>
      <c r="N1527" s="108">
        <v>0.24</v>
      </c>
      <c r="O1527" s="107" t="s">
        <v>3908</v>
      </c>
      <c r="P1527" s="107" t="s">
        <v>3340</v>
      </c>
      <c r="Q1527" s="107" t="s">
        <v>1259</v>
      </c>
      <c r="R1527" s="107" t="s">
        <v>2052</v>
      </c>
      <c r="S1527" s="107"/>
      <c r="T1527" s="93">
        <v>0.68</v>
      </c>
      <c r="U1527" s="109">
        <v>25</v>
      </c>
      <c r="V1527" s="110">
        <v>45200</v>
      </c>
      <c r="W1527" s="110">
        <v>45930</v>
      </c>
      <c r="X1527" s="107" t="s">
        <v>4688</v>
      </c>
      <c r="Y1527" s="107"/>
      <c r="Z1527" s="107"/>
      <c r="AA1527" s="107"/>
      <c r="AB1527" s="107"/>
      <c r="AC1527" s="107"/>
      <c r="AD1527" s="107" t="s">
        <v>1264</v>
      </c>
      <c r="AE1527" s="110">
        <v>42390</v>
      </c>
      <c r="AF1527" s="106" t="s">
        <v>2055</v>
      </c>
      <c r="AG1527" s="108">
        <v>4.1867934766434258E-5</v>
      </c>
      <c r="AH1527" s="108">
        <v>4.3723208367954951E-5</v>
      </c>
      <c r="AI1527" s="108">
        <v>0.2971293653554215</v>
      </c>
      <c r="AJ1527" s="107" t="s">
        <v>1267</v>
      </c>
      <c r="AK1527" s="97">
        <v>160.88757592864681</v>
      </c>
      <c r="AL1527" s="108">
        <v>9.7701541870011106E-5</v>
      </c>
      <c r="AM1527" s="111"/>
      <c r="AN1527" s="112">
        <v>12</v>
      </c>
      <c r="AO1527" s="113" t="s">
        <v>3342</v>
      </c>
      <c r="AP1527" s="113" t="s">
        <v>1267</v>
      </c>
      <c r="AQ1527" s="113" t="s">
        <v>1365</v>
      </c>
      <c r="AR1527" s="114" t="s">
        <v>1267</v>
      </c>
      <c r="AS1527" s="114"/>
      <c r="AT1527" s="107"/>
    </row>
    <row r="1528" spans="1:46" x14ac:dyDescent="0.25">
      <c r="A1528" s="106" t="s">
        <v>2150</v>
      </c>
      <c r="B1528" s="107" t="s">
        <v>1256</v>
      </c>
      <c r="C1528" s="107" t="s">
        <v>1257</v>
      </c>
      <c r="D1528" s="107" t="s">
        <v>34</v>
      </c>
      <c r="E1528" s="107" t="s">
        <v>22</v>
      </c>
      <c r="F1528" s="107" t="s">
        <v>23</v>
      </c>
      <c r="G1528" s="107" t="s">
        <v>557</v>
      </c>
      <c r="H1528" s="107" t="s">
        <v>3896</v>
      </c>
      <c r="I1528" s="107" t="s">
        <v>2048</v>
      </c>
      <c r="J1528" s="107" t="s">
        <v>2151</v>
      </c>
      <c r="K1528" s="107" t="s">
        <v>2050</v>
      </c>
      <c r="L1528" s="108">
        <v>1.03</v>
      </c>
      <c r="M1528" s="93">
        <v>1.35</v>
      </c>
      <c r="N1528" s="108">
        <v>0.95</v>
      </c>
      <c r="O1528" s="107" t="s">
        <v>3909</v>
      </c>
      <c r="P1528" s="107" t="s">
        <v>3340</v>
      </c>
      <c r="Q1528" s="107" t="s">
        <v>1259</v>
      </c>
      <c r="R1528" s="107" t="s">
        <v>2080</v>
      </c>
      <c r="S1528" s="107"/>
      <c r="T1528" s="93">
        <v>1.34</v>
      </c>
      <c r="U1528" s="109">
        <v>45</v>
      </c>
      <c r="V1528" s="110">
        <v>45200</v>
      </c>
      <c r="W1528" s="110">
        <v>45930</v>
      </c>
      <c r="X1528" s="107" t="s">
        <v>4686</v>
      </c>
      <c r="Y1528" s="107" t="s">
        <v>2093</v>
      </c>
      <c r="Z1528" s="107"/>
      <c r="AA1528" s="107" t="s">
        <v>2048</v>
      </c>
      <c r="AB1528" s="107"/>
      <c r="AC1528" s="107"/>
      <c r="AD1528" s="107" t="s">
        <v>1264</v>
      </c>
      <c r="AE1528" s="110">
        <v>44669</v>
      </c>
      <c r="AF1528" s="106" t="s">
        <v>3898</v>
      </c>
      <c r="AG1528" s="108">
        <v>3.9199999999999999E-4</v>
      </c>
      <c r="AH1528" s="108">
        <v>0</v>
      </c>
      <c r="AI1528" s="108">
        <v>0.67</v>
      </c>
      <c r="AJ1528" s="107" t="s">
        <v>1267</v>
      </c>
      <c r="AK1528" s="97">
        <v>53.04</v>
      </c>
      <c r="AL1528" s="108">
        <v>2.2222222222222221E-4</v>
      </c>
      <c r="AM1528" s="111"/>
      <c r="AN1528" s="112">
        <v>15</v>
      </c>
      <c r="AO1528" s="113" t="s">
        <v>3342</v>
      </c>
      <c r="AP1528" s="113" t="s">
        <v>1267</v>
      </c>
      <c r="AQ1528" s="113" t="s">
        <v>1365</v>
      </c>
      <c r="AR1528" s="114" t="s">
        <v>1267</v>
      </c>
      <c r="AS1528" s="114"/>
      <c r="AT1528" s="107"/>
    </row>
    <row r="1529" spans="1:46" x14ac:dyDescent="0.25">
      <c r="A1529" s="106" t="s">
        <v>2153</v>
      </c>
      <c r="B1529" s="107" t="s">
        <v>1269</v>
      </c>
      <c r="C1529" s="107" t="s">
        <v>1257</v>
      </c>
      <c r="D1529" s="107" t="s">
        <v>34</v>
      </c>
      <c r="E1529" s="107" t="s">
        <v>22</v>
      </c>
      <c r="F1529" s="107" t="s">
        <v>23</v>
      </c>
      <c r="G1529" s="107" t="s">
        <v>557</v>
      </c>
      <c r="H1529" s="107" t="s">
        <v>3896</v>
      </c>
      <c r="I1529" s="107" t="s">
        <v>2048</v>
      </c>
      <c r="J1529" s="107" t="s">
        <v>2151</v>
      </c>
      <c r="K1529" s="107" t="s">
        <v>2050</v>
      </c>
      <c r="L1529" s="108">
        <v>1.1299999999999999</v>
      </c>
      <c r="M1529" s="93">
        <v>1.5</v>
      </c>
      <c r="N1529" s="108">
        <v>1.05</v>
      </c>
      <c r="O1529" s="107" t="s">
        <v>3909</v>
      </c>
      <c r="P1529" s="107" t="s">
        <v>3340</v>
      </c>
      <c r="Q1529" s="107" t="s">
        <v>1259</v>
      </c>
      <c r="R1529" s="107" t="s">
        <v>2080</v>
      </c>
      <c r="S1529" s="107"/>
      <c r="T1529" s="93">
        <v>1.34</v>
      </c>
      <c r="U1529" s="109">
        <v>45</v>
      </c>
      <c r="V1529" s="110">
        <v>45200</v>
      </c>
      <c r="W1529" s="110">
        <v>45930</v>
      </c>
      <c r="X1529" s="107" t="s">
        <v>4686</v>
      </c>
      <c r="Y1529" s="107" t="s">
        <v>2093</v>
      </c>
      <c r="Z1529" s="107"/>
      <c r="AA1529" s="107" t="s">
        <v>2048</v>
      </c>
      <c r="AB1529" s="107"/>
      <c r="AC1529" s="107"/>
      <c r="AD1529" s="107" t="s">
        <v>1264</v>
      </c>
      <c r="AE1529" s="110">
        <v>44669</v>
      </c>
      <c r="AF1529" s="106" t="s">
        <v>3898</v>
      </c>
      <c r="AG1529" s="108">
        <v>4.3300000000000001E-4</v>
      </c>
      <c r="AH1529" s="108">
        <v>0</v>
      </c>
      <c r="AI1529" s="108">
        <v>0.74</v>
      </c>
      <c r="AJ1529" s="107" t="s">
        <v>1267</v>
      </c>
      <c r="AK1529" s="97">
        <v>45.69</v>
      </c>
      <c r="AL1529" s="108">
        <v>2.2222222222222221E-4</v>
      </c>
      <c r="AM1529" s="111"/>
      <c r="AN1529" s="112">
        <v>15</v>
      </c>
      <c r="AO1529" s="113" t="s">
        <v>3342</v>
      </c>
      <c r="AP1529" s="113" t="s">
        <v>1267</v>
      </c>
      <c r="AQ1529" s="113" t="s">
        <v>1365</v>
      </c>
      <c r="AR1529" s="114" t="s">
        <v>1267</v>
      </c>
      <c r="AS1529" s="114"/>
      <c r="AT1529" s="107"/>
    </row>
    <row r="1530" spans="1:46" x14ac:dyDescent="0.25">
      <c r="A1530" s="106" t="s">
        <v>2154</v>
      </c>
      <c r="B1530" s="107" t="s">
        <v>1271</v>
      </c>
      <c r="C1530" s="107" t="s">
        <v>1257</v>
      </c>
      <c r="D1530" s="107" t="s">
        <v>34</v>
      </c>
      <c r="E1530" s="107" t="s">
        <v>22</v>
      </c>
      <c r="F1530" s="107" t="s">
        <v>23</v>
      </c>
      <c r="G1530" s="107" t="s">
        <v>557</v>
      </c>
      <c r="H1530" s="107" t="s">
        <v>3896</v>
      </c>
      <c r="I1530" s="107" t="s">
        <v>2048</v>
      </c>
      <c r="J1530" s="107" t="s">
        <v>2151</v>
      </c>
      <c r="K1530" s="107" t="s">
        <v>2050</v>
      </c>
      <c r="L1530" s="108">
        <v>1.1599999999999999</v>
      </c>
      <c r="M1530" s="93">
        <v>1.65</v>
      </c>
      <c r="N1530" s="108">
        <v>1.07</v>
      </c>
      <c r="O1530" s="107" t="s">
        <v>3909</v>
      </c>
      <c r="P1530" s="107" t="s">
        <v>3340</v>
      </c>
      <c r="Q1530" s="107" t="s">
        <v>1259</v>
      </c>
      <c r="R1530" s="107" t="s">
        <v>2080</v>
      </c>
      <c r="S1530" s="107"/>
      <c r="T1530" s="93">
        <v>1.34</v>
      </c>
      <c r="U1530" s="109">
        <v>45</v>
      </c>
      <c r="V1530" s="110">
        <v>45200</v>
      </c>
      <c r="W1530" s="110">
        <v>45930</v>
      </c>
      <c r="X1530" s="107" t="s">
        <v>4686</v>
      </c>
      <c r="Y1530" s="107" t="s">
        <v>2093</v>
      </c>
      <c r="Z1530" s="107"/>
      <c r="AA1530" s="107" t="s">
        <v>2048</v>
      </c>
      <c r="AB1530" s="107"/>
      <c r="AC1530" s="107"/>
      <c r="AD1530" s="107" t="s">
        <v>1264</v>
      </c>
      <c r="AE1530" s="110">
        <v>44669</v>
      </c>
      <c r="AF1530" s="106" t="s">
        <v>3898</v>
      </c>
      <c r="AG1530" s="108">
        <v>4.4200000000000001E-4</v>
      </c>
      <c r="AH1530" s="108">
        <v>0</v>
      </c>
      <c r="AI1530" s="108">
        <v>0.76</v>
      </c>
      <c r="AJ1530" s="107" t="s">
        <v>1267</v>
      </c>
      <c r="AK1530" s="97">
        <v>44.34</v>
      </c>
      <c r="AL1530" s="108">
        <v>2.2222222222222221E-4</v>
      </c>
      <c r="AM1530" s="111"/>
      <c r="AN1530" s="112">
        <v>15</v>
      </c>
      <c r="AO1530" s="113" t="s">
        <v>3342</v>
      </c>
      <c r="AP1530" s="113" t="s">
        <v>1267</v>
      </c>
      <c r="AQ1530" s="113" t="s">
        <v>1365</v>
      </c>
      <c r="AR1530" s="114" t="s">
        <v>1267</v>
      </c>
      <c r="AS1530" s="114"/>
      <c r="AT1530" s="107"/>
    </row>
    <row r="1531" spans="1:46" x14ac:dyDescent="0.25">
      <c r="A1531" s="106" t="s">
        <v>2155</v>
      </c>
      <c r="B1531" s="107" t="s">
        <v>1256</v>
      </c>
      <c r="C1531" s="107" t="s">
        <v>1257</v>
      </c>
      <c r="D1531" s="107" t="s">
        <v>34</v>
      </c>
      <c r="E1531" s="107" t="s">
        <v>22</v>
      </c>
      <c r="F1531" s="107" t="s">
        <v>23</v>
      </c>
      <c r="G1531" s="107" t="s">
        <v>557</v>
      </c>
      <c r="H1531" s="107" t="s">
        <v>3896</v>
      </c>
      <c r="I1531" s="107" t="s">
        <v>2048</v>
      </c>
      <c r="J1531" s="107" t="s">
        <v>2156</v>
      </c>
      <c r="K1531" s="107" t="s">
        <v>2050</v>
      </c>
      <c r="L1531" s="108">
        <v>0.3</v>
      </c>
      <c r="M1531" s="93">
        <v>0.3</v>
      </c>
      <c r="N1531" s="108">
        <v>0.28000000000000003</v>
      </c>
      <c r="O1531" s="107" t="s">
        <v>3910</v>
      </c>
      <c r="P1531" s="107" t="s">
        <v>3340</v>
      </c>
      <c r="Q1531" s="107" t="s">
        <v>1259</v>
      </c>
      <c r="R1531" s="107" t="s">
        <v>2080</v>
      </c>
      <c r="S1531" s="107"/>
      <c r="T1531" s="93">
        <v>0.83</v>
      </c>
      <c r="U1531" s="109">
        <v>45</v>
      </c>
      <c r="V1531" s="110">
        <v>45200</v>
      </c>
      <c r="W1531" s="110">
        <v>45930</v>
      </c>
      <c r="X1531" s="107" t="s">
        <v>4686</v>
      </c>
      <c r="Y1531" s="107" t="s">
        <v>2093</v>
      </c>
      <c r="Z1531" s="107"/>
      <c r="AA1531" s="107" t="s">
        <v>2048</v>
      </c>
      <c r="AB1531" s="107"/>
      <c r="AC1531" s="107"/>
      <c r="AD1531" s="107" t="s">
        <v>1264</v>
      </c>
      <c r="AE1531" s="110">
        <v>44669</v>
      </c>
      <c r="AF1531" s="106" t="s">
        <v>3898</v>
      </c>
      <c r="AG1531" s="108">
        <v>1.15E-4</v>
      </c>
      <c r="AH1531" s="108">
        <v>0</v>
      </c>
      <c r="AI1531" s="108">
        <v>0.32</v>
      </c>
      <c r="AJ1531" s="107" t="s">
        <v>1267</v>
      </c>
      <c r="AK1531" s="97">
        <v>138.27000000000001</v>
      </c>
      <c r="AL1531" s="108">
        <v>0</v>
      </c>
      <c r="AM1531" s="111"/>
      <c r="AN1531" s="112">
        <v>15</v>
      </c>
      <c r="AO1531" s="113" t="s">
        <v>3342</v>
      </c>
      <c r="AP1531" s="113" t="s">
        <v>1267</v>
      </c>
      <c r="AQ1531" s="113" t="s">
        <v>1365</v>
      </c>
      <c r="AR1531" s="114" t="s">
        <v>1267</v>
      </c>
      <c r="AS1531" s="114"/>
      <c r="AT1531" s="107"/>
    </row>
    <row r="1532" spans="1:46" x14ac:dyDescent="0.25">
      <c r="A1532" s="106" t="s">
        <v>2158</v>
      </c>
      <c r="B1532" s="107" t="s">
        <v>1269</v>
      </c>
      <c r="C1532" s="107" t="s">
        <v>1257</v>
      </c>
      <c r="D1532" s="107" t="s">
        <v>34</v>
      </c>
      <c r="E1532" s="107" t="s">
        <v>22</v>
      </c>
      <c r="F1532" s="107" t="s">
        <v>23</v>
      </c>
      <c r="G1532" s="107" t="s">
        <v>557</v>
      </c>
      <c r="H1532" s="107" t="s">
        <v>3896</v>
      </c>
      <c r="I1532" s="107" t="s">
        <v>2048</v>
      </c>
      <c r="J1532" s="107" t="s">
        <v>2156</v>
      </c>
      <c r="K1532" s="107" t="s">
        <v>2050</v>
      </c>
      <c r="L1532" s="108">
        <v>0.33</v>
      </c>
      <c r="M1532" s="93">
        <v>0.45</v>
      </c>
      <c r="N1532" s="108">
        <v>0.31</v>
      </c>
      <c r="O1532" s="107" t="s">
        <v>3910</v>
      </c>
      <c r="P1532" s="107" t="s">
        <v>3340</v>
      </c>
      <c r="Q1532" s="107" t="s">
        <v>1259</v>
      </c>
      <c r="R1532" s="107" t="s">
        <v>2080</v>
      </c>
      <c r="S1532" s="107"/>
      <c r="T1532" s="93">
        <v>0.83</v>
      </c>
      <c r="U1532" s="109">
        <v>45</v>
      </c>
      <c r="V1532" s="110">
        <v>45200</v>
      </c>
      <c r="W1532" s="110">
        <v>45930</v>
      </c>
      <c r="X1532" s="107" t="s">
        <v>4686</v>
      </c>
      <c r="Y1532" s="107" t="s">
        <v>2093</v>
      </c>
      <c r="Z1532" s="107"/>
      <c r="AA1532" s="107" t="s">
        <v>2048</v>
      </c>
      <c r="AB1532" s="107"/>
      <c r="AC1532" s="107"/>
      <c r="AD1532" s="107" t="s">
        <v>1264</v>
      </c>
      <c r="AE1532" s="110">
        <v>44669</v>
      </c>
      <c r="AF1532" s="106" t="s">
        <v>3898</v>
      </c>
      <c r="AG1532" s="108">
        <v>1.27E-4</v>
      </c>
      <c r="AH1532" s="108">
        <v>0</v>
      </c>
      <c r="AI1532" s="108">
        <v>0.35</v>
      </c>
      <c r="AJ1532" s="107" t="s">
        <v>1267</v>
      </c>
      <c r="AK1532" s="97">
        <v>122.18</v>
      </c>
      <c r="AL1532" s="108">
        <v>0</v>
      </c>
      <c r="AM1532" s="111"/>
      <c r="AN1532" s="112">
        <v>15</v>
      </c>
      <c r="AO1532" s="113" t="s">
        <v>3342</v>
      </c>
      <c r="AP1532" s="113" t="s">
        <v>1267</v>
      </c>
      <c r="AQ1532" s="113" t="s">
        <v>1365</v>
      </c>
      <c r="AR1532" s="114" t="s">
        <v>1267</v>
      </c>
      <c r="AS1532" s="114"/>
      <c r="AT1532" s="107"/>
    </row>
    <row r="1533" spans="1:46" x14ac:dyDescent="0.25">
      <c r="A1533" s="106" t="s">
        <v>2159</v>
      </c>
      <c r="B1533" s="107" t="s">
        <v>1271</v>
      </c>
      <c r="C1533" s="107" t="s">
        <v>1257</v>
      </c>
      <c r="D1533" s="107" t="s">
        <v>34</v>
      </c>
      <c r="E1533" s="107" t="s">
        <v>22</v>
      </c>
      <c r="F1533" s="107" t="s">
        <v>23</v>
      </c>
      <c r="G1533" s="107" t="s">
        <v>557</v>
      </c>
      <c r="H1533" s="107" t="s">
        <v>3896</v>
      </c>
      <c r="I1533" s="107" t="s">
        <v>2048</v>
      </c>
      <c r="J1533" s="107" t="s">
        <v>2156</v>
      </c>
      <c r="K1533" s="107" t="s">
        <v>2050</v>
      </c>
      <c r="L1533" s="108">
        <v>0.34</v>
      </c>
      <c r="M1533" s="93">
        <v>0.6</v>
      </c>
      <c r="N1533" s="108">
        <v>0.32</v>
      </c>
      <c r="O1533" s="107" t="s">
        <v>3910</v>
      </c>
      <c r="P1533" s="107" t="s">
        <v>3340</v>
      </c>
      <c r="Q1533" s="107" t="s">
        <v>1259</v>
      </c>
      <c r="R1533" s="107" t="s">
        <v>2080</v>
      </c>
      <c r="S1533" s="107"/>
      <c r="T1533" s="93">
        <v>0.83</v>
      </c>
      <c r="U1533" s="109">
        <v>45</v>
      </c>
      <c r="V1533" s="110">
        <v>45200</v>
      </c>
      <c r="W1533" s="110">
        <v>45930</v>
      </c>
      <c r="X1533" s="107" t="s">
        <v>4686</v>
      </c>
      <c r="Y1533" s="107" t="s">
        <v>2093</v>
      </c>
      <c r="Z1533" s="107"/>
      <c r="AA1533" s="107" t="s">
        <v>2048</v>
      </c>
      <c r="AB1533" s="107"/>
      <c r="AC1533" s="107"/>
      <c r="AD1533" s="107" t="s">
        <v>1264</v>
      </c>
      <c r="AE1533" s="110">
        <v>44669</v>
      </c>
      <c r="AF1533" s="106" t="s">
        <v>3898</v>
      </c>
      <c r="AG1533" s="108">
        <v>1.2999999999999999E-4</v>
      </c>
      <c r="AH1533" s="108">
        <v>0</v>
      </c>
      <c r="AI1533" s="108">
        <v>0.36</v>
      </c>
      <c r="AJ1533" s="107" t="s">
        <v>1267</v>
      </c>
      <c r="AK1533" s="97">
        <v>119.27</v>
      </c>
      <c r="AL1533" s="108">
        <v>0</v>
      </c>
      <c r="AM1533" s="111"/>
      <c r="AN1533" s="112">
        <v>15</v>
      </c>
      <c r="AO1533" s="113" t="s">
        <v>3342</v>
      </c>
      <c r="AP1533" s="113" t="s">
        <v>1267</v>
      </c>
      <c r="AQ1533" s="113" t="s">
        <v>1365</v>
      </c>
      <c r="AR1533" s="114" t="s">
        <v>1267</v>
      </c>
      <c r="AS1533" s="114"/>
      <c r="AT1533" s="107"/>
    </row>
    <row r="1534" spans="1:46" x14ac:dyDescent="0.25">
      <c r="A1534" s="106" t="s">
        <v>2160</v>
      </c>
      <c r="B1534" s="107" t="s">
        <v>1256</v>
      </c>
      <c r="C1534" s="107" t="s">
        <v>1257</v>
      </c>
      <c r="D1534" s="107" t="s">
        <v>34</v>
      </c>
      <c r="E1534" s="107" t="s">
        <v>22</v>
      </c>
      <c r="F1534" s="107" t="s">
        <v>23</v>
      </c>
      <c r="G1534" s="107" t="s">
        <v>557</v>
      </c>
      <c r="H1534" s="107" t="s">
        <v>3338</v>
      </c>
      <c r="I1534" s="107" t="s">
        <v>2065</v>
      </c>
      <c r="J1534" s="107" t="s">
        <v>2049</v>
      </c>
      <c r="K1534" s="107" t="s">
        <v>2050</v>
      </c>
      <c r="L1534" s="108">
        <v>0.53</v>
      </c>
      <c r="M1534" s="93">
        <v>0.9</v>
      </c>
      <c r="N1534" s="108">
        <v>0.49</v>
      </c>
      <c r="O1534" s="107" t="s">
        <v>3911</v>
      </c>
      <c r="P1534" s="107" t="s">
        <v>3340</v>
      </c>
      <c r="Q1534" s="107" t="s">
        <v>1259</v>
      </c>
      <c r="R1534" s="107" t="s">
        <v>2052</v>
      </c>
      <c r="S1534" s="107"/>
      <c r="T1534" s="93">
        <v>2.3199999999999998</v>
      </c>
      <c r="U1534" s="109">
        <v>25</v>
      </c>
      <c r="V1534" s="110">
        <v>45200</v>
      </c>
      <c r="W1534" s="110">
        <v>45930</v>
      </c>
      <c r="X1534" s="107" t="s">
        <v>4686</v>
      </c>
      <c r="Y1534" s="107" t="s">
        <v>2054</v>
      </c>
      <c r="Z1534" s="107"/>
      <c r="AA1534" s="107" t="s">
        <v>2065</v>
      </c>
      <c r="AB1534" s="107"/>
      <c r="AC1534" s="107"/>
      <c r="AD1534" s="107" t="s">
        <v>1264</v>
      </c>
      <c r="AE1534" s="110">
        <v>42390</v>
      </c>
      <c r="AF1534" s="106" t="s">
        <v>2055</v>
      </c>
      <c r="AG1534" s="108">
        <v>9.8879590618600074E-5</v>
      </c>
      <c r="AH1534" s="108">
        <v>1.0326119423070211E-4</v>
      </c>
      <c r="AI1534" s="108">
        <v>0.19358098051035541</v>
      </c>
      <c r="AJ1534" s="107" t="s">
        <v>1267</v>
      </c>
      <c r="AK1534" s="97">
        <v>261.54434789865161</v>
      </c>
      <c r="AL1534" s="108">
        <v>2.3074193931002621E-4</v>
      </c>
      <c r="AM1534" s="111"/>
      <c r="AN1534" s="112">
        <v>15</v>
      </c>
      <c r="AO1534" s="113" t="s">
        <v>3342</v>
      </c>
      <c r="AP1534" s="113" t="s">
        <v>1267</v>
      </c>
      <c r="AQ1534" s="113" t="s">
        <v>1365</v>
      </c>
      <c r="AR1534" s="114" t="s">
        <v>1267</v>
      </c>
      <c r="AS1534" s="114"/>
      <c r="AT1534" s="107"/>
    </row>
    <row r="1535" spans="1:46" x14ac:dyDescent="0.25">
      <c r="A1535" s="106" t="s">
        <v>2162</v>
      </c>
      <c r="B1535" s="107" t="s">
        <v>1269</v>
      </c>
      <c r="C1535" s="107" t="s">
        <v>1257</v>
      </c>
      <c r="D1535" s="107" t="s">
        <v>34</v>
      </c>
      <c r="E1535" s="107" t="s">
        <v>22</v>
      </c>
      <c r="F1535" s="107" t="s">
        <v>23</v>
      </c>
      <c r="G1535" s="107" t="s">
        <v>557</v>
      </c>
      <c r="H1535" s="107" t="s">
        <v>3338</v>
      </c>
      <c r="I1535" s="107" t="s">
        <v>2065</v>
      </c>
      <c r="J1535" s="107" t="s">
        <v>2049</v>
      </c>
      <c r="K1535" s="107" t="s">
        <v>2050</v>
      </c>
      <c r="L1535" s="108">
        <v>0.8</v>
      </c>
      <c r="M1535" s="93">
        <v>0.9</v>
      </c>
      <c r="N1535" s="108">
        <v>0.75</v>
      </c>
      <c r="O1535" s="107" t="s">
        <v>3911</v>
      </c>
      <c r="P1535" s="107" t="s">
        <v>3340</v>
      </c>
      <c r="Q1535" s="107" t="s">
        <v>1259</v>
      </c>
      <c r="R1535" s="107" t="s">
        <v>2052</v>
      </c>
      <c r="S1535" s="107"/>
      <c r="T1535" s="93">
        <v>2.3199999999999998</v>
      </c>
      <c r="U1535" s="109">
        <v>25</v>
      </c>
      <c r="V1535" s="110">
        <v>45200</v>
      </c>
      <c r="W1535" s="110">
        <v>45930</v>
      </c>
      <c r="X1535" s="107" t="s">
        <v>4686</v>
      </c>
      <c r="Y1535" s="107" t="s">
        <v>2054</v>
      </c>
      <c r="Z1535" s="107"/>
      <c r="AA1535" s="107" t="s">
        <v>2065</v>
      </c>
      <c r="AB1535" s="107"/>
      <c r="AC1535" s="107"/>
      <c r="AD1535" s="107" t="s">
        <v>1264</v>
      </c>
      <c r="AE1535" s="110">
        <v>42390</v>
      </c>
      <c r="AF1535" s="106" t="s">
        <v>2055</v>
      </c>
      <c r="AG1535" s="108">
        <v>1.3273026128082351E-4</v>
      </c>
      <c r="AH1535" s="108">
        <v>1.386118733367082E-4</v>
      </c>
      <c r="AI1535" s="108">
        <v>0.25985194681119772</v>
      </c>
      <c r="AJ1535" s="107" t="s">
        <v>1267</v>
      </c>
      <c r="AK1535" s="97">
        <v>187.8825061831528</v>
      </c>
      <c r="AL1535" s="108">
        <v>3.0973467529003498E-4</v>
      </c>
      <c r="AM1535" s="111"/>
      <c r="AN1535" s="112">
        <v>15</v>
      </c>
      <c r="AO1535" s="113" t="s">
        <v>3342</v>
      </c>
      <c r="AP1535" s="113" t="s">
        <v>1267</v>
      </c>
      <c r="AQ1535" s="113" t="s">
        <v>1365</v>
      </c>
      <c r="AR1535" s="114" t="s">
        <v>1267</v>
      </c>
      <c r="AS1535" s="114"/>
      <c r="AT1535" s="107"/>
    </row>
    <row r="1536" spans="1:46" x14ac:dyDescent="0.25">
      <c r="A1536" s="106" t="s">
        <v>2163</v>
      </c>
      <c r="B1536" s="107" t="s">
        <v>1271</v>
      </c>
      <c r="C1536" s="107" t="s">
        <v>1257</v>
      </c>
      <c r="D1536" s="107" t="s">
        <v>34</v>
      </c>
      <c r="E1536" s="107" t="s">
        <v>22</v>
      </c>
      <c r="F1536" s="107" t="s">
        <v>23</v>
      </c>
      <c r="G1536" s="107" t="s">
        <v>557</v>
      </c>
      <c r="H1536" s="107" t="s">
        <v>3338</v>
      </c>
      <c r="I1536" s="107" t="s">
        <v>2065</v>
      </c>
      <c r="J1536" s="107" t="s">
        <v>2049</v>
      </c>
      <c r="K1536" s="107" t="s">
        <v>2050</v>
      </c>
      <c r="L1536" s="108">
        <v>0.8</v>
      </c>
      <c r="M1536" s="93">
        <v>0.9</v>
      </c>
      <c r="N1536" s="108">
        <v>0.75</v>
      </c>
      <c r="O1536" s="107" t="s">
        <v>3911</v>
      </c>
      <c r="P1536" s="107" t="s">
        <v>3340</v>
      </c>
      <c r="Q1536" s="107" t="s">
        <v>1259</v>
      </c>
      <c r="R1536" s="107" t="s">
        <v>2052</v>
      </c>
      <c r="S1536" s="107"/>
      <c r="T1536" s="93">
        <v>2.3199999999999998</v>
      </c>
      <c r="U1536" s="109">
        <v>25</v>
      </c>
      <c r="V1536" s="110">
        <v>45200</v>
      </c>
      <c r="W1536" s="110">
        <v>45930</v>
      </c>
      <c r="X1536" s="107" t="s">
        <v>4686</v>
      </c>
      <c r="Y1536" s="107" t="s">
        <v>2054</v>
      </c>
      <c r="Z1536" s="107"/>
      <c r="AA1536" s="107" t="s">
        <v>2065</v>
      </c>
      <c r="AB1536" s="107"/>
      <c r="AC1536" s="107"/>
      <c r="AD1536" s="107" t="s">
        <v>1264</v>
      </c>
      <c r="AE1536" s="110">
        <v>42390</v>
      </c>
      <c r="AF1536" s="106" t="s">
        <v>2055</v>
      </c>
      <c r="AG1536" s="108">
        <v>1.3273026128082351E-4</v>
      </c>
      <c r="AH1536" s="108">
        <v>1.386118733367082E-4</v>
      </c>
      <c r="AI1536" s="108">
        <v>0.25985194681119772</v>
      </c>
      <c r="AJ1536" s="107" t="s">
        <v>1267</v>
      </c>
      <c r="AK1536" s="97">
        <v>187.8825061831528</v>
      </c>
      <c r="AL1536" s="108">
        <v>3.0973467529003498E-4</v>
      </c>
      <c r="AM1536" s="111"/>
      <c r="AN1536" s="112">
        <v>15</v>
      </c>
      <c r="AO1536" s="113" t="s">
        <v>3342</v>
      </c>
      <c r="AP1536" s="113" t="s">
        <v>1267</v>
      </c>
      <c r="AQ1536" s="113" t="s">
        <v>1365</v>
      </c>
      <c r="AR1536" s="114" t="s">
        <v>1267</v>
      </c>
      <c r="AS1536" s="114"/>
      <c r="AT1536" s="107"/>
    </row>
    <row r="1537" spans="1:46" x14ac:dyDescent="0.25">
      <c r="A1537" s="106" t="s">
        <v>2164</v>
      </c>
      <c r="B1537" s="107" t="s">
        <v>1256</v>
      </c>
      <c r="C1537" s="107" t="s">
        <v>1257</v>
      </c>
      <c r="D1537" s="107" t="s">
        <v>34</v>
      </c>
      <c r="E1537" s="107" t="s">
        <v>22</v>
      </c>
      <c r="F1537" s="107" t="s">
        <v>23</v>
      </c>
      <c r="G1537" s="107" t="s">
        <v>1175</v>
      </c>
      <c r="H1537" s="107" t="s">
        <v>3338</v>
      </c>
      <c r="I1537" s="107" t="s">
        <v>2123</v>
      </c>
      <c r="J1537" s="107" t="s">
        <v>2165</v>
      </c>
      <c r="K1537" s="107" t="s">
        <v>2050</v>
      </c>
      <c r="L1537" s="108">
        <v>15.90919067169534</v>
      </c>
      <c r="M1537" s="93">
        <v>45</v>
      </c>
      <c r="N1537" s="108">
        <v>14.24</v>
      </c>
      <c r="O1537" s="107" t="s">
        <v>3912</v>
      </c>
      <c r="P1537" s="107" t="s">
        <v>3340</v>
      </c>
      <c r="Q1537" s="107" t="s">
        <v>1259</v>
      </c>
      <c r="R1537" s="107" t="s">
        <v>2052</v>
      </c>
      <c r="S1537" s="107"/>
      <c r="T1537" s="93">
        <v>21.97</v>
      </c>
      <c r="U1537" s="109">
        <v>25</v>
      </c>
      <c r="V1537" s="110">
        <v>45200</v>
      </c>
      <c r="W1537" s="110">
        <v>45930</v>
      </c>
      <c r="X1537" s="107" t="s">
        <v>4687</v>
      </c>
      <c r="Y1537" s="107" t="s">
        <v>2167</v>
      </c>
      <c r="Z1537" s="107"/>
      <c r="AA1537" s="107" t="s">
        <v>2128</v>
      </c>
      <c r="AB1537" s="107"/>
      <c r="AC1537" s="107"/>
      <c r="AD1537" s="107" t="s">
        <v>1264</v>
      </c>
      <c r="AE1537" s="110">
        <v>42390</v>
      </c>
      <c r="AF1537" s="106" t="s">
        <v>2055</v>
      </c>
      <c r="AG1537" s="108">
        <v>2.5361278782986881E-3</v>
      </c>
      <c r="AH1537" s="108">
        <v>2.6485100898631432E-3</v>
      </c>
      <c r="AI1537" s="108">
        <v>0.5193422040431348</v>
      </c>
      <c r="AJ1537" s="107" t="s">
        <v>1267</v>
      </c>
      <c r="AK1537" s="97">
        <v>80.372374197172249</v>
      </c>
      <c r="AL1537" s="108">
        <v>5.918218929870672E-3</v>
      </c>
      <c r="AM1537" s="111">
        <v>45</v>
      </c>
      <c r="AN1537" s="112">
        <v>15</v>
      </c>
      <c r="AO1537" s="113" t="s">
        <v>3346</v>
      </c>
      <c r="AP1537" s="113" t="s">
        <v>1267</v>
      </c>
      <c r="AQ1537" s="113" t="s">
        <v>1365</v>
      </c>
      <c r="AR1537" s="114" t="s">
        <v>1267</v>
      </c>
      <c r="AS1537" s="114"/>
      <c r="AT1537" s="107"/>
    </row>
    <row r="1538" spans="1:46" x14ac:dyDescent="0.25">
      <c r="A1538" s="106" t="s">
        <v>2168</v>
      </c>
      <c r="B1538" s="107" t="s">
        <v>1256</v>
      </c>
      <c r="C1538" s="107" t="s">
        <v>1257</v>
      </c>
      <c r="D1538" s="107" t="s">
        <v>34</v>
      </c>
      <c r="E1538" s="107" t="s">
        <v>22</v>
      </c>
      <c r="F1538" s="107" t="s">
        <v>23</v>
      </c>
      <c r="G1538" s="107" t="s">
        <v>1175</v>
      </c>
      <c r="H1538" s="107" t="s">
        <v>3338</v>
      </c>
      <c r="I1538" s="107" t="s">
        <v>2123</v>
      </c>
      <c r="J1538" s="107" t="s">
        <v>2169</v>
      </c>
      <c r="K1538" s="107" t="s">
        <v>2050</v>
      </c>
      <c r="L1538" s="108">
        <v>7.7226910812374294</v>
      </c>
      <c r="M1538" s="93">
        <v>45</v>
      </c>
      <c r="N1538" s="108">
        <v>6.91</v>
      </c>
      <c r="O1538" s="107" t="s">
        <v>3913</v>
      </c>
      <c r="P1538" s="107" t="s">
        <v>3340</v>
      </c>
      <c r="Q1538" s="107" t="s">
        <v>1259</v>
      </c>
      <c r="R1538" s="107" t="s">
        <v>2052</v>
      </c>
      <c r="S1538" s="107"/>
      <c r="T1538" s="93">
        <v>21.97</v>
      </c>
      <c r="U1538" s="109">
        <v>25</v>
      </c>
      <c r="V1538" s="110">
        <v>45200</v>
      </c>
      <c r="W1538" s="110">
        <v>45930</v>
      </c>
      <c r="X1538" s="107" t="s">
        <v>4687</v>
      </c>
      <c r="Y1538" s="107" t="s">
        <v>2167</v>
      </c>
      <c r="Z1538" s="107"/>
      <c r="AA1538" s="107" t="s">
        <v>2128</v>
      </c>
      <c r="AB1538" s="107"/>
      <c r="AC1538" s="107"/>
      <c r="AD1538" s="107" t="s">
        <v>1264</v>
      </c>
      <c r="AE1538" s="110">
        <v>42390</v>
      </c>
      <c r="AF1538" s="106" t="s">
        <v>2055</v>
      </c>
      <c r="AG1538" s="108">
        <v>1.2310954435577051E-3</v>
      </c>
      <c r="AH1538" s="108">
        <v>1.285648382223697E-3</v>
      </c>
      <c r="AI1538" s="108">
        <v>0.25210078187130752</v>
      </c>
      <c r="AJ1538" s="107" t="s">
        <v>1267</v>
      </c>
      <c r="AK1538" s="97">
        <v>194.49819000390329</v>
      </c>
      <c r="AL1538" s="108">
        <v>2.872841082220327E-3</v>
      </c>
      <c r="AM1538" s="111">
        <v>45</v>
      </c>
      <c r="AN1538" s="112">
        <v>15</v>
      </c>
      <c r="AO1538" s="113" t="s">
        <v>3346</v>
      </c>
      <c r="AP1538" s="113" t="s">
        <v>1267</v>
      </c>
      <c r="AQ1538" s="113" t="s">
        <v>1365</v>
      </c>
      <c r="AR1538" s="114" t="s">
        <v>1267</v>
      </c>
      <c r="AS1538" s="114"/>
      <c r="AT1538" s="107"/>
    </row>
    <row r="1539" spans="1:46" x14ac:dyDescent="0.25">
      <c r="A1539" s="106" t="s">
        <v>2171</v>
      </c>
      <c r="B1539" s="107" t="s">
        <v>1269</v>
      </c>
      <c r="C1539" s="107" t="s">
        <v>1257</v>
      </c>
      <c r="D1539" s="107" t="s">
        <v>34</v>
      </c>
      <c r="E1539" s="107" t="s">
        <v>22</v>
      </c>
      <c r="F1539" s="107" t="s">
        <v>23</v>
      </c>
      <c r="G1539" s="107" t="s">
        <v>1175</v>
      </c>
      <c r="H1539" s="107" t="s">
        <v>3338</v>
      </c>
      <c r="I1539" s="107" t="s">
        <v>2123</v>
      </c>
      <c r="J1539" s="107" t="s">
        <v>2165</v>
      </c>
      <c r="K1539" s="107" t="s">
        <v>2050</v>
      </c>
      <c r="L1539" s="108">
        <v>18.155588511534301</v>
      </c>
      <c r="M1539" s="93">
        <v>45</v>
      </c>
      <c r="N1539" s="108">
        <v>16.239999999999998</v>
      </c>
      <c r="O1539" s="107" t="s">
        <v>3912</v>
      </c>
      <c r="P1539" s="107" t="s">
        <v>3340</v>
      </c>
      <c r="Q1539" s="107" t="s">
        <v>1259</v>
      </c>
      <c r="R1539" s="107" t="s">
        <v>2052</v>
      </c>
      <c r="S1539" s="107"/>
      <c r="T1539" s="93">
        <v>21.97</v>
      </c>
      <c r="U1539" s="109">
        <v>25</v>
      </c>
      <c r="V1539" s="110">
        <v>45200</v>
      </c>
      <c r="W1539" s="110">
        <v>45930</v>
      </c>
      <c r="X1539" s="107" t="s">
        <v>4687</v>
      </c>
      <c r="Y1539" s="107" t="s">
        <v>2167</v>
      </c>
      <c r="Z1539" s="107"/>
      <c r="AA1539" s="107" t="s">
        <v>2128</v>
      </c>
      <c r="AB1539" s="107"/>
      <c r="AC1539" s="107"/>
      <c r="AD1539" s="107" t="s">
        <v>1264</v>
      </c>
      <c r="AE1539" s="110">
        <v>42390</v>
      </c>
      <c r="AF1539" s="106" t="s">
        <v>2055</v>
      </c>
      <c r="AG1539" s="108">
        <v>2.8942323416201051E-3</v>
      </c>
      <c r="AH1539" s="108">
        <v>3.0224830635635241E-3</v>
      </c>
      <c r="AI1539" s="108">
        <v>0.59267397995649651</v>
      </c>
      <c r="AJ1539" s="107" t="s">
        <v>1267</v>
      </c>
      <c r="AK1539" s="97">
        <v>67.051563544411451</v>
      </c>
      <c r="AL1539" s="108">
        <v>6.7538789262907651E-3</v>
      </c>
      <c r="AM1539" s="111">
        <v>45</v>
      </c>
      <c r="AN1539" s="112">
        <v>15</v>
      </c>
      <c r="AO1539" s="113" t="s">
        <v>3346</v>
      </c>
      <c r="AP1539" s="113" t="s">
        <v>1267</v>
      </c>
      <c r="AQ1539" s="113" t="s">
        <v>1365</v>
      </c>
      <c r="AR1539" s="114" t="s">
        <v>1267</v>
      </c>
      <c r="AS1539" s="114"/>
      <c r="AT1539" s="107"/>
    </row>
    <row r="1540" spans="1:46" x14ac:dyDescent="0.25">
      <c r="A1540" s="106" t="s">
        <v>2172</v>
      </c>
      <c r="B1540" s="107" t="s">
        <v>1269</v>
      </c>
      <c r="C1540" s="107" t="s">
        <v>1257</v>
      </c>
      <c r="D1540" s="107" t="s">
        <v>34</v>
      </c>
      <c r="E1540" s="107" t="s">
        <v>22</v>
      </c>
      <c r="F1540" s="107" t="s">
        <v>23</v>
      </c>
      <c r="G1540" s="107" t="s">
        <v>1175</v>
      </c>
      <c r="H1540" s="107" t="s">
        <v>3338</v>
      </c>
      <c r="I1540" s="107" t="s">
        <v>2123</v>
      </c>
      <c r="J1540" s="107" t="s">
        <v>2169</v>
      </c>
      <c r="K1540" s="107" t="s">
        <v>2050</v>
      </c>
      <c r="L1540" s="108">
        <v>10.673183766399051</v>
      </c>
      <c r="M1540" s="93">
        <v>45</v>
      </c>
      <c r="N1540" s="108">
        <v>9.5500000000000007</v>
      </c>
      <c r="O1540" s="107" t="s">
        <v>3913</v>
      </c>
      <c r="P1540" s="107" t="s">
        <v>3340</v>
      </c>
      <c r="Q1540" s="107" t="s">
        <v>1259</v>
      </c>
      <c r="R1540" s="107" t="s">
        <v>2052</v>
      </c>
      <c r="S1540" s="107"/>
      <c r="T1540" s="93">
        <v>21.97</v>
      </c>
      <c r="U1540" s="109">
        <v>25</v>
      </c>
      <c r="V1540" s="110">
        <v>45200</v>
      </c>
      <c r="W1540" s="110">
        <v>45930</v>
      </c>
      <c r="X1540" s="107" t="s">
        <v>4687</v>
      </c>
      <c r="Y1540" s="107" t="s">
        <v>2167</v>
      </c>
      <c r="Z1540" s="107"/>
      <c r="AA1540" s="107" t="s">
        <v>2128</v>
      </c>
      <c r="AB1540" s="107"/>
      <c r="AC1540" s="107"/>
      <c r="AD1540" s="107" t="s">
        <v>1264</v>
      </c>
      <c r="AE1540" s="110">
        <v>42390</v>
      </c>
      <c r="AF1540" s="106" t="s">
        <v>2055</v>
      </c>
      <c r="AG1540" s="108">
        <v>1.701441604338073E-3</v>
      </c>
      <c r="AH1540" s="108">
        <v>1.7768367655913611E-3</v>
      </c>
      <c r="AI1540" s="108">
        <v>0.34841714426497628</v>
      </c>
      <c r="AJ1540" s="107" t="s">
        <v>1267</v>
      </c>
      <c r="AK1540" s="97">
        <v>133.18776978564091</v>
      </c>
      <c r="AL1540" s="108">
        <v>3.9704243611004501E-3</v>
      </c>
      <c r="AM1540" s="111">
        <v>45</v>
      </c>
      <c r="AN1540" s="112">
        <v>15</v>
      </c>
      <c r="AO1540" s="113" t="s">
        <v>3346</v>
      </c>
      <c r="AP1540" s="113" t="s">
        <v>1267</v>
      </c>
      <c r="AQ1540" s="113" t="s">
        <v>1365</v>
      </c>
      <c r="AR1540" s="114" t="s">
        <v>1267</v>
      </c>
      <c r="AS1540" s="114"/>
      <c r="AT1540" s="107"/>
    </row>
    <row r="1541" spans="1:46" x14ac:dyDescent="0.25">
      <c r="A1541" s="106" t="s">
        <v>2173</v>
      </c>
      <c r="B1541" s="107" t="s">
        <v>1271</v>
      </c>
      <c r="C1541" s="107" t="s">
        <v>1257</v>
      </c>
      <c r="D1541" s="107" t="s">
        <v>34</v>
      </c>
      <c r="E1541" s="107" t="s">
        <v>22</v>
      </c>
      <c r="F1541" s="107" t="s">
        <v>23</v>
      </c>
      <c r="G1541" s="107" t="s">
        <v>1175</v>
      </c>
      <c r="H1541" s="107" t="s">
        <v>3338</v>
      </c>
      <c r="I1541" s="107" t="s">
        <v>2123</v>
      </c>
      <c r="J1541" s="107" t="s">
        <v>2165</v>
      </c>
      <c r="K1541" s="107" t="s">
        <v>2050</v>
      </c>
      <c r="L1541" s="108">
        <v>18.155588511534301</v>
      </c>
      <c r="M1541" s="93">
        <v>45</v>
      </c>
      <c r="N1541" s="108">
        <v>16.239999999999998</v>
      </c>
      <c r="O1541" s="107" t="s">
        <v>3912</v>
      </c>
      <c r="P1541" s="107" t="s">
        <v>3340</v>
      </c>
      <c r="Q1541" s="107" t="s">
        <v>1259</v>
      </c>
      <c r="R1541" s="107" t="s">
        <v>2052</v>
      </c>
      <c r="S1541" s="107"/>
      <c r="T1541" s="93">
        <v>22.18</v>
      </c>
      <c r="U1541" s="109">
        <v>25</v>
      </c>
      <c r="V1541" s="110">
        <v>45200</v>
      </c>
      <c r="W1541" s="110">
        <v>45930</v>
      </c>
      <c r="X1541" s="107" t="s">
        <v>4687</v>
      </c>
      <c r="Y1541" s="107" t="s">
        <v>2167</v>
      </c>
      <c r="Z1541" s="107"/>
      <c r="AA1541" s="107" t="s">
        <v>2128</v>
      </c>
      <c r="AB1541" s="107"/>
      <c r="AC1541" s="107"/>
      <c r="AD1541" s="107" t="s">
        <v>1264</v>
      </c>
      <c r="AE1541" s="110">
        <v>42390</v>
      </c>
      <c r="AF1541" s="106" t="s">
        <v>2055</v>
      </c>
      <c r="AG1541" s="108">
        <v>2.8942323416201051E-3</v>
      </c>
      <c r="AH1541" s="108">
        <v>3.0224830635635241E-3</v>
      </c>
      <c r="AI1541" s="108">
        <v>0.59267397995649651</v>
      </c>
      <c r="AJ1541" s="107" t="s">
        <v>1267</v>
      </c>
      <c r="AK1541" s="97">
        <v>67.051563544411451</v>
      </c>
      <c r="AL1541" s="108">
        <v>6.7538789262907651E-3</v>
      </c>
      <c r="AM1541" s="111">
        <v>45</v>
      </c>
      <c r="AN1541" s="112">
        <v>15</v>
      </c>
      <c r="AO1541" s="113" t="s">
        <v>3346</v>
      </c>
      <c r="AP1541" s="113" t="s">
        <v>1267</v>
      </c>
      <c r="AQ1541" s="113" t="s">
        <v>1365</v>
      </c>
      <c r="AR1541" s="114" t="s">
        <v>1267</v>
      </c>
      <c r="AS1541" s="114"/>
      <c r="AT1541" s="107"/>
    </row>
    <row r="1542" spans="1:46" x14ac:dyDescent="0.25">
      <c r="A1542" s="106" t="s">
        <v>2174</v>
      </c>
      <c r="B1542" s="107" t="s">
        <v>1271</v>
      </c>
      <c r="C1542" s="107" t="s">
        <v>1257</v>
      </c>
      <c r="D1542" s="107" t="s">
        <v>34</v>
      </c>
      <c r="E1542" s="107" t="s">
        <v>22</v>
      </c>
      <c r="F1542" s="107" t="s">
        <v>23</v>
      </c>
      <c r="G1542" s="107" t="s">
        <v>1175</v>
      </c>
      <c r="H1542" s="107" t="s">
        <v>3338</v>
      </c>
      <c r="I1542" s="107" t="s">
        <v>2123</v>
      </c>
      <c r="J1542" s="107" t="s">
        <v>2169</v>
      </c>
      <c r="K1542" s="107" t="s">
        <v>2050</v>
      </c>
      <c r="L1542" s="108">
        <v>10.673183766399051</v>
      </c>
      <c r="M1542" s="93">
        <v>45</v>
      </c>
      <c r="N1542" s="108">
        <v>9.5500000000000007</v>
      </c>
      <c r="O1542" s="107" t="s">
        <v>3913</v>
      </c>
      <c r="P1542" s="107" t="s">
        <v>3340</v>
      </c>
      <c r="Q1542" s="107" t="s">
        <v>1259</v>
      </c>
      <c r="R1542" s="107" t="s">
        <v>2052</v>
      </c>
      <c r="S1542" s="107"/>
      <c r="T1542" s="93">
        <v>22.18</v>
      </c>
      <c r="U1542" s="109">
        <v>25</v>
      </c>
      <c r="V1542" s="110">
        <v>45200</v>
      </c>
      <c r="W1542" s="110">
        <v>45930</v>
      </c>
      <c r="X1542" s="107" t="s">
        <v>4687</v>
      </c>
      <c r="Y1542" s="107" t="s">
        <v>2167</v>
      </c>
      <c r="Z1542" s="107"/>
      <c r="AA1542" s="107" t="s">
        <v>2128</v>
      </c>
      <c r="AB1542" s="107"/>
      <c r="AC1542" s="107"/>
      <c r="AD1542" s="107" t="s">
        <v>1264</v>
      </c>
      <c r="AE1542" s="110">
        <v>42390</v>
      </c>
      <c r="AF1542" s="106" t="s">
        <v>2055</v>
      </c>
      <c r="AG1542" s="108">
        <v>1.701441604338073E-3</v>
      </c>
      <c r="AH1542" s="108">
        <v>1.7768367655913611E-3</v>
      </c>
      <c r="AI1542" s="108">
        <v>0.34841714426497628</v>
      </c>
      <c r="AJ1542" s="107" t="s">
        <v>1267</v>
      </c>
      <c r="AK1542" s="97">
        <v>133.18776978564091</v>
      </c>
      <c r="AL1542" s="108">
        <v>3.9704243611004501E-3</v>
      </c>
      <c r="AM1542" s="111">
        <v>45</v>
      </c>
      <c r="AN1542" s="112">
        <v>15</v>
      </c>
      <c r="AO1542" s="113" t="s">
        <v>3346</v>
      </c>
      <c r="AP1542" s="113" t="s">
        <v>1267</v>
      </c>
      <c r="AQ1542" s="113" t="s">
        <v>1365</v>
      </c>
      <c r="AR1542" s="114" t="s">
        <v>1267</v>
      </c>
      <c r="AS1542" s="114"/>
      <c r="AT1542" s="107"/>
    </row>
    <row r="1543" spans="1:46" x14ac:dyDescent="0.25">
      <c r="A1543" s="106" t="s">
        <v>2184</v>
      </c>
      <c r="B1543" s="107" t="s">
        <v>1256</v>
      </c>
      <c r="C1543" s="107" t="s">
        <v>1257</v>
      </c>
      <c r="D1543" s="107" t="s">
        <v>34</v>
      </c>
      <c r="E1543" s="107" t="s">
        <v>22</v>
      </c>
      <c r="F1543" s="107" t="s">
        <v>23</v>
      </c>
      <c r="G1543" s="107" t="s">
        <v>557</v>
      </c>
      <c r="H1543" s="107" t="s">
        <v>2047</v>
      </c>
      <c r="I1543" s="107" t="s">
        <v>2177</v>
      </c>
      <c r="J1543" s="107" t="s">
        <v>1963</v>
      </c>
      <c r="K1543" s="107" t="s">
        <v>2050</v>
      </c>
      <c r="L1543" s="108">
        <v>87.96</v>
      </c>
      <c r="M1543" s="93">
        <v>700</v>
      </c>
      <c r="N1543" s="108">
        <v>81.56</v>
      </c>
      <c r="O1543" s="107" t="s">
        <v>2185</v>
      </c>
      <c r="P1543" s="107" t="s">
        <v>2023</v>
      </c>
      <c r="Q1543" s="107" t="s">
        <v>1259</v>
      </c>
      <c r="R1543" s="107" t="s">
        <v>2052</v>
      </c>
      <c r="S1543" s="107"/>
      <c r="T1543" s="93">
        <v>332.27</v>
      </c>
      <c r="U1543" s="109">
        <v>20</v>
      </c>
      <c r="V1543" s="110">
        <v>45200</v>
      </c>
      <c r="W1543" s="110">
        <v>45930</v>
      </c>
      <c r="X1543" s="107" t="s">
        <v>2180</v>
      </c>
      <c r="Y1543" s="107" t="s">
        <v>1963</v>
      </c>
      <c r="Z1543" s="107"/>
      <c r="AA1543" s="107" t="s">
        <v>2181</v>
      </c>
      <c r="AB1543" s="107"/>
      <c r="AC1543" s="107"/>
      <c r="AD1543" s="107" t="s">
        <v>1331</v>
      </c>
      <c r="AE1543" s="110"/>
      <c r="AF1543" s="106"/>
      <c r="AG1543" s="108">
        <v>1.4530845785320759E-2</v>
      </c>
      <c r="AH1543" s="108">
        <v>1.5174744146767684E-2</v>
      </c>
      <c r="AI1543" s="108">
        <v>8.9635141831109294E-2</v>
      </c>
      <c r="AJ1543" s="107" t="s">
        <v>1267</v>
      </c>
      <c r="AK1543" s="97">
        <v>289.58847102381168</v>
      </c>
      <c r="AL1543" s="108">
        <v>4.2385839121904828E-2</v>
      </c>
      <c r="AM1543" s="111">
        <v>700</v>
      </c>
      <c r="AN1543" s="112">
        <v>15</v>
      </c>
      <c r="AO1543" s="113" t="s">
        <v>2027</v>
      </c>
      <c r="AP1543" s="113" t="s">
        <v>1267</v>
      </c>
      <c r="AQ1543" s="113" t="s">
        <v>1261</v>
      </c>
      <c r="AR1543" s="114" t="s">
        <v>1267</v>
      </c>
      <c r="AS1543" s="114"/>
      <c r="AT1543" s="107"/>
    </row>
    <row r="1544" spans="1:46" x14ac:dyDescent="0.25">
      <c r="A1544" s="106" t="s">
        <v>2186</v>
      </c>
      <c r="B1544" s="107" t="s">
        <v>1269</v>
      </c>
      <c r="C1544" s="107" t="s">
        <v>1257</v>
      </c>
      <c r="D1544" s="107" t="s">
        <v>34</v>
      </c>
      <c r="E1544" s="107" t="s">
        <v>22</v>
      </c>
      <c r="F1544" s="107" t="s">
        <v>23</v>
      </c>
      <c r="G1544" s="107" t="s">
        <v>557</v>
      </c>
      <c r="H1544" s="107" t="s">
        <v>2047</v>
      </c>
      <c r="I1544" s="107" t="s">
        <v>2177</v>
      </c>
      <c r="J1544" s="107" t="s">
        <v>1963</v>
      </c>
      <c r="K1544" s="107" t="s">
        <v>2050</v>
      </c>
      <c r="L1544" s="108">
        <v>125.81</v>
      </c>
      <c r="M1544" s="93">
        <v>700</v>
      </c>
      <c r="N1544" s="108">
        <v>116.66</v>
      </c>
      <c r="O1544" s="107" t="s">
        <v>2185</v>
      </c>
      <c r="P1544" s="107" t="s">
        <v>2023</v>
      </c>
      <c r="Q1544" s="107" t="s">
        <v>1259</v>
      </c>
      <c r="R1544" s="107" t="s">
        <v>2052</v>
      </c>
      <c r="S1544" s="107"/>
      <c r="T1544" s="93">
        <v>332.27</v>
      </c>
      <c r="U1544" s="109">
        <v>20</v>
      </c>
      <c r="V1544" s="110">
        <v>45200</v>
      </c>
      <c r="W1544" s="110">
        <v>45930</v>
      </c>
      <c r="X1544" s="107" t="s">
        <v>2180</v>
      </c>
      <c r="Y1544" s="107" t="s">
        <v>1963</v>
      </c>
      <c r="Z1544" s="107"/>
      <c r="AA1544" s="107" t="s">
        <v>2181</v>
      </c>
      <c r="AB1544" s="107"/>
      <c r="AC1544" s="107"/>
      <c r="AD1544" s="107" t="s">
        <v>1331</v>
      </c>
      <c r="AE1544" s="110"/>
      <c r="AF1544" s="106"/>
      <c r="AG1544" s="108">
        <v>2.0784311786605194E-2</v>
      </c>
      <c r="AH1544" s="108">
        <v>2.1705316971087761E-2</v>
      </c>
      <c r="AI1544" s="108">
        <v>0.12821034386975488</v>
      </c>
      <c r="AJ1544" s="107" t="s">
        <v>1267</v>
      </c>
      <c r="AK1544" s="97">
        <v>194.24859053164252</v>
      </c>
      <c r="AL1544" s="108">
        <v>6.0626924864656852E-2</v>
      </c>
      <c r="AM1544" s="111">
        <v>700</v>
      </c>
      <c r="AN1544" s="112">
        <v>15</v>
      </c>
      <c r="AO1544" s="113" t="s">
        <v>2027</v>
      </c>
      <c r="AP1544" s="113" t="s">
        <v>1267</v>
      </c>
      <c r="AQ1544" s="113" t="s">
        <v>1261</v>
      </c>
      <c r="AR1544" s="114" t="s">
        <v>1267</v>
      </c>
      <c r="AS1544" s="114"/>
      <c r="AT1544" s="107"/>
    </row>
    <row r="1545" spans="1:46" x14ac:dyDescent="0.25">
      <c r="A1545" s="106" t="s">
        <v>2187</v>
      </c>
      <c r="B1545" s="107" t="s">
        <v>1271</v>
      </c>
      <c r="C1545" s="107" t="s">
        <v>1257</v>
      </c>
      <c r="D1545" s="107" t="s">
        <v>34</v>
      </c>
      <c r="E1545" s="107" t="s">
        <v>22</v>
      </c>
      <c r="F1545" s="107" t="s">
        <v>23</v>
      </c>
      <c r="G1545" s="107" t="s">
        <v>557</v>
      </c>
      <c r="H1545" s="107" t="s">
        <v>2047</v>
      </c>
      <c r="I1545" s="107" t="s">
        <v>2177</v>
      </c>
      <c r="J1545" s="107" t="s">
        <v>1963</v>
      </c>
      <c r="K1545" s="107" t="s">
        <v>2050</v>
      </c>
      <c r="L1545" s="108">
        <v>148.31</v>
      </c>
      <c r="M1545" s="93">
        <v>700</v>
      </c>
      <c r="N1545" s="108">
        <v>137.52000000000001</v>
      </c>
      <c r="O1545" s="107" t="s">
        <v>2185</v>
      </c>
      <c r="P1545" s="107" t="s">
        <v>2023</v>
      </c>
      <c r="Q1545" s="107" t="s">
        <v>1259</v>
      </c>
      <c r="R1545" s="107" t="s">
        <v>2052</v>
      </c>
      <c r="S1545" s="107"/>
      <c r="T1545" s="93">
        <v>332.27</v>
      </c>
      <c r="U1545" s="109">
        <v>20</v>
      </c>
      <c r="V1545" s="110">
        <v>45200</v>
      </c>
      <c r="W1545" s="110">
        <v>45930</v>
      </c>
      <c r="X1545" s="107" t="s">
        <v>2180</v>
      </c>
      <c r="Y1545" s="107" t="s">
        <v>1963</v>
      </c>
      <c r="Z1545" s="107"/>
      <c r="AA1545" s="107" t="s">
        <v>2181</v>
      </c>
      <c r="AB1545" s="107"/>
      <c r="AC1545" s="107"/>
      <c r="AD1545" s="107" t="s">
        <v>1331</v>
      </c>
      <c r="AE1545" s="110"/>
      <c r="AF1545" s="106"/>
      <c r="AG1545" s="108">
        <v>2.4500759102468257E-2</v>
      </c>
      <c r="AH1545" s="108">
        <v>2.5586449424515594E-2</v>
      </c>
      <c r="AI1545" s="108">
        <v>0.15113566337192436</v>
      </c>
      <c r="AJ1545" s="107" t="s">
        <v>1267</v>
      </c>
      <c r="AK1545" s="97">
        <v>160.64442276275722</v>
      </c>
      <c r="AL1545" s="108">
        <v>7.1467638499808112E-2</v>
      </c>
      <c r="AM1545" s="111">
        <v>700</v>
      </c>
      <c r="AN1545" s="112">
        <v>15</v>
      </c>
      <c r="AO1545" s="113" t="s">
        <v>2027</v>
      </c>
      <c r="AP1545" s="113" t="s">
        <v>1267</v>
      </c>
      <c r="AQ1545" s="113" t="s">
        <v>1261</v>
      </c>
      <c r="AR1545" s="114" t="s">
        <v>1267</v>
      </c>
      <c r="AS1545" s="114"/>
      <c r="AT1545" s="107"/>
    </row>
    <row r="1546" spans="1:46" x14ac:dyDescent="0.25">
      <c r="A1546" s="106" t="s">
        <v>2285</v>
      </c>
      <c r="B1546" s="107" t="s">
        <v>1256</v>
      </c>
      <c r="C1546" s="107" t="s">
        <v>1257</v>
      </c>
      <c r="D1546" s="107" t="s">
        <v>34</v>
      </c>
      <c r="E1546" s="107" t="s">
        <v>22</v>
      </c>
      <c r="F1546" s="107" t="s">
        <v>23</v>
      </c>
      <c r="G1546" s="107" t="s">
        <v>557</v>
      </c>
      <c r="H1546" s="107" t="s">
        <v>3896</v>
      </c>
      <c r="I1546" s="107" t="s">
        <v>2177</v>
      </c>
      <c r="J1546" s="107" t="s">
        <v>1963</v>
      </c>
      <c r="K1546" s="107" t="s">
        <v>2050</v>
      </c>
      <c r="L1546" s="108">
        <v>2.87</v>
      </c>
      <c r="M1546" s="93">
        <v>700</v>
      </c>
      <c r="N1546" s="108">
        <v>2.66</v>
      </c>
      <c r="O1546" s="107" t="s">
        <v>3914</v>
      </c>
      <c r="P1546" s="107" t="s">
        <v>3340</v>
      </c>
      <c r="Q1546" s="107" t="s">
        <v>1259</v>
      </c>
      <c r="R1546" s="107" t="s">
        <v>2080</v>
      </c>
      <c r="S1546" s="107"/>
      <c r="T1546" s="93">
        <v>18.78</v>
      </c>
      <c r="U1546" s="109">
        <v>20</v>
      </c>
      <c r="V1546" s="110">
        <v>45200</v>
      </c>
      <c r="W1546" s="110">
        <v>45930</v>
      </c>
      <c r="X1546" s="107" t="s">
        <v>4689</v>
      </c>
      <c r="Y1546" s="107" t="s">
        <v>1963</v>
      </c>
      <c r="Z1546" s="107"/>
      <c r="AA1546" s="107" t="s">
        <v>2181</v>
      </c>
      <c r="AB1546" s="107"/>
      <c r="AC1546" s="107"/>
      <c r="AD1546" s="107" t="s">
        <v>1264</v>
      </c>
      <c r="AE1546" s="110">
        <v>44669</v>
      </c>
      <c r="AF1546" s="106" t="s">
        <v>3898</v>
      </c>
      <c r="AG1546" s="108">
        <v>1.0950000000000001E-3</v>
      </c>
      <c r="AH1546" s="108">
        <v>0</v>
      </c>
      <c r="AI1546" s="108">
        <v>0.13</v>
      </c>
      <c r="AJ1546" s="107" t="s">
        <v>1267</v>
      </c>
      <c r="AK1546" s="97">
        <v>362.64</v>
      </c>
      <c r="AL1546" s="108">
        <v>1.5E-3</v>
      </c>
      <c r="AM1546" s="111">
        <v>700</v>
      </c>
      <c r="AN1546" s="112">
        <v>15</v>
      </c>
      <c r="AO1546" s="113" t="s">
        <v>3346</v>
      </c>
      <c r="AP1546" s="113" t="s">
        <v>1267</v>
      </c>
      <c r="AQ1546" s="113" t="s">
        <v>1261</v>
      </c>
      <c r="AR1546" s="114" t="s">
        <v>1267</v>
      </c>
      <c r="AS1546" s="114"/>
      <c r="AT1546" s="107"/>
    </row>
    <row r="1547" spans="1:46" x14ac:dyDescent="0.25">
      <c r="A1547" s="106" t="s">
        <v>2287</v>
      </c>
      <c r="B1547" s="107" t="s">
        <v>1269</v>
      </c>
      <c r="C1547" s="107" t="s">
        <v>1257</v>
      </c>
      <c r="D1547" s="107" t="s">
        <v>34</v>
      </c>
      <c r="E1547" s="107" t="s">
        <v>22</v>
      </c>
      <c r="F1547" s="107" t="s">
        <v>23</v>
      </c>
      <c r="G1547" s="107" t="s">
        <v>557</v>
      </c>
      <c r="H1547" s="107" t="s">
        <v>3896</v>
      </c>
      <c r="I1547" s="107" t="s">
        <v>2177</v>
      </c>
      <c r="J1547" s="107" t="s">
        <v>1963</v>
      </c>
      <c r="K1547" s="107" t="s">
        <v>2050</v>
      </c>
      <c r="L1547" s="108">
        <v>3.81</v>
      </c>
      <c r="M1547" s="93">
        <v>700</v>
      </c>
      <c r="N1547" s="108">
        <v>3.54</v>
      </c>
      <c r="O1547" s="107" t="s">
        <v>3914</v>
      </c>
      <c r="P1547" s="107" t="s">
        <v>3340</v>
      </c>
      <c r="Q1547" s="107" t="s">
        <v>1259</v>
      </c>
      <c r="R1547" s="107" t="s">
        <v>2080</v>
      </c>
      <c r="S1547" s="107"/>
      <c r="T1547" s="93">
        <v>18.78</v>
      </c>
      <c r="U1547" s="109">
        <v>20</v>
      </c>
      <c r="V1547" s="110">
        <v>45200</v>
      </c>
      <c r="W1547" s="110">
        <v>45930</v>
      </c>
      <c r="X1547" s="107" t="s">
        <v>4689</v>
      </c>
      <c r="Y1547" s="107" t="s">
        <v>1963</v>
      </c>
      <c r="Z1547" s="107"/>
      <c r="AA1547" s="107" t="s">
        <v>2181</v>
      </c>
      <c r="AB1547" s="107"/>
      <c r="AC1547" s="107"/>
      <c r="AD1547" s="107" t="s">
        <v>1264</v>
      </c>
      <c r="AE1547" s="110">
        <v>44669</v>
      </c>
      <c r="AF1547" s="106" t="s">
        <v>3898</v>
      </c>
      <c r="AG1547" s="108">
        <v>1.456E-3</v>
      </c>
      <c r="AH1547" s="108">
        <v>0</v>
      </c>
      <c r="AI1547" s="108">
        <v>0.18</v>
      </c>
      <c r="AJ1547" s="107" t="s">
        <v>1267</v>
      </c>
      <c r="AK1547" s="97">
        <v>266.70999999999998</v>
      </c>
      <c r="AL1547" s="108">
        <v>2E-3</v>
      </c>
      <c r="AM1547" s="111">
        <v>700</v>
      </c>
      <c r="AN1547" s="112">
        <v>15</v>
      </c>
      <c r="AO1547" s="113" t="s">
        <v>3346</v>
      </c>
      <c r="AP1547" s="113" t="s">
        <v>1267</v>
      </c>
      <c r="AQ1547" s="113" t="s">
        <v>1261</v>
      </c>
      <c r="AR1547" s="114" t="s">
        <v>1267</v>
      </c>
      <c r="AS1547" s="114"/>
      <c r="AT1547" s="107"/>
    </row>
    <row r="1548" spans="1:46" x14ac:dyDescent="0.25">
      <c r="A1548" s="106" t="s">
        <v>2288</v>
      </c>
      <c r="B1548" s="107" t="s">
        <v>1271</v>
      </c>
      <c r="C1548" s="107" t="s">
        <v>1257</v>
      </c>
      <c r="D1548" s="107" t="s">
        <v>34</v>
      </c>
      <c r="E1548" s="107" t="s">
        <v>22</v>
      </c>
      <c r="F1548" s="107" t="s">
        <v>23</v>
      </c>
      <c r="G1548" s="107" t="s">
        <v>557</v>
      </c>
      <c r="H1548" s="107" t="s">
        <v>3896</v>
      </c>
      <c r="I1548" s="107" t="s">
        <v>2177</v>
      </c>
      <c r="J1548" s="107" t="s">
        <v>1963</v>
      </c>
      <c r="K1548" s="107" t="s">
        <v>2050</v>
      </c>
      <c r="L1548" s="108">
        <v>4.54</v>
      </c>
      <c r="M1548" s="93">
        <v>700</v>
      </c>
      <c r="N1548" s="108">
        <v>4.21</v>
      </c>
      <c r="O1548" s="107" t="s">
        <v>3914</v>
      </c>
      <c r="P1548" s="107" t="s">
        <v>3340</v>
      </c>
      <c r="Q1548" s="107" t="s">
        <v>1259</v>
      </c>
      <c r="R1548" s="107" t="s">
        <v>2080</v>
      </c>
      <c r="S1548" s="107"/>
      <c r="T1548" s="93">
        <v>18.78</v>
      </c>
      <c r="U1548" s="109">
        <v>20</v>
      </c>
      <c r="V1548" s="110">
        <v>45200</v>
      </c>
      <c r="W1548" s="110">
        <v>45930</v>
      </c>
      <c r="X1548" s="107" t="s">
        <v>4689</v>
      </c>
      <c r="Y1548" s="107" t="s">
        <v>1963</v>
      </c>
      <c r="Z1548" s="107"/>
      <c r="AA1548" s="107" t="s">
        <v>2181</v>
      </c>
      <c r="AB1548" s="107"/>
      <c r="AC1548" s="107"/>
      <c r="AD1548" s="107" t="s">
        <v>1264</v>
      </c>
      <c r="AE1548" s="110">
        <v>44669</v>
      </c>
      <c r="AF1548" s="106" t="s">
        <v>3898</v>
      </c>
      <c r="AG1548" s="108">
        <v>1.732E-3</v>
      </c>
      <c r="AH1548" s="108">
        <v>0</v>
      </c>
      <c r="AI1548" s="108">
        <v>0.21</v>
      </c>
      <c r="AJ1548" s="107" t="s">
        <v>1267</v>
      </c>
      <c r="AK1548" s="97">
        <v>220.41</v>
      </c>
      <c r="AL1548" s="108">
        <v>2E-3</v>
      </c>
      <c r="AM1548" s="111">
        <v>700</v>
      </c>
      <c r="AN1548" s="112">
        <v>15</v>
      </c>
      <c r="AO1548" s="113" t="s">
        <v>3346</v>
      </c>
      <c r="AP1548" s="113" t="s">
        <v>1267</v>
      </c>
      <c r="AQ1548" s="113" t="s">
        <v>1261</v>
      </c>
      <c r="AR1548" s="114" t="s">
        <v>1267</v>
      </c>
      <c r="AS1548" s="114"/>
      <c r="AT1548" s="107"/>
    </row>
    <row r="1549" spans="1:46" x14ac:dyDescent="0.25">
      <c r="A1549" s="106" t="s">
        <v>2289</v>
      </c>
      <c r="B1549" s="107" t="s">
        <v>1256</v>
      </c>
      <c r="C1549" s="107" t="s">
        <v>1257</v>
      </c>
      <c r="D1549" s="107" t="s">
        <v>34</v>
      </c>
      <c r="E1549" s="107" t="s">
        <v>22</v>
      </c>
      <c r="F1549" s="107" t="s">
        <v>23</v>
      </c>
      <c r="G1549" s="107" t="s">
        <v>1175</v>
      </c>
      <c r="H1549" s="107" t="s">
        <v>3338</v>
      </c>
      <c r="I1549" s="107" t="s">
        <v>2290</v>
      </c>
      <c r="J1549" s="107" t="s">
        <v>2291</v>
      </c>
      <c r="K1549" s="107" t="s">
        <v>2050</v>
      </c>
      <c r="L1549" s="108">
        <v>6.9403634753233634</v>
      </c>
      <c r="M1549" s="93">
        <v>10</v>
      </c>
      <c r="N1549" s="108">
        <v>6.21</v>
      </c>
      <c r="O1549" s="107" t="s">
        <v>3915</v>
      </c>
      <c r="P1549" s="107" t="s">
        <v>3340</v>
      </c>
      <c r="Q1549" s="107" t="s">
        <v>1259</v>
      </c>
      <c r="R1549" s="107" t="s">
        <v>2052</v>
      </c>
      <c r="S1549" s="107"/>
      <c r="T1549" s="93">
        <v>9.84</v>
      </c>
      <c r="U1549" s="109">
        <v>20</v>
      </c>
      <c r="V1549" s="110">
        <v>45200</v>
      </c>
      <c r="W1549" s="110">
        <v>45930</v>
      </c>
      <c r="X1549" s="107" t="s">
        <v>4682</v>
      </c>
      <c r="Y1549" s="107" t="s">
        <v>1963</v>
      </c>
      <c r="Z1549" s="107"/>
      <c r="AA1549" s="107" t="s">
        <v>2128</v>
      </c>
      <c r="AB1549" s="107"/>
      <c r="AC1549" s="107"/>
      <c r="AD1549" s="107" t="s">
        <v>1264</v>
      </c>
      <c r="AE1549" s="110">
        <v>42390</v>
      </c>
      <c r="AF1549" s="106" t="s">
        <v>2055</v>
      </c>
      <c r="AG1549" s="108">
        <v>1.1063824463810931E-3</v>
      </c>
      <c r="AH1549" s="108">
        <v>1.155409038148937E-3</v>
      </c>
      <c r="AI1549" s="108">
        <v>0.45365832752000063</v>
      </c>
      <c r="AJ1549" s="107" t="s">
        <v>1267</v>
      </c>
      <c r="AK1549" s="97">
        <v>95.96015184003231</v>
      </c>
      <c r="AL1549" s="108">
        <v>3.227269016025366E-3</v>
      </c>
      <c r="AM1549" s="111">
        <v>10</v>
      </c>
      <c r="AN1549" s="112">
        <v>15</v>
      </c>
      <c r="AO1549" s="113" t="s">
        <v>3346</v>
      </c>
      <c r="AP1549" s="113" t="s">
        <v>1267</v>
      </c>
      <c r="AQ1549" s="113" t="s">
        <v>1365</v>
      </c>
      <c r="AR1549" s="114" t="s">
        <v>1267</v>
      </c>
      <c r="AS1549" s="114"/>
      <c r="AT1549" s="107"/>
    </row>
    <row r="1550" spans="1:46" x14ac:dyDescent="0.25">
      <c r="A1550" s="106" t="s">
        <v>2293</v>
      </c>
      <c r="B1550" s="107" t="s">
        <v>1256</v>
      </c>
      <c r="C1550" s="107" t="s">
        <v>1257</v>
      </c>
      <c r="D1550" s="107" t="s">
        <v>34</v>
      </c>
      <c r="E1550" s="107" t="s">
        <v>22</v>
      </c>
      <c r="F1550" s="107" t="s">
        <v>23</v>
      </c>
      <c r="G1550" s="107" t="s">
        <v>1175</v>
      </c>
      <c r="H1550" s="107" t="s">
        <v>3338</v>
      </c>
      <c r="I1550" s="107" t="s">
        <v>2290</v>
      </c>
      <c r="J1550" s="107" t="s">
        <v>2294</v>
      </c>
      <c r="K1550" s="107" t="s">
        <v>2050</v>
      </c>
      <c r="L1550" s="108">
        <v>14.41718016613066</v>
      </c>
      <c r="M1550" s="93">
        <v>10</v>
      </c>
      <c r="N1550" s="108">
        <v>12.9</v>
      </c>
      <c r="O1550" s="107" t="s">
        <v>3916</v>
      </c>
      <c r="P1550" s="107" t="s">
        <v>3340</v>
      </c>
      <c r="Q1550" s="107" t="s">
        <v>1259</v>
      </c>
      <c r="R1550" s="107" t="s">
        <v>2052</v>
      </c>
      <c r="S1550" s="107"/>
      <c r="T1550" s="93">
        <v>9.84</v>
      </c>
      <c r="U1550" s="109">
        <v>20</v>
      </c>
      <c r="V1550" s="110">
        <v>45200</v>
      </c>
      <c r="W1550" s="110">
        <v>45930</v>
      </c>
      <c r="X1550" s="107" t="s">
        <v>4682</v>
      </c>
      <c r="Y1550" s="107" t="s">
        <v>1963</v>
      </c>
      <c r="Z1550" s="107"/>
      <c r="AA1550" s="107" t="s">
        <v>2128</v>
      </c>
      <c r="AB1550" s="107"/>
      <c r="AC1550" s="107"/>
      <c r="AD1550" s="107" t="s">
        <v>1264</v>
      </c>
      <c r="AE1550" s="110">
        <v>42390</v>
      </c>
      <c r="AF1550" s="106" t="s">
        <v>2055</v>
      </c>
      <c r="AG1550" s="108">
        <v>2.2982823765404338E-3</v>
      </c>
      <c r="AH1550" s="108">
        <v>2.4001250550919951E-3</v>
      </c>
      <c r="AI1550" s="108">
        <v>0.94238203301256152</v>
      </c>
      <c r="AJ1550" s="107" t="s">
        <v>1267</v>
      </c>
      <c r="AK1550" s="97">
        <v>32.043289093389859</v>
      </c>
      <c r="AL1550" s="108">
        <v>6.7039887772507578E-3</v>
      </c>
      <c r="AM1550" s="111">
        <v>10</v>
      </c>
      <c r="AN1550" s="112">
        <v>15</v>
      </c>
      <c r="AO1550" s="113" t="s">
        <v>3346</v>
      </c>
      <c r="AP1550" s="113" t="s">
        <v>1267</v>
      </c>
      <c r="AQ1550" s="113" t="s">
        <v>1365</v>
      </c>
      <c r="AR1550" s="114" t="s">
        <v>1267</v>
      </c>
      <c r="AS1550" s="114"/>
      <c r="AT1550" s="107"/>
    </row>
    <row r="1551" spans="1:46" x14ac:dyDescent="0.25">
      <c r="A1551" s="106" t="s">
        <v>2296</v>
      </c>
      <c r="B1551" s="107" t="s">
        <v>1256</v>
      </c>
      <c r="C1551" s="107" t="s">
        <v>1257</v>
      </c>
      <c r="D1551" s="107" t="s">
        <v>34</v>
      </c>
      <c r="E1551" s="107" t="s">
        <v>22</v>
      </c>
      <c r="F1551" s="107" t="s">
        <v>23</v>
      </c>
      <c r="G1551" s="107" t="s">
        <v>1175</v>
      </c>
      <c r="H1551" s="107" t="s">
        <v>3338</v>
      </c>
      <c r="I1551" s="107" t="s">
        <v>2290</v>
      </c>
      <c r="J1551" s="107" t="s">
        <v>2297</v>
      </c>
      <c r="K1551" s="107" t="s">
        <v>2050</v>
      </c>
      <c r="L1551" s="108">
        <v>14.41718016613066</v>
      </c>
      <c r="M1551" s="93">
        <v>10</v>
      </c>
      <c r="N1551" s="108">
        <v>12.9</v>
      </c>
      <c r="O1551" s="107" t="s">
        <v>3917</v>
      </c>
      <c r="P1551" s="107" t="s">
        <v>3340</v>
      </c>
      <c r="Q1551" s="107" t="s">
        <v>1259</v>
      </c>
      <c r="R1551" s="107" t="s">
        <v>2052</v>
      </c>
      <c r="S1551" s="107"/>
      <c r="T1551" s="93">
        <v>9.84</v>
      </c>
      <c r="U1551" s="109">
        <v>20</v>
      </c>
      <c r="V1551" s="110">
        <v>45200</v>
      </c>
      <c r="W1551" s="110">
        <v>45930</v>
      </c>
      <c r="X1551" s="107" t="s">
        <v>4682</v>
      </c>
      <c r="Y1551" s="107" t="s">
        <v>1963</v>
      </c>
      <c r="Z1551" s="107"/>
      <c r="AA1551" s="107" t="s">
        <v>2128</v>
      </c>
      <c r="AB1551" s="107"/>
      <c r="AC1551" s="107"/>
      <c r="AD1551" s="107" t="s">
        <v>1264</v>
      </c>
      <c r="AE1551" s="110">
        <v>42390</v>
      </c>
      <c r="AF1551" s="106" t="s">
        <v>2055</v>
      </c>
      <c r="AG1551" s="108">
        <v>2.2982823765404338E-3</v>
      </c>
      <c r="AH1551" s="108">
        <v>2.4001250550919951E-3</v>
      </c>
      <c r="AI1551" s="108">
        <v>0.94238203301256152</v>
      </c>
      <c r="AJ1551" s="107" t="s">
        <v>1267</v>
      </c>
      <c r="AK1551" s="97">
        <v>32.043289093389859</v>
      </c>
      <c r="AL1551" s="108">
        <v>6.7039887772507578E-3</v>
      </c>
      <c r="AM1551" s="111">
        <v>10</v>
      </c>
      <c r="AN1551" s="112">
        <v>15</v>
      </c>
      <c r="AO1551" s="113" t="s">
        <v>3346</v>
      </c>
      <c r="AP1551" s="113" t="s">
        <v>1267</v>
      </c>
      <c r="AQ1551" s="113" t="s">
        <v>1365</v>
      </c>
      <c r="AR1551" s="114" t="s">
        <v>1267</v>
      </c>
      <c r="AS1551" s="114"/>
      <c r="AT1551" s="107"/>
    </row>
    <row r="1552" spans="1:46" x14ac:dyDescent="0.25">
      <c r="A1552" s="106" t="s">
        <v>2299</v>
      </c>
      <c r="B1552" s="107" t="s">
        <v>1269</v>
      </c>
      <c r="C1552" s="107" t="s">
        <v>1257</v>
      </c>
      <c r="D1552" s="107" t="s">
        <v>34</v>
      </c>
      <c r="E1552" s="107" t="s">
        <v>22</v>
      </c>
      <c r="F1552" s="107" t="s">
        <v>23</v>
      </c>
      <c r="G1552" s="107" t="s">
        <v>1175</v>
      </c>
      <c r="H1552" s="107" t="s">
        <v>3338</v>
      </c>
      <c r="I1552" s="107" t="s">
        <v>2290</v>
      </c>
      <c r="J1552" s="107" t="s">
        <v>2291</v>
      </c>
      <c r="K1552" s="107" t="s">
        <v>2050</v>
      </c>
      <c r="L1552" s="108">
        <v>9.3096985103773928</v>
      </c>
      <c r="M1552" s="93">
        <v>10</v>
      </c>
      <c r="N1552" s="108">
        <v>8.33</v>
      </c>
      <c r="O1552" s="107" t="s">
        <v>3915</v>
      </c>
      <c r="P1552" s="107" t="s">
        <v>3340</v>
      </c>
      <c r="Q1552" s="107" t="s">
        <v>1259</v>
      </c>
      <c r="R1552" s="107" t="s">
        <v>2052</v>
      </c>
      <c r="S1552" s="107"/>
      <c r="T1552" s="93">
        <v>9.84</v>
      </c>
      <c r="U1552" s="109">
        <v>20</v>
      </c>
      <c r="V1552" s="110">
        <v>45200</v>
      </c>
      <c r="W1552" s="110">
        <v>45930</v>
      </c>
      <c r="X1552" s="107" t="s">
        <v>4682</v>
      </c>
      <c r="Y1552" s="107" t="s">
        <v>1963</v>
      </c>
      <c r="Z1552" s="107"/>
      <c r="AA1552" s="107" t="s">
        <v>2128</v>
      </c>
      <c r="AB1552" s="107"/>
      <c r="AC1552" s="107"/>
      <c r="AD1552" s="107" t="s">
        <v>1264</v>
      </c>
      <c r="AE1552" s="110">
        <v>42390</v>
      </c>
      <c r="AF1552" s="106" t="s">
        <v>2055</v>
      </c>
      <c r="AG1552" s="108">
        <v>1.4840846664016911E-3</v>
      </c>
      <c r="AH1552" s="108">
        <v>1.549848194489637E-3</v>
      </c>
      <c r="AI1552" s="108">
        <v>0.60853041356547566</v>
      </c>
      <c r="AJ1552" s="107" t="s">
        <v>1267</v>
      </c>
      <c r="AK1552" s="97">
        <v>64.593374413453134</v>
      </c>
      <c r="AL1552" s="108">
        <v>4.3290098073254912E-3</v>
      </c>
      <c r="AM1552" s="111">
        <v>10</v>
      </c>
      <c r="AN1552" s="112">
        <v>15</v>
      </c>
      <c r="AO1552" s="113" t="s">
        <v>3346</v>
      </c>
      <c r="AP1552" s="113" t="s">
        <v>1267</v>
      </c>
      <c r="AQ1552" s="113" t="s">
        <v>1365</v>
      </c>
      <c r="AR1552" s="114" t="s">
        <v>1267</v>
      </c>
      <c r="AS1552" s="114"/>
      <c r="AT1552" s="107"/>
    </row>
    <row r="1553" spans="1:46" x14ac:dyDescent="0.25">
      <c r="A1553" s="106" t="s">
        <v>2300</v>
      </c>
      <c r="B1553" s="107" t="s">
        <v>1269</v>
      </c>
      <c r="C1553" s="107" t="s">
        <v>1257</v>
      </c>
      <c r="D1553" s="107" t="s">
        <v>34</v>
      </c>
      <c r="E1553" s="107" t="s">
        <v>22</v>
      </c>
      <c r="F1553" s="107" t="s">
        <v>23</v>
      </c>
      <c r="G1553" s="107" t="s">
        <v>1175</v>
      </c>
      <c r="H1553" s="107" t="s">
        <v>3338</v>
      </c>
      <c r="I1553" s="107" t="s">
        <v>2290</v>
      </c>
      <c r="J1553" s="107" t="s">
        <v>2294</v>
      </c>
      <c r="K1553" s="107" t="s">
        <v>2050</v>
      </c>
      <c r="L1553" s="108">
        <v>16.28917836599646</v>
      </c>
      <c r="M1553" s="93">
        <v>10</v>
      </c>
      <c r="N1553" s="108">
        <v>14.58</v>
      </c>
      <c r="O1553" s="107" t="s">
        <v>3916</v>
      </c>
      <c r="P1553" s="107" t="s">
        <v>3340</v>
      </c>
      <c r="Q1553" s="107" t="s">
        <v>1259</v>
      </c>
      <c r="R1553" s="107" t="s">
        <v>2052</v>
      </c>
      <c r="S1553" s="107"/>
      <c r="T1553" s="93">
        <v>9.84</v>
      </c>
      <c r="U1553" s="109">
        <v>20</v>
      </c>
      <c r="V1553" s="110">
        <v>45200</v>
      </c>
      <c r="W1553" s="110">
        <v>45930</v>
      </c>
      <c r="X1553" s="107" t="s">
        <v>4682</v>
      </c>
      <c r="Y1553" s="107" t="s">
        <v>1963</v>
      </c>
      <c r="Z1553" s="107"/>
      <c r="AA1553" s="107" t="s">
        <v>2128</v>
      </c>
      <c r="AB1553" s="107"/>
      <c r="AC1553" s="107"/>
      <c r="AD1553" s="107" t="s">
        <v>1264</v>
      </c>
      <c r="AE1553" s="110">
        <v>42390</v>
      </c>
      <c r="AF1553" s="106" t="s">
        <v>2055</v>
      </c>
      <c r="AG1553" s="108">
        <v>2.5967027626416141E-3</v>
      </c>
      <c r="AH1553" s="108">
        <v>2.7117691998423121E-3</v>
      </c>
      <c r="AI1553" s="108">
        <v>1.064745591562642</v>
      </c>
      <c r="AJ1553" s="107" t="s">
        <v>26</v>
      </c>
      <c r="AK1553" s="97">
        <v>25.224815222864098</v>
      </c>
      <c r="AL1553" s="108">
        <v>7.5744679401883574E-3</v>
      </c>
      <c r="AM1553" s="111">
        <v>10</v>
      </c>
      <c r="AN1553" s="112">
        <v>15</v>
      </c>
      <c r="AO1553" s="113" t="s">
        <v>3346</v>
      </c>
      <c r="AP1553" s="113" t="s">
        <v>1267</v>
      </c>
      <c r="AQ1553" s="113" t="s">
        <v>1365</v>
      </c>
      <c r="AR1553" s="114" t="s">
        <v>1267</v>
      </c>
      <c r="AS1553" s="114"/>
      <c r="AT1553" s="107"/>
    </row>
    <row r="1554" spans="1:46" x14ac:dyDescent="0.25">
      <c r="A1554" s="106" t="s">
        <v>2301</v>
      </c>
      <c r="B1554" s="107" t="s">
        <v>1269</v>
      </c>
      <c r="C1554" s="107" t="s">
        <v>1257</v>
      </c>
      <c r="D1554" s="107" t="s">
        <v>34</v>
      </c>
      <c r="E1554" s="107" t="s">
        <v>22</v>
      </c>
      <c r="F1554" s="107" t="s">
        <v>23</v>
      </c>
      <c r="G1554" s="107" t="s">
        <v>1175</v>
      </c>
      <c r="H1554" s="107" t="s">
        <v>3338</v>
      </c>
      <c r="I1554" s="107" t="s">
        <v>2290</v>
      </c>
      <c r="J1554" s="107" t="s">
        <v>2297</v>
      </c>
      <c r="K1554" s="107" t="s">
        <v>2050</v>
      </c>
      <c r="L1554" s="108">
        <v>16.28917836599646</v>
      </c>
      <c r="M1554" s="93">
        <v>10</v>
      </c>
      <c r="N1554" s="108">
        <v>14.58</v>
      </c>
      <c r="O1554" s="107" t="s">
        <v>3917</v>
      </c>
      <c r="P1554" s="107" t="s">
        <v>3340</v>
      </c>
      <c r="Q1554" s="107" t="s">
        <v>1259</v>
      </c>
      <c r="R1554" s="107" t="s">
        <v>2052</v>
      </c>
      <c r="S1554" s="107"/>
      <c r="T1554" s="93">
        <v>9.84</v>
      </c>
      <c r="U1554" s="109">
        <v>20</v>
      </c>
      <c r="V1554" s="110">
        <v>45200</v>
      </c>
      <c r="W1554" s="110">
        <v>45930</v>
      </c>
      <c r="X1554" s="107" t="s">
        <v>4682</v>
      </c>
      <c r="Y1554" s="107" t="s">
        <v>1963</v>
      </c>
      <c r="Z1554" s="107"/>
      <c r="AA1554" s="107" t="s">
        <v>2128</v>
      </c>
      <c r="AB1554" s="107"/>
      <c r="AC1554" s="107"/>
      <c r="AD1554" s="107" t="s">
        <v>1264</v>
      </c>
      <c r="AE1554" s="110">
        <v>42390</v>
      </c>
      <c r="AF1554" s="106" t="s">
        <v>2055</v>
      </c>
      <c r="AG1554" s="108">
        <v>2.5967027626416141E-3</v>
      </c>
      <c r="AH1554" s="108">
        <v>2.7117691998423121E-3</v>
      </c>
      <c r="AI1554" s="108">
        <v>1.064745591562642</v>
      </c>
      <c r="AJ1554" s="107" t="s">
        <v>26</v>
      </c>
      <c r="AK1554" s="97">
        <v>25.224815222864098</v>
      </c>
      <c r="AL1554" s="108">
        <v>7.5744679401883574E-3</v>
      </c>
      <c r="AM1554" s="111">
        <v>10</v>
      </c>
      <c r="AN1554" s="112">
        <v>15</v>
      </c>
      <c r="AO1554" s="113" t="s">
        <v>3346</v>
      </c>
      <c r="AP1554" s="113" t="s">
        <v>1267</v>
      </c>
      <c r="AQ1554" s="113" t="s">
        <v>1365</v>
      </c>
      <c r="AR1554" s="114" t="s">
        <v>1267</v>
      </c>
      <c r="AS1554" s="114"/>
      <c r="AT1554" s="107"/>
    </row>
    <row r="1555" spans="1:46" x14ac:dyDescent="0.25">
      <c r="A1555" s="106" t="s">
        <v>2302</v>
      </c>
      <c r="B1555" s="107" t="s">
        <v>1271</v>
      </c>
      <c r="C1555" s="107" t="s">
        <v>1257</v>
      </c>
      <c r="D1555" s="107" t="s">
        <v>34</v>
      </c>
      <c r="E1555" s="107" t="s">
        <v>22</v>
      </c>
      <c r="F1555" s="107" t="s">
        <v>23</v>
      </c>
      <c r="G1555" s="107" t="s">
        <v>1175</v>
      </c>
      <c r="H1555" s="107" t="s">
        <v>3338</v>
      </c>
      <c r="I1555" s="107" t="s">
        <v>2290</v>
      </c>
      <c r="J1555" s="107" t="s">
        <v>2291</v>
      </c>
      <c r="K1555" s="107" t="s">
        <v>2050</v>
      </c>
      <c r="L1555" s="108">
        <v>9.3096985103773928</v>
      </c>
      <c r="M1555" s="93">
        <v>10</v>
      </c>
      <c r="N1555" s="108">
        <v>8.33</v>
      </c>
      <c r="O1555" s="107" t="s">
        <v>3915</v>
      </c>
      <c r="P1555" s="107" t="s">
        <v>3340</v>
      </c>
      <c r="Q1555" s="107" t="s">
        <v>1259</v>
      </c>
      <c r="R1555" s="107" t="s">
        <v>2052</v>
      </c>
      <c r="S1555" s="107"/>
      <c r="T1555" s="93">
        <v>9.84</v>
      </c>
      <c r="U1555" s="109">
        <v>20</v>
      </c>
      <c r="V1555" s="110">
        <v>45200</v>
      </c>
      <c r="W1555" s="110">
        <v>45930</v>
      </c>
      <c r="X1555" s="107" t="s">
        <v>4682</v>
      </c>
      <c r="Y1555" s="107" t="s">
        <v>1963</v>
      </c>
      <c r="Z1555" s="107"/>
      <c r="AA1555" s="107" t="s">
        <v>2128</v>
      </c>
      <c r="AB1555" s="107"/>
      <c r="AC1555" s="107"/>
      <c r="AD1555" s="107" t="s">
        <v>1264</v>
      </c>
      <c r="AE1555" s="110">
        <v>42390</v>
      </c>
      <c r="AF1555" s="106" t="s">
        <v>2055</v>
      </c>
      <c r="AG1555" s="108">
        <v>1.4840846664016911E-3</v>
      </c>
      <c r="AH1555" s="108">
        <v>1.549848194489637E-3</v>
      </c>
      <c r="AI1555" s="108">
        <v>0.60853041356547566</v>
      </c>
      <c r="AJ1555" s="107" t="s">
        <v>1267</v>
      </c>
      <c r="AK1555" s="97">
        <v>64.593374413453134</v>
      </c>
      <c r="AL1555" s="108">
        <v>4.3290098073254912E-3</v>
      </c>
      <c r="AM1555" s="111">
        <v>10</v>
      </c>
      <c r="AN1555" s="112">
        <v>15</v>
      </c>
      <c r="AO1555" s="113" t="s">
        <v>3346</v>
      </c>
      <c r="AP1555" s="113" t="s">
        <v>1267</v>
      </c>
      <c r="AQ1555" s="113" t="s">
        <v>1365</v>
      </c>
      <c r="AR1555" s="114" t="s">
        <v>1267</v>
      </c>
      <c r="AS1555" s="114"/>
      <c r="AT1555" s="107"/>
    </row>
    <row r="1556" spans="1:46" x14ac:dyDescent="0.25">
      <c r="A1556" s="106" t="s">
        <v>2303</v>
      </c>
      <c r="B1556" s="107" t="s">
        <v>1271</v>
      </c>
      <c r="C1556" s="107" t="s">
        <v>1257</v>
      </c>
      <c r="D1556" s="107" t="s">
        <v>34</v>
      </c>
      <c r="E1556" s="107" t="s">
        <v>22</v>
      </c>
      <c r="F1556" s="107" t="s">
        <v>23</v>
      </c>
      <c r="G1556" s="107" t="s">
        <v>1175</v>
      </c>
      <c r="H1556" s="107" t="s">
        <v>3338</v>
      </c>
      <c r="I1556" s="107" t="s">
        <v>2290</v>
      </c>
      <c r="J1556" s="107" t="s">
        <v>2294</v>
      </c>
      <c r="K1556" s="107" t="s">
        <v>2050</v>
      </c>
      <c r="L1556" s="108">
        <v>16.28917836599646</v>
      </c>
      <c r="M1556" s="93">
        <v>10</v>
      </c>
      <c r="N1556" s="108">
        <v>14.58</v>
      </c>
      <c r="O1556" s="107" t="s">
        <v>3916</v>
      </c>
      <c r="P1556" s="107" t="s">
        <v>3340</v>
      </c>
      <c r="Q1556" s="107" t="s">
        <v>1259</v>
      </c>
      <c r="R1556" s="107" t="s">
        <v>2052</v>
      </c>
      <c r="S1556" s="107"/>
      <c r="T1556" s="93">
        <v>9.84</v>
      </c>
      <c r="U1556" s="109">
        <v>20</v>
      </c>
      <c r="V1556" s="110">
        <v>45200</v>
      </c>
      <c r="W1556" s="110">
        <v>45930</v>
      </c>
      <c r="X1556" s="107" t="s">
        <v>4682</v>
      </c>
      <c r="Y1556" s="107" t="s">
        <v>1963</v>
      </c>
      <c r="Z1556" s="107"/>
      <c r="AA1556" s="107" t="s">
        <v>2128</v>
      </c>
      <c r="AB1556" s="107"/>
      <c r="AC1556" s="107"/>
      <c r="AD1556" s="107" t="s">
        <v>1264</v>
      </c>
      <c r="AE1556" s="110">
        <v>42390</v>
      </c>
      <c r="AF1556" s="106" t="s">
        <v>2055</v>
      </c>
      <c r="AG1556" s="108">
        <v>2.5967027626416141E-3</v>
      </c>
      <c r="AH1556" s="108">
        <v>2.7117691998423121E-3</v>
      </c>
      <c r="AI1556" s="108">
        <v>1.064745591562642</v>
      </c>
      <c r="AJ1556" s="107" t="s">
        <v>26</v>
      </c>
      <c r="AK1556" s="97">
        <v>25.224815222864098</v>
      </c>
      <c r="AL1556" s="108">
        <v>7.5744679401883574E-3</v>
      </c>
      <c r="AM1556" s="111">
        <v>10</v>
      </c>
      <c r="AN1556" s="112">
        <v>15</v>
      </c>
      <c r="AO1556" s="113" t="s">
        <v>3346</v>
      </c>
      <c r="AP1556" s="113" t="s">
        <v>1267</v>
      </c>
      <c r="AQ1556" s="113" t="s">
        <v>1365</v>
      </c>
      <c r="AR1556" s="114" t="s">
        <v>1267</v>
      </c>
      <c r="AS1556" s="114"/>
      <c r="AT1556" s="107"/>
    </row>
    <row r="1557" spans="1:46" x14ac:dyDescent="0.25">
      <c r="A1557" s="106" t="s">
        <v>2304</v>
      </c>
      <c r="B1557" s="107" t="s">
        <v>1271</v>
      </c>
      <c r="C1557" s="107" t="s">
        <v>1257</v>
      </c>
      <c r="D1557" s="107" t="s">
        <v>34</v>
      </c>
      <c r="E1557" s="107" t="s">
        <v>22</v>
      </c>
      <c r="F1557" s="107" t="s">
        <v>23</v>
      </c>
      <c r="G1557" s="107" t="s">
        <v>1175</v>
      </c>
      <c r="H1557" s="107" t="s">
        <v>3338</v>
      </c>
      <c r="I1557" s="107" t="s">
        <v>2290</v>
      </c>
      <c r="J1557" s="107" t="s">
        <v>2297</v>
      </c>
      <c r="K1557" s="107" t="s">
        <v>2050</v>
      </c>
      <c r="L1557" s="108">
        <v>16.28917836599646</v>
      </c>
      <c r="M1557" s="93">
        <v>10</v>
      </c>
      <c r="N1557" s="108">
        <v>14.58</v>
      </c>
      <c r="O1557" s="107" t="s">
        <v>3917</v>
      </c>
      <c r="P1557" s="107" t="s">
        <v>3340</v>
      </c>
      <c r="Q1557" s="107" t="s">
        <v>1259</v>
      </c>
      <c r="R1557" s="107" t="s">
        <v>2052</v>
      </c>
      <c r="S1557" s="107"/>
      <c r="T1557" s="93">
        <v>9.84</v>
      </c>
      <c r="U1557" s="109">
        <v>20</v>
      </c>
      <c r="V1557" s="110">
        <v>45200</v>
      </c>
      <c r="W1557" s="110">
        <v>45930</v>
      </c>
      <c r="X1557" s="107" t="s">
        <v>4682</v>
      </c>
      <c r="Y1557" s="107" t="s">
        <v>1963</v>
      </c>
      <c r="Z1557" s="107"/>
      <c r="AA1557" s="107" t="s">
        <v>2128</v>
      </c>
      <c r="AB1557" s="107"/>
      <c r="AC1557" s="107"/>
      <c r="AD1557" s="107" t="s">
        <v>1264</v>
      </c>
      <c r="AE1557" s="110">
        <v>42390</v>
      </c>
      <c r="AF1557" s="106" t="s">
        <v>2055</v>
      </c>
      <c r="AG1557" s="108">
        <v>2.5967027626416141E-3</v>
      </c>
      <c r="AH1557" s="108">
        <v>2.7117691998423121E-3</v>
      </c>
      <c r="AI1557" s="108">
        <v>1.064745591562642</v>
      </c>
      <c r="AJ1557" s="107" t="s">
        <v>26</v>
      </c>
      <c r="AK1557" s="97">
        <v>25.224815222864098</v>
      </c>
      <c r="AL1557" s="108">
        <v>7.5744679401883574E-3</v>
      </c>
      <c r="AM1557" s="111">
        <v>10</v>
      </c>
      <c r="AN1557" s="112">
        <v>15</v>
      </c>
      <c r="AO1557" s="113" t="s">
        <v>3346</v>
      </c>
      <c r="AP1557" s="113" t="s">
        <v>1267</v>
      </c>
      <c r="AQ1557" s="113" t="s">
        <v>1365</v>
      </c>
      <c r="AR1557" s="114" t="s">
        <v>1267</v>
      </c>
      <c r="AS1557" s="114"/>
      <c r="AT1557" s="107"/>
    </row>
    <row r="1558" spans="1:46" x14ac:dyDescent="0.25">
      <c r="A1558" s="106" t="s">
        <v>2380</v>
      </c>
      <c r="B1558" s="107" t="s">
        <v>1256</v>
      </c>
      <c r="C1558" s="107" t="s">
        <v>1257</v>
      </c>
      <c r="D1558" s="107" t="s">
        <v>34</v>
      </c>
      <c r="E1558" s="107" t="s">
        <v>22</v>
      </c>
      <c r="F1558" s="107" t="s">
        <v>45</v>
      </c>
      <c r="G1558" s="107" t="s">
        <v>2373</v>
      </c>
      <c r="H1558" s="107" t="s">
        <v>3344</v>
      </c>
      <c r="I1558" s="107" t="s">
        <v>2374</v>
      </c>
      <c r="J1558" s="107"/>
      <c r="K1558" s="107" t="s">
        <v>2050</v>
      </c>
      <c r="L1558" s="108">
        <v>487</v>
      </c>
      <c r="M1558" s="93">
        <v>750</v>
      </c>
      <c r="N1558" s="108">
        <v>436</v>
      </c>
      <c r="O1558" s="107" t="s">
        <v>3345</v>
      </c>
      <c r="P1558" s="107" t="s">
        <v>3340</v>
      </c>
      <c r="Q1558" s="107" t="s">
        <v>1259</v>
      </c>
      <c r="R1558" s="107" t="s">
        <v>2179</v>
      </c>
      <c r="S1558" s="107"/>
      <c r="T1558" s="93">
        <v>440</v>
      </c>
      <c r="U1558" s="109">
        <v>20</v>
      </c>
      <c r="V1558" s="110">
        <v>45200</v>
      </c>
      <c r="W1558" s="110">
        <v>45747</v>
      </c>
      <c r="X1558" s="107" t="s">
        <v>4586</v>
      </c>
      <c r="Y1558" s="107"/>
      <c r="Z1558" s="107"/>
      <c r="AA1558" s="107"/>
      <c r="AB1558" s="107"/>
      <c r="AC1558" s="107"/>
      <c r="AD1558" s="107" t="s">
        <v>1331</v>
      </c>
      <c r="AE1558" s="110"/>
      <c r="AF1558" s="106"/>
      <c r="AG1558" s="108">
        <v>8</v>
      </c>
      <c r="AH1558" s="108">
        <v>8</v>
      </c>
      <c r="AI1558" s="108">
        <v>3.12</v>
      </c>
      <c r="AJ1558" s="107" t="s">
        <v>1267</v>
      </c>
      <c r="AK1558" s="97">
        <v>2.82</v>
      </c>
      <c r="AL1558" s="108">
        <v>0.23</v>
      </c>
      <c r="AM1558" s="111">
        <v>750</v>
      </c>
      <c r="AN1558" s="112">
        <v>16</v>
      </c>
      <c r="AO1558" s="113" t="s">
        <v>3346</v>
      </c>
      <c r="AP1558" s="113" t="s">
        <v>1267</v>
      </c>
      <c r="AQ1558" s="113" t="s">
        <v>1261</v>
      </c>
      <c r="AR1558" s="114" t="s">
        <v>1267</v>
      </c>
      <c r="AS1558" s="114"/>
      <c r="AT1558" s="107"/>
    </row>
    <row r="1559" spans="1:46" x14ac:dyDescent="0.25">
      <c r="A1559" s="106" t="s">
        <v>2383</v>
      </c>
      <c r="B1559" s="107" t="s">
        <v>1269</v>
      </c>
      <c r="C1559" s="107" t="s">
        <v>1257</v>
      </c>
      <c r="D1559" s="107" t="s">
        <v>34</v>
      </c>
      <c r="E1559" s="107" t="s">
        <v>22</v>
      </c>
      <c r="F1559" s="107" t="s">
        <v>45</v>
      </c>
      <c r="G1559" s="107" t="s">
        <v>2373</v>
      </c>
      <c r="H1559" s="107" t="s">
        <v>3344</v>
      </c>
      <c r="I1559" s="107" t="s">
        <v>2374</v>
      </c>
      <c r="J1559" s="107"/>
      <c r="K1559" s="107" t="s">
        <v>2050</v>
      </c>
      <c r="L1559" s="108">
        <v>487</v>
      </c>
      <c r="M1559" s="93">
        <v>750</v>
      </c>
      <c r="N1559" s="108">
        <v>436</v>
      </c>
      <c r="O1559" s="107" t="s">
        <v>3345</v>
      </c>
      <c r="P1559" s="107" t="s">
        <v>3340</v>
      </c>
      <c r="Q1559" s="107" t="s">
        <v>1259</v>
      </c>
      <c r="R1559" s="107" t="s">
        <v>2179</v>
      </c>
      <c r="S1559" s="107"/>
      <c r="T1559" s="93">
        <v>440</v>
      </c>
      <c r="U1559" s="109">
        <v>20</v>
      </c>
      <c r="V1559" s="110">
        <v>45200</v>
      </c>
      <c r="W1559" s="110">
        <v>45747</v>
      </c>
      <c r="X1559" s="107" t="s">
        <v>4586</v>
      </c>
      <c r="Y1559" s="107"/>
      <c r="Z1559" s="107"/>
      <c r="AA1559" s="107"/>
      <c r="AB1559" s="107"/>
      <c r="AC1559" s="107"/>
      <c r="AD1559" s="107" t="s">
        <v>1331</v>
      </c>
      <c r="AE1559" s="110"/>
      <c r="AF1559" s="106"/>
      <c r="AG1559" s="108">
        <v>8</v>
      </c>
      <c r="AH1559" s="108">
        <v>8</v>
      </c>
      <c r="AI1559" s="108">
        <v>3.12</v>
      </c>
      <c r="AJ1559" s="107" t="s">
        <v>1267</v>
      </c>
      <c r="AK1559" s="97">
        <v>2.82</v>
      </c>
      <c r="AL1559" s="108">
        <v>0.23</v>
      </c>
      <c r="AM1559" s="111">
        <v>750</v>
      </c>
      <c r="AN1559" s="112">
        <v>16</v>
      </c>
      <c r="AO1559" s="113" t="s">
        <v>3346</v>
      </c>
      <c r="AP1559" s="113" t="s">
        <v>1267</v>
      </c>
      <c r="AQ1559" s="113" t="s">
        <v>1261</v>
      </c>
      <c r="AR1559" s="114" t="s">
        <v>1267</v>
      </c>
      <c r="AS1559" s="114"/>
      <c r="AT1559" s="107"/>
    </row>
    <row r="1560" spans="1:46" x14ac:dyDescent="0.25">
      <c r="A1560" s="106" t="s">
        <v>2384</v>
      </c>
      <c r="B1560" s="107" t="s">
        <v>1271</v>
      </c>
      <c r="C1560" s="107" t="s">
        <v>1257</v>
      </c>
      <c r="D1560" s="107" t="s">
        <v>34</v>
      </c>
      <c r="E1560" s="107" t="s">
        <v>22</v>
      </c>
      <c r="F1560" s="107" t="s">
        <v>45</v>
      </c>
      <c r="G1560" s="107" t="s">
        <v>2373</v>
      </c>
      <c r="H1560" s="107" t="s">
        <v>3344</v>
      </c>
      <c r="I1560" s="107" t="s">
        <v>2374</v>
      </c>
      <c r="J1560" s="107"/>
      <c r="K1560" s="107" t="s">
        <v>2050</v>
      </c>
      <c r="L1560" s="108">
        <v>487</v>
      </c>
      <c r="M1560" s="93">
        <v>750</v>
      </c>
      <c r="N1560" s="108">
        <v>436</v>
      </c>
      <c r="O1560" s="107" t="s">
        <v>3345</v>
      </c>
      <c r="P1560" s="107" t="s">
        <v>3340</v>
      </c>
      <c r="Q1560" s="107" t="s">
        <v>1259</v>
      </c>
      <c r="R1560" s="107" t="s">
        <v>2179</v>
      </c>
      <c r="S1560" s="107"/>
      <c r="T1560" s="93">
        <v>440</v>
      </c>
      <c r="U1560" s="109">
        <v>20</v>
      </c>
      <c r="V1560" s="110">
        <v>45200</v>
      </c>
      <c r="W1560" s="110">
        <v>45747</v>
      </c>
      <c r="X1560" s="107" t="s">
        <v>4586</v>
      </c>
      <c r="Y1560" s="107"/>
      <c r="Z1560" s="107"/>
      <c r="AA1560" s="107"/>
      <c r="AB1560" s="107"/>
      <c r="AC1560" s="107"/>
      <c r="AD1560" s="107" t="s">
        <v>1331</v>
      </c>
      <c r="AE1560" s="110"/>
      <c r="AF1560" s="106"/>
      <c r="AG1560" s="108">
        <v>8</v>
      </c>
      <c r="AH1560" s="108">
        <v>8</v>
      </c>
      <c r="AI1560" s="108">
        <v>3.12</v>
      </c>
      <c r="AJ1560" s="107" t="s">
        <v>1267</v>
      </c>
      <c r="AK1560" s="97">
        <v>2.82</v>
      </c>
      <c r="AL1560" s="108">
        <v>0.23</v>
      </c>
      <c r="AM1560" s="111">
        <v>750</v>
      </c>
      <c r="AN1560" s="112">
        <v>16</v>
      </c>
      <c r="AO1560" s="113" t="s">
        <v>3346</v>
      </c>
      <c r="AP1560" s="113" t="s">
        <v>1267</v>
      </c>
      <c r="AQ1560" s="113" t="s">
        <v>1261</v>
      </c>
      <c r="AR1560" s="114" t="s">
        <v>1267</v>
      </c>
      <c r="AS1560" s="114"/>
      <c r="AT1560" s="107"/>
    </row>
    <row r="1561" spans="1:46" x14ac:dyDescent="0.25">
      <c r="A1561" s="106" t="s">
        <v>2385</v>
      </c>
      <c r="B1561" s="107" t="s">
        <v>1271</v>
      </c>
      <c r="C1561" s="107" t="s">
        <v>1257</v>
      </c>
      <c r="D1561" s="107" t="s">
        <v>34</v>
      </c>
      <c r="E1561" s="107" t="s">
        <v>22</v>
      </c>
      <c r="F1561" s="107" t="s">
        <v>45</v>
      </c>
      <c r="G1561" s="107" t="s">
        <v>2373</v>
      </c>
      <c r="H1561" s="107" t="s">
        <v>3344</v>
      </c>
      <c r="I1561" s="107" t="s">
        <v>2386</v>
      </c>
      <c r="J1561" s="107"/>
      <c r="K1561" s="107" t="s">
        <v>2050</v>
      </c>
      <c r="L1561" s="108">
        <v>487</v>
      </c>
      <c r="M1561" s="93">
        <v>750</v>
      </c>
      <c r="N1561" s="108">
        <v>436</v>
      </c>
      <c r="O1561" s="107" t="s">
        <v>3347</v>
      </c>
      <c r="P1561" s="107" t="s">
        <v>3340</v>
      </c>
      <c r="Q1561" s="107" t="s">
        <v>1259</v>
      </c>
      <c r="R1561" s="107" t="s">
        <v>2179</v>
      </c>
      <c r="S1561" s="107"/>
      <c r="T1561" s="93">
        <v>440</v>
      </c>
      <c r="U1561" s="109">
        <v>20</v>
      </c>
      <c r="V1561" s="110">
        <v>45200</v>
      </c>
      <c r="W1561" s="110">
        <v>45747</v>
      </c>
      <c r="X1561" s="107" t="s">
        <v>4586</v>
      </c>
      <c r="Y1561" s="107"/>
      <c r="Z1561" s="107"/>
      <c r="AA1561" s="107"/>
      <c r="AB1561" s="107"/>
      <c r="AC1561" s="107"/>
      <c r="AD1561" s="107" t="s">
        <v>1331</v>
      </c>
      <c r="AE1561" s="110"/>
      <c r="AF1561" s="106"/>
      <c r="AG1561" s="108">
        <v>8</v>
      </c>
      <c r="AH1561" s="108">
        <v>8</v>
      </c>
      <c r="AI1561" s="108">
        <v>3.12</v>
      </c>
      <c r="AJ1561" s="107" t="s">
        <v>1267</v>
      </c>
      <c r="AK1561" s="97">
        <v>2.82</v>
      </c>
      <c r="AL1561" s="108">
        <v>0.23</v>
      </c>
      <c r="AM1561" s="111">
        <v>750</v>
      </c>
      <c r="AN1561" s="112">
        <v>16</v>
      </c>
      <c r="AO1561" s="113" t="s">
        <v>3346</v>
      </c>
      <c r="AP1561" s="113" t="s">
        <v>1267</v>
      </c>
      <c r="AQ1561" s="113" t="s">
        <v>1261</v>
      </c>
      <c r="AR1561" s="114" t="s">
        <v>1267</v>
      </c>
      <c r="AS1561" s="114"/>
      <c r="AT1561" s="107"/>
    </row>
    <row r="1562" spans="1:46" x14ac:dyDescent="0.25">
      <c r="A1562" s="106" t="s">
        <v>2388</v>
      </c>
      <c r="B1562" s="107" t="s">
        <v>1256</v>
      </c>
      <c r="C1562" s="107" t="s">
        <v>1257</v>
      </c>
      <c r="D1562" s="107" t="s">
        <v>34</v>
      </c>
      <c r="E1562" s="107" t="s">
        <v>22</v>
      </c>
      <c r="F1562" s="107" t="s">
        <v>45</v>
      </c>
      <c r="G1562" s="107" t="s">
        <v>1069</v>
      </c>
      <c r="H1562" s="107" t="s">
        <v>3886</v>
      </c>
      <c r="I1562" s="107" t="s">
        <v>2389</v>
      </c>
      <c r="J1562" s="107" t="s">
        <v>1436</v>
      </c>
      <c r="K1562" s="107" t="s">
        <v>2356</v>
      </c>
      <c r="L1562" s="108">
        <v>398.37</v>
      </c>
      <c r="M1562" s="93">
        <v>400</v>
      </c>
      <c r="N1562" s="108">
        <v>356.44</v>
      </c>
      <c r="O1562" s="107" t="s">
        <v>3963</v>
      </c>
      <c r="P1562" s="107" t="s">
        <v>3340</v>
      </c>
      <c r="Q1562" s="107" t="s">
        <v>1259</v>
      </c>
      <c r="R1562" s="107" t="s">
        <v>2358</v>
      </c>
      <c r="S1562" s="107" t="s">
        <v>2356</v>
      </c>
      <c r="T1562" s="93">
        <v>294.25</v>
      </c>
      <c r="U1562" s="109">
        <v>7</v>
      </c>
      <c r="V1562" s="110">
        <v>45200</v>
      </c>
      <c r="W1562" s="110">
        <v>45930</v>
      </c>
      <c r="X1562" s="107" t="s">
        <v>4690</v>
      </c>
      <c r="Y1562" s="107"/>
      <c r="Z1562" s="107"/>
      <c r="AA1562" s="107"/>
      <c r="AB1562" s="107"/>
      <c r="AC1562" s="107"/>
      <c r="AD1562" s="107" t="s">
        <v>1264</v>
      </c>
      <c r="AE1562" s="110">
        <v>44669</v>
      </c>
      <c r="AF1562" s="106" t="s">
        <v>4691</v>
      </c>
      <c r="AG1562" s="108">
        <v>7.0000000000000007E-2</v>
      </c>
      <c r="AH1562" s="108">
        <v>0.06</v>
      </c>
      <c r="AI1562" s="108">
        <v>0.55000000000000004</v>
      </c>
      <c r="AJ1562" s="107" t="s">
        <v>1267</v>
      </c>
      <c r="AK1562" s="97">
        <v>74.22</v>
      </c>
      <c r="AL1562" s="108">
        <v>0.52</v>
      </c>
      <c r="AM1562" s="111">
        <v>400</v>
      </c>
      <c r="AN1562" s="112">
        <v>4</v>
      </c>
      <c r="AO1562" s="113" t="s">
        <v>3346</v>
      </c>
      <c r="AP1562" s="113" t="s">
        <v>1267</v>
      </c>
      <c r="AQ1562" s="113" t="s">
        <v>1261</v>
      </c>
      <c r="AR1562" s="114" t="s">
        <v>1267</v>
      </c>
      <c r="AS1562" s="114"/>
      <c r="AT1562" s="107"/>
    </row>
    <row r="1563" spans="1:46" x14ac:dyDescent="0.25">
      <c r="A1563" s="106" t="s">
        <v>2393</v>
      </c>
      <c r="B1563" s="107" t="s">
        <v>1256</v>
      </c>
      <c r="C1563" s="107" t="s">
        <v>1257</v>
      </c>
      <c r="D1563" s="107" t="s">
        <v>34</v>
      </c>
      <c r="E1563" s="107" t="s">
        <v>22</v>
      </c>
      <c r="F1563" s="107" t="s">
        <v>45</v>
      </c>
      <c r="G1563" s="107" t="s">
        <v>1069</v>
      </c>
      <c r="H1563" s="107" t="s">
        <v>3886</v>
      </c>
      <c r="I1563" s="107" t="s">
        <v>2389</v>
      </c>
      <c r="J1563" s="107" t="s">
        <v>2394</v>
      </c>
      <c r="K1563" s="107" t="s">
        <v>2356</v>
      </c>
      <c r="L1563" s="108">
        <v>194.09</v>
      </c>
      <c r="M1563" s="93">
        <v>400</v>
      </c>
      <c r="N1563" s="108">
        <v>173.67</v>
      </c>
      <c r="O1563" s="107" t="s">
        <v>3964</v>
      </c>
      <c r="P1563" s="107" t="s">
        <v>3340</v>
      </c>
      <c r="Q1563" s="107" t="s">
        <v>1259</v>
      </c>
      <c r="R1563" s="107" t="s">
        <v>2358</v>
      </c>
      <c r="S1563" s="107" t="s">
        <v>2356</v>
      </c>
      <c r="T1563" s="93">
        <v>222.03</v>
      </c>
      <c r="U1563" s="109">
        <v>7</v>
      </c>
      <c r="V1563" s="110">
        <v>45200</v>
      </c>
      <c r="W1563" s="110">
        <v>45930</v>
      </c>
      <c r="X1563" s="107" t="s">
        <v>4690</v>
      </c>
      <c r="Y1563" s="107"/>
      <c r="Z1563" s="107"/>
      <c r="AA1563" s="107"/>
      <c r="AB1563" s="107"/>
      <c r="AC1563" s="107"/>
      <c r="AD1563" s="107" t="s">
        <v>1264</v>
      </c>
      <c r="AE1563" s="110">
        <v>44669</v>
      </c>
      <c r="AF1563" s="106" t="s">
        <v>4691</v>
      </c>
      <c r="AG1563" s="108">
        <v>0.03</v>
      </c>
      <c r="AH1563" s="108">
        <v>0.03</v>
      </c>
      <c r="AI1563" s="108">
        <v>0.27</v>
      </c>
      <c r="AJ1563" s="107" t="s">
        <v>1267</v>
      </c>
      <c r="AK1563" s="97">
        <v>181.3</v>
      </c>
      <c r="AL1563" s="108">
        <v>0.25</v>
      </c>
      <c r="AM1563" s="111">
        <v>400</v>
      </c>
      <c r="AN1563" s="112">
        <v>4</v>
      </c>
      <c r="AO1563" s="113" t="s">
        <v>3346</v>
      </c>
      <c r="AP1563" s="113" t="s">
        <v>1267</v>
      </c>
      <c r="AQ1563" s="113" t="s">
        <v>1261</v>
      </c>
      <c r="AR1563" s="114" t="s">
        <v>1267</v>
      </c>
      <c r="AS1563" s="114"/>
      <c r="AT1563" s="107"/>
    </row>
    <row r="1564" spans="1:46" x14ac:dyDescent="0.25">
      <c r="A1564" s="106" t="s">
        <v>2396</v>
      </c>
      <c r="B1564" s="107" t="s">
        <v>1269</v>
      </c>
      <c r="C1564" s="107" t="s">
        <v>1257</v>
      </c>
      <c r="D1564" s="107" t="s">
        <v>34</v>
      </c>
      <c r="E1564" s="107" t="s">
        <v>22</v>
      </c>
      <c r="F1564" s="107" t="s">
        <v>45</v>
      </c>
      <c r="G1564" s="107" t="s">
        <v>1069</v>
      </c>
      <c r="H1564" s="107" t="s">
        <v>3886</v>
      </c>
      <c r="I1564" s="107" t="s">
        <v>2389</v>
      </c>
      <c r="J1564" s="107" t="s">
        <v>1436</v>
      </c>
      <c r="K1564" s="107" t="s">
        <v>2356</v>
      </c>
      <c r="L1564" s="108">
        <v>418.46</v>
      </c>
      <c r="M1564" s="93">
        <v>400</v>
      </c>
      <c r="N1564" s="108">
        <v>374.42</v>
      </c>
      <c r="O1564" s="107" t="s">
        <v>3963</v>
      </c>
      <c r="P1564" s="107" t="s">
        <v>3340</v>
      </c>
      <c r="Q1564" s="107" t="s">
        <v>1259</v>
      </c>
      <c r="R1564" s="107" t="s">
        <v>2358</v>
      </c>
      <c r="S1564" s="107" t="s">
        <v>2356</v>
      </c>
      <c r="T1564" s="93">
        <v>222.03</v>
      </c>
      <c r="U1564" s="109">
        <v>7</v>
      </c>
      <c r="V1564" s="110">
        <v>45200</v>
      </c>
      <c r="W1564" s="110">
        <v>45930</v>
      </c>
      <c r="X1564" s="107" t="s">
        <v>4690</v>
      </c>
      <c r="Y1564" s="107"/>
      <c r="Z1564" s="107"/>
      <c r="AA1564" s="107"/>
      <c r="AB1564" s="107"/>
      <c r="AC1564" s="107"/>
      <c r="AD1564" s="107" t="s">
        <v>1264</v>
      </c>
      <c r="AE1564" s="110">
        <v>44669</v>
      </c>
      <c r="AF1564" s="106" t="s">
        <v>4691</v>
      </c>
      <c r="AG1564" s="108">
        <v>7.0000000000000007E-2</v>
      </c>
      <c r="AH1564" s="108">
        <v>0.06</v>
      </c>
      <c r="AI1564" s="108">
        <v>0.57999999999999996</v>
      </c>
      <c r="AJ1564" s="107" t="s">
        <v>1267</v>
      </c>
      <c r="AK1564" s="97">
        <v>69.34</v>
      </c>
      <c r="AL1564" s="108">
        <v>0.55000000000000004</v>
      </c>
      <c r="AM1564" s="111">
        <v>400</v>
      </c>
      <c r="AN1564" s="112">
        <v>4</v>
      </c>
      <c r="AO1564" s="113" t="s">
        <v>3346</v>
      </c>
      <c r="AP1564" s="113" t="s">
        <v>1267</v>
      </c>
      <c r="AQ1564" s="113" t="s">
        <v>1261</v>
      </c>
      <c r="AR1564" s="114" t="s">
        <v>1267</v>
      </c>
      <c r="AS1564" s="114"/>
      <c r="AT1564" s="107"/>
    </row>
    <row r="1565" spans="1:46" x14ac:dyDescent="0.25">
      <c r="A1565" s="106" t="s">
        <v>2397</v>
      </c>
      <c r="B1565" s="107" t="s">
        <v>1269</v>
      </c>
      <c r="C1565" s="107" t="s">
        <v>1257</v>
      </c>
      <c r="D1565" s="107" t="s">
        <v>34</v>
      </c>
      <c r="E1565" s="107" t="s">
        <v>22</v>
      </c>
      <c r="F1565" s="107" t="s">
        <v>45</v>
      </c>
      <c r="G1565" s="107" t="s">
        <v>1069</v>
      </c>
      <c r="H1565" s="107" t="s">
        <v>3886</v>
      </c>
      <c r="I1565" s="107" t="s">
        <v>2389</v>
      </c>
      <c r="J1565" s="107" t="s">
        <v>2394</v>
      </c>
      <c r="K1565" s="107" t="s">
        <v>2356</v>
      </c>
      <c r="L1565" s="108">
        <v>218.34</v>
      </c>
      <c r="M1565" s="93">
        <v>400</v>
      </c>
      <c r="N1565" s="108">
        <v>195.36</v>
      </c>
      <c r="O1565" s="107" t="s">
        <v>3964</v>
      </c>
      <c r="P1565" s="107" t="s">
        <v>3340</v>
      </c>
      <c r="Q1565" s="107" t="s">
        <v>1259</v>
      </c>
      <c r="R1565" s="107" t="s">
        <v>2358</v>
      </c>
      <c r="S1565" s="107" t="s">
        <v>2356</v>
      </c>
      <c r="T1565" s="93">
        <v>222.03</v>
      </c>
      <c r="U1565" s="109">
        <v>7</v>
      </c>
      <c r="V1565" s="110">
        <v>45200</v>
      </c>
      <c r="W1565" s="110">
        <v>45930</v>
      </c>
      <c r="X1565" s="107" t="s">
        <v>4690</v>
      </c>
      <c r="Y1565" s="107"/>
      <c r="Z1565" s="107"/>
      <c r="AA1565" s="107"/>
      <c r="AB1565" s="107"/>
      <c r="AC1565" s="107"/>
      <c r="AD1565" s="107" t="s">
        <v>1264</v>
      </c>
      <c r="AE1565" s="110">
        <v>44669</v>
      </c>
      <c r="AF1565" s="106" t="s">
        <v>4691</v>
      </c>
      <c r="AG1565" s="108">
        <v>0.04</v>
      </c>
      <c r="AH1565" s="108">
        <v>0.03</v>
      </c>
      <c r="AI1565" s="108">
        <v>0.3</v>
      </c>
      <c r="AJ1565" s="107" t="s">
        <v>1267</v>
      </c>
      <c r="AK1565" s="97">
        <v>158.02000000000001</v>
      </c>
      <c r="AL1565" s="108">
        <v>0.28999999999999998</v>
      </c>
      <c r="AM1565" s="111">
        <v>400</v>
      </c>
      <c r="AN1565" s="112">
        <v>4</v>
      </c>
      <c r="AO1565" s="113" t="s">
        <v>3346</v>
      </c>
      <c r="AP1565" s="113" t="s">
        <v>1267</v>
      </c>
      <c r="AQ1565" s="113" t="s">
        <v>1261</v>
      </c>
      <c r="AR1565" s="114" t="s">
        <v>1267</v>
      </c>
      <c r="AS1565" s="114"/>
      <c r="AT1565" s="107"/>
    </row>
    <row r="1566" spans="1:46" x14ac:dyDescent="0.25">
      <c r="A1566" s="106" t="s">
        <v>2398</v>
      </c>
      <c r="B1566" s="107" t="s">
        <v>1271</v>
      </c>
      <c r="C1566" s="107" t="s">
        <v>1257</v>
      </c>
      <c r="D1566" s="107" t="s">
        <v>34</v>
      </c>
      <c r="E1566" s="107" t="s">
        <v>22</v>
      </c>
      <c r="F1566" s="107" t="s">
        <v>45</v>
      </c>
      <c r="G1566" s="107" t="s">
        <v>1069</v>
      </c>
      <c r="H1566" s="107" t="s">
        <v>3886</v>
      </c>
      <c r="I1566" s="107" t="s">
        <v>2389</v>
      </c>
      <c r="J1566" s="107" t="s">
        <v>1436</v>
      </c>
      <c r="K1566" s="107" t="s">
        <v>2356</v>
      </c>
      <c r="L1566" s="108">
        <v>337.87</v>
      </c>
      <c r="M1566" s="93">
        <v>400</v>
      </c>
      <c r="N1566" s="108">
        <v>302.31</v>
      </c>
      <c r="O1566" s="107" t="s">
        <v>3963</v>
      </c>
      <c r="P1566" s="107" t="s">
        <v>3340</v>
      </c>
      <c r="Q1566" s="107" t="s">
        <v>1259</v>
      </c>
      <c r="R1566" s="107" t="s">
        <v>2358</v>
      </c>
      <c r="S1566" s="107" t="s">
        <v>2356</v>
      </c>
      <c r="T1566" s="93">
        <v>222.03</v>
      </c>
      <c r="U1566" s="109">
        <v>7</v>
      </c>
      <c r="V1566" s="110">
        <v>45200</v>
      </c>
      <c r="W1566" s="110">
        <v>45930</v>
      </c>
      <c r="X1566" s="107" t="s">
        <v>4690</v>
      </c>
      <c r="Y1566" s="107"/>
      <c r="Z1566" s="107"/>
      <c r="AA1566" s="107"/>
      <c r="AB1566" s="107"/>
      <c r="AC1566" s="107"/>
      <c r="AD1566" s="107" t="s">
        <v>1264</v>
      </c>
      <c r="AE1566" s="110">
        <v>44669</v>
      </c>
      <c r="AF1566" s="106" t="s">
        <v>4691</v>
      </c>
      <c r="AG1566" s="108">
        <v>0.06</v>
      </c>
      <c r="AH1566" s="108">
        <v>0.05</v>
      </c>
      <c r="AI1566" s="108">
        <v>0.28000000000000003</v>
      </c>
      <c r="AJ1566" s="107" t="s">
        <v>1267</v>
      </c>
      <c r="AK1566" s="97">
        <v>92.42</v>
      </c>
      <c r="AL1566" s="108">
        <v>0.45</v>
      </c>
      <c r="AM1566" s="111">
        <v>400</v>
      </c>
      <c r="AN1566" s="112">
        <v>4</v>
      </c>
      <c r="AO1566" s="113" t="s">
        <v>3346</v>
      </c>
      <c r="AP1566" s="113" t="s">
        <v>1267</v>
      </c>
      <c r="AQ1566" s="113" t="s">
        <v>1261</v>
      </c>
      <c r="AR1566" s="114" t="s">
        <v>1267</v>
      </c>
      <c r="AS1566" s="114"/>
      <c r="AT1566" s="107"/>
    </row>
    <row r="1567" spans="1:46" x14ac:dyDescent="0.25">
      <c r="A1567" s="106" t="s">
        <v>2399</v>
      </c>
      <c r="B1567" s="107" t="s">
        <v>1271</v>
      </c>
      <c r="C1567" s="107" t="s">
        <v>1257</v>
      </c>
      <c r="D1567" s="107" t="s">
        <v>34</v>
      </c>
      <c r="E1567" s="107" t="s">
        <v>22</v>
      </c>
      <c r="F1567" s="107" t="s">
        <v>45</v>
      </c>
      <c r="G1567" s="107" t="s">
        <v>1069</v>
      </c>
      <c r="H1567" s="107" t="s">
        <v>3886</v>
      </c>
      <c r="I1567" s="107" t="s">
        <v>2389</v>
      </c>
      <c r="J1567" s="107" t="s">
        <v>2394</v>
      </c>
      <c r="K1567" s="107" t="s">
        <v>2356</v>
      </c>
      <c r="L1567" s="108">
        <v>204.98</v>
      </c>
      <c r="M1567" s="93">
        <v>400</v>
      </c>
      <c r="N1567" s="108">
        <v>183.41</v>
      </c>
      <c r="O1567" s="107" t="s">
        <v>3964</v>
      </c>
      <c r="P1567" s="107" t="s">
        <v>3340</v>
      </c>
      <c r="Q1567" s="107" t="s">
        <v>1259</v>
      </c>
      <c r="R1567" s="107" t="s">
        <v>2358</v>
      </c>
      <c r="S1567" s="107" t="s">
        <v>2356</v>
      </c>
      <c r="T1567" s="93">
        <v>222.03</v>
      </c>
      <c r="U1567" s="109">
        <v>7</v>
      </c>
      <c r="V1567" s="110">
        <v>45200</v>
      </c>
      <c r="W1567" s="110">
        <v>45930</v>
      </c>
      <c r="X1567" s="107" t="s">
        <v>4690</v>
      </c>
      <c r="Y1567" s="107"/>
      <c r="Z1567" s="107"/>
      <c r="AA1567" s="107"/>
      <c r="AB1567" s="107"/>
      <c r="AC1567" s="107"/>
      <c r="AD1567" s="107" t="s">
        <v>1264</v>
      </c>
      <c r="AE1567" s="110">
        <v>44669</v>
      </c>
      <c r="AF1567" s="106" t="s">
        <v>4691</v>
      </c>
      <c r="AG1567" s="108">
        <v>0.03</v>
      </c>
      <c r="AH1567" s="108">
        <v>0.03</v>
      </c>
      <c r="AI1567" s="108">
        <v>0.3</v>
      </c>
      <c r="AJ1567" s="107" t="s">
        <v>1267</v>
      </c>
      <c r="AK1567" s="97">
        <v>170.11</v>
      </c>
      <c r="AL1567" s="108">
        <v>0.38</v>
      </c>
      <c r="AM1567" s="111">
        <v>400</v>
      </c>
      <c r="AN1567" s="112">
        <v>4</v>
      </c>
      <c r="AO1567" s="113" t="s">
        <v>3346</v>
      </c>
      <c r="AP1567" s="113" t="s">
        <v>1267</v>
      </c>
      <c r="AQ1567" s="113" t="s">
        <v>1261</v>
      </c>
      <c r="AR1567" s="114" t="s">
        <v>1267</v>
      </c>
      <c r="AS1567" s="114"/>
      <c r="AT1567" s="107"/>
    </row>
    <row r="1568" spans="1:46" x14ac:dyDescent="0.25">
      <c r="A1568" s="106" t="s">
        <v>2400</v>
      </c>
      <c r="B1568" s="107" t="s">
        <v>1256</v>
      </c>
      <c r="C1568" s="107" t="s">
        <v>1257</v>
      </c>
      <c r="D1568" s="107" t="s">
        <v>34</v>
      </c>
      <c r="E1568" s="107" t="s">
        <v>22</v>
      </c>
      <c r="F1568" s="107" t="s">
        <v>45</v>
      </c>
      <c r="G1568" s="107" t="s">
        <v>318</v>
      </c>
      <c r="H1568" s="107" t="s">
        <v>3344</v>
      </c>
      <c r="I1568" s="107" t="s">
        <v>318</v>
      </c>
      <c r="J1568" s="107" t="s">
        <v>2401</v>
      </c>
      <c r="K1568" s="107"/>
      <c r="L1568" s="108">
        <v>1.5758313204840479</v>
      </c>
      <c r="M1568" s="93">
        <v>2.2200000000000002</v>
      </c>
      <c r="N1568" s="108">
        <v>1.41</v>
      </c>
      <c r="O1568" s="107" t="s">
        <v>3918</v>
      </c>
      <c r="P1568" s="107" t="s">
        <v>3340</v>
      </c>
      <c r="Q1568" s="107" t="s">
        <v>1259</v>
      </c>
      <c r="R1568" s="107" t="s">
        <v>2179</v>
      </c>
      <c r="S1568" s="107"/>
      <c r="T1568" s="93">
        <v>2.2200000000000002</v>
      </c>
      <c r="U1568" s="109">
        <v>15</v>
      </c>
      <c r="V1568" s="110">
        <v>45200</v>
      </c>
      <c r="W1568" s="110">
        <v>45930</v>
      </c>
      <c r="X1568" s="107" t="s">
        <v>1934</v>
      </c>
      <c r="Y1568" s="107" t="s">
        <v>2105</v>
      </c>
      <c r="Z1568" s="107"/>
      <c r="AA1568" s="107"/>
      <c r="AB1568" s="107"/>
      <c r="AC1568" s="107"/>
      <c r="AD1568" s="107" t="s">
        <v>1264</v>
      </c>
      <c r="AE1568" s="110">
        <v>44669</v>
      </c>
      <c r="AF1568" s="106" t="s">
        <v>3919</v>
      </c>
      <c r="AG1568" s="108">
        <v>2.5120760859860558E-4</v>
      </c>
      <c r="AH1568" s="108">
        <v>2.6233925020772959E-4</v>
      </c>
      <c r="AI1568" s="108">
        <v>0.1945753517938722</v>
      </c>
      <c r="AJ1568" s="107" t="s">
        <v>1267</v>
      </c>
      <c r="AK1568" s="97">
        <v>118.87125608783261</v>
      </c>
      <c r="AL1568" s="108">
        <v>9.770154187001103E-4</v>
      </c>
      <c r="AM1568" s="111"/>
      <c r="AN1568" s="112">
        <v>13</v>
      </c>
      <c r="AO1568" s="113" t="s">
        <v>3342</v>
      </c>
      <c r="AP1568" s="113" t="s">
        <v>1267</v>
      </c>
      <c r="AQ1568" s="113" t="s">
        <v>1365</v>
      </c>
      <c r="AR1568" s="114" t="s">
        <v>1267</v>
      </c>
      <c r="AS1568" s="114"/>
      <c r="AT1568" s="107"/>
    </row>
    <row r="1569" spans="1:46" x14ac:dyDescent="0.25">
      <c r="A1569" s="106" t="s">
        <v>2404</v>
      </c>
      <c r="B1569" s="107" t="s">
        <v>1269</v>
      </c>
      <c r="C1569" s="107" t="s">
        <v>1257</v>
      </c>
      <c r="D1569" s="107" t="s">
        <v>34</v>
      </c>
      <c r="E1569" s="107" t="s">
        <v>22</v>
      </c>
      <c r="F1569" s="107" t="s">
        <v>45</v>
      </c>
      <c r="G1569" s="107" t="s">
        <v>318</v>
      </c>
      <c r="H1569" s="107" t="s">
        <v>3344</v>
      </c>
      <c r="I1569" s="107" t="s">
        <v>318</v>
      </c>
      <c r="J1569" s="107" t="s">
        <v>2401</v>
      </c>
      <c r="K1569" s="107"/>
      <c r="L1569" s="108">
        <v>1.5311268858603879</v>
      </c>
      <c r="M1569" s="93">
        <v>2.2200000000000002</v>
      </c>
      <c r="N1569" s="108">
        <v>1.37</v>
      </c>
      <c r="O1569" s="107" t="s">
        <v>3918</v>
      </c>
      <c r="P1569" s="107" t="s">
        <v>3340</v>
      </c>
      <c r="Q1569" s="107" t="s">
        <v>1259</v>
      </c>
      <c r="R1569" s="107" t="s">
        <v>2179</v>
      </c>
      <c r="S1569" s="107"/>
      <c r="T1569" s="93">
        <v>2.2200000000000002</v>
      </c>
      <c r="U1569" s="109">
        <v>15</v>
      </c>
      <c r="V1569" s="110">
        <v>45200</v>
      </c>
      <c r="W1569" s="110">
        <v>45930</v>
      </c>
      <c r="X1569" s="107" t="s">
        <v>1934</v>
      </c>
      <c r="Y1569" s="107" t="s">
        <v>2105</v>
      </c>
      <c r="Z1569" s="107"/>
      <c r="AA1569" s="107"/>
      <c r="AB1569" s="107"/>
      <c r="AC1569" s="107"/>
      <c r="AD1569" s="107" t="s">
        <v>1264</v>
      </c>
      <c r="AE1569" s="110">
        <v>44669</v>
      </c>
      <c r="AF1569" s="106" t="s">
        <v>3919</v>
      </c>
      <c r="AG1569" s="108">
        <v>2.440811516170849E-4</v>
      </c>
      <c r="AH1569" s="108">
        <v>2.5489700197488631E-4</v>
      </c>
      <c r="AI1569" s="108">
        <v>0.18905548365787589</v>
      </c>
      <c r="AJ1569" s="107" t="s">
        <v>1267</v>
      </c>
      <c r="AK1569" s="97">
        <v>123.1386682482614</v>
      </c>
      <c r="AL1569" s="108">
        <v>9.492986692334408E-4</v>
      </c>
      <c r="AM1569" s="111"/>
      <c r="AN1569" s="112">
        <v>13</v>
      </c>
      <c r="AO1569" s="113" t="s">
        <v>3342</v>
      </c>
      <c r="AP1569" s="113" t="s">
        <v>1267</v>
      </c>
      <c r="AQ1569" s="113" t="s">
        <v>1365</v>
      </c>
      <c r="AR1569" s="114" t="s">
        <v>1267</v>
      </c>
      <c r="AS1569" s="114"/>
      <c r="AT1569" s="107"/>
    </row>
    <row r="1570" spans="1:46" x14ac:dyDescent="0.25">
      <c r="A1570" s="106" t="s">
        <v>2405</v>
      </c>
      <c r="B1570" s="107" t="s">
        <v>1271</v>
      </c>
      <c r="C1570" s="107" t="s">
        <v>1257</v>
      </c>
      <c r="D1570" s="107" t="s">
        <v>34</v>
      </c>
      <c r="E1570" s="107" t="s">
        <v>22</v>
      </c>
      <c r="F1570" s="107" t="s">
        <v>45</v>
      </c>
      <c r="G1570" s="107" t="s">
        <v>318</v>
      </c>
      <c r="H1570" s="107" t="s">
        <v>3344</v>
      </c>
      <c r="I1570" s="107" t="s">
        <v>318</v>
      </c>
      <c r="J1570" s="107" t="s">
        <v>2401</v>
      </c>
      <c r="K1570" s="107"/>
      <c r="L1570" s="108">
        <v>1.5311268858603879</v>
      </c>
      <c r="M1570" s="93">
        <v>2.2200000000000002</v>
      </c>
      <c r="N1570" s="108">
        <v>1.37</v>
      </c>
      <c r="O1570" s="107" t="s">
        <v>3918</v>
      </c>
      <c r="P1570" s="107" t="s">
        <v>3340</v>
      </c>
      <c r="Q1570" s="107" t="s">
        <v>1259</v>
      </c>
      <c r="R1570" s="107" t="s">
        <v>2179</v>
      </c>
      <c r="S1570" s="107"/>
      <c r="T1570" s="93">
        <v>2.2200000000000002</v>
      </c>
      <c r="U1570" s="109">
        <v>15</v>
      </c>
      <c r="V1570" s="110">
        <v>45200</v>
      </c>
      <c r="W1570" s="110">
        <v>45930</v>
      </c>
      <c r="X1570" s="107" t="s">
        <v>1934</v>
      </c>
      <c r="Y1570" s="107" t="s">
        <v>2105</v>
      </c>
      <c r="Z1570" s="107"/>
      <c r="AA1570" s="107"/>
      <c r="AB1570" s="107"/>
      <c r="AC1570" s="107"/>
      <c r="AD1570" s="107" t="s">
        <v>1264</v>
      </c>
      <c r="AE1570" s="110">
        <v>44669</v>
      </c>
      <c r="AF1570" s="106" t="s">
        <v>3919</v>
      </c>
      <c r="AG1570" s="108">
        <v>2.440811516170849E-4</v>
      </c>
      <c r="AH1570" s="108">
        <v>2.5489700197488631E-4</v>
      </c>
      <c r="AI1570" s="108">
        <v>0.18905548365787589</v>
      </c>
      <c r="AJ1570" s="107" t="s">
        <v>1267</v>
      </c>
      <c r="AK1570" s="97">
        <v>123.1386682482614</v>
      </c>
      <c r="AL1570" s="108">
        <v>9.492986692334408E-4</v>
      </c>
      <c r="AM1570" s="111"/>
      <c r="AN1570" s="112">
        <v>13</v>
      </c>
      <c r="AO1570" s="113" t="s">
        <v>3342</v>
      </c>
      <c r="AP1570" s="113" t="s">
        <v>1267</v>
      </c>
      <c r="AQ1570" s="113" t="s">
        <v>1365</v>
      </c>
      <c r="AR1570" s="114" t="s">
        <v>1267</v>
      </c>
      <c r="AS1570" s="114"/>
      <c r="AT1570" s="107"/>
    </row>
    <row r="1571" spans="1:46" x14ac:dyDescent="0.25">
      <c r="A1571" s="106" t="s">
        <v>2408</v>
      </c>
      <c r="B1571" s="107" t="s">
        <v>1256</v>
      </c>
      <c r="C1571" s="107" t="s">
        <v>1257</v>
      </c>
      <c r="D1571" s="107" t="s">
        <v>34</v>
      </c>
      <c r="E1571" s="107" t="s">
        <v>22</v>
      </c>
      <c r="F1571" s="107" t="s">
        <v>45</v>
      </c>
      <c r="G1571" s="107" t="s">
        <v>2373</v>
      </c>
      <c r="H1571" s="107" t="s">
        <v>3344</v>
      </c>
      <c r="I1571" s="107" t="s">
        <v>2386</v>
      </c>
      <c r="J1571" s="107"/>
      <c r="K1571" s="107" t="s">
        <v>2050</v>
      </c>
      <c r="L1571" s="108">
        <v>487</v>
      </c>
      <c r="M1571" s="93">
        <v>750</v>
      </c>
      <c r="N1571" s="108">
        <v>436</v>
      </c>
      <c r="O1571" s="107" t="s">
        <v>3347</v>
      </c>
      <c r="P1571" s="107" t="s">
        <v>3340</v>
      </c>
      <c r="Q1571" s="107" t="s">
        <v>1259</v>
      </c>
      <c r="R1571" s="107" t="s">
        <v>2179</v>
      </c>
      <c r="S1571" s="107"/>
      <c r="T1571" s="93">
        <v>440</v>
      </c>
      <c r="U1571" s="109">
        <v>20</v>
      </c>
      <c r="V1571" s="110">
        <v>45200</v>
      </c>
      <c r="W1571" s="110">
        <v>45747</v>
      </c>
      <c r="X1571" s="107" t="s">
        <v>4586</v>
      </c>
      <c r="Y1571" s="107"/>
      <c r="Z1571" s="107"/>
      <c r="AA1571" s="107"/>
      <c r="AB1571" s="107"/>
      <c r="AC1571" s="107"/>
      <c r="AD1571" s="107" t="s">
        <v>1331</v>
      </c>
      <c r="AE1571" s="110"/>
      <c r="AF1571" s="106"/>
      <c r="AG1571" s="108">
        <v>8</v>
      </c>
      <c r="AH1571" s="108">
        <v>8</v>
      </c>
      <c r="AI1571" s="108">
        <v>3.12</v>
      </c>
      <c r="AJ1571" s="107" t="s">
        <v>1267</v>
      </c>
      <c r="AK1571" s="97">
        <v>2.82</v>
      </c>
      <c r="AL1571" s="108">
        <v>0.23</v>
      </c>
      <c r="AM1571" s="111">
        <v>750</v>
      </c>
      <c r="AN1571" s="112">
        <v>16</v>
      </c>
      <c r="AO1571" s="113" t="s">
        <v>3346</v>
      </c>
      <c r="AP1571" s="113" t="s">
        <v>1267</v>
      </c>
      <c r="AQ1571" s="113" t="s">
        <v>1261</v>
      </c>
      <c r="AR1571" s="114" t="s">
        <v>1267</v>
      </c>
      <c r="AS1571" s="114"/>
      <c r="AT1571" s="107"/>
    </row>
    <row r="1572" spans="1:46" x14ac:dyDescent="0.25">
      <c r="A1572" s="106" t="s">
        <v>2410</v>
      </c>
      <c r="B1572" s="107" t="s">
        <v>1269</v>
      </c>
      <c r="C1572" s="107" t="s">
        <v>1257</v>
      </c>
      <c r="D1572" s="107" t="s">
        <v>34</v>
      </c>
      <c r="E1572" s="107" t="s">
        <v>22</v>
      </c>
      <c r="F1572" s="107" t="s">
        <v>45</v>
      </c>
      <c r="G1572" s="107" t="s">
        <v>2373</v>
      </c>
      <c r="H1572" s="107" t="s">
        <v>3344</v>
      </c>
      <c r="I1572" s="107" t="s">
        <v>2386</v>
      </c>
      <c r="J1572" s="107"/>
      <c r="K1572" s="107" t="s">
        <v>2050</v>
      </c>
      <c r="L1572" s="108">
        <v>487</v>
      </c>
      <c r="M1572" s="93">
        <v>750</v>
      </c>
      <c r="N1572" s="108">
        <v>436</v>
      </c>
      <c r="O1572" s="107" t="s">
        <v>3347</v>
      </c>
      <c r="P1572" s="107" t="s">
        <v>3340</v>
      </c>
      <c r="Q1572" s="107" t="s">
        <v>1259</v>
      </c>
      <c r="R1572" s="107" t="s">
        <v>2179</v>
      </c>
      <c r="S1572" s="107"/>
      <c r="T1572" s="93">
        <v>440</v>
      </c>
      <c r="U1572" s="109">
        <v>20</v>
      </c>
      <c r="V1572" s="110">
        <v>45200</v>
      </c>
      <c r="W1572" s="110">
        <v>45747</v>
      </c>
      <c r="X1572" s="107" t="s">
        <v>4586</v>
      </c>
      <c r="Y1572" s="107"/>
      <c r="Z1572" s="107"/>
      <c r="AA1572" s="107"/>
      <c r="AB1572" s="107"/>
      <c r="AC1572" s="107"/>
      <c r="AD1572" s="107" t="s">
        <v>1331</v>
      </c>
      <c r="AE1572" s="110"/>
      <c r="AF1572" s="106"/>
      <c r="AG1572" s="108">
        <v>8</v>
      </c>
      <c r="AH1572" s="108">
        <v>8</v>
      </c>
      <c r="AI1572" s="108">
        <v>3.12</v>
      </c>
      <c r="AJ1572" s="107" t="s">
        <v>1267</v>
      </c>
      <c r="AK1572" s="97">
        <v>2.82</v>
      </c>
      <c r="AL1572" s="108">
        <v>0.23</v>
      </c>
      <c r="AM1572" s="111">
        <v>750</v>
      </c>
      <c r="AN1572" s="112">
        <v>16</v>
      </c>
      <c r="AO1572" s="113" t="s">
        <v>3346</v>
      </c>
      <c r="AP1572" s="113" t="s">
        <v>1267</v>
      </c>
      <c r="AQ1572" s="113" t="s">
        <v>1261</v>
      </c>
      <c r="AR1572" s="114" t="s">
        <v>1267</v>
      </c>
      <c r="AS1572" s="114"/>
      <c r="AT1572" s="107"/>
    </row>
    <row r="1573" spans="1:46" x14ac:dyDescent="0.25">
      <c r="A1573" s="106" t="s">
        <v>2412</v>
      </c>
      <c r="B1573" s="107" t="s">
        <v>1256</v>
      </c>
      <c r="C1573" s="107" t="s">
        <v>1257</v>
      </c>
      <c r="D1573" s="107" t="s">
        <v>34</v>
      </c>
      <c r="E1573" s="107" t="s">
        <v>22</v>
      </c>
      <c r="F1573" s="107" t="s">
        <v>45</v>
      </c>
      <c r="G1573" s="107" t="s">
        <v>39</v>
      </c>
      <c r="H1573" s="107" t="s">
        <v>2176</v>
      </c>
      <c r="I1573" s="107" t="s">
        <v>2413</v>
      </c>
      <c r="J1573" s="107" t="s">
        <v>2414</v>
      </c>
      <c r="K1573" s="107"/>
      <c r="L1573" s="108">
        <v>5087.2708702581349</v>
      </c>
      <c r="M1573" s="93">
        <v>9000</v>
      </c>
      <c r="N1573" s="108">
        <v>4565.938887036179</v>
      </c>
      <c r="O1573" s="107" t="s">
        <v>2415</v>
      </c>
      <c r="P1573" s="107" t="s">
        <v>2023</v>
      </c>
      <c r="Q1573" s="107" t="s">
        <v>1259</v>
      </c>
      <c r="R1573" s="107" t="s">
        <v>2179</v>
      </c>
      <c r="S1573" s="107"/>
      <c r="T1573" s="93">
        <v>6886.89</v>
      </c>
      <c r="U1573" s="109">
        <v>15</v>
      </c>
      <c r="V1573" s="110">
        <v>45200</v>
      </c>
      <c r="W1573" s="110">
        <v>45930</v>
      </c>
      <c r="X1573" s="107" t="s">
        <v>4692</v>
      </c>
      <c r="Y1573" s="107"/>
      <c r="Z1573" s="107"/>
      <c r="AA1573" s="107"/>
      <c r="AB1573" s="107"/>
      <c r="AC1573" s="107" t="s">
        <v>2417</v>
      </c>
      <c r="AD1573" s="107" t="s">
        <v>1264</v>
      </c>
      <c r="AE1573" s="110">
        <v>44957</v>
      </c>
      <c r="AF1573" s="106" t="s">
        <v>3031</v>
      </c>
      <c r="AG1573" s="108">
        <v>0.82659800000000005</v>
      </c>
      <c r="AH1573" s="108">
        <v>0.86</v>
      </c>
      <c r="AI1573" s="108">
        <v>0.49</v>
      </c>
      <c r="AJ1573" s="107" t="s">
        <v>1267</v>
      </c>
      <c r="AK1573" s="97">
        <v>84.17</v>
      </c>
      <c r="AL1573" s="108">
        <v>2.0499999999999998</v>
      </c>
      <c r="AM1573" s="111">
        <v>9000</v>
      </c>
      <c r="AN1573" s="112">
        <v>13</v>
      </c>
      <c r="AO1573" s="113" t="s">
        <v>2027</v>
      </c>
      <c r="AP1573" s="113" t="s">
        <v>1267</v>
      </c>
      <c r="AQ1573" s="113" t="s">
        <v>4342</v>
      </c>
      <c r="AR1573" s="114" t="s">
        <v>1267</v>
      </c>
      <c r="AS1573" s="114"/>
      <c r="AT1573" s="107"/>
    </row>
    <row r="1574" spans="1:46" x14ac:dyDescent="0.25">
      <c r="A1574" s="106" t="s">
        <v>2419</v>
      </c>
      <c r="B1574" s="107" t="s">
        <v>1256</v>
      </c>
      <c r="C1574" s="107" t="s">
        <v>1257</v>
      </c>
      <c r="D1574" s="107" t="s">
        <v>34</v>
      </c>
      <c r="E1574" s="107" t="s">
        <v>22</v>
      </c>
      <c r="F1574" s="107" t="s">
        <v>45</v>
      </c>
      <c r="G1574" s="107" t="s">
        <v>39</v>
      </c>
      <c r="H1574" s="107" t="s">
        <v>2176</v>
      </c>
      <c r="I1574" s="107" t="s">
        <v>2413</v>
      </c>
      <c r="J1574" s="107" t="s">
        <v>2420</v>
      </c>
      <c r="K1574" s="107"/>
      <c r="L1574" s="108">
        <v>4755.3510539991894</v>
      </c>
      <c r="M1574" s="93">
        <v>9000</v>
      </c>
      <c r="N1574" s="108">
        <v>4267.7545776342877</v>
      </c>
      <c r="O1574" s="107" t="s">
        <v>2421</v>
      </c>
      <c r="P1574" s="107" t="s">
        <v>2023</v>
      </c>
      <c r="Q1574" s="107" t="s">
        <v>1259</v>
      </c>
      <c r="R1574" s="107" t="s">
        <v>2179</v>
      </c>
      <c r="S1574" s="107"/>
      <c r="T1574" s="93">
        <v>4666.34</v>
      </c>
      <c r="U1574" s="109">
        <v>15</v>
      </c>
      <c r="V1574" s="110">
        <v>45200</v>
      </c>
      <c r="W1574" s="110">
        <v>45930</v>
      </c>
      <c r="X1574" s="107" t="s">
        <v>4692</v>
      </c>
      <c r="Y1574" s="107"/>
      <c r="Z1574" s="107"/>
      <c r="AA1574" s="107"/>
      <c r="AB1574" s="107"/>
      <c r="AC1574" s="107" t="s">
        <v>2422</v>
      </c>
      <c r="AD1574" s="107" t="s">
        <v>1264</v>
      </c>
      <c r="AE1574" s="110">
        <v>44957</v>
      </c>
      <c r="AF1574" s="106" t="s">
        <v>3031</v>
      </c>
      <c r="AG1574" s="108">
        <v>0.384353</v>
      </c>
      <c r="AH1574" s="108">
        <v>0.4</v>
      </c>
      <c r="AI1574" s="108">
        <v>0.32</v>
      </c>
      <c r="AJ1574" s="107" t="s">
        <v>1267</v>
      </c>
      <c r="AK1574" s="97">
        <v>126.33</v>
      </c>
      <c r="AL1574" s="108">
        <v>1.48</v>
      </c>
      <c r="AM1574" s="111">
        <v>9000</v>
      </c>
      <c r="AN1574" s="112">
        <v>13</v>
      </c>
      <c r="AO1574" s="113" t="s">
        <v>2027</v>
      </c>
      <c r="AP1574" s="113" t="s">
        <v>1267</v>
      </c>
      <c r="AQ1574" s="113" t="s">
        <v>4342</v>
      </c>
      <c r="AR1574" s="114" t="s">
        <v>1267</v>
      </c>
      <c r="AS1574" s="114"/>
      <c r="AT1574" s="107"/>
    </row>
    <row r="1575" spans="1:46" x14ac:dyDescent="0.25">
      <c r="A1575" s="106" t="s">
        <v>2423</v>
      </c>
      <c r="B1575" s="107" t="s">
        <v>1256</v>
      </c>
      <c r="C1575" s="107" t="s">
        <v>1257</v>
      </c>
      <c r="D1575" s="107" t="s">
        <v>34</v>
      </c>
      <c r="E1575" s="107" t="s">
        <v>22</v>
      </c>
      <c r="F1575" s="107" t="s">
        <v>45</v>
      </c>
      <c r="G1575" s="107" t="s">
        <v>39</v>
      </c>
      <c r="H1575" s="107" t="s">
        <v>2047</v>
      </c>
      <c r="I1575" s="107" t="s">
        <v>2413</v>
      </c>
      <c r="J1575" s="107" t="s">
        <v>2414</v>
      </c>
      <c r="K1575" s="107"/>
      <c r="L1575" s="108">
        <v>4671.3134335955538</v>
      </c>
      <c r="M1575" s="93">
        <v>9000</v>
      </c>
      <c r="N1575" s="108">
        <v>4192.5979384340308</v>
      </c>
      <c r="O1575" s="107" t="s">
        <v>2424</v>
      </c>
      <c r="P1575" s="107" t="s">
        <v>2023</v>
      </c>
      <c r="Q1575" s="107" t="s">
        <v>1259</v>
      </c>
      <c r="R1575" s="107" t="s">
        <v>2052</v>
      </c>
      <c r="S1575" s="107"/>
      <c r="T1575" s="93">
        <v>6220.8</v>
      </c>
      <c r="U1575" s="109">
        <v>15</v>
      </c>
      <c r="V1575" s="110">
        <v>45200</v>
      </c>
      <c r="W1575" s="110">
        <v>45930</v>
      </c>
      <c r="X1575" s="107" t="s">
        <v>4692</v>
      </c>
      <c r="Y1575" s="107"/>
      <c r="Z1575" s="107"/>
      <c r="AA1575" s="107"/>
      <c r="AB1575" s="107"/>
      <c r="AC1575" s="107" t="s">
        <v>2417</v>
      </c>
      <c r="AD1575" s="107" t="s">
        <v>1264</v>
      </c>
      <c r="AE1575" s="110">
        <v>44957</v>
      </c>
      <c r="AF1575" s="106" t="s">
        <v>3031</v>
      </c>
      <c r="AG1575" s="108">
        <v>0.75909800000000005</v>
      </c>
      <c r="AH1575" s="108">
        <v>0.79</v>
      </c>
      <c r="AI1575" s="108">
        <v>0.49</v>
      </c>
      <c r="AJ1575" s="107" t="s">
        <v>1267</v>
      </c>
      <c r="AK1575" s="97">
        <v>83.51</v>
      </c>
      <c r="AL1575" s="108">
        <v>1.8826666666666665</v>
      </c>
      <c r="AM1575" s="111">
        <v>9000</v>
      </c>
      <c r="AN1575" s="112">
        <v>13</v>
      </c>
      <c r="AO1575" s="113" t="s">
        <v>2027</v>
      </c>
      <c r="AP1575" s="113" t="s">
        <v>1267</v>
      </c>
      <c r="AQ1575" s="113" t="s">
        <v>4342</v>
      </c>
      <c r="AR1575" s="114" t="s">
        <v>1267</v>
      </c>
      <c r="AS1575" s="114"/>
      <c r="AT1575" s="107"/>
    </row>
    <row r="1576" spans="1:46" x14ac:dyDescent="0.25">
      <c r="A1576" s="106" t="s">
        <v>2425</v>
      </c>
      <c r="B1576" s="107" t="s">
        <v>1256</v>
      </c>
      <c r="C1576" s="107" t="s">
        <v>1257</v>
      </c>
      <c r="D1576" s="107" t="s">
        <v>34</v>
      </c>
      <c r="E1576" s="107" t="s">
        <v>22</v>
      </c>
      <c r="F1576" s="107" t="s">
        <v>45</v>
      </c>
      <c r="G1576" s="107" t="s">
        <v>39</v>
      </c>
      <c r="H1576" s="107" t="s">
        <v>2047</v>
      </c>
      <c r="I1576" s="107" t="s">
        <v>2413</v>
      </c>
      <c r="J1576" s="107" t="s">
        <v>2420</v>
      </c>
      <c r="K1576" s="107"/>
      <c r="L1576" s="108">
        <v>4443.682151402716</v>
      </c>
      <c r="M1576" s="93">
        <v>9000</v>
      </c>
      <c r="N1576" s="108">
        <v>3988.1025351647504</v>
      </c>
      <c r="O1576" s="107" t="s">
        <v>2426</v>
      </c>
      <c r="P1576" s="107" t="s">
        <v>2023</v>
      </c>
      <c r="Q1576" s="107" t="s">
        <v>1259</v>
      </c>
      <c r="R1576" s="107" t="s">
        <v>2052</v>
      </c>
      <c r="S1576" s="107"/>
      <c r="T1576" s="93">
        <v>4451.46</v>
      </c>
      <c r="U1576" s="109">
        <v>15</v>
      </c>
      <c r="V1576" s="110">
        <v>45200</v>
      </c>
      <c r="W1576" s="110">
        <v>45930</v>
      </c>
      <c r="X1576" s="107" t="s">
        <v>4692</v>
      </c>
      <c r="Y1576" s="107"/>
      <c r="Z1576" s="107"/>
      <c r="AA1576" s="107"/>
      <c r="AB1576" s="107"/>
      <c r="AC1576" s="107" t="s">
        <v>2422</v>
      </c>
      <c r="AD1576" s="107" t="s">
        <v>1264</v>
      </c>
      <c r="AE1576" s="110">
        <v>44957</v>
      </c>
      <c r="AF1576" s="106" t="s">
        <v>3031</v>
      </c>
      <c r="AG1576" s="108">
        <v>0.53629300000000002</v>
      </c>
      <c r="AH1576" s="108">
        <v>0.56000000000000005</v>
      </c>
      <c r="AI1576" s="108">
        <v>0.47</v>
      </c>
      <c r="AJ1576" s="107" t="s">
        <v>1267</v>
      </c>
      <c r="AK1576" s="97">
        <v>81.650000000000006</v>
      </c>
      <c r="AL1576" s="108">
        <v>2.0526666666666666</v>
      </c>
      <c r="AM1576" s="111">
        <v>9000</v>
      </c>
      <c r="AN1576" s="112">
        <v>13</v>
      </c>
      <c r="AO1576" s="113" t="s">
        <v>2027</v>
      </c>
      <c r="AP1576" s="113" t="s">
        <v>1267</v>
      </c>
      <c r="AQ1576" s="113" t="s">
        <v>4342</v>
      </c>
      <c r="AR1576" s="114" t="s">
        <v>1267</v>
      </c>
      <c r="AS1576" s="114"/>
      <c r="AT1576" s="107"/>
    </row>
    <row r="1577" spans="1:46" x14ac:dyDescent="0.25">
      <c r="A1577" s="106" t="s">
        <v>2427</v>
      </c>
      <c r="B1577" s="107" t="s">
        <v>1269</v>
      </c>
      <c r="C1577" s="107" t="s">
        <v>1257</v>
      </c>
      <c r="D1577" s="107" t="s">
        <v>34</v>
      </c>
      <c r="E1577" s="107" t="s">
        <v>22</v>
      </c>
      <c r="F1577" s="107" t="s">
        <v>45</v>
      </c>
      <c r="G1577" s="107" t="s">
        <v>39</v>
      </c>
      <c r="H1577" s="107" t="s">
        <v>2176</v>
      </c>
      <c r="I1577" s="107" t="s">
        <v>2413</v>
      </c>
      <c r="J1577" s="107" t="s">
        <v>2414</v>
      </c>
      <c r="K1577" s="107"/>
      <c r="L1577" s="108">
        <v>3162.6496433539342</v>
      </c>
      <c r="M1577" s="93">
        <v>9000</v>
      </c>
      <c r="N1577" s="108">
        <v>2842.34</v>
      </c>
      <c r="O1577" s="107" t="s">
        <v>2415</v>
      </c>
      <c r="P1577" s="107" t="s">
        <v>2023</v>
      </c>
      <c r="Q1577" s="107" t="s">
        <v>1259</v>
      </c>
      <c r="R1577" s="107" t="s">
        <v>2179</v>
      </c>
      <c r="S1577" s="107"/>
      <c r="T1577" s="93">
        <v>6250.71</v>
      </c>
      <c r="U1577" s="109">
        <v>15</v>
      </c>
      <c r="V1577" s="110">
        <v>45200</v>
      </c>
      <c r="W1577" s="110">
        <v>45930</v>
      </c>
      <c r="X1577" s="107" t="s">
        <v>4692</v>
      </c>
      <c r="Y1577" s="107"/>
      <c r="Z1577" s="107"/>
      <c r="AA1577" s="107"/>
      <c r="AB1577" s="107"/>
      <c r="AC1577" s="107" t="s">
        <v>2417</v>
      </c>
      <c r="AD1577" s="107" t="s">
        <v>1264</v>
      </c>
      <c r="AE1577" s="110">
        <v>44957</v>
      </c>
      <c r="AF1577" s="106" t="s">
        <v>3031</v>
      </c>
      <c r="AG1577" s="108">
        <v>0.48452699999999999</v>
      </c>
      <c r="AH1577" s="108">
        <v>0.5</v>
      </c>
      <c r="AI1577" s="108">
        <v>0.32</v>
      </c>
      <c r="AJ1577" s="107" t="s">
        <v>1267</v>
      </c>
      <c r="AK1577" s="97">
        <v>138.97</v>
      </c>
      <c r="AL1577" s="108">
        <v>1.2746666666666668</v>
      </c>
      <c r="AM1577" s="111">
        <v>9000</v>
      </c>
      <c r="AN1577" s="112">
        <v>13</v>
      </c>
      <c r="AO1577" s="113" t="s">
        <v>2027</v>
      </c>
      <c r="AP1577" s="113" t="s">
        <v>1267</v>
      </c>
      <c r="AQ1577" s="113" t="s">
        <v>4342</v>
      </c>
      <c r="AR1577" s="114" t="s">
        <v>1267</v>
      </c>
      <c r="AS1577" s="114"/>
      <c r="AT1577" s="107"/>
    </row>
    <row r="1578" spans="1:46" x14ac:dyDescent="0.25">
      <c r="A1578" s="106" t="s">
        <v>2428</v>
      </c>
      <c r="B1578" s="107" t="s">
        <v>1269</v>
      </c>
      <c r="C1578" s="107" t="s">
        <v>1257</v>
      </c>
      <c r="D1578" s="107" t="s">
        <v>34</v>
      </c>
      <c r="E1578" s="107" t="s">
        <v>22</v>
      </c>
      <c r="F1578" s="107" t="s">
        <v>45</v>
      </c>
      <c r="G1578" s="107" t="s">
        <v>39</v>
      </c>
      <c r="H1578" s="107" t="s">
        <v>2176</v>
      </c>
      <c r="I1578" s="107" t="s">
        <v>2413</v>
      </c>
      <c r="J1578" s="107" t="s">
        <v>2420</v>
      </c>
      <c r="K1578" s="107"/>
      <c r="L1578" s="108">
        <v>2729.9642689704133</v>
      </c>
      <c r="M1578" s="93">
        <v>9000</v>
      </c>
      <c r="N1578" s="108">
        <v>2453.63</v>
      </c>
      <c r="O1578" s="107" t="s">
        <v>2421</v>
      </c>
      <c r="P1578" s="107" t="s">
        <v>2023</v>
      </c>
      <c r="Q1578" s="107" t="s">
        <v>1259</v>
      </c>
      <c r="R1578" s="107" t="s">
        <v>2179</v>
      </c>
      <c r="S1578" s="107"/>
      <c r="T1578" s="93">
        <v>4359.17</v>
      </c>
      <c r="U1578" s="109">
        <v>15</v>
      </c>
      <c r="V1578" s="110">
        <v>45200</v>
      </c>
      <c r="W1578" s="110">
        <v>45930</v>
      </c>
      <c r="X1578" s="107" t="s">
        <v>4692</v>
      </c>
      <c r="Y1578" s="107"/>
      <c r="Z1578" s="107"/>
      <c r="AA1578" s="107"/>
      <c r="AB1578" s="107"/>
      <c r="AC1578" s="107" t="s">
        <v>2422</v>
      </c>
      <c r="AD1578" s="107" t="s">
        <v>1264</v>
      </c>
      <c r="AE1578" s="110">
        <v>44957</v>
      </c>
      <c r="AF1578" s="106" t="s">
        <v>3031</v>
      </c>
      <c r="AG1578" s="108">
        <v>0.83</v>
      </c>
      <c r="AH1578" s="108">
        <v>0.82</v>
      </c>
      <c r="AI1578" s="108">
        <v>0.81</v>
      </c>
      <c r="AJ1578" s="107" t="s">
        <v>1267</v>
      </c>
      <c r="AK1578" s="97">
        <v>88.8</v>
      </c>
      <c r="AL1578" s="108">
        <v>0.01</v>
      </c>
      <c r="AM1578" s="111">
        <v>9000</v>
      </c>
      <c r="AN1578" s="112">
        <v>13</v>
      </c>
      <c r="AO1578" s="113" t="s">
        <v>2027</v>
      </c>
      <c r="AP1578" s="113" t="s">
        <v>1267</v>
      </c>
      <c r="AQ1578" s="113" t="s">
        <v>4342</v>
      </c>
      <c r="AR1578" s="114" t="s">
        <v>1267</v>
      </c>
      <c r="AS1578" s="114"/>
      <c r="AT1578" s="107"/>
    </row>
    <row r="1579" spans="1:46" x14ac:dyDescent="0.25">
      <c r="A1579" s="106" t="s">
        <v>2429</v>
      </c>
      <c r="B1579" s="107" t="s">
        <v>1269</v>
      </c>
      <c r="C1579" s="107" t="s">
        <v>1257</v>
      </c>
      <c r="D1579" s="107" t="s">
        <v>34</v>
      </c>
      <c r="E1579" s="107" t="s">
        <v>22</v>
      </c>
      <c r="F1579" s="107" t="s">
        <v>45</v>
      </c>
      <c r="G1579" s="107" t="s">
        <v>39</v>
      </c>
      <c r="H1579" s="107" t="s">
        <v>2047</v>
      </c>
      <c r="I1579" s="107" t="s">
        <v>2413</v>
      </c>
      <c r="J1579" s="107" t="s">
        <v>2414</v>
      </c>
      <c r="K1579" s="107"/>
      <c r="L1579" s="108">
        <v>4075.9760380252842</v>
      </c>
      <c r="M1579" s="93">
        <v>9000</v>
      </c>
      <c r="N1579" s="108">
        <v>3663.18</v>
      </c>
      <c r="O1579" s="107" t="s">
        <v>2424</v>
      </c>
      <c r="P1579" s="107" t="s">
        <v>2023</v>
      </c>
      <c r="Q1579" s="107" t="s">
        <v>1259</v>
      </c>
      <c r="R1579" s="107" t="s">
        <v>2052</v>
      </c>
      <c r="S1579" s="107"/>
      <c r="T1579" s="93">
        <v>5803.15</v>
      </c>
      <c r="U1579" s="109">
        <v>15</v>
      </c>
      <c r="V1579" s="110">
        <v>45200</v>
      </c>
      <c r="W1579" s="110">
        <v>45930</v>
      </c>
      <c r="X1579" s="107" t="s">
        <v>4692</v>
      </c>
      <c r="Y1579" s="107"/>
      <c r="Z1579" s="107"/>
      <c r="AA1579" s="107"/>
      <c r="AB1579" s="107"/>
      <c r="AC1579" s="107" t="s">
        <v>2417</v>
      </c>
      <c r="AD1579" s="107" t="s">
        <v>1264</v>
      </c>
      <c r="AE1579" s="110">
        <v>44957</v>
      </c>
      <c r="AF1579" s="106" t="s">
        <v>3031</v>
      </c>
      <c r="AG1579" s="108">
        <v>0.62438499999999997</v>
      </c>
      <c r="AH1579" s="108">
        <v>0.65</v>
      </c>
      <c r="AI1579" s="108">
        <v>0.43</v>
      </c>
      <c r="AJ1579" s="107" t="s">
        <v>1267</v>
      </c>
      <c r="AK1579" s="97">
        <v>97.54</v>
      </c>
      <c r="AL1579" s="108">
        <v>1.6426666666666667</v>
      </c>
      <c r="AM1579" s="111">
        <v>9000</v>
      </c>
      <c r="AN1579" s="112">
        <v>13</v>
      </c>
      <c r="AO1579" s="113" t="s">
        <v>2027</v>
      </c>
      <c r="AP1579" s="113" t="s">
        <v>1267</v>
      </c>
      <c r="AQ1579" s="113" t="s">
        <v>4342</v>
      </c>
      <c r="AR1579" s="114" t="s">
        <v>1267</v>
      </c>
      <c r="AS1579" s="114"/>
      <c r="AT1579" s="107"/>
    </row>
    <row r="1580" spans="1:46" x14ac:dyDescent="0.25">
      <c r="A1580" s="106" t="s">
        <v>2430</v>
      </c>
      <c r="B1580" s="107" t="s">
        <v>1269</v>
      </c>
      <c r="C1580" s="107" t="s">
        <v>1257</v>
      </c>
      <c r="D1580" s="107" t="s">
        <v>34</v>
      </c>
      <c r="E1580" s="107" t="s">
        <v>22</v>
      </c>
      <c r="F1580" s="107" t="s">
        <v>45</v>
      </c>
      <c r="G1580" s="107" t="s">
        <v>39</v>
      </c>
      <c r="H1580" s="107" t="s">
        <v>2047</v>
      </c>
      <c r="I1580" s="107" t="s">
        <v>2413</v>
      </c>
      <c r="J1580" s="107" t="s">
        <v>2420</v>
      </c>
      <c r="K1580" s="107"/>
      <c r="L1580" s="108">
        <v>3784.9733115483855</v>
      </c>
      <c r="M1580" s="93">
        <v>9000</v>
      </c>
      <c r="N1580" s="108">
        <v>3401.75</v>
      </c>
      <c r="O1580" s="107" t="s">
        <v>2426</v>
      </c>
      <c r="P1580" s="107" t="s">
        <v>2023</v>
      </c>
      <c r="Q1580" s="107" t="s">
        <v>1259</v>
      </c>
      <c r="R1580" s="107" t="s">
        <v>2052</v>
      </c>
      <c r="S1580" s="107"/>
      <c r="T1580" s="93">
        <v>4159.6099999999997</v>
      </c>
      <c r="U1580" s="109">
        <v>15</v>
      </c>
      <c r="V1580" s="110">
        <v>45200</v>
      </c>
      <c r="W1580" s="110">
        <v>45930</v>
      </c>
      <c r="X1580" s="107" t="s">
        <v>4692</v>
      </c>
      <c r="Y1580" s="107"/>
      <c r="Z1580" s="107"/>
      <c r="AA1580" s="107"/>
      <c r="AB1580" s="107"/>
      <c r="AC1580" s="107" t="s">
        <v>2422</v>
      </c>
      <c r="AD1580" s="107" t="s">
        <v>1264</v>
      </c>
      <c r="AE1580" s="110">
        <v>44957</v>
      </c>
      <c r="AF1580" s="106" t="s">
        <v>3031</v>
      </c>
      <c r="AG1580" s="108">
        <v>1.07</v>
      </c>
      <c r="AH1580" s="108">
        <v>1.07</v>
      </c>
      <c r="AI1580" s="108">
        <v>1.1299999999999999</v>
      </c>
      <c r="AJ1580" s="107" t="s">
        <v>26</v>
      </c>
      <c r="AK1580" s="97">
        <v>48.52</v>
      </c>
      <c r="AL1580" s="108">
        <v>0.01</v>
      </c>
      <c r="AM1580" s="111">
        <v>9000</v>
      </c>
      <c r="AN1580" s="112">
        <v>13</v>
      </c>
      <c r="AO1580" s="113" t="s">
        <v>2027</v>
      </c>
      <c r="AP1580" s="113" t="s">
        <v>1267</v>
      </c>
      <c r="AQ1580" s="113" t="s">
        <v>4342</v>
      </c>
      <c r="AR1580" s="114" t="s">
        <v>1267</v>
      </c>
      <c r="AS1580" s="114"/>
      <c r="AT1580" s="107"/>
    </row>
    <row r="1581" spans="1:46" x14ac:dyDescent="0.25">
      <c r="A1581" s="106" t="s">
        <v>2431</v>
      </c>
      <c r="B1581" s="107" t="s">
        <v>1271</v>
      </c>
      <c r="C1581" s="107" t="s">
        <v>1257</v>
      </c>
      <c r="D1581" s="107" t="s">
        <v>34</v>
      </c>
      <c r="E1581" s="107" t="s">
        <v>22</v>
      </c>
      <c r="F1581" s="107" t="s">
        <v>45</v>
      </c>
      <c r="G1581" s="107" t="s">
        <v>39</v>
      </c>
      <c r="H1581" s="107" t="s">
        <v>2176</v>
      </c>
      <c r="I1581" s="107" t="s">
        <v>2413</v>
      </c>
      <c r="J1581" s="107" t="s">
        <v>2414</v>
      </c>
      <c r="K1581" s="107"/>
      <c r="L1581" s="108">
        <v>3161.233259318311</v>
      </c>
      <c r="M1581" s="93">
        <v>9000</v>
      </c>
      <c r="N1581" s="108">
        <v>2842.3395529659201</v>
      </c>
      <c r="O1581" s="107" t="s">
        <v>2415</v>
      </c>
      <c r="P1581" s="107" t="s">
        <v>2023</v>
      </c>
      <c r="Q1581" s="107" t="s">
        <v>1259</v>
      </c>
      <c r="R1581" s="107" t="s">
        <v>2179</v>
      </c>
      <c r="S1581" s="107"/>
      <c r="T1581" s="93">
        <v>6250.71</v>
      </c>
      <c r="U1581" s="109">
        <v>15</v>
      </c>
      <c r="V1581" s="110">
        <v>45200</v>
      </c>
      <c r="W1581" s="110">
        <v>45930</v>
      </c>
      <c r="X1581" s="107" t="s">
        <v>4692</v>
      </c>
      <c r="Y1581" s="107"/>
      <c r="Z1581" s="107"/>
      <c r="AA1581" s="107"/>
      <c r="AB1581" s="107"/>
      <c r="AC1581" s="107" t="s">
        <v>2417</v>
      </c>
      <c r="AD1581" s="107" t="s">
        <v>1264</v>
      </c>
      <c r="AE1581" s="110">
        <v>44957</v>
      </c>
      <c r="AF1581" s="106" t="s">
        <v>3031</v>
      </c>
      <c r="AG1581" s="108">
        <v>0.41739700000000002</v>
      </c>
      <c r="AH1581" s="108">
        <v>0.43</v>
      </c>
      <c r="AI1581" s="108">
        <v>0.34</v>
      </c>
      <c r="AJ1581" s="107" t="s">
        <v>1267</v>
      </c>
      <c r="AK1581" s="97">
        <v>124.64</v>
      </c>
      <c r="AL1581" s="108">
        <v>1.4813333333333332</v>
      </c>
      <c r="AM1581" s="111">
        <v>9000</v>
      </c>
      <c r="AN1581" s="112">
        <v>13</v>
      </c>
      <c r="AO1581" s="113" t="s">
        <v>2027</v>
      </c>
      <c r="AP1581" s="113" t="s">
        <v>1267</v>
      </c>
      <c r="AQ1581" s="113" t="s">
        <v>4342</v>
      </c>
      <c r="AR1581" s="114" t="s">
        <v>1267</v>
      </c>
      <c r="AS1581" s="114"/>
      <c r="AT1581" s="107"/>
    </row>
    <row r="1582" spans="1:46" x14ac:dyDescent="0.25">
      <c r="A1582" s="106" t="s">
        <v>2432</v>
      </c>
      <c r="B1582" s="107" t="s">
        <v>1271</v>
      </c>
      <c r="C1582" s="107" t="s">
        <v>1257</v>
      </c>
      <c r="D1582" s="107" t="s">
        <v>34</v>
      </c>
      <c r="E1582" s="107" t="s">
        <v>22</v>
      </c>
      <c r="F1582" s="107" t="s">
        <v>45</v>
      </c>
      <c r="G1582" s="107" t="s">
        <v>39</v>
      </c>
      <c r="H1582" s="107" t="s">
        <v>2176</v>
      </c>
      <c r="I1582" s="107" t="s">
        <v>2413</v>
      </c>
      <c r="J1582" s="107" t="s">
        <v>2420</v>
      </c>
      <c r="K1582" s="107"/>
      <c r="L1582" s="108">
        <v>2728.5478849347901</v>
      </c>
      <c r="M1582" s="93">
        <v>9000</v>
      </c>
      <c r="N1582" s="108">
        <v>2453.6312468363617</v>
      </c>
      <c r="O1582" s="107" t="s">
        <v>2421</v>
      </c>
      <c r="P1582" s="107" t="s">
        <v>2023</v>
      </c>
      <c r="Q1582" s="107" t="s">
        <v>1259</v>
      </c>
      <c r="R1582" s="107" t="s">
        <v>2179</v>
      </c>
      <c r="S1582" s="107"/>
      <c r="T1582" s="93">
        <v>4359.17</v>
      </c>
      <c r="U1582" s="109">
        <v>15</v>
      </c>
      <c r="V1582" s="110">
        <v>45200</v>
      </c>
      <c r="W1582" s="110">
        <v>45930</v>
      </c>
      <c r="X1582" s="107" t="s">
        <v>4692</v>
      </c>
      <c r="Y1582" s="107"/>
      <c r="Z1582" s="107"/>
      <c r="AA1582" s="107"/>
      <c r="AB1582" s="107"/>
      <c r="AC1582" s="107" t="s">
        <v>2422</v>
      </c>
      <c r="AD1582" s="107" t="s">
        <v>1264</v>
      </c>
      <c r="AE1582" s="110">
        <v>44957</v>
      </c>
      <c r="AF1582" s="106" t="s">
        <v>3031</v>
      </c>
      <c r="AG1582" s="108">
        <v>0.72</v>
      </c>
      <c r="AH1582" s="108">
        <v>0.71</v>
      </c>
      <c r="AI1582" s="108">
        <v>0.76</v>
      </c>
      <c r="AJ1582" s="107" t="s">
        <v>1267</v>
      </c>
      <c r="AK1582" s="97">
        <v>95.3</v>
      </c>
      <c r="AL1582" s="108">
        <v>0.01</v>
      </c>
      <c r="AM1582" s="111">
        <v>9000</v>
      </c>
      <c r="AN1582" s="112">
        <v>13</v>
      </c>
      <c r="AO1582" s="113" t="s">
        <v>2027</v>
      </c>
      <c r="AP1582" s="113" t="s">
        <v>1267</v>
      </c>
      <c r="AQ1582" s="113" t="s">
        <v>4342</v>
      </c>
      <c r="AR1582" s="114" t="s">
        <v>1267</v>
      </c>
      <c r="AS1582" s="114"/>
      <c r="AT1582" s="107"/>
    </row>
    <row r="1583" spans="1:46" x14ac:dyDescent="0.25">
      <c r="A1583" s="106" t="s">
        <v>2433</v>
      </c>
      <c r="B1583" s="107" t="s">
        <v>1271</v>
      </c>
      <c r="C1583" s="107" t="s">
        <v>1257</v>
      </c>
      <c r="D1583" s="107" t="s">
        <v>34</v>
      </c>
      <c r="E1583" s="107" t="s">
        <v>22</v>
      </c>
      <c r="F1583" s="107" t="s">
        <v>45</v>
      </c>
      <c r="G1583" s="107" t="s">
        <v>39</v>
      </c>
      <c r="H1583" s="107" t="s">
        <v>2047</v>
      </c>
      <c r="I1583" s="107" t="s">
        <v>2413</v>
      </c>
      <c r="J1583" s="107" t="s">
        <v>2414</v>
      </c>
      <c r="K1583" s="107"/>
      <c r="L1583" s="108">
        <v>4074.1353498754565</v>
      </c>
      <c r="M1583" s="93">
        <v>9000</v>
      </c>
      <c r="N1583" s="108">
        <v>3663.1773615530919</v>
      </c>
      <c r="O1583" s="107" t="s">
        <v>2424</v>
      </c>
      <c r="P1583" s="107" t="s">
        <v>2023</v>
      </c>
      <c r="Q1583" s="107" t="s">
        <v>1259</v>
      </c>
      <c r="R1583" s="107" t="s">
        <v>2052</v>
      </c>
      <c r="S1583" s="107"/>
      <c r="T1583" s="93">
        <v>5803.15</v>
      </c>
      <c r="U1583" s="109">
        <v>15</v>
      </c>
      <c r="V1583" s="110">
        <v>45200</v>
      </c>
      <c r="W1583" s="110">
        <v>45930</v>
      </c>
      <c r="X1583" s="107" t="s">
        <v>4692</v>
      </c>
      <c r="Y1583" s="107"/>
      <c r="Z1583" s="107"/>
      <c r="AA1583" s="107"/>
      <c r="AB1583" s="107"/>
      <c r="AC1583" s="107" t="s">
        <v>2417</v>
      </c>
      <c r="AD1583" s="107" t="s">
        <v>1264</v>
      </c>
      <c r="AE1583" s="110">
        <v>44957</v>
      </c>
      <c r="AF1583" s="106" t="s">
        <v>3031</v>
      </c>
      <c r="AG1583" s="108">
        <v>0.579237</v>
      </c>
      <c r="AH1583" s="108">
        <v>0.6</v>
      </c>
      <c r="AI1583" s="108">
        <v>0.5</v>
      </c>
      <c r="AJ1583" s="107" t="s">
        <v>1267</v>
      </c>
      <c r="AK1583" s="97">
        <v>80.09</v>
      </c>
      <c r="AL1583" s="108">
        <v>2.0533333333333332</v>
      </c>
      <c r="AM1583" s="111">
        <v>9000</v>
      </c>
      <c r="AN1583" s="112">
        <v>13</v>
      </c>
      <c r="AO1583" s="113" t="s">
        <v>2027</v>
      </c>
      <c r="AP1583" s="113" t="s">
        <v>1267</v>
      </c>
      <c r="AQ1583" s="113" t="s">
        <v>4342</v>
      </c>
      <c r="AR1583" s="114" t="s">
        <v>1267</v>
      </c>
      <c r="AS1583" s="114"/>
      <c r="AT1583" s="107"/>
    </row>
    <row r="1584" spans="1:46" x14ac:dyDescent="0.25">
      <c r="A1584" s="106" t="s">
        <v>2434</v>
      </c>
      <c r="B1584" s="107" t="s">
        <v>1271</v>
      </c>
      <c r="C1584" s="107" t="s">
        <v>1257</v>
      </c>
      <c r="D1584" s="107" t="s">
        <v>34</v>
      </c>
      <c r="E1584" s="107" t="s">
        <v>22</v>
      </c>
      <c r="F1584" s="107" t="s">
        <v>45</v>
      </c>
      <c r="G1584" s="107" t="s">
        <v>39</v>
      </c>
      <c r="H1584" s="107" t="s">
        <v>2047</v>
      </c>
      <c r="I1584" s="107" t="s">
        <v>2413</v>
      </c>
      <c r="J1584" s="107" t="s">
        <v>2420</v>
      </c>
      <c r="K1584" s="107"/>
      <c r="L1584" s="108">
        <v>3783.1326233985578</v>
      </c>
      <c r="M1584" s="93">
        <v>9000</v>
      </c>
      <c r="N1584" s="108">
        <v>3401.7514304152942</v>
      </c>
      <c r="O1584" s="107" t="s">
        <v>2426</v>
      </c>
      <c r="P1584" s="107" t="s">
        <v>2023</v>
      </c>
      <c r="Q1584" s="107" t="s">
        <v>1259</v>
      </c>
      <c r="R1584" s="107" t="s">
        <v>2052</v>
      </c>
      <c r="S1584" s="107"/>
      <c r="T1584" s="93">
        <v>4159.6099999999997</v>
      </c>
      <c r="U1584" s="109">
        <v>15</v>
      </c>
      <c r="V1584" s="110">
        <v>45200</v>
      </c>
      <c r="W1584" s="110">
        <v>45930</v>
      </c>
      <c r="X1584" s="107" t="s">
        <v>4692</v>
      </c>
      <c r="Y1584" s="107"/>
      <c r="Z1584" s="107"/>
      <c r="AA1584" s="107"/>
      <c r="AB1584" s="107"/>
      <c r="AC1584" s="107" t="s">
        <v>2422</v>
      </c>
      <c r="AD1584" s="107" t="s">
        <v>1264</v>
      </c>
      <c r="AE1584" s="110">
        <v>44957</v>
      </c>
      <c r="AF1584" s="106" t="s">
        <v>3031</v>
      </c>
      <c r="AG1584" s="108">
        <v>0.93</v>
      </c>
      <c r="AH1584" s="108">
        <v>0.93</v>
      </c>
      <c r="AI1584" s="108">
        <v>1.07</v>
      </c>
      <c r="AJ1584" s="107" t="s">
        <v>26</v>
      </c>
      <c r="AK1584" s="97">
        <v>54.58</v>
      </c>
      <c r="AL1584" s="108">
        <v>0.01</v>
      </c>
      <c r="AM1584" s="111">
        <v>9000</v>
      </c>
      <c r="AN1584" s="112">
        <v>13</v>
      </c>
      <c r="AO1584" s="113" t="s">
        <v>2027</v>
      </c>
      <c r="AP1584" s="113" t="s">
        <v>1267</v>
      </c>
      <c r="AQ1584" s="113" t="s">
        <v>4342</v>
      </c>
      <c r="AR1584" s="114" t="s">
        <v>1267</v>
      </c>
      <c r="AS1584" s="114"/>
      <c r="AT1584" s="107"/>
    </row>
    <row r="1585" spans="1:46" x14ac:dyDescent="0.25">
      <c r="A1585" s="106" t="s">
        <v>2450</v>
      </c>
      <c r="B1585" s="107" t="s">
        <v>1256</v>
      </c>
      <c r="C1585" s="107" t="s">
        <v>1257</v>
      </c>
      <c r="D1585" s="107" t="s">
        <v>34</v>
      </c>
      <c r="E1585" s="107" t="s">
        <v>22</v>
      </c>
      <c r="F1585" s="107" t="s">
        <v>45</v>
      </c>
      <c r="G1585" s="107" t="s">
        <v>1069</v>
      </c>
      <c r="H1585" s="107" t="s">
        <v>3344</v>
      </c>
      <c r="I1585" s="107" t="s">
        <v>2451</v>
      </c>
      <c r="J1585" s="107" t="s">
        <v>2442</v>
      </c>
      <c r="K1585" s="107"/>
      <c r="L1585" s="108">
        <v>80</v>
      </c>
      <c r="M1585" s="93">
        <v>225</v>
      </c>
      <c r="N1585" s="108">
        <v>72.118695948052135</v>
      </c>
      <c r="O1585" s="107" t="s">
        <v>3920</v>
      </c>
      <c r="P1585" s="107" t="s">
        <v>3340</v>
      </c>
      <c r="Q1585" s="107" t="s">
        <v>1259</v>
      </c>
      <c r="R1585" s="107" t="s">
        <v>2179</v>
      </c>
      <c r="S1585" s="107"/>
      <c r="T1585" s="93">
        <v>148.58000000000001</v>
      </c>
      <c r="U1585" s="109">
        <v>15</v>
      </c>
      <c r="V1585" s="110">
        <v>45200</v>
      </c>
      <c r="W1585" s="110">
        <v>45930</v>
      </c>
      <c r="X1585" s="107" t="s">
        <v>4690</v>
      </c>
      <c r="Y1585" s="107"/>
      <c r="Z1585" s="107"/>
      <c r="AA1585" s="107"/>
      <c r="AB1585" s="107"/>
      <c r="AC1585" s="107" t="s">
        <v>2444</v>
      </c>
      <c r="AD1585" s="107" t="s">
        <v>1264</v>
      </c>
      <c r="AE1585" s="110">
        <v>44726</v>
      </c>
      <c r="AF1585" s="106" t="s">
        <v>2445</v>
      </c>
      <c r="AG1585" s="108">
        <v>1.1528E-2</v>
      </c>
      <c r="AH1585" s="108">
        <v>0.01</v>
      </c>
      <c r="AI1585" s="108">
        <v>0.31</v>
      </c>
      <c r="AJ1585" s="107" t="s">
        <v>1267</v>
      </c>
      <c r="AK1585" s="97">
        <v>139.86000000000001</v>
      </c>
      <c r="AL1585" s="108">
        <v>4.5999999999999999E-2</v>
      </c>
      <c r="AM1585" s="111">
        <v>225</v>
      </c>
      <c r="AN1585" s="112">
        <v>4</v>
      </c>
      <c r="AO1585" s="113" t="s">
        <v>3346</v>
      </c>
      <c r="AP1585" s="113" t="s">
        <v>1267</v>
      </c>
      <c r="AQ1585" s="113" t="s">
        <v>1261</v>
      </c>
      <c r="AR1585" s="114" t="s">
        <v>1267</v>
      </c>
      <c r="AS1585" s="114"/>
      <c r="AT1585" s="107"/>
    </row>
    <row r="1586" spans="1:46" x14ac:dyDescent="0.25">
      <c r="A1586" s="106" t="s">
        <v>2458</v>
      </c>
      <c r="B1586" s="107" t="s">
        <v>1269</v>
      </c>
      <c r="C1586" s="107" t="s">
        <v>1257</v>
      </c>
      <c r="D1586" s="107" t="s">
        <v>34</v>
      </c>
      <c r="E1586" s="107" t="s">
        <v>22</v>
      </c>
      <c r="F1586" s="107" t="s">
        <v>45</v>
      </c>
      <c r="G1586" s="107" t="s">
        <v>1069</v>
      </c>
      <c r="H1586" s="107" t="s">
        <v>3921</v>
      </c>
      <c r="I1586" s="107" t="s">
        <v>2451</v>
      </c>
      <c r="J1586" s="107" t="s">
        <v>2442</v>
      </c>
      <c r="K1586" s="107"/>
      <c r="L1586" s="108">
        <v>80</v>
      </c>
      <c r="M1586" s="93">
        <v>225</v>
      </c>
      <c r="N1586" s="108">
        <v>71.300546719094783</v>
      </c>
      <c r="O1586" s="107" t="s">
        <v>3922</v>
      </c>
      <c r="P1586" s="107" t="s">
        <v>3340</v>
      </c>
      <c r="Q1586" s="107" t="s">
        <v>1259</v>
      </c>
      <c r="R1586" s="107" t="s">
        <v>2449</v>
      </c>
      <c r="S1586" s="107"/>
      <c r="T1586" s="93">
        <v>148.58000000000001</v>
      </c>
      <c r="U1586" s="109">
        <v>15</v>
      </c>
      <c r="V1586" s="110">
        <v>45200</v>
      </c>
      <c r="W1586" s="110">
        <v>45930</v>
      </c>
      <c r="X1586" s="107" t="s">
        <v>4690</v>
      </c>
      <c r="Y1586" s="107"/>
      <c r="Z1586" s="107"/>
      <c r="AA1586" s="107"/>
      <c r="AB1586" s="107"/>
      <c r="AC1586" s="107" t="s">
        <v>2444</v>
      </c>
      <c r="AD1586" s="107" t="s">
        <v>1264</v>
      </c>
      <c r="AE1586" s="110">
        <v>44726</v>
      </c>
      <c r="AF1586" s="106" t="s">
        <v>2445</v>
      </c>
      <c r="AG1586" s="108">
        <v>7.7380000000000001E-3</v>
      </c>
      <c r="AH1586" s="108">
        <v>0.01</v>
      </c>
      <c r="AI1586" s="108">
        <v>0.31</v>
      </c>
      <c r="AJ1586" s="107" t="s">
        <v>1267</v>
      </c>
      <c r="AK1586" s="97">
        <v>141.72999999999999</v>
      </c>
      <c r="AL1586" s="108">
        <v>4.5333333333333337E-2</v>
      </c>
      <c r="AM1586" s="111">
        <v>225</v>
      </c>
      <c r="AN1586" s="112">
        <v>4</v>
      </c>
      <c r="AO1586" s="113" t="s">
        <v>3346</v>
      </c>
      <c r="AP1586" s="113" t="s">
        <v>1267</v>
      </c>
      <c r="AQ1586" s="113" t="s">
        <v>1261</v>
      </c>
      <c r="AR1586" s="114" t="s">
        <v>1267</v>
      </c>
      <c r="AS1586" s="114"/>
      <c r="AT1586" s="107"/>
    </row>
    <row r="1587" spans="1:46" x14ac:dyDescent="0.25">
      <c r="A1587" s="106" t="s">
        <v>2463</v>
      </c>
      <c r="B1587" s="107" t="s">
        <v>1256</v>
      </c>
      <c r="C1587" s="107" t="s">
        <v>1257</v>
      </c>
      <c r="D1587" s="107" t="s">
        <v>34</v>
      </c>
      <c r="E1587" s="107" t="s">
        <v>22</v>
      </c>
      <c r="F1587" s="107" t="s">
        <v>45</v>
      </c>
      <c r="G1587" s="107" t="s">
        <v>2464</v>
      </c>
      <c r="H1587" s="107" t="s">
        <v>2047</v>
      </c>
      <c r="I1587" s="107" t="s">
        <v>2465</v>
      </c>
      <c r="J1587" s="107" t="s">
        <v>2466</v>
      </c>
      <c r="K1587" s="107"/>
      <c r="L1587" s="108">
        <v>649.73</v>
      </c>
      <c r="M1587" s="93">
        <v>9000</v>
      </c>
      <c r="N1587" s="108">
        <v>603.75</v>
      </c>
      <c r="O1587" s="107" t="s">
        <v>2467</v>
      </c>
      <c r="P1587" s="107" t="s">
        <v>2023</v>
      </c>
      <c r="Q1587" s="107" t="s">
        <v>1259</v>
      </c>
      <c r="R1587" s="107" t="s">
        <v>2052</v>
      </c>
      <c r="S1587" s="107"/>
      <c r="T1587" s="93">
        <v>3706.07</v>
      </c>
      <c r="U1587" s="109">
        <v>15</v>
      </c>
      <c r="V1587" s="110">
        <v>45200</v>
      </c>
      <c r="W1587" s="110">
        <v>45930</v>
      </c>
      <c r="X1587" s="107" t="s">
        <v>4693</v>
      </c>
      <c r="Y1587" s="107"/>
      <c r="Z1587" s="107"/>
      <c r="AA1587" s="107"/>
      <c r="AB1587" s="107"/>
      <c r="AC1587" s="107"/>
      <c r="AD1587" s="107" t="s">
        <v>1264</v>
      </c>
      <c r="AE1587" s="110">
        <v>44669</v>
      </c>
      <c r="AF1587" s="106" t="s">
        <v>3031</v>
      </c>
      <c r="AG1587" s="108">
        <v>0.18</v>
      </c>
      <c r="AH1587" s="108">
        <v>0.18</v>
      </c>
      <c r="AI1587" s="108">
        <v>0.22</v>
      </c>
      <c r="AJ1587" s="107" t="s">
        <v>1267</v>
      </c>
      <c r="AK1587" s="97">
        <v>514.91999999999996</v>
      </c>
      <c r="AL1587" s="108">
        <v>0.41733333333333333</v>
      </c>
      <c r="AM1587" s="111">
        <v>9000</v>
      </c>
      <c r="AN1587" s="112">
        <v>10</v>
      </c>
      <c r="AO1587" s="113" t="s">
        <v>2027</v>
      </c>
      <c r="AP1587" s="113" t="s">
        <v>1267</v>
      </c>
      <c r="AQ1587" s="113" t="s">
        <v>4342</v>
      </c>
      <c r="AR1587" s="114" t="s">
        <v>1267</v>
      </c>
      <c r="AS1587" s="114"/>
      <c r="AT1587" s="107"/>
    </row>
    <row r="1588" spans="1:46" x14ac:dyDescent="0.25">
      <c r="A1588" s="106" t="s">
        <v>2469</v>
      </c>
      <c r="B1588" s="107" t="s">
        <v>1256</v>
      </c>
      <c r="C1588" s="107" t="s">
        <v>1257</v>
      </c>
      <c r="D1588" s="107" t="s">
        <v>34</v>
      </c>
      <c r="E1588" s="107" t="s">
        <v>22</v>
      </c>
      <c r="F1588" s="107" t="s">
        <v>45</v>
      </c>
      <c r="G1588" s="107" t="s">
        <v>2464</v>
      </c>
      <c r="H1588" s="107" t="s">
        <v>2176</v>
      </c>
      <c r="I1588" s="107" t="s">
        <v>2465</v>
      </c>
      <c r="J1588" s="107" t="s">
        <v>2466</v>
      </c>
      <c r="K1588" s="107"/>
      <c r="L1588" s="108">
        <v>526.59</v>
      </c>
      <c r="M1588" s="93">
        <v>9000</v>
      </c>
      <c r="N1588" s="108">
        <v>489.57</v>
      </c>
      <c r="O1588" s="107" t="s">
        <v>2470</v>
      </c>
      <c r="P1588" s="107" t="s">
        <v>2023</v>
      </c>
      <c r="Q1588" s="107" t="s">
        <v>1259</v>
      </c>
      <c r="R1588" s="107" t="s">
        <v>2179</v>
      </c>
      <c r="S1588" s="107"/>
      <c r="T1588" s="93">
        <v>7079.72</v>
      </c>
      <c r="U1588" s="109">
        <v>15</v>
      </c>
      <c r="V1588" s="110">
        <v>45200</v>
      </c>
      <c r="W1588" s="110">
        <v>45930</v>
      </c>
      <c r="X1588" s="107" t="s">
        <v>4693</v>
      </c>
      <c r="Y1588" s="107"/>
      <c r="Z1588" s="107"/>
      <c r="AA1588" s="107"/>
      <c r="AB1588" s="107"/>
      <c r="AC1588" s="107"/>
      <c r="AD1588" s="107" t="s">
        <v>1264</v>
      </c>
      <c r="AE1588" s="110">
        <v>44669</v>
      </c>
      <c r="AF1588" s="106" t="s">
        <v>3031</v>
      </c>
      <c r="AG1588" s="108">
        <v>0.13</v>
      </c>
      <c r="AH1588" s="108">
        <v>0.13</v>
      </c>
      <c r="AI1588" s="108">
        <v>0.09</v>
      </c>
      <c r="AJ1588" s="107" t="s">
        <v>1267</v>
      </c>
      <c r="AK1588" s="97">
        <v>1251.6500000000001</v>
      </c>
      <c r="AL1588" s="108">
        <v>0.33800000000000002</v>
      </c>
      <c r="AM1588" s="111">
        <v>9000</v>
      </c>
      <c r="AN1588" s="112">
        <v>10</v>
      </c>
      <c r="AO1588" s="113" t="s">
        <v>2027</v>
      </c>
      <c r="AP1588" s="113" t="s">
        <v>1267</v>
      </c>
      <c r="AQ1588" s="113" t="s">
        <v>4342</v>
      </c>
      <c r="AR1588" s="114" t="s">
        <v>1267</v>
      </c>
      <c r="AS1588" s="114"/>
      <c r="AT1588" s="107"/>
    </row>
    <row r="1589" spans="1:46" x14ac:dyDescent="0.25">
      <c r="A1589" s="106" t="s">
        <v>2471</v>
      </c>
      <c r="B1589" s="107" t="s">
        <v>1256</v>
      </c>
      <c r="C1589" s="107" t="s">
        <v>1257</v>
      </c>
      <c r="D1589" s="107" t="s">
        <v>34</v>
      </c>
      <c r="E1589" s="107" t="s">
        <v>22</v>
      </c>
      <c r="F1589" s="107" t="s">
        <v>45</v>
      </c>
      <c r="G1589" s="107" t="s">
        <v>2464</v>
      </c>
      <c r="H1589" s="107" t="s">
        <v>2047</v>
      </c>
      <c r="I1589" s="107" t="s">
        <v>2413</v>
      </c>
      <c r="J1589" s="107" t="s">
        <v>2414</v>
      </c>
      <c r="K1589" s="107"/>
      <c r="L1589" s="108">
        <v>5163.53</v>
      </c>
      <c r="M1589" s="93">
        <v>9000</v>
      </c>
      <c r="N1589" s="108">
        <v>4796.3500000000004</v>
      </c>
      <c r="O1589" s="107" t="s">
        <v>2472</v>
      </c>
      <c r="P1589" s="107" t="s">
        <v>2023</v>
      </c>
      <c r="Q1589" s="107" t="s">
        <v>1259</v>
      </c>
      <c r="R1589" s="107" t="s">
        <v>2052</v>
      </c>
      <c r="S1589" s="107"/>
      <c r="T1589" s="93">
        <v>8843.6299999999992</v>
      </c>
      <c r="U1589" s="109">
        <v>15</v>
      </c>
      <c r="V1589" s="110">
        <v>45200</v>
      </c>
      <c r="W1589" s="110">
        <v>45930</v>
      </c>
      <c r="X1589" s="107" t="s">
        <v>4693</v>
      </c>
      <c r="Y1589" s="107"/>
      <c r="Z1589" s="107"/>
      <c r="AA1589" s="107"/>
      <c r="AB1589" s="107"/>
      <c r="AC1589" s="107" t="s">
        <v>2417</v>
      </c>
      <c r="AD1589" s="107" t="s">
        <v>1264</v>
      </c>
      <c r="AE1589" s="110">
        <v>44669</v>
      </c>
      <c r="AF1589" s="106" t="s">
        <v>3031</v>
      </c>
      <c r="AG1589" s="108">
        <v>2.2999999999999998</v>
      </c>
      <c r="AH1589" s="108">
        <v>2.29</v>
      </c>
      <c r="AI1589" s="108">
        <v>0.94</v>
      </c>
      <c r="AJ1589" s="107" t="s">
        <v>1267</v>
      </c>
      <c r="AK1589" s="97">
        <v>69.36</v>
      </c>
      <c r="AL1589" s="108">
        <v>3.04</v>
      </c>
      <c r="AM1589" s="111">
        <v>9000</v>
      </c>
      <c r="AN1589" s="112">
        <v>10</v>
      </c>
      <c r="AO1589" s="113" t="s">
        <v>2027</v>
      </c>
      <c r="AP1589" s="113" t="s">
        <v>1267</v>
      </c>
      <c r="AQ1589" s="113" t="s">
        <v>4342</v>
      </c>
      <c r="AR1589" s="114" t="s">
        <v>1267</v>
      </c>
      <c r="AS1589" s="114"/>
      <c r="AT1589" s="107"/>
    </row>
    <row r="1590" spans="1:46" x14ac:dyDescent="0.25">
      <c r="A1590" s="106" t="s">
        <v>2473</v>
      </c>
      <c r="B1590" s="107" t="s">
        <v>1256</v>
      </c>
      <c r="C1590" s="107" t="s">
        <v>1257</v>
      </c>
      <c r="D1590" s="107" t="s">
        <v>34</v>
      </c>
      <c r="E1590" s="107" t="s">
        <v>22</v>
      </c>
      <c r="F1590" s="107" t="s">
        <v>45</v>
      </c>
      <c r="G1590" s="107" t="s">
        <v>2464</v>
      </c>
      <c r="H1590" s="107" t="s">
        <v>2176</v>
      </c>
      <c r="I1590" s="107" t="s">
        <v>2413</v>
      </c>
      <c r="J1590" s="107" t="s">
        <v>2414</v>
      </c>
      <c r="K1590" s="107"/>
      <c r="L1590" s="108">
        <v>5442.44</v>
      </c>
      <c r="M1590" s="93">
        <v>9000</v>
      </c>
      <c r="N1590" s="108">
        <v>5055.51</v>
      </c>
      <c r="O1590" s="107" t="s">
        <v>2474</v>
      </c>
      <c r="P1590" s="107" t="s">
        <v>2023</v>
      </c>
      <c r="Q1590" s="107" t="s">
        <v>1259</v>
      </c>
      <c r="R1590" s="107" t="s">
        <v>2179</v>
      </c>
      <c r="S1590" s="107"/>
      <c r="T1590" s="93">
        <v>9054.17</v>
      </c>
      <c r="U1590" s="109">
        <v>15</v>
      </c>
      <c r="V1590" s="110">
        <v>45200</v>
      </c>
      <c r="W1590" s="110">
        <v>45930</v>
      </c>
      <c r="X1590" s="107" t="s">
        <v>4693</v>
      </c>
      <c r="Y1590" s="107"/>
      <c r="Z1590" s="107"/>
      <c r="AA1590" s="107"/>
      <c r="AB1590" s="107"/>
      <c r="AC1590" s="107" t="s">
        <v>2417</v>
      </c>
      <c r="AD1590" s="107" t="s">
        <v>1264</v>
      </c>
      <c r="AE1590" s="110">
        <v>44669</v>
      </c>
      <c r="AF1590" s="106" t="s">
        <v>3031</v>
      </c>
      <c r="AG1590" s="108">
        <v>2.67</v>
      </c>
      <c r="AH1590" s="108">
        <v>2.65</v>
      </c>
      <c r="AI1590" s="108">
        <v>1.1200000000000001</v>
      </c>
      <c r="AJ1590" s="107" t="s">
        <v>26</v>
      </c>
      <c r="AK1590" s="97">
        <v>43.5</v>
      </c>
      <c r="AL1590" s="108">
        <v>3.5</v>
      </c>
      <c r="AM1590" s="111">
        <v>9000</v>
      </c>
      <c r="AN1590" s="112">
        <v>10</v>
      </c>
      <c r="AO1590" s="113" t="s">
        <v>2027</v>
      </c>
      <c r="AP1590" s="113" t="s">
        <v>1267</v>
      </c>
      <c r="AQ1590" s="113" t="s">
        <v>4342</v>
      </c>
      <c r="AR1590" s="114" t="s">
        <v>1267</v>
      </c>
      <c r="AS1590" s="114"/>
      <c r="AT1590" s="107"/>
    </row>
    <row r="1591" spans="1:46" x14ac:dyDescent="0.25">
      <c r="A1591" s="106" t="s">
        <v>2475</v>
      </c>
      <c r="B1591" s="107" t="s">
        <v>1256</v>
      </c>
      <c r="C1591" s="107" t="s">
        <v>1257</v>
      </c>
      <c r="D1591" s="107" t="s">
        <v>34</v>
      </c>
      <c r="E1591" s="107" t="s">
        <v>22</v>
      </c>
      <c r="F1591" s="107" t="s">
        <v>45</v>
      </c>
      <c r="G1591" s="107" t="s">
        <v>2464</v>
      </c>
      <c r="H1591" s="107" t="s">
        <v>2047</v>
      </c>
      <c r="I1591" s="107" t="s">
        <v>2413</v>
      </c>
      <c r="J1591" s="107" t="s">
        <v>2420</v>
      </c>
      <c r="K1591" s="107"/>
      <c r="L1591" s="108">
        <v>4943.53</v>
      </c>
      <c r="M1591" s="93">
        <v>9000</v>
      </c>
      <c r="N1591" s="108">
        <v>4591.8500000000004</v>
      </c>
      <c r="O1591" s="107" t="s">
        <v>2476</v>
      </c>
      <c r="P1591" s="107" t="s">
        <v>2023</v>
      </c>
      <c r="Q1591" s="107" t="s">
        <v>1259</v>
      </c>
      <c r="R1591" s="107" t="s">
        <v>2052</v>
      </c>
      <c r="S1591" s="107"/>
      <c r="T1591" s="93">
        <v>10780.86</v>
      </c>
      <c r="U1591" s="109">
        <v>15</v>
      </c>
      <c r="V1591" s="110">
        <v>45200</v>
      </c>
      <c r="W1591" s="110">
        <v>45930</v>
      </c>
      <c r="X1591" s="107" t="s">
        <v>4693</v>
      </c>
      <c r="Y1591" s="107"/>
      <c r="Z1591" s="107"/>
      <c r="AA1591" s="107"/>
      <c r="AB1591" s="107"/>
      <c r="AC1591" s="107" t="s">
        <v>2422</v>
      </c>
      <c r="AD1591" s="107" t="s">
        <v>1264</v>
      </c>
      <c r="AE1591" s="110">
        <v>44669</v>
      </c>
      <c r="AF1591" s="106" t="s">
        <v>3031</v>
      </c>
      <c r="AG1591" s="108">
        <v>2.2999999999999998</v>
      </c>
      <c r="AH1591" s="108">
        <v>2.29</v>
      </c>
      <c r="AI1591" s="108">
        <v>0.78</v>
      </c>
      <c r="AJ1591" s="107" t="s">
        <v>1267</v>
      </c>
      <c r="AK1591" s="97">
        <v>121.0888321401786</v>
      </c>
      <c r="AL1591" s="108">
        <v>2.8278791839208606</v>
      </c>
      <c r="AM1591" s="111">
        <v>9000</v>
      </c>
      <c r="AN1591" s="112">
        <v>10</v>
      </c>
      <c r="AO1591" s="113" t="s">
        <v>2027</v>
      </c>
      <c r="AP1591" s="113" t="s">
        <v>1267</v>
      </c>
      <c r="AQ1591" s="113" t="s">
        <v>4342</v>
      </c>
      <c r="AR1591" s="114" t="s">
        <v>1267</v>
      </c>
      <c r="AS1591" s="114"/>
      <c r="AT1591" s="107"/>
    </row>
    <row r="1592" spans="1:46" x14ac:dyDescent="0.25">
      <c r="A1592" s="106" t="s">
        <v>2477</v>
      </c>
      <c r="B1592" s="107" t="s">
        <v>1256</v>
      </c>
      <c r="C1592" s="107" t="s">
        <v>1257</v>
      </c>
      <c r="D1592" s="107" t="s">
        <v>34</v>
      </c>
      <c r="E1592" s="107" t="s">
        <v>22</v>
      </c>
      <c r="F1592" s="107" t="s">
        <v>45</v>
      </c>
      <c r="G1592" s="107" t="s">
        <v>2464</v>
      </c>
      <c r="H1592" s="107" t="s">
        <v>2176</v>
      </c>
      <c r="I1592" s="107" t="s">
        <v>2413</v>
      </c>
      <c r="J1592" s="107" t="s">
        <v>2420</v>
      </c>
      <c r="K1592" s="107"/>
      <c r="L1592" s="108">
        <v>5121.6499999999996</v>
      </c>
      <c r="M1592" s="93">
        <v>9000</v>
      </c>
      <c r="N1592" s="108">
        <v>4757.33</v>
      </c>
      <c r="O1592" s="107" t="s">
        <v>2478</v>
      </c>
      <c r="P1592" s="107" t="s">
        <v>2023</v>
      </c>
      <c r="Q1592" s="107" t="s">
        <v>1259</v>
      </c>
      <c r="R1592" s="107" t="s">
        <v>2179</v>
      </c>
      <c r="S1592" s="107"/>
      <c r="T1592" s="93">
        <v>11244.63</v>
      </c>
      <c r="U1592" s="109">
        <v>15</v>
      </c>
      <c r="V1592" s="110">
        <v>45200</v>
      </c>
      <c r="W1592" s="110">
        <v>45930</v>
      </c>
      <c r="X1592" s="107" t="s">
        <v>4693</v>
      </c>
      <c r="Y1592" s="107"/>
      <c r="Z1592" s="107"/>
      <c r="AA1592" s="107"/>
      <c r="AB1592" s="107"/>
      <c r="AC1592" s="107" t="s">
        <v>2422</v>
      </c>
      <c r="AD1592" s="107" t="s">
        <v>1264</v>
      </c>
      <c r="AE1592" s="110">
        <v>44669</v>
      </c>
      <c r="AF1592" s="106" t="s">
        <v>3031</v>
      </c>
      <c r="AG1592" s="108">
        <v>2.67</v>
      </c>
      <c r="AH1592" s="108">
        <v>2.65</v>
      </c>
      <c r="AI1592" s="108">
        <v>0.91</v>
      </c>
      <c r="AJ1592" s="107" t="s">
        <v>1267</v>
      </c>
      <c r="AK1592" s="97">
        <v>187.97764508571171</v>
      </c>
      <c r="AL1592" s="108">
        <v>2.9180124258431404</v>
      </c>
      <c r="AM1592" s="111">
        <v>9000</v>
      </c>
      <c r="AN1592" s="112">
        <v>10</v>
      </c>
      <c r="AO1592" s="113" t="s">
        <v>2027</v>
      </c>
      <c r="AP1592" s="113" t="s">
        <v>1267</v>
      </c>
      <c r="AQ1592" s="113" t="s">
        <v>4342</v>
      </c>
      <c r="AR1592" s="114" t="s">
        <v>1267</v>
      </c>
      <c r="AS1592" s="114"/>
      <c r="AT1592" s="107"/>
    </row>
    <row r="1593" spans="1:46" x14ac:dyDescent="0.25">
      <c r="A1593" s="106" t="s">
        <v>2479</v>
      </c>
      <c r="B1593" s="107" t="s">
        <v>1269</v>
      </c>
      <c r="C1593" s="107" t="s">
        <v>1257</v>
      </c>
      <c r="D1593" s="107" t="s">
        <v>34</v>
      </c>
      <c r="E1593" s="107" t="s">
        <v>22</v>
      </c>
      <c r="F1593" s="107" t="s">
        <v>45</v>
      </c>
      <c r="G1593" s="107" t="s">
        <v>2464</v>
      </c>
      <c r="H1593" s="107" t="s">
        <v>2047</v>
      </c>
      <c r="I1593" s="107" t="s">
        <v>2465</v>
      </c>
      <c r="J1593" s="107" t="s">
        <v>2466</v>
      </c>
      <c r="K1593" s="107"/>
      <c r="L1593" s="108">
        <v>653.39</v>
      </c>
      <c r="M1593" s="93">
        <v>9000</v>
      </c>
      <c r="N1593" s="108">
        <v>607.62</v>
      </c>
      <c r="O1593" s="107" t="s">
        <v>2467</v>
      </c>
      <c r="P1593" s="107" t="s">
        <v>2023</v>
      </c>
      <c r="Q1593" s="107" t="s">
        <v>1259</v>
      </c>
      <c r="R1593" s="107" t="s">
        <v>2052</v>
      </c>
      <c r="S1593" s="107"/>
      <c r="T1593" s="93">
        <v>3562.8</v>
      </c>
      <c r="U1593" s="109">
        <v>15</v>
      </c>
      <c r="V1593" s="110">
        <v>45200</v>
      </c>
      <c r="W1593" s="110">
        <v>45930</v>
      </c>
      <c r="X1593" s="107" t="s">
        <v>4693</v>
      </c>
      <c r="Y1593" s="107"/>
      <c r="Z1593" s="107"/>
      <c r="AA1593" s="107"/>
      <c r="AB1593" s="107"/>
      <c r="AC1593" s="107"/>
      <c r="AD1593" s="107" t="s">
        <v>1264</v>
      </c>
      <c r="AE1593" s="110">
        <v>44669</v>
      </c>
      <c r="AF1593" s="106" t="s">
        <v>3031</v>
      </c>
      <c r="AG1593" s="108">
        <v>0.15</v>
      </c>
      <c r="AH1593" s="108">
        <v>0.15</v>
      </c>
      <c r="AI1593" s="108">
        <v>0.21</v>
      </c>
      <c r="AJ1593" s="107" t="s">
        <v>1267</v>
      </c>
      <c r="AK1593" s="97">
        <v>490.74</v>
      </c>
      <c r="AL1593" s="108">
        <v>0.42</v>
      </c>
      <c r="AM1593" s="111">
        <v>9000</v>
      </c>
      <c r="AN1593" s="112">
        <v>10</v>
      </c>
      <c r="AO1593" s="113" t="s">
        <v>2027</v>
      </c>
      <c r="AP1593" s="113" t="s">
        <v>1267</v>
      </c>
      <c r="AQ1593" s="113" t="s">
        <v>4342</v>
      </c>
      <c r="AR1593" s="114" t="s">
        <v>1267</v>
      </c>
      <c r="AS1593" s="114"/>
      <c r="AT1593" s="107"/>
    </row>
    <row r="1594" spans="1:46" x14ac:dyDescent="0.25">
      <c r="A1594" s="106" t="s">
        <v>2480</v>
      </c>
      <c r="B1594" s="107" t="s">
        <v>1269</v>
      </c>
      <c r="C1594" s="107" t="s">
        <v>1257</v>
      </c>
      <c r="D1594" s="107" t="s">
        <v>34</v>
      </c>
      <c r="E1594" s="107" t="s">
        <v>22</v>
      </c>
      <c r="F1594" s="107" t="s">
        <v>45</v>
      </c>
      <c r="G1594" s="107" t="s">
        <v>2464</v>
      </c>
      <c r="H1594" s="107" t="s">
        <v>2176</v>
      </c>
      <c r="I1594" s="107" t="s">
        <v>2465</v>
      </c>
      <c r="J1594" s="107" t="s">
        <v>2466</v>
      </c>
      <c r="K1594" s="107"/>
      <c r="L1594" s="108">
        <v>537.35</v>
      </c>
      <c r="M1594" s="93">
        <v>9000</v>
      </c>
      <c r="N1594" s="108">
        <v>499.9</v>
      </c>
      <c r="O1594" s="107" t="s">
        <v>2470</v>
      </c>
      <c r="P1594" s="107" t="s">
        <v>2023</v>
      </c>
      <c r="Q1594" s="107" t="s">
        <v>1259</v>
      </c>
      <c r="R1594" s="107" t="s">
        <v>2179</v>
      </c>
      <c r="S1594" s="107"/>
      <c r="T1594" s="93">
        <v>5981.72</v>
      </c>
      <c r="U1594" s="109">
        <v>15</v>
      </c>
      <c r="V1594" s="110">
        <v>45200</v>
      </c>
      <c r="W1594" s="110">
        <v>45930</v>
      </c>
      <c r="X1594" s="107" t="s">
        <v>4693</v>
      </c>
      <c r="Y1594" s="107"/>
      <c r="Z1594" s="107"/>
      <c r="AA1594" s="107"/>
      <c r="AB1594" s="107"/>
      <c r="AC1594" s="107"/>
      <c r="AD1594" s="107" t="s">
        <v>1264</v>
      </c>
      <c r="AE1594" s="110">
        <v>44669</v>
      </c>
      <c r="AF1594" s="106" t="s">
        <v>3031</v>
      </c>
      <c r="AG1594" s="108">
        <v>0.11</v>
      </c>
      <c r="AH1594" s="108">
        <v>0.11</v>
      </c>
      <c r="AI1594" s="108">
        <v>0.1</v>
      </c>
      <c r="AJ1594" s="107" t="s">
        <v>1267</v>
      </c>
      <c r="AK1594" s="97">
        <v>1031.01</v>
      </c>
      <c r="AL1594" s="108">
        <v>0.34533333333333333</v>
      </c>
      <c r="AM1594" s="111">
        <v>9000</v>
      </c>
      <c r="AN1594" s="112">
        <v>10</v>
      </c>
      <c r="AO1594" s="113" t="s">
        <v>2027</v>
      </c>
      <c r="AP1594" s="113" t="s">
        <v>1267</v>
      </c>
      <c r="AQ1594" s="113" t="s">
        <v>4342</v>
      </c>
      <c r="AR1594" s="114" t="s">
        <v>1267</v>
      </c>
      <c r="AS1594" s="114"/>
      <c r="AT1594" s="107"/>
    </row>
    <row r="1595" spans="1:46" x14ac:dyDescent="0.25">
      <c r="A1595" s="106" t="s">
        <v>2481</v>
      </c>
      <c r="B1595" s="107" t="s">
        <v>1269</v>
      </c>
      <c r="C1595" s="107" t="s">
        <v>1257</v>
      </c>
      <c r="D1595" s="107" t="s">
        <v>34</v>
      </c>
      <c r="E1595" s="107" t="s">
        <v>22</v>
      </c>
      <c r="F1595" s="107" t="s">
        <v>45</v>
      </c>
      <c r="G1595" s="107" t="s">
        <v>2464</v>
      </c>
      <c r="H1595" s="107" t="s">
        <v>2047</v>
      </c>
      <c r="I1595" s="107" t="s">
        <v>2413</v>
      </c>
      <c r="J1595" s="107" t="s">
        <v>2414</v>
      </c>
      <c r="K1595" s="107"/>
      <c r="L1595" s="108">
        <v>4593.97</v>
      </c>
      <c r="M1595" s="93">
        <v>9000</v>
      </c>
      <c r="N1595" s="108">
        <v>4270.8</v>
      </c>
      <c r="O1595" s="107" t="s">
        <v>2472</v>
      </c>
      <c r="P1595" s="107" t="s">
        <v>2023</v>
      </c>
      <c r="Q1595" s="107" t="s">
        <v>1259</v>
      </c>
      <c r="R1595" s="107" t="s">
        <v>2052</v>
      </c>
      <c r="S1595" s="107"/>
      <c r="T1595" s="93">
        <v>8835.85</v>
      </c>
      <c r="U1595" s="109">
        <v>15</v>
      </c>
      <c r="V1595" s="110">
        <v>45200</v>
      </c>
      <c r="W1595" s="110">
        <v>45930</v>
      </c>
      <c r="X1595" s="107" t="s">
        <v>4693</v>
      </c>
      <c r="Y1595" s="107"/>
      <c r="Z1595" s="107"/>
      <c r="AA1595" s="107"/>
      <c r="AB1595" s="107"/>
      <c r="AC1595" s="107" t="s">
        <v>2417</v>
      </c>
      <c r="AD1595" s="107" t="s">
        <v>1264</v>
      </c>
      <c r="AE1595" s="110">
        <v>44669</v>
      </c>
      <c r="AF1595" s="106" t="s">
        <v>3031</v>
      </c>
      <c r="AG1595" s="108">
        <v>1.97</v>
      </c>
      <c r="AH1595" s="108">
        <v>1.96</v>
      </c>
      <c r="AI1595" s="108">
        <v>0.93</v>
      </c>
      <c r="AJ1595" s="107" t="s">
        <v>1267</v>
      </c>
      <c r="AK1595" s="97">
        <v>71.94</v>
      </c>
      <c r="AL1595" s="108">
        <v>3</v>
      </c>
      <c r="AM1595" s="111">
        <v>9000</v>
      </c>
      <c r="AN1595" s="112">
        <v>10</v>
      </c>
      <c r="AO1595" s="113" t="s">
        <v>2027</v>
      </c>
      <c r="AP1595" s="113" t="s">
        <v>1267</v>
      </c>
      <c r="AQ1595" s="113" t="s">
        <v>4342</v>
      </c>
      <c r="AR1595" s="114" t="s">
        <v>1267</v>
      </c>
      <c r="AS1595" s="114"/>
      <c r="AT1595" s="107"/>
    </row>
    <row r="1596" spans="1:46" x14ac:dyDescent="0.25">
      <c r="A1596" s="106" t="s">
        <v>2482</v>
      </c>
      <c r="B1596" s="107" t="s">
        <v>1269</v>
      </c>
      <c r="C1596" s="107" t="s">
        <v>1257</v>
      </c>
      <c r="D1596" s="107" t="s">
        <v>34</v>
      </c>
      <c r="E1596" s="107" t="s">
        <v>22</v>
      </c>
      <c r="F1596" s="107" t="s">
        <v>45</v>
      </c>
      <c r="G1596" s="107" t="s">
        <v>2464</v>
      </c>
      <c r="H1596" s="107" t="s">
        <v>2176</v>
      </c>
      <c r="I1596" s="107" t="s">
        <v>2413</v>
      </c>
      <c r="J1596" s="107" t="s">
        <v>2414</v>
      </c>
      <c r="K1596" s="107"/>
      <c r="L1596" s="108">
        <v>3595.13</v>
      </c>
      <c r="M1596" s="93">
        <v>9000</v>
      </c>
      <c r="N1596" s="108">
        <v>3342.24</v>
      </c>
      <c r="O1596" s="107" t="s">
        <v>2474</v>
      </c>
      <c r="P1596" s="107" t="s">
        <v>2023</v>
      </c>
      <c r="Q1596" s="107" t="s">
        <v>1259</v>
      </c>
      <c r="R1596" s="107" t="s">
        <v>2179</v>
      </c>
      <c r="S1596" s="107"/>
      <c r="T1596" s="93">
        <v>8816.07</v>
      </c>
      <c r="U1596" s="109">
        <v>15</v>
      </c>
      <c r="V1596" s="110">
        <v>45200</v>
      </c>
      <c r="W1596" s="110">
        <v>45930</v>
      </c>
      <c r="X1596" s="107" t="s">
        <v>4693</v>
      </c>
      <c r="Y1596" s="107"/>
      <c r="Z1596" s="107"/>
      <c r="AA1596" s="107"/>
      <c r="AB1596" s="107"/>
      <c r="AC1596" s="107" t="s">
        <v>2417</v>
      </c>
      <c r="AD1596" s="107" t="s">
        <v>1264</v>
      </c>
      <c r="AE1596" s="110">
        <v>44669</v>
      </c>
      <c r="AF1596" s="106" t="s">
        <v>3031</v>
      </c>
      <c r="AG1596" s="108">
        <v>2.2799999999999998</v>
      </c>
      <c r="AH1596" s="108">
        <v>2.2599999999999998</v>
      </c>
      <c r="AI1596" s="108">
        <v>1.04</v>
      </c>
      <c r="AJ1596" s="107" t="s">
        <v>26</v>
      </c>
      <c r="AK1596" s="97">
        <v>55.29</v>
      </c>
      <c r="AL1596" s="108">
        <v>3.43</v>
      </c>
      <c r="AM1596" s="111">
        <v>9000</v>
      </c>
      <c r="AN1596" s="112">
        <v>10</v>
      </c>
      <c r="AO1596" s="113" t="s">
        <v>2027</v>
      </c>
      <c r="AP1596" s="113" t="s">
        <v>1267</v>
      </c>
      <c r="AQ1596" s="113" t="s">
        <v>4342</v>
      </c>
      <c r="AR1596" s="114" t="s">
        <v>1267</v>
      </c>
      <c r="AS1596" s="114"/>
      <c r="AT1596" s="107"/>
    </row>
    <row r="1597" spans="1:46" x14ac:dyDescent="0.25">
      <c r="A1597" s="106" t="s">
        <v>2483</v>
      </c>
      <c r="B1597" s="107" t="s">
        <v>1269</v>
      </c>
      <c r="C1597" s="107" t="s">
        <v>1257</v>
      </c>
      <c r="D1597" s="107" t="s">
        <v>34</v>
      </c>
      <c r="E1597" s="107" t="s">
        <v>22</v>
      </c>
      <c r="F1597" s="107" t="s">
        <v>45</v>
      </c>
      <c r="G1597" s="107" t="s">
        <v>2464</v>
      </c>
      <c r="H1597" s="107" t="s">
        <v>2047</v>
      </c>
      <c r="I1597" s="107" t="s">
        <v>2413</v>
      </c>
      <c r="J1597" s="107" t="s">
        <v>2420</v>
      </c>
      <c r="K1597" s="107"/>
      <c r="L1597" s="108">
        <v>4312.72</v>
      </c>
      <c r="M1597" s="93">
        <v>9000</v>
      </c>
      <c r="N1597" s="108">
        <v>4009.38</v>
      </c>
      <c r="O1597" s="107" t="s">
        <v>2476</v>
      </c>
      <c r="P1597" s="107" t="s">
        <v>2023</v>
      </c>
      <c r="Q1597" s="107" t="s">
        <v>1259</v>
      </c>
      <c r="R1597" s="107" t="s">
        <v>2052</v>
      </c>
      <c r="S1597" s="107"/>
      <c r="T1597" s="93">
        <v>10767.08</v>
      </c>
      <c r="U1597" s="109">
        <v>15</v>
      </c>
      <c r="V1597" s="110">
        <v>45200</v>
      </c>
      <c r="W1597" s="110">
        <v>45930</v>
      </c>
      <c r="X1597" s="107" t="s">
        <v>4693</v>
      </c>
      <c r="Y1597" s="107"/>
      <c r="Z1597" s="107"/>
      <c r="AA1597" s="107"/>
      <c r="AB1597" s="107"/>
      <c r="AC1597" s="107" t="s">
        <v>2422</v>
      </c>
      <c r="AD1597" s="107" t="s">
        <v>1264</v>
      </c>
      <c r="AE1597" s="110">
        <v>44669</v>
      </c>
      <c r="AF1597" s="106" t="s">
        <v>3031</v>
      </c>
      <c r="AG1597" s="108">
        <v>1.97</v>
      </c>
      <c r="AH1597" s="108">
        <v>1.96</v>
      </c>
      <c r="AI1597" s="108">
        <v>0.72</v>
      </c>
      <c r="AJ1597" s="107" t="s">
        <v>1267</v>
      </c>
      <c r="AK1597" s="97">
        <v>137.36810109594396</v>
      </c>
      <c r="AL1597" s="108">
        <v>2.4731063816579404</v>
      </c>
      <c r="AM1597" s="111">
        <v>9000</v>
      </c>
      <c r="AN1597" s="112">
        <v>10</v>
      </c>
      <c r="AO1597" s="113" t="s">
        <v>2027</v>
      </c>
      <c r="AP1597" s="113" t="s">
        <v>1267</v>
      </c>
      <c r="AQ1597" s="113" t="s">
        <v>4342</v>
      </c>
      <c r="AR1597" s="114" t="s">
        <v>1267</v>
      </c>
      <c r="AS1597" s="114"/>
      <c r="AT1597" s="107"/>
    </row>
    <row r="1598" spans="1:46" x14ac:dyDescent="0.25">
      <c r="A1598" s="106" t="s">
        <v>2484</v>
      </c>
      <c r="B1598" s="107" t="s">
        <v>1269</v>
      </c>
      <c r="C1598" s="107" t="s">
        <v>1257</v>
      </c>
      <c r="D1598" s="107" t="s">
        <v>34</v>
      </c>
      <c r="E1598" s="107" t="s">
        <v>22</v>
      </c>
      <c r="F1598" s="107" t="s">
        <v>45</v>
      </c>
      <c r="G1598" s="107" t="s">
        <v>2464</v>
      </c>
      <c r="H1598" s="107" t="s">
        <v>2176</v>
      </c>
      <c r="I1598" s="107" t="s">
        <v>2413</v>
      </c>
      <c r="J1598" s="107" t="s">
        <v>2420</v>
      </c>
      <c r="K1598" s="107"/>
      <c r="L1598" s="108">
        <v>3176.95</v>
      </c>
      <c r="M1598" s="93">
        <v>9000</v>
      </c>
      <c r="N1598" s="108">
        <v>2953.53</v>
      </c>
      <c r="O1598" s="107" t="s">
        <v>2478</v>
      </c>
      <c r="P1598" s="107" t="s">
        <v>2023</v>
      </c>
      <c r="Q1598" s="107" t="s">
        <v>1259</v>
      </c>
      <c r="R1598" s="107" t="s">
        <v>2179</v>
      </c>
      <c r="S1598" s="107"/>
      <c r="T1598" s="93">
        <v>10999.54</v>
      </c>
      <c r="U1598" s="109">
        <v>15</v>
      </c>
      <c r="V1598" s="110">
        <v>45200</v>
      </c>
      <c r="W1598" s="110">
        <v>45930</v>
      </c>
      <c r="X1598" s="107" t="s">
        <v>4693</v>
      </c>
      <c r="Y1598" s="107"/>
      <c r="Z1598" s="107"/>
      <c r="AA1598" s="107"/>
      <c r="AB1598" s="107"/>
      <c r="AC1598" s="107" t="s">
        <v>2422</v>
      </c>
      <c r="AD1598" s="107" t="s">
        <v>1264</v>
      </c>
      <c r="AE1598" s="110">
        <v>44669</v>
      </c>
      <c r="AF1598" s="106" t="s">
        <v>3031</v>
      </c>
      <c r="AG1598" s="108">
        <v>2.2799999999999998</v>
      </c>
      <c r="AH1598" s="108">
        <v>2.2599999999999998</v>
      </c>
      <c r="AI1598" s="108">
        <v>0.84</v>
      </c>
      <c r="AJ1598" s="107" t="s">
        <v>1267</v>
      </c>
      <c r="AK1598" s="97">
        <v>272.39835808748376</v>
      </c>
      <c r="AL1598" s="108">
        <v>1.8263070896691846</v>
      </c>
      <c r="AM1598" s="111">
        <v>9000</v>
      </c>
      <c r="AN1598" s="112">
        <v>10</v>
      </c>
      <c r="AO1598" s="113" t="s">
        <v>2027</v>
      </c>
      <c r="AP1598" s="113" t="s">
        <v>1267</v>
      </c>
      <c r="AQ1598" s="113" t="s">
        <v>4342</v>
      </c>
      <c r="AR1598" s="114" t="s">
        <v>1267</v>
      </c>
      <c r="AS1598" s="114"/>
      <c r="AT1598" s="107"/>
    </row>
    <row r="1599" spans="1:46" x14ac:dyDescent="0.25">
      <c r="A1599" s="106" t="s">
        <v>2485</v>
      </c>
      <c r="B1599" s="107" t="s">
        <v>1271</v>
      </c>
      <c r="C1599" s="107" t="s">
        <v>1257</v>
      </c>
      <c r="D1599" s="107" t="s">
        <v>34</v>
      </c>
      <c r="E1599" s="107" t="s">
        <v>22</v>
      </c>
      <c r="F1599" s="107" t="s">
        <v>45</v>
      </c>
      <c r="G1599" s="107" t="s">
        <v>2464</v>
      </c>
      <c r="H1599" s="107" t="s">
        <v>2047</v>
      </c>
      <c r="I1599" s="107" t="s">
        <v>2465</v>
      </c>
      <c r="J1599" s="107" t="s">
        <v>2466</v>
      </c>
      <c r="K1599" s="107"/>
      <c r="L1599" s="108">
        <v>653.39</v>
      </c>
      <c r="M1599" s="93">
        <v>9000</v>
      </c>
      <c r="N1599" s="108">
        <v>607.62</v>
      </c>
      <c r="O1599" s="107" t="s">
        <v>2467</v>
      </c>
      <c r="P1599" s="107" t="s">
        <v>2023</v>
      </c>
      <c r="Q1599" s="107" t="s">
        <v>1259</v>
      </c>
      <c r="R1599" s="107" t="s">
        <v>2052</v>
      </c>
      <c r="S1599" s="107"/>
      <c r="T1599" s="93">
        <v>3562.8</v>
      </c>
      <c r="U1599" s="109">
        <v>15</v>
      </c>
      <c r="V1599" s="110">
        <v>45200</v>
      </c>
      <c r="W1599" s="110">
        <v>45930</v>
      </c>
      <c r="X1599" s="107" t="s">
        <v>4693</v>
      </c>
      <c r="Y1599" s="107"/>
      <c r="Z1599" s="107"/>
      <c r="AA1599" s="107"/>
      <c r="AB1599" s="107"/>
      <c r="AC1599" s="107"/>
      <c r="AD1599" s="107" t="s">
        <v>1264</v>
      </c>
      <c r="AE1599" s="110">
        <v>44669</v>
      </c>
      <c r="AF1599" s="106" t="s">
        <v>3031</v>
      </c>
      <c r="AG1599" s="108">
        <v>0.15</v>
      </c>
      <c r="AH1599" s="108">
        <v>0.15</v>
      </c>
      <c r="AI1599" s="108">
        <v>0.21</v>
      </c>
      <c r="AJ1599" s="107" t="s">
        <v>1267</v>
      </c>
      <c r="AK1599" s="97">
        <v>490.74</v>
      </c>
      <c r="AL1599" s="108">
        <v>0.42</v>
      </c>
      <c r="AM1599" s="111">
        <v>9000</v>
      </c>
      <c r="AN1599" s="112">
        <v>10</v>
      </c>
      <c r="AO1599" s="113" t="s">
        <v>2027</v>
      </c>
      <c r="AP1599" s="113" t="s">
        <v>1267</v>
      </c>
      <c r="AQ1599" s="113" t="s">
        <v>4342</v>
      </c>
      <c r="AR1599" s="114" t="s">
        <v>1267</v>
      </c>
      <c r="AS1599" s="114"/>
      <c r="AT1599" s="107"/>
    </row>
    <row r="1600" spans="1:46" x14ac:dyDescent="0.25">
      <c r="A1600" s="106" t="s">
        <v>2486</v>
      </c>
      <c r="B1600" s="107" t="s">
        <v>1271</v>
      </c>
      <c r="C1600" s="107" t="s">
        <v>1257</v>
      </c>
      <c r="D1600" s="107" t="s">
        <v>34</v>
      </c>
      <c r="E1600" s="107" t="s">
        <v>22</v>
      </c>
      <c r="F1600" s="107" t="s">
        <v>45</v>
      </c>
      <c r="G1600" s="107" t="s">
        <v>2464</v>
      </c>
      <c r="H1600" s="107" t="s">
        <v>2176</v>
      </c>
      <c r="I1600" s="107" t="s">
        <v>2465</v>
      </c>
      <c r="J1600" s="107" t="s">
        <v>2466</v>
      </c>
      <c r="K1600" s="107"/>
      <c r="L1600" s="108">
        <v>537.35</v>
      </c>
      <c r="M1600" s="93">
        <v>9000</v>
      </c>
      <c r="N1600" s="108">
        <v>499.9</v>
      </c>
      <c r="O1600" s="107" t="s">
        <v>2470</v>
      </c>
      <c r="P1600" s="107" t="s">
        <v>2023</v>
      </c>
      <c r="Q1600" s="107" t="s">
        <v>1259</v>
      </c>
      <c r="R1600" s="107" t="s">
        <v>2179</v>
      </c>
      <c r="S1600" s="107"/>
      <c r="T1600" s="93">
        <v>5981.72</v>
      </c>
      <c r="U1600" s="109">
        <v>15</v>
      </c>
      <c r="V1600" s="110">
        <v>45200</v>
      </c>
      <c r="W1600" s="110">
        <v>45930</v>
      </c>
      <c r="X1600" s="107" t="s">
        <v>4693</v>
      </c>
      <c r="Y1600" s="107"/>
      <c r="Z1600" s="107"/>
      <c r="AA1600" s="107"/>
      <c r="AB1600" s="107"/>
      <c r="AC1600" s="107"/>
      <c r="AD1600" s="107" t="s">
        <v>1264</v>
      </c>
      <c r="AE1600" s="110">
        <v>44669</v>
      </c>
      <c r="AF1600" s="106" t="s">
        <v>3031</v>
      </c>
      <c r="AG1600" s="108">
        <v>0.11</v>
      </c>
      <c r="AH1600" s="108">
        <v>0.11</v>
      </c>
      <c r="AI1600" s="108">
        <v>0.1</v>
      </c>
      <c r="AJ1600" s="107" t="s">
        <v>1267</v>
      </c>
      <c r="AK1600" s="97">
        <v>1031.01</v>
      </c>
      <c r="AL1600" s="108">
        <v>0.34533333333333333</v>
      </c>
      <c r="AM1600" s="111">
        <v>9000</v>
      </c>
      <c r="AN1600" s="112">
        <v>10</v>
      </c>
      <c r="AO1600" s="113" t="s">
        <v>2027</v>
      </c>
      <c r="AP1600" s="113" t="s">
        <v>1267</v>
      </c>
      <c r="AQ1600" s="113" t="s">
        <v>4342</v>
      </c>
      <c r="AR1600" s="114" t="s">
        <v>1267</v>
      </c>
      <c r="AS1600" s="114"/>
      <c r="AT1600" s="107"/>
    </row>
    <row r="1601" spans="1:46" x14ac:dyDescent="0.25">
      <c r="A1601" s="106" t="s">
        <v>2487</v>
      </c>
      <c r="B1601" s="107" t="s">
        <v>1271</v>
      </c>
      <c r="C1601" s="107" t="s">
        <v>1257</v>
      </c>
      <c r="D1601" s="107" t="s">
        <v>34</v>
      </c>
      <c r="E1601" s="107" t="s">
        <v>22</v>
      </c>
      <c r="F1601" s="107" t="s">
        <v>45</v>
      </c>
      <c r="G1601" s="107" t="s">
        <v>2464</v>
      </c>
      <c r="H1601" s="107" t="s">
        <v>2047</v>
      </c>
      <c r="I1601" s="107" t="s">
        <v>2413</v>
      </c>
      <c r="J1601" s="107" t="s">
        <v>2414</v>
      </c>
      <c r="K1601" s="107"/>
      <c r="L1601" s="108">
        <v>4592.72</v>
      </c>
      <c r="M1601" s="93">
        <v>9000</v>
      </c>
      <c r="N1601" s="108">
        <v>4270.8</v>
      </c>
      <c r="O1601" s="107" t="s">
        <v>2472</v>
      </c>
      <c r="P1601" s="107" t="s">
        <v>2023</v>
      </c>
      <c r="Q1601" s="107" t="s">
        <v>1259</v>
      </c>
      <c r="R1601" s="107" t="s">
        <v>2052</v>
      </c>
      <c r="S1601" s="107"/>
      <c r="T1601" s="93">
        <v>8821.42</v>
      </c>
      <c r="U1601" s="109">
        <v>15</v>
      </c>
      <c r="V1601" s="110">
        <v>45200</v>
      </c>
      <c r="W1601" s="110">
        <v>45930</v>
      </c>
      <c r="X1601" s="107" t="s">
        <v>4693</v>
      </c>
      <c r="Y1601" s="107"/>
      <c r="Z1601" s="107"/>
      <c r="AA1601" s="107"/>
      <c r="AB1601" s="107"/>
      <c r="AC1601" s="107" t="s">
        <v>2417</v>
      </c>
      <c r="AD1601" s="107" t="s">
        <v>1264</v>
      </c>
      <c r="AE1601" s="110">
        <v>44669</v>
      </c>
      <c r="AF1601" s="106" t="s">
        <v>3031</v>
      </c>
      <c r="AG1601" s="108">
        <v>1.62</v>
      </c>
      <c r="AH1601" s="108">
        <v>1.61</v>
      </c>
      <c r="AI1601" s="108">
        <v>0.81</v>
      </c>
      <c r="AJ1601" s="107" t="s">
        <v>1267</v>
      </c>
      <c r="AK1601" s="97">
        <v>162.5644420501599</v>
      </c>
      <c r="AL1601" s="108">
        <v>2.0616349061427539</v>
      </c>
      <c r="AM1601" s="111">
        <v>9000</v>
      </c>
      <c r="AN1601" s="112">
        <v>10</v>
      </c>
      <c r="AO1601" s="113" t="s">
        <v>2027</v>
      </c>
      <c r="AP1601" s="113" t="s">
        <v>1267</v>
      </c>
      <c r="AQ1601" s="113" t="s">
        <v>4342</v>
      </c>
      <c r="AR1601" s="114" t="s">
        <v>1267</v>
      </c>
      <c r="AS1601" s="114"/>
      <c r="AT1601" s="107"/>
    </row>
    <row r="1602" spans="1:46" x14ac:dyDescent="0.25">
      <c r="A1602" s="106" t="s">
        <v>2488</v>
      </c>
      <c r="B1602" s="107" t="s">
        <v>1271</v>
      </c>
      <c r="C1602" s="107" t="s">
        <v>1257</v>
      </c>
      <c r="D1602" s="107" t="s">
        <v>34</v>
      </c>
      <c r="E1602" s="107" t="s">
        <v>22</v>
      </c>
      <c r="F1602" s="107" t="s">
        <v>45</v>
      </c>
      <c r="G1602" s="107" t="s">
        <v>2464</v>
      </c>
      <c r="H1602" s="107" t="s">
        <v>2176</v>
      </c>
      <c r="I1602" s="107" t="s">
        <v>2413</v>
      </c>
      <c r="J1602" s="107" t="s">
        <v>2414</v>
      </c>
      <c r="K1602" s="107"/>
      <c r="L1602" s="108">
        <v>3594.18</v>
      </c>
      <c r="M1602" s="93">
        <v>9000</v>
      </c>
      <c r="N1602" s="108">
        <v>3342.24</v>
      </c>
      <c r="O1602" s="107" t="s">
        <v>2474</v>
      </c>
      <c r="P1602" s="107" t="s">
        <v>2023</v>
      </c>
      <c r="Q1602" s="107" t="s">
        <v>1259</v>
      </c>
      <c r="R1602" s="107" t="s">
        <v>2179</v>
      </c>
      <c r="S1602" s="107"/>
      <c r="T1602" s="93">
        <v>8799.19</v>
      </c>
      <c r="U1602" s="109">
        <v>15</v>
      </c>
      <c r="V1602" s="110">
        <v>45200</v>
      </c>
      <c r="W1602" s="110">
        <v>45930</v>
      </c>
      <c r="X1602" s="107" t="s">
        <v>4693</v>
      </c>
      <c r="Y1602" s="107"/>
      <c r="Z1602" s="107"/>
      <c r="AA1602" s="107"/>
      <c r="AB1602" s="107"/>
      <c r="AC1602" s="107" t="s">
        <v>2417</v>
      </c>
      <c r="AD1602" s="107" t="s">
        <v>1264</v>
      </c>
      <c r="AE1602" s="110">
        <v>44669</v>
      </c>
      <c r="AF1602" s="106" t="s">
        <v>3031</v>
      </c>
      <c r="AG1602" s="108">
        <v>1.87</v>
      </c>
      <c r="AH1602" s="108">
        <v>1.85</v>
      </c>
      <c r="AI1602" s="108">
        <v>0.91</v>
      </c>
      <c r="AJ1602" s="107" t="s">
        <v>1267</v>
      </c>
      <c r="AK1602" s="97">
        <v>299.88709410069998</v>
      </c>
      <c r="AL1602" s="108">
        <v>1.6192784772580182</v>
      </c>
      <c r="AM1602" s="111">
        <v>9000</v>
      </c>
      <c r="AN1602" s="112">
        <v>10</v>
      </c>
      <c r="AO1602" s="113" t="s">
        <v>2027</v>
      </c>
      <c r="AP1602" s="113" t="s">
        <v>1267</v>
      </c>
      <c r="AQ1602" s="113" t="s">
        <v>4342</v>
      </c>
      <c r="AR1602" s="114" t="s">
        <v>1267</v>
      </c>
      <c r="AS1602" s="114"/>
      <c r="AT1602" s="107"/>
    </row>
    <row r="1603" spans="1:46" x14ac:dyDescent="0.25">
      <c r="A1603" s="106" t="s">
        <v>2489</v>
      </c>
      <c r="B1603" s="107" t="s">
        <v>1271</v>
      </c>
      <c r="C1603" s="107" t="s">
        <v>1257</v>
      </c>
      <c r="D1603" s="107" t="s">
        <v>34</v>
      </c>
      <c r="E1603" s="107" t="s">
        <v>22</v>
      </c>
      <c r="F1603" s="107" t="s">
        <v>45</v>
      </c>
      <c r="G1603" s="107" t="s">
        <v>2464</v>
      </c>
      <c r="H1603" s="107" t="s">
        <v>2047</v>
      </c>
      <c r="I1603" s="107" t="s">
        <v>2413</v>
      </c>
      <c r="J1603" s="107" t="s">
        <v>2420</v>
      </c>
      <c r="K1603" s="107"/>
      <c r="L1603" s="108">
        <v>4311.4799999999996</v>
      </c>
      <c r="M1603" s="93">
        <v>9000</v>
      </c>
      <c r="N1603" s="108">
        <v>4009.38</v>
      </c>
      <c r="O1603" s="107" t="s">
        <v>2476</v>
      </c>
      <c r="P1603" s="107" t="s">
        <v>2023</v>
      </c>
      <c r="Q1603" s="107" t="s">
        <v>1259</v>
      </c>
      <c r="R1603" s="107" t="s">
        <v>2052</v>
      </c>
      <c r="S1603" s="107"/>
      <c r="T1603" s="93">
        <v>10741.49</v>
      </c>
      <c r="U1603" s="109">
        <v>15</v>
      </c>
      <c r="V1603" s="110">
        <v>45200</v>
      </c>
      <c r="W1603" s="110">
        <v>45930</v>
      </c>
      <c r="X1603" s="107" t="s">
        <v>4693</v>
      </c>
      <c r="Y1603" s="107"/>
      <c r="Z1603" s="107"/>
      <c r="AA1603" s="107"/>
      <c r="AB1603" s="107"/>
      <c r="AC1603" s="107" t="s">
        <v>2422</v>
      </c>
      <c r="AD1603" s="107" t="s">
        <v>1264</v>
      </c>
      <c r="AE1603" s="110">
        <v>44669</v>
      </c>
      <c r="AF1603" s="106" t="s">
        <v>3031</v>
      </c>
      <c r="AG1603" s="108">
        <v>1.62</v>
      </c>
      <c r="AH1603" s="108">
        <v>1.61</v>
      </c>
      <c r="AI1603" s="108">
        <v>0.63</v>
      </c>
      <c r="AJ1603" s="107" t="s">
        <v>1267</v>
      </c>
      <c r="AK1603" s="97">
        <v>138.69313359491491</v>
      </c>
      <c r="AL1603" s="108">
        <v>2.4721078083366645</v>
      </c>
      <c r="AM1603" s="111">
        <v>9000</v>
      </c>
      <c r="AN1603" s="112">
        <v>10</v>
      </c>
      <c r="AO1603" s="113" t="s">
        <v>2027</v>
      </c>
      <c r="AP1603" s="113" t="s">
        <v>1267</v>
      </c>
      <c r="AQ1603" s="113" t="s">
        <v>4342</v>
      </c>
      <c r="AR1603" s="114" t="s">
        <v>1267</v>
      </c>
      <c r="AS1603" s="114"/>
      <c r="AT1603" s="107"/>
    </row>
    <row r="1604" spans="1:46" x14ac:dyDescent="0.25">
      <c r="A1604" s="106" t="s">
        <v>2490</v>
      </c>
      <c r="B1604" s="107" t="s">
        <v>1271</v>
      </c>
      <c r="C1604" s="107" t="s">
        <v>1257</v>
      </c>
      <c r="D1604" s="107" t="s">
        <v>34</v>
      </c>
      <c r="E1604" s="107" t="s">
        <v>22</v>
      </c>
      <c r="F1604" s="107" t="s">
        <v>45</v>
      </c>
      <c r="G1604" s="107" t="s">
        <v>2464</v>
      </c>
      <c r="H1604" s="107" t="s">
        <v>2176</v>
      </c>
      <c r="I1604" s="107" t="s">
        <v>2413</v>
      </c>
      <c r="J1604" s="107" t="s">
        <v>2420</v>
      </c>
      <c r="K1604" s="107"/>
      <c r="L1604" s="108">
        <v>3176</v>
      </c>
      <c r="M1604" s="93">
        <v>9000</v>
      </c>
      <c r="N1604" s="108">
        <v>2953.53</v>
      </c>
      <c r="O1604" s="107" t="s">
        <v>2478</v>
      </c>
      <c r="P1604" s="107" t="s">
        <v>2023</v>
      </c>
      <c r="Q1604" s="107" t="s">
        <v>1259</v>
      </c>
      <c r="R1604" s="107" t="s">
        <v>2179</v>
      </c>
      <c r="S1604" s="107"/>
      <c r="T1604" s="93">
        <v>10969.69</v>
      </c>
      <c r="U1604" s="109">
        <v>15</v>
      </c>
      <c r="V1604" s="110">
        <v>45200</v>
      </c>
      <c r="W1604" s="110">
        <v>45930</v>
      </c>
      <c r="X1604" s="107" t="s">
        <v>4693</v>
      </c>
      <c r="Y1604" s="107"/>
      <c r="Z1604" s="107"/>
      <c r="AA1604" s="107"/>
      <c r="AB1604" s="107"/>
      <c r="AC1604" s="107" t="s">
        <v>2422</v>
      </c>
      <c r="AD1604" s="107" t="s">
        <v>1264</v>
      </c>
      <c r="AE1604" s="110">
        <v>44669</v>
      </c>
      <c r="AF1604" s="106" t="s">
        <v>3031</v>
      </c>
      <c r="AG1604" s="108">
        <v>1.87</v>
      </c>
      <c r="AH1604" s="108">
        <v>1.85</v>
      </c>
      <c r="AI1604" s="108">
        <v>0.74</v>
      </c>
      <c r="AJ1604" s="107" t="s">
        <v>1267</v>
      </c>
      <c r="AK1604" s="97">
        <v>273.83686186969607</v>
      </c>
      <c r="AL1604" s="108">
        <v>1.8255387013298647</v>
      </c>
      <c r="AM1604" s="111">
        <v>9000</v>
      </c>
      <c r="AN1604" s="112">
        <v>10</v>
      </c>
      <c r="AO1604" s="113" t="s">
        <v>2027</v>
      </c>
      <c r="AP1604" s="113" t="s">
        <v>1267</v>
      </c>
      <c r="AQ1604" s="113" t="s">
        <v>4342</v>
      </c>
      <c r="AR1604" s="114" t="s">
        <v>1267</v>
      </c>
      <c r="AS1604" s="114"/>
      <c r="AT1604" s="107"/>
    </row>
    <row r="1605" spans="1:46" x14ac:dyDescent="0.25">
      <c r="A1605" s="106" t="s">
        <v>2520</v>
      </c>
      <c r="B1605" s="107" t="s">
        <v>1256</v>
      </c>
      <c r="C1605" s="107" t="s">
        <v>1257</v>
      </c>
      <c r="D1605" s="107" t="s">
        <v>34</v>
      </c>
      <c r="E1605" s="107" t="s">
        <v>61</v>
      </c>
      <c r="F1605" s="107" t="s">
        <v>495</v>
      </c>
      <c r="G1605" s="107" t="s">
        <v>496</v>
      </c>
      <c r="H1605" s="107" t="s">
        <v>3886</v>
      </c>
      <c r="I1605" s="107" t="s">
        <v>1943</v>
      </c>
      <c r="J1605" s="107" t="s">
        <v>2521</v>
      </c>
      <c r="K1605" s="107" t="s">
        <v>2522</v>
      </c>
      <c r="L1605" s="108">
        <v>1613.0055133127789</v>
      </c>
      <c r="M1605" s="93">
        <v>3000</v>
      </c>
      <c r="N1605" s="108">
        <v>1451.069343690401</v>
      </c>
      <c r="O1605" s="107" t="s">
        <v>3923</v>
      </c>
      <c r="P1605" s="107" t="s">
        <v>3340</v>
      </c>
      <c r="Q1605" s="107" t="s">
        <v>1259</v>
      </c>
      <c r="R1605" s="107" t="s">
        <v>2358</v>
      </c>
      <c r="S1605" s="107"/>
      <c r="T1605" s="93">
        <v>629</v>
      </c>
      <c r="U1605" s="109">
        <v>13</v>
      </c>
      <c r="V1605" s="110">
        <v>45200</v>
      </c>
      <c r="W1605" s="110">
        <v>45930</v>
      </c>
      <c r="X1605" s="107" t="s">
        <v>4694</v>
      </c>
      <c r="Y1605" s="107" t="s">
        <v>1943</v>
      </c>
      <c r="Z1605" s="107"/>
      <c r="AA1605" s="107" t="s">
        <v>2522</v>
      </c>
      <c r="AB1605" s="107"/>
      <c r="AC1605" s="107"/>
      <c r="AD1605" s="107" t="s">
        <v>1264</v>
      </c>
      <c r="AE1605" s="110"/>
      <c r="AF1605" s="106"/>
      <c r="AG1605" s="108">
        <v>0.6747102097928197</v>
      </c>
      <c r="AH1605" s="108">
        <v>0.70364588588232235</v>
      </c>
      <c r="AI1605" s="108">
        <v>0.33574927944585992</v>
      </c>
      <c r="AJ1605" s="107" t="s">
        <v>1267</v>
      </c>
      <c r="AK1605" s="97">
        <v>148.54055763555891</v>
      </c>
      <c r="AL1605" s="108">
        <v>3.0516242502226429</v>
      </c>
      <c r="AM1605" s="111">
        <v>3000</v>
      </c>
      <c r="AN1605" s="112">
        <v>6</v>
      </c>
      <c r="AO1605" s="113" t="s">
        <v>3346</v>
      </c>
      <c r="AP1605" s="113" t="s">
        <v>1267</v>
      </c>
      <c r="AQ1605" s="113" t="s">
        <v>1261</v>
      </c>
      <c r="AR1605" s="114" t="s">
        <v>1267</v>
      </c>
      <c r="AS1605" s="114"/>
      <c r="AT1605" s="107"/>
    </row>
    <row r="1606" spans="1:46" x14ac:dyDescent="0.25">
      <c r="A1606" s="106" t="s">
        <v>2526</v>
      </c>
      <c r="B1606" s="107" t="s">
        <v>1256</v>
      </c>
      <c r="C1606" s="107" t="s">
        <v>1257</v>
      </c>
      <c r="D1606" s="107" t="s">
        <v>34</v>
      </c>
      <c r="E1606" s="107" t="s">
        <v>61</v>
      </c>
      <c r="F1606" s="107" t="s">
        <v>495</v>
      </c>
      <c r="G1606" s="107" t="s">
        <v>496</v>
      </c>
      <c r="H1606" s="107" t="s">
        <v>3886</v>
      </c>
      <c r="I1606" s="107" t="s">
        <v>1991</v>
      </c>
      <c r="J1606" s="107" t="s">
        <v>2521</v>
      </c>
      <c r="K1606" s="107" t="s">
        <v>2522</v>
      </c>
      <c r="L1606" s="108">
        <v>1700.3936842564301</v>
      </c>
      <c r="M1606" s="93">
        <v>3000</v>
      </c>
      <c r="N1606" s="108">
        <v>1530.048424380926</v>
      </c>
      <c r="O1606" s="107" t="s">
        <v>3924</v>
      </c>
      <c r="P1606" s="107" t="s">
        <v>3340</v>
      </c>
      <c r="Q1606" s="107" t="s">
        <v>1259</v>
      </c>
      <c r="R1606" s="107" t="s">
        <v>2358</v>
      </c>
      <c r="S1606" s="107"/>
      <c r="T1606" s="93">
        <v>727.16</v>
      </c>
      <c r="U1606" s="109">
        <v>13</v>
      </c>
      <c r="V1606" s="110">
        <v>45200</v>
      </c>
      <c r="W1606" s="110">
        <v>45930</v>
      </c>
      <c r="X1606" s="107" t="s">
        <v>4694</v>
      </c>
      <c r="Y1606" s="107" t="s">
        <v>1991</v>
      </c>
      <c r="Z1606" s="107"/>
      <c r="AA1606" s="107" t="s">
        <v>2522</v>
      </c>
      <c r="AB1606" s="107"/>
      <c r="AC1606" s="107"/>
      <c r="AD1606" s="107" t="s">
        <v>1264</v>
      </c>
      <c r="AE1606" s="110">
        <v>44725</v>
      </c>
      <c r="AF1606" s="106" t="s">
        <v>3925</v>
      </c>
      <c r="AG1606" s="108">
        <v>0.73787766731593418</v>
      </c>
      <c r="AH1606" s="108">
        <v>0.76952249542630213</v>
      </c>
      <c r="AI1606" s="108">
        <v>0.36654876289803517</v>
      </c>
      <c r="AJ1606" s="107" t="s">
        <v>1267</v>
      </c>
      <c r="AK1606" s="97">
        <v>133.92607119745341</v>
      </c>
      <c r="AL1606" s="108">
        <v>3.3385435839194861</v>
      </c>
      <c r="AM1606" s="111">
        <v>3000</v>
      </c>
      <c r="AN1606" s="112">
        <v>6</v>
      </c>
      <c r="AO1606" s="113" t="s">
        <v>3346</v>
      </c>
      <c r="AP1606" s="113" t="s">
        <v>1267</v>
      </c>
      <c r="AQ1606" s="113" t="s">
        <v>1261</v>
      </c>
      <c r="AR1606" s="114" t="s">
        <v>1267</v>
      </c>
      <c r="AS1606" s="114"/>
      <c r="AT1606" s="107"/>
    </row>
    <row r="1607" spans="1:46" x14ac:dyDescent="0.25">
      <c r="A1607" s="106" t="s">
        <v>2528</v>
      </c>
      <c r="B1607" s="107" t="s">
        <v>1256</v>
      </c>
      <c r="C1607" s="107" t="s">
        <v>1257</v>
      </c>
      <c r="D1607" s="107" t="s">
        <v>34</v>
      </c>
      <c r="E1607" s="107" t="s">
        <v>61</v>
      </c>
      <c r="F1607" s="107" t="s">
        <v>495</v>
      </c>
      <c r="G1607" s="107" t="s">
        <v>496</v>
      </c>
      <c r="H1607" s="107" t="s">
        <v>3886</v>
      </c>
      <c r="I1607" s="107" t="s">
        <v>1943</v>
      </c>
      <c r="J1607" s="107" t="s">
        <v>2521</v>
      </c>
      <c r="K1607" s="107" t="s">
        <v>2529</v>
      </c>
      <c r="L1607" s="108">
        <v>1661.31</v>
      </c>
      <c r="M1607" s="93">
        <v>3000</v>
      </c>
      <c r="N1607" s="108">
        <v>1493.78</v>
      </c>
      <c r="O1607" s="107" t="s">
        <v>3927</v>
      </c>
      <c r="P1607" s="107" t="s">
        <v>3340</v>
      </c>
      <c r="Q1607" s="107" t="s">
        <v>1259</v>
      </c>
      <c r="R1607" s="107" t="s">
        <v>2358</v>
      </c>
      <c r="S1607" s="107"/>
      <c r="T1607" s="93">
        <v>775.88</v>
      </c>
      <c r="U1607" s="109">
        <v>13</v>
      </c>
      <c r="V1607" s="110">
        <v>45200</v>
      </c>
      <c r="W1607" s="110">
        <v>45930</v>
      </c>
      <c r="X1607" s="107" t="s">
        <v>4694</v>
      </c>
      <c r="Y1607" s="107" t="s">
        <v>1943</v>
      </c>
      <c r="Z1607" s="107"/>
      <c r="AA1607" s="107" t="s">
        <v>2529</v>
      </c>
      <c r="AB1607" s="107"/>
      <c r="AC1607" s="107"/>
      <c r="AD1607" s="107" t="s">
        <v>1264</v>
      </c>
      <c r="AE1607" s="110">
        <v>44725</v>
      </c>
      <c r="AF1607" s="106" t="s">
        <v>3925</v>
      </c>
      <c r="AG1607" s="108">
        <v>0.20355699999999999</v>
      </c>
      <c r="AH1607" s="108">
        <v>0.2</v>
      </c>
      <c r="AI1607" s="108">
        <v>0.94</v>
      </c>
      <c r="AJ1607" s="107" t="s">
        <v>1267</v>
      </c>
      <c r="AK1607" s="97">
        <v>32.43</v>
      </c>
      <c r="AL1607" s="108">
        <v>1.1884615384615385</v>
      </c>
      <c r="AM1607" s="111">
        <v>3000</v>
      </c>
      <c r="AN1607" s="112">
        <v>6</v>
      </c>
      <c r="AO1607" s="113" t="s">
        <v>3346</v>
      </c>
      <c r="AP1607" s="113" t="s">
        <v>1267</v>
      </c>
      <c r="AQ1607" s="113" t="s">
        <v>1261</v>
      </c>
      <c r="AR1607" s="114" t="s">
        <v>1267</v>
      </c>
      <c r="AS1607" s="114"/>
      <c r="AT1607" s="107"/>
    </row>
    <row r="1608" spans="1:46" x14ac:dyDescent="0.25">
      <c r="A1608" s="106" t="s">
        <v>2531</v>
      </c>
      <c r="B1608" s="107" t="s">
        <v>1256</v>
      </c>
      <c r="C1608" s="107" t="s">
        <v>1257</v>
      </c>
      <c r="D1608" s="107" t="s">
        <v>34</v>
      </c>
      <c r="E1608" s="107" t="s">
        <v>61</v>
      </c>
      <c r="F1608" s="107" t="s">
        <v>495</v>
      </c>
      <c r="G1608" s="107" t="s">
        <v>496</v>
      </c>
      <c r="H1608" s="107" t="s">
        <v>3886</v>
      </c>
      <c r="I1608" s="107" t="s">
        <v>1991</v>
      </c>
      <c r="J1608" s="107" t="s">
        <v>2521</v>
      </c>
      <c r="K1608" s="107" t="s">
        <v>2529</v>
      </c>
      <c r="L1608" s="108">
        <v>1862.54</v>
      </c>
      <c r="M1608" s="93">
        <v>3000</v>
      </c>
      <c r="N1608" s="108">
        <v>1674.71</v>
      </c>
      <c r="O1608" s="107" t="s">
        <v>3926</v>
      </c>
      <c r="P1608" s="107" t="s">
        <v>3340</v>
      </c>
      <c r="Q1608" s="107" t="s">
        <v>1259</v>
      </c>
      <c r="R1608" s="107" t="s">
        <v>2358</v>
      </c>
      <c r="S1608" s="107"/>
      <c r="T1608" s="93">
        <v>775.88</v>
      </c>
      <c r="U1608" s="109">
        <v>13</v>
      </c>
      <c r="V1608" s="110">
        <v>45200</v>
      </c>
      <c r="W1608" s="110">
        <v>45930</v>
      </c>
      <c r="X1608" s="107" t="s">
        <v>4694</v>
      </c>
      <c r="Y1608" s="107" t="s">
        <v>1991</v>
      </c>
      <c r="Z1608" s="107"/>
      <c r="AA1608" s="107" t="s">
        <v>2529</v>
      </c>
      <c r="AB1608" s="107"/>
      <c r="AC1608" s="107"/>
      <c r="AD1608" s="107" t="s">
        <v>1264</v>
      </c>
      <c r="AE1608" s="110">
        <v>44725</v>
      </c>
      <c r="AF1608" s="106" t="s">
        <v>3925</v>
      </c>
      <c r="AG1608" s="108">
        <v>0.228213</v>
      </c>
      <c r="AH1608" s="108">
        <v>0.23</v>
      </c>
      <c r="AI1608" s="108">
        <v>1.06</v>
      </c>
      <c r="AJ1608" s="107" t="s">
        <v>26</v>
      </c>
      <c r="AK1608" s="97">
        <v>26.67</v>
      </c>
      <c r="AL1608" s="108">
        <v>1.332307692307692</v>
      </c>
      <c r="AM1608" s="111">
        <v>3000</v>
      </c>
      <c r="AN1608" s="112">
        <v>6</v>
      </c>
      <c r="AO1608" s="113" t="s">
        <v>3346</v>
      </c>
      <c r="AP1608" s="113" t="s">
        <v>1267</v>
      </c>
      <c r="AQ1608" s="113" t="s">
        <v>1261</v>
      </c>
      <c r="AR1608" s="114" t="s">
        <v>1267</v>
      </c>
      <c r="AS1608" s="114"/>
      <c r="AT1608" s="107"/>
    </row>
    <row r="1609" spans="1:46" x14ac:dyDescent="0.25">
      <c r="A1609" s="106" t="s">
        <v>2533</v>
      </c>
      <c r="B1609" s="107" t="s">
        <v>1269</v>
      </c>
      <c r="C1609" s="107" t="s">
        <v>1257</v>
      </c>
      <c r="D1609" s="107" t="s">
        <v>34</v>
      </c>
      <c r="E1609" s="107" t="s">
        <v>61</v>
      </c>
      <c r="F1609" s="107" t="s">
        <v>495</v>
      </c>
      <c r="G1609" s="107" t="s">
        <v>496</v>
      </c>
      <c r="H1609" s="107" t="s">
        <v>3886</v>
      </c>
      <c r="I1609" s="107" t="s">
        <v>1943</v>
      </c>
      <c r="J1609" s="107" t="s">
        <v>2521</v>
      </c>
      <c r="K1609" s="107" t="s">
        <v>2522</v>
      </c>
      <c r="L1609" s="108">
        <v>1534.306572245883</v>
      </c>
      <c r="M1609" s="93">
        <v>3000</v>
      </c>
      <c r="N1609" s="108">
        <v>1380.4962225162969</v>
      </c>
      <c r="O1609" s="107" t="s">
        <v>3923</v>
      </c>
      <c r="P1609" s="107" t="s">
        <v>3340</v>
      </c>
      <c r="Q1609" s="107" t="s">
        <v>1259</v>
      </c>
      <c r="R1609" s="107" t="s">
        <v>2358</v>
      </c>
      <c r="S1609" s="107"/>
      <c r="T1609" s="93">
        <v>629</v>
      </c>
      <c r="U1609" s="109">
        <v>13</v>
      </c>
      <c r="V1609" s="110">
        <v>45200</v>
      </c>
      <c r="W1609" s="110">
        <v>45930</v>
      </c>
      <c r="X1609" s="107" t="s">
        <v>4694</v>
      </c>
      <c r="Y1609" s="107" t="s">
        <v>1943</v>
      </c>
      <c r="Z1609" s="107"/>
      <c r="AA1609" s="107" t="s">
        <v>2522</v>
      </c>
      <c r="AB1609" s="107"/>
      <c r="AC1609" s="107"/>
      <c r="AD1609" s="107" t="s">
        <v>1264</v>
      </c>
      <c r="AE1609" s="110"/>
      <c r="AF1609" s="106"/>
      <c r="AG1609" s="108">
        <v>0.68803408523073173</v>
      </c>
      <c r="AH1609" s="108">
        <v>0.71753542726984909</v>
      </c>
      <c r="AI1609" s="108">
        <v>0.3438167650053659</v>
      </c>
      <c r="AJ1609" s="107" t="s">
        <v>1267</v>
      </c>
      <c r="AK1609" s="97">
        <v>144.49208775288881</v>
      </c>
      <c r="AL1609" s="108">
        <v>3.1798300462644642</v>
      </c>
      <c r="AM1609" s="111">
        <v>3000</v>
      </c>
      <c r="AN1609" s="112">
        <v>6</v>
      </c>
      <c r="AO1609" s="113" t="s">
        <v>3346</v>
      </c>
      <c r="AP1609" s="113" t="s">
        <v>1267</v>
      </c>
      <c r="AQ1609" s="113" t="s">
        <v>1261</v>
      </c>
      <c r="AR1609" s="114" t="s">
        <v>1267</v>
      </c>
      <c r="AS1609" s="114"/>
      <c r="AT1609" s="107"/>
    </row>
    <row r="1610" spans="1:46" x14ac:dyDescent="0.25">
      <c r="A1610" s="106" t="s">
        <v>2534</v>
      </c>
      <c r="B1610" s="107" t="s">
        <v>1269</v>
      </c>
      <c r="C1610" s="107" t="s">
        <v>1257</v>
      </c>
      <c r="D1610" s="107" t="s">
        <v>34</v>
      </c>
      <c r="E1610" s="107" t="s">
        <v>61</v>
      </c>
      <c r="F1610" s="107" t="s">
        <v>495</v>
      </c>
      <c r="G1610" s="107" t="s">
        <v>496</v>
      </c>
      <c r="H1610" s="107" t="s">
        <v>3886</v>
      </c>
      <c r="I1610" s="107" t="s">
        <v>1991</v>
      </c>
      <c r="J1610" s="107" t="s">
        <v>2521</v>
      </c>
      <c r="K1610" s="107" t="s">
        <v>2522</v>
      </c>
      <c r="L1610" s="108">
        <v>1833.3996273648161</v>
      </c>
      <c r="M1610" s="93">
        <v>3000</v>
      </c>
      <c r="N1610" s="108">
        <v>1649.6310984427571</v>
      </c>
      <c r="O1610" s="107" t="s">
        <v>3924</v>
      </c>
      <c r="P1610" s="107" t="s">
        <v>3340</v>
      </c>
      <c r="Q1610" s="107" t="s">
        <v>1259</v>
      </c>
      <c r="R1610" s="107" t="s">
        <v>2358</v>
      </c>
      <c r="S1610" s="107"/>
      <c r="T1610" s="93">
        <v>727.16</v>
      </c>
      <c r="U1610" s="109">
        <v>13</v>
      </c>
      <c r="V1610" s="110">
        <v>45200</v>
      </c>
      <c r="W1610" s="110">
        <v>45930</v>
      </c>
      <c r="X1610" s="107" t="s">
        <v>4694</v>
      </c>
      <c r="Y1610" s="107" t="s">
        <v>1991</v>
      </c>
      <c r="Z1610" s="107"/>
      <c r="AA1610" s="107" t="s">
        <v>2522</v>
      </c>
      <c r="AB1610" s="107"/>
      <c r="AC1610" s="107"/>
      <c r="AD1610" s="107" t="s">
        <v>1264</v>
      </c>
      <c r="AE1610" s="110">
        <v>44725</v>
      </c>
      <c r="AF1610" s="106" t="s">
        <v>3925</v>
      </c>
      <c r="AG1610" s="108">
        <v>0.7973959734377889</v>
      </c>
      <c r="AH1610" s="108">
        <v>0.83158750700412953</v>
      </c>
      <c r="AI1610" s="108">
        <v>0.39675178046595722</v>
      </c>
      <c r="AJ1610" s="107" t="s">
        <v>1267</v>
      </c>
      <c r="AK1610" s="97">
        <v>121.8229151080763</v>
      </c>
      <c r="AL1610" s="108">
        <v>3.6567535239785509</v>
      </c>
      <c r="AM1610" s="111">
        <v>3000</v>
      </c>
      <c r="AN1610" s="112">
        <v>6</v>
      </c>
      <c r="AO1610" s="113" t="s">
        <v>3346</v>
      </c>
      <c r="AP1610" s="113" t="s">
        <v>1267</v>
      </c>
      <c r="AQ1610" s="113" t="s">
        <v>1261</v>
      </c>
      <c r="AR1610" s="114" t="s">
        <v>1267</v>
      </c>
      <c r="AS1610" s="114"/>
      <c r="AT1610" s="107"/>
    </row>
    <row r="1611" spans="1:46" x14ac:dyDescent="0.25">
      <c r="A1611" s="106" t="s">
        <v>2535</v>
      </c>
      <c r="B1611" s="107" t="s">
        <v>1269</v>
      </c>
      <c r="C1611" s="107" t="s">
        <v>1257</v>
      </c>
      <c r="D1611" s="107" t="s">
        <v>34</v>
      </c>
      <c r="E1611" s="107" t="s">
        <v>61</v>
      </c>
      <c r="F1611" s="107" t="s">
        <v>495</v>
      </c>
      <c r="G1611" s="107" t="s">
        <v>496</v>
      </c>
      <c r="H1611" s="107" t="s">
        <v>3886</v>
      </c>
      <c r="I1611" s="107" t="s">
        <v>1943</v>
      </c>
      <c r="J1611" s="107" t="s">
        <v>2521</v>
      </c>
      <c r="K1611" s="107" t="s">
        <v>2529</v>
      </c>
      <c r="L1611" s="108">
        <v>1506.6</v>
      </c>
      <c r="M1611" s="93">
        <v>3000</v>
      </c>
      <c r="N1611" s="108">
        <v>1354.67</v>
      </c>
      <c r="O1611" s="107" t="s">
        <v>3927</v>
      </c>
      <c r="P1611" s="107" t="s">
        <v>3340</v>
      </c>
      <c r="Q1611" s="107" t="s">
        <v>1259</v>
      </c>
      <c r="R1611" s="107" t="s">
        <v>2358</v>
      </c>
      <c r="S1611" s="107"/>
      <c r="T1611" s="93">
        <v>775.88</v>
      </c>
      <c r="U1611" s="109">
        <v>13</v>
      </c>
      <c r="V1611" s="110">
        <v>45200</v>
      </c>
      <c r="W1611" s="110">
        <v>45930</v>
      </c>
      <c r="X1611" s="107" t="s">
        <v>4694</v>
      </c>
      <c r="Y1611" s="107" t="s">
        <v>1943</v>
      </c>
      <c r="Z1611" s="107"/>
      <c r="AA1611" s="107" t="s">
        <v>2529</v>
      </c>
      <c r="AB1611" s="107"/>
      <c r="AC1611" s="107"/>
      <c r="AD1611" s="107" t="s">
        <v>1264</v>
      </c>
      <c r="AE1611" s="110">
        <v>44725</v>
      </c>
      <c r="AF1611" s="106" t="s">
        <v>3925</v>
      </c>
      <c r="AG1611" s="108">
        <v>0.18459999999999999</v>
      </c>
      <c r="AH1611" s="108">
        <v>0.18</v>
      </c>
      <c r="AI1611" s="108">
        <v>0.85</v>
      </c>
      <c r="AJ1611" s="107" t="s">
        <v>1267</v>
      </c>
      <c r="AK1611" s="97">
        <v>37.909999999999997</v>
      </c>
      <c r="AL1611" s="108">
        <v>1.0776923076923079</v>
      </c>
      <c r="AM1611" s="111">
        <v>3000</v>
      </c>
      <c r="AN1611" s="112">
        <v>6</v>
      </c>
      <c r="AO1611" s="113" t="s">
        <v>3346</v>
      </c>
      <c r="AP1611" s="113" t="s">
        <v>1267</v>
      </c>
      <c r="AQ1611" s="113" t="s">
        <v>1261</v>
      </c>
      <c r="AR1611" s="114" t="s">
        <v>1267</v>
      </c>
      <c r="AS1611" s="114"/>
      <c r="AT1611" s="107"/>
    </row>
    <row r="1612" spans="1:46" x14ac:dyDescent="0.25">
      <c r="A1612" s="106" t="s">
        <v>2536</v>
      </c>
      <c r="B1612" s="107" t="s">
        <v>1269</v>
      </c>
      <c r="C1612" s="107" t="s">
        <v>1257</v>
      </c>
      <c r="D1612" s="107" t="s">
        <v>34</v>
      </c>
      <c r="E1612" s="107" t="s">
        <v>61</v>
      </c>
      <c r="F1612" s="107" t="s">
        <v>495</v>
      </c>
      <c r="G1612" s="107" t="s">
        <v>496</v>
      </c>
      <c r="H1612" s="107" t="s">
        <v>3886</v>
      </c>
      <c r="I1612" s="107" t="s">
        <v>1991</v>
      </c>
      <c r="J1612" s="107" t="s">
        <v>2521</v>
      </c>
      <c r="K1612" s="107" t="s">
        <v>2529</v>
      </c>
      <c r="L1612" s="108">
        <v>1856.62</v>
      </c>
      <c r="M1612" s="93">
        <v>3000</v>
      </c>
      <c r="N1612" s="108">
        <v>1669.39</v>
      </c>
      <c r="O1612" s="107" t="s">
        <v>3926</v>
      </c>
      <c r="P1612" s="107" t="s">
        <v>3340</v>
      </c>
      <c r="Q1612" s="107" t="s">
        <v>1259</v>
      </c>
      <c r="R1612" s="107" t="s">
        <v>2358</v>
      </c>
      <c r="S1612" s="107"/>
      <c r="T1612" s="93">
        <v>775.88</v>
      </c>
      <c r="U1612" s="109">
        <v>13</v>
      </c>
      <c r="V1612" s="110">
        <v>45200</v>
      </c>
      <c r="W1612" s="110">
        <v>45930</v>
      </c>
      <c r="X1612" s="107" t="s">
        <v>4694</v>
      </c>
      <c r="Y1612" s="107" t="s">
        <v>1991</v>
      </c>
      <c r="Z1612" s="107"/>
      <c r="AA1612" s="107" t="s">
        <v>2529</v>
      </c>
      <c r="AB1612" s="107"/>
      <c r="AC1612" s="107"/>
      <c r="AD1612" s="107" t="s">
        <v>1264</v>
      </c>
      <c r="AE1612" s="110">
        <v>44725</v>
      </c>
      <c r="AF1612" s="106" t="s">
        <v>3925</v>
      </c>
      <c r="AG1612" s="108">
        <v>0.227488</v>
      </c>
      <c r="AH1612" s="108">
        <v>0.23</v>
      </c>
      <c r="AI1612" s="108">
        <v>1.05</v>
      </c>
      <c r="AJ1612" s="107" t="s">
        <v>26</v>
      </c>
      <c r="AK1612" s="97">
        <v>26.82</v>
      </c>
      <c r="AL1612" s="108">
        <v>1.3284615384615379</v>
      </c>
      <c r="AM1612" s="111">
        <v>3000</v>
      </c>
      <c r="AN1612" s="112">
        <v>6</v>
      </c>
      <c r="AO1612" s="113" t="s">
        <v>3346</v>
      </c>
      <c r="AP1612" s="113" t="s">
        <v>1267</v>
      </c>
      <c r="AQ1612" s="113" t="s">
        <v>1261</v>
      </c>
      <c r="AR1612" s="114" t="s">
        <v>1267</v>
      </c>
      <c r="AS1612" s="114"/>
      <c r="AT1612" s="107"/>
    </row>
    <row r="1613" spans="1:46" x14ac:dyDescent="0.25">
      <c r="A1613" s="106" t="s">
        <v>2537</v>
      </c>
      <c r="B1613" s="107" t="s">
        <v>1271</v>
      </c>
      <c r="C1613" s="107" t="s">
        <v>1257</v>
      </c>
      <c r="D1613" s="107" t="s">
        <v>34</v>
      </c>
      <c r="E1613" s="107" t="s">
        <v>61</v>
      </c>
      <c r="F1613" s="107" t="s">
        <v>495</v>
      </c>
      <c r="G1613" s="107" t="s">
        <v>496</v>
      </c>
      <c r="H1613" s="107" t="s">
        <v>3886</v>
      </c>
      <c r="I1613" s="107" t="s">
        <v>1943</v>
      </c>
      <c r="J1613" s="107" t="s">
        <v>2521</v>
      </c>
      <c r="K1613" s="107" t="s">
        <v>2522</v>
      </c>
      <c r="L1613" s="108">
        <v>1584.9234524196049</v>
      </c>
      <c r="M1613" s="93">
        <v>3000</v>
      </c>
      <c r="N1613" s="108">
        <v>1426.0372317438851</v>
      </c>
      <c r="O1613" s="107" t="s">
        <v>3923</v>
      </c>
      <c r="P1613" s="107" t="s">
        <v>3340</v>
      </c>
      <c r="Q1613" s="107" t="s">
        <v>1259</v>
      </c>
      <c r="R1613" s="107" t="s">
        <v>2358</v>
      </c>
      <c r="S1613" s="107"/>
      <c r="T1613" s="93">
        <v>629</v>
      </c>
      <c r="U1613" s="109">
        <v>13</v>
      </c>
      <c r="V1613" s="110">
        <v>45200</v>
      </c>
      <c r="W1613" s="110">
        <v>45930</v>
      </c>
      <c r="X1613" s="107" t="s">
        <v>4694</v>
      </c>
      <c r="Y1613" s="107" t="s">
        <v>1943</v>
      </c>
      <c r="Z1613" s="107"/>
      <c r="AA1613" s="107" t="s">
        <v>2522</v>
      </c>
      <c r="AB1613" s="107"/>
      <c r="AC1613" s="107"/>
      <c r="AD1613" s="107" t="s">
        <v>1264</v>
      </c>
      <c r="AE1613" s="110"/>
      <c r="AF1613" s="106"/>
      <c r="AG1613" s="108">
        <v>0.77102046512728006</v>
      </c>
      <c r="AH1613" s="108">
        <v>0.80412209564212112</v>
      </c>
      <c r="AI1613" s="108">
        <v>0.3855222259738702</v>
      </c>
      <c r="AJ1613" s="107" t="s">
        <v>1267</v>
      </c>
      <c r="AK1613" s="97">
        <v>125.92893647817139</v>
      </c>
      <c r="AL1613" s="108">
        <v>3.6104535818362788</v>
      </c>
      <c r="AM1613" s="111">
        <v>3000</v>
      </c>
      <c r="AN1613" s="112">
        <v>6</v>
      </c>
      <c r="AO1613" s="113" t="s">
        <v>3346</v>
      </c>
      <c r="AP1613" s="113" t="s">
        <v>1267</v>
      </c>
      <c r="AQ1613" s="113" t="s">
        <v>1261</v>
      </c>
      <c r="AR1613" s="114" t="s">
        <v>1267</v>
      </c>
      <c r="AS1613" s="114"/>
      <c r="AT1613" s="107"/>
    </row>
    <row r="1614" spans="1:46" x14ac:dyDescent="0.25">
      <c r="A1614" s="106" t="s">
        <v>2538</v>
      </c>
      <c r="B1614" s="107" t="s">
        <v>1271</v>
      </c>
      <c r="C1614" s="107" t="s">
        <v>1257</v>
      </c>
      <c r="D1614" s="107" t="s">
        <v>34</v>
      </c>
      <c r="E1614" s="107" t="s">
        <v>61</v>
      </c>
      <c r="F1614" s="107" t="s">
        <v>495</v>
      </c>
      <c r="G1614" s="107" t="s">
        <v>496</v>
      </c>
      <c r="H1614" s="107" t="s">
        <v>3886</v>
      </c>
      <c r="I1614" s="107" t="s">
        <v>1991</v>
      </c>
      <c r="J1614" s="107" t="s">
        <v>2521</v>
      </c>
      <c r="K1614" s="107" t="s">
        <v>2522</v>
      </c>
      <c r="L1614" s="108">
        <v>1920.4759150820171</v>
      </c>
      <c r="M1614" s="93">
        <v>3000</v>
      </c>
      <c r="N1614" s="108">
        <v>1727.869139147833</v>
      </c>
      <c r="O1614" s="107" t="s">
        <v>3924</v>
      </c>
      <c r="P1614" s="107" t="s">
        <v>3340</v>
      </c>
      <c r="Q1614" s="107" t="s">
        <v>1259</v>
      </c>
      <c r="R1614" s="107" t="s">
        <v>2358</v>
      </c>
      <c r="S1614" s="107"/>
      <c r="T1614" s="93">
        <v>727.16</v>
      </c>
      <c r="U1614" s="109">
        <v>13</v>
      </c>
      <c r="V1614" s="110">
        <v>45200</v>
      </c>
      <c r="W1614" s="110">
        <v>45930</v>
      </c>
      <c r="X1614" s="107" t="s">
        <v>4694</v>
      </c>
      <c r="Y1614" s="107" t="s">
        <v>1991</v>
      </c>
      <c r="Z1614" s="107"/>
      <c r="AA1614" s="107" t="s">
        <v>2522</v>
      </c>
      <c r="AB1614" s="107"/>
      <c r="AC1614" s="107"/>
      <c r="AD1614" s="107" t="s">
        <v>1264</v>
      </c>
      <c r="AE1614" s="110">
        <v>44725</v>
      </c>
      <c r="AF1614" s="106" t="s">
        <v>3925</v>
      </c>
      <c r="AG1614" s="108">
        <v>0.90225067323254815</v>
      </c>
      <c r="AH1614" s="108">
        <v>0.94098662748906114</v>
      </c>
      <c r="AI1614" s="108">
        <v>0.44947029277698969</v>
      </c>
      <c r="AJ1614" s="107" t="s">
        <v>1267</v>
      </c>
      <c r="AK1614" s="97">
        <v>104.4037875132444</v>
      </c>
      <c r="AL1614" s="108">
        <v>4.205528159819826</v>
      </c>
      <c r="AM1614" s="111">
        <v>3000</v>
      </c>
      <c r="AN1614" s="112">
        <v>6</v>
      </c>
      <c r="AO1614" s="113" t="s">
        <v>3346</v>
      </c>
      <c r="AP1614" s="113" t="s">
        <v>1267</v>
      </c>
      <c r="AQ1614" s="113" t="s">
        <v>1261</v>
      </c>
      <c r="AR1614" s="114" t="s">
        <v>1267</v>
      </c>
      <c r="AS1614" s="114"/>
      <c r="AT1614" s="107"/>
    </row>
    <row r="1615" spans="1:46" x14ac:dyDescent="0.25">
      <c r="A1615" s="106" t="s">
        <v>2539</v>
      </c>
      <c r="B1615" s="107" t="s">
        <v>1271</v>
      </c>
      <c r="C1615" s="107" t="s">
        <v>1257</v>
      </c>
      <c r="D1615" s="107" t="s">
        <v>34</v>
      </c>
      <c r="E1615" s="107" t="s">
        <v>61</v>
      </c>
      <c r="F1615" s="107" t="s">
        <v>495</v>
      </c>
      <c r="G1615" s="107" t="s">
        <v>496</v>
      </c>
      <c r="H1615" s="107" t="s">
        <v>3886</v>
      </c>
      <c r="I1615" s="107" t="s">
        <v>1943</v>
      </c>
      <c r="J1615" s="107" t="s">
        <v>2521</v>
      </c>
      <c r="K1615" s="107" t="s">
        <v>2529</v>
      </c>
      <c r="L1615" s="108">
        <v>1466.07</v>
      </c>
      <c r="M1615" s="93">
        <v>3000</v>
      </c>
      <c r="N1615" s="108">
        <v>1318.23</v>
      </c>
      <c r="O1615" s="107" t="s">
        <v>3927</v>
      </c>
      <c r="P1615" s="107" t="s">
        <v>3340</v>
      </c>
      <c r="Q1615" s="107" t="s">
        <v>1259</v>
      </c>
      <c r="R1615" s="107" t="s">
        <v>2358</v>
      </c>
      <c r="S1615" s="107"/>
      <c r="T1615" s="93">
        <v>775.88</v>
      </c>
      <c r="U1615" s="109">
        <v>13</v>
      </c>
      <c r="V1615" s="110">
        <v>45200</v>
      </c>
      <c r="W1615" s="110">
        <v>45930</v>
      </c>
      <c r="X1615" s="107" t="s">
        <v>4694</v>
      </c>
      <c r="Y1615" s="107" t="s">
        <v>1943</v>
      </c>
      <c r="Z1615" s="107"/>
      <c r="AA1615" s="107" t="s">
        <v>2529</v>
      </c>
      <c r="AB1615" s="107"/>
      <c r="AC1615" s="107"/>
      <c r="AD1615" s="107" t="s">
        <v>1264</v>
      </c>
      <c r="AE1615" s="110">
        <v>44725</v>
      </c>
      <c r="AF1615" s="106" t="s">
        <v>3925</v>
      </c>
      <c r="AG1615" s="108">
        <v>0.17963499999999999</v>
      </c>
      <c r="AH1615" s="108">
        <v>0.18</v>
      </c>
      <c r="AI1615" s="108">
        <v>0.83</v>
      </c>
      <c r="AJ1615" s="107" t="s">
        <v>1267</v>
      </c>
      <c r="AK1615" s="97">
        <v>39.54</v>
      </c>
      <c r="AL1615" s="108">
        <v>1.048461538461539</v>
      </c>
      <c r="AM1615" s="111">
        <v>3000</v>
      </c>
      <c r="AN1615" s="112">
        <v>6</v>
      </c>
      <c r="AO1615" s="113" t="s">
        <v>3346</v>
      </c>
      <c r="AP1615" s="113" t="s">
        <v>1267</v>
      </c>
      <c r="AQ1615" s="113" t="s">
        <v>1261</v>
      </c>
      <c r="AR1615" s="114" t="s">
        <v>1267</v>
      </c>
      <c r="AS1615" s="114"/>
      <c r="AT1615" s="107"/>
    </row>
    <row r="1616" spans="1:46" x14ac:dyDescent="0.25">
      <c r="A1616" s="106" t="s">
        <v>2540</v>
      </c>
      <c r="B1616" s="107" t="s">
        <v>1271</v>
      </c>
      <c r="C1616" s="107" t="s">
        <v>1257</v>
      </c>
      <c r="D1616" s="107" t="s">
        <v>34</v>
      </c>
      <c r="E1616" s="107" t="s">
        <v>61</v>
      </c>
      <c r="F1616" s="107" t="s">
        <v>495</v>
      </c>
      <c r="G1616" s="107" t="s">
        <v>496</v>
      </c>
      <c r="H1616" s="107" t="s">
        <v>3886</v>
      </c>
      <c r="I1616" s="107" t="s">
        <v>1991</v>
      </c>
      <c r="J1616" s="107" t="s">
        <v>2521</v>
      </c>
      <c r="K1616" s="107" t="s">
        <v>2529</v>
      </c>
      <c r="L1616" s="108">
        <v>1849.3</v>
      </c>
      <c r="M1616" s="93">
        <v>3000</v>
      </c>
      <c r="N1616" s="108">
        <v>1662.81</v>
      </c>
      <c r="O1616" s="107" t="s">
        <v>3926</v>
      </c>
      <c r="P1616" s="107" t="s">
        <v>3340</v>
      </c>
      <c r="Q1616" s="107" t="s">
        <v>1259</v>
      </c>
      <c r="R1616" s="107" t="s">
        <v>2358</v>
      </c>
      <c r="S1616" s="107"/>
      <c r="T1616" s="93">
        <v>775.88</v>
      </c>
      <c r="U1616" s="109">
        <v>13</v>
      </c>
      <c r="V1616" s="110">
        <v>45200</v>
      </c>
      <c r="W1616" s="110">
        <v>45930</v>
      </c>
      <c r="X1616" s="107" t="s">
        <v>4694</v>
      </c>
      <c r="Y1616" s="107" t="s">
        <v>1991</v>
      </c>
      <c r="Z1616" s="107"/>
      <c r="AA1616" s="107" t="s">
        <v>2529</v>
      </c>
      <c r="AB1616" s="107"/>
      <c r="AC1616" s="107"/>
      <c r="AD1616" s="107" t="s">
        <v>1264</v>
      </c>
      <c r="AE1616" s="110">
        <v>44725</v>
      </c>
      <c r="AF1616" s="106" t="s">
        <v>3925</v>
      </c>
      <c r="AG1616" s="108">
        <v>0.22659099999999999</v>
      </c>
      <c r="AH1616" s="108">
        <v>0.23</v>
      </c>
      <c r="AI1616" s="108">
        <v>1.05</v>
      </c>
      <c r="AJ1616" s="107" t="s">
        <v>26</v>
      </c>
      <c r="AK1616" s="97">
        <v>27.01</v>
      </c>
      <c r="AL1616" s="108">
        <v>1.323076923076923</v>
      </c>
      <c r="AM1616" s="111">
        <v>3000</v>
      </c>
      <c r="AN1616" s="112">
        <v>6</v>
      </c>
      <c r="AO1616" s="113" t="s">
        <v>3346</v>
      </c>
      <c r="AP1616" s="113" t="s">
        <v>1267</v>
      </c>
      <c r="AQ1616" s="113" t="s">
        <v>1261</v>
      </c>
      <c r="AR1616" s="114" t="s">
        <v>1267</v>
      </c>
      <c r="AS1616" s="114"/>
      <c r="AT1616" s="107"/>
    </row>
    <row r="1617" spans="1:46" x14ac:dyDescent="0.25">
      <c r="A1617" s="106" t="s">
        <v>2597</v>
      </c>
      <c r="B1617" s="107" t="s">
        <v>1273</v>
      </c>
      <c r="C1617" s="107" t="s">
        <v>1257</v>
      </c>
      <c r="D1617" s="107" t="s">
        <v>34</v>
      </c>
      <c r="E1617" s="107" t="s">
        <v>126</v>
      </c>
      <c r="F1617" s="107" t="s">
        <v>127</v>
      </c>
      <c r="G1617" s="107" t="s">
        <v>128</v>
      </c>
      <c r="H1617" s="107" t="s">
        <v>2358</v>
      </c>
      <c r="I1617" s="107" t="s">
        <v>2021</v>
      </c>
      <c r="J1617" s="107"/>
      <c r="K1617" s="107"/>
      <c r="L1617" s="108">
        <v>191.1261267174695</v>
      </c>
      <c r="M1617" s="93">
        <v>75</v>
      </c>
      <c r="N1617" s="108">
        <v>171.53</v>
      </c>
      <c r="O1617" s="107" t="s">
        <v>3928</v>
      </c>
      <c r="P1617" s="107"/>
      <c r="Q1617" s="107" t="s">
        <v>1321</v>
      </c>
      <c r="R1617" s="107" t="s">
        <v>2024</v>
      </c>
      <c r="S1617" s="107"/>
      <c r="T1617" s="93">
        <v>386.45</v>
      </c>
      <c r="U1617" s="109">
        <v>12</v>
      </c>
      <c r="V1617" s="110">
        <v>45200</v>
      </c>
      <c r="W1617" s="110">
        <v>45930</v>
      </c>
      <c r="X1617" s="107" t="s">
        <v>4342</v>
      </c>
      <c r="Y1617" s="107" t="s">
        <v>2021</v>
      </c>
      <c r="Z1617" s="107"/>
      <c r="AA1617" s="107"/>
      <c r="AB1617" s="107"/>
      <c r="AC1617" s="107"/>
      <c r="AD1617" s="107" t="s">
        <v>1264</v>
      </c>
      <c r="AE1617" s="110">
        <v>44669</v>
      </c>
      <c r="AF1617" s="106" t="s">
        <v>3929</v>
      </c>
      <c r="AG1617" s="108">
        <v>2.387829492265757E-2</v>
      </c>
      <c r="AH1617" s="108">
        <v>2.49621903662017E-2</v>
      </c>
      <c r="AI1617" s="108">
        <v>0.11819200849819721</v>
      </c>
      <c r="AJ1617" s="107" t="s">
        <v>1267</v>
      </c>
      <c r="AK1617" s="97">
        <v>223.31697265360779</v>
      </c>
      <c r="AL1617" s="108">
        <v>0.14812274820603871</v>
      </c>
      <c r="AM1617" s="111"/>
      <c r="AN1617" s="112">
        <v>2</v>
      </c>
      <c r="AO1617" s="113" t="s">
        <v>1266</v>
      </c>
      <c r="AP1617" s="113" t="s">
        <v>1267</v>
      </c>
      <c r="AQ1617" s="113" t="s">
        <v>1261</v>
      </c>
      <c r="AR1617" s="114" t="s">
        <v>1267</v>
      </c>
      <c r="AS1617" s="114"/>
      <c r="AT1617" s="107"/>
    </row>
    <row r="1618" spans="1:46" x14ac:dyDescent="0.25">
      <c r="A1618" s="106" t="s">
        <v>2599</v>
      </c>
      <c r="B1618" s="107" t="s">
        <v>1273</v>
      </c>
      <c r="C1618" s="107" t="s">
        <v>1257</v>
      </c>
      <c r="D1618" s="107" t="s">
        <v>34</v>
      </c>
      <c r="E1618" s="107" t="s">
        <v>126</v>
      </c>
      <c r="F1618" s="107" t="s">
        <v>127</v>
      </c>
      <c r="G1618" s="107" t="s">
        <v>128</v>
      </c>
      <c r="H1618" s="107" t="s">
        <v>2358</v>
      </c>
      <c r="I1618" s="107" t="s">
        <v>2029</v>
      </c>
      <c r="J1618" s="107"/>
      <c r="K1618" s="107"/>
      <c r="L1618" s="108">
        <v>336.42766832340482</v>
      </c>
      <c r="M1618" s="93">
        <v>125</v>
      </c>
      <c r="N1618" s="108">
        <v>301.93</v>
      </c>
      <c r="O1618" s="107" t="s">
        <v>3930</v>
      </c>
      <c r="P1618" s="107"/>
      <c r="Q1618" s="107" t="s">
        <v>1321</v>
      </c>
      <c r="R1618" s="107" t="s">
        <v>2024</v>
      </c>
      <c r="S1618" s="107"/>
      <c r="T1618" s="93">
        <v>386.45</v>
      </c>
      <c r="U1618" s="109">
        <v>12</v>
      </c>
      <c r="V1618" s="110">
        <v>45200</v>
      </c>
      <c r="W1618" s="110">
        <v>45930</v>
      </c>
      <c r="X1618" s="107" t="s">
        <v>4342</v>
      </c>
      <c r="Y1618" s="107" t="s">
        <v>2029</v>
      </c>
      <c r="Z1618" s="107"/>
      <c r="AA1618" s="107"/>
      <c r="AB1618" s="107"/>
      <c r="AC1618" s="107"/>
      <c r="AD1618" s="107" t="s">
        <v>1264</v>
      </c>
      <c r="AE1618" s="110">
        <v>44669</v>
      </c>
      <c r="AF1618" s="106" t="s">
        <v>3929</v>
      </c>
      <c r="AG1618" s="108">
        <v>4.2031506745508762E-2</v>
      </c>
      <c r="AH1618" s="108">
        <v>4.3939421812070827E-2</v>
      </c>
      <c r="AI1618" s="108">
        <v>0.20804618665394661</v>
      </c>
      <c r="AJ1618" s="107" t="s">
        <v>1267</v>
      </c>
      <c r="AK1618" s="97">
        <v>117.33208182467639</v>
      </c>
      <c r="AL1618" s="108">
        <v>0.26073144295063833</v>
      </c>
      <c r="AM1618" s="111"/>
      <c r="AN1618" s="112">
        <v>2</v>
      </c>
      <c r="AO1618" s="113" t="s">
        <v>1266</v>
      </c>
      <c r="AP1618" s="113" t="s">
        <v>1267</v>
      </c>
      <c r="AQ1618" s="113" t="s">
        <v>1261</v>
      </c>
      <c r="AR1618" s="114" t="s">
        <v>1267</v>
      </c>
      <c r="AS1618" s="114"/>
      <c r="AT1618" s="107"/>
    </row>
    <row r="1619" spans="1:46" x14ac:dyDescent="0.25">
      <c r="A1619" s="106" t="s">
        <v>2601</v>
      </c>
      <c r="B1619" s="107" t="s">
        <v>1273</v>
      </c>
      <c r="C1619" s="107" t="s">
        <v>1257</v>
      </c>
      <c r="D1619" s="107" t="s">
        <v>34</v>
      </c>
      <c r="E1619" s="107" t="s">
        <v>126</v>
      </c>
      <c r="F1619" s="107" t="s">
        <v>127</v>
      </c>
      <c r="G1619" s="107" t="s">
        <v>128</v>
      </c>
      <c r="H1619" s="107" t="s">
        <v>2358</v>
      </c>
      <c r="I1619" s="107" t="s">
        <v>2032</v>
      </c>
      <c r="J1619" s="107"/>
      <c r="K1619" s="107"/>
      <c r="L1619" s="108">
        <v>517.09074691449598</v>
      </c>
      <c r="M1619" s="93">
        <v>175</v>
      </c>
      <c r="N1619" s="108">
        <v>464.06</v>
      </c>
      <c r="O1619" s="107" t="s">
        <v>3931</v>
      </c>
      <c r="P1619" s="107"/>
      <c r="Q1619" s="107" t="s">
        <v>1321</v>
      </c>
      <c r="R1619" s="107" t="s">
        <v>2024</v>
      </c>
      <c r="S1619" s="107"/>
      <c r="T1619" s="93">
        <v>386.45</v>
      </c>
      <c r="U1619" s="109">
        <v>12</v>
      </c>
      <c r="V1619" s="110">
        <v>45200</v>
      </c>
      <c r="W1619" s="110">
        <v>45930</v>
      </c>
      <c r="X1619" s="107" t="s">
        <v>4342</v>
      </c>
      <c r="Y1619" s="107" t="s">
        <v>2032</v>
      </c>
      <c r="Z1619" s="107"/>
      <c r="AA1619" s="107"/>
      <c r="AB1619" s="107"/>
      <c r="AC1619" s="107"/>
      <c r="AD1619" s="107" t="s">
        <v>1264</v>
      </c>
      <c r="AE1619" s="110">
        <v>44669</v>
      </c>
      <c r="AF1619" s="106" t="s">
        <v>3929</v>
      </c>
      <c r="AG1619" s="108">
        <v>6.4602603362824515E-2</v>
      </c>
      <c r="AH1619" s="108">
        <v>6.7535076877070777E-2</v>
      </c>
      <c r="AI1619" s="108">
        <v>0.31976786744598978</v>
      </c>
      <c r="AJ1619" s="107" t="s">
        <v>1267</v>
      </c>
      <c r="AK1619" s="97">
        <v>68.62451515993132</v>
      </c>
      <c r="AL1619" s="108">
        <v>0.40074532885873382</v>
      </c>
      <c r="AM1619" s="111"/>
      <c r="AN1619" s="112">
        <v>2</v>
      </c>
      <c r="AO1619" s="113" t="s">
        <v>1266</v>
      </c>
      <c r="AP1619" s="113" t="s">
        <v>1267</v>
      </c>
      <c r="AQ1619" s="113" t="s">
        <v>1261</v>
      </c>
      <c r="AR1619" s="114" t="s">
        <v>1267</v>
      </c>
      <c r="AS1619" s="114"/>
      <c r="AT1619" s="107"/>
    </row>
    <row r="1620" spans="1:46" x14ac:dyDescent="0.25">
      <c r="A1620" s="106" t="s">
        <v>2605</v>
      </c>
      <c r="B1620" s="107" t="s">
        <v>1273</v>
      </c>
      <c r="C1620" s="107" t="s">
        <v>1257</v>
      </c>
      <c r="D1620" s="107" t="s">
        <v>34</v>
      </c>
      <c r="E1620" s="107" t="s">
        <v>126</v>
      </c>
      <c r="F1620" s="107" t="s">
        <v>127</v>
      </c>
      <c r="G1620" s="107" t="s">
        <v>128</v>
      </c>
      <c r="H1620" s="107" t="s">
        <v>2358</v>
      </c>
      <c r="I1620" s="107" t="s">
        <v>2021</v>
      </c>
      <c r="J1620" s="107"/>
      <c r="K1620" s="107" t="s">
        <v>2035</v>
      </c>
      <c r="L1620" s="108">
        <v>191.1261267174695</v>
      </c>
      <c r="M1620" s="93">
        <v>75</v>
      </c>
      <c r="N1620" s="108">
        <v>171.53</v>
      </c>
      <c r="O1620" s="107" t="s">
        <v>3932</v>
      </c>
      <c r="P1620" s="107"/>
      <c r="Q1620" s="107" t="s">
        <v>1321</v>
      </c>
      <c r="R1620" s="107" t="s">
        <v>2024</v>
      </c>
      <c r="S1620" s="107" t="s">
        <v>2035</v>
      </c>
      <c r="T1620" s="93">
        <v>386.45</v>
      </c>
      <c r="U1620" s="109">
        <v>12</v>
      </c>
      <c r="V1620" s="110">
        <v>45200</v>
      </c>
      <c r="W1620" s="110">
        <v>45930</v>
      </c>
      <c r="X1620" s="107" t="s">
        <v>4342</v>
      </c>
      <c r="Y1620" s="107" t="s">
        <v>2021</v>
      </c>
      <c r="Z1620" s="107"/>
      <c r="AA1620" s="107"/>
      <c r="AB1620" s="107"/>
      <c r="AC1620" s="107"/>
      <c r="AD1620" s="107" t="s">
        <v>1264</v>
      </c>
      <c r="AE1620" s="110">
        <v>44669</v>
      </c>
      <c r="AF1620" s="106" t="s">
        <v>3929</v>
      </c>
      <c r="AG1620" s="108">
        <v>2.387829492265757E-2</v>
      </c>
      <c r="AH1620" s="108">
        <v>2.49621903662017E-2</v>
      </c>
      <c r="AI1620" s="108">
        <v>0.11819200849819721</v>
      </c>
      <c r="AJ1620" s="107" t="s">
        <v>1267</v>
      </c>
      <c r="AK1620" s="97">
        <v>223.31697265360779</v>
      </c>
      <c r="AL1620" s="108">
        <v>0.14812274820603871</v>
      </c>
      <c r="AM1620" s="111"/>
      <c r="AN1620" s="112">
        <v>2</v>
      </c>
      <c r="AO1620" s="113" t="s">
        <v>1266</v>
      </c>
      <c r="AP1620" s="113" t="s">
        <v>1267</v>
      </c>
      <c r="AQ1620" s="113" t="s">
        <v>1261</v>
      </c>
      <c r="AR1620" s="114" t="s">
        <v>1267</v>
      </c>
      <c r="AS1620" s="114"/>
      <c r="AT1620" s="107"/>
    </row>
    <row r="1621" spans="1:46" x14ac:dyDescent="0.25">
      <c r="A1621" s="106" t="s">
        <v>2607</v>
      </c>
      <c r="B1621" s="107" t="s">
        <v>1273</v>
      </c>
      <c r="C1621" s="107" t="s">
        <v>1257</v>
      </c>
      <c r="D1621" s="107" t="s">
        <v>34</v>
      </c>
      <c r="E1621" s="107" t="s">
        <v>126</v>
      </c>
      <c r="F1621" s="107" t="s">
        <v>127</v>
      </c>
      <c r="G1621" s="107" t="s">
        <v>128</v>
      </c>
      <c r="H1621" s="107" t="s">
        <v>2358</v>
      </c>
      <c r="I1621" s="107" t="s">
        <v>2029</v>
      </c>
      <c r="J1621" s="107"/>
      <c r="K1621" s="107" t="s">
        <v>2035</v>
      </c>
      <c r="L1621" s="108">
        <v>336.42766832340482</v>
      </c>
      <c r="M1621" s="93">
        <v>125</v>
      </c>
      <c r="N1621" s="108">
        <v>301.93</v>
      </c>
      <c r="O1621" s="107" t="s">
        <v>3933</v>
      </c>
      <c r="P1621" s="107"/>
      <c r="Q1621" s="107" t="s">
        <v>1321</v>
      </c>
      <c r="R1621" s="107" t="s">
        <v>2024</v>
      </c>
      <c r="S1621" s="107" t="s">
        <v>2035</v>
      </c>
      <c r="T1621" s="93">
        <v>386.45</v>
      </c>
      <c r="U1621" s="109">
        <v>12</v>
      </c>
      <c r="V1621" s="110">
        <v>45200</v>
      </c>
      <c r="W1621" s="110">
        <v>45930</v>
      </c>
      <c r="X1621" s="107" t="s">
        <v>4342</v>
      </c>
      <c r="Y1621" s="107" t="s">
        <v>2029</v>
      </c>
      <c r="Z1621" s="107"/>
      <c r="AA1621" s="107"/>
      <c r="AB1621" s="107"/>
      <c r="AC1621" s="107"/>
      <c r="AD1621" s="107" t="s">
        <v>1264</v>
      </c>
      <c r="AE1621" s="110">
        <v>44669</v>
      </c>
      <c r="AF1621" s="106" t="s">
        <v>3929</v>
      </c>
      <c r="AG1621" s="108">
        <v>4.2031506745508762E-2</v>
      </c>
      <c r="AH1621" s="108">
        <v>4.3939421812070827E-2</v>
      </c>
      <c r="AI1621" s="108">
        <v>0.20804618665394661</v>
      </c>
      <c r="AJ1621" s="107" t="s">
        <v>1267</v>
      </c>
      <c r="AK1621" s="97">
        <v>117.33208182467639</v>
      </c>
      <c r="AL1621" s="108">
        <v>0.26073144295063833</v>
      </c>
      <c r="AM1621" s="111"/>
      <c r="AN1621" s="112">
        <v>2</v>
      </c>
      <c r="AO1621" s="113" t="s">
        <v>1266</v>
      </c>
      <c r="AP1621" s="113" t="s">
        <v>1267</v>
      </c>
      <c r="AQ1621" s="113" t="s">
        <v>1261</v>
      </c>
      <c r="AR1621" s="114" t="s">
        <v>1267</v>
      </c>
      <c r="AS1621" s="114"/>
      <c r="AT1621" s="107"/>
    </row>
    <row r="1622" spans="1:46" x14ac:dyDescent="0.25">
      <c r="A1622" s="106" t="s">
        <v>2609</v>
      </c>
      <c r="B1622" s="107" t="s">
        <v>1273</v>
      </c>
      <c r="C1622" s="107" t="s">
        <v>1257</v>
      </c>
      <c r="D1622" s="107" t="s">
        <v>34</v>
      </c>
      <c r="E1622" s="107" t="s">
        <v>126</v>
      </c>
      <c r="F1622" s="107" t="s">
        <v>127</v>
      </c>
      <c r="G1622" s="107" t="s">
        <v>128</v>
      </c>
      <c r="H1622" s="107" t="s">
        <v>2358</v>
      </c>
      <c r="I1622" s="107" t="s">
        <v>2032</v>
      </c>
      <c r="J1622" s="107"/>
      <c r="K1622" s="107" t="s">
        <v>2035</v>
      </c>
      <c r="L1622" s="108">
        <v>517.09074691449598</v>
      </c>
      <c r="M1622" s="93">
        <v>175</v>
      </c>
      <c r="N1622" s="108">
        <v>464.06</v>
      </c>
      <c r="O1622" s="107" t="s">
        <v>3934</v>
      </c>
      <c r="P1622" s="107"/>
      <c r="Q1622" s="107" t="s">
        <v>1321</v>
      </c>
      <c r="R1622" s="107" t="s">
        <v>2024</v>
      </c>
      <c r="S1622" s="107" t="s">
        <v>2035</v>
      </c>
      <c r="T1622" s="93">
        <v>386.45</v>
      </c>
      <c r="U1622" s="109">
        <v>12</v>
      </c>
      <c r="V1622" s="110">
        <v>45200</v>
      </c>
      <c r="W1622" s="110">
        <v>45930</v>
      </c>
      <c r="X1622" s="107" t="s">
        <v>4342</v>
      </c>
      <c r="Y1622" s="107" t="s">
        <v>2032</v>
      </c>
      <c r="Z1622" s="107"/>
      <c r="AA1622" s="107"/>
      <c r="AB1622" s="107"/>
      <c r="AC1622" s="107"/>
      <c r="AD1622" s="107" t="s">
        <v>1264</v>
      </c>
      <c r="AE1622" s="110">
        <v>44669</v>
      </c>
      <c r="AF1622" s="106" t="s">
        <v>3929</v>
      </c>
      <c r="AG1622" s="108">
        <v>6.4602603362824515E-2</v>
      </c>
      <c r="AH1622" s="108">
        <v>6.7535076877070777E-2</v>
      </c>
      <c r="AI1622" s="108">
        <v>0.31976786744598978</v>
      </c>
      <c r="AJ1622" s="107" t="s">
        <v>1267</v>
      </c>
      <c r="AK1622" s="97">
        <v>68.62451515993132</v>
      </c>
      <c r="AL1622" s="108">
        <v>0.40074532885873382</v>
      </c>
      <c r="AM1622" s="111"/>
      <c r="AN1622" s="112">
        <v>2</v>
      </c>
      <c r="AO1622" s="113" t="s">
        <v>1266</v>
      </c>
      <c r="AP1622" s="113" t="s">
        <v>1267</v>
      </c>
      <c r="AQ1622" s="113" t="s">
        <v>1261</v>
      </c>
      <c r="AR1622" s="114" t="s">
        <v>1267</v>
      </c>
      <c r="AS1622" s="114"/>
      <c r="AT1622" s="107"/>
    </row>
    <row r="1623" spans="1:46" x14ac:dyDescent="0.25">
      <c r="A1623" s="106" t="s">
        <v>2616</v>
      </c>
      <c r="B1623" s="107" t="s">
        <v>1256</v>
      </c>
      <c r="C1623" s="107" t="s">
        <v>1257</v>
      </c>
      <c r="D1623" s="107" t="s">
        <v>34</v>
      </c>
      <c r="E1623" s="107" t="s">
        <v>22</v>
      </c>
      <c r="F1623" s="107" t="s">
        <v>23</v>
      </c>
      <c r="G1623" s="107" t="s">
        <v>557</v>
      </c>
      <c r="H1623" s="107" t="s">
        <v>2617</v>
      </c>
      <c r="I1623" s="107" t="s">
        <v>2048</v>
      </c>
      <c r="J1623" s="107" t="s">
        <v>2049</v>
      </c>
      <c r="K1623" s="107" t="s">
        <v>2050</v>
      </c>
      <c r="L1623" s="108">
        <v>0.44</v>
      </c>
      <c r="M1623" s="93">
        <v>0.9</v>
      </c>
      <c r="N1623" s="108">
        <v>0.41</v>
      </c>
      <c r="O1623" s="107" t="s">
        <v>2618</v>
      </c>
      <c r="P1623" s="107"/>
      <c r="Q1623" s="107" t="s">
        <v>1259</v>
      </c>
      <c r="R1623" s="107" t="s">
        <v>2052</v>
      </c>
      <c r="S1623" s="107"/>
      <c r="T1623" s="93">
        <v>3.25</v>
      </c>
      <c r="U1623" s="109">
        <v>25</v>
      </c>
      <c r="V1623" s="110">
        <v>45200</v>
      </c>
      <c r="W1623" s="110">
        <v>45747</v>
      </c>
      <c r="X1623" s="107" t="s">
        <v>4686</v>
      </c>
      <c r="Y1623" s="107" t="s">
        <v>2054</v>
      </c>
      <c r="Z1623" s="107"/>
      <c r="AA1623" s="107" t="s">
        <v>2048</v>
      </c>
      <c r="AB1623" s="107"/>
      <c r="AC1623" s="107"/>
      <c r="AD1623" s="107" t="s">
        <v>1264</v>
      </c>
      <c r="AE1623" s="110">
        <v>42390</v>
      </c>
      <c r="AF1623" s="106" t="s">
        <v>3341</v>
      </c>
      <c r="AG1623" s="108">
        <v>1.0066120486398026E-4</v>
      </c>
      <c r="AH1623" s="108">
        <v>1.0512175628891296E-4</v>
      </c>
      <c r="AI1623" s="108">
        <v>7.1477022485953737E-2</v>
      </c>
      <c r="AJ1623" s="107" t="s">
        <v>1267</v>
      </c>
      <c r="AK1623" s="97">
        <v>370.16481924950625</v>
      </c>
      <c r="AL1623" s="108">
        <v>2.3489945173002673E-4</v>
      </c>
      <c r="AM1623" s="111"/>
      <c r="AN1623" s="112">
        <v>15</v>
      </c>
      <c r="AO1623" s="113" t="s">
        <v>1266</v>
      </c>
      <c r="AP1623" s="113" t="s">
        <v>1267</v>
      </c>
      <c r="AQ1623" s="113" t="s">
        <v>1365</v>
      </c>
      <c r="AR1623" s="114" t="s">
        <v>1267</v>
      </c>
      <c r="AS1623" s="114"/>
      <c r="AT1623" s="107"/>
    </row>
    <row r="1624" spans="1:46" x14ac:dyDescent="0.25">
      <c r="A1624" s="106" t="s">
        <v>2616</v>
      </c>
      <c r="B1624" s="107" t="s">
        <v>1256</v>
      </c>
      <c r="C1624" s="107" t="s">
        <v>1257</v>
      </c>
      <c r="D1624" s="107" t="s">
        <v>34</v>
      </c>
      <c r="E1624" s="107" t="s">
        <v>22</v>
      </c>
      <c r="F1624" s="107" t="s">
        <v>23</v>
      </c>
      <c r="G1624" s="107" t="s">
        <v>557</v>
      </c>
      <c r="H1624" s="107" t="s">
        <v>2617</v>
      </c>
      <c r="I1624" s="107" t="s">
        <v>2048</v>
      </c>
      <c r="J1624" s="107" t="s">
        <v>2049</v>
      </c>
      <c r="K1624" s="107" t="s">
        <v>2050</v>
      </c>
      <c r="L1624" s="108">
        <v>0.44</v>
      </c>
      <c r="M1624" s="93">
        <v>0.75</v>
      </c>
      <c r="N1624" s="108">
        <v>0.41</v>
      </c>
      <c r="O1624" s="107" t="s">
        <v>2618</v>
      </c>
      <c r="P1624" s="107"/>
      <c r="Q1624" s="107" t="s">
        <v>1259</v>
      </c>
      <c r="R1624" s="107" t="s">
        <v>2052</v>
      </c>
      <c r="S1624" s="107"/>
      <c r="T1624" s="93">
        <v>3.25</v>
      </c>
      <c r="U1624" s="109">
        <v>25</v>
      </c>
      <c r="V1624" s="110">
        <v>45748</v>
      </c>
      <c r="W1624" s="110">
        <v>45930</v>
      </c>
      <c r="X1624" s="107" t="s">
        <v>4686</v>
      </c>
      <c r="Y1624" s="107" t="s">
        <v>2054</v>
      </c>
      <c r="Z1624" s="107"/>
      <c r="AA1624" s="107" t="s">
        <v>2048</v>
      </c>
      <c r="AB1624" s="107"/>
      <c r="AC1624" s="107"/>
      <c r="AD1624" s="107" t="s">
        <v>1264</v>
      </c>
      <c r="AE1624" s="110">
        <v>42390</v>
      </c>
      <c r="AF1624" s="106" t="s">
        <v>3341</v>
      </c>
      <c r="AG1624" s="108">
        <v>1.006612048639803E-4</v>
      </c>
      <c r="AH1624" s="108">
        <v>1.05121756288913E-4</v>
      </c>
      <c r="AI1624" s="108">
        <v>7.1477022485953737E-2</v>
      </c>
      <c r="AJ1624" s="107" t="s">
        <v>1267</v>
      </c>
      <c r="AK1624" s="97">
        <v>370.16481924950631</v>
      </c>
      <c r="AL1624" s="108">
        <v>2.348994517300267E-4</v>
      </c>
      <c r="AM1624" s="111"/>
      <c r="AN1624" s="112">
        <v>15</v>
      </c>
      <c r="AO1624" s="113" t="s">
        <v>1266</v>
      </c>
      <c r="AP1624" s="113" t="s">
        <v>1267</v>
      </c>
      <c r="AQ1624" s="113" t="s">
        <v>1365</v>
      </c>
      <c r="AR1624" s="114" t="s">
        <v>1267</v>
      </c>
      <c r="AS1624" s="114"/>
      <c r="AT1624" s="107"/>
    </row>
    <row r="1625" spans="1:46" x14ac:dyDescent="0.25">
      <c r="A1625" s="106" t="s">
        <v>2619</v>
      </c>
      <c r="B1625" s="107" t="s">
        <v>1256</v>
      </c>
      <c r="C1625" s="107" t="s">
        <v>1257</v>
      </c>
      <c r="D1625" s="107" t="s">
        <v>34</v>
      </c>
      <c r="E1625" s="107" t="s">
        <v>22</v>
      </c>
      <c r="F1625" s="107" t="s">
        <v>23</v>
      </c>
      <c r="G1625" s="107" t="s">
        <v>557</v>
      </c>
      <c r="H1625" s="107" t="s">
        <v>2617</v>
      </c>
      <c r="I1625" s="107" t="s">
        <v>2048</v>
      </c>
      <c r="J1625" s="107" t="s">
        <v>2058</v>
      </c>
      <c r="K1625" s="107" t="s">
        <v>2050</v>
      </c>
      <c r="L1625" s="108">
        <v>0.74</v>
      </c>
      <c r="M1625" s="93">
        <v>0.75</v>
      </c>
      <c r="N1625" s="108">
        <v>0.69</v>
      </c>
      <c r="O1625" s="107" t="s">
        <v>2620</v>
      </c>
      <c r="P1625" s="107"/>
      <c r="Q1625" s="107" t="s">
        <v>1259</v>
      </c>
      <c r="R1625" s="107" t="s">
        <v>2052</v>
      </c>
      <c r="S1625" s="107"/>
      <c r="T1625" s="93">
        <v>4.18</v>
      </c>
      <c r="U1625" s="109">
        <v>25</v>
      </c>
      <c r="V1625" s="110">
        <v>45200</v>
      </c>
      <c r="W1625" s="110">
        <v>45747</v>
      </c>
      <c r="X1625" s="107" t="s">
        <v>4686</v>
      </c>
      <c r="Y1625" s="107" t="s">
        <v>2060</v>
      </c>
      <c r="Z1625" s="107"/>
      <c r="AA1625" s="107" t="s">
        <v>2048</v>
      </c>
      <c r="AB1625" s="107"/>
      <c r="AC1625" s="107"/>
      <c r="AD1625" s="107" t="s">
        <v>1264</v>
      </c>
      <c r="AE1625" s="110">
        <v>42390</v>
      </c>
      <c r="AF1625" s="106" t="s">
        <v>3341</v>
      </c>
      <c r="AG1625" s="108">
        <v>1.3718429689427397E-4</v>
      </c>
      <c r="AH1625" s="108">
        <v>1.4326327848223535E-4</v>
      </c>
      <c r="AI1625" s="108">
        <v>7.5738344739424618E-2</v>
      </c>
      <c r="AJ1625" s="107" t="s">
        <v>1267</v>
      </c>
      <c r="AK1625" s="97">
        <v>347.80266056993952</v>
      </c>
      <c r="AL1625" s="108">
        <v>3.2012845634003632E-4</v>
      </c>
      <c r="AM1625" s="111"/>
      <c r="AN1625" s="112">
        <v>15</v>
      </c>
      <c r="AO1625" s="113" t="s">
        <v>1266</v>
      </c>
      <c r="AP1625" s="113" t="s">
        <v>1267</v>
      </c>
      <c r="AQ1625" s="113" t="s">
        <v>1365</v>
      </c>
      <c r="AR1625" s="114" t="s">
        <v>1267</v>
      </c>
      <c r="AS1625" s="114"/>
      <c r="AT1625" s="107"/>
    </row>
    <row r="1626" spans="1:46" x14ac:dyDescent="0.25">
      <c r="A1626" s="106" t="s">
        <v>2619</v>
      </c>
      <c r="B1626" s="107" t="s">
        <v>1256</v>
      </c>
      <c r="C1626" s="107" t="s">
        <v>1257</v>
      </c>
      <c r="D1626" s="107" t="s">
        <v>34</v>
      </c>
      <c r="E1626" s="107" t="s">
        <v>22</v>
      </c>
      <c r="F1626" s="107" t="s">
        <v>23</v>
      </c>
      <c r="G1626" s="107" t="s">
        <v>557</v>
      </c>
      <c r="H1626" s="107" t="s">
        <v>2617</v>
      </c>
      <c r="I1626" s="107" t="s">
        <v>2048</v>
      </c>
      <c r="J1626" s="107" t="s">
        <v>2058</v>
      </c>
      <c r="K1626" s="107" t="s">
        <v>2050</v>
      </c>
      <c r="L1626" s="108">
        <v>0.74</v>
      </c>
      <c r="M1626" s="93">
        <v>0.9</v>
      </c>
      <c r="N1626" s="108">
        <v>0.69</v>
      </c>
      <c r="O1626" s="107" t="s">
        <v>2620</v>
      </c>
      <c r="P1626" s="107"/>
      <c r="Q1626" s="107" t="s">
        <v>1259</v>
      </c>
      <c r="R1626" s="107" t="s">
        <v>2052</v>
      </c>
      <c r="S1626" s="107"/>
      <c r="T1626" s="93">
        <v>4.18</v>
      </c>
      <c r="U1626" s="109">
        <v>25</v>
      </c>
      <c r="V1626" s="110">
        <v>45748</v>
      </c>
      <c r="W1626" s="110">
        <v>45930</v>
      </c>
      <c r="X1626" s="107" t="s">
        <v>4686</v>
      </c>
      <c r="Y1626" s="107" t="s">
        <v>2060</v>
      </c>
      <c r="Z1626" s="107"/>
      <c r="AA1626" s="107" t="s">
        <v>2048</v>
      </c>
      <c r="AB1626" s="107"/>
      <c r="AC1626" s="107"/>
      <c r="AD1626" s="107" t="s">
        <v>1264</v>
      </c>
      <c r="AE1626" s="110">
        <v>42390</v>
      </c>
      <c r="AF1626" s="106" t="s">
        <v>3341</v>
      </c>
      <c r="AG1626" s="108">
        <v>1.37184296894274E-4</v>
      </c>
      <c r="AH1626" s="108">
        <v>1.4326327848223529E-4</v>
      </c>
      <c r="AI1626" s="108">
        <v>7.5738344739424618E-2</v>
      </c>
      <c r="AJ1626" s="107" t="s">
        <v>1267</v>
      </c>
      <c r="AK1626" s="97">
        <v>347.80266056993952</v>
      </c>
      <c r="AL1626" s="108">
        <v>3.2012845634003632E-4</v>
      </c>
      <c r="AM1626" s="111"/>
      <c r="AN1626" s="112">
        <v>15</v>
      </c>
      <c r="AO1626" s="113" t="s">
        <v>1266</v>
      </c>
      <c r="AP1626" s="113" t="s">
        <v>1267</v>
      </c>
      <c r="AQ1626" s="113" t="s">
        <v>1365</v>
      </c>
      <c r="AR1626" s="114" t="s">
        <v>1267</v>
      </c>
      <c r="AS1626" s="114"/>
      <c r="AT1626" s="107"/>
    </row>
    <row r="1627" spans="1:46" x14ac:dyDescent="0.25">
      <c r="A1627" s="106" t="s">
        <v>2621</v>
      </c>
      <c r="B1627" s="107" t="s">
        <v>1256</v>
      </c>
      <c r="C1627" s="107" t="s">
        <v>1257</v>
      </c>
      <c r="D1627" s="107" t="s">
        <v>34</v>
      </c>
      <c r="E1627" s="107" t="s">
        <v>22</v>
      </c>
      <c r="F1627" s="107" t="s">
        <v>23</v>
      </c>
      <c r="G1627" s="107" t="s">
        <v>557</v>
      </c>
      <c r="H1627" s="107" t="s">
        <v>2617</v>
      </c>
      <c r="I1627" s="107" t="s">
        <v>2048</v>
      </c>
      <c r="J1627" s="107" t="s">
        <v>2062</v>
      </c>
      <c r="K1627" s="107" t="s">
        <v>2050</v>
      </c>
      <c r="L1627" s="108">
        <v>0.51</v>
      </c>
      <c r="M1627" s="93">
        <v>0.45</v>
      </c>
      <c r="N1627" s="108">
        <v>0.48</v>
      </c>
      <c r="O1627" s="107" t="s">
        <v>2622</v>
      </c>
      <c r="P1627" s="107"/>
      <c r="Q1627" s="107" t="s">
        <v>1259</v>
      </c>
      <c r="R1627" s="107" t="s">
        <v>2052</v>
      </c>
      <c r="S1627" s="107"/>
      <c r="T1627" s="93">
        <v>2.91</v>
      </c>
      <c r="U1627" s="109">
        <v>25</v>
      </c>
      <c r="V1627" s="110">
        <v>45200</v>
      </c>
      <c r="W1627" s="110">
        <v>45930</v>
      </c>
      <c r="X1627" s="107" t="s">
        <v>4686</v>
      </c>
      <c r="Y1627" s="107" t="s">
        <v>2060</v>
      </c>
      <c r="Z1627" s="107"/>
      <c r="AA1627" s="107" t="s">
        <v>2048</v>
      </c>
      <c r="AB1627" s="107"/>
      <c r="AC1627" s="107"/>
      <c r="AD1627" s="107" t="s">
        <v>1264</v>
      </c>
      <c r="AE1627" s="110">
        <v>42390</v>
      </c>
      <c r="AF1627" s="106" t="s">
        <v>3341</v>
      </c>
      <c r="AG1627" s="108">
        <v>4.6321970379884708E-5</v>
      </c>
      <c r="AH1627" s="108">
        <v>4.8374613513482071E-5</v>
      </c>
      <c r="AI1627" s="108">
        <v>3.6735142171110242E-2</v>
      </c>
      <c r="AJ1627" s="107" t="s">
        <v>1267</v>
      </c>
      <c r="AK1627" s="97">
        <v>746.05133896534392</v>
      </c>
      <c r="AL1627" s="108">
        <v>1.080953229200123E-4</v>
      </c>
      <c r="AM1627" s="111"/>
      <c r="AN1627" s="112">
        <v>15</v>
      </c>
      <c r="AO1627" s="113" t="s">
        <v>1266</v>
      </c>
      <c r="AP1627" s="113" t="s">
        <v>1267</v>
      </c>
      <c r="AQ1627" s="113" t="s">
        <v>1365</v>
      </c>
      <c r="AR1627" s="114" t="s">
        <v>1267</v>
      </c>
      <c r="AS1627" s="114"/>
      <c r="AT1627" s="107"/>
    </row>
    <row r="1628" spans="1:46" x14ac:dyDescent="0.25">
      <c r="A1628" s="106" t="s">
        <v>2623</v>
      </c>
      <c r="B1628" s="107" t="s">
        <v>1256</v>
      </c>
      <c r="C1628" s="107" t="s">
        <v>1257</v>
      </c>
      <c r="D1628" s="107" t="s">
        <v>34</v>
      </c>
      <c r="E1628" s="107" t="s">
        <v>22</v>
      </c>
      <c r="F1628" s="107" t="s">
        <v>23</v>
      </c>
      <c r="G1628" s="107" t="s">
        <v>557</v>
      </c>
      <c r="H1628" s="107" t="s">
        <v>2617</v>
      </c>
      <c r="I1628" s="107" t="s">
        <v>2065</v>
      </c>
      <c r="J1628" s="107" t="s">
        <v>2066</v>
      </c>
      <c r="K1628" s="107" t="s">
        <v>2050</v>
      </c>
      <c r="L1628" s="108">
        <v>0.37</v>
      </c>
      <c r="M1628" s="93">
        <v>0.6</v>
      </c>
      <c r="N1628" s="108">
        <v>0.34</v>
      </c>
      <c r="O1628" s="107" t="s">
        <v>2624</v>
      </c>
      <c r="P1628" s="107"/>
      <c r="Q1628" s="107" t="s">
        <v>1259</v>
      </c>
      <c r="R1628" s="107" t="s">
        <v>2052</v>
      </c>
      <c r="S1628" s="107"/>
      <c r="T1628" s="93">
        <v>1.28</v>
      </c>
      <c r="U1628" s="109">
        <v>25</v>
      </c>
      <c r="V1628" s="110">
        <v>45200</v>
      </c>
      <c r="W1628" s="110">
        <v>45930</v>
      </c>
      <c r="X1628" s="107" t="s">
        <v>4686</v>
      </c>
      <c r="Y1628" s="107" t="s">
        <v>2054</v>
      </c>
      <c r="Z1628" s="107"/>
      <c r="AA1628" s="107" t="s">
        <v>2065</v>
      </c>
      <c r="AB1628" s="107"/>
      <c r="AC1628" s="107"/>
      <c r="AD1628" s="107" t="s">
        <v>1264</v>
      </c>
      <c r="AE1628" s="110">
        <v>42390</v>
      </c>
      <c r="AF1628" s="106" t="s">
        <v>3341</v>
      </c>
      <c r="AG1628" s="108">
        <v>4.5431163257194628E-5</v>
      </c>
      <c r="AH1628" s="108">
        <v>4.7444332484376641E-5</v>
      </c>
      <c r="AI1628" s="108">
        <v>8.1908991130025088E-2</v>
      </c>
      <c r="AJ1628" s="107" t="s">
        <v>1267</v>
      </c>
      <c r="AK1628" s="97">
        <v>319.54508597622839</v>
      </c>
      <c r="AL1628" s="108">
        <v>1.06016566710012E-4</v>
      </c>
      <c r="AM1628" s="111"/>
      <c r="AN1628" s="112">
        <v>15</v>
      </c>
      <c r="AO1628" s="113" t="s">
        <v>1266</v>
      </c>
      <c r="AP1628" s="113" t="s">
        <v>1267</v>
      </c>
      <c r="AQ1628" s="113" t="s">
        <v>1365</v>
      </c>
      <c r="AR1628" s="114" t="s">
        <v>1267</v>
      </c>
      <c r="AS1628" s="114"/>
      <c r="AT1628" s="107"/>
    </row>
    <row r="1629" spans="1:46" x14ac:dyDescent="0.25">
      <c r="A1629" s="106" t="s">
        <v>2625</v>
      </c>
      <c r="B1629" s="107" t="s">
        <v>1269</v>
      </c>
      <c r="C1629" s="107" t="s">
        <v>1257</v>
      </c>
      <c r="D1629" s="107" t="s">
        <v>34</v>
      </c>
      <c r="E1629" s="107" t="s">
        <v>22</v>
      </c>
      <c r="F1629" s="107" t="s">
        <v>23</v>
      </c>
      <c r="G1629" s="107" t="s">
        <v>557</v>
      </c>
      <c r="H1629" s="107" t="s">
        <v>2617</v>
      </c>
      <c r="I1629" s="107" t="s">
        <v>2048</v>
      </c>
      <c r="J1629" s="107" t="s">
        <v>2049</v>
      </c>
      <c r="K1629" s="107" t="s">
        <v>2050</v>
      </c>
      <c r="L1629" s="108">
        <v>0.86</v>
      </c>
      <c r="M1629" s="93">
        <v>0.9</v>
      </c>
      <c r="N1629" s="108">
        <v>0.8</v>
      </c>
      <c r="O1629" s="107" t="s">
        <v>2618</v>
      </c>
      <c r="P1629" s="107"/>
      <c r="Q1629" s="107" t="s">
        <v>1259</v>
      </c>
      <c r="R1629" s="107" t="s">
        <v>2052</v>
      </c>
      <c r="S1629" s="107"/>
      <c r="T1629" s="93">
        <v>3.25</v>
      </c>
      <c r="U1629" s="109">
        <v>25</v>
      </c>
      <c r="V1629" s="110">
        <v>45200</v>
      </c>
      <c r="W1629" s="110">
        <v>45747</v>
      </c>
      <c r="X1629" s="107" t="s">
        <v>4686</v>
      </c>
      <c r="Y1629" s="107" t="s">
        <v>2054</v>
      </c>
      <c r="Z1629" s="107"/>
      <c r="AA1629" s="107" t="s">
        <v>2048</v>
      </c>
      <c r="AB1629" s="107"/>
      <c r="AC1629" s="107"/>
      <c r="AD1629" s="107" t="s">
        <v>1264</v>
      </c>
      <c r="AE1629" s="110">
        <v>42390</v>
      </c>
      <c r="AF1629" s="106" t="s">
        <v>3341</v>
      </c>
      <c r="AG1629" s="108">
        <v>1.4252913963041451E-4</v>
      </c>
      <c r="AH1629" s="108">
        <v>1.4884496465686792E-4</v>
      </c>
      <c r="AI1629" s="108">
        <v>0.10120640351993447</v>
      </c>
      <c r="AJ1629" s="107" t="s">
        <v>1267</v>
      </c>
      <c r="AK1629" s="97">
        <v>253.41316803794967</v>
      </c>
      <c r="AL1629" s="108">
        <v>3.3260099360003765E-4</v>
      </c>
      <c r="AM1629" s="111"/>
      <c r="AN1629" s="112">
        <v>15</v>
      </c>
      <c r="AO1629" s="113" t="s">
        <v>1266</v>
      </c>
      <c r="AP1629" s="113" t="s">
        <v>1267</v>
      </c>
      <c r="AQ1629" s="113" t="s">
        <v>1365</v>
      </c>
      <c r="AR1629" s="114" t="s">
        <v>1267</v>
      </c>
      <c r="AS1629" s="114"/>
      <c r="AT1629" s="107"/>
    </row>
    <row r="1630" spans="1:46" x14ac:dyDescent="0.25">
      <c r="A1630" s="106" t="s">
        <v>2625</v>
      </c>
      <c r="B1630" s="107" t="s">
        <v>1269</v>
      </c>
      <c r="C1630" s="107" t="s">
        <v>1257</v>
      </c>
      <c r="D1630" s="107" t="s">
        <v>34</v>
      </c>
      <c r="E1630" s="107" t="s">
        <v>22</v>
      </c>
      <c r="F1630" s="107" t="s">
        <v>23</v>
      </c>
      <c r="G1630" s="107" t="s">
        <v>557</v>
      </c>
      <c r="H1630" s="107" t="s">
        <v>2617</v>
      </c>
      <c r="I1630" s="107" t="s">
        <v>2048</v>
      </c>
      <c r="J1630" s="107" t="s">
        <v>2049</v>
      </c>
      <c r="K1630" s="107" t="s">
        <v>2050</v>
      </c>
      <c r="L1630" s="108">
        <v>0.86</v>
      </c>
      <c r="M1630" s="93">
        <v>0.75</v>
      </c>
      <c r="N1630" s="108">
        <v>0.8</v>
      </c>
      <c r="O1630" s="107" t="s">
        <v>2618</v>
      </c>
      <c r="P1630" s="107"/>
      <c r="Q1630" s="107" t="s">
        <v>1259</v>
      </c>
      <c r="R1630" s="107" t="s">
        <v>2052</v>
      </c>
      <c r="S1630" s="107"/>
      <c r="T1630" s="93">
        <v>3.25</v>
      </c>
      <c r="U1630" s="109">
        <v>25</v>
      </c>
      <c r="V1630" s="110">
        <v>45748</v>
      </c>
      <c r="W1630" s="110">
        <v>45930</v>
      </c>
      <c r="X1630" s="107" t="s">
        <v>4686</v>
      </c>
      <c r="Y1630" s="107" t="s">
        <v>2054</v>
      </c>
      <c r="Z1630" s="107"/>
      <c r="AA1630" s="107" t="s">
        <v>2048</v>
      </c>
      <c r="AB1630" s="107"/>
      <c r="AC1630" s="107"/>
      <c r="AD1630" s="107" t="s">
        <v>1264</v>
      </c>
      <c r="AE1630" s="110">
        <v>42390</v>
      </c>
      <c r="AF1630" s="106" t="s">
        <v>3341</v>
      </c>
      <c r="AG1630" s="108">
        <v>1.4252913963041451E-4</v>
      </c>
      <c r="AH1630" s="108">
        <v>1.4884496465686789E-4</v>
      </c>
      <c r="AI1630" s="108">
        <v>0.1012064035199345</v>
      </c>
      <c r="AJ1630" s="107" t="s">
        <v>1267</v>
      </c>
      <c r="AK1630" s="97">
        <v>253.4131680379497</v>
      </c>
      <c r="AL1630" s="108">
        <v>3.3260099360003759E-4</v>
      </c>
      <c r="AM1630" s="111"/>
      <c r="AN1630" s="112">
        <v>15</v>
      </c>
      <c r="AO1630" s="113" t="s">
        <v>1266</v>
      </c>
      <c r="AP1630" s="113" t="s">
        <v>1267</v>
      </c>
      <c r="AQ1630" s="113" t="s">
        <v>1365</v>
      </c>
      <c r="AR1630" s="114" t="s">
        <v>1267</v>
      </c>
      <c r="AS1630" s="114"/>
      <c r="AT1630" s="107"/>
    </row>
    <row r="1631" spans="1:46" x14ac:dyDescent="0.25">
      <c r="A1631" s="106" t="s">
        <v>2626</v>
      </c>
      <c r="B1631" s="107" t="s">
        <v>1269</v>
      </c>
      <c r="C1631" s="107" t="s">
        <v>1257</v>
      </c>
      <c r="D1631" s="107" t="s">
        <v>34</v>
      </c>
      <c r="E1631" s="107" t="s">
        <v>22</v>
      </c>
      <c r="F1631" s="107" t="s">
        <v>23</v>
      </c>
      <c r="G1631" s="107" t="s">
        <v>557</v>
      </c>
      <c r="H1631" s="107" t="s">
        <v>2617</v>
      </c>
      <c r="I1631" s="107" t="s">
        <v>2048</v>
      </c>
      <c r="J1631" s="107" t="s">
        <v>2058</v>
      </c>
      <c r="K1631" s="107" t="s">
        <v>2050</v>
      </c>
      <c r="L1631" s="108">
        <v>1.1599999999999999</v>
      </c>
      <c r="M1631" s="93">
        <v>0.75</v>
      </c>
      <c r="N1631" s="108">
        <v>1.08</v>
      </c>
      <c r="O1631" s="107" t="s">
        <v>2620</v>
      </c>
      <c r="P1631" s="107"/>
      <c r="Q1631" s="107" t="s">
        <v>1259</v>
      </c>
      <c r="R1631" s="107" t="s">
        <v>2052</v>
      </c>
      <c r="S1631" s="107"/>
      <c r="T1631" s="93">
        <v>4.18</v>
      </c>
      <c r="U1631" s="109">
        <v>25</v>
      </c>
      <c r="V1631" s="110">
        <v>45200</v>
      </c>
      <c r="W1631" s="110">
        <v>45747</v>
      </c>
      <c r="X1631" s="107" t="s">
        <v>4686</v>
      </c>
      <c r="Y1631" s="107" t="s">
        <v>2060</v>
      </c>
      <c r="Z1631" s="107"/>
      <c r="AA1631" s="107" t="s">
        <v>2048</v>
      </c>
      <c r="AB1631" s="107"/>
      <c r="AC1631" s="107"/>
      <c r="AD1631" s="107" t="s">
        <v>1264</v>
      </c>
      <c r="AE1631" s="110">
        <v>42390</v>
      </c>
      <c r="AF1631" s="106" t="s">
        <v>3341</v>
      </c>
      <c r="AG1631" s="108">
        <v>1.9241433850105958E-4</v>
      </c>
      <c r="AH1631" s="108">
        <v>2.0094070228677169E-4</v>
      </c>
      <c r="AI1631" s="108">
        <v>0.10623040560854367</v>
      </c>
      <c r="AJ1631" s="107" t="s">
        <v>1267</v>
      </c>
      <c r="AK1631" s="97">
        <v>240.13786056734054</v>
      </c>
      <c r="AL1631" s="108">
        <v>4.4901134136005104E-4</v>
      </c>
      <c r="AM1631" s="111"/>
      <c r="AN1631" s="112">
        <v>15</v>
      </c>
      <c r="AO1631" s="113" t="s">
        <v>1266</v>
      </c>
      <c r="AP1631" s="113" t="s">
        <v>1267</v>
      </c>
      <c r="AQ1631" s="113" t="s">
        <v>1365</v>
      </c>
      <c r="AR1631" s="114" t="s">
        <v>1267</v>
      </c>
      <c r="AS1631" s="114"/>
      <c r="AT1631" s="107"/>
    </row>
    <row r="1632" spans="1:46" x14ac:dyDescent="0.25">
      <c r="A1632" s="106" t="s">
        <v>2626</v>
      </c>
      <c r="B1632" s="107" t="s">
        <v>1269</v>
      </c>
      <c r="C1632" s="107" t="s">
        <v>1257</v>
      </c>
      <c r="D1632" s="107" t="s">
        <v>34</v>
      </c>
      <c r="E1632" s="107" t="s">
        <v>22</v>
      </c>
      <c r="F1632" s="107" t="s">
        <v>23</v>
      </c>
      <c r="G1632" s="107" t="s">
        <v>557</v>
      </c>
      <c r="H1632" s="107" t="s">
        <v>2617</v>
      </c>
      <c r="I1632" s="107" t="s">
        <v>2048</v>
      </c>
      <c r="J1632" s="107" t="s">
        <v>2058</v>
      </c>
      <c r="K1632" s="107" t="s">
        <v>2050</v>
      </c>
      <c r="L1632" s="108">
        <v>1.1599999999999999</v>
      </c>
      <c r="M1632" s="93">
        <v>0.9</v>
      </c>
      <c r="N1632" s="108">
        <v>1.08</v>
      </c>
      <c r="O1632" s="107" t="s">
        <v>2620</v>
      </c>
      <c r="P1632" s="107"/>
      <c r="Q1632" s="107" t="s">
        <v>1259</v>
      </c>
      <c r="R1632" s="107" t="s">
        <v>2052</v>
      </c>
      <c r="S1632" s="107"/>
      <c r="T1632" s="93">
        <v>4.18</v>
      </c>
      <c r="U1632" s="109">
        <v>25</v>
      </c>
      <c r="V1632" s="110">
        <v>45748</v>
      </c>
      <c r="W1632" s="110">
        <v>45930</v>
      </c>
      <c r="X1632" s="107" t="s">
        <v>4686</v>
      </c>
      <c r="Y1632" s="107" t="s">
        <v>2060</v>
      </c>
      <c r="Z1632" s="107"/>
      <c r="AA1632" s="107" t="s">
        <v>2048</v>
      </c>
      <c r="AB1632" s="107"/>
      <c r="AC1632" s="107"/>
      <c r="AD1632" s="107" t="s">
        <v>1264</v>
      </c>
      <c r="AE1632" s="110">
        <v>42390</v>
      </c>
      <c r="AF1632" s="106" t="s">
        <v>3341</v>
      </c>
      <c r="AG1632" s="108">
        <v>1.9241433850105961E-4</v>
      </c>
      <c r="AH1632" s="108">
        <v>2.0094070228677169E-4</v>
      </c>
      <c r="AI1632" s="108">
        <v>0.1062304056085437</v>
      </c>
      <c r="AJ1632" s="107" t="s">
        <v>1267</v>
      </c>
      <c r="AK1632" s="97">
        <v>240.13786056734051</v>
      </c>
      <c r="AL1632" s="108">
        <v>4.4901134136005099E-4</v>
      </c>
      <c r="AM1632" s="111"/>
      <c r="AN1632" s="112">
        <v>15</v>
      </c>
      <c r="AO1632" s="113" t="s">
        <v>1266</v>
      </c>
      <c r="AP1632" s="113" t="s">
        <v>1267</v>
      </c>
      <c r="AQ1632" s="113" t="s">
        <v>1365</v>
      </c>
      <c r="AR1632" s="114" t="s">
        <v>1267</v>
      </c>
      <c r="AS1632" s="114"/>
      <c r="AT1632" s="107"/>
    </row>
    <row r="1633" spans="1:46" x14ac:dyDescent="0.25">
      <c r="A1633" s="106" t="s">
        <v>2627</v>
      </c>
      <c r="B1633" s="107" t="s">
        <v>1269</v>
      </c>
      <c r="C1633" s="107" t="s">
        <v>1257</v>
      </c>
      <c r="D1633" s="107" t="s">
        <v>34</v>
      </c>
      <c r="E1633" s="107" t="s">
        <v>22</v>
      </c>
      <c r="F1633" s="107" t="s">
        <v>23</v>
      </c>
      <c r="G1633" s="107" t="s">
        <v>557</v>
      </c>
      <c r="H1633" s="107" t="s">
        <v>2617</v>
      </c>
      <c r="I1633" s="107" t="s">
        <v>2048</v>
      </c>
      <c r="J1633" s="107" t="s">
        <v>2062</v>
      </c>
      <c r="K1633" s="107" t="s">
        <v>2050</v>
      </c>
      <c r="L1633" s="108">
        <v>0.4</v>
      </c>
      <c r="M1633" s="93">
        <v>0.45</v>
      </c>
      <c r="N1633" s="108">
        <v>0.37</v>
      </c>
      <c r="O1633" s="107" t="s">
        <v>2622</v>
      </c>
      <c r="P1633" s="107"/>
      <c r="Q1633" s="107" t="s">
        <v>1259</v>
      </c>
      <c r="R1633" s="107" t="s">
        <v>2052</v>
      </c>
      <c r="S1633" s="107"/>
      <c r="T1633" s="93">
        <v>2.91</v>
      </c>
      <c r="U1633" s="109">
        <v>25</v>
      </c>
      <c r="V1633" s="110">
        <v>45200</v>
      </c>
      <c r="W1633" s="110">
        <v>45930</v>
      </c>
      <c r="X1633" s="107" t="s">
        <v>4686</v>
      </c>
      <c r="Y1633" s="107" t="s">
        <v>2060</v>
      </c>
      <c r="Z1633" s="107"/>
      <c r="AA1633" s="107" t="s">
        <v>2048</v>
      </c>
      <c r="AB1633" s="107"/>
      <c r="AC1633" s="107"/>
      <c r="AD1633" s="107" t="s">
        <v>1264</v>
      </c>
      <c r="AE1633" s="110">
        <v>42390</v>
      </c>
      <c r="AF1633" s="106" t="s">
        <v>3341</v>
      </c>
      <c r="AG1633" s="108">
        <v>6.5919727079066703E-5</v>
      </c>
      <c r="AH1633" s="108">
        <v>6.8840796153801399E-5</v>
      </c>
      <c r="AI1633" s="108">
        <v>5.2276933089656863E-2</v>
      </c>
      <c r="AJ1633" s="107" t="s">
        <v>1267</v>
      </c>
      <c r="AK1633" s="97">
        <v>516.13975942225716</v>
      </c>
      <c r="AL1633" s="108">
        <v>1.5382795954001739E-4</v>
      </c>
      <c r="AM1633" s="111"/>
      <c r="AN1633" s="112">
        <v>15</v>
      </c>
      <c r="AO1633" s="113" t="s">
        <v>1266</v>
      </c>
      <c r="AP1633" s="113" t="s">
        <v>1267</v>
      </c>
      <c r="AQ1633" s="113" t="s">
        <v>1365</v>
      </c>
      <c r="AR1633" s="114" t="s">
        <v>1267</v>
      </c>
      <c r="AS1633" s="114"/>
      <c r="AT1633" s="107"/>
    </row>
    <row r="1634" spans="1:46" x14ac:dyDescent="0.25">
      <c r="A1634" s="106" t="s">
        <v>2628</v>
      </c>
      <c r="B1634" s="107" t="s">
        <v>1269</v>
      </c>
      <c r="C1634" s="107" t="s">
        <v>1257</v>
      </c>
      <c r="D1634" s="107" t="s">
        <v>34</v>
      </c>
      <c r="E1634" s="107" t="s">
        <v>22</v>
      </c>
      <c r="F1634" s="107" t="s">
        <v>23</v>
      </c>
      <c r="G1634" s="107" t="s">
        <v>557</v>
      </c>
      <c r="H1634" s="107" t="s">
        <v>2617</v>
      </c>
      <c r="I1634" s="107" t="s">
        <v>2065</v>
      </c>
      <c r="J1634" s="107" t="s">
        <v>2066</v>
      </c>
      <c r="K1634" s="107" t="s">
        <v>2050</v>
      </c>
      <c r="L1634" s="108">
        <v>0.41</v>
      </c>
      <c r="M1634" s="93">
        <v>0.6</v>
      </c>
      <c r="N1634" s="108">
        <v>0.38</v>
      </c>
      <c r="O1634" s="107" t="s">
        <v>2624</v>
      </c>
      <c r="P1634" s="107"/>
      <c r="Q1634" s="107" t="s">
        <v>1259</v>
      </c>
      <c r="R1634" s="107" t="s">
        <v>2052</v>
      </c>
      <c r="S1634" s="107"/>
      <c r="T1634" s="93">
        <v>1.28</v>
      </c>
      <c r="U1634" s="109">
        <v>25</v>
      </c>
      <c r="V1634" s="110">
        <v>45200</v>
      </c>
      <c r="W1634" s="110">
        <v>45930</v>
      </c>
      <c r="X1634" s="107" t="s">
        <v>4686</v>
      </c>
      <c r="Y1634" s="107" t="s">
        <v>2054</v>
      </c>
      <c r="Z1634" s="107"/>
      <c r="AA1634" s="107" t="s">
        <v>2065</v>
      </c>
      <c r="AB1634" s="107"/>
      <c r="AC1634" s="107"/>
      <c r="AD1634" s="107" t="s">
        <v>1264</v>
      </c>
      <c r="AE1634" s="110">
        <v>42390</v>
      </c>
      <c r="AF1634" s="106" t="s">
        <v>3341</v>
      </c>
      <c r="AG1634" s="108">
        <v>6.6810534201756797E-5</v>
      </c>
      <c r="AH1634" s="108">
        <v>6.9771077182906828E-5</v>
      </c>
      <c r="AI1634" s="108">
        <v>0.12045439872062511</v>
      </c>
      <c r="AJ1634" s="107" t="s">
        <v>1267</v>
      </c>
      <c r="AK1634" s="97">
        <v>208.55862313364111</v>
      </c>
      <c r="AL1634" s="108">
        <v>1.5590671575001769E-4</v>
      </c>
      <c r="AM1634" s="111"/>
      <c r="AN1634" s="112">
        <v>15</v>
      </c>
      <c r="AO1634" s="113" t="s">
        <v>1266</v>
      </c>
      <c r="AP1634" s="113" t="s">
        <v>1267</v>
      </c>
      <c r="AQ1634" s="113" t="s">
        <v>1365</v>
      </c>
      <c r="AR1634" s="114" t="s">
        <v>1267</v>
      </c>
      <c r="AS1634" s="114"/>
      <c r="AT1634" s="107"/>
    </row>
    <row r="1635" spans="1:46" x14ac:dyDescent="0.25">
      <c r="A1635" s="106" t="s">
        <v>2629</v>
      </c>
      <c r="B1635" s="107" t="s">
        <v>1271</v>
      </c>
      <c r="C1635" s="107" t="s">
        <v>1257</v>
      </c>
      <c r="D1635" s="107" t="s">
        <v>34</v>
      </c>
      <c r="E1635" s="107" t="s">
        <v>22</v>
      </c>
      <c r="F1635" s="107" t="s">
        <v>23</v>
      </c>
      <c r="G1635" s="107" t="s">
        <v>557</v>
      </c>
      <c r="H1635" s="107" t="s">
        <v>2617</v>
      </c>
      <c r="I1635" s="107" t="s">
        <v>2048</v>
      </c>
      <c r="J1635" s="107" t="s">
        <v>2049</v>
      </c>
      <c r="K1635" s="107" t="s">
        <v>2050</v>
      </c>
      <c r="L1635" s="108">
        <v>0.57021570722970094</v>
      </c>
      <c r="M1635" s="93">
        <v>0.9</v>
      </c>
      <c r="N1635" s="108">
        <v>0.51345449569370105</v>
      </c>
      <c r="O1635" s="107" t="s">
        <v>2618</v>
      </c>
      <c r="P1635" s="107"/>
      <c r="Q1635" s="107" t="s">
        <v>1259</v>
      </c>
      <c r="R1635" s="107" t="s">
        <v>2052</v>
      </c>
      <c r="S1635" s="107"/>
      <c r="T1635" s="93">
        <v>3.25</v>
      </c>
      <c r="U1635" s="109">
        <v>25</v>
      </c>
      <c r="V1635" s="110">
        <v>45200</v>
      </c>
      <c r="W1635" s="110">
        <v>45747</v>
      </c>
      <c r="X1635" s="107" t="s">
        <v>4686</v>
      </c>
      <c r="Y1635" s="107" t="s">
        <v>2054</v>
      </c>
      <c r="Z1635" s="107"/>
      <c r="AA1635" s="107" t="s">
        <v>2048</v>
      </c>
      <c r="AB1635" s="107"/>
      <c r="AC1635" s="107"/>
      <c r="AD1635" s="107" t="s">
        <v>1264</v>
      </c>
      <c r="AE1635" s="110">
        <v>42390</v>
      </c>
      <c r="AF1635" s="106" t="s">
        <v>3341</v>
      </c>
      <c r="AG1635" s="108">
        <v>1.4252913963041451E-4</v>
      </c>
      <c r="AH1635" s="108">
        <v>1.4884496465686792E-4</v>
      </c>
      <c r="AI1635" s="108">
        <v>0.10120640351993447</v>
      </c>
      <c r="AJ1635" s="107" t="s">
        <v>1267</v>
      </c>
      <c r="AK1635" s="97">
        <v>253.41316803794967</v>
      </c>
      <c r="AL1635" s="108">
        <v>3.3260099360003765E-4</v>
      </c>
      <c r="AM1635" s="111"/>
      <c r="AN1635" s="112">
        <v>15</v>
      </c>
      <c r="AO1635" s="113" t="s">
        <v>1266</v>
      </c>
      <c r="AP1635" s="113" t="s">
        <v>1267</v>
      </c>
      <c r="AQ1635" s="113" t="s">
        <v>1365</v>
      </c>
      <c r="AR1635" s="114" t="s">
        <v>1267</v>
      </c>
      <c r="AS1635" s="114"/>
      <c r="AT1635" s="107"/>
    </row>
    <row r="1636" spans="1:46" x14ac:dyDescent="0.25">
      <c r="A1636" s="106" t="s">
        <v>2629</v>
      </c>
      <c r="B1636" s="107" t="s">
        <v>1271</v>
      </c>
      <c r="C1636" s="107" t="s">
        <v>1257</v>
      </c>
      <c r="D1636" s="107" t="s">
        <v>34</v>
      </c>
      <c r="E1636" s="107" t="s">
        <v>22</v>
      </c>
      <c r="F1636" s="107" t="s">
        <v>23</v>
      </c>
      <c r="G1636" s="107" t="s">
        <v>557</v>
      </c>
      <c r="H1636" s="107" t="s">
        <v>2617</v>
      </c>
      <c r="I1636" s="107" t="s">
        <v>2048</v>
      </c>
      <c r="J1636" s="107" t="s">
        <v>2049</v>
      </c>
      <c r="K1636" s="107" t="s">
        <v>2050</v>
      </c>
      <c r="L1636" s="108">
        <v>0.86</v>
      </c>
      <c r="M1636" s="93">
        <v>0.75</v>
      </c>
      <c r="N1636" s="108">
        <v>0.8</v>
      </c>
      <c r="O1636" s="107" t="s">
        <v>2618</v>
      </c>
      <c r="P1636" s="107"/>
      <c r="Q1636" s="107" t="s">
        <v>1259</v>
      </c>
      <c r="R1636" s="107" t="s">
        <v>2052</v>
      </c>
      <c r="S1636" s="107"/>
      <c r="T1636" s="93">
        <v>3.25</v>
      </c>
      <c r="U1636" s="109">
        <v>25</v>
      </c>
      <c r="V1636" s="110">
        <v>45748</v>
      </c>
      <c r="W1636" s="110">
        <v>45930</v>
      </c>
      <c r="X1636" s="107" t="s">
        <v>4686</v>
      </c>
      <c r="Y1636" s="107" t="s">
        <v>2054</v>
      </c>
      <c r="Z1636" s="107"/>
      <c r="AA1636" s="107" t="s">
        <v>2048</v>
      </c>
      <c r="AB1636" s="107"/>
      <c r="AC1636" s="107"/>
      <c r="AD1636" s="107" t="s">
        <v>1264</v>
      </c>
      <c r="AE1636" s="110">
        <v>42390</v>
      </c>
      <c r="AF1636" s="106" t="s">
        <v>3341</v>
      </c>
      <c r="AG1636" s="108">
        <v>1.4252913963041451E-4</v>
      </c>
      <c r="AH1636" s="108">
        <v>1.4884496465686789E-4</v>
      </c>
      <c r="AI1636" s="108">
        <v>0.1012064035199345</v>
      </c>
      <c r="AJ1636" s="107" t="s">
        <v>1267</v>
      </c>
      <c r="AK1636" s="97">
        <v>253.4131680379497</v>
      </c>
      <c r="AL1636" s="108">
        <v>3.3260099360003759E-4</v>
      </c>
      <c r="AM1636" s="111"/>
      <c r="AN1636" s="112">
        <v>15</v>
      </c>
      <c r="AO1636" s="113" t="s">
        <v>1266</v>
      </c>
      <c r="AP1636" s="113" t="s">
        <v>1267</v>
      </c>
      <c r="AQ1636" s="113" t="s">
        <v>1365</v>
      </c>
      <c r="AR1636" s="114" t="s">
        <v>1267</v>
      </c>
      <c r="AS1636" s="114"/>
      <c r="AT1636" s="107"/>
    </row>
    <row r="1637" spans="1:46" x14ac:dyDescent="0.25">
      <c r="A1637" s="106" t="s">
        <v>2630</v>
      </c>
      <c r="B1637" s="107" t="s">
        <v>1271</v>
      </c>
      <c r="C1637" s="107" t="s">
        <v>1257</v>
      </c>
      <c r="D1637" s="107" t="s">
        <v>34</v>
      </c>
      <c r="E1637" s="107" t="s">
        <v>22</v>
      </c>
      <c r="F1637" s="107" t="s">
        <v>23</v>
      </c>
      <c r="G1637" s="107" t="s">
        <v>557</v>
      </c>
      <c r="H1637" s="107" t="s">
        <v>2617</v>
      </c>
      <c r="I1637" s="107" t="s">
        <v>2048</v>
      </c>
      <c r="J1637" s="107" t="s">
        <v>2058</v>
      </c>
      <c r="K1637" s="107" t="s">
        <v>2050</v>
      </c>
      <c r="L1637" s="108">
        <v>0.57021570722970094</v>
      </c>
      <c r="M1637" s="93">
        <v>0.75</v>
      </c>
      <c r="N1637" s="108">
        <v>0.51345449569370105</v>
      </c>
      <c r="O1637" s="107" t="s">
        <v>2620</v>
      </c>
      <c r="P1637" s="107"/>
      <c r="Q1637" s="107" t="s">
        <v>1259</v>
      </c>
      <c r="R1637" s="107" t="s">
        <v>2052</v>
      </c>
      <c r="S1637" s="107"/>
      <c r="T1637" s="93">
        <v>4.18</v>
      </c>
      <c r="U1637" s="109">
        <v>25</v>
      </c>
      <c r="V1637" s="110">
        <v>45200</v>
      </c>
      <c r="W1637" s="110">
        <v>45747</v>
      </c>
      <c r="X1637" s="107" t="s">
        <v>4686</v>
      </c>
      <c r="Y1637" s="107" t="s">
        <v>2060</v>
      </c>
      <c r="Z1637" s="107"/>
      <c r="AA1637" s="107" t="s">
        <v>2048</v>
      </c>
      <c r="AB1637" s="107"/>
      <c r="AC1637" s="107"/>
      <c r="AD1637" s="107" t="s">
        <v>1264</v>
      </c>
      <c r="AE1637" s="110">
        <v>42390</v>
      </c>
      <c r="AF1637" s="106" t="s">
        <v>3341</v>
      </c>
      <c r="AG1637" s="108">
        <v>1.9241433850105958E-4</v>
      </c>
      <c r="AH1637" s="108">
        <v>2.0094070228677169E-4</v>
      </c>
      <c r="AI1637" s="108">
        <v>0.10623040560854367</v>
      </c>
      <c r="AJ1637" s="107" t="s">
        <v>1267</v>
      </c>
      <c r="AK1637" s="97">
        <v>240.13786056734054</v>
      </c>
      <c r="AL1637" s="108">
        <v>4.4901134136005104E-4</v>
      </c>
      <c r="AM1637" s="111"/>
      <c r="AN1637" s="112">
        <v>15</v>
      </c>
      <c r="AO1637" s="113" t="s">
        <v>1266</v>
      </c>
      <c r="AP1637" s="113" t="s">
        <v>1267</v>
      </c>
      <c r="AQ1637" s="113" t="s">
        <v>1365</v>
      </c>
      <c r="AR1637" s="114" t="s">
        <v>1267</v>
      </c>
      <c r="AS1637" s="114"/>
      <c r="AT1637" s="107"/>
    </row>
    <row r="1638" spans="1:46" x14ac:dyDescent="0.25">
      <c r="A1638" s="106" t="s">
        <v>2630</v>
      </c>
      <c r="B1638" s="107" t="s">
        <v>1271</v>
      </c>
      <c r="C1638" s="107" t="s">
        <v>1257</v>
      </c>
      <c r="D1638" s="107" t="s">
        <v>34</v>
      </c>
      <c r="E1638" s="107" t="s">
        <v>22</v>
      </c>
      <c r="F1638" s="107" t="s">
        <v>23</v>
      </c>
      <c r="G1638" s="107" t="s">
        <v>557</v>
      </c>
      <c r="H1638" s="107" t="s">
        <v>2617</v>
      </c>
      <c r="I1638" s="107" t="s">
        <v>2048</v>
      </c>
      <c r="J1638" s="107" t="s">
        <v>2058</v>
      </c>
      <c r="K1638" s="107" t="s">
        <v>2050</v>
      </c>
      <c r="L1638" s="108">
        <v>1.1599999999999999</v>
      </c>
      <c r="M1638" s="93">
        <v>0.9</v>
      </c>
      <c r="N1638" s="108">
        <v>1.08</v>
      </c>
      <c r="O1638" s="107" t="s">
        <v>2620</v>
      </c>
      <c r="P1638" s="107"/>
      <c r="Q1638" s="107" t="s">
        <v>1259</v>
      </c>
      <c r="R1638" s="107" t="s">
        <v>2052</v>
      </c>
      <c r="S1638" s="107"/>
      <c r="T1638" s="93">
        <v>4.18</v>
      </c>
      <c r="U1638" s="109">
        <v>25</v>
      </c>
      <c r="V1638" s="110">
        <v>45748</v>
      </c>
      <c r="W1638" s="110">
        <v>45930</v>
      </c>
      <c r="X1638" s="107" t="s">
        <v>4686</v>
      </c>
      <c r="Y1638" s="107" t="s">
        <v>2060</v>
      </c>
      <c r="Z1638" s="107"/>
      <c r="AA1638" s="107" t="s">
        <v>2048</v>
      </c>
      <c r="AB1638" s="107"/>
      <c r="AC1638" s="107"/>
      <c r="AD1638" s="107" t="s">
        <v>1264</v>
      </c>
      <c r="AE1638" s="110">
        <v>42390</v>
      </c>
      <c r="AF1638" s="106" t="s">
        <v>3341</v>
      </c>
      <c r="AG1638" s="108">
        <v>1.9241433850105961E-4</v>
      </c>
      <c r="AH1638" s="108">
        <v>2.0094070228677169E-4</v>
      </c>
      <c r="AI1638" s="108">
        <v>0.1062304056085437</v>
      </c>
      <c r="AJ1638" s="107" t="s">
        <v>1267</v>
      </c>
      <c r="AK1638" s="97">
        <v>240.13786056734051</v>
      </c>
      <c r="AL1638" s="108">
        <v>4.4901134136005099E-4</v>
      </c>
      <c r="AM1638" s="111"/>
      <c r="AN1638" s="112">
        <v>15</v>
      </c>
      <c r="AO1638" s="113" t="s">
        <v>1266</v>
      </c>
      <c r="AP1638" s="113" t="s">
        <v>1267</v>
      </c>
      <c r="AQ1638" s="113" t="s">
        <v>1365</v>
      </c>
      <c r="AR1638" s="114" t="s">
        <v>1267</v>
      </c>
      <c r="AS1638" s="114"/>
      <c r="AT1638" s="107"/>
    </row>
    <row r="1639" spans="1:46" x14ac:dyDescent="0.25">
      <c r="A1639" s="106" t="s">
        <v>2631</v>
      </c>
      <c r="B1639" s="107" t="s">
        <v>1271</v>
      </c>
      <c r="C1639" s="107" t="s">
        <v>1257</v>
      </c>
      <c r="D1639" s="107" t="s">
        <v>34</v>
      </c>
      <c r="E1639" s="107" t="s">
        <v>22</v>
      </c>
      <c r="F1639" s="107" t="s">
        <v>23</v>
      </c>
      <c r="G1639" s="107" t="s">
        <v>557</v>
      </c>
      <c r="H1639" s="107" t="s">
        <v>2617</v>
      </c>
      <c r="I1639" s="107" t="s">
        <v>2048</v>
      </c>
      <c r="J1639" s="107" t="s">
        <v>2062</v>
      </c>
      <c r="K1639" s="107" t="s">
        <v>2050</v>
      </c>
      <c r="L1639" s="108">
        <v>0.4</v>
      </c>
      <c r="M1639" s="93">
        <v>0.45</v>
      </c>
      <c r="N1639" s="108">
        <v>0.37</v>
      </c>
      <c r="O1639" s="107" t="s">
        <v>2622</v>
      </c>
      <c r="P1639" s="107"/>
      <c r="Q1639" s="107" t="s">
        <v>1259</v>
      </c>
      <c r="R1639" s="107" t="s">
        <v>2052</v>
      </c>
      <c r="S1639" s="107"/>
      <c r="T1639" s="93">
        <v>2.91</v>
      </c>
      <c r="U1639" s="109">
        <v>25</v>
      </c>
      <c r="V1639" s="110">
        <v>45200</v>
      </c>
      <c r="W1639" s="110">
        <v>45930</v>
      </c>
      <c r="X1639" s="107" t="s">
        <v>4686</v>
      </c>
      <c r="Y1639" s="107" t="s">
        <v>2060</v>
      </c>
      <c r="Z1639" s="107"/>
      <c r="AA1639" s="107" t="s">
        <v>2048</v>
      </c>
      <c r="AB1639" s="107"/>
      <c r="AC1639" s="107"/>
      <c r="AD1639" s="107" t="s">
        <v>1264</v>
      </c>
      <c r="AE1639" s="110">
        <v>42390</v>
      </c>
      <c r="AF1639" s="106" t="s">
        <v>3341</v>
      </c>
      <c r="AG1639" s="108">
        <v>6.5919727079066703E-5</v>
      </c>
      <c r="AH1639" s="108">
        <v>6.8840796153801399E-5</v>
      </c>
      <c r="AI1639" s="108">
        <v>5.2276933089656863E-2</v>
      </c>
      <c r="AJ1639" s="107" t="s">
        <v>1267</v>
      </c>
      <c r="AK1639" s="97">
        <v>516.13975942225716</v>
      </c>
      <c r="AL1639" s="108">
        <v>1.5382795954001739E-4</v>
      </c>
      <c r="AM1639" s="111"/>
      <c r="AN1639" s="112">
        <v>15</v>
      </c>
      <c r="AO1639" s="113" t="s">
        <v>1266</v>
      </c>
      <c r="AP1639" s="113" t="s">
        <v>1267</v>
      </c>
      <c r="AQ1639" s="113" t="s">
        <v>1365</v>
      </c>
      <c r="AR1639" s="114" t="s">
        <v>1267</v>
      </c>
      <c r="AS1639" s="114"/>
      <c r="AT1639" s="107"/>
    </row>
    <row r="1640" spans="1:46" x14ac:dyDescent="0.25">
      <c r="A1640" s="106" t="s">
        <v>2632</v>
      </c>
      <c r="B1640" s="107" t="s">
        <v>1271</v>
      </c>
      <c r="C1640" s="107" t="s">
        <v>1257</v>
      </c>
      <c r="D1640" s="107" t="s">
        <v>34</v>
      </c>
      <c r="E1640" s="107" t="s">
        <v>22</v>
      </c>
      <c r="F1640" s="107" t="s">
        <v>23</v>
      </c>
      <c r="G1640" s="107" t="s">
        <v>557</v>
      </c>
      <c r="H1640" s="107" t="s">
        <v>2617</v>
      </c>
      <c r="I1640" s="107" t="s">
        <v>2065</v>
      </c>
      <c r="J1640" s="107" t="s">
        <v>2066</v>
      </c>
      <c r="K1640" s="107" t="s">
        <v>2050</v>
      </c>
      <c r="L1640" s="108">
        <v>0.41</v>
      </c>
      <c r="M1640" s="93">
        <v>0.6</v>
      </c>
      <c r="N1640" s="108">
        <v>0.38</v>
      </c>
      <c r="O1640" s="107" t="s">
        <v>2624</v>
      </c>
      <c r="P1640" s="107"/>
      <c r="Q1640" s="107" t="s">
        <v>1259</v>
      </c>
      <c r="R1640" s="107" t="s">
        <v>2052</v>
      </c>
      <c r="S1640" s="107"/>
      <c r="T1640" s="93">
        <v>1.28</v>
      </c>
      <c r="U1640" s="109">
        <v>25</v>
      </c>
      <c r="V1640" s="110">
        <v>45200</v>
      </c>
      <c r="W1640" s="110">
        <v>45930</v>
      </c>
      <c r="X1640" s="107" t="s">
        <v>4686</v>
      </c>
      <c r="Y1640" s="107" t="s">
        <v>2054</v>
      </c>
      <c r="Z1640" s="107"/>
      <c r="AA1640" s="107" t="s">
        <v>2065</v>
      </c>
      <c r="AB1640" s="107"/>
      <c r="AC1640" s="107"/>
      <c r="AD1640" s="107" t="s">
        <v>1264</v>
      </c>
      <c r="AE1640" s="110">
        <v>42390</v>
      </c>
      <c r="AF1640" s="106" t="s">
        <v>3341</v>
      </c>
      <c r="AG1640" s="108">
        <v>6.6810534201756797E-5</v>
      </c>
      <c r="AH1640" s="108">
        <v>6.9771077182906828E-5</v>
      </c>
      <c r="AI1640" s="108">
        <v>0.12045439872062511</v>
      </c>
      <c r="AJ1640" s="107" t="s">
        <v>1267</v>
      </c>
      <c r="AK1640" s="97">
        <v>208.55862313364111</v>
      </c>
      <c r="AL1640" s="108">
        <v>1.5590671575001769E-4</v>
      </c>
      <c r="AM1640" s="111"/>
      <c r="AN1640" s="112">
        <v>15</v>
      </c>
      <c r="AO1640" s="113" t="s">
        <v>1266</v>
      </c>
      <c r="AP1640" s="113" t="s">
        <v>1267</v>
      </c>
      <c r="AQ1640" s="113" t="s">
        <v>1365</v>
      </c>
      <c r="AR1640" s="114" t="s">
        <v>1267</v>
      </c>
      <c r="AS1640" s="114"/>
      <c r="AT1640" s="107"/>
    </row>
    <row r="1641" spans="1:46" x14ac:dyDescent="0.25">
      <c r="A1641" s="106" t="s">
        <v>2633</v>
      </c>
      <c r="B1641" s="107" t="s">
        <v>1256</v>
      </c>
      <c r="C1641" s="107" t="s">
        <v>1257</v>
      </c>
      <c r="D1641" s="107" t="s">
        <v>34</v>
      </c>
      <c r="E1641" s="107" t="s">
        <v>22</v>
      </c>
      <c r="F1641" s="107" t="s">
        <v>23</v>
      </c>
      <c r="G1641" s="107" t="s">
        <v>557</v>
      </c>
      <c r="H1641" s="107" t="s">
        <v>2634</v>
      </c>
      <c r="I1641" s="107" t="s">
        <v>2048</v>
      </c>
      <c r="J1641" s="107" t="s">
        <v>2078</v>
      </c>
      <c r="K1641" s="107" t="s">
        <v>2050</v>
      </c>
      <c r="L1641" s="108">
        <v>0.73</v>
      </c>
      <c r="M1641" s="93">
        <v>0.9</v>
      </c>
      <c r="N1641" s="108">
        <v>0.67</v>
      </c>
      <c r="O1641" s="107" t="s">
        <v>2635</v>
      </c>
      <c r="P1641" s="107"/>
      <c r="Q1641" s="107" t="s">
        <v>1259</v>
      </c>
      <c r="R1641" s="107" t="s">
        <v>2080</v>
      </c>
      <c r="S1641" s="107"/>
      <c r="T1641" s="93">
        <v>0.53</v>
      </c>
      <c r="U1641" s="109">
        <v>45</v>
      </c>
      <c r="V1641" s="110">
        <v>45200</v>
      </c>
      <c r="W1641" s="110">
        <v>45930</v>
      </c>
      <c r="X1641" s="107" t="s">
        <v>4686</v>
      </c>
      <c r="Y1641" s="107" t="s">
        <v>2081</v>
      </c>
      <c r="Z1641" s="107"/>
      <c r="AA1641" s="107" t="s">
        <v>2048</v>
      </c>
      <c r="AB1641" s="107"/>
      <c r="AC1641" s="107"/>
      <c r="AD1641" s="107" t="s">
        <v>1264</v>
      </c>
      <c r="AE1641" s="110">
        <v>44669</v>
      </c>
      <c r="AF1641" s="106" t="s">
        <v>3898</v>
      </c>
      <c r="AG1641" s="108">
        <v>2.7700000000000001E-4</v>
      </c>
      <c r="AH1641" s="108">
        <v>0</v>
      </c>
      <c r="AI1641" s="108">
        <v>1.2</v>
      </c>
      <c r="AJ1641" s="107" t="s">
        <v>26</v>
      </c>
      <c r="AK1641" s="97">
        <v>19.29</v>
      </c>
      <c r="AL1641" s="108">
        <v>2.2222222222222221E-4</v>
      </c>
      <c r="AM1641" s="111"/>
      <c r="AN1641" s="112">
        <v>15</v>
      </c>
      <c r="AO1641" s="113" t="s">
        <v>1266</v>
      </c>
      <c r="AP1641" s="113" t="s">
        <v>1267</v>
      </c>
      <c r="AQ1641" s="113" t="s">
        <v>1365</v>
      </c>
      <c r="AR1641" s="114" t="s">
        <v>1267</v>
      </c>
      <c r="AS1641" s="114"/>
      <c r="AT1641" s="107"/>
    </row>
    <row r="1642" spans="1:46" x14ac:dyDescent="0.25">
      <c r="A1642" s="106" t="s">
        <v>2636</v>
      </c>
      <c r="B1642" s="107" t="s">
        <v>1256</v>
      </c>
      <c r="C1642" s="107" t="s">
        <v>1257</v>
      </c>
      <c r="D1642" s="107" t="s">
        <v>34</v>
      </c>
      <c r="E1642" s="107" t="s">
        <v>22</v>
      </c>
      <c r="F1642" s="107" t="s">
        <v>23</v>
      </c>
      <c r="G1642" s="107" t="s">
        <v>557</v>
      </c>
      <c r="H1642" s="107" t="s">
        <v>2634</v>
      </c>
      <c r="I1642" s="107" t="s">
        <v>2048</v>
      </c>
      <c r="J1642" s="107" t="s">
        <v>2084</v>
      </c>
      <c r="K1642" s="107" t="s">
        <v>2050</v>
      </c>
      <c r="L1642" s="108">
        <v>0.98</v>
      </c>
      <c r="M1642" s="93">
        <v>1.2</v>
      </c>
      <c r="N1642" s="108">
        <v>0.91</v>
      </c>
      <c r="O1642" s="107" t="s">
        <v>2637</v>
      </c>
      <c r="P1642" s="107"/>
      <c r="Q1642" s="107" t="s">
        <v>1259</v>
      </c>
      <c r="R1642" s="107" t="s">
        <v>2080</v>
      </c>
      <c r="S1642" s="107"/>
      <c r="T1642" s="93">
        <v>1.04</v>
      </c>
      <c r="U1642" s="109">
        <v>45</v>
      </c>
      <c r="V1642" s="110">
        <v>45200</v>
      </c>
      <c r="W1642" s="110">
        <v>45930</v>
      </c>
      <c r="X1642" s="107" t="s">
        <v>4686</v>
      </c>
      <c r="Y1642" s="107" t="s">
        <v>2086</v>
      </c>
      <c r="Z1642" s="107"/>
      <c r="AA1642" s="107" t="s">
        <v>2048</v>
      </c>
      <c r="AB1642" s="107"/>
      <c r="AC1642" s="107"/>
      <c r="AD1642" s="107" t="s">
        <v>1264</v>
      </c>
      <c r="AE1642" s="110">
        <v>44669</v>
      </c>
      <c r="AF1642" s="106" t="s">
        <v>3898</v>
      </c>
      <c r="AG1642" s="108">
        <v>3.7199999999999999E-4</v>
      </c>
      <c r="AH1642" s="108">
        <v>0</v>
      </c>
      <c r="AI1642" s="108">
        <v>0.82</v>
      </c>
      <c r="AJ1642" s="107" t="s">
        <v>1267</v>
      </c>
      <c r="AK1642" s="97">
        <v>39.15</v>
      </c>
      <c r="AL1642" s="108">
        <v>2.2222222222222221E-4</v>
      </c>
      <c r="AM1642" s="111"/>
      <c r="AN1642" s="112">
        <v>15</v>
      </c>
      <c r="AO1642" s="113" t="s">
        <v>1266</v>
      </c>
      <c r="AP1642" s="113" t="s">
        <v>1267</v>
      </c>
      <c r="AQ1642" s="113" t="s">
        <v>1365</v>
      </c>
      <c r="AR1642" s="114" t="s">
        <v>1267</v>
      </c>
      <c r="AS1642" s="114"/>
      <c r="AT1642" s="107"/>
    </row>
    <row r="1643" spans="1:46" x14ac:dyDescent="0.25">
      <c r="A1643" s="106" t="s">
        <v>2638</v>
      </c>
      <c r="B1643" s="107" t="s">
        <v>1256</v>
      </c>
      <c r="C1643" s="107" t="s">
        <v>1257</v>
      </c>
      <c r="D1643" s="107" t="s">
        <v>34</v>
      </c>
      <c r="E1643" s="107" t="s">
        <v>22</v>
      </c>
      <c r="F1643" s="107" t="s">
        <v>23</v>
      </c>
      <c r="G1643" s="107" t="s">
        <v>557</v>
      </c>
      <c r="H1643" s="107" t="s">
        <v>2634</v>
      </c>
      <c r="I1643" s="107" t="s">
        <v>2048</v>
      </c>
      <c r="J1643" s="107" t="s">
        <v>2088</v>
      </c>
      <c r="K1643" s="107" t="s">
        <v>2050</v>
      </c>
      <c r="L1643" s="108">
        <v>0.18</v>
      </c>
      <c r="M1643" s="93">
        <v>0.3</v>
      </c>
      <c r="N1643" s="108">
        <v>0.17</v>
      </c>
      <c r="O1643" s="107" t="s">
        <v>2639</v>
      </c>
      <c r="P1643" s="107"/>
      <c r="Q1643" s="107" t="s">
        <v>1259</v>
      </c>
      <c r="R1643" s="107" t="s">
        <v>2080</v>
      </c>
      <c r="S1643" s="107"/>
      <c r="T1643" s="93">
        <v>0.53</v>
      </c>
      <c r="U1643" s="109">
        <v>45</v>
      </c>
      <c r="V1643" s="110">
        <v>45200</v>
      </c>
      <c r="W1643" s="110">
        <v>45930</v>
      </c>
      <c r="X1643" s="107" t="s">
        <v>4686</v>
      </c>
      <c r="Y1643" s="107" t="s">
        <v>2086</v>
      </c>
      <c r="Z1643" s="107"/>
      <c r="AA1643" s="107" t="s">
        <v>2048</v>
      </c>
      <c r="AB1643" s="107"/>
      <c r="AC1643" s="107"/>
      <c r="AD1643" s="107" t="s">
        <v>1264</v>
      </c>
      <c r="AE1643" s="110">
        <v>44669</v>
      </c>
      <c r="AF1643" s="106" t="s">
        <v>3898</v>
      </c>
      <c r="AG1643" s="108">
        <v>7.1000000000000005E-5</v>
      </c>
      <c r="AH1643" s="108">
        <v>0</v>
      </c>
      <c r="AI1643" s="108">
        <v>0.31</v>
      </c>
      <c r="AJ1643" s="107" t="s">
        <v>1267</v>
      </c>
      <c r="AK1643" s="97">
        <v>145.57</v>
      </c>
      <c r="AL1643" s="108">
        <v>0</v>
      </c>
      <c r="AM1643" s="111"/>
      <c r="AN1643" s="112">
        <v>15</v>
      </c>
      <c r="AO1643" s="113" t="s">
        <v>1266</v>
      </c>
      <c r="AP1643" s="113" t="s">
        <v>1267</v>
      </c>
      <c r="AQ1643" s="113" t="s">
        <v>1365</v>
      </c>
      <c r="AR1643" s="114" t="s">
        <v>1267</v>
      </c>
      <c r="AS1643" s="114"/>
      <c r="AT1643" s="107"/>
    </row>
    <row r="1644" spans="1:46" x14ac:dyDescent="0.25">
      <c r="A1644" s="106" t="s">
        <v>2640</v>
      </c>
      <c r="B1644" s="107" t="s">
        <v>1256</v>
      </c>
      <c r="C1644" s="107" t="s">
        <v>1257</v>
      </c>
      <c r="D1644" s="107" t="s">
        <v>34</v>
      </c>
      <c r="E1644" s="107" t="s">
        <v>22</v>
      </c>
      <c r="F1644" s="107" t="s">
        <v>23</v>
      </c>
      <c r="G1644" s="107" t="s">
        <v>557</v>
      </c>
      <c r="H1644" s="107" t="s">
        <v>2634</v>
      </c>
      <c r="I1644" s="107" t="s">
        <v>2048</v>
      </c>
      <c r="J1644" s="107" t="s">
        <v>2091</v>
      </c>
      <c r="K1644" s="107" t="s">
        <v>2050</v>
      </c>
      <c r="L1644" s="108">
        <v>0.05</v>
      </c>
      <c r="M1644" s="93">
        <v>0.09</v>
      </c>
      <c r="N1644" s="108">
        <v>0.05</v>
      </c>
      <c r="O1644" s="107" t="s">
        <v>2641</v>
      </c>
      <c r="P1644" s="107"/>
      <c r="Q1644" s="107" t="s">
        <v>1259</v>
      </c>
      <c r="R1644" s="107" t="s">
        <v>2080</v>
      </c>
      <c r="S1644" s="107"/>
      <c r="T1644" s="93">
        <v>0.53</v>
      </c>
      <c r="U1644" s="109">
        <v>45</v>
      </c>
      <c r="V1644" s="110">
        <v>45200</v>
      </c>
      <c r="W1644" s="110">
        <v>45930</v>
      </c>
      <c r="X1644" s="107" t="s">
        <v>4686</v>
      </c>
      <c r="Y1644" s="107" t="s">
        <v>2093</v>
      </c>
      <c r="Z1644" s="107"/>
      <c r="AA1644" s="107" t="s">
        <v>2048</v>
      </c>
      <c r="AB1644" s="107"/>
      <c r="AC1644" s="107"/>
      <c r="AD1644" s="107" t="s">
        <v>1264</v>
      </c>
      <c r="AE1644" s="110">
        <v>44669</v>
      </c>
      <c r="AF1644" s="106" t="s">
        <v>3898</v>
      </c>
      <c r="AG1644" s="108">
        <v>1.9000000000000001E-5</v>
      </c>
      <c r="AH1644" s="108">
        <v>0</v>
      </c>
      <c r="AI1644" s="108">
        <v>0.08</v>
      </c>
      <c r="AJ1644" s="107" t="s">
        <v>1267</v>
      </c>
      <c r="AK1644" s="97">
        <v>590.08000000000004</v>
      </c>
      <c r="AL1644" s="108">
        <v>0</v>
      </c>
      <c r="AM1644" s="111"/>
      <c r="AN1644" s="112">
        <v>15</v>
      </c>
      <c r="AO1644" s="113" t="s">
        <v>1266</v>
      </c>
      <c r="AP1644" s="113" t="s">
        <v>1267</v>
      </c>
      <c r="AQ1644" s="113" t="s">
        <v>1365</v>
      </c>
      <c r="AR1644" s="114" t="s">
        <v>1267</v>
      </c>
      <c r="AS1644" s="114"/>
      <c r="AT1644" s="107"/>
    </row>
    <row r="1645" spans="1:46" x14ac:dyDescent="0.25">
      <c r="A1645" s="106" t="s">
        <v>2642</v>
      </c>
      <c r="B1645" s="107" t="s">
        <v>1256</v>
      </c>
      <c r="C1645" s="107" t="s">
        <v>1257</v>
      </c>
      <c r="D1645" s="107" t="s">
        <v>34</v>
      </c>
      <c r="E1645" s="107" t="s">
        <v>22</v>
      </c>
      <c r="F1645" s="107" t="s">
        <v>23</v>
      </c>
      <c r="G1645" s="107" t="s">
        <v>557</v>
      </c>
      <c r="H1645" s="107" t="s">
        <v>2634</v>
      </c>
      <c r="I1645" s="107" t="s">
        <v>2065</v>
      </c>
      <c r="J1645" s="107" t="s">
        <v>2078</v>
      </c>
      <c r="K1645" s="107" t="s">
        <v>2050</v>
      </c>
      <c r="L1645" s="108">
        <v>1.0900000000000001</v>
      </c>
      <c r="M1645" s="93">
        <v>1.1100000000000001</v>
      </c>
      <c r="N1645" s="108">
        <v>1.01</v>
      </c>
      <c r="O1645" s="107" t="s">
        <v>2643</v>
      </c>
      <c r="P1645" s="107"/>
      <c r="Q1645" s="107" t="s">
        <v>1259</v>
      </c>
      <c r="R1645" s="107" t="s">
        <v>2080</v>
      </c>
      <c r="S1645" s="107"/>
      <c r="T1645" s="93">
        <v>0.75</v>
      </c>
      <c r="U1645" s="109">
        <v>45</v>
      </c>
      <c r="V1645" s="110">
        <v>45200</v>
      </c>
      <c r="W1645" s="110">
        <v>45930</v>
      </c>
      <c r="X1645" s="107" t="s">
        <v>4686</v>
      </c>
      <c r="Y1645" s="107" t="s">
        <v>2081</v>
      </c>
      <c r="Z1645" s="107"/>
      <c r="AA1645" s="107" t="s">
        <v>2065</v>
      </c>
      <c r="AB1645" s="107"/>
      <c r="AC1645" s="107"/>
      <c r="AD1645" s="107" t="s">
        <v>1264</v>
      </c>
      <c r="AE1645" s="110">
        <v>44669</v>
      </c>
      <c r="AF1645" s="106" t="s">
        <v>3898</v>
      </c>
      <c r="AG1645" s="108">
        <v>4.17E-4</v>
      </c>
      <c r="AH1645" s="108">
        <v>0</v>
      </c>
      <c r="AI1645" s="108">
        <v>1.27</v>
      </c>
      <c r="AJ1645" s="107" t="s">
        <v>26</v>
      </c>
      <c r="AK1645" s="97">
        <v>16.72</v>
      </c>
      <c r="AL1645" s="108">
        <v>2.2222222222222221E-4</v>
      </c>
      <c r="AM1645" s="111"/>
      <c r="AN1645" s="112">
        <v>15</v>
      </c>
      <c r="AO1645" s="113" t="s">
        <v>1266</v>
      </c>
      <c r="AP1645" s="113" t="s">
        <v>1267</v>
      </c>
      <c r="AQ1645" s="113" t="s">
        <v>1365</v>
      </c>
      <c r="AR1645" s="114" t="s">
        <v>1267</v>
      </c>
      <c r="AS1645" s="114"/>
      <c r="AT1645" s="107"/>
    </row>
    <row r="1646" spans="1:46" x14ac:dyDescent="0.25">
      <c r="A1646" s="106" t="s">
        <v>2644</v>
      </c>
      <c r="B1646" s="107" t="s">
        <v>1256</v>
      </c>
      <c r="C1646" s="107" t="s">
        <v>1257</v>
      </c>
      <c r="D1646" s="107" t="s">
        <v>34</v>
      </c>
      <c r="E1646" s="107" t="s">
        <v>22</v>
      </c>
      <c r="F1646" s="107" t="s">
        <v>23</v>
      </c>
      <c r="G1646" s="107" t="s">
        <v>557</v>
      </c>
      <c r="H1646" s="107" t="s">
        <v>2634</v>
      </c>
      <c r="I1646" s="107" t="s">
        <v>2065</v>
      </c>
      <c r="J1646" s="107" t="s">
        <v>2058</v>
      </c>
      <c r="K1646" s="107" t="s">
        <v>2050</v>
      </c>
      <c r="L1646" s="108">
        <v>1.46</v>
      </c>
      <c r="M1646" s="93">
        <v>1.29</v>
      </c>
      <c r="N1646" s="108">
        <v>1.35</v>
      </c>
      <c r="O1646" s="107" t="s">
        <v>2645</v>
      </c>
      <c r="P1646" s="107"/>
      <c r="Q1646" s="107" t="s">
        <v>1259</v>
      </c>
      <c r="R1646" s="107" t="s">
        <v>2080</v>
      </c>
      <c r="S1646" s="107"/>
      <c r="T1646" s="93">
        <v>1.35</v>
      </c>
      <c r="U1646" s="109">
        <v>45</v>
      </c>
      <c r="V1646" s="110">
        <v>45200</v>
      </c>
      <c r="W1646" s="110">
        <v>45930</v>
      </c>
      <c r="X1646" s="107" t="s">
        <v>4686</v>
      </c>
      <c r="Y1646" s="107" t="s">
        <v>2060</v>
      </c>
      <c r="Z1646" s="107"/>
      <c r="AA1646" s="107" t="s">
        <v>2065</v>
      </c>
      <c r="AB1646" s="107"/>
      <c r="AC1646" s="107"/>
      <c r="AD1646" s="107" t="s">
        <v>1264</v>
      </c>
      <c r="AE1646" s="110">
        <v>44669</v>
      </c>
      <c r="AF1646" s="106" t="s">
        <v>3898</v>
      </c>
      <c r="AG1646" s="108">
        <v>5.5599999999999996E-4</v>
      </c>
      <c r="AH1646" s="108">
        <v>0</v>
      </c>
      <c r="AI1646" s="108">
        <v>0.94</v>
      </c>
      <c r="AJ1646" s="107" t="s">
        <v>1267</v>
      </c>
      <c r="AK1646" s="97">
        <v>31.01</v>
      </c>
      <c r="AL1646" s="108">
        <v>2.2222222222222221E-4</v>
      </c>
      <c r="AM1646" s="111"/>
      <c r="AN1646" s="112">
        <v>15</v>
      </c>
      <c r="AO1646" s="113" t="s">
        <v>1266</v>
      </c>
      <c r="AP1646" s="113" t="s">
        <v>1267</v>
      </c>
      <c r="AQ1646" s="113" t="s">
        <v>1365</v>
      </c>
      <c r="AR1646" s="114" t="s">
        <v>1267</v>
      </c>
      <c r="AS1646" s="114"/>
      <c r="AT1646" s="107"/>
    </row>
    <row r="1647" spans="1:46" x14ac:dyDescent="0.25">
      <c r="A1647" s="106" t="s">
        <v>2646</v>
      </c>
      <c r="B1647" s="107" t="s">
        <v>1256</v>
      </c>
      <c r="C1647" s="107" t="s">
        <v>1257</v>
      </c>
      <c r="D1647" s="107" t="s">
        <v>34</v>
      </c>
      <c r="E1647" s="107" t="s">
        <v>22</v>
      </c>
      <c r="F1647" s="107" t="s">
        <v>23</v>
      </c>
      <c r="G1647" s="107" t="s">
        <v>557</v>
      </c>
      <c r="H1647" s="107" t="s">
        <v>2634</v>
      </c>
      <c r="I1647" s="107" t="s">
        <v>2065</v>
      </c>
      <c r="J1647" s="107" t="s">
        <v>2099</v>
      </c>
      <c r="K1647" s="107" t="s">
        <v>2050</v>
      </c>
      <c r="L1647" s="108">
        <v>0.36</v>
      </c>
      <c r="M1647" s="93">
        <v>0.21</v>
      </c>
      <c r="N1647" s="108">
        <v>0.34</v>
      </c>
      <c r="O1647" s="107" t="s">
        <v>2647</v>
      </c>
      <c r="P1647" s="107"/>
      <c r="Q1647" s="107" t="s">
        <v>1259</v>
      </c>
      <c r="R1647" s="107" t="s">
        <v>2080</v>
      </c>
      <c r="S1647" s="107"/>
      <c r="T1647" s="93">
        <v>0.75</v>
      </c>
      <c r="U1647" s="109">
        <v>45</v>
      </c>
      <c r="V1647" s="110">
        <v>45200</v>
      </c>
      <c r="W1647" s="110">
        <v>45930</v>
      </c>
      <c r="X1647" s="107" t="s">
        <v>4686</v>
      </c>
      <c r="Y1647" s="107" t="s">
        <v>2060</v>
      </c>
      <c r="Z1647" s="107"/>
      <c r="AA1647" s="107" t="s">
        <v>2065</v>
      </c>
      <c r="AB1647" s="107"/>
      <c r="AC1647" s="107"/>
      <c r="AD1647" s="107" t="s">
        <v>1264</v>
      </c>
      <c r="AE1647" s="110">
        <v>44669</v>
      </c>
      <c r="AF1647" s="106" t="s">
        <v>3898</v>
      </c>
      <c r="AG1647" s="108">
        <v>1.3899999999999999E-4</v>
      </c>
      <c r="AH1647" s="108">
        <v>0</v>
      </c>
      <c r="AI1647" s="108">
        <v>0.42</v>
      </c>
      <c r="AJ1647" s="107" t="s">
        <v>1267</v>
      </c>
      <c r="AK1647" s="97">
        <v>98.28</v>
      </c>
      <c r="AL1647" s="108">
        <v>0</v>
      </c>
      <c r="AM1647" s="111"/>
      <c r="AN1647" s="112">
        <v>15</v>
      </c>
      <c r="AO1647" s="113" t="s">
        <v>1266</v>
      </c>
      <c r="AP1647" s="113" t="s">
        <v>1267</v>
      </c>
      <c r="AQ1647" s="113" t="s">
        <v>1365</v>
      </c>
      <c r="AR1647" s="114" t="s">
        <v>1267</v>
      </c>
      <c r="AS1647" s="114"/>
      <c r="AT1647" s="107"/>
    </row>
    <row r="1648" spans="1:46" x14ac:dyDescent="0.25">
      <c r="A1648" s="106" t="s">
        <v>2648</v>
      </c>
      <c r="B1648" s="107" t="s">
        <v>1256</v>
      </c>
      <c r="C1648" s="107" t="s">
        <v>1257</v>
      </c>
      <c r="D1648" s="107" t="s">
        <v>34</v>
      </c>
      <c r="E1648" s="107" t="s">
        <v>22</v>
      </c>
      <c r="F1648" s="107" t="s">
        <v>23</v>
      </c>
      <c r="G1648" s="107" t="s">
        <v>557</v>
      </c>
      <c r="H1648" s="107" t="s">
        <v>2634</v>
      </c>
      <c r="I1648" s="107" t="s">
        <v>2102</v>
      </c>
      <c r="J1648" s="107" t="s">
        <v>2103</v>
      </c>
      <c r="K1648" s="107" t="s">
        <v>2050</v>
      </c>
      <c r="L1648" s="108">
        <v>2.21</v>
      </c>
      <c r="M1648" s="93">
        <v>2</v>
      </c>
      <c r="N1648" s="108">
        <v>2.0499999999999998</v>
      </c>
      <c r="O1648" s="107" t="s">
        <v>2649</v>
      </c>
      <c r="P1648" s="107"/>
      <c r="Q1648" s="107" t="s">
        <v>1259</v>
      </c>
      <c r="R1648" s="107" t="s">
        <v>2080</v>
      </c>
      <c r="S1648" s="107"/>
      <c r="T1648" s="93">
        <v>1.25</v>
      </c>
      <c r="U1648" s="109">
        <v>45</v>
      </c>
      <c r="V1648" s="110">
        <v>45200</v>
      </c>
      <c r="W1648" s="110">
        <v>45930</v>
      </c>
      <c r="X1648" s="107" t="s">
        <v>4686</v>
      </c>
      <c r="Y1648" s="107" t="s">
        <v>2105</v>
      </c>
      <c r="Z1648" s="107"/>
      <c r="AA1648" s="107" t="s">
        <v>2102</v>
      </c>
      <c r="AB1648" s="107"/>
      <c r="AC1648" s="107"/>
      <c r="AD1648" s="107" t="s">
        <v>1264</v>
      </c>
      <c r="AE1648" s="110">
        <v>44669</v>
      </c>
      <c r="AF1648" s="106" t="s">
        <v>3898</v>
      </c>
      <c r="AG1648" s="108">
        <v>8.4400000000000002E-4</v>
      </c>
      <c r="AH1648" s="108">
        <v>0</v>
      </c>
      <c r="AI1648" s="108">
        <v>1.55</v>
      </c>
      <c r="AJ1648" s="107" t="s">
        <v>26</v>
      </c>
      <c r="AK1648" s="97">
        <v>9.4499999999999993</v>
      </c>
      <c r="AL1648" s="108">
        <v>4.4444444444444452E-4</v>
      </c>
      <c r="AM1648" s="111"/>
      <c r="AN1648" s="112">
        <v>15</v>
      </c>
      <c r="AO1648" s="113" t="s">
        <v>1266</v>
      </c>
      <c r="AP1648" s="113" t="s">
        <v>1267</v>
      </c>
      <c r="AQ1648" s="113" t="s">
        <v>1365</v>
      </c>
      <c r="AR1648" s="114" t="s">
        <v>1267</v>
      </c>
      <c r="AS1648" s="114"/>
      <c r="AT1648" s="107"/>
    </row>
    <row r="1649" spans="1:46" x14ac:dyDescent="0.25">
      <c r="A1649" s="106" t="s">
        <v>2650</v>
      </c>
      <c r="B1649" s="107" t="s">
        <v>1269</v>
      </c>
      <c r="C1649" s="107" t="s">
        <v>1257</v>
      </c>
      <c r="D1649" s="107" t="s">
        <v>34</v>
      </c>
      <c r="E1649" s="107" t="s">
        <v>22</v>
      </c>
      <c r="F1649" s="107" t="s">
        <v>23</v>
      </c>
      <c r="G1649" s="107" t="s">
        <v>557</v>
      </c>
      <c r="H1649" s="107" t="s">
        <v>2634</v>
      </c>
      <c r="I1649" s="107" t="s">
        <v>2048</v>
      </c>
      <c r="J1649" s="107" t="s">
        <v>2078</v>
      </c>
      <c r="K1649" s="107" t="s">
        <v>2050</v>
      </c>
      <c r="L1649" s="108">
        <v>0.8</v>
      </c>
      <c r="M1649" s="93">
        <v>1.05</v>
      </c>
      <c r="N1649" s="108">
        <v>0.74</v>
      </c>
      <c r="O1649" s="107" t="s">
        <v>2635</v>
      </c>
      <c r="P1649" s="107"/>
      <c r="Q1649" s="107" t="s">
        <v>1259</v>
      </c>
      <c r="R1649" s="107" t="s">
        <v>2080</v>
      </c>
      <c r="S1649" s="107"/>
      <c r="T1649" s="93">
        <v>0.53</v>
      </c>
      <c r="U1649" s="109">
        <v>45</v>
      </c>
      <c r="V1649" s="110">
        <v>45200</v>
      </c>
      <c r="W1649" s="110">
        <v>45930</v>
      </c>
      <c r="X1649" s="107" t="s">
        <v>4686</v>
      </c>
      <c r="Y1649" s="107" t="s">
        <v>2081</v>
      </c>
      <c r="Z1649" s="107"/>
      <c r="AA1649" s="107" t="s">
        <v>2048</v>
      </c>
      <c r="AB1649" s="107"/>
      <c r="AC1649" s="107"/>
      <c r="AD1649" s="107" t="s">
        <v>1264</v>
      </c>
      <c r="AE1649" s="110">
        <v>44669</v>
      </c>
      <c r="AF1649" s="106" t="s">
        <v>3898</v>
      </c>
      <c r="AG1649" s="108">
        <v>3.0600000000000001E-4</v>
      </c>
      <c r="AH1649" s="108">
        <v>0</v>
      </c>
      <c r="AI1649" s="108">
        <v>1.32</v>
      </c>
      <c r="AJ1649" s="107" t="s">
        <v>26</v>
      </c>
      <c r="AK1649" s="97">
        <v>15.23</v>
      </c>
      <c r="AL1649" s="108">
        <v>2.2222222222222221E-4</v>
      </c>
      <c r="AM1649" s="111"/>
      <c r="AN1649" s="112">
        <v>15</v>
      </c>
      <c r="AO1649" s="113" t="s">
        <v>1266</v>
      </c>
      <c r="AP1649" s="113" t="s">
        <v>1267</v>
      </c>
      <c r="AQ1649" s="113" t="s">
        <v>1365</v>
      </c>
      <c r="AR1649" s="114" t="s">
        <v>1267</v>
      </c>
      <c r="AS1649" s="114"/>
      <c r="AT1649" s="107"/>
    </row>
    <row r="1650" spans="1:46" x14ac:dyDescent="0.25">
      <c r="A1650" s="106" t="s">
        <v>2651</v>
      </c>
      <c r="B1650" s="107" t="s">
        <v>1269</v>
      </c>
      <c r="C1650" s="107" t="s">
        <v>1257</v>
      </c>
      <c r="D1650" s="107" t="s">
        <v>34</v>
      </c>
      <c r="E1650" s="107" t="s">
        <v>22</v>
      </c>
      <c r="F1650" s="107" t="s">
        <v>23</v>
      </c>
      <c r="G1650" s="107" t="s">
        <v>557</v>
      </c>
      <c r="H1650" s="107" t="s">
        <v>2634</v>
      </c>
      <c r="I1650" s="107" t="s">
        <v>2048</v>
      </c>
      <c r="J1650" s="107" t="s">
        <v>2084</v>
      </c>
      <c r="K1650" s="107" t="s">
        <v>2050</v>
      </c>
      <c r="L1650" s="108">
        <v>1.08</v>
      </c>
      <c r="M1650" s="93">
        <v>1.35</v>
      </c>
      <c r="N1650" s="108">
        <v>1</v>
      </c>
      <c r="O1650" s="107" t="s">
        <v>2637</v>
      </c>
      <c r="P1650" s="107"/>
      <c r="Q1650" s="107" t="s">
        <v>1259</v>
      </c>
      <c r="R1650" s="107" t="s">
        <v>2080</v>
      </c>
      <c r="S1650" s="107"/>
      <c r="T1650" s="93">
        <v>1.04</v>
      </c>
      <c r="U1650" s="109">
        <v>45</v>
      </c>
      <c r="V1650" s="110">
        <v>45200</v>
      </c>
      <c r="W1650" s="110">
        <v>45930</v>
      </c>
      <c r="X1650" s="107" t="s">
        <v>4686</v>
      </c>
      <c r="Y1650" s="107" t="s">
        <v>2086</v>
      </c>
      <c r="Z1650" s="107"/>
      <c r="AA1650" s="107" t="s">
        <v>2048</v>
      </c>
      <c r="AB1650" s="107"/>
      <c r="AC1650" s="107"/>
      <c r="AD1650" s="107" t="s">
        <v>1264</v>
      </c>
      <c r="AE1650" s="110">
        <v>44669</v>
      </c>
      <c r="AF1650" s="106" t="s">
        <v>3898</v>
      </c>
      <c r="AG1650" s="108">
        <v>4.1100000000000002E-4</v>
      </c>
      <c r="AH1650" s="108">
        <v>0</v>
      </c>
      <c r="AI1650" s="108">
        <v>0.91</v>
      </c>
      <c r="AJ1650" s="107" t="s">
        <v>1267</v>
      </c>
      <c r="AK1650" s="97">
        <v>33.15</v>
      </c>
      <c r="AL1650" s="108">
        <v>2.2222222222222221E-4</v>
      </c>
      <c r="AM1650" s="111"/>
      <c r="AN1650" s="112">
        <v>15</v>
      </c>
      <c r="AO1650" s="113" t="s">
        <v>1266</v>
      </c>
      <c r="AP1650" s="113" t="s">
        <v>1267</v>
      </c>
      <c r="AQ1650" s="113" t="s">
        <v>1365</v>
      </c>
      <c r="AR1650" s="114" t="s">
        <v>1267</v>
      </c>
      <c r="AS1650" s="114"/>
      <c r="AT1650" s="107"/>
    </row>
    <row r="1651" spans="1:46" x14ac:dyDescent="0.25">
      <c r="A1651" s="106" t="s">
        <v>2652</v>
      </c>
      <c r="B1651" s="107" t="s">
        <v>1269</v>
      </c>
      <c r="C1651" s="107" t="s">
        <v>1257</v>
      </c>
      <c r="D1651" s="107" t="s">
        <v>34</v>
      </c>
      <c r="E1651" s="107" t="s">
        <v>22</v>
      </c>
      <c r="F1651" s="107" t="s">
        <v>23</v>
      </c>
      <c r="G1651" s="107" t="s">
        <v>557</v>
      </c>
      <c r="H1651" s="107" t="s">
        <v>2634</v>
      </c>
      <c r="I1651" s="107" t="s">
        <v>2048</v>
      </c>
      <c r="J1651" s="107" t="s">
        <v>2088</v>
      </c>
      <c r="K1651" s="107" t="s">
        <v>2050</v>
      </c>
      <c r="L1651" s="108">
        <v>0.28000000000000003</v>
      </c>
      <c r="M1651" s="93">
        <v>0.45</v>
      </c>
      <c r="N1651" s="108">
        <v>0.26</v>
      </c>
      <c r="O1651" s="107" t="s">
        <v>2639</v>
      </c>
      <c r="P1651" s="107"/>
      <c r="Q1651" s="107" t="s">
        <v>1259</v>
      </c>
      <c r="R1651" s="107" t="s">
        <v>2080</v>
      </c>
      <c r="S1651" s="107"/>
      <c r="T1651" s="93">
        <v>0.53</v>
      </c>
      <c r="U1651" s="109">
        <v>45</v>
      </c>
      <c r="V1651" s="110">
        <v>45200</v>
      </c>
      <c r="W1651" s="110">
        <v>45930</v>
      </c>
      <c r="X1651" s="107" t="s">
        <v>4686</v>
      </c>
      <c r="Y1651" s="107" t="s">
        <v>2086</v>
      </c>
      <c r="Z1651" s="107"/>
      <c r="AA1651" s="107" t="s">
        <v>2048</v>
      </c>
      <c r="AB1651" s="107"/>
      <c r="AC1651" s="107"/>
      <c r="AD1651" s="107" t="s">
        <v>1264</v>
      </c>
      <c r="AE1651" s="110">
        <v>44669</v>
      </c>
      <c r="AF1651" s="106" t="s">
        <v>3898</v>
      </c>
      <c r="AG1651" s="108">
        <v>1.06E-4</v>
      </c>
      <c r="AH1651" s="108">
        <v>0</v>
      </c>
      <c r="AI1651" s="108">
        <v>0.46</v>
      </c>
      <c r="AJ1651" s="107" t="s">
        <v>1267</v>
      </c>
      <c r="AK1651" s="97">
        <v>89.08</v>
      </c>
      <c r="AL1651" s="108">
        <v>0</v>
      </c>
      <c r="AM1651" s="111"/>
      <c r="AN1651" s="112">
        <v>15</v>
      </c>
      <c r="AO1651" s="113" t="s">
        <v>1266</v>
      </c>
      <c r="AP1651" s="113" t="s">
        <v>1267</v>
      </c>
      <c r="AQ1651" s="113" t="s">
        <v>1365</v>
      </c>
      <c r="AR1651" s="114" t="s">
        <v>1267</v>
      </c>
      <c r="AS1651" s="114"/>
      <c r="AT1651" s="107"/>
    </row>
    <row r="1652" spans="1:46" x14ac:dyDescent="0.25">
      <c r="A1652" s="106" t="s">
        <v>2653</v>
      </c>
      <c r="B1652" s="107" t="s">
        <v>1269</v>
      </c>
      <c r="C1652" s="107" t="s">
        <v>1257</v>
      </c>
      <c r="D1652" s="107" t="s">
        <v>34</v>
      </c>
      <c r="E1652" s="107" t="s">
        <v>22</v>
      </c>
      <c r="F1652" s="107" t="s">
        <v>23</v>
      </c>
      <c r="G1652" s="107" t="s">
        <v>557</v>
      </c>
      <c r="H1652" s="107" t="s">
        <v>2634</v>
      </c>
      <c r="I1652" s="107" t="s">
        <v>2048</v>
      </c>
      <c r="J1652" s="107" t="s">
        <v>2091</v>
      </c>
      <c r="K1652" s="107" t="s">
        <v>2050</v>
      </c>
      <c r="L1652" s="108">
        <v>0.06</v>
      </c>
      <c r="M1652" s="93">
        <v>0.12</v>
      </c>
      <c r="N1652" s="108">
        <v>0.05</v>
      </c>
      <c r="O1652" s="107" t="s">
        <v>2641</v>
      </c>
      <c r="P1652" s="107"/>
      <c r="Q1652" s="107" t="s">
        <v>1259</v>
      </c>
      <c r="R1652" s="107" t="s">
        <v>2080</v>
      </c>
      <c r="S1652" s="107"/>
      <c r="T1652" s="93">
        <v>0.53</v>
      </c>
      <c r="U1652" s="109">
        <v>45</v>
      </c>
      <c r="V1652" s="110">
        <v>45200</v>
      </c>
      <c r="W1652" s="110">
        <v>45930</v>
      </c>
      <c r="X1652" s="107" t="s">
        <v>4686</v>
      </c>
      <c r="Y1652" s="107" t="s">
        <v>2093</v>
      </c>
      <c r="Z1652" s="107"/>
      <c r="AA1652" s="107" t="s">
        <v>2048</v>
      </c>
      <c r="AB1652" s="107"/>
      <c r="AC1652" s="107"/>
      <c r="AD1652" s="107" t="s">
        <v>1264</v>
      </c>
      <c r="AE1652" s="110">
        <v>44669</v>
      </c>
      <c r="AF1652" s="106" t="s">
        <v>3898</v>
      </c>
      <c r="AG1652" s="108">
        <v>2.1999999999999999E-5</v>
      </c>
      <c r="AH1652" s="108">
        <v>0</v>
      </c>
      <c r="AI1652" s="108">
        <v>0.09</v>
      </c>
      <c r="AJ1652" s="107" t="s">
        <v>1267</v>
      </c>
      <c r="AK1652" s="97">
        <v>528.22</v>
      </c>
      <c r="AL1652" s="108">
        <v>0</v>
      </c>
      <c r="AM1652" s="111"/>
      <c r="AN1652" s="112">
        <v>15</v>
      </c>
      <c r="AO1652" s="113" t="s">
        <v>1266</v>
      </c>
      <c r="AP1652" s="113" t="s">
        <v>1267</v>
      </c>
      <c r="AQ1652" s="113" t="s">
        <v>1365</v>
      </c>
      <c r="AR1652" s="114" t="s">
        <v>1267</v>
      </c>
      <c r="AS1652" s="114"/>
      <c r="AT1652" s="107"/>
    </row>
    <row r="1653" spans="1:46" x14ac:dyDescent="0.25">
      <c r="A1653" s="106" t="s">
        <v>2654</v>
      </c>
      <c r="B1653" s="107" t="s">
        <v>1269</v>
      </c>
      <c r="C1653" s="107" t="s">
        <v>1257</v>
      </c>
      <c r="D1653" s="107" t="s">
        <v>34</v>
      </c>
      <c r="E1653" s="107" t="s">
        <v>22</v>
      </c>
      <c r="F1653" s="107" t="s">
        <v>23</v>
      </c>
      <c r="G1653" s="107" t="s">
        <v>557</v>
      </c>
      <c r="H1653" s="107" t="s">
        <v>2634</v>
      </c>
      <c r="I1653" s="107" t="s">
        <v>2065</v>
      </c>
      <c r="J1653" s="107" t="s">
        <v>2078</v>
      </c>
      <c r="K1653" s="107" t="s">
        <v>2050</v>
      </c>
      <c r="L1653" s="108">
        <v>1.4</v>
      </c>
      <c r="M1653" s="93">
        <v>1.83</v>
      </c>
      <c r="N1653" s="108">
        <v>1.3</v>
      </c>
      <c r="O1653" s="107" t="s">
        <v>2643</v>
      </c>
      <c r="P1653" s="107"/>
      <c r="Q1653" s="107" t="s">
        <v>1259</v>
      </c>
      <c r="R1653" s="107" t="s">
        <v>2080</v>
      </c>
      <c r="S1653" s="107"/>
      <c r="T1653" s="93">
        <v>0.75</v>
      </c>
      <c r="U1653" s="109">
        <v>45</v>
      </c>
      <c r="V1653" s="110">
        <v>45200</v>
      </c>
      <c r="W1653" s="110">
        <v>45930</v>
      </c>
      <c r="X1653" s="107" t="s">
        <v>4686</v>
      </c>
      <c r="Y1653" s="107" t="s">
        <v>2081</v>
      </c>
      <c r="Z1653" s="107"/>
      <c r="AA1653" s="107" t="s">
        <v>2065</v>
      </c>
      <c r="AB1653" s="107"/>
      <c r="AC1653" s="107"/>
      <c r="AD1653" s="107" t="s">
        <v>1264</v>
      </c>
      <c r="AE1653" s="110">
        <v>44669</v>
      </c>
      <c r="AF1653" s="106" t="s">
        <v>3898</v>
      </c>
      <c r="AG1653" s="108">
        <v>5.3600000000000002E-4</v>
      </c>
      <c r="AH1653" s="108">
        <v>0</v>
      </c>
      <c r="AI1653" s="108">
        <v>1.64</v>
      </c>
      <c r="AJ1653" s="107" t="s">
        <v>26</v>
      </c>
      <c r="AK1653" s="97">
        <v>7.74</v>
      </c>
      <c r="AL1653" s="108">
        <v>2.2222222222222221E-4</v>
      </c>
      <c r="AM1653" s="111"/>
      <c r="AN1653" s="112">
        <v>15</v>
      </c>
      <c r="AO1653" s="113" t="s">
        <v>1266</v>
      </c>
      <c r="AP1653" s="113" t="s">
        <v>1267</v>
      </c>
      <c r="AQ1653" s="113" t="s">
        <v>1365</v>
      </c>
      <c r="AR1653" s="114" t="s">
        <v>1267</v>
      </c>
      <c r="AS1653" s="114"/>
      <c r="AT1653" s="107"/>
    </row>
    <row r="1654" spans="1:46" x14ac:dyDescent="0.25">
      <c r="A1654" s="106" t="s">
        <v>2655</v>
      </c>
      <c r="B1654" s="107" t="s">
        <v>1269</v>
      </c>
      <c r="C1654" s="107" t="s">
        <v>1257</v>
      </c>
      <c r="D1654" s="107" t="s">
        <v>34</v>
      </c>
      <c r="E1654" s="107" t="s">
        <v>22</v>
      </c>
      <c r="F1654" s="107" t="s">
        <v>23</v>
      </c>
      <c r="G1654" s="107" t="s">
        <v>557</v>
      </c>
      <c r="H1654" s="107" t="s">
        <v>2634</v>
      </c>
      <c r="I1654" s="107" t="s">
        <v>2065</v>
      </c>
      <c r="J1654" s="107" t="s">
        <v>2058</v>
      </c>
      <c r="K1654" s="107" t="s">
        <v>2050</v>
      </c>
      <c r="L1654" s="108">
        <v>1.87</v>
      </c>
      <c r="M1654" s="93">
        <v>2.16</v>
      </c>
      <c r="N1654" s="108">
        <v>1.74</v>
      </c>
      <c r="O1654" s="107" t="s">
        <v>2645</v>
      </c>
      <c r="P1654" s="107"/>
      <c r="Q1654" s="107" t="s">
        <v>1259</v>
      </c>
      <c r="R1654" s="107" t="s">
        <v>2080</v>
      </c>
      <c r="S1654" s="107"/>
      <c r="T1654" s="93">
        <v>1.35</v>
      </c>
      <c r="U1654" s="109">
        <v>45</v>
      </c>
      <c r="V1654" s="110">
        <v>45200</v>
      </c>
      <c r="W1654" s="110">
        <v>45930</v>
      </c>
      <c r="X1654" s="107" t="s">
        <v>4686</v>
      </c>
      <c r="Y1654" s="107" t="s">
        <v>2060</v>
      </c>
      <c r="Z1654" s="107"/>
      <c r="AA1654" s="107" t="s">
        <v>2065</v>
      </c>
      <c r="AB1654" s="107"/>
      <c r="AC1654" s="107"/>
      <c r="AD1654" s="107" t="s">
        <v>1264</v>
      </c>
      <c r="AE1654" s="110">
        <v>44669</v>
      </c>
      <c r="AF1654" s="106" t="s">
        <v>3898</v>
      </c>
      <c r="AG1654" s="108">
        <v>7.1500000000000003E-4</v>
      </c>
      <c r="AH1654" s="108">
        <v>0</v>
      </c>
      <c r="AI1654" s="108">
        <v>1.21</v>
      </c>
      <c r="AJ1654" s="107" t="s">
        <v>26</v>
      </c>
      <c r="AK1654" s="97">
        <v>18.78</v>
      </c>
      <c r="AL1654" s="108">
        <v>4.4444444444444452E-4</v>
      </c>
      <c r="AM1654" s="111"/>
      <c r="AN1654" s="112">
        <v>15</v>
      </c>
      <c r="AO1654" s="113" t="s">
        <v>1266</v>
      </c>
      <c r="AP1654" s="113" t="s">
        <v>1267</v>
      </c>
      <c r="AQ1654" s="113" t="s">
        <v>1365</v>
      </c>
      <c r="AR1654" s="114" t="s">
        <v>1267</v>
      </c>
      <c r="AS1654" s="114"/>
      <c r="AT1654" s="107"/>
    </row>
    <row r="1655" spans="1:46" x14ac:dyDescent="0.25">
      <c r="A1655" s="106" t="s">
        <v>2656</v>
      </c>
      <c r="B1655" s="107" t="s">
        <v>1269</v>
      </c>
      <c r="C1655" s="107" t="s">
        <v>1257</v>
      </c>
      <c r="D1655" s="107" t="s">
        <v>34</v>
      </c>
      <c r="E1655" s="107" t="s">
        <v>22</v>
      </c>
      <c r="F1655" s="107" t="s">
        <v>23</v>
      </c>
      <c r="G1655" s="107" t="s">
        <v>557</v>
      </c>
      <c r="H1655" s="107" t="s">
        <v>2634</v>
      </c>
      <c r="I1655" s="107" t="s">
        <v>2065</v>
      </c>
      <c r="J1655" s="107" t="s">
        <v>2099</v>
      </c>
      <c r="K1655" s="107" t="s">
        <v>2050</v>
      </c>
      <c r="L1655" s="108">
        <v>0.47</v>
      </c>
      <c r="M1655" s="93">
        <v>0.33</v>
      </c>
      <c r="N1655" s="108">
        <v>0.44</v>
      </c>
      <c r="O1655" s="107" t="s">
        <v>2647</v>
      </c>
      <c r="P1655" s="107"/>
      <c r="Q1655" s="107" t="s">
        <v>1259</v>
      </c>
      <c r="R1655" s="107" t="s">
        <v>2080</v>
      </c>
      <c r="S1655" s="107"/>
      <c r="T1655" s="93">
        <v>0.75</v>
      </c>
      <c r="U1655" s="109">
        <v>45</v>
      </c>
      <c r="V1655" s="110">
        <v>45200</v>
      </c>
      <c r="W1655" s="110">
        <v>45930</v>
      </c>
      <c r="X1655" s="107" t="s">
        <v>4686</v>
      </c>
      <c r="Y1655" s="107" t="s">
        <v>2060</v>
      </c>
      <c r="Z1655" s="107"/>
      <c r="AA1655" s="107" t="s">
        <v>2065</v>
      </c>
      <c r="AB1655" s="107"/>
      <c r="AC1655" s="107"/>
      <c r="AD1655" s="107" t="s">
        <v>1264</v>
      </c>
      <c r="AE1655" s="110">
        <v>44669</v>
      </c>
      <c r="AF1655" s="106" t="s">
        <v>3898</v>
      </c>
      <c r="AG1655" s="108">
        <v>1.7899999999999999E-4</v>
      </c>
      <c r="AH1655" s="108">
        <v>0</v>
      </c>
      <c r="AI1655" s="108">
        <v>0.55000000000000004</v>
      </c>
      <c r="AJ1655" s="107" t="s">
        <v>1267</v>
      </c>
      <c r="AK1655" s="97">
        <v>70.5</v>
      </c>
      <c r="AL1655" s="108">
        <v>0</v>
      </c>
      <c r="AM1655" s="111"/>
      <c r="AN1655" s="112">
        <v>15</v>
      </c>
      <c r="AO1655" s="113" t="s">
        <v>1266</v>
      </c>
      <c r="AP1655" s="113" t="s">
        <v>1267</v>
      </c>
      <c r="AQ1655" s="113" t="s">
        <v>1365</v>
      </c>
      <c r="AR1655" s="114" t="s">
        <v>1267</v>
      </c>
      <c r="AS1655" s="114"/>
      <c r="AT1655" s="107"/>
    </row>
    <row r="1656" spans="1:46" x14ac:dyDescent="0.25">
      <c r="A1656" s="106" t="s">
        <v>2657</v>
      </c>
      <c r="B1656" s="107" t="s">
        <v>1269</v>
      </c>
      <c r="C1656" s="107" t="s">
        <v>1257</v>
      </c>
      <c r="D1656" s="107" t="s">
        <v>34</v>
      </c>
      <c r="E1656" s="107" t="s">
        <v>22</v>
      </c>
      <c r="F1656" s="107" t="s">
        <v>23</v>
      </c>
      <c r="G1656" s="107" t="s">
        <v>557</v>
      </c>
      <c r="H1656" s="107" t="s">
        <v>2634</v>
      </c>
      <c r="I1656" s="107" t="s">
        <v>2102</v>
      </c>
      <c r="J1656" s="107" t="s">
        <v>2103</v>
      </c>
      <c r="K1656" s="107" t="s">
        <v>2050</v>
      </c>
      <c r="L1656" s="108">
        <v>2.93</v>
      </c>
      <c r="M1656" s="93">
        <v>2</v>
      </c>
      <c r="N1656" s="108">
        <v>2.72</v>
      </c>
      <c r="O1656" s="107" t="s">
        <v>2649</v>
      </c>
      <c r="P1656" s="107"/>
      <c r="Q1656" s="107" t="s">
        <v>1259</v>
      </c>
      <c r="R1656" s="107" t="s">
        <v>2080</v>
      </c>
      <c r="S1656" s="107"/>
      <c r="T1656" s="93">
        <v>1.25</v>
      </c>
      <c r="U1656" s="109">
        <v>45</v>
      </c>
      <c r="V1656" s="110">
        <v>45200</v>
      </c>
      <c r="W1656" s="110">
        <v>45930</v>
      </c>
      <c r="X1656" s="107" t="s">
        <v>4686</v>
      </c>
      <c r="Y1656" s="107" t="s">
        <v>2105</v>
      </c>
      <c r="Z1656" s="107"/>
      <c r="AA1656" s="107" t="s">
        <v>2102</v>
      </c>
      <c r="AB1656" s="107"/>
      <c r="AC1656" s="107"/>
      <c r="AD1656" s="107" t="s">
        <v>1264</v>
      </c>
      <c r="AE1656" s="110">
        <v>44669</v>
      </c>
      <c r="AF1656" s="106" t="s">
        <v>3898</v>
      </c>
      <c r="AG1656" s="108">
        <v>1.1199999999999999E-3</v>
      </c>
      <c r="AH1656" s="108">
        <v>0</v>
      </c>
      <c r="AI1656" s="108">
        <v>2.06</v>
      </c>
      <c r="AJ1656" s="107" t="s">
        <v>26</v>
      </c>
      <c r="AK1656" s="97">
        <v>1.23</v>
      </c>
      <c r="AL1656" s="108">
        <v>6.6666666666666664E-4</v>
      </c>
      <c r="AM1656" s="111"/>
      <c r="AN1656" s="112">
        <v>15</v>
      </c>
      <c r="AO1656" s="113" t="s">
        <v>1266</v>
      </c>
      <c r="AP1656" s="113" t="s">
        <v>1267</v>
      </c>
      <c r="AQ1656" s="113" t="s">
        <v>1365</v>
      </c>
      <c r="AR1656" s="114" t="s">
        <v>1267</v>
      </c>
      <c r="AS1656" s="114"/>
      <c r="AT1656" s="107"/>
    </row>
    <row r="1657" spans="1:46" x14ac:dyDescent="0.25">
      <c r="A1657" s="106" t="s">
        <v>2658</v>
      </c>
      <c r="B1657" s="107" t="s">
        <v>1271</v>
      </c>
      <c r="C1657" s="107" t="s">
        <v>1257</v>
      </c>
      <c r="D1657" s="107" t="s">
        <v>34</v>
      </c>
      <c r="E1657" s="107" t="s">
        <v>22</v>
      </c>
      <c r="F1657" s="107" t="s">
        <v>23</v>
      </c>
      <c r="G1657" s="107" t="s">
        <v>557</v>
      </c>
      <c r="H1657" s="107" t="s">
        <v>2634</v>
      </c>
      <c r="I1657" s="107" t="s">
        <v>2048</v>
      </c>
      <c r="J1657" s="107" t="s">
        <v>2078</v>
      </c>
      <c r="K1657" s="107" t="s">
        <v>2050</v>
      </c>
      <c r="L1657" s="108">
        <v>0.82</v>
      </c>
      <c r="M1657" s="93">
        <v>1.2</v>
      </c>
      <c r="N1657" s="108">
        <v>0.76</v>
      </c>
      <c r="O1657" s="107" t="s">
        <v>2635</v>
      </c>
      <c r="P1657" s="107"/>
      <c r="Q1657" s="107" t="s">
        <v>1259</v>
      </c>
      <c r="R1657" s="107" t="s">
        <v>2080</v>
      </c>
      <c r="S1657" s="107"/>
      <c r="T1657" s="93">
        <v>0.53</v>
      </c>
      <c r="U1657" s="109">
        <v>45</v>
      </c>
      <c r="V1657" s="110">
        <v>45200</v>
      </c>
      <c r="W1657" s="110">
        <v>45930</v>
      </c>
      <c r="X1657" s="107" t="s">
        <v>4686</v>
      </c>
      <c r="Y1657" s="107" t="s">
        <v>2081</v>
      </c>
      <c r="Z1657" s="107"/>
      <c r="AA1657" s="107" t="s">
        <v>2048</v>
      </c>
      <c r="AB1657" s="107"/>
      <c r="AC1657" s="107"/>
      <c r="AD1657" s="107" t="s">
        <v>1264</v>
      </c>
      <c r="AE1657" s="110">
        <v>44669</v>
      </c>
      <c r="AF1657" s="106" t="s">
        <v>3898</v>
      </c>
      <c r="AG1657" s="108">
        <v>3.1199999999999999E-4</v>
      </c>
      <c r="AH1657" s="108">
        <v>0</v>
      </c>
      <c r="AI1657" s="108">
        <v>1.35</v>
      </c>
      <c r="AJ1657" s="107" t="s">
        <v>26</v>
      </c>
      <c r="AK1657" s="97">
        <v>14.48</v>
      </c>
      <c r="AL1657" s="108">
        <v>2.2222222222222221E-4</v>
      </c>
      <c r="AM1657" s="111"/>
      <c r="AN1657" s="112">
        <v>15</v>
      </c>
      <c r="AO1657" s="113" t="s">
        <v>1266</v>
      </c>
      <c r="AP1657" s="113" t="s">
        <v>1267</v>
      </c>
      <c r="AQ1657" s="113" t="s">
        <v>1365</v>
      </c>
      <c r="AR1657" s="114" t="s">
        <v>1267</v>
      </c>
      <c r="AS1657" s="114"/>
      <c r="AT1657" s="107"/>
    </row>
    <row r="1658" spans="1:46" x14ac:dyDescent="0.25">
      <c r="A1658" s="106" t="s">
        <v>2659</v>
      </c>
      <c r="B1658" s="107" t="s">
        <v>1271</v>
      </c>
      <c r="C1658" s="107" t="s">
        <v>1257</v>
      </c>
      <c r="D1658" s="107" t="s">
        <v>34</v>
      </c>
      <c r="E1658" s="107" t="s">
        <v>22</v>
      </c>
      <c r="F1658" s="107" t="s">
        <v>23</v>
      </c>
      <c r="G1658" s="107" t="s">
        <v>557</v>
      </c>
      <c r="H1658" s="107" t="s">
        <v>2634</v>
      </c>
      <c r="I1658" s="107" t="s">
        <v>2048</v>
      </c>
      <c r="J1658" s="107" t="s">
        <v>2084</v>
      </c>
      <c r="K1658" s="107" t="s">
        <v>2050</v>
      </c>
      <c r="L1658" s="108">
        <v>1.1000000000000001</v>
      </c>
      <c r="M1658" s="93">
        <v>1.5</v>
      </c>
      <c r="N1658" s="108">
        <v>1.02</v>
      </c>
      <c r="O1658" s="107" t="s">
        <v>2637</v>
      </c>
      <c r="P1658" s="107"/>
      <c r="Q1658" s="107" t="s">
        <v>1259</v>
      </c>
      <c r="R1658" s="107" t="s">
        <v>2080</v>
      </c>
      <c r="S1658" s="107"/>
      <c r="T1658" s="93">
        <v>1.04</v>
      </c>
      <c r="U1658" s="109">
        <v>45</v>
      </c>
      <c r="V1658" s="110">
        <v>45200</v>
      </c>
      <c r="W1658" s="110">
        <v>45930</v>
      </c>
      <c r="X1658" s="107" t="s">
        <v>4686</v>
      </c>
      <c r="Y1658" s="107" t="s">
        <v>2086</v>
      </c>
      <c r="Z1658" s="107"/>
      <c r="AA1658" s="107" t="s">
        <v>2048</v>
      </c>
      <c r="AB1658" s="107"/>
      <c r="AC1658" s="107"/>
      <c r="AD1658" s="107" t="s">
        <v>1264</v>
      </c>
      <c r="AE1658" s="110">
        <v>44669</v>
      </c>
      <c r="AF1658" s="106" t="s">
        <v>3898</v>
      </c>
      <c r="AG1658" s="108">
        <v>4.2000000000000002E-4</v>
      </c>
      <c r="AH1658" s="108">
        <v>0</v>
      </c>
      <c r="AI1658" s="108">
        <v>0.93</v>
      </c>
      <c r="AJ1658" s="107" t="s">
        <v>1267</v>
      </c>
      <c r="AK1658" s="97">
        <v>32.049999999999997</v>
      </c>
      <c r="AL1658" s="108">
        <v>2.2222222222222221E-4</v>
      </c>
      <c r="AM1658" s="111"/>
      <c r="AN1658" s="112">
        <v>15</v>
      </c>
      <c r="AO1658" s="113" t="s">
        <v>1266</v>
      </c>
      <c r="AP1658" s="113" t="s">
        <v>1267</v>
      </c>
      <c r="AQ1658" s="113" t="s">
        <v>1365</v>
      </c>
      <c r="AR1658" s="114" t="s">
        <v>1267</v>
      </c>
      <c r="AS1658" s="114"/>
      <c r="AT1658" s="107"/>
    </row>
    <row r="1659" spans="1:46" x14ac:dyDescent="0.25">
      <c r="A1659" s="106" t="s">
        <v>2660</v>
      </c>
      <c r="B1659" s="107" t="s">
        <v>1271</v>
      </c>
      <c r="C1659" s="107" t="s">
        <v>1257</v>
      </c>
      <c r="D1659" s="107" t="s">
        <v>34</v>
      </c>
      <c r="E1659" s="107" t="s">
        <v>22</v>
      </c>
      <c r="F1659" s="107" t="s">
        <v>23</v>
      </c>
      <c r="G1659" s="107" t="s">
        <v>557</v>
      </c>
      <c r="H1659" s="107" t="s">
        <v>2634</v>
      </c>
      <c r="I1659" s="107" t="s">
        <v>2048</v>
      </c>
      <c r="J1659" s="107" t="s">
        <v>2088</v>
      </c>
      <c r="K1659" s="107" t="s">
        <v>2050</v>
      </c>
      <c r="L1659" s="108">
        <v>0.28000000000000003</v>
      </c>
      <c r="M1659" s="93">
        <v>0.6</v>
      </c>
      <c r="N1659" s="108">
        <v>0.26</v>
      </c>
      <c r="O1659" s="107" t="s">
        <v>2639</v>
      </c>
      <c r="P1659" s="107"/>
      <c r="Q1659" s="107" t="s">
        <v>1259</v>
      </c>
      <c r="R1659" s="107" t="s">
        <v>2080</v>
      </c>
      <c r="S1659" s="107"/>
      <c r="T1659" s="93">
        <v>0.53</v>
      </c>
      <c r="U1659" s="109">
        <v>45</v>
      </c>
      <c r="V1659" s="110">
        <v>45200</v>
      </c>
      <c r="W1659" s="110">
        <v>45930</v>
      </c>
      <c r="X1659" s="107" t="s">
        <v>4686</v>
      </c>
      <c r="Y1659" s="107" t="s">
        <v>2086</v>
      </c>
      <c r="Z1659" s="107"/>
      <c r="AA1659" s="107" t="s">
        <v>2048</v>
      </c>
      <c r="AB1659" s="107"/>
      <c r="AC1659" s="107"/>
      <c r="AD1659" s="107" t="s">
        <v>1264</v>
      </c>
      <c r="AE1659" s="110">
        <v>44669</v>
      </c>
      <c r="AF1659" s="106" t="s">
        <v>3898</v>
      </c>
      <c r="AG1659" s="108">
        <v>1.08E-4</v>
      </c>
      <c r="AH1659" s="108">
        <v>0</v>
      </c>
      <c r="AI1659" s="108">
        <v>0.47</v>
      </c>
      <c r="AJ1659" s="107" t="s">
        <v>1267</v>
      </c>
      <c r="AK1659" s="97">
        <v>86.84</v>
      </c>
      <c r="AL1659" s="108">
        <v>0</v>
      </c>
      <c r="AM1659" s="111"/>
      <c r="AN1659" s="112">
        <v>15</v>
      </c>
      <c r="AO1659" s="113" t="s">
        <v>1266</v>
      </c>
      <c r="AP1659" s="113" t="s">
        <v>1267</v>
      </c>
      <c r="AQ1659" s="113" t="s">
        <v>1365</v>
      </c>
      <c r="AR1659" s="114" t="s">
        <v>1267</v>
      </c>
      <c r="AS1659" s="114"/>
      <c r="AT1659" s="107"/>
    </row>
    <row r="1660" spans="1:46" x14ac:dyDescent="0.25">
      <c r="A1660" s="106" t="s">
        <v>2661</v>
      </c>
      <c r="B1660" s="107" t="s">
        <v>1271</v>
      </c>
      <c r="C1660" s="107" t="s">
        <v>1257</v>
      </c>
      <c r="D1660" s="107" t="s">
        <v>34</v>
      </c>
      <c r="E1660" s="107" t="s">
        <v>22</v>
      </c>
      <c r="F1660" s="107" t="s">
        <v>23</v>
      </c>
      <c r="G1660" s="107" t="s">
        <v>557</v>
      </c>
      <c r="H1660" s="107" t="s">
        <v>2634</v>
      </c>
      <c r="I1660" s="107" t="s">
        <v>2048</v>
      </c>
      <c r="J1660" s="107" t="s">
        <v>2091</v>
      </c>
      <c r="K1660" s="107" t="s">
        <v>2050</v>
      </c>
      <c r="L1660" s="108">
        <v>5.9928569284110174E-2</v>
      </c>
      <c r="M1660" s="93">
        <v>0.15</v>
      </c>
      <c r="N1660" s="108">
        <v>5.3732664954931272E-2</v>
      </c>
      <c r="O1660" s="107" t="s">
        <v>2641</v>
      </c>
      <c r="P1660" s="107"/>
      <c r="Q1660" s="107" t="s">
        <v>1259</v>
      </c>
      <c r="R1660" s="107" t="s">
        <v>2080</v>
      </c>
      <c r="S1660" s="107"/>
      <c r="T1660" s="93">
        <v>0.79122485771818418</v>
      </c>
      <c r="U1660" s="109">
        <v>45</v>
      </c>
      <c r="V1660" s="110">
        <v>45200</v>
      </c>
      <c r="W1660" s="110">
        <v>45930</v>
      </c>
      <c r="X1660" s="107" t="s">
        <v>2053</v>
      </c>
      <c r="Y1660" s="107" t="s">
        <v>2093</v>
      </c>
      <c r="Z1660" s="107"/>
      <c r="AA1660" s="107" t="s">
        <v>2048</v>
      </c>
      <c r="AB1660" s="107"/>
      <c r="AC1660" s="107"/>
      <c r="AD1660" s="107" t="s">
        <v>1264</v>
      </c>
      <c r="AE1660" s="110">
        <v>45146</v>
      </c>
      <c r="AF1660" s="106" t="s">
        <v>2082</v>
      </c>
      <c r="AG1660" s="108">
        <v>8.5889113608410569E-6</v>
      </c>
      <c r="AH1660" s="108">
        <v>8.2296908962907485E-6</v>
      </c>
      <c r="AI1660" s="108">
        <v>6.4301913148085338E-2</v>
      </c>
      <c r="AJ1660" s="107" t="s">
        <v>1267</v>
      </c>
      <c r="AK1660" s="97">
        <v>782.74620584210538</v>
      </c>
      <c r="AL1660" s="108">
        <v>1.2385237652049445E-5</v>
      </c>
      <c r="AM1660" s="111"/>
      <c r="AN1660" s="112">
        <v>15</v>
      </c>
      <c r="AO1660" s="113" t="s">
        <v>1266</v>
      </c>
      <c r="AP1660" s="113" t="s">
        <v>1267</v>
      </c>
      <c r="AQ1660" s="113" t="s">
        <v>1365</v>
      </c>
      <c r="AR1660" s="114" t="s">
        <v>1267</v>
      </c>
      <c r="AS1660" s="114"/>
      <c r="AT1660" s="107"/>
    </row>
    <row r="1661" spans="1:46" x14ac:dyDescent="0.25">
      <c r="A1661" s="106" t="s">
        <v>2662</v>
      </c>
      <c r="B1661" s="107" t="s">
        <v>1271</v>
      </c>
      <c r="C1661" s="107" t="s">
        <v>1257</v>
      </c>
      <c r="D1661" s="107" t="s">
        <v>34</v>
      </c>
      <c r="E1661" s="107" t="s">
        <v>22</v>
      </c>
      <c r="F1661" s="107" t="s">
        <v>23</v>
      </c>
      <c r="G1661" s="107" t="s">
        <v>557</v>
      </c>
      <c r="H1661" s="107" t="s">
        <v>2634</v>
      </c>
      <c r="I1661" s="107" t="s">
        <v>2065</v>
      </c>
      <c r="J1661" s="107" t="s">
        <v>2078</v>
      </c>
      <c r="K1661" s="107" t="s">
        <v>2050</v>
      </c>
      <c r="L1661" s="108">
        <v>1.66</v>
      </c>
      <c r="M1661" s="93">
        <v>2.16</v>
      </c>
      <c r="N1661" s="108">
        <v>1.54</v>
      </c>
      <c r="O1661" s="107" t="s">
        <v>2643</v>
      </c>
      <c r="P1661" s="107"/>
      <c r="Q1661" s="107" t="s">
        <v>1259</v>
      </c>
      <c r="R1661" s="107" t="s">
        <v>2080</v>
      </c>
      <c r="S1661" s="107"/>
      <c r="T1661" s="93">
        <v>0.75</v>
      </c>
      <c r="U1661" s="109">
        <v>45</v>
      </c>
      <c r="V1661" s="110">
        <v>45200</v>
      </c>
      <c r="W1661" s="110">
        <v>45930</v>
      </c>
      <c r="X1661" s="107" t="s">
        <v>4686</v>
      </c>
      <c r="Y1661" s="107" t="s">
        <v>2081</v>
      </c>
      <c r="Z1661" s="107"/>
      <c r="AA1661" s="107" t="s">
        <v>2065</v>
      </c>
      <c r="AB1661" s="107"/>
      <c r="AC1661" s="107"/>
      <c r="AD1661" s="107" t="s">
        <v>1264</v>
      </c>
      <c r="AE1661" s="110">
        <v>44669</v>
      </c>
      <c r="AF1661" s="106" t="s">
        <v>3898</v>
      </c>
      <c r="AG1661" s="108">
        <v>6.3400000000000001E-4</v>
      </c>
      <c r="AH1661" s="108">
        <v>0</v>
      </c>
      <c r="AI1661" s="108">
        <v>1.94</v>
      </c>
      <c r="AJ1661" s="107" t="s">
        <v>26</v>
      </c>
      <c r="AK1661" s="97">
        <v>2.85</v>
      </c>
      <c r="AL1661" s="108">
        <v>4.4444444444444452E-4</v>
      </c>
      <c r="AM1661" s="111"/>
      <c r="AN1661" s="112">
        <v>15</v>
      </c>
      <c r="AO1661" s="113" t="s">
        <v>1266</v>
      </c>
      <c r="AP1661" s="113" t="s">
        <v>1267</v>
      </c>
      <c r="AQ1661" s="113" t="s">
        <v>1365</v>
      </c>
      <c r="AR1661" s="114" t="s">
        <v>1267</v>
      </c>
      <c r="AS1661" s="114"/>
      <c r="AT1661" s="107"/>
    </row>
    <row r="1662" spans="1:46" x14ac:dyDescent="0.25">
      <c r="A1662" s="106" t="s">
        <v>2663</v>
      </c>
      <c r="B1662" s="107" t="s">
        <v>1271</v>
      </c>
      <c r="C1662" s="107" t="s">
        <v>1257</v>
      </c>
      <c r="D1662" s="107" t="s">
        <v>34</v>
      </c>
      <c r="E1662" s="107" t="s">
        <v>22</v>
      </c>
      <c r="F1662" s="107" t="s">
        <v>23</v>
      </c>
      <c r="G1662" s="107" t="s">
        <v>557</v>
      </c>
      <c r="H1662" s="107" t="s">
        <v>2634</v>
      </c>
      <c r="I1662" s="107" t="s">
        <v>2065</v>
      </c>
      <c r="J1662" s="107" t="s">
        <v>2058</v>
      </c>
      <c r="K1662" s="107" t="s">
        <v>2050</v>
      </c>
      <c r="L1662" s="108">
        <v>2.2200000000000002</v>
      </c>
      <c r="M1662" s="93">
        <v>2.5499999999999998</v>
      </c>
      <c r="N1662" s="108">
        <v>2.06</v>
      </c>
      <c r="O1662" s="107" t="s">
        <v>2645</v>
      </c>
      <c r="P1662" s="107"/>
      <c r="Q1662" s="107" t="s">
        <v>1259</v>
      </c>
      <c r="R1662" s="107" t="s">
        <v>2080</v>
      </c>
      <c r="S1662" s="107"/>
      <c r="T1662" s="93">
        <v>1.35</v>
      </c>
      <c r="U1662" s="109">
        <v>45</v>
      </c>
      <c r="V1662" s="110">
        <v>45200</v>
      </c>
      <c r="W1662" s="110">
        <v>45930</v>
      </c>
      <c r="X1662" s="107" t="s">
        <v>4686</v>
      </c>
      <c r="Y1662" s="107" t="s">
        <v>2060</v>
      </c>
      <c r="Z1662" s="107"/>
      <c r="AA1662" s="107" t="s">
        <v>2065</v>
      </c>
      <c r="AB1662" s="107"/>
      <c r="AC1662" s="107"/>
      <c r="AD1662" s="107" t="s">
        <v>1264</v>
      </c>
      <c r="AE1662" s="110">
        <v>44669</v>
      </c>
      <c r="AF1662" s="106" t="s">
        <v>3898</v>
      </c>
      <c r="AG1662" s="108">
        <v>8.4599999999999996E-4</v>
      </c>
      <c r="AH1662" s="108">
        <v>0</v>
      </c>
      <c r="AI1662" s="108">
        <v>1.44</v>
      </c>
      <c r="AJ1662" s="107" t="s">
        <v>26</v>
      </c>
      <c r="AK1662" s="97">
        <v>12.19</v>
      </c>
      <c r="AL1662" s="108">
        <v>4.4444444444444452E-4</v>
      </c>
      <c r="AM1662" s="111"/>
      <c r="AN1662" s="112">
        <v>15</v>
      </c>
      <c r="AO1662" s="113" t="s">
        <v>1266</v>
      </c>
      <c r="AP1662" s="113" t="s">
        <v>1267</v>
      </c>
      <c r="AQ1662" s="113" t="s">
        <v>1365</v>
      </c>
      <c r="AR1662" s="114" t="s">
        <v>1267</v>
      </c>
      <c r="AS1662" s="114"/>
      <c r="AT1662" s="107"/>
    </row>
    <row r="1663" spans="1:46" x14ac:dyDescent="0.25">
      <c r="A1663" s="106" t="s">
        <v>2664</v>
      </c>
      <c r="B1663" s="107" t="s">
        <v>1271</v>
      </c>
      <c r="C1663" s="107" t="s">
        <v>1257</v>
      </c>
      <c r="D1663" s="107" t="s">
        <v>34</v>
      </c>
      <c r="E1663" s="107" t="s">
        <v>22</v>
      </c>
      <c r="F1663" s="107" t="s">
        <v>23</v>
      </c>
      <c r="G1663" s="107" t="s">
        <v>557</v>
      </c>
      <c r="H1663" s="107" t="s">
        <v>2634</v>
      </c>
      <c r="I1663" s="107" t="s">
        <v>2065</v>
      </c>
      <c r="J1663" s="107" t="s">
        <v>2099</v>
      </c>
      <c r="K1663" s="107" t="s">
        <v>2050</v>
      </c>
      <c r="L1663" s="108">
        <v>0.56000000000000005</v>
      </c>
      <c r="M1663" s="93">
        <v>0.39</v>
      </c>
      <c r="N1663" s="108">
        <v>0.52</v>
      </c>
      <c r="O1663" s="107" t="s">
        <v>2647</v>
      </c>
      <c r="P1663" s="107"/>
      <c r="Q1663" s="107" t="s">
        <v>1259</v>
      </c>
      <c r="R1663" s="107" t="s">
        <v>2080</v>
      </c>
      <c r="S1663" s="107"/>
      <c r="T1663" s="93">
        <v>0.75</v>
      </c>
      <c r="U1663" s="109">
        <v>45</v>
      </c>
      <c r="V1663" s="110">
        <v>45200</v>
      </c>
      <c r="W1663" s="110">
        <v>45930</v>
      </c>
      <c r="X1663" s="107" t="s">
        <v>4686</v>
      </c>
      <c r="Y1663" s="107" t="s">
        <v>2060</v>
      </c>
      <c r="Z1663" s="107"/>
      <c r="AA1663" s="107" t="s">
        <v>2065</v>
      </c>
      <c r="AB1663" s="107"/>
      <c r="AC1663" s="107"/>
      <c r="AD1663" s="107" t="s">
        <v>1264</v>
      </c>
      <c r="AE1663" s="110">
        <v>44669</v>
      </c>
      <c r="AF1663" s="106" t="s">
        <v>3898</v>
      </c>
      <c r="AG1663" s="108">
        <v>2.12E-4</v>
      </c>
      <c r="AH1663" s="108">
        <v>0</v>
      </c>
      <c r="AI1663" s="108">
        <v>0.65</v>
      </c>
      <c r="AJ1663" s="107" t="s">
        <v>1267</v>
      </c>
      <c r="AK1663" s="97">
        <v>55.89</v>
      </c>
      <c r="AL1663" s="108">
        <v>2.2222222222222221E-4</v>
      </c>
      <c r="AM1663" s="111"/>
      <c r="AN1663" s="112">
        <v>15</v>
      </c>
      <c r="AO1663" s="113" t="s">
        <v>1266</v>
      </c>
      <c r="AP1663" s="113" t="s">
        <v>1267</v>
      </c>
      <c r="AQ1663" s="113" t="s">
        <v>1365</v>
      </c>
      <c r="AR1663" s="114" t="s">
        <v>1267</v>
      </c>
      <c r="AS1663" s="114"/>
      <c r="AT1663" s="107"/>
    </row>
    <row r="1664" spans="1:46" x14ac:dyDescent="0.25">
      <c r="A1664" s="106" t="s">
        <v>2665</v>
      </c>
      <c r="B1664" s="107" t="s">
        <v>1271</v>
      </c>
      <c r="C1664" s="107" t="s">
        <v>1257</v>
      </c>
      <c r="D1664" s="107" t="s">
        <v>34</v>
      </c>
      <c r="E1664" s="107" t="s">
        <v>22</v>
      </c>
      <c r="F1664" s="107" t="s">
        <v>23</v>
      </c>
      <c r="G1664" s="107" t="s">
        <v>557</v>
      </c>
      <c r="H1664" s="107" t="s">
        <v>2634</v>
      </c>
      <c r="I1664" s="107" t="s">
        <v>2102</v>
      </c>
      <c r="J1664" s="107" t="s">
        <v>2103</v>
      </c>
      <c r="K1664" s="107" t="s">
        <v>2050</v>
      </c>
      <c r="L1664" s="108">
        <v>3.49</v>
      </c>
      <c r="M1664" s="93">
        <v>2</v>
      </c>
      <c r="N1664" s="108">
        <v>3.24</v>
      </c>
      <c r="O1664" s="107" t="s">
        <v>2649</v>
      </c>
      <c r="P1664" s="107"/>
      <c r="Q1664" s="107" t="s">
        <v>1259</v>
      </c>
      <c r="R1664" s="107" t="s">
        <v>2080</v>
      </c>
      <c r="S1664" s="107"/>
      <c r="T1664" s="93">
        <v>1.25</v>
      </c>
      <c r="U1664" s="109">
        <v>45</v>
      </c>
      <c r="V1664" s="110">
        <v>45200</v>
      </c>
      <c r="W1664" s="110">
        <v>45930</v>
      </c>
      <c r="X1664" s="107" t="s">
        <v>4686</v>
      </c>
      <c r="Y1664" s="107" t="s">
        <v>2105</v>
      </c>
      <c r="Z1664" s="107"/>
      <c r="AA1664" s="107" t="s">
        <v>2102</v>
      </c>
      <c r="AB1664" s="107"/>
      <c r="AC1664" s="107"/>
      <c r="AD1664" s="107" t="s">
        <v>1264</v>
      </c>
      <c r="AE1664" s="110">
        <v>44669</v>
      </c>
      <c r="AF1664" s="106" t="s">
        <v>3898</v>
      </c>
      <c r="AG1664" s="108">
        <v>1.3339999999999999E-3</v>
      </c>
      <c r="AH1664" s="108">
        <v>0</v>
      </c>
      <c r="AI1664" s="108">
        <v>2.46</v>
      </c>
      <c r="AJ1664" s="107" t="s">
        <v>26</v>
      </c>
      <c r="AK1664" s="97">
        <v>-2.8</v>
      </c>
      <c r="AL1664" s="108">
        <v>6.6666666666666664E-4</v>
      </c>
      <c r="AM1664" s="111"/>
      <c r="AN1664" s="112">
        <v>15</v>
      </c>
      <c r="AO1664" s="113" t="s">
        <v>1266</v>
      </c>
      <c r="AP1664" s="113" t="s">
        <v>1267</v>
      </c>
      <c r="AQ1664" s="113" t="s">
        <v>1365</v>
      </c>
      <c r="AR1664" s="114" t="s">
        <v>1267</v>
      </c>
      <c r="AS1664" s="114"/>
      <c r="AT1664" s="107"/>
    </row>
    <row r="1665" spans="1:46" x14ac:dyDescent="0.25">
      <c r="A1665" s="106" t="s">
        <v>2666</v>
      </c>
      <c r="B1665" s="107" t="s">
        <v>1256</v>
      </c>
      <c r="C1665" s="107" t="s">
        <v>1257</v>
      </c>
      <c r="D1665" s="107" t="s">
        <v>34</v>
      </c>
      <c r="E1665" s="107" t="s">
        <v>22</v>
      </c>
      <c r="F1665" s="107" t="s">
        <v>23</v>
      </c>
      <c r="G1665" s="107" t="s">
        <v>1175</v>
      </c>
      <c r="H1665" s="107" t="s">
        <v>2634</v>
      </c>
      <c r="I1665" s="107" t="s">
        <v>2123</v>
      </c>
      <c r="J1665" s="107" t="s">
        <v>2124</v>
      </c>
      <c r="K1665" s="107" t="s">
        <v>2050</v>
      </c>
      <c r="L1665" s="108">
        <v>26.62</v>
      </c>
      <c r="M1665" s="93">
        <v>12</v>
      </c>
      <c r="N1665" s="108">
        <v>23.87</v>
      </c>
      <c r="O1665" s="107" t="s">
        <v>2667</v>
      </c>
      <c r="P1665" s="107"/>
      <c r="Q1665" s="107" t="s">
        <v>1259</v>
      </c>
      <c r="R1665" s="107" t="s">
        <v>2080</v>
      </c>
      <c r="S1665" s="107"/>
      <c r="T1665" s="93">
        <v>23.3</v>
      </c>
      <c r="U1665" s="109">
        <v>45</v>
      </c>
      <c r="V1665" s="110">
        <v>45200</v>
      </c>
      <c r="W1665" s="110">
        <v>45930</v>
      </c>
      <c r="X1665" s="107" t="s">
        <v>4687</v>
      </c>
      <c r="Y1665" s="107" t="s">
        <v>2127</v>
      </c>
      <c r="Z1665" s="107"/>
      <c r="AA1665" s="107" t="s">
        <v>2128</v>
      </c>
      <c r="AB1665" s="107"/>
      <c r="AC1665" s="107"/>
      <c r="AD1665" s="107" t="s">
        <v>1264</v>
      </c>
      <c r="AE1665" s="110">
        <v>44669</v>
      </c>
      <c r="AF1665" s="106" t="s">
        <v>3898</v>
      </c>
      <c r="AG1665" s="108">
        <v>9.8180000000000003E-3</v>
      </c>
      <c r="AH1665" s="108">
        <v>0</v>
      </c>
      <c r="AI1665" s="108">
        <v>0.91</v>
      </c>
      <c r="AJ1665" s="107" t="s">
        <v>1267</v>
      </c>
      <c r="AK1665" s="97">
        <v>32.81</v>
      </c>
      <c r="AL1665" s="108">
        <v>5.5555555555555558E-3</v>
      </c>
      <c r="AM1665" s="111"/>
      <c r="AN1665" s="112">
        <v>15</v>
      </c>
      <c r="AO1665" s="113" t="s">
        <v>1266</v>
      </c>
      <c r="AP1665" s="113" t="s">
        <v>1267</v>
      </c>
      <c r="AQ1665" s="113" t="s">
        <v>1365</v>
      </c>
      <c r="AR1665" s="114" t="s">
        <v>1267</v>
      </c>
      <c r="AS1665" s="114"/>
      <c r="AT1665" s="107"/>
    </row>
    <row r="1666" spans="1:46" x14ac:dyDescent="0.25">
      <c r="A1666" s="106" t="s">
        <v>2668</v>
      </c>
      <c r="B1666" s="107" t="s">
        <v>1269</v>
      </c>
      <c r="C1666" s="107" t="s">
        <v>1257</v>
      </c>
      <c r="D1666" s="107" t="s">
        <v>34</v>
      </c>
      <c r="E1666" s="107" t="s">
        <v>22</v>
      </c>
      <c r="F1666" s="107" t="s">
        <v>23</v>
      </c>
      <c r="G1666" s="107" t="s">
        <v>1175</v>
      </c>
      <c r="H1666" s="107" t="s">
        <v>2634</v>
      </c>
      <c r="I1666" s="107" t="s">
        <v>2123</v>
      </c>
      <c r="J1666" s="107" t="s">
        <v>2124</v>
      </c>
      <c r="K1666" s="107" t="s">
        <v>2050</v>
      </c>
      <c r="L1666" s="108">
        <v>35.21</v>
      </c>
      <c r="M1666" s="93">
        <v>12</v>
      </c>
      <c r="N1666" s="108">
        <v>31.57</v>
      </c>
      <c r="O1666" s="107" t="s">
        <v>2667</v>
      </c>
      <c r="P1666" s="107"/>
      <c r="Q1666" s="107" t="s">
        <v>1259</v>
      </c>
      <c r="R1666" s="107" t="s">
        <v>2080</v>
      </c>
      <c r="S1666" s="107"/>
      <c r="T1666" s="93">
        <v>23.3</v>
      </c>
      <c r="U1666" s="109">
        <v>45</v>
      </c>
      <c r="V1666" s="110">
        <v>45200</v>
      </c>
      <c r="W1666" s="110">
        <v>45930</v>
      </c>
      <c r="X1666" s="107" t="s">
        <v>4687</v>
      </c>
      <c r="Y1666" s="107" t="s">
        <v>2127</v>
      </c>
      <c r="Z1666" s="107"/>
      <c r="AA1666" s="107" t="s">
        <v>2128</v>
      </c>
      <c r="AB1666" s="107"/>
      <c r="AC1666" s="107"/>
      <c r="AD1666" s="107" t="s">
        <v>1264</v>
      </c>
      <c r="AE1666" s="110">
        <v>44669</v>
      </c>
      <c r="AF1666" s="106" t="s">
        <v>3898</v>
      </c>
      <c r="AG1666" s="108">
        <v>1.2985E-2</v>
      </c>
      <c r="AH1666" s="108">
        <v>0.01</v>
      </c>
      <c r="AI1666" s="108">
        <v>1.21</v>
      </c>
      <c r="AJ1666" s="107" t="s">
        <v>26</v>
      </c>
      <c r="AK1666" s="97">
        <v>18.98</v>
      </c>
      <c r="AL1666" s="108">
        <v>7.3333333333333341E-3</v>
      </c>
      <c r="AM1666" s="111"/>
      <c r="AN1666" s="112">
        <v>15</v>
      </c>
      <c r="AO1666" s="113" t="s">
        <v>1266</v>
      </c>
      <c r="AP1666" s="113" t="s">
        <v>1267</v>
      </c>
      <c r="AQ1666" s="113" t="s">
        <v>1365</v>
      </c>
      <c r="AR1666" s="114" t="s">
        <v>1267</v>
      </c>
      <c r="AS1666" s="114"/>
      <c r="AT1666" s="107"/>
    </row>
    <row r="1667" spans="1:46" x14ac:dyDescent="0.25">
      <c r="A1667" s="106" t="s">
        <v>2669</v>
      </c>
      <c r="B1667" s="107" t="s">
        <v>1271</v>
      </c>
      <c r="C1667" s="107" t="s">
        <v>1257</v>
      </c>
      <c r="D1667" s="107" t="s">
        <v>34</v>
      </c>
      <c r="E1667" s="107" t="s">
        <v>22</v>
      </c>
      <c r="F1667" s="107" t="s">
        <v>23</v>
      </c>
      <c r="G1667" s="107" t="s">
        <v>1175</v>
      </c>
      <c r="H1667" s="107" t="s">
        <v>2634</v>
      </c>
      <c r="I1667" s="107" t="s">
        <v>2123</v>
      </c>
      <c r="J1667" s="107" t="s">
        <v>2124</v>
      </c>
      <c r="K1667" s="107" t="s">
        <v>2050</v>
      </c>
      <c r="L1667" s="108">
        <v>42.36</v>
      </c>
      <c r="M1667" s="93">
        <v>12</v>
      </c>
      <c r="N1667" s="108">
        <v>37.979999999999997</v>
      </c>
      <c r="O1667" s="107" t="s">
        <v>2667</v>
      </c>
      <c r="P1667" s="107"/>
      <c r="Q1667" s="107" t="s">
        <v>1259</v>
      </c>
      <c r="R1667" s="107" t="s">
        <v>2080</v>
      </c>
      <c r="S1667" s="107"/>
      <c r="T1667" s="93">
        <v>24.7</v>
      </c>
      <c r="U1667" s="109">
        <v>45</v>
      </c>
      <c r="V1667" s="110">
        <v>45200</v>
      </c>
      <c r="W1667" s="110">
        <v>45930</v>
      </c>
      <c r="X1667" s="107" t="s">
        <v>4687</v>
      </c>
      <c r="Y1667" s="107" t="s">
        <v>2127</v>
      </c>
      <c r="Z1667" s="107"/>
      <c r="AA1667" s="107" t="s">
        <v>2128</v>
      </c>
      <c r="AB1667" s="107"/>
      <c r="AC1667" s="107"/>
      <c r="AD1667" s="107" t="s">
        <v>1264</v>
      </c>
      <c r="AE1667" s="110">
        <v>44669</v>
      </c>
      <c r="AF1667" s="106" t="s">
        <v>3898</v>
      </c>
      <c r="AG1667" s="108">
        <v>1.5622E-2</v>
      </c>
      <c r="AH1667" s="108">
        <v>0.01</v>
      </c>
      <c r="AI1667" s="108">
        <v>1.45</v>
      </c>
      <c r="AJ1667" s="107" t="s">
        <v>26</v>
      </c>
      <c r="AK1667" s="97">
        <v>11.74</v>
      </c>
      <c r="AL1667" s="108">
        <v>8.6666666666666663E-3</v>
      </c>
      <c r="AM1667" s="111"/>
      <c r="AN1667" s="112">
        <v>15</v>
      </c>
      <c r="AO1667" s="113" t="s">
        <v>1266</v>
      </c>
      <c r="AP1667" s="113" t="s">
        <v>1267</v>
      </c>
      <c r="AQ1667" s="113" t="s">
        <v>1365</v>
      </c>
      <c r="AR1667" s="114" t="s">
        <v>1267</v>
      </c>
      <c r="AS1667" s="114"/>
      <c r="AT1667" s="107"/>
    </row>
    <row r="1668" spans="1:46" x14ac:dyDescent="0.25">
      <c r="A1668" s="106" t="s">
        <v>2670</v>
      </c>
      <c r="B1668" s="107" t="s">
        <v>1256</v>
      </c>
      <c r="C1668" s="107" t="s">
        <v>1257</v>
      </c>
      <c r="D1668" s="107" t="s">
        <v>34</v>
      </c>
      <c r="E1668" s="107" t="s">
        <v>22</v>
      </c>
      <c r="F1668" s="107" t="s">
        <v>23</v>
      </c>
      <c r="G1668" s="107" t="s">
        <v>1175</v>
      </c>
      <c r="H1668" s="107" t="s">
        <v>2634</v>
      </c>
      <c r="I1668" s="107" t="s">
        <v>2123</v>
      </c>
      <c r="J1668" s="107" t="s">
        <v>2132</v>
      </c>
      <c r="K1668" s="107" t="s">
        <v>2050</v>
      </c>
      <c r="L1668" s="108">
        <v>14.34</v>
      </c>
      <c r="M1668" s="93">
        <v>12</v>
      </c>
      <c r="N1668" s="108">
        <v>12.86</v>
      </c>
      <c r="O1668" s="107" t="s">
        <v>2671</v>
      </c>
      <c r="P1668" s="107"/>
      <c r="Q1668" s="107" t="s">
        <v>1259</v>
      </c>
      <c r="R1668" s="107" t="s">
        <v>2080</v>
      </c>
      <c r="S1668" s="107"/>
      <c r="T1668" s="93">
        <v>23.3</v>
      </c>
      <c r="U1668" s="109">
        <v>45</v>
      </c>
      <c r="V1668" s="110">
        <v>45200</v>
      </c>
      <c r="W1668" s="110">
        <v>45930</v>
      </c>
      <c r="X1668" s="107" t="s">
        <v>4687</v>
      </c>
      <c r="Y1668" s="107" t="s">
        <v>2127</v>
      </c>
      <c r="Z1668" s="107"/>
      <c r="AA1668" s="107" t="s">
        <v>2128</v>
      </c>
      <c r="AB1668" s="107"/>
      <c r="AC1668" s="107"/>
      <c r="AD1668" s="107" t="s">
        <v>1264</v>
      </c>
      <c r="AE1668" s="110">
        <v>44669</v>
      </c>
      <c r="AF1668" s="106" t="s">
        <v>3898</v>
      </c>
      <c r="AG1668" s="108">
        <v>5.2880000000000002E-3</v>
      </c>
      <c r="AH1668" s="108">
        <v>0</v>
      </c>
      <c r="AI1668" s="108">
        <v>0.49</v>
      </c>
      <c r="AJ1668" s="107" t="s">
        <v>1267</v>
      </c>
      <c r="AK1668" s="97">
        <v>81.38</v>
      </c>
      <c r="AL1668" s="108">
        <v>2.8888888888888892E-3</v>
      </c>
      <c r="AM1668" s="111"/>
      <c r="AN1668" s="112">
        <v>15</v>
      </c>
      <c r="AO1668" s="113" t="s">
        <v>1266</v>
      </c>
      <c r="AP1668" s="113" t="s">
        <v>1267</v>
      </c>
      <c r="AQ1668" s="113" t="s">
        <v>1365</v>
      </c>
      <c r="AR1668" s="114" t="s">
        <v>1267</v>
      </c>
      <c r="AS1668" s="114"/>
      <c r="AT1668" s="107"/>
    </row>
    <row r="1669" spans="1:46" x14ac:dyDescent="0.25">
      <c r="A1669" s="106" t="s">
        <v>2672</v>
      </c>
      <c r="B1669" s="107" t="s">
        <v>1269</v>
      </c>
      <c r="C1669" s="107" t="s">
        <v>1257</v>
      </c>
      <c r="D1669" s="107" t="s">
        <v>34</v>
      </c>
      <c r="E1669" s="107" t="s">
        <v>22</v>
      </c>
      <c r="F1669" s="107" t="s">
        <v>23</v>
      </c>
      <c r="G1669" s="107" t="s">
        <v>1175</v>
      </c>
      <c r="H1669" s="107" t="s">
        <v>2634</v>
      </c>
      <c r="I1669" s="107" t="s">
        <v>2123</v>
      </c>
      <c r="J1669" s="107" t="s">
        <v>2132</v>
      </c>
      <c r="K1669" s="107" t="s">
        <v>2050</v>
      </c>
      <c r="L1669" s="108">
        <v>19.309999999999999</v>
      </c>
      <c r="M1669" s="93">
        <v>12</v>
      </c>
      <c r="N1669" s="108">
        <v>17.309999999999999</v>
      </c>
      <c r="O1669" s="107" t="s">
        <v>2671</v>
      </c>
      <c r="P1669" s="107"/>
      <c r="Q1669" s="107" t="s">
        <v>1259</v>
      </c>
      <c r="R1669" s="107" t="s">
        <v>2080</v>
      </c>
      <c r="S1669" s="107"/>
      <c r="T1669" s="93">
        <v>23.3</v>
      </c>
      <c r="U1669" s="109">
        <v>45</v>
      </c>
      <c r="V1669" s="110">
        <v>45200</v>
      </c>
      <c r="W1669" s="110">
        <v>45930</v>
      </c>
      <c r="X1669" s="107" t="s">
        <v>4687</v>
      </c>
      <c r="Y1669" s="107" t="s">
        <v>2127</v>
      </c>
      <c r="Z1669" s="107"/>
      <c r="AA1669" s="107" t="s">
        <v>2128</v>
      </c>
      <c r="AB1669" s="107"/>
      <c r="AC1669" s="107"/>
      <c r="AD1669" s="107" t="s">
        <v>1264</v>
      </c>
      <c r="AE1669" s="110">
        <v>44669</v>
      </c>
      <c r="AF1669" s="106" t="s">
        <v>3898</v>
      </c>
      <c r="AG1669" s="108">
        <v>7.1219999999999999E-3</v>
      </c>
      <c r="AH1669" s="108">
        <v>0</v>
      </c>
      <c r="AI1669" s="108">
        <v>0.66</v>
      </c>
      <c r="AJ1669" s="107" t="s">
        <v>1267</v>
      </c>
      <c r="AK1669" s="97">
        <v>54.27</v>
      </c>
      <c r="AL1669" s="108">
        <v>4.0000000000000001E-3</v>
      </c>
      <c r="AM1669" s="111"/>
      <c r="AN1669" s="112">
        <v>15</v>
      </c>
      <c r="AO1669" s="113" t="s">
        <v>1266</v>
      </c>
      <c r="AP1669" s="113" t="s">
        <v>1267</v>
      </c>
      <c r="AQ1669" s="113" t="s">
        <v>1365</v>
      </c>
      <c r="AR1669" s="114" t="s">
        <v>1267</v>
      </c>
      <c r="AS1669" s="114"/>
      <c r="AT1669" s="107"/>
    </row>
    <row r="1670" spans="1:46" x14ac:dyDescent="0.25">
      <c r="A1670" s="106" t="s">
        <v>2673</v>
      </c>
      <c r="B1670" s="107" t="s">
        <v>1271</v>
      </c>
      <c r="C1670" s="107" t="s">
        <v>1257</v>
      </c>
      <c r="D1670" s="107" t="s">
        <v>34</v>
      </c>
      <c r="E1670" s="107" t="s">
        <v>22</v>
      </c>
      <c r="F1670" s="107" t="s">
        <v>23</v>
      </c>
      <c r="G1670" s="107" t="s">
        <v>1175</v>
      </c>
      <c r="H1670" s="107" t="s">
        <v>2634</v>
      </c>
      <c r="I1670" s="107" t="s">
        <v>2123</v>
      </c>
      <c r="J1670" s="107" t="s">
        <v>2132</v>
      </c>
      <c r="K1670" s="107" t="s">
        <v>2050</v>
      </c>
      <c r="L1670" s="108">
        <v>23.66</v>
      </c>
      <c r="M1670" s="93">
        <v>12</v>
      </c>
      <c r="N1670" s="108">
        <v>21.21</v>
      </c>
      <c r="O1670" s="107" t="s">
        <v>2671</v>
      </c>
      <c r="P1670" s="107"/>
      <c r="Q1670" s="107" t="s">
        <v>1259</v>
      </c>
      <c r="R1670" s="107" t="s">
        <v>2080</v>
      </c>
      <c r="S1670" s="107"/>
      <c r="T1670" s="93">
        <v>24.7</v>
      </c>
      <c r="U1670" s="109">
        <v>45</v>
      </c>
      <c r="V1670" s="110">
        <v>45200</v>
      </c>
      <c r="W1670" s="110">
        <v>45930</v>
      </c>
      <c r="X1670" s="107" t="s">
        <v>4687</v>
      </c>
      <c r="Y1670" s="107" t="s">
        <v>2127</v>
      </c>
      <c r="Z1670" s="107"/>
      <c r="AA1670" s="107" t="s">
        <v>2128</v>
      </c>
      <c r="AB1670" s="107"/>
      <c r="AC1670" s="107"/>
      <c r="AD1670" s="107" t="s">
        <v>1264</v>
      </c>
      <c r="AE1670" s="110">
        <v>44669</v>
      </c>
      <c r="AF1670" s="106" t="s">
        <v>3898</v>
      </c>
      <c r="AG1670" s="108">
        <v>8.7250000000000001E-3</v>
      </c>
      <c r="AH1670" s="108">
        <v>0</v>
      </c>
      <c r="AI1670" s="108">
        <v>0.81</v>
      </c>
      <c r="AJ1670" s="107" t="s">
        <v>1267</v>
      </c>
      <c r="AK1670" s="97">
        <v>39.909999999999997</v>
      </c>
      <c r="AL1670" s="108">
        <v>4.8888888888888888E-3</v>
      </c>
      <c r="AM1670" s="111"/>
      <c r="AN1670" s="112">
        <v>15</v>
      </c>
      <c r="AO1670" s="113" t="s">
        <v>1266</v>
      </c>
      <c r="AP1670" s="113" t="s">
        <v>1267</v>
      </c>
      <c r="AQ1670" s="113" t="s">
        <v>1365</v>
      </c>
      <c r="AR1670" s="114" t="s">
        <v>1267</v>
      </c>
      <c r="AS1670" s="114"/>
      <c r="AT1670" s="107"/>
    </row>
    <row r="1671" spans="1:46" x14ac:dyDescent="0.25">
      <c r="A1671" s="106" t="s">
        <v>2674</v>
      </c>
      <c r="B1671" s="107" t="s">
        <v>1256</v>
      </c>
      <c r="C1671" s="107" t="s">
        <v>1257</v>
      </c>
      <c r="D1671" s="107" t="s">
        <v>34</v>
      </c>
      <c r="E1671" s="107" t="s">
        <v>22</v>
      </c>
      <c r="F1671" s="107" t="s">
        <v>23</v>
      </c>
      <c r="G1671" s="107" t="s">
        <v>1175</v>
      </c>
      <c r="H1671" s="107" t="s">
        <v>2617</v>
      </c>
      <c r="I1671" s="107" t="s">
        <v>2123</v>
      </c>
      <c r="J1671" s="107" t="s">
        <v>2124</v>
      </c>
      <c r="K1671" s="107" t="s">
        <v>2050</v>
      </c>
      <c r="L1671" s="108">
        <v>14.841872295055429</v>
      </c>
      <c r="M1671" s="93">
        <v>6</v>
      </c>
      <c r="N1671" s="108">
        <v>13.28</v>
      </c>
      <c r="O1671" s="107" t="s">
        <v>2675</v>
      </c>
      <c r="P1671" s="107"/>
      <c r="Q1671" s="107" t="s">
        <v>1259</v>
      </c>
      <c r="R1671" s="107" t="s">
        <v>2052</v>
      </c>
      <c r="S1671" s="107"/>
      <c r="T1671" s="93">
        <v>18.53</v>
      </c>
      <c r="U1671" s="109">
        <v>25</v>
      </c>
      <c r="V1671" s="110">
        <v>45200</v>
      </c>
      <c r="W1671" s="110">
        <v>45930</v>
      </c>
      <c r="X1671" s="107" t="s">
        <v>4687</v>
      </c>
      <c r="Y1671" s="107" t="s">
        <v>2127</v>
      </c>
      <c r="Z1671" s="107"/>
      <c r="AA1671" s="107" t="s">
        <v>2128</v>
      </c>
      <c r="AB1671" s="107"/>
      <c r="AC1671" s="107"/>
      <c r="AD1671" s="107" t="s">
        <v>1264</v>
      </c>
      <c r="AE1671" s="110">
        <v>42390</v>
      </c>
      <c r="AF1671" s="106" t="s">
        <v>3341</v>
      </c>
      <c r="AG1671" s="108">
        <v>2.3659837178648811E-3</v>
      </c>
      <c r="AH1671" s="108">
        <v>2.4708264133040071E-3</v>
      </c>
      <c r="AI1671" s="108">
        <v>0.29466192498113669</v>
      </c>
      <c r="AJ1671" s="107" t="s">
        <v>1267</v>
      </c>
      <c r="AK1671" s="97">
        <v>69.123611550182417</v>
      </c>
      <c r="AL1671" s="108">
        <v>5.5211764937606253E-3</v>
      </c>
      <c r="AM1671" s="111"/>
      <c r="AN1671" s="112">
        <v>15</v>
      </c>
      <c r="AO1671" s="113" t="s">
        <v>1266</v>
      </c>
      <c r="AP1671" s="113" t="s">
        <v>1267</v>
      </c>
      <c r="AQ1671" s="113" t="s">
        <v>1365</v>
      </c>
      <c r="AR1671" s="114" t="s">
        <v>1267</v>
      </c>
      <c r="AS1671" s="114"/>
      <c r="AT1671" s="107"/>
    </row>
    <row r="1672" spans="1:46" x14ac:dyDescent="0.25">
      <c r="A1672" s="106" t="s">
        <v>2676</v>
      </c>
      <c r="B1672" s="107" t="s">
        <v>1269</v>
      </c>
      <c r="C1672" s="107" t="s">
        <v>1257</v>
      </c>
      <c r="D1672" s="107" t="s">
        <v>34</v>
      </c>
      <c r="E1672" s="107" t="s">
        <v>22</v>
      </c>
      <c r="F1672" s="107" t="s">
        <v>23</v>
      </c>
      <c r="G1672" s="107" t="s">
        <v>1175</v>
      </c>
      <c r="H1672" s="107" t="s">
        <v>2617</v>
      </c>
      <c r="I1672" s="107" t="s">
        <v>2123</v>
      </c>
      <c r="J1672" s="107" t="s">
        <v>2124</v>
      </c>
      <c r="K1672" s="107" t="s">
        <v>2050</v>
      </c>
      <c r="L1672" s="108">
        <v>16.892688233415889</v>
      </c>
      <c r="M1672" s="93">
        <v>6</v>
      </c>
      <c r="N1672" s="108">
        <v>15.12</v>
      </c>
      <c r="O1672" s="107" t="s">
        <v>2675</v>
      </c>
      <c r="P1672" s="107"/>
      <c r="Q1672" s="107" t="s">
        <v>1259</v>
      </c>
      <c r="R1672" s="107" t="s">
        <v>2052</v>
      </c>
      <c r="S1672" s="107"/>
      <c r="T1672" s="93">
        <v>18.53</v>
      </c>
      <c r="U1672" s="109">
        <v>25</v>
      </c>
      <c r="V1672" s="110">
        <v>45200</v>
      </c>
      <c r="W1672" s="110">
        <v>45930</v>
      </c>
      <c r="X1672" s="107" t="s">
        <v>4687</v>
      </c>
      <c r="Y1672" s="107" t="s">
        <v>2127</v>
      </c>
      <c r="Z1672" s="107"/>
      <c r="AA1672" s="107" t="s">
        <v>2128</v>
      </c>
      <c r="AB1672" s="107"/>
      <c r="AC1672" s="107"/>
      <c r="AD1672" s="107" t="s">
        <v>1264</v>
      </c>
      <c r="AE1672" s="110">
        <v>42390</v>
      </c>
      <c r="AF1672" s="106" t="s">
        <v>3341</v>
      </c>
      <c r="AG1672" s="108">
        <v>2.692909931892144E-3</v>
      </c>
      <c r="AH1672" s="108">
        <v>2.8122395509856978E-3</v>
      </c>
      <c r="AI1672" s="108">
        <v>0.33537763524773212</v>
      </c>
      <c r="AJ1672" s="107" t="s">
        <v>1267</v>
      </c>
      <c r="AK1672" s="97">
        <v>57.419040442596113</v>
      </c>
      <c r="AL1672" s="108">
        <v>6.2840800228307122E-3</v>
      </c>
      <c r="AM1672" s="111"/>
      <c r="AN1672" s="112">
        <v>15</v>
      </c>
      <c r="AO1672" s="113" t="s">
        <v>1266</v>
      </c>
      <c r="AP1672" s="113" t="s">
        <v>1267</v>
      </c>
      <c r="AQ1672" s="113" t="s">
        <v>1365</v>
      </c>
      <c r="AR1672" s="114" t="s">
        <v>1267</v>
      </c>
      <c r="AS1672" s="114"/>
      <c r="AT1672" s="107"/>
    </row>
    <row r="1673" spans="1:46" x14ac:dyDescent="0.25">
      <c r="A1673" s="106" t="s">
        <v>2677</v>
      </c>
      <c r="B1673" s="107" t="s">
        <v>1271</v>
      </c>
      <c r="C1673" s="107" t="s">
        <v>1257</v>
      </c>
      <c r="D1673" s="107" t="s">
        <v>34</v>
      </c>
      <c r="E1673" s="107" t="s">
        <v>22</v>
      </c>
      <c r="F1673" s="107" t="s">
        <v>23</v>
      </c>
      <c r="G1673" s="107" t="s">
        <v>1175</v>
      </c>
      <c r="H1673" s="107" t="s">
        <v>2617</v>
      </c>
      <c r="I1673" s="107" t="s">
        <v>2123</v>
      </c>
      <c r="J1673" s="107" t="s">
        <v>2124</v>
      </c>
      <c r="K1673" s="107" t="s">
        <v>2050</v>
      </c>
      <c r="L1673" s="108">
        <v>16.892688233415889</v>
      </c>
      <c r="M1673" s="93">
        <v>6</v>
      </c>
      <c r="N1673" s="108">
        <v>15.12</v>
      </c>
      <c r="O1673" s="107" t="s">
        <v>2675</v>
      </c>
      <c r="P1673" s="107"/>
      <c r="Q1673" s="107" t="s">
        <v>1259</v>
      </c>
      <c r="R1673" s="107" t="s">
        <v>2052</v>
      </c>
      <c r="S1673" s="107"/>
      <c r="T1673" s="93">
        <v>18.53</v>
      </c>
      <c r="U1673" s="109">
        <v>25</v>
      </c>
      <c r="V1673" s="110">
        <v>45200</v>
      </c>
      <c r="W1673" s="110">
        <v>45930</v>
      </c>
      <c r="X1673" s="107" t="s">
        <v>4687</v>
      </c>
      <c r="Y1673" s="107" t="s">
        <v>2127</v>
      </c>
      <c r="Z1673" s="107"/>
      <c r="AA1673" s="107" t="s">
        <v>2128</v>
      </c>
      <c r="AB1673" s="107"/>
      <c r="AC1673" s="107"/>
      <c r="AD1673" s="107" t="s">
        <v>1264</v>
      </c>
      <c r="AE1673" s="110">
        <v>42390</v>
      </c>
      <c r="AF1673" s="106" t="s">
        <v>3341</v>
      </c>
      <c r="AG1673" s="108">
        <v>2.692909931892144E-3</v>
      </c>
      <c r="AH1673" s="108">
        <v>2.8122395509856978E-3</v>
      </c>
      <c r="AI1673" s="108">
        <v>0.33537763524773212</v>
      </c>
      <c r="AJ1673" s="107" t="s">
        <v>1267</v>
      </c>
      <c r="AK1673" s="97">
        <v>57.419040442596113</v>
      </c>
      <c r="AL1673" s="108">
        <v>6.2840800228307122E-3</v>
      </c>
      <c r="AM1673" s="111"/>
      <c r="AN1673" s="112">
        <v>15</v>
      </c>
      <c r="AO1673" s="113" t="s">
        <v>1266</v>
      </c>
      <c r="AP1673" s="113" t="s">
        <v>1267</v>
      </c>
      <c r="AQ1673" s="113" t="s">
        <v>1365</v>
      </c>
      <c r="AR1673" s="114" t="s">
        <v>1267</v>
      </c>
      <c r="AS1673" s="114"/>
      <c r="AT1673" s="107"/>
    </row>
    <row r="1674" spans="1:46" x14ac:dyDescent="0.25">
      <c r="A1674" s="106" t="s">
        <v>2678</v>
      </c>
      <c r="B1674" s="107" t="s">
        <v>1256</v>
      </c>
      <c r="C1674" s="107" t="s">
        <v>1257</v>
      </c>
      <c r="D1674" s="107" t="s">
        <v>34</v>
      </c>
      <c r="E1674" s="107" t="s">
        <v>22</v>
      </c>
      <c r="F1674" s="107" t="s">
        <v>23</v>
      </c>
      <c r="G1674" s="107" t="s">
        <v>1175</v>
      </c>
      <c r="H1674" s="107" t="s">
        <v>2617</v>
      </c>
      <c r="I1674" s="107" t="s">
        <v>2123</v>
      </c>
      <c r="J1674" s="107" t="s">
        <v>2132</v>
      </c>
      <c r="K1674" s="107" t="s">
        <v>2050</v>
      </c>
      <c r="L1674" s="108">
        <v>6.6330204872856946</v>
      </c>
      <c r="M1674" s="93">
        <v>6</v>
      </c>
      <c r="N1674" s="108">
        <v>5.94</v>
      </c>
      <c r="O1674" s="107" t="s">
        <v>2679</v>
      </c>
      <c r="P1674" s="107"/>
      <c r="Q1674" s="107" t="s">
        <v>1259</v>
      </c>
      <c r="R1674" s="107" t="s">
        <v>2052</v>
      </c>
      <c r="S1674" s="107"/>
      <c r="T1674" s="93">
        <v>18.53</v>
      </c>
      <c r="U1674" s="109">
        <v>25</v>
      </c>
      <c r="V1674" s="110">
        <v>45200</v>
      </c>
      <c r="W1674" s="110">
        <v>45930</v>
      </c>
      <c r="X1674" s="107" t="s">
        <v>4687</v>
      </c>
      <c r="Y1674" s="107" t="s">
        <v>2127</v>
      </c>
      <c r="Z1674" s="107"/>
      <c r="AA1674" s="107" t="s">
        <v>2128</v>
      </c>
      <c r="AB1674" s="107"/>
      <c r="AC1674" s="107"/>
      <c r="AD1674" s="107" t="s">
        <v>1264</v>
      </c>
      <c r="AE1674" s="110">
        <v>42390</v>
      </c>
      <c r="AF1674" s="106" t="s">
        <v>3341</v>
      </c>
      <c r="AG1674" s="108">
        <v>1.0573880546331379E-3</v>
      </c>
      <c r="AH1674" s="108">
        <v>1.104243581548139E-3</v>
      </c>
      <c r="AI1674" s="108">
        <v>0.13168814192492809</v>
      </c>
      <c r="AJ1674" s="107" t="s">
        <v>1267</v>
      </c>
      <c r="AK1674" s="97">
        <v>188.4396056992056</v>
      </c>
      <c r="AL1674" s="108">
        <v>2.4674836212702808E-3</v>
      </c>
      <c r="AM1674" s="111"/>
      <c r="AN1674" s="112">
        <v>15</v>
      </c>
      <c r="AO1674" s="113" t="s">
        <v>1266</v>
      </c>
      <c r="AP1674" s="113" t="s">
        <v>1267</v>
      </c>
      <c r="AQ1674" s="113" t="s">
        <v>1365</v>
      </c>
      <c r="AR1674" s="114" t="s">
        <v>1267</v>
      </c>
      <c r="AS1674" s="114"/>
      <c r="AT1674" s="107"/>
    </row>
    <row r="1675" spans="1:46" x14ac:dyDescent="0.25">
      <c r="A1675" s="106" t="s">
        <v>2680</v>
      </c>
      <c r="B1675" s="107" t="s">
        <v>1269</v>
      </c>
      <c r="C1675" s="107" t="s">
        <v>1257</v>
      </c>
      <c r="D1675" s="107" t="s">
        <v>34</v>
      </c>
      <c r="E1675" s="107" t="s">
        <v>22</v>
      </c>
      <c r="F1675" s="107" t="s">
        <v>23</v>
      </c>
      <c r="G1675" s="107" t="s">
        <v>1175</v>
      </c>
      <c r="H1675" s="107" t="s">
        <v>2617</v>
      </c>
      <c r="I1675" s="107" t="s">
        <v>2123</v>
      </c>
      <c r="J1675" s="107" t="s">
        <v>2132</v>
      </c>
      <c r="K1675" s="107" t="s">
        <v>2050</v>
      </c>
      <c r="L1675" s="108">
        <v>9.1811732608343686</v>
      </c>
      <c r="M1675" s="93">
        <v>6</v>
      </c>
      <c r="N1675" s="108">
        <v>8.2100000000000009</v>
      </c>
      <c r="O1675" s="107" t="s">
        <v>2679</v>
      </c>
      <c r="P1675" s="107"/>
      <c r="Q1675" s="107" t="s">
        <v>1259</v>
      </c>
      <c r="R1675" s="107" t="s">
        <v>2052</v>
      </c>
      <c r="S1675" s="107"/>
      <c r="T1675" s="93">
        <v>18.53</v>
      </c>
      <c r="U1675" s="109">
        <v>25</v>
      </c>
      <c r="V1675" s="110">
        <v>45200</v>
      </c>
      <c r="W1675" s="110">
        <v>45930</v>
      </c>
      <c r="X1675" s="107" t="s">
        <v>4687</v>
      </c>
      <c r="Y1675" s="107" t="s">
        <v>2127</v>
      </c>
      <c r="Z1675" s="107"/>
      <c r="AA1675" s="107" t="s">
        <v>2128</v>
      </c>
      <c r="AB1675" s="107"/>
      <c r="AC1675" s="107"/>
      <c r="AD1675" s="107" t="s">
        <v>1264</v>
      </c>
      <c r="AE1675" s="110">
        <v>42390</v>
      </c>
      <c r="AF1675" s="106" t="s">
        <v>3341</v>
      </c>
      <c r="AG1675" s="108">
        <v>1.4635961025798189E-3</v>
      </c>
      <c r="AH1675" s="108">
        <v>1.528451730820212E-3</v>
      </c>
      <c r="AI1675" s="108">
        <v>0.1822776892861474</v>
      </c>
      <c r="AJ1675" s="107" t="s">
        <v>1267</v>
      </c>
      <c r="AK1675" s="97">
        <v>128.56644042570321</v>
      </c>
      <c r="AL1675" s="108">
        <v>3.415396453030386E-3</v>
      </c>
      <c r="AM1675" s="111"/>
      <c r="AN1675" s="112">
        <v>15</v>
      </c>
      <c r="AO1675" s="113" t="s">
        <v>1266</v>
      </c>
      <c r="AP1675" s="113" t="s">
        <v>1267</v>
      </c>
      <c r="AQ1675" s="113" t="s">
        <v>1365</v>
      </c>
      <c r="AR1675" s="114" t="s">
        <v>1267</v>
      </c>
      <c r="AS1675" s="114"/>
      <c r="AT1675" s="107"/>
    </row>
    <row r="1676" spans="1:46" x14ac:dyDescent="0.25">
      <c r="A1676" s="106" t="s">
        <v>2681</v>
      </c>
      <c r="B1676" s="107" t="s">
        <v>1271</v>
      </c>
      <c r="C1676" s="107" t="s">
        <v>1257</v>
      </c>
      <c r="D1676" s="107" t="s">
        <v>34</v>
      </c>
      <c r="E1676" s="107" t="s">
        <v>22</v>
      </c>
      <c r="F1676" s="107" t="s">
        <v>23</v>
      </c>
      <c r="G1676" s="107" t="s">
        <v>1175</v>
      </c>
      <c r="H1676" s="107" t="s">
        <v>2617</v>
      </c>
      <c r="I1676" s="107" t="s">
        <v>2123</v>
      </c>
      <c r="J1676" s="107" t="s">
        <v>2132</v>
      </c>
      <c r="K1676" s="107" t="s">
        <v>2050</v>
      </c>
      <c r="L1676" s="108">
        <v>9.1811732608343686</v>
      </c>
      <c r="M1676" s="93">
        <v>6</v>
      </c>
      <c r="N1676" s="108">
        <v>8.2100000000000009</v>
      </c>
      <c r="O1676" s="107" t="s">
        <v>2679</v>
      </c>
      <c r="P1676" s="107"/>
      <c r="Q1676" s="107" t="s">
        <v>1259</v>
      </c>
      <c r="R1676" s="107" t="s">
        <v>2052</v>
      </c>
      <c r="S1676" s="107"/>
      <c r="T1676" s="93">
        <v>18.53</v>
      </c>
      <c r="U1676" s="109">
        <v>25</v>
      </c>
      <c r="V1676" s="110">
        <v>45200</v>
      </c>
      <c r="W1676" s="110">
        <v>45930</v>
      </c>
      <c r="X1676" s="107" t="s">
        <v>4687</v>
      </c>
      <c r="Y1676" s="107" t="s">
        <v>2127</v>
      </c>
      <c r="Z1676" s="107"/>
      <c r="AA1676" s="107" t="s">
        <v>2128</v>
      </c>
      <c r="AB1676" s="107"/>
      <c r="AC1676" s="107"/>
      <c r="AD1676" s="107" t="s">
        <v>1264</v>
      </c>
      <c r="AE1676" s="110">
        <v>42390</v>
      </c>
      <c r="AF1676" s="106" t="s">
        <v>3341</v>
      </c>
      <c r="AG1676" s="108">
        <v>1.4635961025798189E-3</v>
      </c>
      <c r="AH1676" s="108">
        <v>1.528451730820212E-3</v>
      </c>
      <c r="AI1676" s="108">
        <v>0.1822776892861474</v>
      </c>
      <c r="AJ1676" s="107" t="s">
        <v>1267</v>
      </c>
      <c r="AK1676" s="97">
        <v>128.56644042570321</v>
      </c>
      <c r="AL1676" s="108">
        <v>3.415396453030386E-3</v>
      </c>
      <c r="AM1676" s="111"/>
      <c r="AN1676" s="112">
        <v>15</v>
      </c>
      <c r="AO1676" s="113" t="s">
        <v>1266</v>
      </c>
      <c r="AP1676" s="113" t="s">
        <v>1267</v>
      </c>
      <c r="AQ1676" s="113" t="s">
        <v>1365</v>
      </c>
      <c r="AR1676" s="114" t="s">
        <v>1267</v>
      </c>
      <c r="AS1676" s="114"/>
      <c r="AT1676" s="107"/>
    </row>
    <row r="1677" spans="1:46" x14ac:dyDescent="0.25">
      <c r="A1677" s="106" t="s">
        <v>2682</v>
      </c>
      <c r="B1677" s="107" t="s">
        <v>1256</v>
      </c>
      <c r="C1677" s="107" t="s">
        <v>1257</v>
      </c>
      <c r="D1677" s="107" t="s">
        <v>34</v>
      </c>
      <c r="E1677" s="107" t="s">
        <v>22</v>
      </c>
      <c r="F1677" s="107" t="s">
        <v>23</v>
      </c>
      <c r="G1677" s="107" t="s">
        <v>24</v>
      </c>
      <c r="H1677" s="107" t="s">
        <v>2617</v>
      </c>
      <c r="I1677" s="107" t="s">
        <v>2145</v>
      </c>
      <c r="J1677" s="107"/>
      <c r="K1677" s="107" t="s">
        <v>2050</v>
      </c>
      <c r="L1677" s="108">
        <v>0.26822660774196572</v>
      </c>
      <c r="M1677" s="93">
        <v>0.25</v>
      </c>
      <c r="N1677" s="108">
        <v>0.24</v>
      </c>
      <c r="O1677" s="107" t="s">
        <v>3935</v>
      </c>
      <c r="P1677" s="107"/>
      <c r="Q1677" s="107" t="s">
        <v>1259</v>
      </c>
      <c r="R1677" s="107" t="s">
        <v>2052</v>
      </c>
      <c r="S1677" s="107"/>
      <c r="T1677" s="93">
        <v>0.64</v>
      </c>
      <c r="U1677" s="109">
        <v>25</v>
      </c>
      <c r="V1677" s="110">
        <v>45200</v>
      </c>
      <c r="W1677" s="110">
        <v>45930</v>
      </c>
      <c r="X1677" s="107" t="s">
        <v>4688</v>
      </c>
      <c r="Y1677" s="107"/>
      <c r="Z1677" s="107"/>
      <c r="AA1677" s="107"/>
      <c r="AB1677" s="107"/>
      <c r="AC1677" s="107"/>
      <c r="AD1677" s="107" t="s">
        <v>1264</v>
      </c>
      <c r="AE1677" s="110">
        <v>42390</v>
      </c>
      <c r="AF1677" s="106" t="s">
        <v>3341</v>
      </c>
      <c r="AG1677" s="108">
        <v>4.2758741889124352E-5</v>
      </c>
      <c r="AH1677" s="108">
        <v>4.4653489397060367E-5</v>
      </c>
      <c r="AI1677" s="108">
        <v>0.15418163036240021</v>
      </c>
      <c r="AJ1677" s="107" t="s">
        <v>1267</v>
      </c>
      <c r="AK1677" s="97">
        <v>156.9672595466572</v>
      </c>
      <c r="AL1677" s="108">
        <v>9.9780298080011327E-5</v>
      </c>
      <c r="AM1677" s="111"/>
      <c r="AN1677" s="112">
        <v>12</v>
      </c>
      <c r="AO1677" s="113" t="s">
        <v>1266</v>
      </c>
      <c r="AP1677" s="113" t="s">
        <v>1267</v>
      </c>
      <c r="AQ1677" s="113" t="s">
        <v>1365</v>
      </c>
      <c r="AR1677" s="114" t="s">
        <v>1267</v>
      </c>
      <c r="AS1677" s="114"/>
      <c r="AT1677" s="107"/>
    </row>
    <row r="1678" spans="1:46" x14ac:dyDescent="0.25">
      <c r="A1678" s="106" t="s">
        <v>2684</v>
      </c>
      <c r="B1678" s="107" t="s">
        <v>1269</v>
      </c>
      <c r="C1678" s="107" t="s">
        <v>1257</v>
      </c>
      <c r="D1678" s="107" t="s">
        <v>34</v>
      </c>
      <c r="E1678" s="107" t="s">
        <v>22</v>
      </c>
      <c r="F1678" s="107" t="s">
        <v>23</v>
      </c>
      <c r="G1678" s="107" t="s">
        <v>24</v>
      </c>
      <c r="H1678" s="107" t="s">
        <v>2617</v>
      </c>
      <c r="I1678" s="107" t="s">
        <v>2145</v>
      </c>
      <c r="J1678" s="107"/>
      <c r="K1678" s="107" t="s">
        <v>2050</v>
      </c>
      <c r="L1678" s="108">
        <v>0.2626385534140081</v>
      </c>
      <c r="M1678" s="93">
        <v>0.25</v>
      </c>
      <c r="N1678" s="108">
        <v>0.24</v>
      </c>
      <c r="O1678" s="107" t="s">
        <v>3935</v>
      </c>
      <c r="P1678" s="107"/>
      <c r="Q1678" s="107" t="s">
        <v>1259</v>
      </c>
      <c r="R1678" s="107" t="s">
        <v>2052</v>
      </c>
      <c r="S1678" s="107"/>
      <c r="T1678" s="93">
        <v>0.64</v>
      </c>
      <c r="U1678" s="109">
        <v>25</v>
      </c>
      <c r="V1678" s="110">
        <v>45200</v>
      </c>
      <c r="W1678" s="110">
        <v>45930</v>
      </c>
      <c r="X1678" s="107" t="s">
        <v>4688</v>
      </c>
      <c r="Y1678" s="107"/>
      <c r="Z1678" s="107"/>
      <c r="AA1678" s="107"/>
      <c r="AB1678" s="107"/>
      <c r="AC1678" s="107"/>
      <c r="AD1678" s="107" t="s">
        <v>1264</v>
      </c>
      <c r="AE1678" s="110">
        <v>42390</v>
      </c>
      <c r="AF1678" s="106" t="s">
        <v>3341</v>
      </c>
      <c r="AG1678" s="108">
        <v>4.1867934766434258E-5</v>
      </c>
      <c r="AH1678" s="108">
        <v>4.3723208367954951E-5</v>
      </c>
      <c r="AI1678" s="108">
        <v>0.15096951306318351</v>
      </c>
      <c r="AJ1678" s="107" t="s">
        <v>1267</v>
      </c>
      <c r="AK1678" s="97">
        <v>160.88757592864681</v>
      </c>
      <c r="AL1678" s="108">
        <v>9.7701541870011106E-5</v>
      </c>
      <c r="AM1678" s="111"/>
      <c r="AN1678" s="112">
        <v>12</v>
      </c>
      <c r="AO1678" s="113" t="s">
        <v>1266</v>
      </c>
      <c r="AP1678" s="113" t="s">
        <v>1267</v>
      </c>
      <c r="AQ1678" s="113" t="s">
        <v>1365</v>
      </c>
      <c r="AR1678" s="114" t="s">
        <v>1267</v>
      </c>
      <c r="AS1678" s="114"/>
      <c r="AT1678" s="107"/>
    </row>
    <row r="1679" spans="1:46" x14ac:dyDescent="0.25">
      <c r="A1679" s="106" t="s">
        <v>2685</v>
      </c>
      <c r="B1679" s="107" t="s">
        <v>1271</v>
      </c>
      <c r="C1679" s="107" t="s">
        <v>1257</v>
      </c>
      <c r="D1679" s="107" t="s">
        <v>34</v>
      </c>
      <c r="E1679" s="107" t="s">
        <v>22</v>
      </c>
      <c r="F1679" s="107" t="s">
        <v>23</v>
      </c>
      <c r="G1679" s="107" t="s">
        <v>24</v>
      </c>
      <c r="H1679" s="107" t="s">
        <v>2617</v>
      </c>
      <c r="I1679" s="107" t="s">
        <v>2145</v>
      </c>
      <c r="J1679" s="107"/>
      <c r="K1679" s="107" t="s">
        <v>2050</v>
      </c>
      <c r="L1679" s="108">
        <v>0.2626385534140081</v>
      </c>
      <c r="M1679" s="93">
        <v>0.25</v>
      </c>
      <c r="N1679" s="108">
        <v>0.24</v>
      </c>
      <c r="O1679" s="107" t="s">
        <v>3935</v>
      </c>
      <c r="P1679" s="107"/>
      <c r="Q1679" s="107" t="s">
        <v>1259</v>
      </c>
      <c r="R1679" s="107" t="s">
        <v>2052</v>
      </c>
      <c r="S1679" s="107"/>
      <c r="T1679" s="93">
        <v>0.64</v>
      </c>
      <c r="U1679" s="109">
        <v>25</v>
      </c>
      <c r="V1679" s="110">
        <v>45200</v>
      </c>
      <c r="W1679" s="110">
        <v>45930</v>
      </c>
      <c r="X1679" s="107" t="s">
        <v>4688</v>
      </c>
      <c r="Y1679" s="107"/>
      <c r="Z1679" s="107"/>
      <c r="AA1679" s="107"/>
      <c r="AB1679" s="107"/>
      <c r="AC1679" s="107"/>
      <c r="AD1679" s="107" t="s">
        <v>1264</v>
      </c>
      <c r="AE1679" s="110">
        <v>42390</v>
      </c>
      <c r="AF1679" s="106" t="s">
        <v>3341</v>
      </c>
      <c r="AG1679" s="108">
        <v>4.1867934766434258E-5</v>
      </c>
      <c r="AH1679" s="108">
        <v>4.3723208367954951E-5</v>
      </c>
      <c r="AI1679" s="108">
        <v>0.15096951306318351</v>
      </c>
      <c r="AJ1679" s="107" t="s">
        <v>1267</v>
      </c>
      <c r="AK1679" s="97">
        <v>160.88757592864681</v>
      </c>
      <c r="AL1679" s="108">
        <v>9.7701541870011106E-5</v>
      </c>
      <c r="AM1679" s="111"/>
      <c r="AN1679" s="112">
        <v>12</v>
      </c>
      <c r="AO1679" s="113" t="s">
        <v>1266</v>
      </c>
      <c r="AP1679" s="113" t="s">
        <v>1267</v>
      </c>
      <c r="AQ1679" s="113" t="s">
        <v>1365</v>
      </c>
      <c r="AR1679" s="114" t="s">
        <v>1267</v>
      </c>
      <c r="AS1679" s="114"/>
      <c r="AT1679" s="107"/>
    </row>
    <row r="1680" spans="1:46" x14ac:dyDescent="0.25">
      <c r="A1680" s="106" t="s">
        <v>2686</v>
      </c>
      <c r="B1680" s="107" t="s">
        <v>1256</v>
      </c>
      <c r="C1680" s="107" t="s">
        <v>1257</v>
      </c>
      <c r="D1680" s="107" t="s">
        <v>34</v>
      </c>
      <c r="E1680" s="107" t="s">
        <v>22</v>
      </c>
      <c r="F1680" s="107" t="s">
        <v>23</v>
      </c>
      <c r="G1680" s="107" t="s">
        <v>557</v>
      </c>
      <c r="H1680" s="107" t="s">
        <v>2634</v>
      </c>
      <c r="I1680" s="107" t="s">
        <v>2048</v>
      </c>
      <c r="J1680" s="107" t="s">
        <v>2151</v>
      </c>
      <c r="K1680" s="107" t="s">
        <v>2050</v>
      </c>
      <c r="L1680" s="108">
        <v>1.03</v>
      </c>
      <c r="M1680" s="93">
        <v>1.35</v>
      </c>
      <c r="N1680" s="108">
        <v>0.95</v>
      </c>
      <c r="O1680" s="107" t="s">
        <v>2687</v>
      </c>
      <c r="P1680" s="107"/>
      <c r="Q1680" s="107" t="s">
        <v>1259</v>
      </c>
      <c r="R1680" s="107" t="s">
        <v>2080</v>
      </c>
      <c r="S1680" s="107"/>
      <c r="T1680" s="93">
        <v>1.34</v>
      </c>
      <c r="U1680" s="109">
        <v>45</v>
      </c>
      <c r="V1680" s="110">
        <v>45200</v>
      </c>
      <c r="W1680" s="110">
        <v>45930</v>
      </c>
      <c r="X1680" s="107" t="s">
        <v>4686</v>
      </c>
      <c r="Y1680" s="107" t="s">
        <v>2093</v>
      </c>
      <c r="Z1680" s="107"/>
      <c r="AA1680" s="107" t="s">
        <v>2048</v>
      </c>
      <c r="AB1680" s="107"/>
      <c r="AC1680" s="107"/>
      <c r="AD1680" s="107" t="s">
        <v>1264</v>
      </c>
      <c r="AE1680" s="110">
        <v>44669</v>
      </c>
      <c r="AF1680" s="106" t="s">
        <v>3898</v>
      </c>
      <c r="AG1680" s="108">
        <v>3.9199999999999999E-4</v>
      </c>
      <c r="AH1680" s="108">
        <v>0</v>
      </c>
      <c r="AI1680" s="108">
        <v>0.67</v>
      </c>
      <c r="AJ1680" s="107" t="s">
        <v>1267</v>
      </c>
      <c r="AK1680" s="97">
        <v>53.04</v>
      </c>
      <c r="AL1680" s="108">
        <v>2.2222222222222221E-4</v>
      </c>
      <c r="AM1680" s="111"/>
      <c r="AN1680" s="112">
        <v>15</v>
      </c>
      <c r="AO1680" s="113" t="s">
        <v>1266</v>
      </c>
      <c r="AP1680" s="113" t="s">
        <v>1267</v>
      </c>
      <c r="AQ1680" s="113" t="s">
        <v>1365</v>
      </c>
      <c r="AR1680" s="114" t="s">
        <v>1267</v>
      </c>
      <c r="AS1680" s="114"/>
      <c r="AT1680" s="107"/>
    </row>
    <row r="1681" spans="1:46" x14ac:dyDescent="0.25">
      <c r="A1681" s="106" t="s">
        <v>2688</v>
      </c>
      <c r="B1681" s="107" t="s">
        <v>1269</v>
      </c>
      <c r="C1681" s="107" t="s">
        <v>1257</v>
      </c>
      <c r="D1681" s="107" t="s">
        <v>34</v>
      </c>
      <c r="E1681" s="107" t="s">
        <v>22</v>
      </c>
      <c r="F1681" s="107" t="s">
        <v>23</v>
      </c>
      <c r="G1681" s="107" t="s">
        <v>557</v>
      </c>
      <c r="H1681" s="107" t="s">
        <v>2634</v>
      </c>
      <c r="I1681" s="107" t="s">
        <v>2048</v>
      </c>
      <c r="J1681" s="107" t="s">
        <v>2151</v>
      </c>
      <c r="K1681" s="107" t="s">
        <v>2050</v>
      </c>
      <c r="L1681" s="108">
        <v>1.1299999999999999</v>
      </c>
      <c r="M1681" s="93">
        <v>1.5</v>
      </c>
      <c r="N1681" s="108">
        <v>1.05</v>
      </c>
      <c r="O1681" s="107" t="s">
        <v>2687</v>
      </c>
      <c r="P1681" s="107"/>
      <c r="Q1681" s="107" t="s">
        <v>1259</v>
      </c>
      <c r="R1681" s="107" t="s">
        <v>2080</v>
      </c>
      <c r="S1681" s="107"/>
      <c r="T1681" s="93">
        <v>1.34</v>
      </c>
      <c r="U1681" s="109">
        <v>45</v>
      </c>
      <c r="V1681" s="110">
        <v>45200</v>
      </c>
      <c r="W1681" s="110">
        <v>45930</v>
      </c>
      <c r="X1681" s="107" t="s">
        <v>4686</v>
      </c>
      <c r="Y1681" s="107" t="s">
        <v>2093</v>
      </c>
      <c r="Z1681" s="107"/>
      <c r="AA1681" s="107" t="s">
        <v>2048</v>
      </c>
      <c r="AB1681" s="107"/>
      <c r="AC1681" s="107"/>
      <c r="AD1681" s="107" t="s">
        <v>1264</v>
      </c>
      <c r="AE1681" s="110">
        <v>44669</v>
      </c>
      <c r="AF1681" s="106" t="s">
        <v>3898</v>
      </c>
      <c r="AG1681" s="108">
        <v>4.3300000000000001E-4</v>
      </c>
      <c r="AH1681" s="108">
        <v>0</v>
      </c>
      <c r="AI1681" s="108">
        <v>0.74</v>
      </c>
      <c r="AJ1681" s="107" t="s">
        <v>1267</v>
      </c>
      <c r="AK1681" s="97">
        <v>45.69</v>
      </c>
      <c r="AL1681" s="108">
        <v>2.2222222222222221E-4</v>
      </c>
      <c r="AM1681" s="111"/>
      <c r="AN1681" s="112">
        <v>15</v>
      </c>
      <c r="AO1681" s="113" t="s">
        <v>1266</v>
      </c>
      <c r="AP1681" s="113" t="s">
        <v>1267</v>
      </c>
      <c r="AQ1681" s="113" t="s">
        <v>1365</v>
      </c>
      <c r="AR1681" s="114" t="s">
        <v>1267</v>
      </c>
      <c r="AS1681" s="114"/>
      <c r="AT1681" s="107"/>
    </row>
    <row r="1682" spans="1:46" x14ac:dyDescent="0.25">
      <c r="A1682" s="106" t="s">
        <v>2689</v>
      </c>
      <c r="B1682" s="107" t="s">
        <v>1271</v>
      </c>
      <c r="C1682" s="107" t="s">
        <v>1257</v>
      </c>
      <c r="D1682" s="107" t="s">
        <v>34</v>
      </c>
      <c r="E1682" s="107" t="s">
        <v>22</v>
      </c>
      <c r="F1682" s="107" t="s">
        <v>23</v>
      </c>
      <c r="G1682" s="107" t="s">
        <v>557</v>
      </c>
      <c r="H1682" s="107" t="s">
        <v>2634</v>
      </c>
      <c r="I1682" s="107" t="s">
        <v>2048</v>
      </c>
      <c r="J1682" s="107" t="s">
        <v>2151</v>
      </c>
      <c r="K1682" s="107" t="s">
        <v>2050</v>
      </c>
      <c r="L1682" s="108">
        <v>1.1599999999999999</v>
      </c>
      <c r="M1682" s="93">
        <v>1.65</v>
      </c>
      <c r="N1682" s="108">
        <v>1.07</v>
      </c>
      <c r="O1682" s="107" t="s">
        <v>2687</v>
      </c>
      <c r="P1682" s="107"/>
      <c r="Q1682" s="107" t="s">
        <v>1259</v>
      </c>
      <c r="R1682" s="107" t="s">
        <v>2080</v>
      </c>
      <c r="S1682" s="107"/>
      <c r="T1682" s="93">
        <v>1.34</v>
      </c>
      <c r="U1682" s="109">
        <v>45</v>
      </c>
      <c r="V1682" s="110">
        <v>45200</v>
      </c>
      <c r="W1682" s="110">
        <v>45930</v>
      </c>
      <c r="X1682" s="107" t="s">
        <v>4686</v>
      </c>
      <c r="Y1682" s="107" t="s">
        <v>2093</v>
      </c>
      <c r="Z1682" s="107"/>
      <c r="AA1682" s="107" t="s">
        <v>2048</v>
      </c>
      <c r="AB1682" s="107"/>
      <c r="AC1682" s="107"/>
      <c r="AD1682" s="107" t="s">
        <v>1264</v>
      </c>
      <c r="AE1682" s="110">
        <v>44669</v>
      </c>
      <c r="AF1682" s="106" t="s">
        <v>3898</v>
      </c>
      <c r="AG1682" s="108">
        <v>4.4200000000000001E-4</v>
      </c>
      <c r="AH1682" s="108">
        <v>0</v>
      </c>
      <c r="AI1682" s="108">
        <v>0.76</v>
      </c>
      <c r="AJ1682" s="107" t="s">
        <v>1267</v>
      </c>
      <c r="AK1682" s="97">
        <v>44.34</v>
      </c>
      <c r="AL1682" s="108">
        <v>2.2222222222222221E-4</v>
      </c>
      <c r="AM1682" s="111"/>
      <c r="AN1682" s="112">
        <v>15</v>
      </c>
      <c r="AO1682" s="113" t="s">
        <v>1266</v>
      </c>
      <c r="AP1682" s="113" t="s">
        <v>1267</v>
      </c>
      <c r="AQ1682" s="113" t="s">
        <v>1365</v>
      </c>
      <c r="AR1682" s="114" t="s">
        <v>1267</v>
      </c>
      <c r="AS1682" s="114"/>
      <c r="AT1682" s="107"/>
    </row>
    <row r="1683" spans="1:46" x14ac:dyDescent="0.25">
      <c r="A1683" s="106" t="s">
        <v>2690</v>
      </c>
      <c r="B1683" s="107" t="s">
        <v>1256</v>
      </c>
      <c r="C1683" s="107" t="s">
        <v>1257</v>
      </c>
      <c r="D1683" s="107" t="s">
        <v>34</v>
      </c>
      <c r="E1683" s="107" t="s">
        <v>22</v>
      </c>
      <c r="F1683" s="107" t="s">
        <v>23</v>
      </c>
      <c r="G1683" s="107" t="s">
        <v>557</v>
      </c>
      <c r="H1683" s="107" t="s">
        <v>2634</v>
      </c>
      <c r="I1683" s="107" t="s">
        <v>2048</v>
      </c>
      <c r="J1683" s="107" t="s">
        <v>2156</v>
      </c>
      <c r="K1683" s="107" t="s">
        <v>2050</v>
      </c>
      <c r="L1683" s="108">
        <v>0.3</v>
      </c>
      <c r="M1683" s="93">
        <v>0.3</v>
      </c>
      <c r="N1683" s="108">
        <v>0.28000000000000003</v>
      </c>
      <c r="O1683" s="107" t="s">
        <v>2691</v>
      </c>
      <c r="P1683" s="107"/>
      <c r="Q1683" s="107" t="s">
        <v>1259</v>
      </c>
      <c r="R1683" s="107" t="s">
        <v>2080</v>
      </c>
      <c r="S1683" s="107"/>
      <c r="T1683" s="93">
        <v>0.83</v>
      </c>
      <c r="U1683" s="109">
        <v>45</v>
      </c>
      <c r="V1683" s="110">
        <v>45200</v>
      </c>
      <c r="W1683" s="110">
        <v>45930</v>
      </c>
      <c r="X1683" s="107" t="s">
        <v>4686</v>
      </c>
      <c r="Y1683" s="107" t="s">
        <v>2093</v>
      </c>
      <c r="Z1683" s="107"/>
      <c r="AA1683" s="107" t="s">
        <v>2048</v>
      </c>
      <c r="AB1683" s="107"/>
      <c r="AC1683" s="107"/>
      <c r="AD1683" s="107" t="s">
        <v>1264</v>
      </c>
      <c r="AE1683" s="110">
        <v>44669</v>
      </c>
      <c r="AF1683" s="106" t="s">
        <v>3898</v>
      </c>
      <c r="AG1683" s="108">
        <v>1.15E-4</v>
      </c>
      <c r="AH1683" s="108">
        <v>0</v>
      </c>
      <c r="AI1683" s="108">
        <v>0.32</v>
      </c>
      <c r="AJ1683" s="107" t="s">
        <v>1267</v>
      </c>
      <c r="AK1683" s="97">
        <v>138.27000000000001</v>
      </c>
      <c r="AL1683" s="108">
        <v>0</v>
      </c>
      <c r="AM1683" s="111"/>
      <c r="AN1683" s="112">
        <v>15</v>
      </c>
      <c r="AO1683" s="113" t="s">
        <v>1266</v>
      </c>
      <c r="AP1683" s="113" t="s">
        <v>1267</v>
      </c>
      <c r="AQ1683" s="113" t="s">
        <v>1365</v>
      </c>
      <c r="AR1683" s="114" t="s">
        <v>1267</v>
      </c>
      <c r="AS1683" s="114"/>
      <c r="AT1683" s="107"/>
    </row>
    <row r="1684" spans="1:46" x14ac:dyDescent="0.25">
      <c r="A1684" s="106" t="s">
        <v>2692</v>
      </c>
      <c r="B1684" s="107" t="s">
        <v>1269</v>
      </c>
      <c r="C1684" s="107" t="s">
        <v>1257</v>
      </c>
      <c r="D1684" s="107" t="s">
        <v>34</v>
      </c>
      <c r="E1684" s="107" t="s">
        <v>22</v>
      </c>
      <c r="F1684" s="107" t="s">
        <v>23</v>
      </c>
      <c r="G1684" s="107" t="s">
        <v>557</v>
      </c>
      <c r="H1684" s="107" t="s">
        <v>2634</v>
      </c>
      <c r="I1684" s="107" t="s">
        <v>2048</v>
      </c>
      <c r="J1684" s="107" t="s">
        <v>2156</v>
      </c>
      <c r="K1684" s="107" t="s">
        <v>2050</v>
      </c>
      <c r="L1684" s="108">
        <v>0.33</v>
      </c>
      <c r="M1684" s="93">
        <v>0.45</v>
      </c>
      <c r="N1684" s="108">
        <v>0.31</v>
      </c>
      <c r="O1684" s="107" t="s">
        <v>2691</v>
      </c>
      <c r="P1684" s="107"/>
      <c r="Q1684" s="107" t="s">
        <v>1259</v>
      </c>
      <c r="R1684" s="107" t="s">
        <v>2080</v>
      </c>
      <c r="S1684" s="107"/>
      <c r="T1684" s="93">
        <v>0.83</v>
      </c>
      <c r="U1684" s="109">
        <v>45</v>
      </c>
      <c r="V1684" s="110">
        <v>45200</v>
      </c>
      <c r="W1684" s="110">
        <v>45930</v>
      </c>
      <c r="X1684" s="107" t="s">
        <v>4686</v>
      </c>
      <c r="Y1684" s="107" t="s">
        <v>2093</v>
      </c>
      <c r="Z1684" s="107"/>
      <c r="AA1684" s="107" t="s">
        <v>2048</v>
      </c>
      <c r="AB1684" s="107"/>
      <c r="AC1684" s="107"/>
      <c r="AD1684" s="107" t="s">
        <v>1264</v>
      </c>
      <c r="AE1684" s="110">
        <v>44669</v>
      </c>
      <c r="AF1684" s="106" t="s">
        <v>3898</v>
      </c>
      <c r="AG1684" s="108">
        <v>1.27E-4</v>
      </c>
      <c r="AH1684" s="108">
        <v>0</v>
      </c>
      <c r="AI1684" s="108">
        <v>0.35</v>
      </c>
      <c r="AJ1684" s="107" t="s">
        <v>1267</v>
      </c>
      <c r="AK1684" s="97">
        <v>122.18</v>
      </c>
      <c r="AL1684" s="108">
        <v>0</v>
      </c>
      <c r="AM1684" s="111"/>
      <c r="AN1684" s="112">
        <v>15</v>
      </c>
      <c r="AO1684" s="113" t="s">
        <v>1266</v>
      </c>
      <c r="AP1684" s="113" t="s">
        <v>1267</v>
      </c>
      <c r="AQ1684" s="113" t="s">
        <v>1365</v>
      </c>
      <c r="AR1684" s="114" t="s">
        <v>1267</v>
      </c>
      <c r="AS1684" s="114"/>
      <c r="AT1684" s="107"/>
    </row>
    <row r="1685" spans="1:46" x14ac:dyDescent="0.25">
      <c r="A1685" s="106" t="s">
        <v>2693</v>
      </c>
      <c r="B1685" s="107" t="s">
        <v>1271</v>
      </c>
      <c r="C1685" s="107" t="s">
        <v>1257</v>
      </c>
      <c r="D1685" s="107" t="s">
        <v>34</v>
      </c>
      <c r="E1685" s="107" t="s">
        <v>22</v>
      </c>
      <c r="F1685" s="107" t="s">
        <v>23</v>
      </c>
      <c r="G1685" s="107" t="s">
        <v>557</v>
      </c>
      <c r="H1685" s="107" t="s">
        <v>2634</v>
      </c>
      <c r="I1685" s="107" t="s">
        <v>2048</v>
      </c>
      <c r="J1685" s="107" t="s">
        <v>2156</v>
      </c>
      <c r="K1685" s="107" t="s">
        <v>2050</v>
      </c>
      <c r="L1685" s="108">
        <v>0.34</v>
      </c>
      <c r="M1685" s="93">
        <v>0.6</v>
      </c>
      <c r="N1685" s="108">
        <v>0.32</v>
      </c>
      <c r="O1685" s="107" t="s">
        <v>2691</v>
      </c>
      <c r="P1685" s="107"/>
      <c r="Q1685" s="107" t="s">
        <v>1259</v>
      </c>
      <c r="R1685" s="107" t="s">
        <v>2080</v>
      </c>
      <c r="S1685" s="107"/>
      <c r="T1685" s="93">
        <v>0.83</v>
      </c>
      <c r="U1685" s="109">
        <v>45</v>
      </c>
      <c r="V1685" s="110">
        <v>45200</v>
      </c>
      <c r="W1685" s="110">
        <v>45930</v>
      </c>
      <c r="X1685" s="107" t="s">
        <v>4686</v>
      </c>
      <c r="Y1685" s="107" t="s">
        <v>2093</v>
      </c>
      <c r="Z1685" s="107"/>
      <c r="AA1685" s="107" t="s">
        <v>2048</v>
      </c>
      <c r="AB1685" s="107"/>
      <c r="AC1685" s="107"/>
      <c r="AD1685" s="107" t="s">
        <v>1264</v>
      </c>
      <c r="AE1685" s="110">
        <v>44669</v>
      </c>
      <c r="AF1685" s="106" t="s">
        <v>3898</v>
      </c>
      <c r="AG1685" s="108">
        <v>1.2999999999999999E-4</v>
      </c>
      <c r="AH1685" s="108">
        <v>0</v>
      </c>
      <c r="AI1685" s="108">
        <v>0.36</v>
      </c>
      <c r="AJ1685" s="107" t="s">
        <v>1267</v>
      </c>
      <c r="AK1685" s="97">
        <v>119.27</v>
      </c>
      <c r="AL1685" s="108">
        <v>0</v>
      </c>
      <c r="AM1685" s="111"/>
      <c r="AN1685" s="112">
        <v>15</v>
      </c>
      <c r="AO1685" s="113" t="s">
        <v>1266</v>
      </c>
      <c r="AP1685" s="113" t="s">
        <v>1267</v>
      </c>
      <c r="AQ1685" s="113" t="s">
        <v>1365</v>
      </c>
      <c r="AR1685" s="114" t="s">
        <v>1267</v>
      </c>
      <c r="AS1685" s="114"/>
      <c r="AT1685" s="107"/>
    </row>
    <row r="1686" spans="1:46" x14ac:dyDescent="0.25">
      <c r="A1686" s="106" t="s">
        <v>2694</v>
      </c>
      <c r="B1686" s="107" t="s">
        <v>1256</v>
      </c>
      <c r="C1686" s="107" t="s">
        <v>1257</v>
      </c>
      <c r="D1686" s="107" t="s">
        <v>34</v>
      </c>
      <c r="E1686" s="107" t="s">
        <v>22</v>
      </c>
      <c r="F1686" s="107" t="s">
        <v>23</v>
      </c>
      <c r="G1686" s="107" t="s">
        <v>557</v>
      </c>
      <c r="H1686" s="107" t="s">
        <v>2617</v>
      </c>
      <c r="I1686" s="107" t="s">
        <v>2065</v>
      </c>
      <c r="J1686" s="107" t="s">
        <v>2049</v>
      </c>
      <c r="K1686" s="107" t="s">
        <v>2050</v>
      </c>
      <c r="L1686" s="108">
        <v>0.53</v>
      </c>
      <c r="M1686" s="93">
        <v>0.9</v>
      </c>
      <c r="N1686" s="108">
        <v>0.49</v>
      </c>
      <c r="O1686" s="107" t="s">
        <v>2695</v>
      </c>
      <c r="P1686" s="107"/>
      <c r="Q1686" s="107" t="s">
        <v>1259</v>
      </c>
      <c r="R1686" s="107" t="s">
        <v>2052</v>
      </c>
      <c r="S1686" s="107"/>
      <c r="T1686" s="93">
        <v>2.3199999999999998</v>
      </c>
      <c r="U1686" s="109">
        <v>25</v>
      </c>
      <c r="V1686" s="110">
        <v>45200</v>
      </c>
      <c r="W1686" s="110">
        <v>45930</v>
      </c>
      <c r="X1686" s="107" t="s">
        <v>4686</v>
      </c>
      <c r="Y1686" s="107" t="s">
        <v>2054</v>
      </c>
      <c r="Z1686" s="107"/>
      <c r="AA1686" s="107" t="s">
        <v>2065</v>
      </c>
      <c r="AB1686" s="107"/>
      <c r="AC1686" s="107"/>
      <c r="AD1686" s="107" t="s">
        <v>1264</v>
      </c>
      <c r="AE1686" s="110">
        <v>42390</v>
      </c>
      <c r="AF1686" s="106" t="s">
        <v>3341</v>
      </c>
      <c r="AG1686" s="108">
        <v>9.8879590618600074E-5</v>
      </c>
      <c r="AH1686" s="108">
        <v>1.0326119423070211E-4</v>
      </c>
      <c r="AI1686" s="108">
        <v>9.8357246955324246E-2</v>
      </c>
      <c r="AJ1686" s="107" t="s">
        <v>1267</v>
      </c>
      <c r="AK1686" s="97">
        <v>261.54434789865161</v>
      </c>
      <c r="AL1686" s="108">
        <v>2.3074193931002621E-4</v>
      </c>
      <c r="AM1686" s="111"/>
      <c r="AN1686" s="112">
        <v>15</v>
      </c>
      <c r="AO1686" s="113" t="s">
        <v>1266</v>
      </c>
      <c r="AP1686" s="113" t="s">
        <v>1267</v>
      </c>
      <c r="AQ1686" s="113" t="s">
        <v>1365</v>
      </c>
      <c r="AR1686" s="114" t="s">
        <v>1267</v>
      </c>
      <c r="AS1686" s="114"/>
      <c r="AT1686" s="107"/>
    </row>
    <row r="1687" spans="1:46" x14ac:dyDescent="0.25">
      <c r="A1687" s="106" t="s">
        <v>2696</v>
      </c>
      <c r="B1687" s="107" t="s">
        <v>1269</v>
      </c>
      <c r="C1687" s="107" t="s">
        <v>1257</v>
      </c>
      <c r="D1687" s="107" t="s">
        <v>34</v>
      </c>
      <c r="E1687" s="107" t="s">
        <v>22</v>
      </c>
      <c r="F1687" s="107" t="s">
        <v>23</v>
      </c>
      <c r="G1687" s="107" t="s">
        <v>557</v>
      </c>
      <c r="H1687" s="107" t="s">
        <v>2617</v>
      </c>
      <c r="I1687" s="107" t="s">
        <v>2065</v>
      </c>
      <c r="J1687" s="107" t="s">
        <v>2049</v>
      </c>
      <c r="K1687" s="107" t="s">
        <v>2050</v>
      </c>
      <c r="L1687" s="108">
        <v>0.8</v>
      </c>
      <c r="M1687" s="93">
        <v>0.9</v>
      </c>
      <c r="N1687" s="108">
        <v>0.75</v>
      </c>
      <c r="O1687" s="107" t="s">
        <v>2695</v>
      </c>
      <c r="P1687" s="107"/>
      <c r="Q1687" s="107" t="s">
        <v>1259</v>
      </c>
      <c r="R1687" s="107" t="s">
        <v>2052</v>
      </c>
      <c r="S1687" s="107"/>
      <c r="T1687" s="93">
        <v>2.3199999999999998</v>
      </c>
      <c r="U1687" s="109">
        <v>25</v>
      </c>
      <c r="V1687" s="110">
        <v>45200</v>
      </c>
      <c r="W1687" s="110">
        <v>45930</v>
      </c>
      <c r="X1687" s="107" t="s">
        <v>4686</v>
      </c>
      <c r="Y1687" s="107" t="s">
        <v>2054</v>
      </c>
      <c r="Z1687" s="107"/>
      <c r="AA1687" s="107" t="s">
        <v>2065</v>
      </c>
      <c r="AB1687" s="107"/>
      <c r="AC1687" s="107"/>
      <c r="AD1687" s="107" t="s">
        <v>1264</v>
      </c>
      <c r="AE1687" s="110">
        <v>42390</v>
      </c>
      <c r="AF1687" s="106" t="s">
        <v>3341</v>
      </c>
      <c r="AG1687" s="108">
        <v>1.3273026128082351E-4</v>
      </c>
      <c r="AH1687" s="108">
        <v>1.386118733367082E-4</v>
      </c>
      <c r="AI1687" s="108">
        <v>0.13202909726435419</v>
      </c>
      <c r="AJ1687" s="107" t="s">
        <v>1267</v>
      </c>
      <c r="AK1687" s="97">
        <v>187.8825061831528</v>
      </c>
      <c r="AL1687" s="108">
        <v>3.0973467529003498E-4</v>
      </c>
      <c r="AM1687" s="111"/>
      <c r="AN1687" s="112">
        <v>15</v>
      </c>
      <c r="AO1687" s="113" t="s">
        <v>1266</v>
      </c>
      <c r="AP1687" s="113" t="s">
        <v>1267</v>
      </c>
      <c r="AQ1687" s="113" t="s">
        <v>1365</v>
      </c>
      <c r="AR1687" s="114" t="s">
        <v>1267</v>
      </c>
      <c r="AS1687" s="114"/>
      <c r="AT1687" s="107"/>
    </row>
    <row r="1688" spans="1:46" x14ac:dyDescent="0.25">
      <c r="A1688" s="106" t="s">
        <v>2697</v>
      </c>
      <c r="B1688" s="107" t="s">
        <v>1271</v>
      </c>
      <c r="C1688" s="107" t="s">
        <v>1257</v>
      </c>
      <c r="D1688" s="107" t="s">
        <v>34</v>
      </c>
      <c r="E1688" s="107" t="s">
        <v>22</v>
      </c>
      <c r="F1688" s="107" t="s">
        <v>23</v>
      </c>
      <c r="G1688" s="107" t="s">
        <v>557</v>
      </c>
      <c r="H1688" s="107" t="s">
        <v>2617</v>
      </c>
      <c r="I1688" s="107" t="s">
        <v>2065</v>
      </c>
      <c r="J1688" s="107" t="s">
        <v>2049</v>
      </c>
      <c r="K1688" s="107" t="s">
        <v>2050</v>
      </c>
      <c r="L1688" s="108">
        <v>0.8</v>
      </c>
      <c r="M1688" s="93">
        <v>0.9</v>
      </c>
      <c r="N1688" s="108">
        <v>0.75</v>
      </c>
      <c r="O1688" s="107" t="s">
        <v>2695</v>
      </c>
      <c r="P1688" s="107"/>
      <c r="Q1688" s="107" t="s">
        <v>1259</v>
      </c>
      <c r="R1688" s="107" t="s">
        <v>2052</v>
      </c>
      <c r="S1688" s="107"/>
      <c r="T1688" s="93">
        <v>2.3199999999999998</v>
      </c>
      <c r="U1688" s="109">
        <v>25</v>
      </c>
      <c r="V1688" s="110">
        <v>45200</v>
      </c>
      <c r="W1688" s="110">
        <v>45930</v>
      </c>
      <c r="X1688" s="107" t="s">
        <v>4686</v>
      </c>
      <c r="Y1688" s="107" t="s">
        <v>2054</v>
      </c>
      <c r="Z1688" s="107"/>
      <c r="AA1688" s="107" t="s">
        <v>2065</v>
      </c>
      <c r="AB1688" s="107"/>
      <c r="AC1688" s="107"/>
      <c r="AD1688" s="107" t="s">
        <v>1264</v>
      </c>
      <c r="AE1688" s="110">
        <v>42390</v>
      </c>
      <c r="AF1688" s="106" t="s">
        <v>3341</v>
      </c>
      <c r="AG1688" s="108">
        <v>1.3273026128082351E-4</v>
      </c>
      <c r="AH1688" s="108">
        <v>1.386118733367082E-4</v>
      </c>
      <c r="AI1688" s="108">
        <v>0.13202909726435419</v>
      </c>
      <c r="AJ1688" s="107" t="s">
        <v>1267</v>
      </c>
      <c r="AK1688" s="97">
        <v>187.8825061831528</v>
      </c>
      <c r="AL1688" s="108">
        <v>3.0973467529003498E-4</v>
      </c>
      <c r="AM1688" s="111"/>
      <c r="AN1688" s="112">
        <v>15</v>
      </c>
      <c r="AO1688" s="113" t="s">
        <v>1266</v>
      </c>
      <c r="AP1688" s="113" t="s">
        <v>1267</v>
      </c>
      <c r="AQ1688" s="113" t="s">
        <v>1365</v>
      </c>
      <c r="AR1688" s="114" t="s">
        <v>1267</v>
      </c>
      <c r="AS1688" s="114"/>
      <c r="AT1688" s="107"/>
    </row>
    <row r="1689" spans="1:46" x14ac:dyDescent="0.25">
      <c r="A1689" s="106" t="s">
        <v>2698</v>
      </c>
      <c r="B1689" s="107" t="s">
        <v>1256</v>
      </c>
      <c r="C1689" s="107" t="s">
        <v>1257</v>
      </c>
      <c r="D1689" s="107" t="s">
        <v>34</v>
      </c>
      <c r="E1689" s="107" t="s">
        <v>22</v>
      </c>
      <c r="F1689" s="107" t="s">
        <v>23</v>
      </c>
      <c r="G1689" s="107" t="s">
        <v>1175</v>
      </c>
      <c r="H1689" s="107" t="s">
        <v>2617</v>
      </c>
      <c r="I1689" s="107" t="s">
        <v>2123</v>
      </c>
      <c r="J1689" s="107" t="s">
        <v>2165</v>
      </c>
      <c r="K1689" s="107" t="s">
        <v>2050</v>
      </c>
      <c r="L1689" s="108">
        <v>15.90919067169534</v>
      </c>
      <c r="M1689" s="93">
        <v>8</v>
      </c>
      <c r="N1689" s="108">
        <v>14.24</v>
      </c>
      <c r="O1689" s="107" t="s">
        <v>2699</v>
      </c>
      <c r="P1689" s="107"/>
      <c r="Q1689" s="107" t="s">
        <v>1259</v>
      </c>
      <c r="R1689" s="107" t="s">
        <v>2052</v>
      </c>
      <c r="S1689" s="107"/>
      <c r="T1689" s="93">
        <v>22.18</v>
      </c>
      <c r="U1689" s="109">
        <v>25</v>
      </c>
      <c r="V1689" s="110">
        <v>45200</v>
      </c>
      <c r="W1689" s="110">
        <v>45930</v>
      </c>
      <c r="X1689" s="107" t="s">
        <v>4687</v>
      </c>
      <c r="Y1689" s="107" t="s">
        <v>2167</v>
      </c>
      <c r="Z1689" s="107"/>
      <c r="AA1689" s="107" t="s">
        <v>2128</v>
      </c>
      <c r="AB1689" s="107"/>
      <c r="AC1689" s="107"/>
      <c r="AD1689" s="107" t="s">
        <v>1264</v>
      </c>
      <c r="AE1689" s="110">
        <v>42390</v>
      </c>
      <c r="AF1689" s="106" t="s">
        <v>3341</v>
      </c>
      <c r="AG1689" s="108">
        <v>2.5361278782986881E-3</v>
      </c>
      <c r="AH1689" s="108">
        <v>2.6485100898631432E-3</v>
      </c>
      <c r="AI1689" s="108">
        <v>0.26387442238758829</v>
      </c>
      <c r="AJ1689" s="107" t="s">
        <v>1267</v>
      </c>
      <c r="AK1689" s="97">
        <v>80.372374197172249</v>
      </c>
      <c r="AL1689" s="108">
        <v>5.918218929870672E-3</v>
      </c>
      <c r="AM1689" s="111"/>
      <c r="AN1689" s="112">
        <v>15</v>
      </c>
      <c r="AO1689" s="113" t="s">
        <v>1266</v>
      </c>
      <c r="AP1689" s="113" t="s">
        <v>1267</v>
      </c>
      <c r="AQ1689" s="113" t="s">
        <v>1365</v>
      </c>
      <c r="AR1689" s="114" t="s">
        <v>1267</v>
      </c>
      <c r="AS1689" s="114"/>
      <c r="AT1689" s="107"/>
    </row>
    <row r="1690" spans="1:46" x14ac:dyDescent="0.25">
      <c r="A1690" s="106" t="s">
        <v>2700</v>
      </c>
      <c r="B1690" s="107" t="s">
        <v>1256</v>
      </c>
      <c r="C1690" s="107" t="s">
        <v>1257</v>
      </c>
      <c r="D1690" s="107" t="s">
        <v>34</v>
      </c>
      <c r="E1690" s="107" t="s">
        <v>22</v>
      </c>
      <c r="F1690" s="107" t="s">
        <v>23</v>
      </c>
      <c r="G1690" s="107" t="s">
        <v>1175</v>
      </c>
      <c r="H1690" s="107" t="s">
        <v>2617</v>
      </c>
      <c r="I1690" s="107" t="s">
        <v>2123</v>
      </c>
      <c r="J1690" s="107" t="s">
        <v>2169</v>
      </c>
      <c r="K1690" s="107" t="s">
        <v>2050</v>
      </c>
      <c r="L1690" s="108">
        <v>7.7226910812374294</v>
      </c>
      <c r="M1690" s="93">
        <v>8</v>
      </c>
      <c r="N1690" s="108">
        <v>6.91</v>
      </c>
      <c r="O1690" s="107" t="s">
        <v>2701</v>
      </c>
      <c r="P1690" s="107"/>
      <c r="Q1690" s="107" t="s">
        <v>1259</v>
      </c>
      <c r="R1690" s="107" t="s">
        <v>2052</v>
      </c>
      <c r="S1690" s="107"/>
      <c r="T1690" s="93">
        <v>22.18</v>
      </c>
      <c r="U1690" s="109">
        <v>25</v>
      </c>
      <c r="V1690" s="110">
        <v>45200</v>
      </c>
      <c r="W1690" s="110">
        <v>45930</v>
      </c>
      <c r="X1690" s="107" t="s">
        <v>4687</v>
      </c>
      <c r="Y1690" s="107" t="s">
        <v>2167</v>
      </c>
      <c r="Z1690" s="107"/>
      <c r="AA1690" s="107" t="s">
        <v>2128</v>
      </c>
      <c r="AB1690" s="107"/>
      <c r="AC1690" s="107"/>
      <c r="AD1690" s="107" t="s">
        <v>1264</v>
      </c>
      <c r="AE1690" s="110">
        <v>42390</v>
      </c>
      <c r="AF1690" s="106" t="s">
        <v>3341</v>
      </c>
      <c r="AG1690" s="108">
        <v>1.2310954435577051E-3</v>
      </c>
      <c r="AH1690" s="108">
        <v>1.285648382223697E-3</v>
      </c>
      <c r="AI1690" s="108">
        <v>0.12809078037922281</v>
      </c>
      <c r="AJ1690" s="107" t="s">
        <v>1267</v>
      </c>
      <c r="AK1690" s="97">
        <v>194.49819000390329</v>
      </c>
      <c r="AL1690" s="108">
        <v>2.872841082220327E-3</v>
      </c>
      <c r="AM1690" s="111"/>
      <c r="AN1690" s="112">
        <v>15</v>
      </c>
      <c r="AO1690" s="113" t="s">
        <v>1266</v>
      </c>
      <c r="AP1690" s="113" t="s">
        <v>1267</v>
      </c>
      <c r="AQ1690" s="113" t="s">
        <v>1365</v>
      </c>
      <c r="AR1690" s="114" t="s">
        <v>1267</v>
      </c>
      <c r="AS1690" s="114"/>
      <c r="AT1690" s="107"/>
    </row>
    <row r="1691" spans="1:46" x14ac:dyDescent="0.25">
      <c r="A1691" s="106" t="s">
        <v>2702</v>
      </c>
      <c r="B1691" s="107" t="s">
        <v>1269</v>
      </c>
      <c r="C1691" s="107" t="s">
        <v>1257</v>
      </c>
      <c r="D1691" s="107" t="s">
        <v>34</v>
      </c>
      <c r="E1691" s="107" t="s">
        <v>22</v>
      </c>
      <c r="F1691" s="107" t="s">
        <v>23</v>
      </c>
      <c r="G1691" s="107" t="s">
        <v>1175</v>
      </c>
      <c r="H1691" s="107" t="s">
        <v>2617</v>
      </c>
      <c r="I1691" s="107" t="s">
        <v>2123</v>
      </c>
      <c r="J1691" s="107" t="s">
        <v>2165</v>
      </c>
      <c r="K1691" s="107" t="s">
        <v>2050</v>
      </c>
      <c r="L1691" s="108">
        <v>18.155588511534301</v>
      </c>
      <c r="M1691" s="93">
        <v>8</v>
      </c>
      <c r="N1691" s="108">
        <v>16.239999999999998</v>
      </c>
      <c r="O1691" s="107" t="s">
        <v>2699</v>
      </c>
      <c r="P1691" s="107"/>
      <c r="Q1691" s="107" t="s">
        <v>1259</v>
      </c>
      <c r="R1691" s="107" t="s">
        <v>2052</v>
      </c>
      <c r="S1691" s="107"/>
      <c r="T1691" s="93">
        <v>22.18</v>
      </c>
      <c r="U1691" s="109">
        <v>25</v>
      </c>
      <c r="V1691" s="110">
        <v>45200</v>
      </c>
      <c r="W1691" s="110">
        <v>45930</v>
      </c>
      <c r="X1691" s="107" t="s">
        <v>4687</v>
      </c>
      <c r="Y1691" s="107" t="s">
        <v>2167</v>
      </c>
      <c r="Z1691" s="107"/>
      <c r="AA1691" s="107" t="s">
        <v>2128</v>
      </c>
      <c r="AB1691" s="107"/>
      <c r="AC1691" s="107"/>
      <c r="AD1691" s="107" t="s">
        <v>1264</v>
      </c>
      <c r="AE1691" s="110">
        <v>42390</v>
      </c>
      <c r="AF1691" s="106" t="s">
        <v>3341</v>
      </c>
      <c r="AG1691" s="108">
        <v>2.8942323416201051E-3</v>
      </c>
      <c r="AH1691" s="108">
        <v>3.0224830635635241E-3</v>
      </c>
      <c r="AI1691" s="108">
        <v>0.30113382449500342</v>
      </c>
      <c r="AJ1691" s="107" t="s">
        <v>1267</v>
      </c>
      <c r="AK1691" s="97">
        <v>67.051563544411451</v>
      </c>
      <c r="AL1691" s="108">
        <v>6.7538789262907651E-3</v>
      </c>
      <c r="AM1691" s="111"/>
      <c r="AN1691" s="112">
        <v>15</v>
      </c>
      <c r="AO1691" s="113" t="s">
        <v>1266</v>
      </c>
      <c r="AP1691" s="113" t="s">
        <v>1267</v>
      </c>
      <c r="AQ1691" s="113" t="s">
        <v>1365</v>
      </c>
      <c r="AR1691" s="114" t="s">
        <v>1267</v>
      </c>
      <c r="AS1691" s="114"/>
      <c r="AT1691" s="107"/>
    </row>
    <row r="1692" spans="1:46" x14ac:dyDescent="0.25">
      <c r="A1692" s="106" t="s">
        <v>2703</v>
      </c>
      <c r="B1692" s="107" t="s">
        <v>1269</v>
      </c>
      <c r="C1692" s="107" t="s">
        <v>1257</v>
      </c>
      <c r="D1692" s="107" t="s">
        <v>34</v>
      </c>
      <c r="E1692" s="107" t="s">
        <v>22</v>
      </c>
      <c r="F1692" s="107" t="s">
        <v>23</v>
      </c>
      <c r="G1692" s="107" t="s">
        <v>1175</v>
      </c>
      <c r="H1692" s="107" t="s">
        <v>2617</v>
      </c>
      <c r="I1692" s="107" t="s">
        <v>2123</v>
      </c>
      <c r="J1692" s="107" t="s">
        <v>2169</v>
      </c>
      <c r="K1692" s="107" t="s">
        <v>2050</v>
      </c>
      <c r="L1692" s="108">
        <v>10.673183766399051</v>
      </c>
      <c r="M1692" s="93">
        <v>8</v>
      </c>
      <c r="N1692" s="108">
        <v>9.5500000000000007</v>
      </c>
      <c r="O1692" s="107" t="s">
        <v>2701</v>
      </c>
      <c r="P1692" s="107"/>
      <c r="Q1692" s="107" t="s">
        <v>1259</v>
      </c>
      <c r="R1692" s="107" t="s">
        <v>2052</v>
      </c>
      <c r="S1692" s="107"/>
      <c r="T1692" s="93">
        <v>22.18</v>
      </c>
      <c r="U1692" s="109">
        <v>25</v>
      </c>
      <c r="V1692" s="110">
        <v>45200</v>
      </c>
      <c r="W1692" s="110">
        <v>45930</v>
      </c>
      <c r="X1692" s="107" t="s">
        <v>4687</v>
      </c>
      <c r="Y1692" s="107" t="s">
        <v>2167</v>
      </c>
      <c r="Z1692" s="107"/>
      <c r="AA1692" s="107" t="s">
        <v>2128</v>
      </c>
      <c r="AB1692" s="107"/>
      <c r="AC1692" s="107"/>
      <c r="AD1692" s="107" t="s">
        <v>1264</v>
      </c>
      <c r="AE1692" s="110">
        <v>42390</v>
      </c>
      <c r="AF1692" s="106" t="s">
        <v>3341</v>
      </c>
      <c r="AG1692" s="108">
        <v>1.701441604338073E-3</v>
      </c>
      <c r="AH1692" s="108">
        <v>1.7768367655913611E-3</v>
      </c>
      <c r="AI1692" s="108">
        <v>0.1770285025501559</v>
      </c>
      <c r="AJ1692" s="107" t="s">
        <v>1267</v>
      </c>
      <c r="AK1692" s="97">
        <v>133.18776978564091</v>
      </c>
      <c r="AL1692" s="108">
        <v>3.9704243611004501E-3</v>
      </c>
      <c r="AM1692" s="111"/>
      <c r="AN1692" s="112">
        <v>15</v>
      </c>
      <c r="AO1692" s="113" t="s">
        <v>1266</v>
      </c>
      <c r="AP1692" s="113" t="s">
        <v>1267</v>
      </c>
      <c r="AQ1692" s="113" t="s">
        <v>1365</v>
      </c>
      <c r="AR1692" s="114" t="s">
        <v>1267</v>
      </c>
      <c r="AS1692" s="114"/>
      <c r="AT1692" s="107"/>
    </row>
    <row r="1693" spans="1:46" x14ac:dyDescent="0.25">
      <c r="A1693" s="106" t="s">
        <v>2704</v>
      </c>
      <c r="B1693" s="107" t="s">
        <v>1271</v>
      </c>
      <c r="C1693" s="107" t="s">
        <v>1257</v>
      </c>
      <c r="D1693" s="107" t="s">
        <v>34</v>
      </c>
      <c r="E1693" s="107" t="s">
        <v>22</v>
      </c>
      <c r="F1693" s="107" t="s">
        <v>23</v>
      </c>
      <c r="G1693" s="107" t="s">
        <v>1175</v>
      </c>
      <c r="H1693" s="107" t="s">
        <v>2617</v>
      </c>
      <c r="I1693" s="107" t="s">
        <v>2123</v>
      </c>
      <c r="J1693" s="107" t="s">
        <v>2165</v>
      </c>
      <c r="K1693" s="107" t="s">
        <v>2050</v>
      </c>
      <c r="L1693" s="108">
        <v>18.155588511534301</v>
      </c>
      <c r="M1693" s="93">
        <v>8</v>
      </c>
      <c r="N1693" s="108">
        <v>16.239999999999998</v>
      </c>
      <c r="O1693" s="107" t="s">
        <v>2699</v>
      </c>
      <c r="P1693" s="107"/>
      <c r="Q1693" s="107" t="s">
        <v>1259</v>
      </c>
      <c r="R1693" s="107" t="s">
        <v>2052</v>
      </c>
      <c r="S1693" s="107"/>
      <c r="T1693" s="93">
        <v>22.18</v>
      </c>
      <c r="U1693" s="109">
        <v>25</v>
      </c>
      <c r="V1693" s="110">
        <v>45200</v>
      </c>
      <c r="W1693" s="110">
        <v>45930</v>
      </c>
      <c r="X1693" s="107" t="s">
        <v>4687</v>
      </c>
      <c r="Y1693" s="107" t="s">
        <v>2167</v>
      </c>
      <c r="Z1693" s="107"/>
      <c r="AA1693" s="107" t="s">
        <v>2128</v>
      </c>
      <c r="AB1693" s="107"/>
      <c r="AC1693" s="107"/>
      <c r="AD1693" s="107" t="s">
        <v>1264</v>
      </c>
      <c r="AE1693" s="110">
        <v>42390</v>
      </c>
      <c r="AF1693" s="106" t="s">
        <v>3341</v>
      </c>
      <c r="AG1693" s="108">
        <v>2.8942323416201051E-3</v>
      </c>
      <c r="AH1693" s="108">
        <v>3.0224830635635241E-3</v>
      </c>
      <c r="AI1693" s="108">
        <v>0.30113382449500342</v>
      </c>
      <c r="AJ1693" s="107" t="s">
        <v>1267</v>
      </c>
      <c r="AK1693" s="97">
        <v>67.051563544411451</v>
      </c>
      <c r="AL1693" s="108">
        <v>6.7538789262907651E-3</v>
      </c>
      <c r="AM1693" s="111"/>
      <c r="AN1693" s="112">
        <v>15</v>
      </c>
      <c r="AO1693" s="113" t="s">
        <v>1266</v>
      </c>
      <c r="AP1693" s="113" t="s">
        <v>1267</v>
      </c>
      <c r="AQ1693" s="113" t="s">
        <v>1365</v>
      </c>
      <c r="AR1693" s="114" t="s">
        <v>1267</v>
      </c>
      <c r="AS1693" s="114"/>
      <c r="AT1693" s="107"/>
    </row>
    <row r="1694" spans="1:46" x14ac:dyDescent="0.25">
      <c r="A1694" s="106" t="s">
        <v>2705</v>
      </c>
      <c r="B1694" s="107" t="s">
        <v>1271</v>
      </c>
      <c r="C1694" s="107" t="s">
        <v>1257</v>
      </c>
      <c r="D1694" s="107" t="s">
        <v>34</v>
      </c>
      <c r="E1694" s="107" t="s">
        <v>22</v>
      </c>
      <c r="F1694" s="107" t="s">
        <v>23</v>
      </c>
      <c r="G1694" s="107" t="s">
        <v>1175</v>
      </c>
      <c r="H1694" s="107" t="s">
        <v>2617</v>
      </c>
      <c r="I1694" s="107" t="s">
        <v>2123</v>
      </c>
      <c r="J1694" s="107" t="s">
        <v>2169</v>
      </c>
      <c r="K1694" s="107" t="s">
        <v>2050</v>
      </c>
      <c r="L1694" s="108">
        <v>10.673183766399051</v>
      </c>
      <c r="M1694" s="93">
        <v>8</v>
      </c>
      <c r="N1694" s="108">
        <v>9.5500000000000007</v>
      </c>
      <c r="O1694" s="107" t="s">
        <v>2701</v>
      </c>
      <c r="P1694" s="107"/>
      <c r="Q1694" s="107" t="s">
        <v>1259</v>
      </c>
      <c r="R1694" s="107" t="s">
        <v>2052</v>
      </c>
      <c r="S1694" s="107"/>
      <c r="T1694" s="93">
        <v>22.18</v>
      </c>
      <c r="U1694" s="109">
        <v>25</v>
      </c>
      <c r="V1694" s="110">
        <v>45200</v>
      </c>
      <c r="W1694" s="110">
        <v>45930</v>
      </c>
      <c r="X1694" s="107" t="s">
        <v>4687</v>
      </c>
      <c r="Y1694" s="107" t="s">
        <v>2167</v>
      </c>
      <c r="Z1694" s="107"/>
      <c r="AA1694" s="107" t="s">
        <v>2128</v>
      </c>
      <c r="AB1694" s="107"/>
      <c r="AC1694" s="107"/>
      <c r="AD1694" s="107" t="s">
        <v>1264</v>
      </c>
      <c r="AE1694" s="110">
        <v>42390</v>
      </c>
      <c r="AF1694" s="106" t="s">
        <v>3341</v>
      </c>
      <c r="AG1694" s="108">
        <v>1.701441604338073E-3</v>
      </c>
      <c r="AH1694" s="108">
        <v>1.7768367655913611E-3</v>
      </c>
      <c r="AI1694" s="108">
        <v>0.1770285025501559</v>
      </c>
      <c r="AJ1694" s="107" t="s">
        <v>1267</v>
      </c>
      <c r="AK1694" s="97">
        <v>133.18776978564091</v>
      </c>
      <c r="AL1694" s="108">
        <v>3.9704243611004501E-3</v>
      </c>
      <c r="AM1694" s="111"/>
      <c r="AN1694" s="112">
        <v>15</v>
      </c>
      <c r="AO1694" s="113" t="s">
        <v>1266</v>
      </c>
      <c r="AP1694" s="113" t="s">
        <v>1267</v>
      </c>
      <c r="AQ1694" s="113" t="s">
        <v>1365</v>
      </c>
      <c r="AR1694" s="114" t="s">
        <v>1267</v>
      </c>
      <c r="AS1694" s="114"/>
      <c r="AT1694" s="107"/>
    </row>
    <row r="1695" spans="1:46" x14ac:dyDescent="0.25">
      <c r="A1695" s="106" t="s">
        <v>2717</v>
      </c>
      <c r="B1695" s="107" t="s">
        <v>1256</v>
      </c>
      <c r="C1695" s="107" t="s">
        <v>1257</v>
      </c>
      <c r="D1695" s="107" t="s">
        <v>34</v>
      </c>
      <c r="E1695" s="107" t="s">
        <v>22</v>
      </c>
      <c r="F1695" s="107" t="s">
        <v>23</v>
      </c>
      <c r="G1695" s="107" t="s">
        <v>24</v>
      </c>
      <c r="H1695" s="107" t="s">
        <v>2711</v>
      </c>
      <c r="I1695" s="107" t="s">
        <v>2189</v>
      </c>
      <c r="J1695" s="107" t="s">
        <v>2193</v>
      </c>
      <c r="K1695" s="107" t="s">
        <v>2050</v>
      </c>
      <c r="L1695" s="108">
        <v>0.16764162983872857</v>
      </c>
      <c r="M1695" s="93">
        <v>0.08</v>
      </c>
      <c r="N1695" s="108">
        <v>0.15</v>
      </c>
      <c r="O1695" s="107" t="s">
        <v>2718</v>
      </c>
      <c r="P1695" s="107"/>
      <c r="Q1695" s="107" t="s">
        <v>1259</v>
      </c>
      <c r="R1695" s="107" t="s">
        <v>2179</v>
      </c>
      <c r="S1695" s="107"/>
      <c r="T1695" s="93">
        <v>0.2</v>
      </c>
      <c r="U1695" s="109">
        <v>45</v>
      </c>
      <c r="V1695" s="110">
        <v>45200</v>
      </c>
      <c r="W1695" s="110">
        <v>45930</v>
      </c>
      <c r="X1695" s="107" t="s">
        <v>1424</v>
      </c>
      <c r="Y1695" s="107"/>
      <c r="Z1695" s="107"/>
      <c r="AA1695" s="107" t="s">
        <v>2193</v>
      </c>
      <c r="AB1695" s="107"/>
      <c r="AC1695" s="107"/>
      <c r="AD1695" s="107" t="s">
        <v>1331</v>
      </c>
      <c r="AE1695" s="110"/>
      <c r="AF1695" s="106"/>
      <c r="AG1695" s="108">
        <v>2.672421368070272E-5</v>
      </c>
      <c r="AH1695" s="108">
        <v>2.7908430873162729E-5</v>
      </c>
      <c r="AI1695" s="108">
        <v>0.3898838509505177</v>
      </c>
      <c r="AJ1695" s="107" t="s">
        <v>1267</v>
      </c>
      <c r="AK1695" s="97">
        <v>45.610198751104583</v>
      </c>
      <c r="AL1695" s="108">
        <v>3.4645936833337263E-5</v>
      </c>
      <c r="AM1695" s="111"/>
      <c r="AN1695" s="112">
        <v>12</v>
      </c>
      <c r="AO1695" s="113" t="s">
        <v>1266</v>
      </c>
      <c r="AP1695" s="113" t="s">
        <v>1267</v>
      </c>
      <c r="AQ1695" s="113" t="s">
        <v>1365</v>
      </c>
      <c r="AR1695" s="114" t="s">
        <v>1267</v>
      </c>
      <c r="AS1695" s="114"/>
      <c r="AT1695" s="107"/>
    </row>
    <row r="1696" spans="1:46" x14ac:dyDescent="0.25">
      <c r="A1696" s="106" t="s">
        <v>2773</v>
      </c>
      <c r="B1696" s="107" t="s">
        <v>1271</v>
      </c>
      <c r="C1696" s="107" t="s">
        <v>1257</v>
      </c>
      <c r="D1696" s="107" t="s">
        <v>34</v>
      </c>
      <c r="E1696" s="107" t="s">
        <v>22</v>
      </c>
      <c r="F1696" s="107" t="s">
        <v>23</v>
      </c>
      <c r="G1696" s="107" t="s">
        <v>557</v>
      </c>
      <c r="H1696" s="107" t="s">
        <v>2711</v>
      </c>
      <c r="I1696" s="107" t="s">
        <v>2065</v>
      </c>
      <c r="J1696" s="107" t="s">
        <v>2099</v>
      </c>
      <c r="K1696" s="107" t="s">
        <v>2050</v>
      </c>
      <c r="L1696" s="108">
        <v>0.22</v>
      </c>
      <c r="M1696" s="93">
        <v>0.15</v>
      </c>
      <c r="N1696" s="108">
        <v>0.2</v>
      </c>
      <c r="O1696" s="107" t="s">
        <v>2748</v>
      </c>
      <c r="P1696" s="107"/>
      <c r="Q1696" s="107" t="s">
        <v>1259</v>
      </c>
      <c r="R1696" s="107" t="s">
        <v>2179</v>
      </c>
      <c r="S1696" s="107"/>
      <c r="T1696" s="93">
        <v>1.01</v>
      </c>
      <c r="U1696" s="109">
        <v>45</v>
      </c>
      <c r="V1696" s="110">
        <v>45200</v>
      </c>
      <c r="W1696" s="110">
        <v>45930</v>
      </c>
      <c r="X1696" s="107" t="s">
        <v>2053</v>
      </c>
      <c r="Y1696" s="107" t="s">
        <v>2060</v>
      </c>
      <c r="Z1696" s="107"/>
      <c r="AA1696" s="107" t="s">
        <v>2065</v>
      </c>
      <c r="AB1696" s="107"/>
      <c r="AC1696" s="107"/>
      <c r="AD1696" s="107" t="s">
        <v>1331</v>
      </c>
      <c r="AE1696" s="110"/>
      <c r="AF1696" s="106"/>
      <c r="AG1696" s="108">
        <v>3.640229813636793E-5</v>
      </c>
      <c r="AH1696" s="108">
        <v>3.8015375617830745E-5</v>
      </c>
      <c r="AI1696" s="108">
        <v>9.8219829294291544E-2</v>
      </c>
      <c r="AJ1696" s="107" t="s">
        <v>1267</v>
      </c>
      <c r="AK1696" s="97">
        <v>262.08042010766712</v>
      </c>
      <c r="AL1696" s="108">
        <v>4.7192846790160471E-5</v>
      </c>
      <c r="AM1696" s="111"/>
      <c r="AN1696" s="112">
        <v>15</v>
      </c>
      <c r="AO1696" s="113" t="s">
        <v>1266</v>
      </c>
      <c r="AP1696" s="113" t="s">
        <v>1267</v>
      </c>
      <c r="AQ1696" s="113" t="s">
        <v>1365</v>
      </c>
      <c r="AR1696" s="114" t="s">
        <v>1267</v>
      </c>
      <c r="AS1696" s="114"/>
      <c r="AT1696" s="107"/>
    </row>
    <row r="1697" spans="1:46" x14ac:dyDescent="0.25">
      <c r="A1697" s="106" t="s">
        <v>2774</v>
      </c>
      <c r="B1697" s="107" t="s">
        <v>1256</v>
      </c>
      <c r="C1697" s="107" t="s">
        <v>1257</v>
      </c>
      <c r="D1697" s="107" t="s">
        <v>34</v>
      </c>
      <c r="E1697" s="107" t="s">
        <v>22</v>
      </c>
      <c r="F1697" s="107" t="s">
        <v>23</v>
      </c>
      <c r="G1697" s="107" t="s">
        <v>1175</v>
      </c>
      <c r="H1697" s="107" t="s">
        <v>2711</v>
      </c>
      <c r="I1697" s="107" t="s">
        <v>2123</v>
      </c>
      <c r="J1697" s="107" t="s">
        <v>2124</v>
      </c>
      <c r="K1697" s="107" t="s">
        <v>2050</v>
      </c>
      <c r="L1697" s="108">
        <v>4.2913890946020246</v>
      </c>
      <c r="M1697" s="93">
        <v>6</v>
      </c>
      <c r="N1697" s="108">
        <v>3.84</v>
      </c>
      <c r="O1697" s="107" t="s">
        <v>2775</v>
      </c>
      <c r="P1697" s="107"/>
      <c r="Q1697" s="107" t="s">
        <v>1259</v>
      </c>
      <c r="R1697" s="107" t="s">
        <v>2179</v>
      </c>
      <c r="S1697" s="107"/>
      <c r="T1697" s="93">
        <v>22.6</v>
      </c>
      <c r="U1697" s="109">
        <v>45</v>
      </c>
      <c r="V1697" s="110">
        <v>45200</v>
      </c>
      <c r="W1697" s="110">
        <v>45930</v>
      </c>
      <c r="X1697" s="107" t="s">
        <v>4687</v>
      </c>
      <c r="Y1697" s="107" t="s">
        <v>2127</v>
      </c>
      <c r="Z1697" s="107"/>
      <c r="AA1697" s="107" t="s">
        <v>2128</v>
      </c>
      <c r="AB1697" s="107"/>
      <c r="AC1697" s="107"/>
      <c r="AD1697" s="107" t="s">
        <v>1331</v>
      </c>
      <c r="AE1697" s="110"/>
      <c r="AF1697" s="106"/>
      <c r="AG1697" s="108">
        <v>2.4808996419880889E-3</v>
      </c>
      <c r="AH1697" s="108">
        <v>2.5908345513520128E-3</v>
      </c>
      <c r="AI1697" s="108">
        <v>0.3089736665022017</v>
      </c>
      <c r="AJ1697" s="107" t="s">
        <v>1267</v>
      </c>
      <c r="AK1697" s="97">
        <v>64.657818384053968</v>
      </c>
      <c r="AL1697" s="108">
        <v>3.2163001431257891E-3</v>
      </c>
      <c r="AM1697" s="111"/>
      <c r="AN1697" s="112">
        <v>15</v>
      </c>
      <c r="AO1697" s="113" t="s">
        <v>1266</v>
      </c>
      <c r="AP1697" s="113" t="s">
        <v>1267</v>
      </c>
      <c r="AQ1697" s="113" t="s">
        <v>1365</v>
      </c>
      <c r="AR1697" s="114" t="s">
        <v>1267</v>
      </c>
      <c r="AS1697" s="114"/>
      <c r="AT1697" s="107"/>
    </row>
    <row r="1698" spans="1:46" x14ac:dyDescent="0.25">
      <c r="A1698" s="106" t="s">
        <v>2776</v>
      </c>
      <c r="B1698" s="107" t="s">
        <v>1256</v>
      </c>
      <c r="C1698" s="107" t="s">
        <v>1257</v>
      </c>
      <c r="D1698" s="107" t="s">
        <v>34</v>
      </c>
      <c r="E1698" s="107" t="s">
        <v>22</v>
      </c>
      <c r="F1698" s="107" t="s">
        <v>23</v>
      </c>
      <c r="G1698" s="107" t="s">
        <v>1175</v>
      </c>
      <c r="H1698" s="107" t="s">
        <v>2711</v>
      </c>
      <c r="I1698" s="107" t="s">
        <v>2123</v>
      </c>
      <c r="J1698" s="107" t="s">
        <v>2132</v>
      </c>
      <c r="K1698" s="107" t="s">
        <v>2050</v>
      </c>
      <c r="L1698" s="108">
        <v>2.926975212733919</v>
      </c>
      <c r="M1698" s="93">
        <v>6</v>
      </c>
      <c r="N1698" s="108">
        <v>2.62</v>
      </c>
      <c r="O1698" s="107" t="s">
        <v>2777</v>
      </c>
      <c r="P1698" s="107"/>
      <c r="Q1698" s="107" t="s">
        <v>1259</v>
      </c>
      <c r="R1698" s="107" t="s">
        <v>2179</v>
      </c>
      <c r="S1698" s="107"/>
      <c r="T1698" s="93">
        <v>22.6</v>
      </c>
      <c r="U1698" s="109">
        <v>45</v>
      </c>
      <c r="V1698" s="110">
        <v>45200</v>
      </c>
      <c r="W1698" s="110">
        <v>45930</v>
      </c>
      <c r="X1698" s="107" t="s">
        <v>4687</v>
      </c>
      <c r="Y1698" s="107" t="s">
        <v>2127</v>
      </c>
      <c r="Z1698" s="107"/>
      <c r="AA1698" s="107" t="s">
        <v>2128</v>
      </c>
      <c r="AB1698" s="107"/>
      <c r="AC1698" s="107"/>
      <c r="AD1698" s="107" t="s">
        <v>1331</v>
      </c>
      <c r="AE1698" s="110"/>
      <c r="AF1698" s="106"/>
      <c r="AG1698" s="108">
        <v>1.084707024325005E-3</v>
      </c>
      <c r="AH1698" s="108">
        <v>1.1327731235687541E-3</v>
      </c>
      <c r="AI1698" s="108">
        <v>0.13509047311475189</v>
      </c>
      <c r="AJ1698" s="107" t="s">
        <v>1267</v>
      </c>
      <c r="AK1698" s="97">
        <v>183.00639180241191</v>
      </c>
      <c r="AL1698" s="108">
        <v>1.4062412273921441E-3</v>
      </c>
      <c r="AM1698" s="111"/>
      <c r="AN1698" s="112">
        <v>15</v>
      </c>
      <c r="AO1698" s="113" t="s">
        <v>1266</v>
      </c>
      <c r="AP1698" s="113" t="s">
        <v>1267</v>
      </c>
      <c r="AQ1698" s="113" t="s">
        <v>1365</v>
      </c>
      <c r="AR1698" s="114" t="s">
        <v>1267</v>
      </c>
      <c r="AS1698" s="114"/>
      <c r="AT1698" s="107"/>
    </row>
    <row r="1699" spans="1:46" x14ac:dyDescent="0.25">
      <c r="A1699" s="106" t="s">
        <v>2778</v>
      </c>
      <c r="B1699" s="107" t="s">
        <v>1256</v>
      </c>
      <c r="C1699" s="107" t="s">
        <v>1257</v>
      </c>
      <c r="D1699" s="107" t="s">
        <v>34</v>
      </c>
      <c r="E1699" s="107" t="s">
        <v>22</v>
      </c>
      <c r="F1699" s="107" t="s">
        <v>23</v>
      </c>
      <c r="G1699" s="107" t="s">
        <v>1175</v>
      </c>
      <c r="H1699" s="107" t="s">
        <v>2711</v>
      </c>
      <c r="I1699" s="107" t="s">
        <v>2123</v>
      </c>
      <c r="J1699" s="107" t="s">
        <v>2165</v>
      </c>
      <c r="K1699" s="107" t="s">
        <v>2050</v>
      </c>
      <c r="L1699" s="108">
        <v>4.8094957867530983</v>
      </c>
      <c r="M1699" s="93">
        <v>8</v>
      </c>
      <c r="N1699" s="108">
        <v>4.3</v>
      </c>
      <c r="O1699" s="107" t="s">
        <v>2779</v>
      </c>
      <c r="P1699" s="107"/>
      <c r="Q1699" s="107" t="s">
        <v>1259</v>
      </c>
      <c r="R1699" s="107" t="s">
        <v>2179</v>
      </c>
      <c r="S1699" s="107"/>
      <c r="T1699" s="93">
        <v>26.25</v>
      </c>
      <c r="U1699" s="109">
        <v>45</v>
      </c>
      <c r="V1699" s="110">
        <v>45200</v>
      </c>
      <c r="W1699" s="110">
        <v>45930</v>
      </c>
      <c r="X1699" s="107" t="s">
        <v>4687</v>
      </c>
      <c r="Y1699" s="107" t="s">
        <v>2167</v>
      </c>
      <c r="Z1699" s="107"/>
      <c r="AA1699" s="107" t="s">
        <v>2128</v>
      </c>
      <c r="AB1699" s="107"/>
      <c r="AC1699" s="107"/>
      <c r="AD1699" s="107" t="s">
        <v>1331</v>
      </c>
      <c r="AE1699" s="110"/>
      <c r="AF1699" s="106"/>
      <c r="AG1699" s="108">
        <v>2.6586226133686729E-3</v>
      </c>
      <c r="AH1699" s="108">
        <v>2.7764328750523519E-3</v>
      </c>
      <c r="AI1699" s="108">
        <v>0.27661953186676658</v>
      </c>
      <c r="AJ1699" s="107" t="s">
        <v>1267</v>
      </c>
      <c r="AK1699" s="97">
        <v>75.411993124132565</v>
      </c>
      <c r="AL1699" s="108">
        <v>3.4467046337443808E-3</v>
      </c>
      <c r="AM1699" s="111"/>
      <c r="AN1699" s="112">
        <v>15</v>
      </c>
      <c r="AO1699" s="113" t="s">
        <v>1266</v>
      </c>
      <c r="AP1699" s="113" t="s">
        <v>1267</v>
      </c>
      <c r="AQ1699" s="113" t="s">
        <v>1365</v>
      </c>
      <c r="AR1699" s="114" t="s">
        <v>1267</v>
      </c>
      <c r="AS1699" s="114"/>
      <c r="AT1699" s="107"/>
    </row>
    <row r="1700" spans="1:46" x14ac:dyDescent="0.25">
      <c r="A1700" s="106" t="s">
        <v>2780</v>
      </c>
      <c r="B1700" s="107" t="s">
        <v>1256</v>
      </c>
      <c r="C1700" s="107" t="s">
        <v>1257</v>
      </c>
      <c r="D1700" s="107" t="s">
        <v>34</v>
      </c>
      <c r="E1700" s="107" t="s">
        <v>22</v>
      </c>
      <c r="F1700" s="107" t="s">
        <v>23</v>
      </c>
      <c r="G1700" s="107" t="s">
        <v>1175</v>
      </c>
      <c r="H1700" s="107" t="s">
        <v>2711</v>
      </c>
      <c r="I1700" s="107" t="s">
        <v>2123</v>
      </c>
      <c r="J1700" s="107" t="s">
        <v>2169</v>
      </c>
      <c r="K1700" s="107" t="s">
        <v>2050</v>
      </c>
      <c r="L1700" s="108">
        <v>3.4508563730852941</v>
      </c>
      <c r="M1700" s="93">
        <v>8</v>
      </c>
      <c r="N1700" s="108">
        <v>3.09</v>
      </c>
      <c r="O1700" s="107" t="s">
        <v>2781</v>
      </c>
      <c r="P1700" s="107"/>
      <c r="Q1700" s="107" t="s">
        <v>1259</v>
      </c>
      <c r="R1700" s="107" t="s">
        <v>2179</v>
      </c>
      <c r="S1700" s="107"/>
      <c r="T1700" s="93">
        <v>26.25</v>
      </c>
      <c r="U1700" s="109">
        <v>45</v>
      </c>
      <c r="V1700" s="110">
        <v>45200</v>
      </c>
      <c r="W1700" s="110">
        <v>45930</v>
      </c>
      <c r="X1700" s="107" t="s">
        <v>4687</v>
      </c>
      <c r="Y1700" s="107" t="s">
        <v>2167</v>
      </c>
      <c r="Z1700" s="107"/>
      <c r="AA1700" s="107" t="s">
        <v>2128</v>
      </c>
      <c r="AB1700" s="107"/>
      <c r="AC1700" s="107"/>
      <c r="AD1700" s="107" t="s">
        <v>1331</v>
      </c>
      <c r="AE1700" s="110"/>
      <c r="AF1700" s="106"/>
      <c r="AG1700" s="108">
        <v>1.265993224196349E-3</v>
      </c>
      <c r="AH1700" s="108">
        <v>1.322092571385514E-3</v>
      </c>
      <c r="AI1700" s="108">
        <v>0.13172176120926199</v>
      </c>
      <c r="AJ1700" s="107" t="s">
        <v>1267</v>
      </c>
      <c r="AK1700" s="97">
        <v>188.38454574138069</v>
      </c>
      <c r="AL1700" s="108">
        <v>1.64126517625518E-3</v>
      </c>
      <c r="AM1700" s="111"/>
      <c r="AN1700" s="112">
        <v>15</v>
      </c>
      <c r="AO1700" s="113" t="s">
        <v>1266</v>
      </c>
      <c r="AP1700" s="113" t="s">
        <v>1267</v>
      </c>
      <c r="AQ1700" s="113" t="s">
        <v>1365</v>
      </c>
      <c r="AR1700" s="114" t="s">
        <v>1267</v>
      </c>
      <c r="AS1700" s="114"/>
      <c r="AT1700" s="107"/>
    </row>
    <row r="1701" spans="1:46" x14ac:dyDescent="0.25">
      <c r="A1701" s="106" t="s">
        <v>2784</v>
      </c>
      <c r="B1701" s="107" t="s">
        <v>1269</v>
      </c>
      <c r="C1701" s="107" t="s">
        <v>1257</v>
      </c>
      <c r="D1701" s="107" t="s">
        <v>34</v>
      </c>
      <c r="E1701" s="107" t="s">
        <v>22</v>
      </c>
      <c r="F1701" s="107" t="s">
        <v>23</v>
      </c>
      <c r="G1701" s="107" t="s">
        <v>1175</v>
      </c>
      <c r="H1701" s="107" t="s">
        <v>2711</v>
      </c>
      <c r="I1701" s="107" t="s">
        <v>2123</v>
      </c>
      <c r="J1701" s="107" t="s">
        <v>2124</v>
      </c>
      <c r="K1701" s="107" t="s">
        <v>2050</v>
      </c>
      <c r="L1701" s="108">
        <v>7.2198522218785222</v>
      </c>
      <c r="M1701" s="93">
        <v>6</v>
      </c>
      <c r="N1701" s="108">
        <v>6.46</v>
      </c>
      <c r="O1701" s="107" t="s">
        <v>2775</v>
      </c>
      <c r="P1701" s="107"/>
      <c r="Q1701" s="107" t="s">
        <v>1259</v>
      </c>
      <c r="R1701" s="107" t="s">
        <v>2179</v>
      </c>
      <c r="S1701" s="107"/>
      <c r="T1701" s="93">
        <v>22.6</v>
      </c>
      <c r="U1701" s="109">
        <v>45</v>
      </c>
      <c r="V1701" s="110">
        <v>45200</v>
      </c>
      <c r="W1701" s="110">
        <v>45930</v>
      </c>
      <c r="X1701" s="107" t="s">
        <v>4687</v>
      </c>
      <c r="Y1701" s="107" t="s">
        <v>2127</v>
      </c>
      <c r="Z1701" s="107"/>
      <c r="AA1701" s="107" t="s">
        <v>2128</v>
      </c>
      <c r="AB1701" s="107"/>
      <c r="AC1701" s="107"/>
      <c r="AD1701" s="107" t="s">
        <v>1331</v>
      </c>
      <c r="AE1701" s="110"/>
      <c r="AF1701" s="106"/>
      <c r="AG1701" s="108">
        <v>2.9987114492862942E-3</v>
      </c>
      <c r="AH1701" s="108">
        <v>3.1315919035402478E-3</v>
      </c>
      <c r="AI1701" s="108">
        <v>0.37346245514616672</v>
      </c>
      <c r="AJ1701" s="107" t="s">
        <v>1267</v>
      </c>
      <c r="AK1701" s="97">
        <v>48.780856075339187</v>
      </c>
      <c r="AL1701" s="108">
        <v>3.8876042788266721E-3</v>
      </c>
      <c r="AM1701" s="111"/>
      <c r="AN1701" s="112">
        <v>15</v>
      </c>
      <c r="AO1701" s="113" t="s">
        <v>1266</v>
      </c>
      <c r="AP1701" s="113" t="s">
        <v>1267</v>
      </c>
      <c r="AQ1701" s="113" t="s">
        <v>1365</v>
      </c>
      <c r="AR1701" s="114" t="s">
        <v>1267</v>
      </c>
      <c r="AS1701" s="114"/>
      <c r="AT1701" s="107"/>
    </row>
    <row r="1702" spans="1:46" x14ac:dyDescent="0.25">
      <c r="A1702" s="106" t="s">
        <v>2785</v>
      </c>
      <c r="B1702" s="107" t="s">
        <v>1269</v>
      </c>
      <c r="C1702" s="107" t="s">
        <v>1257</v>
      </c>
      <c r="D1702" s="107" t="s">
        <v>34</v>
      </c>
      <c r="E1702" s="107" t="s">
        <v>22</v>
      </c>
      <c r="F1702" s="107" t="s">
        <v>23</v>
      </c>
      <c r="G1702" s="107" t="s">
        <v>1175</v>
      </c>
      <c r="H1702" s="107" t="s">
        <v>2711</v>
      </c>
      <c r="I1702" s="107" t="s">
        <v>2123</v>
      </c>
      <c r="J1702" s="107" t="s">
        <v>2132</v>
      </c>
      <c r="K1702" s="107" t="s">
        <v>2050</v>
      </c>
      <c r="L1702" s="108">
        <v>4.1259699157464533</v>
      </c>
      <c r="M1702" s="93">
        <v>6</v>
      </c>
      <c r="N1702" s="108">
        <v>3.69</v>
      </c>
      <c r="O1702" s="107" t="s">
        <v>2777</v>
      </c>
      <c r="P1702" s="107"/>
      <c r="Q1702" s="107" t="s">
        <v>1259</v>
      </c>
      <c r="R1702" s="107" t="s">
        <v>2179</v>
      </c>
      <c r="S1702" s="107"/>
      <c r="T1702" s="93">
        <v>22.6</v>
      </c>
      <c r="U1702" s="109">
        <v>45</v>
      </c>
      <c r="V1702" s="110">
        <v>45200</v>
      </c>
      <c r="W1702" s="110">
        <v>45930</v>
      </c>
      <c r="X1702" s="107" t="s">
        <v>4687</v>
      </c>
      <c r="Y1702" s="107" t="s">
        <v>2127</v>
      </c>
      <c r="Z1702" s="107"/>
      <c r="AA1702" s="107" t="s">
        <v>2128</v>
      </c>
      <c r="AB1702" s="107"/>
      <c r="AC1702" s="107"/>
      <c r="AD1702" s="107" t="s">
        <v>1331</v>
      </c>
      <c r="AE1702" s="110"/>
      <c r="AF1702" s="106"/>
      <c r="AG1702" s="108">
        <v>1.5109834057211639E-3</v>
      </c>
      <c r="AH1702" s="108">
        <v>1.5779388846720319E-3</v>
      </c>
      <c r="AI1702" s="108">
        <v>0.18817935034064279</v>
      </c>
      <c r="AJ1702" s="107" t="s">
        <v>1267</v>
      </c>
      <c r="AK1702" s="97">
        <v>123.67856202502399</v>
      </c>
      <c r="AL1702" s="108">
        <v>1.9588765550335812E-3</v>
      </c>
      <c r="AM1702" s="111"/>
      <c r="AN1702" s="112">
        <v>15</v>
      </c>
      <c r="AO1702" s="113" t="s">
        <v>1266</v>
      </c>
      <c r="AP1702" s="113" t="s">
        <v>1267</v>
      </c>
      <c r="AQ1702" s="113" t="s">
        <v>1365</v>
      </c>
      <c r="AR1702" s="114" t="s">
        <v>1267</v>
      </c>
      <c r="AS1702" s="114"/>
      <c r="AT1702" s="107"/>
    </row>
    <row r="1703" spans="1:46" x14ac:dyDescent="0.25">
      <c r="A1703" s="106" t="s">
        <v>2786</v>
      </c>
      <c r="B1703" s="107" t="s">
        <v>1269</v>
      </c>
      <c r="C1703" s="107" t="s">
        <v>1257</v>
      </c>
      <c r="D1703" s="107" t="s">
        <v>34</v>
      </c>
      <c r="E1703" s="107" t="s">
        <v>22</v>
      </c>
      <c r="F1703" s="107" t="s">
        <v>23</v>
      </c>
      <c r="G1703" s="107" t="s">
        <v>1175</v>
      </c>
      <c r="H1703" s="107" t="s">
        <v>2711</v>
      </c>
      <c r="I1703" s="107" t="s">
        <v>2123</v>
      </c>
      <c r="J1703" s="107" t="s">
        <v>2165</v>
      </c>
      <c r="K1703" s="107" t="s">
        <v>2050</v>
      </c>
      <c r="L1703" s="108">
        <v>7.9660664031617179</v>
      </c>
      <c r="M1703" s="93">
        <v>8</v>
      </c>
      <c r="N1703" s="108">
        <v>7.13</v>
      </c>
      <c r="O1703" s="107" t="s">
        <v>2779</v>
      </c>
      <c r="P1703" s="107"/>
      <c r="Q1703" s="107" t="s">
        <v>1259</v>
      </c>
      <c r="R1703" s="107" t="s">
        <v>2179</v>
      </c>
      <c r="S1703" s="107"/>
      <c r="T1703" s="93">
        <v>26.25</v>
      </c>
      <c r="U1703" s="109">
        <v>45</v>
      </c>
      <c r="V1703" s="110">
        <v>45200</v>
      </c>
      <c r="W1703" s="110">
        <v>45930</v>
      </c>
      <c r="X1703" s="107" t="s">
        <v>4687</v>
      </c>
      <c r="Y1703" s="107" t="s">
        <v>2167</v>
      </c>
      <c r="Z1703" s="107"/>
      <c r="AA1703" s="107" t="s">
        <v>2128</v>
      </c>
      <c r="AB1703" s="107"/>
      <c r="AC1703" s="107"/>
      <c r="AD1703" s="107" t="s">
        <v>1331</v>
      </c>
      <c r="AE1703" s="110"/>
      <c r="AF1703" s="106"/>
      <c r="AG1703" s="108">
        <v>3.2266252953093979E-3</v>
      </c>
      <c r="AH1703" s="108">
        <v>3.3696051859054259E-3</v>
      </c>
      <c r="AI1703" s="108">
        <v>0.33571804219592838</v>
      </c>
      <c r="AJ1703" s="107" t="s">
        <v>1267</v>
      </c>
      <c r="AK1703" s="97">
        <v>57.333150711085167</v>
      </c>
      <c r="AL1703" s="108">
        <v>4.1830774705584554E-3</v>
      </c>
      <c r="AM1703" s="111"/>
      <c r="AN1703" s="112">
        <v>15</v>
      </c>
      <c r="AO1703" s="113" t="s">
        <v>1266</v>
      </c>
      <c r="AP1703" s="113" t="s">
        <v>1267</v>
      </c>
      <c r="AQ1703" s="113" t="s">
        <v>1365</v>
      </c>
      <c r="AR1703" s="114" t="s">
        <v>1267</v>
      </c>
      <c r="AS1703" s="114"/>
      <c r="AT1703" s="107"/>
    </row>
    <row r="1704" spans="1:46" x14ac:dyDescent="0.25">
      <c r="A1704" s="106" t="s">
        <v>2787</v>
      </c>
      <c r="B1704" s="107" t="s">
        <v>1269</v>
      </c>
      <c r="C1704" s="107" t="s">
        <v>1257</v>
      </c>
      <c r="D1704" s="107" t="s">
        <v>34</v>
      </c>
      <c r="E1704" s="107" t="s">
        <v>22</v>
      </c>
      <c r="F1704" s="107" t="s">
        <v>23</v>
      </c>
      <c r="G1704" s="107" t="s">
        <v>1175</v>
      </c>
      <c r="H1704" s="107" t="s">
        <v>2711</v>
      </c>
      <c r="I1704" s="107" t="s">
        <v>2123</v>
      </c>
      <c r="J1704" s="107" t="s">
        <v>2169</v>
      </c>
      <c r="K1704" s="107" t="s">
        <v>2050</v>
      </c>
      <c r="L1704" s="108">
        <v>4.9444600043573441</v>
      </c>
      <c r="M1704" s="93">
        <v>8</v>
      </c>
      <c r="N1704" s="108">
        <v>4.42</v>
      </c>
      <c r="O1704" s="107" t="s">
        <v>2781</v>
      </c>
      <c r="P1704" s="107"/>
      <c r="Q1704" s="107" t="s">
        <v>1259</v>
      </c>
      <c r="R1704" s="107" t="s">
        <v>2179</v>
      </c>
      <c r="S1704" s="107"/>
      <c r="T1704" s="93">
        <v>26.25</v>
      </c>
      <c r="U1704" s="109">
        <v>45</v>
      </c>
      <c r="V1704" s="110">
        <v>45200</v>
      </c>
      <c r="W1704" s="110">
        <v>45930</v>
      </c>
      <c r="X1704" s="107" t="s">
        <v>4687</v>
      </c>
      <c r="Y1704" s="107" t="s">
        <v>2167</v>
      </c>
      <c r="Z1704" s="107"/>
      <c r="AA1704" s="107" t="s">
        <v>2128</v>
      </c>
      <c r="AB1704" s="107"/>
      <c r="AC1704" s="107"/>
      <c r="AD1704" s="107" t="s">
        <v>1331</v>
      </c>
      <c r="AE1704" s="110"/>
      <c r="AF1704" s="106"/>
      <c r="AG1704" s="108">
        <v>1.7662156158262431E-3</v>
      </c>
      <c r="AH1704" s="108">
        <v>1.8444810766118341E-3</v>
      </c>
      <c r="AI1704" s="108">
        <v>0.18376799112777201</v>
      </c>
      <c r="AJ1704" s="107" t="s">
        <v>1267</v>
      </c>
      <c r="AK1704" s="97">
        <v>127.3025120475619</v>
      </c>
      <c r="AL1704" s="108">
        <v>2.2897659549907042E-3</v>
      </c>
      <c r="AM1704" s="111"/>
      <c r="AN1704" s="112">
        <v>15</v>
      </c>
      <c r="AO1704" s="113" t="s">
        <v>1266</v>
      </c>
      <c r="AP1704" s="113" t="s">
        <v>1267</v>
      </c>
      <c r="AQ1704" s="113" t="s">
        <v>1365</v>
      </c>
      <c r="AR1704" s="114" t="s">
        <v>1267</v>
      </c>
      <c r="AS1704" s="114"/>
      <c r="AT1704" s="107"/>
    </row>
    <row r="1705" spans="1:46" x14ac:dyDescent="0.25">
      <c r="A1705" s="106" t="s">
        <v>2789</v>
      </c>
      <c r="B1705" s="107" t="s">
        <v>1271</v>
      </c>
      <c r="C1705" s="107" t="s">
        <v>1257</v>
      </c>
      <c r="D1705" s="107" t="s">
        <v>34</v>
      </c>
      <c r="E1705" s="107" t="s">
        <v>22</v>
      </c>
      <c r="F1705" s="107" t="s">
        <v>23</v>
      </c>
      <c r="G1705" s="107" t="s">
        <v>1175</v>
      </c>
      <c r="H1705" s="107" t="s">
        <v>2711</v>
      </c>
      <c r="I1705" s="107" t="s">
        <v>2123</v>
      </c>
      <c r="J1705" s="107" t="s">
        <v>2124</v>
      </c>
      <c r="K1705" s="107" t="s">
        <v>2050</v>
      </c>
      <c r="L1705" s="108">
        <v>7.2198522218785222</v>
      </c>
      <c r="M1705" s="93">
        <v>6</v>
      </c>
      <c r="N1705" s="108">
        <v>6.46</v>
      </c>
      <c r="O1705" s="107" t="s">
        <v>2775</v>
      </c>
      <c r="P1705" s="107"/>
      <c r="Q1705" s="107" t="s">
        <v>1259</v>
      </c>
      <c r="R1705" s="107" t="s">
        <v>2179</v>
      </c>
      <c r="S1705" s="107"/>
      <c r="T1705" s="93">
        <v>22.6</v>
      </c>
      <c r="U1705" s="109">
        <v>45</v>
      </c>
      <c r="V1705" s="110">
        <v>45200</v>
      </c>
      <c r="W1705" s="110">
        <v>45930</v>
      </c>
      <c r="X1705" s="107" t="s">
        <v>4687</v>
      </c>
      <c r="Y1705" s="107" t="s">
        <v>2127</v>
      </c>
      <c r="Z1705" s="107"/>
      <c r="AA1705" s="107" t="s">
        <v>2128</v>
      </c>
      <c r="AB1705" s="107"/>
      <c r="AC1705" s="107"/>
      <c r="AD1705" s="107" t="s">
        <v>1331</v>
      </c>
      <c r="AE1705" s="110"/>
      <c r="AF1705" s="106"/>
      <c r="AG1705" s="108">
        <v>2.9987114492862942E-3</v>
      </c>
      <c r="AH1705" s="108">
        <v>3.1315919035402478E-3</v>
      </c>
      <c r="AI1705" s="108">
        <v>0.37346245514616672</v>
      </c>
      <c r="AJ1705" s="107" t="s">
        <v>1267</v>
      </c>
      <c r="AK1705" s="97">
        <v>48.780856075339187</v>
      </c>
      <c r="AL1705" s="108">
        <v>3.8876042788266721E-3</v>
      </c>
      <c r="AM1705" s="111"/>
      <c r="AN1705" s="112">
        <v>15</v>
      </c>
      <c r="AO1705" s="113" t="s">
        <v>1266</v>
      </c>
      <c r="AP1705" s="113" t="s">
        <v>1267</v>
      </c>
      <c r="AQ1705" s="113" t="s">
        <v>1365</v>
      </c>
      <c r="AR1705" s="114" t="s">
        <v>1267</v>
      </c>
      <c r="AS1705" s="114"/>
      <c r="AT1705" s="107"/>
    </row>
    <row r="1706" spans="1:46" x14ac:dyDescent="0.25">
      <c r="A1706" s="106" t="s">
        <v>2790</v>
      </c>
      <c r="B1706" s="107" t="s">
        <v>1271</v>
      </c>
      <c r="C1706" s="107" t="s">
        <v>1257</v>
      </c>
      <c r="D1706" s="107" t="s">
        <v>34</v>
      </c>
      <c r="E1706" s="107" t="s">
        <v>22</v>
      </c>
      <c r="F1706" s="107" t="s">
        <v>23</v>
      </c>
      <c r="G1706" s="107" t="s">
        <v>1175</v>
      </c>
      <c r="H1706" s="107" t="s">
        <v>2711</v>
      </c>
      <c r="I1706" s="107" t="s">
        <v>2123</v>
      </c>
      <c r="J1706" s="107" t="s">
        <v>2132</v>
      </c>
      <c r="K1706" s="107" t="s">
        <v>2050</v>
      </c>
      <c r="L1706" s="108">
        <v>4.1259699157464533</v>
      </c>
      <c r="M1706" s="93">
        <v>6</v>
      </c>
      <c r="N1706" s="108">
        <v>3.69</v>
      </c>
      <c r="O1706" s="107" t="s">
        <v>2777</v>
      </c>
      <c r="P1706" s="107"/>
      <c r="Q1706" s="107" t="s">
        <v>1259</v>
      </c>
      <c r="R1706" s="107" t="s">
        <v>2179</v>
      </c>
      <c r="S1706" s="107"/>
      <c r="T1706" s="93">
        <v>22.6</v>
      </c>
      <c r="U1706" s="109">
        <v>45</v>
      </c>
      <c r="V1706" s="110">
        <v>45200</v>
      </c>
      <c r="W1706" s="110">
        <v>45930</v>
      </c>
      <c r="X1706" s="107" t="s">
        <v>4687</v>
      </c>
      <c r="Y1706" s="107" t="s">
        <v>2127</v>
      </c>
      <c r="Z1706" s="107"/>
      <c r="AA1706" s="107" t="s">
        <v>2128</v>
      </c>
      <c r="AB1706" s="107"/>
      <c r="AC1706" s="107"/>
      <c r="AD1706" s="107" t="s">
        <v>1331</v>
      </c>
      <c r="AE1706" s="110"/>
      <c r="AF1706" s="106"/>
      <c r="AG1706" s="108">
        <v>1.5109834057211639E-3</v>
      </c>
      <c r="AH1706" s="108">
        <v>1.5779388846720319E-3</v>
      </c>
      <c r="AI1706" s="108">
        <v>0.18817935034064279</v>
      </c>
      <c r="AJ1706" s="107" t="s">
        <v>1267</v>
      </c>
      <c r="AK1706" s="97">
        <v>123.67856202502399</v>
      </c>
      <c r="AL1706" s="108">
        <v>1.9588765550335812E-3</v>
      </c>
      <c r="AM1706" s="111"/>
      <c r="AN1706" s="112">
        <v>15</v>
      </c>
      <c r="AO1706" s="113" t="s">
        <v>1266</v>
      </c>
      <c r="AP1706" s="113" t="s">
        <v>1267</v>
      </c>
      <c r="AQ1706" s="113" t="s">
        <v>1365</v>
      </c>
      <c r="AR1706" s="114" t="s">
        <v>1267</v>
      </c>
      <c r="AS1706" s="114"/>
      <c r="AT1706" s="107"/>
    </row>
    <row r="1707" spans="1:46" x14ac:dyDescent="0.25">
      <c r="A1707" s="106" t="s">
        <v>2791</v>
      </c>
      <c r="B1707" s="107" t="s">
        <v>1271</v>
      </c>
      <c r="C1707" s="107" t="s">
        <v>1257</v>
      </c>
      <c r="D1707" s="107" t="s">
        <v>34</v>
      </c>
      <c r="E1707" s="107" t="s">
        <v>22</v>
      </c>
      <c r="F1707" s="107" t="s">
        <v>23</v>
      </c>
      <c r="G1707" s="107" t="s">
        <v>1175</v>
      </c>
      <c r="H1707" s="107" t="s">
        <v>2711</v>
      </c>
      <c r="I1707" s="107" t="s">
        <v>2123</v>
      </c>
      <c r="J1707" s="107" t="s">
        <v>2165</v>
      </c>
      <c r="K1707" s="107" t="s">
        <v>2050</v>
      </c>
      <c r="L1707" s="108">
        <v>7.9660664031617179</v>
      </c>
      <c r="M1707" s="93">
        <v>8</v>
      </c>
      <c r="N1707" s="108">
        <v>7.13</v>
      </c>
      <c r="O1707" s="107" t="s">
        <v>2779</v>
      </c>
      <c r="P1707" s="107"/>
      <c r="Q1707" s="107" t="s">
        <v>1259</v>
      </c>
      <c r="R1707" s="107" t="s">
        <v>2179</v>
      </c>
      <c r="S1707" s="107"/>
      <c r="T1707" s="93">
        <v>21.8</v>
      </c>
      <c r="U1707" s="109">
        <v>45</v>
      </c>
      <c r="V1707" s="110">
        <v>45200</v>
      </c>
      <c r="W1707" s="110">
        <v>45930</v>
      </c>
      <c r="X1707" s="107" t="s">
        <v>4687</v>
      </c>
      <c r="Y1707" s="107" t="s">
        <v>2167</v>
      </c>
      <c r="Z1707" s="107"/>
      <c r="AA1707" s="107" t="s">
        <v>2128</v>
      </c>
      <c r="AB1707" s="107"/>
      <c r="AC1707" s="107"/>
      <c r="AD1707" s="107" t="s">
        <v>1331</v>
      </c>
      <c r="AE1707" s="110"/>
      <c r="AF1707" s="106"/>
      <c r="AG1707" s="108">
        <v>3.2266252953093979E-3</v>
      </c>
      <c r="AH1707" s="108">
        <v>3.3696051859054259E-3</v>
      </c>
      <c r="AI1707" s="108">
        <v>0.33571804219592838</v>
      </c>
      <c r="AJ1707" s="107" t="s">
        <v>1267</v>
      </c>
      <c r="AK1707" s="97">
        <v>57.333150711085167</v>
      </c>
      <c r="AL1707" s="108">
        <v>4.1830774705584554E-3</v>
      </c>
      <c r="AM1707" s="111"/>
      <c r="AN1707" s="112">
        <v>15</v>
      </c>
      <c r="AO1707" s="113" t="s">
        <v>1266</v>
      </c>
      <c r="AP1707" s="113" t="s">
        <v>1267</v>
      </c>
      <c r="AQ1707" s="113" t="s">
        <v>1365</v>
      </c>
      <c r="AR1707" s="114" t="s">
        <v>1267</v>
      </c>
      <c r="AS1707" s="114"/>
      <c r="AT1707" s="107"/>
    </row>
    <row r="1708" spans="1:46" x14ac:dyDescent="0.25">
      <c r="A1708" s="106" t="s">
        <v>2792</v>
      </c>
      <c r="B1708" s="107" t="s">
        <v>1271</v>
      </c>
      <c r="C1708" s="107" t="s">
        <v>1257</v>
      </c>
      <c r="D1708" s="107" t="s">
        <v>34</v>
      </c>
      <c r="E1708" s="107" t="s">
        <v>22</v>
      </c>
      <c r="F1708" s="107" t="s">
        <v>23</v>
      </c>
      <c r="G1708" s="107" t="s">
        <v>1175</v>
      </c>
      <c r="H1708" s="107" t="s">
        <v>2711</v>
      </c>
      <c r="I1708" s="107" t="s">
        <v>2123</v>
      </c>
      <c r="J1708" s="107" t="s">
        <v>2169</v>
      </c>
      <c r="K1708" s="107" t="s">
        <v>2050</v>
      </c>
      <c r="L1708" s="108">
        <v>4.9444600043573441</v>
      </c>
      <c r="M1708" s="93">
        <v>8</v>
      </c>
      <c r="N1708" s="108">
        <v>4.42</v>
      </c>
      <c r="O1708" s="107" t="s">
        <v>2781</v>
      </c>
      <c r="P1708" s="107"/>
      <c r="Q1708" s="107" t="s">
        <v>1259</v>
      </c>
      <c r="R1708" s="107" t="s">
        <v>2179</v>
      </c>
      <c r="S1708" s="107"/>
      <c r="T1708" s="93">
        <v>26.25</v>
      </c>
      <c r="U1708" s="109">
        <v>45</v>
      </c>
      <c r="V1708" s="110">
        <v>45200</v>
      </c>
      <c r="W1708" s="110">
        <v>45930</v>
      </c>
      <c r="X1708" s="107" t="s">
        <v>4687</v>
      </c>
      <c r="Y1708" s="107" t="s">
        <v>2167</v>
      </c>
      <c r="Z1708" s="107"/>
      <c r="AA1708" s="107" t="s">
        <v>2128</v>
      </c>
      <c r="AB1708" s="107"/>
      <c r="AC1708" s="107"/>
      <c r="AD1708" s="107" t="s">
        <v>1331</v>
      </c>
      <c r="AE1708" s="110"/>
      <c r="AF1708" s="106"/>
      <c r="AG1708" s="108">
        <v>1.7662156158262431E-3</v>
      </c>
      <c r="AH1708" s="108">
        <v>1.8444810766118341E-3</v>
      </c>
      <c r="AI1708" s="108">
        <v>0.18376799112777201</v>
      </c>
      <c r="AJ1708" s="107" t="s">
        <v>1267</v>
      </c>
      <c r="AK1708" s="97">
        <v>127.3025120475619</v>
      </c>
      <c r="AL1708" s="108">
        <v>2.2897659549907042E-3</v>
      </c>
      <c r="AM1708" s="111"/>
      <c r="AN1708" s="112">
        <v>15</v>
      </c>
      <c r="AO1708" s="113" t="s">
        <v>1266</v>
      </c>
      <c r="AP1708" s="113" t="s">
        <v>1267</v>
      </c>
      <c r="AQ1708" s="113" t="s">
        <v>1365</v>
      </c>
      <c r="AR1708" s="114" t="s">
        <v>1267</v>
      </c>
      <c r="AS1708" s="114"/>
      <c r="AT1708" s="107"/>
    </row>
    <row r="1709" spans="1:46" x14ac:dyDescent="0.25">
      <c r="A1709" s="106" t="s">
        <v>2794</v>
      </c>
      <c r="B1709" s="107" t="s">
        <v>1256</v>
      </c>
      <c r="C1709" s="107" t="s">
        <v>1257</v>
      </c>
      <c r="D1709" s="107" t="s">
        <v>34</v>
      </c>
      <c r="E1709" s="107" t="s">
        <v>22</v>
      </c>
      <c r="F1709" s="107" t="s">
        <v>23</v>
      </c>
      <c r="G1709" s="107" t="s">
        <v>1175</v>
      </c>
      <c r="H1709" s="107" t="s">
        <v>2634</v>
      </c>
      <c r="I1709" s="107" t="s">
        <v>2123</v>
      </c>
      <c r="J1709" s="107" t="s">
        <v>2165</v>
      </c>
      <c r="K1709" s="107" t="s">
        <v>2050</v>
      </c>
      <c r="L1709" s="108">
        <v>29.55</v>
      </c>
      <c r="M1709" s="93">
        <v>16</v>
      </c>
      <c r="N1709" s="108">
        <v>26.5</v>
      </c>
      <c r="O1709" s="107" t="s">
        <v>2795</v>
      </c>
      <c r="P1709" s="107"/>
      <c r="Q1709" s="107" t="s">
        <v>1259</v>
      </c>
      <c r="R1709" s="107" t="s">
        <v>2080</v>
      </c>
      <c r="S1709" s="107"/>
      <c r="T1709" s="93">
        <v>26.98</v>
      </c>
      <c r="U1709" s="109">
        <v>45</v>
      </c>
      <c r="V1709" s="110">
        <v>45200</v>
      </c>
      <c r="W1709" s="110">
        <v>45930</v>
      </c>
      <c r="X1709" s="107" t="s">
        <v>4687</v>
      </c>
      <c r="Y1709" s="107" t="s">
        <v>2167</v>
      </c>
      <c r="Z1709" s="107"/>
      <c r="AA1709" s="107" t="s">
        <v>2128</v>
      </c>
      <c r="AB1709" s="107"/>
      <c r="AC1709" s="107"/>
      <c r="AD1709" s="107" t="s">
        <v>1264</v>
      </c>
      <c r="AE1709" s="110">
        <v>44669</v>
      </c>
      <c r="AF1709" s="106" t="s">
        <v>3898</v>
      </c>
      <c r="AG1709" s="108">
        <v>1.0898E-2</v>
      </c>
      <c r="AH1709" s="108">
        <v>0</v>
      </c>
      <c r="AI1709" s="108">
        <v>0.88</v>
      </c>
      <c r="AJ1709" s="107" t="s">
        <v>1267</v>
      </c>
      <c r="AK1709" s="97">
        <v>35.25</v>
      </c>
      <c r="AL1709" s="108">
        <v>6.0000000000000001E-3</v>
      </c>
      <c r="AM1709" s="111"/>
      <c r="AN1709" s="112">
        <v>15</v>
      </c>
      <c r="AO1709" s="113" t="s">
        <v>1266</v>
      </c>
      <c r="AP1709" s="113" t="s">
        <v>1267</v>
      </c>
      <c r="AQ1709" s="113" t="s">
        <v>1365</v>
      </c>
      <c r="AR1709" s="114" t="s">
        <v>1267</v>
      </c>
      <c r="AS1709" s="114"/>
      <c r="AT1709" s="107"/>
    </row>
    <row r="1710" spans="1:46" x14ac:dyDescent="0.25">
      <c r="A1710" s="106" t="s">
        <v>2796</v>
      </c>
      <c r="B1710" s="107" t="s">
        <v>1256</v>
      </c>
      <c r="C1710" s="107" t="s">
        <v>1257</v>
      </c>
      <c r="D1710" s="107" t="s">
        <v>34</v>
      </c>
      <c r="E1710" s="107" t="s">
        <v>22</v>
      </c>
      <c r="F1710" s="107" t="s">
        <v>23</v>
      </c>
      <c r="G1710" s="107" t="s">
        <v>1175</v>
      </c>
      <c r="H1710" s="107" t="s">
        <v>2634</v>
      </c>
      <c r="I1710" s="107" t="s">
        <v>2123</v>
      </c>
      <c r="J1710" s="107" t="s">
        <v>2169</v>
      </c>
      <c r="K1710" s="107" t="s">
        <v>2050</v>
      </c>
      <c r="L1710" s="108">
        <v>17.27</v>
      </c>
      <c r="M1710" s="93">
        <v>16</v>
      </c>
      <c r="N1710" s="108">
        <v>15.48</v>
      </c>
      <c r="O1710" s="107" t="s">
        <v>2797</v>
      </c>
      <c r="P1710" s="107"/>
      <c r="Q1710" s="107" t="s">
        <v>1259</v>
      </c>
      <c r="R1710" s="107" t="s">
        <v>2080</v>
      </c>
      <c r="S1710" s="107"/>
      <c r="T1710" s="93">
        <v>26.98</v>
      </c>
      <c r="U1710" s="109">
        <v>45</v>
      </c>
      <c r="V1710" s="110">
        <v>45200</v>
      </c>
      <c r="W1710" s="110">
        <v>45930</v>
      </c>
      <c r="X1710" s="107" t="s">
        <v>4687</v>
      </c>
      <c r="Y1710" s="107" t="s">
        <v>2167</v>
      </c>
      <c r="Z1710" s="107"/>
      <c r="AA1710" s="107" t="s">
        <v>2128</v>
      </c>
      <c r="AB1710" s="107"/>
      <c r="AC1710" s="107"/>
      <c r="AD1710" s="107" t="s">
        <v>1264</v>
      </c>
      <c r="AE1710" s="110">
        <v>44669</v>
      </c>
      <c r="AF1710" s="106" t="s">
        <v>3898</v>
      </c>
      <c r="AG1710" s="108">
        <v>6.3680000000000004E-3</v>
      </c>
      <c r="AH1710" s="108">
        <v>0</v>
      </c>
      <c r="AI1710" s="108">
        <v>0.51</v>
      </c>
      <c r="AJ1710" s="107" t="s">
        <v>1267</v>
      </c>
      <c r="AK1710" s="97">
        <v>77.319999999999993</v>
      </c>
      <c r="AL1710" s="108">
        <v>3.5555555555555562E-3</v>
      </c>
      <c r="AM1710" s="111"/>
      <c r="AN1710" s="112">
        <v>15</v>
      </c>
      <c r="AO1710" s="113" t="s">
        <v>1266</v>
      </c>
      <c r="AP1710" s="113" t="s">
        <v>1267</v>
      </c>
      <c r="AQ1710" s="113" t="s">
        <v>1365</v>
      </c>
      <c r="AR1710" s="114" t="s">
        <v>1267</v>
      </c>
      <c r="AS1710" s="114"/>
      <c r="AT1710" s="107"/>
    </row>
    <row r="1711" spans="1:46" x14ac:dyDescent="0.25">
      <c r="A1711" s="106" t="s">
        <v>2798</v>
      </c>
      <c r="B1711" s="107" t="s">
        <v>1269</v>
      </c>
      <c r="C1711" s="107" t="s">
        <v>1257</v>
      </c>
      <c r="D1711" s="107" t="s">
        <v>34</v>
      </c>
      <c r="E1711" s="107" t="s">
        <v>22</v>
      </c>
      <c r="F1711" s="107" t="s">
        <v>23</v>
      </c>
      <c r="G1711" s="107" t="s">
        <v>1175</v>
      </c>
      <c r="H1711" s="107" t="s">
        <v>2634</v>
      </c>
      <c r="I1711" s="107" t="s">
        <v>2123</v>
      </c>
      <c r="J1711" s="107" t="s">
        <v>2165</v>
      </c>
      <c r="K1711" s="107" t="s">
        <v>2050</v>
      </c>
      <c r="L1711" s="108">
        <v>39.11</v>
      </c>
      <c r="M1711" s="93">
        <v>16</v>
      </c>
      <c r="N1711" s="108">
        <v>35.07</v>
      </c>
      <c r="O1711" s="107" t="s">
        <v>2795</v>
      </c>
      <c r="P1711" s="107"/>
      <c r="Q1711" s="107" t="s">
        <v>1259</v>
      </c>
      <c r="R1711" s="107" t="s">
        <v>2080</v>
      </c>
      <c r="S1711" s="107"/>
      <c r="T1711" s="93">
        <v>26.98</v>
      </c>
      <c r="U1711" s="109">
        <v>45</v>
      </c>
      <c r="V1711" s="110">
        <v>45200</v>
      </c>
      <c r="W1711" s="110">
        <v>45930</v>
      </c>
      <c r="X1711" s="107" t="s">
        <v>4687</v>
      </c>
      <c r="Y1711" s="107" t="s">
        <v>2167</v>
      </c>
      <c r="Z1711" s="107"/>
      <c r="AA1711" s="107" t="s">
        <v>2128</v>
      </c>
      <c r="AB1711" s="107"/>
      <c r="AC1711" s="107"/>
      <c r="AD1711" s="107" t="s">
        <v>1264</v>
      </c>
      <c r="AE1711" s="110">
        <v>44669</v>
      </c>
      <c r="AF1711" s="106" t="s">
        <v>3898</v>
      </c>
      <c r="AG1711" s="108">
        <v>1.4425E-2</v>
      </c>
      <c r="AH1711" s="108">
        <v>0.01</v>
      </c>
      <c r="AI1711" s="108">
        <v>1.1599999999999999</v>
      </c>
      <c r="AJ1711" s="107" t="s">
        <v>26</v>
      </c>
      <c r="AK1711" s="97">
        <v>20.79</v>
      </c>
      <c r="AL1711" s="108">
        <v>8.0000000000000002E-3</v>
      </c>
      <c r="AM1711" s="111"/>
      <c r="AN1711" s="112">
        <v>15</v>
      </c>
      <c r="AO1711" s="113" t="s">
        <v>1266</v>
      </c>
      <c r="AP1711" s="113" t="s">
        <v>1267</v>
      </c>
      <c r="AQ1711" s="113" t="s">
        <v>1365</v>
      </c>
      <c r="AR1711" s="114" t="s">
        <v>1267</v>
      </c>
      <c r="AS1711" s="114"/>
      <c r="AT1711" s="107"/>
    </row>
    <row r="1712" spans="1:46" x14ac:dyDescent="0.25">
      <c r="A1712" s="106" t="s">
        <v>2799</v>
      </c>
      <c r="B1712" s="107" t="s">
        <v>1269</v>
      </c>
      <c r="C1712" s="107" t="s">
        <v>1257</v>
      </c>
      <c r="D1712" s="107" t="s">
        <v>34</v>
      </c>
      <c r="E1712" s="107" t="s">
        <v>22</v>
      </c>
      <c r="F1712" s="107" t="s">
        <v>23</v>
      </c>
      <c r="G1712" s="107" t="s">
        <v>1175</v>
      </c>
      <c r="H1712" s="107" t="s">
        <v>2634</v>
      </c>
      <c r="I1712" s="107" t="s">
        <v>2123</v>
      </c>
      <c r="J1712" s="107" t="s">
        <v>2169</v>
      </c>
      <c r="K1712" s="107" t="s">
        <v>2050</v>
      </c>
      <c r="L1712" s="108">
        <v>23.22</v>
      </c>
      <c r="M1712" s="93">
        <v>16</v>
      </c>
      <c r="N1712" s="108">
        <v>20.82</v>
      </c>
      <c r="O1712" s="107" t="s">
        <v>2797</v>
      </c>
      <c r="P1712" s="107"/>
      <c r="Q1712" s="107" t="s">
        <v>1259</v>
      </c>
      <c r="R1712" s="107" t="s">
        <v>2080</v>
      </c>
      <c r="S1712" s="107"/>
      <c r="T1712" s="93">
        <v>26.98</v>
      </c>
      <c r="U1712" s="109">
        <v>45</v>
      </c>
      <c r="V1712" s="110">
        <v>45200</v>
      </c>
      <c r="W1712" s="110">
        <v>45930</v>
      </c>
      <c r="X1712" s="107" t="s">
        <v>4687</v>
      </c>
      <c r="Y1712" s="107" t="s">
        <v>2167</v>
      </c>
      <c r="Z1712" s="107"/>
      <c r="AA1712" s="107" t="s">
        <v>2128</v>
      </c>
      <c r="AB1712" s="107"/>
      <c r="AC1712" s="107"/>
      <c r="AD1712" s="107" t="s">
        <v>1264</v>
      </c>
      <c r="AE1712" s="110">
        <v>44669</v>
      </c>
      <c r="AF1712" s="106" t="s">
        <v>3898</v>
      </c>
      <c r="AG1712" s="108">
        <v>8.5620000000000002E-3</v>
      </c>
      <c r="AH1712" s="108">
        <v>0</v>
      </c>
      <c r="AI1712" s="108">
        <v>0.69</v>
      </c>
      <c r="AJ1712" s="107" t="s">
        <v>1267</v>
      </c>
      <c r="AK1712" s="97">
        <v>51.39</v>
      </c>
      <c r="AL1712" s="108">
        <v>4.8888888888888888E-3</v>
      </c>
      <c r="AM1712" s="111"/>
      <c r="AN1712" s="112">
        <v>15</v>
      </c>
      <c r="AO1712" s="113" t="s">
        <v>1266</v>
      </c>
      <c r="AP1712" s="113" t="s">
        <v>1267</v>
      </c>
      <c r="AQ1712" s="113" t="s">
        <v>1365</v>
      </c>
      <c r="AR1712" s="114" t="s">
        <v>1267</v>
      </c>
      <c r="AS1712" s="114"/>
      <c r="AT1712" s="107"/>
    </row>
    <row r="1713" spans="1:46" x14ac:dyDescent="0.25">
      <c r="A1713" s="106" t="s">
        <v>2800</v>
      </c>
      <c r="B1713" s="107" t="s">
        <v>1271</v>
      </c>
      <c r="C1713" s="107" t="s">
        <v>1257</v>
      </c>
      <c r="D1713" s="107" t="s">
        <v>34</v>
      </c>
      <c r="E1713" s="107" t="s">
        <v>22</v>
      </c>
      <c r="F1713" s="107" t="s">
        <v>23</v>
      </c>
      <c r="G1713" s="107" t="s">
        <v>1175</v>
      </c>
      <c r="H1713" s="107" t="s">
        <v>2634</v>
      </c>
      <c r="I1713" s="107" t="s">
        <v>2123</v>
      </c>
      <c r="J1713" s="107" t="s">
        <v>2165</v>
      </c>
      <c r="K1713" s="107" t="s">
        <v>2050</v>
      </c>
      <c r="L1713" s="108">
        <v>47.03</v>
      </c>
      <c r="M1713" s="93">
        <v>16</v>
      </c>
      <c r="N1713" s="108">
        <v>42.16</v>
      </c>
      <c r="O1713" s="107" t="s">
        <v>2795</v>
      </c>
      <c r="P1713" s="107"/>
      <c r="Q1713" s="107" t="s">
        <v>1259</v>
      </c>
      <c r="R1713" s="107" t="s">
        <v>2080</v>
      </c>
      <c r="S1713" s="107"/>
      <c r="T1713" s="93">
        <v>28.6</v>
      </c>
      <c r="U1713" s="109">
        <v>45</v>
      </c>
      <c r="V1713" s="110">
        <v>45200</v>
      </c>
      <c r="W1713" s="110">
        <v>45930</v>
      </c>
      <c r="X1713" s="107" t="s">
        <v>4687</v>
      </c>
      <c r="Y1713" s="107" t="s">
        <v>2167</v>
      </c>
      <c r="Z1713" s="107"/>
      <c r="AA1713" s="107" t="s">
        <v>2128</v>
      </c>
      <c r="AB1713" s="107"/>
      <c r="AC1713" s="107"/>
      <c r="AD1713" s="107" t="s">
        <v>1264</v>
      </c>
      <c r="AE1713" s="110">
        <v>44669</v>
      </c>
      <c r="AF1713" s="106" t="s">
        <v>3898</v>
      </c>
      <c r="AG1713" s="108">
        <v>1.7343000000000001E-2</v>
      </c>
      <c r="AH1713" s="108">
        <v>0.01</v>
      </c>
      <c r="AI1713" s="108">
        <v>1.39</v>
      </c>
      <c r="AJ1713" s="107" t="s">
        <v>26</v>
      </c>
      <c r="AK1713" s="97">
        <v>13.27</v>
      </c>
      <c r="AL1713" s="108">
        <v>9.7777777777777776E-3</v>
      </c>
      <c r="AM1713" s="111"/>
      <c r="AN1713" s="112">
        <v>15</v>
      </c>
      <c r="AO1713" s="113" t="s">
        <v>1266</v>
      </c>
      <c r="AP1713" s="113" t="s">
        <v>1267</v>
      </c>
      <c r="AQ1713" s="113" t="s">
        <v>1365</v>
      </c>
      <c r="AR1713" s="114" t="s">
        <v>1267</v>
      </c>
      <c r="AS1713" s="114"/>
      <c r="AT1713" s="107"/>
    </row>
    <row r="1714" spans="1:46" x14ac:dyDescent="0.25">
      <c r="A1714" s="106" t="s">
        <v>2801</v>
      </c>
      <c r="B1714" s="107" t="s">
        <v>1271</v>
      </c>
      <c r="C1714" s="107" t="s">
        <v>1257</v>
      </c>
      <c r="D1714" s="107" t="s">
        <v>34</v>
      </c>
      <c r="E1714" s="107" t="s">
        <v>22</v>
      </c>
      <c r="F1714" s="107" t="s">
        <v>23</v>
      </c>
      <c r="G1714" s="107" t="s">
        <v>1175</v>
      </c>
      <c r="H1714" s="107" t="s">
        <v>2634</v>
      </c>
      <c r="I1714" s="107" t="s">
        <v>2123</v>
      </c>
      <c r="J1714" s="107" t="s">
        <v>2169</v>
      </c>
      <c r="K1714" s="107" t="s">
        <v>2050</v>
      </c>
      <c r="L1714" s="108">
        <v>28.32</v>
      </c>
      <c r="M1714" s="93">
        <v>16</v>
      </c>
      <c r="N1714" s="108">
        <v>25.4</v>
      </c>
      <c r="O1714" s="107" t="s">
        <v>2797</v>
      </c>
      <c r="P1714" s="107"/>
      <c r="Q1714" s="107" t="s">
        <v>1259</v>
      </c>
      <c r="R1714" s="107" t="s">
        <v>2080</v>
      </c>
      <c r="S1714" s="107"/>
      <c r="T1714" s="93">
        <v>28.6</v>
      </c>
      <c r="U1714" s="109">
        <v>45</v>
      </c>
      <c r="V1714" s="110">
        <v>45200</v>
      </c>
      <c r="W1714" s="110">
        <v>45930</v>
      </c>
      <c r="X1714" s="107" t="s">
        <v>4687</v>
      </c>
      <c r="Y1714" s="107" t="s">
        <v>2167</v>
      </c>
      <c r="Z1714" s="107"/>
      <c r="AA1714" s="107" t="s">
        <v>2128</v>
      </c>
      <c r="AB1714" s="107"/>
      <c r="AC1714" s="107"/>
      <c r="AD1714" s="107" t="s">
        <v>1264</v>
      </c>
      <c r="AE1714" s="110">
        <v>44669</v>
      </c>
      <c r="AF1714" s="106" t="s">
        <v>3898</v>
      </c>
      <c r="AG1714" s="108">
        <v>1.0446E-2</v>
      </c>
      <c r="AH1714" s="108">
        <v>0</v>
      </c>
      <c r="AI1714" s="108">
        <v>0.84</v>
      </c>
      <c r="AJ1714" s="107" t="s">
        <v>1267</v>
      </c>
      <c r="AK1714" s="97">
        <v>37.81</v>
      </c>
      <c r="AL1714" s="108">
        <v>5.7777777777777784E-3</v>
      </c>
      <c r="AM1714" s="111"/>
      <c r="AN1714" s="112">
        <v>15</v>
      </c>
      <c r="AO1714" s="113" t="s">
        <v>1266</v>
      </c>
      <c r="AP1714" s="113" t="s">
        <v>1267</v>
      </c>
      <c r="AQ1714" s="113" t="s">
        <v>1365</v>
      </c>
      <c r="AR1714" s="114" t="s">
        <v>1267</v>
      </c>
      <c r="AS1714" s="114"/>
      <c r="AT1714" s="107"/>
    </row>
    <row r="1715" spans="1:46" x14ac:dyDescent="0.25">
      <c r="A1715" s="106" t="s">
        <v>2802</v>
      </c>
      <c r="B1715" s="107" t="s">
        <v>1256</v>
      </c>
      <c r="C1715" s="107" t="s">
        <v>1257</v>
      </c>
      <c r="D1715" s="107" t="s">
        <v>34</v>
      </c>
      <c r="E1715" s="107" t="s">
        <v>22</v>
      </c>
      <c r="F1715" s="107" t="s">
        <v>23</v>
      </c>
      <c r="G1715" s="107" t="s">
        <v>557</v>
      </c>
      <c r="H1715" s="107" t="s">
        <v>2634</v>
      </c>
      <c r="I1715" s="107" t="s">
        <v>2177</v>
      </c>
      <c r="J1715" s="107" t="s">
        <v>1963</v>
      </c>
      <c r="K1715" s="107" t="s">
        <v>2050</v>
      </c>
      <c r="L1715" s="108">
        <v>2.87</v>
      </c>
      <c r="M1715" s="93">
        <v>40</v>
      </c>
      <c r="N1715" s="108">
        <v>2.66</v>
      </c>
      <c r="O1715" s="107" t="s">
        <v>2803</v>
      </c>
      <c r="P1715" s="107"/>
      <c r="Q1715" s="107" t="s">
        <v>1259</v>
      </c>
      <c r="R1715" s="107" t="s">
        <v>2080</v>
      </c>
      <c r="S1715" s="107"/>
      <c r="T1715" s="93">
        <v>18.78</v>
      </c>
      <c r="U1715" s="109">
        <v>20</v>
      </c>
      <c r="V1715" s="110">
        <v>45200</v>
      </c>
      <c r="W1715" s="110">
        <v>45930</v>
      </c>
      <c r="X1715" s="107" t="s">
        <v>4689</v>
      </c>
      <c r="Y1715" s="107" t="s">
        <v>1963</v>
      </c>
      <c r="Z1715" s="107"/>
      <c r="AA1715" s="107" t="s">
        <v>2181</v>
      </c>
      <c r="AB1715" s="107"/>
      <c r="AC1715" s="107"/>
      <c r="AD1715" s="107" t="s">
        <v>1264</v>
      </c>
      <c r="AE1715" s="110">
        <v>44669</v>
      </c>
      <c r="AF1715" s="106" t="s">
        <v>3898</v>
      </c>
      <c r="AG1715" s="108">
        <v>1.0950000000000001E-3</v>
      </c>
      <c r="AH1715" s="108">
        <v>0</v>
      </c>
      <c r="AI1715" s="108">
        <v>0.13</v>
      </c>
      <c r="AJ1715" s="107" t="s">
        <v>1267</v>
      </c>
      <c r="AK1715" s="97">
        <v>362.64</v>
      </c>
      <c r="AL1715" s="108">
        <v>1.5E-3</v>
      </c>
      <c r="AM1715" s="111"/>
      <c r="AN1715" s="112">
        <v>15</v>
      </c>
      <c r="AO1715" s="113" t="s">
        <v>1266</v>
      </c>
      <c r="AP1715" s="113" t="s">
        <v>1267</v>
      </c>
      <c r="AQ1715" s="113" t="s">
        <v>1261</v>
      </c>
      <c r="AR1715" s="114" t="s">
        <v>1267</v>
      </c>
      <c r="AS1715" s="114"/>
      <c r="AT1715" s="107"/>
    </row>
    <row r="1716" spans="1:46" x14ac:dyDescent="0.25">
      <c r="A1716" s="106" t="s">
        <v>2804</v>
      </c>
      <c r="B1716" s="107" t="s">
        <v>1269</v>
      </c>
      <c r="C1716" s="107" t="s">
        <v>1257</v>
      </c>
      <c r="D1716" s="107" t="s">
        <v>34</v>
      </c>
      <c r="E1716" s="107" t="s">
        <v>22</v>
      </c>
      <c r="F1716" s="107" t="s">
        <v>23</v>
      </c>
      <c r="G1716" s="107" t="s">
        <v>557</v>
      </c>
      <c r="H1716" s="107" t="s">
        <v>2634</v>
      </c>
      <c r="I1716" s="107" t="s">
        <v>2177</v>
      </c>
      <c r="J1716" s="107" t="s">
        <v>1963</v>
      </c>
      <c r="K1716" s="107" t="s">
        <v>2050</v>
      </c>
      <c r="L1716" s="108">
        <v>3.81</v>
      </c>
      <c r="M1716" s="93">
        <v>40</v>
      </c>
      <c r="N1716" s="108">
        <v>3.54</v>
      </c>
      <c r="O1716" s="107" t="s">
        <v>2803</v>
      </c>
      <c r="P1716" s="107"/>
      <c r="Q1716" s="107" t="s">
        <v>1259</v>
      </c>
      <c r="R1716" s="107" t="s">
        <v>2080</v>
      </c>
      <c r="S1716" s="107"/>
      <c r="T1716" s="93">
        <v>18.78</v>
      </c>
      <c r="U1716" s="109">
        <v>20</v>
      </c>
      <c r="V1716" s="110">
        <v>45200</v>
      </c>
      <c r="W1716" s="110">
        <v>45930</v>
      </c>
      <c r="X1716" s="107" t="s">
        <v>4689</v>
      </c>
      <c r="Y1716" s="107" t="s">
        <v>1963</v>
      </c>
      <c r="Z1716" s="107"/>
      <c r="AA1716" s="107" t="s">
        <v>2181</v>
      </c>
      <c r="AB1716" s="107"/>
      <c r="AC1716" s="107"/>
      <c r="AD1716" s="107" t="s">
        <v>1264</v>
      </c>
      <c r="AE1716" s="110">
        <v>44669</v>
      </c>
      <c r="AF1716" s="106" t="s">
        <v>3898</v>
      </c>
      <c r="AG1716" s="108">
        <v>1.456E-3</v>
      </c>
      <c r="AH1716" s="108">
        <v>0</v>
      </c>
      <c r="AI1716" s="108">
        <v>0.18</v>
      </c>
      <c r="AJ1716" s="107" t="s">
        <v>1267</v>
      </c>
      <c r="AK1716" s="97">
        <v>266.70999999999998</v>
      </c>
      <c r="AL1716" s="108">
        <v>2E-3</v>
      </c>
      <c r="AM1716" s="111"/>
      <c r="AN1716" s="112">
        <v>15</v>
      </c>
      <c r="AO1716" s="113" t="s">
        <v>1266</v>
      </c>
      <c r="AP1716" s="113" t="s">
        <v>1267</v>
      </c>
      <c r="AQ1716" s="113" t="s">
        <v>1261</v>
      </c>
      <c r="AR1716" s="114" t="s">
        <v>1267</v>
      </c>
      <c r="AS1716" s="114"/>
      <c r="AT1716" s="107"/>
    </row>
    <row r="1717" spans="1:46" x14ac:dyDescent="0.25">
      <c r="A1717" s="106" t="s">
        <v>2805</v>
      </c>
      <c r="B1717" s="107" t="s">
        <v>1271</v>
      </c>
      <c r="C1717" s="107" t="s">
        <v>1257</v>
      </c>
      <c r="D1717" s="107" t="s">
        <v>34</v>
      </c>
      <c r="E1717" s="107" t="s">
        <v>22</v>
      </c>
      <c r="F1717" s="107" t="s">
        <v>23</v>
      </c>
      <c r="G1717" s="107" t="s">
        <v>557</v>
      </c>
      <c r="H1717" s="107" t="s">
        <v>2634</v>
      </c>
      <c r="I1717" s="107" t="s">
        <v>2177</v>
      </c>
      <c r="J1717" s="107" t="s">
        <v>1963</v>
      </c>
      <c r="K1717" s="107" t="s">
        <v>2050</v>
      </c>
      <c r="L1717" s="108">
        <v>4.54</v>
      </c>
      <c r="M1717" s="93">
        <v>40</v>
      </c>
      <c r="N1717" s="108">
        <v>4.21</v>
      </c>
      <c r="O1717" s="107" t="s">
        <v>2803</v>
      </c>
      <c r="P1717" s="107"/>
      <c r="Q1717" s="107" t="s">
        <v>1259</v>
      </c>
      <c r="R1717" s="107" t="s">
        <v>2080</v>
      </c>
      <c r="S1717" s="107"/>
      <c r="T1717" s="93">
        <v>18.78</v>
      </c>
      <c r="U1717" s="109">
        <v>20</v>
      </c>
      <c r="V1717" s="110">
        <v>45200</v>
      </c>
      <c r="W1717" s="110">
        <v>45930</v>
      </c>
      <c r="X1717" s="107" t="s">
        <v>4689</v>
      </c>
      <c r="Y1717" s="107" t="s">
        <v>1963</v>
      </c>
      <c r="Z1717" s="107"/>
      <c r="AA1717" s="107" t="s">
        <v>2181</v>
      </c>
      <c r="AB1717" s="107"/>
      <c r="AC1717" s="107"/>
      <c r="AD1717" s="107" t="s">
        <v>1264</v>
      </c>
      <c r="AE1717" s="110">
        <v>44669</v>
      </c>
      <c r="AF1717" s="106" t="s">
        <v>3898</v>
      </c>
      <c r="AG1717" s="108">
        <v>1.732E-3</v>
      </c>
      <c r="AH1717" s="108">
        <v>0</v>
      </c>
      <c r="AI1717" s="108">
        <v>0.21</v>
      </c>
      <c r="AJ1717" s="107" t="s">
        <v>1267</v>
      </c>
      <c r="AK1717" s="97">
        <v>220.41</v>
      </c>
      <c r="AL1717" s="108">
        <v>2E-3</v>
      </c>
      <c r="AM1717" s="111"/>
      <c r="AN1717" s="112">
        <v>15</v>
      </c>
      <c r="AO1717" s="113" t="s">
        <v>1266</v>
      </c>
      <c r="AP1717" s="113" t="s">
        <v>1267</v>
      </c>
      <c r="AQ1717" s="113" t="s">
        <v>1261</v>
      </c>
      <c r="AR1717" s="114" t="s">
        <v>1267</v>
      </c>
      <c r="AS1717" s="114"/>
      <c r="AT1717" s="107"/>
    </row>
    <row r="1718" spans="1:46" x14ac:dyDescent="0.25">
      <c r="A1718" s="106" t="s">
        <v>2806</v>
      </c>
      <c r="B1718" s="107" t="s">
        <v>1256</v>
      </c>
      <c r="C1718" s="107" t="s">
        <v>1257</v>
      </c>
      <c r="D1718" s="107" t="s">
        <v>34</v>
      </c>
      <c r="E1718" s="107" t="s">
        <v>22</v>
      </c>
      <c r="F1718" s="107" t="s">
        <v>23</v>
      </c>
      <c r="G1718" s="107" t="s">
        <v>1175</v>
      </c>
      <c r="H1718" s="107" t="s">
        <v>2617</v>
      </c>
      <c r="I1718" s="107" t="s">
        <v>2290</v>
      </c>
      <c r="J1718" s="107" t="s">
        <v>2291</v>
      </c>
      <c r="K1718" s="107" t="s">
        <v>2050</v>
      </c>
      <c r="L1718" s="108">
        <v>6.9403634753233634</v>
      </c>
      <c r="M1718" s="93">
        <v>2</v>
      </c>
      <c r="N1718" s="108">
        <v>6.21</v>
      </c>
      <c r="O1718" s="107" t="s">
        <v>2807</v>
      </c>
      <c r="P1718" s="107"/>
      <c r="Q1718" s="107" t="s">
        <v>1259</v>
      </c>
      <c r="R1718" s="107" t="s">
        <v>2052</v>
      </c>
      <c r="S1718" s="107"/>
      <c r="T1718" s="93">
        <v>9.84</v>
      </c>
      <c r="U1718" s="109">
        <v>20</v>
      </c>
      <c r="V1718" s="110">
        <v>45200</v>
      </c>
      <c r="W1718" s="110">
        <v>45930</v>
      </c>
      <c r="X1718" s="107" t="s">
        <v>4682</v>
      </c>
      <c r="Y1718" s="107" t="s">
        <v>1963</v>
      </c>
      <c r="Z1718" s="107"/>
      <c r="AA1718" s="107" t="s">
        <v>2128</v>
      </c>
      <c r="AB1718" s="107"/>
      <c r="AC1718" s="107"/>
      <c r="AD1718" s="107" t="s">
        <v>1264</v>
      </c>
      <c r="AE1718" s="110">
        <v>42390</v>
      </c>
      <c r="AF1718" s="106" t="s">
        <v>3341</v>
      </c>
      <c r="AG1718" s="108">
        <v>1.1063824463810931E-3</v>
      </c>
      <c r="AH1718" s="108">
        <v>1.155409038148937E-3</v>
      </c>
      <c r="AI1718" s="108">
        <v>0.2304563748997481</v>
      </c>
      <c r="AJ1718" s="107" t="s">
        <v>1267</v>
      </c>
      <c r="AK1718" s="97">
        <v>95.96015184003231</v>
      </c>
      <c r="AL1718" s="108">
        <v>3.227269016025366E-3</v>
      </c>
      <c r="AM1718" s="111"/>
      <c r="AN1718" s="112">
        <v>15</v>
      </c>
      <c r="AO1718" s="113" t="s">
        <v>1266</v>
      </c>
      <c r="AP1718" s="113" t="s">
        <v>1267</v>
      </c>
      <c r="AQ1718" s="113" t="s">
        <v>1365</v>
      </c>
      <c r="AR1718" s="114" t="s">
        <v>1267</v>
      </c>
      <c r="AS1718" s="114"/>
      <c r="AT1718" s="107"/>
    </row>
    <row r="1719" spans="1:46" x14ac:dyDescent="0.25">
      <c r="A1719" s="106" t="s">
        <v>2808</v>
      </c>
      <c r="B1719" s="107" t="s">
        <v>1256</v>
      </c>
      <c r="C1719" s="107" t="s">
        <v>1257</v>
      </c>
      <c r="D1719" s="107" t="s">
        <v>34</v>
      </c>
      <c r="E1719" s="107" t="s">
        <v>22</v>
      </c>
      <c r="F1719" s="107" t="s">
        <v>23</v>
      </c>
      <c r="G1719" s="107" t="s">
        <v>1175</v>
      </c>
      <c r="H1719" s="107" t="s">
        <v>2617</v>
      </c>
      <c r="I1719" s="107" t="s">
        <v>2290</v>
      </c>
      <c r="J1719" s="107" t="s">
        <v>2294</v>
      </c>
      <c r="K1719" s="107" t="s">
        <v>2050</v>
      </c>
      <c r="L1719" s="108">
        <v>14.41718016613066</v>
      </c>
      <c r="M1719" s="93">
        <v>2</v>
      </c>
      <c r="N1719" s="108">
        <v>12.9</v>
      </c>
      <c r="O1719" s="107" t="s">
        <v>2809</v>
      </c>
      <c r="P1719" s="107"/>
      <c r="Q1719" s="107" t="s">
        <v>1259</v>
      </c>
      <c r="R1719" s="107" t="s">
        <v>2052</v>
      </c>
      <c r="S1719" s="107"/>
      <c r="T1719" s="93">
        <v>9.84</v>
      </c>
      <c r="U1719" s="109">
        <v>20</v>
      </c>
      <c r="V1719" s="110">
        <v>45200</v>
      </c>
      <c r="W1719" s="110">
        <v>45930</v>
      </c>
      <c r="X1719" s="107" t="s">
        <v>4682</v>
      </c>
      <c r="Y1719" s="107" t="s">
        <v>1963</v>
      </c>
      <c r="Z1719" s="107"/>
      <c r="AA1719" s="107" t="s">
        <v>2128</v>
      </c>
      <c r="AB1719" s="107"/>
      <c r="AC1719" s="107"/>
      <c r="AD1719" s="107" t="s">
        <v>1264</v>
      </c>
      <c r="AE1719" s="110">
        <v>42390</v>
      </c>
      <c r="AF1719" s="106" t="s">
        <v>3341</v>
      </c>
      <c r="AG1719" s="108">
        <v>2.2982823765404338E-3</v>
      </c>
      <c r="AH1719" s="108">
        <v>2.4001250550919951E-3</v>
      </c>
      <c r="AI1719" s="108">
        <v>0.47872580293184402</v>
      </c>
      <c r="AJ1719" s="107" t="s">
        <v>1267</v>
      </c>
      <c r="AK1719" s="97">
        <v>32.043289093389859</v>
      </c>
      <c r="AL1719" s="108">
        <v>6.7039887772507578E-3</v>
      </c>
      <c r="AM1719" s="111"/>
      <c r="AN1719" s="112">
        <v>15</v>
      </c>
      <c r="AO1719" s="113" t="s">
        <v>1266</v>
      </c>
      <c r="AP1719" s="113" t="s">
        <v>1267</v>
      </c>
      <c r="AQ1719" s="113" t="s">
        <v>1365</v>
      </c>
      <c r="AR1719" s="114" t="s">
        <v>1267</v>
      </c>
      <c r="AS1719" s="114"/>
      <c r="AT1719" s="107"/>
    </row>
    <row r="1720" spans="1:46" x14ac:dyDescent="0.25">
      <c r="A1720" s="106" t="s">
        <v>2810</v>
      </c>
      <c r="B1720" s="107" t="s">
        <v>1256</v>
      </c>
      <c r="C1720" s="107" t="s">
        <v>1257</v>
      </c>
      <c r="D1720" s="107" t="s">
        <v>34</v>
      </c>
      <c r="E1720" s="107" t="s">
        <v>22</v>
      </c>
      <c r="F1720" s="107" t="s">
        <v>23</v>
      </c>
      <c r="G1720" s="107" t="s">
        <v>1175</v>
      </c>
      <c r="H1720" s="107" t="s">
        <v>2617</v>
      </c>
      <c r="I1720" s="107" t="s">
        <v>2290</v>
      </c>
      <c r="J1720" s="107" t="s">
        <v>2297</v>
      </c>
      <c r="K1720" s="107" t="s">
        <v>2050</v>
      </c>
      <c r="L1720" s="108">
        <v>14.41718016613066</v>
      </c>
      <c r="M1720" s="93">
        <v>2</v>
      </c>
      <c r="N1720" s="108">
        <v>12.9</v>
      </c>
      <c r="O1720" s="107" t="s">
        <v>2811</v>
      </c>
      <c r="P1720" s="107"/>
      <c r="Q1720" s="107" t="s">
        <v>1259</v>
      </c>
      <c r="R1720" s="107" t="s">
        <v>2052</v>
      </c>
      <c r="S1720" s="107"/>
      <c r="T1720" s="93">
        <v>9.84</v>
      </c>
      <c r="U1720" s="109">
        <v>20</v>
      </c>
      <c r="V1720" s="110">
        <v>45200</v>
      </c>
      <c r="W1720" s="110">
        <v>45930</v>
      </c>
      <c r="X1720" s="107" t="s">
        <v>4682</v>
      </c>
      <c r="Y1720" s="107" t="s">
        <v>1963</v>
      </c>
      <c r="Z1720" s="107"/>
      <c r="AA1720" s="107" t="s">
        <v>2128</v>
      </c>
      <c r="AB1720" s="107"/>
      <c r="AC1720" s="107"/>
      <c r="AD1720" s="107" t="s">
        <v>1264</v>
      </c>
      <c r="AE1720" s="110">
        <v>42390</v>
      </c>
      <c r="AF1720" s="106" t="s">
        <v>3341</v>
      </c>
      <c r="AG1720" s="108">
        <v>2.2982823765404338E-3</v>
      </c>
      <c r="AH1720" s="108">
        <v>2.4001250550919951E-3</v>
      </c>
      <c r="AI1720" s="108">
        <v>0.47872580293184402</v>
      </c>
      <c r="AJ1720" s="107" t="s">
        <v>1267</v>
      </c>
      <c r="AK1720" s="97">
        <v>32.043289093389859</v>
      </c>
      <c r="AL1720" s="108">
        <v>6.7039887772507578E-3</v>
      </c>
      <c r="AM1720" s="111"/>
      <c r="AN1720" s="112">
        <v>15</v>
      </c>
      <c r="AO1720" s="113" t="s">
        <v>1266</v>
      </c>
      <c r="AP1720" s="113" t="s">
        <v>1267</v>
      </c>
      <c r="AQ1720" s="113" t="s">
        <v>1365</v>
      </c>
      <c r="AR1720" s="114" t="s">
        <v>1267</v>
      </c>
      <c r="AS1720" s="114"/>
      <c r="AT1720" s="107"/>
    </row>
    <row r="1721" spans="1:46" x14ac:dyDescent="0.25">
      <c r="A1721" s="106" t="s">
        <v>2812</v>
      </c>
      <c r="B1721" s="107" t="s">
        <v>1269</v>
      </c>
      <c r="C1721" s="107" t="s">
        <v>1257</v>
      </c>
      <c r="D1721" s="107" t="s">
        <v>34</v>
      </c>
      <c r="E1721" s="107" t="s">
        <v>22</v>
      </c>
      <c r="F1721" s="107" t="s">
        <v>23</v>
      </c>
      <c r="G1721" s="107" t="s">
        <v>1175</v>
      </c>
      <c r="H1721" s="107" t="s">
        <v>2617</v>
      </c>
      <c r="I1721" s="107" t="s">
        <v>2290</v>
      </c>
      <c r="J1721" s="107" t="s">
        <v>2291</v>
      </c>
      <c r="K1721" s="107" t="s">
        <v>2050</v>
      </c>
      <c r="L1721" s="108">
        <v>9.3096985103773928</v>
      </c>
      <c r="M1721" s="93">
        <v>2</v>
      </c>
      <c r="N1721" s="108">
        <v>8.33</v>
      </c>
      <c r="O1721" s="107" t="s">
        <v>2807</v>
      </c>
      <c r="P1721" s="107"/>
      <c r="Q1721" s="107" t="s">
        <v>1259</v>
      </c>
      <c r="R1721" s="107" t="s">
        <v>2052</v>
      </c>
      <c r="S1721" s="107"/>
      <c r="T1721" s="93">
        <v>9.84</v>
      </c>
      <c r="U1721" s="109">
        <v>20</v>
      </c>
      <c r="V1721" s="110">
        <v>45200</v>
      </c>
      <c r="W1721" s="110">
        <v>45930</v>
      </c>
      <c r="X1721" s="107" t="s">
        <v>4682</v>
      </c>
      <c r="Y1721" s="107" t="s">
        <v>1963</v>
      </c>
      <c r="Z1721" s="107"/>
      <c r="AA1721" s="107" t="s">
        <v>2128</v>
      </c>
      <c r="AB1721" s="107"/>
      <c r="AC1721" s="107"/>
      <c r="AD1721" s="107" t="s">
        <v>1264</v>
      </c>
      <c r="AE1721" s="110">
        <v>42390</v>
      </c>
      <c r="AF1721" s="106" t="s">
        <v>3341</v>
      </c>
      <c r="AG1721" s="108">
        <v>1.4840846664016911E-3</v>
      </c>
      <c r="AH1721" s="108">
        <v>1.549848194489637E-3</v>
      </c>
      <c r="AI1721" s="108">
        <v>0.30913069290095041</v>
      </c>
      <c r="AJ1721" s="107" t="s">
        <v>1267</v>
      </c>
      <c r="AK1721" s="97">
        <v>64.593374413453134</v>
      </c>
      <c r="AL1721" s="108">
        <v>4.3290098073254912E-3</v>
      </c>
      <c r="AM1721" s="111"/>
      <c r="AN1721" s="112">
        <v>15</v>
      </c>
      <c r="AO1721" s="113" t="s">
        <v>1266</v>
      </c>
      <c r="AP1721" s="113" t="s">
        <v>1267</v>
      </c>
      <c r="AQ1721" s="113" t="s">
        <v>1365</v>
      </c>
      <c r="AR1721" s="114" t="s">
        <v>1267</v>
      </c>
      <c r="AS1721" s="114"/>
      <c r="AT1721" s="107"/>
    </row>
    <row r="1722" spans="1:46" x14ac:dyDescent="0.25">
      <c r="A1722" s="106" t="s">
        <v>2813</v>
      </c>
      <c r="B1722" s="107" t="s">
        <v>1269</v>
      </c>
      <c r="C1722" s="107" t="s">
        <v>1257</v>
      </c>
      <c r="D1722" s="107" t="s">
        <v>34</v>
      </c>
      <c r="E1722" s="107" t="s">
        <v>22</v>
      </c>
      <c r="F1722" s="107" t="s">
        <v>23</v>
      </c>
      <c r="G1722" s="107" t="s">
        <v>1175</v>
      </c>
      <c r="H1722" s="107" t="s">
        <v>2617</v>
      </c>
      <c r="I1722" s="107" t="s">
        <v>2290</v>
      </c>
      <c r="J1722" s="107" t="s">
        <v>2294</v>
      </c>
      <c r="K1722" s="107" t="s">
        <v>2050</v>
      </c>
      <c r="L1722" s="108">
        <v>16.28917836599646</v>
      </c>
      <c r="M1722" s="93">
        <v>2</v>
      </c>
      <c r="N1722" s="108">
        <v>14.58</v>
      </c>
      <c r="O1722" s="107" t="s">
        <v>2809</v>
      </c>
      <c r="P1722" s="107"/>
      <c r="Q1722" s="107" t="s">
        <v>1259</v>
      </c>
      <c r="R1722" s="107" t="s">
        <v>2052</v>
      </c>
      <c r="S1722" s="107"/>
      <c r="T1722" s="93">
        <v>9.84</v>
      </c>
      <c r="U1722" s="109">
        <v>20</v>
      </c>
      <c r="V1722" s="110">
        <v>45200</v>
      </c>
      <c r="W1722" s="110">
        <v>45930</v>
      </c>
      <c r="X1722" s="107" t="s">
        <v>4682</v>
      </c>
      <c r="Y1722" s="107" t="s">
        <v>1963</v>
      </c>
      <c r="Z1722" s="107"/>
      <c r="AA1722" s="107" t="s">
        <v>2128</v>
      </c>
      <c r="AB1722" s="107"/>
      <c r="AC1722" s="107"/>
      <c r="AD1722" s="107" t="s">
        <v>1264</v>
      </c>
      <c r="AE1722" s="110">
        <v>42390</v>
      </c>
      <c r="AF1722" s="106" t="s">
        <v>3341</v>
      </c>
      <c r="AG1722" s="108">
        <v>2.5967027626416141E-3</v>
      </c>
      <c r="AH1722" s="108">
        <v>2.7117691998423121E-3</v>
      </c>
      <c r="AI1722" s="108">
        <v>0.54088593625826564</v>
      </c>
      <c r="AJ1722" s="107" t="s">
        <v>1267</v>
      </c>
      <c r="AK1722" s="97">
        <v>25.224815222864098</v>
      </c>
      <c r="AL1722" s="108">
        <v>7.5744679401883574E-3</v>
      </c>
      <c r="AM1722" s="111"/>
      <c r="AN1722" s="112">
        <v>15</v>
      </c>
      <c r="AO1722" s="113" t="s">
        <v>1266</v>
      </c>
      <c r="AP1722" s="113" t="s">
        <v>1267</v>
      </c>
      <c r="AQ1722" s="113" t="s">
        <v>1365</v>
      </c>
      <c r="AR1722" s="114" t="s">
        <v>1267</v>
      </c>
      <c r="AS1722" s="114"/>
      <c r="AT1722" s="107"/>
    </row>
    <row r="1723" spans="1:46" x14ac:dyDescent="0.25">
      <c r="A1723" s="106" t="s">
        <v>2814</v>
      </c>
      <c r="B1723" s="107" t="s">
        <v>1269</v>
      </c>
      <c r="C1723" s="107" t="s">
        <v>1257</v>
      </c>
      <c r="D1723" s="107" t="s">
        <v>34</v>
      </c>
      <c r="E1723" s="107" t="s">
        <v>22</v>
      </c>
      <c r="F1723" s="107" t="s">
        <v>23</v>
      </c>
      <c r="G1723" s="107" t="s">
        <v>1175</v>
      </c>
      <c r="H1723" s="107" t="s">
        <v>2617</v>
      </c>
      <c r="I1723" s="107" t="s">
        <v>2290</v>
      </c>
      <c r="J1723" s="107" t="s">
        <v>2297</v>
      </c>
      <c r="K1723" s="107" t="s">
        <v>2050</v>
      </c>
      <c r="L1723" s="108">
        <v>16.28917836599646</v>
      </c>
      <c r="M1723" s="93">
        <v>2</v>
      </c>
      <c r="N1723" s="108">
        <v>14.58</v>
      </c>
      <c r="O1723" s="107" t="s">
        <v>2811</v>
      </c>
      <c r="P1723" s="107"/>
      <c r="Q1723" s="107" t="s">
        <v>1259</v>
      </c>
      <c r="R1723" s="107" t="s">
        <v>2052</v>
      </c>
      <c r="S1723" s="107"/>
      <c r="T1723" s="93">
        <v>9.84</v>
      </c>
      <c r="U1723" s="109">
        <v>20</v>
      </c>
      <c r="V1723" s="110">
        <v>45200</v>
      </c>
      <c r="W1723" s="110">
        <v>45930</v>
      </c>
      <c r="X1723" s="107" t="s">
        <v>4682</v>
      </c>
      <c r="Y1723" s="107" t="s">
        <v>1963</v>
      </c>
      <c r="Z1723" s="107"/>
      <c r="AA1723" s="107" t="s">
        <v>2128</v>
      </c>
      <c r="AB1723" s="107"/>
      <c r="AC1723" s="107"/>
      <c r="AD1723" s="107" t="s">
        <v>1264</v>
      </c>
      <c r="AE1723" s="110">
        <v>42390</v>
      </c>
      <c r="AF1723" s="106" t="s">
        <v>3341</v>
      </c>
      <c r="AG1723" s="108">
        <v>2.5967027626416141E-3</v>
      </c>
      <c r="AH1723" s="108">
        <v>2.7117691998423121E-3</v>
      </c>
      <c r="AI1723" s="108">
        <v>0.54088593625826564</v>
      </c>
      <c r="AJ1723" s="107" t="s">
        <v>1267</v>
      </c>
      <c r="AK1723" s="97">
        <v>25.224815222864098</v>
      </c>
      <c r="AL1723" s="108">
        <v>7.5744679401883574E-3</v>
      </c>
      <c r="AM1723" s="111"/>
      <c r="AN1723" s="112">
        <v>15</v>
      </c>
      <c r="AO1723" s="113" t="s">
        <v>1266</v>
      </c>
      <c r="AP1723" s="113" t="s">
        <v>1267</v>
      </c>
      <c r="AQ1723" s="113" t="s">
        <v>1365</v>
      </c>
      <c r="AR1723" s="114" t="s">
        <v>1267</v>
      </c>
      <c r="AS1723" s="114"/>
      <c r="AT1723" s="107"/>
    </row>
    <row r="1724" spans="1:46" x14ac:dyDescent="0.25">
      <c r="A1724" s="106" t="s">
        <v>2815</v>
      </c>
      <c r="B1724" s="107" t="s">
        <v>1271</v>
      </c>
      <c r="C1724" s="107" t="s">
        <v>1257</v>
      </c>
      <c r="D1724" s="107" t="s">
        <v>34</v>
      </c>
      <c r="E1724" s="107" t="s">
        <v>22</v>
      </c>
      <c r="F1724" s="107" t="s">
        <v>23</v>
      </c>
      <c r="G1724" s="107" t="s">
        <v>1175</v>
      </c>
      <c r="H1724" s="107" t="s">
        <v>2617</v>
      </c>
      <c r="I1724" s="107" t="s">
        <v>2290</v>
      </c>
      <c r="J1724" s="107" t="s">
        <v>2291</v>
      </c>
      <c r="K1724" s="107" t="s">
        <v>2050</v>
      </c>
      <c r="L1724" s="108">
        <v>9.3096985103773928</v>
      </c>
      <c r="M1724" s="93">
        <v>2</v>
      </c>
      <c r="N1724" s="108">
        <v>8.33</v>
      </c>
      <c r="O1724" s="107" t="s">
        <v>2807</v>
      </c>
      <c r="P1724" s="107"/>
      <c r="Q1724" s="107" t="s">
        <v>1259</v>
      </c>
      <c r="R1724" s="107" t="s">
        <v>2052</v>
      </c>
      <c r="S1724" s="107"/>
      <c r="T1724" s="93">
        <v>9.84</v>
      </c>
      <c r="U1724" s="109">
        <v>20</v>
      </c>
      <c r="V1724" s="110">
        <v>45200</v>
      </c>
      <c r="W1724" s="110">
        <v>45930</v>
      </c>
      <c r="X1724" s="107" t="s">
        <v>4682</v>
      </c>
      <c r="Y1724" s="107" t="s">
        <v>1963</v>
      </c>
      <c r="Z1724" s="107"/>
      <c r="AA1724" s="107" t="s">
        <v>2128</v>
      </c>
      <c r="AB1724" s="107"/>
      <c r="AC1724" s="107"/>
      <c r="AD1724" s="107" t="s">
        <v>1264</v>
      </c>
      <c r="AE1724" s="110">
        <v>42390</v>
      </c>
      <c r="AF1724" s="106" t="s">
        <v>3341</v>
      </c>
      <c r="AG1724" s="108">
        <v>1.4840846664016911E-3</v>
      </c>
      <c r="AH1724" s="108">
        <v>1.549848194489637E-3</v>
      </c>
      <c r="AI1724" s="108">
        <v>0.30913069290095041</v>
      </c>
      <c r="AJ1724" s="107" t="s">
        <v>1267</v>
      </c>
      <c r="AK1724" s="97">
        <v>64.593374413453134</v>
      </c>
      <c r="AL1724" s="108">
        <v>4.3290098073254912E-3</v>
      </c>
      <c r="AM1724" s="111"/>
      <c r="AN1724" s="112">
        <v>15</v>
      </c>
      <c r="AO1724" s="113" t="s">
        <v>1266</v>
      </c>
      <c r="AP1724" s="113" t="s">
        <v>1267</v>
      </c>
      <c r="AQ1724" s="113" t="s">
        <v>1365</v>
      </c>
      <c r="AR1724" s="114" t="s">
        <v>1267</v>
      </c>
      <c r="AS1724" s="114"/>
      <c r="AT1724" s="107"/>
    </row>
    <row r="1725" spans="1:46" x14ac:dyDescent="0.25">
      <c r="A1725" s="106" t="s">
        <v>2816</v>
      </c>
      <c r="B1725" s="107" t="s">
        <v>1271</v>
      </c>
      <c r="C1725" s="107" t="s">
        <v>1257</v>
      </c>
      <c r="D1725" s="107" t="s">
        <v>34</v>
      </c>
      <c r="E1725" s="107" t="s">
        <v>22</v>
      </c>
      <c r="F1725" s="107" t="s">
        <v>23</v>
      </c>
      <c r="G1725" s="107" t="s">
        <v>1175</v>
      </c>
      <c r="H1725" s="107" t="s">
        <v>2617</v>
      </c>
      <c r="I1725" s="107" t="s">
        <v>2290</v>
      </c>
      <c r="J1725" s="107" t="s">
        <v>2294</v>
      </c>
      <c r="K1725" s="107" t="s">
        <v>2050</v>
      </c>
      <c r="L1725" s="108">
        <v>16.28917836599646</v>
      </c>
      <c r="M1725" s="93">
        <v>2</v>
      </c>
      <c r="N1725" s="108">
        <v>14.58</v>
      </c>
      <c r="O1725" s="107" t="s">
        <v>2809</v>
      </c>
      <c r="P1725" s="107"/>
      <c r="Q1725" s="107" t="s">
        <v>1259</v>
      </c>
      <c r="R1725" s="107" t="s">
        <v>2052</v>
      </c>
      <c r="S1725" s="107"/>
      <c r="T1725" s="93">
        <v>9.84</v>
      </c>
      <c r="U1725" s="109">
        <v>20</v>
      </c>
      <c r="V1725" s="110">
        <v>45200</v>
      </c>
      <c r="W1725" s="110">
        <v>45930</v>
      </c>
      <c r="X1725" s="107" t="s">
        <v>4682</v>
      </c>
      <c r="Y1725" s="107" t="s">
        <v>1963</v>
      </c>
      <c r="Z1725" s="107"/>
      <c r="AA1725" s="107" t="s">
        <v>2128</v>
      </c>
      <c r="AB1725" s="107"/>
      <c r="AC1725" s="107"/>
      <c r="AD1725" s="107" t="s">
        <v>1264</v>
      </c>
      <c r="AE1725" s="110">
        <v>42390</v>
      </c>
      <c r="AF1725" s="106" t="s">
        <v>3341</v>
      </c>
      <c r="AG1725" s="108">
        <v>2.5967027626416141E-3</v>
      </c>
      <c r="AH1725" s="108">
        <v>2.7117691998423121E-3</v>
      </c>
      <c r="AI1725" s="108">
        <v>0.54088593625826564</v>
      </c>
      <c r="AJ1725" s="107" t="s">
        <v>1267</v>
      </c>
      <c r="AK1725" s="97">
        <v>25.224815222864098</v>
      </c>
      <c r="AL1725" s="108">
        <v>7.5744679401883574E-3</v>
      </c>
      <c r="AM1725" s="111"/>
      <c r="AN1725" s="112">
        <v>15</v>
      </c>
      <c r="AO1725" s="113" t="s">
        <v>1266</v>
      </c>
      <c r="AP1725" s="113" t="s">
        <v>1267</v>
      </c>
      <c r="AQ1725" s="113" t="s">
        <v>1365</v>
      </c>
      <c r="AR1725" s="114" t="s">
        <v>1267</v>
      </c>
      <c r="AS1725" s="114"/>
      <c r="AT1725" s="107"/>
    </row>
    <row r="1726" spans="1:46" x14ac:dyDescent="0.25">
      <c r="A1726" s="106" t="s">
        <v>2817</v>
      </c>
      <c r="B1726" s="107" t="s">
        <v>1271</v>
      </c>
      <c r="C1726" s="107" t="s">
        <v>1257</v>
      </c>
      <c r="D1726" s="107" t="s">
        <v>34</v>
      </c>
      <c r="E1726" s="107" t="s">
        <v>22</v>
      </c>
      <c r="F1726" s="107" t="s">
        <v>23</v>
      </c>
      <c r="G1726" s="107" t="s">
        <v>1175</v>
      </c>
      <c r="H1726" s="107" t="s">
        <v>2617</v>
      </c>
      <c r="I1726" s="107" t="s">
        <v>2290</v>
      </c>
      <c r="J1726" s="107" t="s">
        <v>2297</v>
      </c>
      <c r="K1726" s="107" t="s">
        <v>2050</v>
      </c>
      <c r="L1726" s="108">
        <v>16.28917836599646</v>
      </c>
      <c r="M1726" s="93">
        <v>2</v>
      </c>
      <c r="N1726" s="108">
        <v>14.58</v>
      </c>
      <c r="O1726" s="107" t="s">
        <v>2811</v>
      </c>
      <c r="P1726" s="107"/>
      <c r="Q1726" s="107" t="s">
        <v>1259</v>
      </c>
      <c r="R1726" s="107" t="s">
        <v>2052</v>
      </c>
      <c r="S1726" s="107"/>
      <c r="T1726" s="93">
        <v>9.84</v>
      </c>
      <c r="U1726" s="109">
        <v>20</v>
      </c>
      <c r="V1726" s="110">
        <v>45200</v>
      </c>
      <c r="W1726" s="110">
        <v>45930</v>
      </c>
      <c r="X1726" s="107" t="s">
        <v>4682</v>
      </c>
      <c r="Y1726" s="107" t="s">
        <v>1963</v>
      </c>
      <c r="Z1726" s="107"/>
      <c r="AA1726" s="107" t="s">
        <v>2128</v>
      </c>
      <c r="AB1726" s="107"/>
      <c r="AC1726" s="107"/>
      <c r="AD1726" s="107" t="s">
        <v>1264</v>
      </c>
      <c r="AE1726" s="110">
        <v>42390</v>
      </c>
      <c r="AF1726" s="106" t="s">
        <v>3341</v>
      </c>
      <c r="AG1726" s="108">
        <v>2.5967027626416141E-3</v>
      </c>
      <c r="AH1726" s="108">
        <v>2.7117691998423121E-3</v>
      </c>
      <c r="AI1726" s="108">
        <v>0.54088593625826564</v>
      </c>
      <c r="AJ1726" s="107" t="s">
        <v>1267</v>
      </c>
      <c r="AK1726" s="97">
        <v>25.224815222864098</v>
      </c>
      <c r="AL1726" s="108">
        <v>7.5744679401883574E-3</v>
      </c>
      <c r="AM1726" s="111"/>
      <c r="AN1726" s="112">
        <v>15</v>
      </c>
      <c r="AO1726" s="113" t="s">
        <v>1266</v>
      </c>
      <c r="AP1726" s="113" t="s">
        <v>1267</v>
      </c>
      <c r="AQ1726" s="113" t="s">
        <v>1365</v>
      </c>
      <c r="AR1726" s="114" t="s">
        <v>1267</v>
      </c>
      <c r="AS1726" s="114"/>
      <c r="AT1726" s="107"/>
    </row>
    <row r="1727" spans="1:46" x14ac:dyDescent="0.25">
      <c r="A1727" s="106" t="s">
        <v>2818</v>
      </c>
      <c r="B1727" s="107" t="s">
        <v>1256</v>
      </c>
      <c r="C1727" s="107" t="s">
        <v>1257</v>
      </c>
      <c r="D1727" s="107" t="s">
        <v>34</v>
      </c>
      <c r="E1727" s="107" t="s">
        <v>22</v>
      </c>
      <c r="F1727" s="107" t="s">
        <v>23</v>
      </c>
      <c r="G1727" s="107" t="s">
        <v>1175</v>
      </c>
      <c r="H1727" s="107" t="s">
        <v>2711</v>
      </c>
      <c r="I1727" s="107" t="s">
        <v>2290</v>
      </c>
      <c r="J1727" s="107" t="s">
        <v>2291</v>
      </c>
      <c r="K1727" s="107" t="s">
        <v>2050</v>
      </c>
      <c r="L1727" s="108">
        <v>3.9200368677138679</v>
      </c>
      <c r="M1727" s="93">
        <v>2</v>
      </c>
      <c r="N1727" s="108">
        <v>3.51</v>
      </c>
      <c r="O1727" s="107" t="s">
        <v>2819</v>
      </c>
      <c r="P1727" s="107"/>
      <c r="Q1727" s="107" t="s">
        <v>1259</v>
      </c>
      <c r="R1727" s="107" t="s">
        <v>2179</v>
      </c>
      <c r="S1727" s="107"/>
      <c r="T1727" s="93">
        <v>9.81</v>
      </c>
      <c r="U1727" s="109">
        <v>20</v>
      </c>
      <c r="V1727" s="110">
        <v>45200</v>
      </c>
      <c r="W1727" s="110">
        <v>45930</v>
      </c>
      <c r="X1727" s="107" t="s">
        <v>1424</v>
      </c>
      <c r="Y1727" s="107" t="s">
        <v>1963</v>
      </c>
      <c r="Z1727" s="107"/>
      <c r="AA1727" s="107" t="s">
        <v>2128</v>
      </c>
      <c r="AB1727" s="107"/>
      <c r="AC1727" s="107"/>
      <c r="AD1727" s="107" t="s">
        <v>1331</v>
      </c>
      <c r="AE1727" s="110"/>
      <c r="AF1727" s="106"/>
      <c r="AG1727" s="108">
        <v>1.4608211435964947E-3</v>
      </c>
      <c r="AH1727" s="108">
        <v>1.5255538064177484E-3</v>
      </c>
      <c r="AI1727" s="108">
        <v>0.30459451331489812</v>
      </c>
      <c r="AJ1727" s="107" t="s">
        <v>1267</v>
      </c>
      <c r="AK1727" s="97">
        <v>65.961713728407872</v>
      </c>
      <c r="AL1727" s="108">
        <v>4.261151132779104E-3</v>
      </c>
      <c r="AM1727" s="111"/>
      <c r="AN1727" s="112">
        <v>15</v>
      </c>
      <c r="AO1727" s="113" t="s">
        <v>1266</v>
      </c>
      <c r="AP1727" s="113" t="s">
        <v>1267</v>
      </c>
      <c r="AQ1727" s="113" t="s">
        <v>1365</v>
      </c>
      <c r="AR1727" s="114" t="s">
        <v>1267</v>
      </c>
      <c r="AS1727" s="114"/>
      <c r="AT1727" s="107"/>
    </row>
    <row r="1728" spans="1:46" x14ac:dyDescent="0.25">
      <c r="A1728" s="106" t="s">
        <v>2820</v>
      </c>
      <c r="B1728" s="107" t="s">
        <v>1256</v>
      </c>
      <c r="C1728" s="107" t="s">
        <v>1257</v>
      </c>
      <c r="D1728" s="107" t="s">
        <v>34</v>
      </c>
      <c r="E1728" s="107" t="s">
        <v>22</v>
      </c>
      <c r="F1728" s="107" t="s">
        <v>23</v>
      </c>
      <c r="G1728" s="107" t="s">
        <v>1175</v>
      </c>
      <c r="H1728" s="107" t="s">
        <v>2711</v>
      </c>
      <c r="I1728" s="107" t="s">
        <v>2290</v>
      </c>
      <c r="J1728" s="107" t="s">
        <v>2294</v>
      </c>
      <c r="K1728" s="107" t="s">
        <v>2050</v>
      </c>
      <c r="L1728" s="108">
        <v>4.0148113002493364</v>
      </c>
      <c r="M1728" s="93">
        <v>2</v>
      </c>
      <c r="N1728" s="108">
        <v>3.59</v>
      </c>
      <c r="O1728" s="107" t="s">
        <v>2821</v>
      </c>
      <c r="P1728" s="107"/>
      <c r="Q1728" s="107" t="s">
        <v>1259</v>
      </c>
      <c r="R1728" s="107" t="s">
        <v>2179</v>
      </c>
      <c r="S1728" s="107"/>
      <c r="T1728" s="93">
        <v>9.81</v>
      </c>
      <c r="U1728" s="109">
        <v>20</v>
      </c>
      <c r="V1728" s="110">
        <v>45200</v>
      </c>
      <c r="W1728" s="110">
        <v>45930</v>
      </c>
      <c r="X1728" s="107" t="s">
        <v>1424</v>
      </c>
      <c r="Y1728" s="107" t="s">
        <v>1963</v>
      </c>
      <c r="Z1728" s="107"/>
      <c r="AA1728" s="107" t="s">
        <v>2128</v>
      </c>
      <c r="AB1728" s="107"/>
      <c r="AC1728" s="107"/>
      <c r="AD1728" s="107" t="s">
        <v>1331</v>
      </c>
      <c r="AE1728" s="110"/>
      <c r="AF1728" s="106"/>
      <c r="AG1728" s="108">
        <v>2.9119997805757453E-3</v>
      </c>
      <c r="AH1728" s="108">
        <v>3.0410378224728454E-3</v>
      </c>
      <c r="AI1728" s="108">
        <v>0.60717847617802478</v>
      </c>
      <c r="AJ1728" s="107" t="s">
        <v>1267</v>
      </c>
      <c r="AK1728" s="97">
        <v>19.491439932200855</v>
      </c>
      <c r="AL1728" s="108">
        <v>8.4941754971478451E-3</v>
      </c>
      <c r="AM1728" s="111"/>
      <c r="AN1728" s="112">
        <v>15</v>
      </c>
      <c r="AO1728" s="113" t="s">
        <v>1266</v>
      </c>
      <c r="AP1728" s="113" t="s">
        <v>1267</v>
      </c>
      <c r="AQ1728" s="113" t="s">
        <v>1365</v>
      </c>
      <c r="AR1728" s="114" t="s">
        <v>1267</v>
      </c>
      <c r="AS1728" s="114"/>
      <c r="AT1728" s="107"/>
    </row>
    <row r="1729" spans="1:46" x14ac:dyDescent="0.25">
      <c r="A1729" s="106" t="s">
        <v>2822</v>
      </c>
      <c r="B1729" s="107" t="s">
        <v>1256</v>
      </c>
      <c r="C1729" s="107" t="s">
        <v>1257</v>
      </c>
      <c r="D1729" s="107" t="s">
        <v>34</v>
      </c>
      <c r="E1729" s="107" t="s">
        <v>22</v>
      </c>
      <c r="F1729" s="107" t="s">
        <v>23</v>
      </c>
      <c r="G1729" s="107" t="s">
        <v>1175</v>
      </c>
      <c r="H1729" s="107" t="s">
        <v>2711</v>
      </c>
      <c r="I1729" s="107" t="s">
        <v>2290</v>
      </c>
      <c r="J1729" s="107" t="s">
        <v>2297</v>
      </c>
      <c r="K1729" s="107" t="s">
        <v>2050</v>
      </c>
      <c r="L1729" s="108">
        <v>4.0148113002493364</v>
      </c>
      <c r="M1729" s="93">
        <v>2</v>
      </c>
      <c r="N1729" s="108">
        <v>3.59</v>
      </c>
      <c r="O1729" s="107" t="s">
        <v>2823</v>
      </c>
      <c r="P1729" s="107"/>
      <c r="Q1729" s="107" t="s">
        <v>1259</v>
      </c>
      <c r="R1729" s="107" t="s">
        <v>2179</v>
      </c>
      <c r="S1729" s="107"/>
      <c r="T1729" s="93">
        <v>9.81</v>
      </c>
      <c r="U1729" s="109">
        <v>20</v>
      </c>
      <c r="V1729" s="110">
        <v>45200</v>
      </c>
      <c r="W1729" s="110">
        <v>45930</v>
      </c>
      <c r="X1729" s="107" t="s">
        <v>1424</v>
      </c>
      <c r="Y1729" s="107" t="s">
        <v>1963</v>
      </c>
      <c r="Z1729" s="107"/>
      <c r="AA1729" s="107" t="s">
        <v>2128</v>
      </c>
      <c r="AB1729" s="107"/>
      <c r="AC1729" s="107"/>
      <c r="AD1729" s="107" t="s">
        <v>1331</v>
      </c>
      <c r="AE1729" s="110"/>
      <c r="AF1729" s="106"/>
      <c r="AG1729" s="108">
        <v>2.2511887384320064E-3</v>
      </c>
      <c r="AH1729" s="108">
        <v>2.3509445793100702E-3</v>
      </c>
      <c r="AI1729" s="108">
        <v>0.46939335535252835</v>
      </c>
      <c r="AJ1729" s="107" t="s">
        <v>1267</v>
      </c>
      <c r="AK1729" s="97">
        <v>33.222902104749714</v>
      </c>
      <c r="AL1729" s="108">
        <v>6.5666187027196912E-3</v>
      </c>
      <c r="AM1729" s="111"/>
      <c r="AN1729" s="112">
        <v>15</v>
      </c>
      <c r="AO1729" s="113" t="s">
        <v>1266</v>
      </c>
      <c r="AP1729" s="113" t="s">
        <v>1267</v>
      </c>
      <c r="AQ1729" s="113" t="s">
        <v>1365</v>
      </c>
      <c r="AR1729" s="114" t="s">
        <v>1267</v>
      </c>
      <c r="AS1729" s="114"/>
      <c r="AT1729" s="107"/>
    </row>
    <row r="1730" spans="1:46" x14ac:dyDescent="0.25">
      <c r="A1730" s="106" t="s">
        <v>2824</v>
      </c>
      <c r="B1730" s="107" t="s">
        <v>1269</v>
      </c>
      <c r="C1730" s="107" t="s">
        <v>1257</v>
      </c>
      <c r="D1730" s="107" t="s">
        <v>34</v>
      </c>
      <c r="E1730" s="107" t="s">
        <v>22</v>
      </c>
      <c r="F1730" s="107" t="s">
        <v>23</v>
      </c>
      <c r="G1730" s="107" t="s">
        <v>1175</v>
      </c>
      <c r="H1730" s="107" t="s">
        <v>2711</v>
      </c>
      <c r="I1730" s="107" t="s">
        <v>2290</v>
      </c>
      <c r="J1730" s="107" t="s">
        <v>2291</v>
      </c>
      <c r="K1730" s="107" t="s">
        <v>2050</v>
      </c>
      <c r="L1730" s="108">
        <v>5.5439033275615124</v>
      </c>
      <c r="M1730" s="93">
        <v>2</v>
      </c>
      <c r="N1730" s="108">
        <v>4.96</v>
      </c>
      <c r="O1730" s="107" t="s">
        <v>2819</v>
      </c>
      <c r="P1730" s="107"/>
      <c r="Q1730" s="107" t="s">
        <v>1259</v>
      </c>
      <c r="R1730" s="107" t="s">
        <v>2179</v>
      </c>
      <c r="S1730" s="107"/>
      <c r="T1730" s="93">
        <v>9.81</v>
      </c>
      <c r="U1730" s="109">
        <v>20</v>
      </c>
      <c r="V1730" s="110">
        <v>45200</v>
      </c>
      <c r="W1730" s="110">
        <v>45930</v>
      </c>
      <c r="X1730" s="107" t="s">
        <v>1424</v>
      </c>
      <c r="Y1730" s="107" t="s">
        <v>1963</v>
      </c>
      <c r="Z1730" s="107"/>
      <c r="AA1730" s="107" t="s">
        <v>2128</v>
      </c>
      <c r="AB1730" s="107"/>
      <c r="AC1730" s="107"/>
      <c r="AD1730" s="107" t="s">
        <v>1331</v>
      </c>
      <c r="AE1730" s="110"/>
      <c r="AF1730" s="106"/>
      <c r="AG1730" s="108">
        <v>2.2101160941608981E-3</v>
      </c>
      <c r="AH1730" s="108">
        <v>2.3080519027616131E-3</v>
      </c>
      <c r="AI1730" s="108">
        <v>0.46082933494034228</v>
      </c>
      <c r="AJ1730" s="107" t="s">
        <v>1267</v>
      </c>
      <c r="AK1730" s="97">
        <v>34.347425274196667</v>
      </c>
      <c r="AL1730" s="108">
        <v>6.4468116028366888E-3</v>
      </c>
      <c r="AM1730" s="111"/>
      <c r="AN1730" s="112">
        <v>15</v>
      </c>
      <c r="AO1730" s="113" t="s">
        <v>1266</v>
      </c>
      <c r="AP1730" s="113" t="s">
        <v>1267</v>
      </c>
      <c r="AQ1730" s="113" t="s">
        <v>1365</v>
      </c>
      <c r="AR1730" s="114" t="s">
        <v>1267</v>
      </c>
      <c r="AS1730" s="114"/>
      <c r="AT1730" s="107"/>
    </row>
    <row r="1731" spans="1:46" x14ac:dyDescent="0.25">
      <c r="A1731" s="106" t="s">
        <v>2825</v>
      </c>
      <c r="B1731" s="107" t="s">
        <v>1269</v>
      </c>
      <c r="C1731" s="107" t="s">
        <v>1257</v>
      </c>
      <c r="D1731" s="107" t="s">
        <v>34</v>
      </c>
      <c r="E1731" s="107" t="s">
        <v>22</v>
      </c>
      <c r="F1731" s="107" t="s">
        <v>23</v>
      </c>
      <c r="G1731" s="107" t="s">
        <v>1175</v>
      </c>
      <c r="H1731" s="107" t="s">
        <v>2711</v>
      </c>
      <c r="I1731" s="107" t="s">
        <v>2290</v>
      </c>
      <c r="J1731" s="107" t="s">
        <v>2294</v>
      </c>
      <c r="K1731" s="107" t="s">
        <v>2050</v>
      </c>
      <c r="L1731" s="108">
        <v>7.1448052113416987</v>
      </c>
      <c r="M1731" s="93">
        <v>2</v>
      </c>
      <c r="N1731" s="108">
        <v>6.39</v>
      </c>
      <c r="O1731" s="107" t="s">
        <v>2821</v>
      </c>
      <c r="P1731" s="107"/>
      <c r="Q1731" s="107" t="s">
        <v>1259</v>
      </c>
      <c r="R1731" s="107" t="s">
        <v>2179</v>
      </c>
      <c r="S1731" s="107"/>
      <c r="T1731" s="93">
        <v>9.81</v>
      </c>
      <c r="U1731" s="109">
        <v>20</v>
      </c>
      <c r="V1731" s="110">
        <v>45200</v>
      </c>
      <c r="W1731" s="110">
        <v>45930</v>
      </c>
      <c r="X1731" s="107" t="s">
        <v>1424</v>
      </c>
      <c r="Y1731" s="107" t="s">
        <v>1963</v>
      </c>
      <c r="Z1731" s="107"/>
      <c r="AA1731" s="107" t="s">
        <v>2128</v>
      </c>
      <c r="AB1731" s="107"/>
      <c r="AC1731" s="107"/>
      <c r="AD1731" s="107" t="s">
        <v>1331</v>
      </c>
      <c r="AE1731" s="110"/>
      <c r="AF1731" s="106"/>
      <c r="AG1731" s="108">
        <v>4.3406718322470013E-3</v>
      </c>
      <c r="AH1731" s="108">
        <v>4.5330179297595188E-3</v>
      </c>
      <c r="AI1731" s="108">
        <v>0.9050696110188311</v>
      </c>
      <c r="AJ1731" s="107" t="s">
        <v>1267</v>
      </c>
      <c r="AK1731" s="97">
        <v>4.0947630107533834</v>
      </c>
      <c r="AL1731" s="108">
        <v>1.2661549140413227E-2</v>
      </c>
      <c r="AM1731" s="111"/>
      <c r="AN1731" s="112">
        <v>15</v>
      </c>
      <c r="AO1731" s="113" t="s">
        <v>1266</v>
      </c>
      <c r="AP1731" s="113" t="s">
        <v>1267</v>
      </c>
      <c r="AQ1731" s="113" t="s">
        <v>1365</v>
      </c>
      <c r="AR1731" s="114" t="s">
        <v>1267</v>
      </c>
      <c r="AS1731" s="114"/>
      <c r="AT1731" s="107"/>
    </row>
    <row r="1732" spans="1:46" x14ac:dyDescent="0.25">
      <c r="A1732" s="106" t="s">
        <v>2826</v>
      </c>
      <c r="B1732" s="107" t="s">
        <v>1269</v>
      </c>
      <c r="C1732" s="107" t="s">
        <v>1257</v>
      </c>
      <c r="D1732" s="107" t="s">
        <v>34</v>
      </c>
      <c r="E1732" s="107" t="s">
        <v>22</v>
      </c>
      <c r="F1732" s="107" t="s">
        <v>23</v>
      </c>
      <c r="G1732" s="107" t="s">
        <v>1175</v>
      </c>
      <c r="H1732" s="107" t="s">
        <v>2711</v>
      </c>
      <c r="I1732" s="107" t="s">
        <v>2290</v>
      </c>
      <c r="J1732" s="107" t="s">
        <v>2297</v>
      </c>
      <c r="K1732" s="107" t="s">
        <v>2050</v>
      </c>
      <c r="L1732" s="108">
        <v>7.1448052113416987</v>
      </c>
      <c r="M1732" s="93">
        <v>2</v>
      </c>
      <c r="N1732" s="108">
        <v>6.39</v>
      </c>
      <c r="O1732" s="107" t="s">
        <v>2823</v>
      </c>
      <c r="P1732" s="107"/>
      <c r="Q1732" s="107" t="s">
        <v>1259</v>
      </c>
      <c r="R1732" s="107" t="s">
        <v>2179</v>
      </c>
      <c r="S1732" s="107"/>
      <c r="T1732" s="93">
        <v>9.81</v>
      </c>
      <c r="U1732" s="109">
        <v>20</v>
      </c>
      <c r="V1732" s="110">
        <v>45200</v>
      </c>
      <c r="W1732" s="110">
        <v>45930</v>
      </c>
      <c r="X1732" s="107" t="s">
        <v>1424</v>
      </c>
      <c r="Y1732" s="107" t="s">
        <v>1963</v>
      </c>
      <c r="Z1732" s="107"/>
      <c r="AA1732" s="107" t="s">
        <v>2128</v>
      </c>
      <c r="AB1732" s="107"/>
      <c r="AC1732" s="107"/>
      <c r="AD1732" s="107" t="s">
        <v>1331</v>
      </c>
      <c r="AE1732" s="110"/>
      <c r="AF1732" s="106"/>
      <c r="AG1732" s="108">
        <v>3.371051499424012E-3</v>
      </c>
      <c r="AH1732" s="108">
        <v>3.5204312787500787E-3</v>
      </c>
      <c r="AI1732" s="108">
        <v>0.70289494051171608</v>
      </c>
      <c r="AJ1732" s="107" t="s">
        <v>1267</v>
      </c>
      <c r="AK1732" s="97">
        <v>13.121319669160304</v>
      </c>
      <c r="AL1732" s="108">
        <v>9.8332092045589105E-3</v>
      </c>
      <c r="AM1732" s="111"/>
      <c r="AN1732" s="112">
        <v>15</v>
      </c>
      <c r="AO1732" s="113" t="s">
        <v>1266</v>
      </c>
      <c r="AP1732" s="113" t="s">
        <v>1267</v>
      </c>
      <c r="AQ1732" s="113" t="s">
        <v>1365</v>
      </c>
      <c r="AR1732" s="114" t="s">
        <v>1267</v>
      </c>
      <c r="AS1732" s="114"/>
      <c r="AT1732" s="107"/>
    </row>
    <row r="1733" spans="1:46" x14ac:dyDescent="0.25">
      <c r="A1733" s="106" t="s">
        <v>2827</v>
      </c>
      <c r="B1733" s="107" t="s">
        <v>1271</v>
      </c>
      <c r="C1733" s="107" t="s">
        <v>1257</v>
      </c>
      <c r="D1733" s="107" t="s">
        <v>34</v>
      </c>
      <c r="E1733" s="107" t="s">
        <v>22</v>
      </c>
      <c r="F1733" s="107" t="s">
        <v>23</v>
      </c>
      <c r="G1733" s="107" t="s">
        <v>1175</v>
      </c>
      <c r="H1733" s="107" t="s">
        <v>2711</v>
      </c>
      <c r="I1733" s="107" t="s">
        <v>2290</v>
      </c>
      <c r="J1733" s="107" t="s">
        <v>2291</v>
      </c>
      <c r="K1733" s="107" t="s">
        <v>2050</v>
      </c>
      <c r="L1733" s="108">
        <v>5.5439033275615124</v>
      </c>
      <c r="M1733" s="93">
        <v>2</v>
      </c>
      <c r="N1733" s="108">
        <v>4.96</v>
      </c>
      <c r="O1733" s="107" t="s">
        <v>2819</v>
      </c>
      <c r="P1733" s="107"/>
      <c r="Q1733" s="107" t="s">
        <v>1259</v>
      </c>
      <c r="R1733" s="107" t="s">
        <v>2179</v>
      </c>
      <c r="S1733" s="107"/>
      <c r="T1733" s="93">
        <v>9.81</v>
      </c>
      <c r="U1733" s="109">
        <v>20</v>
      </c>
      <c r="V1733" s="110">
        <v>45200</v>
      </c>
      <c r="W1733" s="110">
        <v>45930</v>
      </c>
      <c r="X1733" s="107" t="s">
        <v>1424</v>
      </c>
      <c r="Y1733" s="107" t="s">
        <v>1963</v>
      </c>
      <c r="Z1733" s="107"/>
      <c r="AA1733" s="107" t="s">
        <v>2128</v>
      </c>
      <c r="AB1733" s="107"/>
      <c r="AC1733" s="107"/>
      <c r="AD1733" s="107" t="s">
        <v>1331</v>
      </c>
      <c r="AE1733" s="110"/>
      <c r="AF1733" s="106"/>
      <c r="AG1733" s="108">
        <v>2.8977855177114396E-3</v>
      </c>
      <c r="AH1733" s="108">
        <v>3.0261936898333922E-3</v>
      </c>
      <c r="AI1733" s="108">
        <v>0.60421467291007436</v>
      </c>
      <c r="AJ1733" s="107" t="s">
        <v>1267</v>
      </c>
      <c r="AK1733" s="97">
        <v>19.720901261894774</v>
      </c>
      <c r="AL1733" s="108">
        <v>8.4527131165057223E-3</v>
      </c>
      <c r="AM1733" s="111"/>
      <c r="AN1733" s="112">
        <v>15</v>
      </c>
      <c r="AO1733" s="113" t="s">
        <v>1266</v>
      </c>
      <c r="AP1733" s="113" t="s">
        <v>1267</v>
      </c>
      <c r="AQ1733" s="113" t="s">
        <v>1365</v>
      </c>
      <c r="AR1733" s="114" t="s">
        <v>1267</v>
      </c>
      <c r="AS1733" s="114"/>
      <c r="AT1733" s="107"/>
    </row>
    <row r="1734" spans="1:46" x14ac:dyDescent="0.25">
      <c r="A1734" s="106" t="s">
        <v>2828</v>
      </c>
      <c r="B1734" s="107" t="s">
        <v>1271</v>
      </c>
      <c r="C1734" s="107" t="s">
        <v>1257</v>
      </c>
      <c r="D1734" s="107" t="s">
        <v>34</v>
      </c>
      <c r="E1734" s="107" t="s">
        <v>22</v>
      </c>
      <c r="F1734" s="107" t="s">
        <v>23</v>
      </c>
      <c r="G1734" s="107" t="s">
        <v>1175</v>
      </c>
      <c r="H1734" s="107" t="s">
        <v>2711</v>
      </c>
      <c r="I1734" s="107" t="s">
        <v>2290</v>
      </c>
      <c r="J1734" s="107" t="s">
        <v>2294</v>
      </c>
      <c r="K1734" s="107" t="s">
        <v>2050</v>
      </c>
      <c r="L1734" s="108">
        <v>7.1448052113416987</v>
      </c>
      <c r="M1734" s="93">
        <v>2</v>
      </c>
      <c r="N1734" s="108">
        <v>6.39</v>
      </c>
      <c r="O1734" s="107" t="s">
        <v>2821</v>
      </c>
      <c r="P1734" s="107"/>
      <c r="Q1734" s="107" t="s">
        <v>1259</v>
      </c>
      <c r="R1734" s="107" t="s">
        <v>2179</v>
      </c>
      <c r="S1734" s="107"/>
      <c r="T1734" s="93">
        <v>9.81</v>
      </c>
      <c r="U1734" s="109">
        <v>20</v>
      </c>
      <c r="V1734" s="110">
        <v>45200</v>
      </c>
      <c r="W1734" s="110">
        <v>45930</v>
      </c>
      <c r="X1734" s="107" t="s">
        <v>1424</v>
      </c>
      <c r="Y1734" s="107" t="s">
        <v>1963</v>
      </c>
      <c r="Z1734" s="107"/>
      <c r="AA1734" s="107" t="s">
        <v>2128</v>
      </c>
      <c r="AB1734" s="107"/>
      <c r="AC1734" s="107"/>
      <c r="AD1734" s="107" t="s">
        <v>1331</v>
      </c>
      <c r="AE1734" s="110"/>
      <c r="AF1734" s="106"/>
      <c r="AG1734" s="108">
        <v>5.6417348261650303E-3</v>
      </c>
      <c r="AH1734" s="108">
        <v>5.891734300659179E-3</v>
      </c>
      <c r="AI1734" s="108">
        <v>1.1763530950795948</v>
      </c>
      <c r="AJ1734" s="107" t="s">
        <v>26</v>
      </c>
      <c r="AK1734" s="97">
        <v>-3.1424514229359533</v>
      </c>
      <c r="AL1734" s="108">
        <v>1.64566927653895E-2</v>
      </c>
      <c r="AM1734" s="111"/>
      <c r="AN1734" s="112">
        <v>15</v>
      </c>
      <c r="AO1734" s="113" t="s">
        <v>1266</v>
      </c>
      <c r="AP1734" s="113" t="s">
        <v>1267</v>
      </c>
      <c r="AQ1734" s="113" t="s">
        <v>1365</v>
      </c>
      <c r="AR1734" s="114" t="s">
        <v>1267</v>
      </c>
      <c r="AS1734" s="114"/>
      <c r="AT1734" s="107"/>
    </row>
    <row r="1735" spans="1:46" x14ac:dyDescent="0.25">
      <c r="A1735" s="106" t="s">
        <v>2829</v>
      </c>
      <c r="B1735" s="107" t="s">
        <v>1271</v>
      </c>
      <c r="C1735" s="107" t="s">
        <v>1257</v>
      </c>
      <c r="D1735" s="107" t="s">
        <v>34</v>
      </c>
      <c r="E1735" s="107" t="s">
        <v>22</v>
      </c>
      <c r="F1735" s="107" t="s">
        <v>23</v>
      </c>
      <c r="G1735" s="107" t="s">
        <v>1175</v>
      </c>
      <c r="H1735" s="107" t="s">
        <v>2711</v>
      </c>
      <c r="I1735" s="107" t="s">
        <v>2290</v>
      </c>
      <c r="J1735" s="107" t="s">
        <v>2297</v>
      </c>
      <c r="K1735" s="107" t="s">
        <v>2050</v>
      </c>
      <c r="L1735" s="108">
        <v>7.1448052113416987</v>
      </c>
      <c r="M1735" s="93">
        <v>2</v>
      </c>
      <c r="N1735" s="108">
        <v>6.39</v>
      </c>
      <c r="O1735" s="107" t="s">
        <v>2823</v>
      </c>
      <c r="P1735" s="107"/>
      <c r="Q1735" s="107" t="s">
        <v>1259</v>
      </c>
      <c r="R1735" s="107" t="s">
        <v>2179</v>
      </c>
      <c r="S1735" s="107"/>
      <c r="T1735" s="93">
        <v>9.81</v>
      </c>
      <c r="U1735" s="109">
        <v>20</v>
      </c>
      <c r="V1735" s="110">
        <v>45200</v>
      </c>
      <c r="W1735" s="110">
        <v>45930</v>
      </c>
      <c r="X1735" s="107" t="s">
        <v>1424</v>
      </c>
      <c r="Y1735" s="107" t="s">
        <v>1963</v>
      </c>
      <c r="Z1735" s="107"/>
      <c r="AA1735" s="107" t="s">
        <v>2128</v>
      </c>
      <c r="AB1735" s="107"/>
      <c r="AC1735" s="107"/>
      <c r="AD1735" s="107" t="s">
        <v>1331</v>
      </c>
      <c r="AE1735" s="110"/>
      <c r="AF1735" s="106"/>
      <c r="AG1735" s="108">
        <v>4.387552491024938E-3</v>
      </c>
      <c r="AH1735" s="108">
        <v>4.5819759885605948E-3</v>
      </c>
      <c r="AI1735" s="108">
        <v>0.91484465535395831</v>
      </c>
      <c r="AJ1735" s="107" t="s">
        <v>1267</v>
      </c>
      <c r="AK1735" s="97">
        <v>3.7594447797254285</v>
      </c>
      <c r="AL1735" s="108">
        <v>1.2798297963588941E-2</v>
      </c>
      <c r="AM1735" s="111"/>
      <c r="AN1735" s="112">
        <v>15</v>
      </c>
      <c r="AO1735" s="113" t="s">
        <v>1266</v>
      </c>
      <c r="AP1735" s="113" t="s">
        <v>1267</v>
      </c>
      <c r="AQ1735" s="113" t="s">
        <v>1365</v>
      </c>
      <c r="AR1735" s="114" t="s">
        <v>1267</v>
      </c>
      <c r="AS1735" s="114"/>
      <c r="AT1735" s="107"/>
    </row>
    <row r="1736" spans="1:46" x14ac:dyDescent="0.25">
      <c r="A1736" s="106" t="s">
        <v>2830</v>
      </c>
      <c r="B1736" s="107" t="s">
        <v>1256</v>
      </c>
      <c r="C1736" s="107" t="s">
        <v>1257</v>
      </c>
      <c r="D1736" s="107" t="s">
        <v>34</v>
      </c>
      <c r="E1736" s="107" t="s">
        <v>22</v>
      </c>
      <c r="F1736" s="107" t="s">
        <v>23</v>
      </c>
      <c r="G1736" s="107" t="s">
        <v>1175</v>
      </c>
      <c r="H1736" s="107" t="s">
        <v>2634</v>
      </c>
      <c r="I1736" s="107" t="s">
        <v>2290</v>
      </c>
      <c r="J1736" s="107" t="s">
        <v>2297</v>
      </c>
      <c r="K1736" s="107" t="s">
        <v>2050</v>
      </c>
      <c r="L1736" s="108">
        <v>21.07</v>
      </c>
      <c r="M1736" s="93">
        <v>2</v>
      </c>
      <c r="N1736" s="108">
        <v>18.89</v>
      </c>
      <c r="O1736" s="107" t="s">
        <v>2831</v>
      </c>
      <c r="P1736" s="107"/>
      <c r="Q1736" s="107" t="s">
        <v>1259</v>
      </c>
      <c r="R1736" s="107" t="s">
        <v>2080</v>
      </c>
      <c r="S1736" s="107"/>
      <c r="T1736" s="93">
        <v>13.793841795402404</v>
      </c>
      <c r="U1736" s="109">
        <v>20</v>
      </c>
      <c r="V1736" s="110">
        <v>45200</v>
      </c>
      <c r="W1736" s="110">
        <v>45930</v>
      </c>
      <c r="X1736" s="107" t="s">
        <v>1424</v>
      </c>
      <c r="Y1736" s="107" t="s">
        <v>1963</v>
      </c>
      <c r="Z1736" s="107"/>
      <c r="AA1736" s="107" t="s">
        <v>2128</v>
      </c>
      <c r="AB1736" s="107"/>
      <c r="AC1736" s="107"/>
      <c r="AD1736" s="107" t="s">
        <v>1264</v>
      </c>
      <c r="AE1736" s="110">
        <v>45146</v>
      </c>
      <c r="AF1736" s="106" t="s">
        <v>2082</v>
      </c>
      <c r="AG1736" s="108">
        <v>3.0199240659942875E-3</v>
      </c>
      <c r="AH1736" s="108">
        <v>2.8936195228086311E-3</v>
      </c>
      <c r="AI1736" s="108">
        <v>0.91158395898090161</v>
      </c>
      <c r="AJ1736" s="107" t="s">
        <v>1267</v>
      </c>
      <c r="AK1736" s="97">
        <v>32.91467667181093</v>
      </c>
      <c r="AL1736" s="108">
        <v>0.01</v>
      </c>
      <c r="AM1736" s="111"/>
      <c r="AN1736" s="112">
        <v>15</v>
      </c>
      <c r="AO1736" s="113" t="s">
        <v>1266</v>
      </c>
      <c r="AP1736" s="113" t="s">
        <v>1267</v>
      </c>
      <c r="AQ1736" s="113" t="s">
        <v>1365</v>
      </c>
      <c r="AR1736" s="114" t="s">
        <v>1267</v>
      </c>
      <c r="AS1736" s="114"/>
      <c r="AT1736" s="107"/>
    </row>
    <row r="1737" spans="1:46" x14ac:dyDescent="0.25">
      <c r="A1737" s="106" t="s">
        <v>2832</v>
      </c>
      <c r="B1737" s="107" t="s">
        <v>1256</v>
      </c>
      <c r="C1737" s="107" t="s">
        <v>1257</v>
      </c>
      <c r="D1737" s="107" t="s">
        <v>34</v>
      </c>
      <c r="E1737" s="107" t="s">
        <v>22</v>
      </c>
      <c r="F1737" s="107" t="s">
        <v>23</v>
      </c>
      <c r="G1737" s="107" t="s">
        <v>1175</v>
      </c>
      <c r="H1737" s="107" t="s">
        <v>2634</v>
      </c>
      <c r="I1737" s="107" t="s">
        <v>2290</v>
      </c>
      <c r="J1737" s="107" t="s">
        <v>2294</v>
      </c>
      <c r="K1737" s="107" t="s">
        <v>2050</v>
      </c>
      <c r="L1737" s="108">
        <v>27.04</v>
      </c>
      <c r="M1737" s="93">
        <v>2</v>
      </c>
      <c r="N1737" s="108">
        <v>24.25</v>
      </c>
      <c r="O1737" s="107" t="s">
        <v>2833</v>
      </c>
      <c r="P1737" s="107"/>
      <c r="Q1737" s="107" t="s">
        <v>1259</v>
      </c>
      <c r="R1737" s="107" t="s">
        <v>2080</v>
      </c>
      <c r="S1737" s="107"/>
      <c r="T1737" s="93">
        <v>13.793841795402404</v>
      </c>
      <c r="U1737" s="109">
        <v>20</v>
      </c>
      <c r="V1737" s="110">
        <v>45200</v>
      </c>
      <c r="W1737" s="110">
        <v>45930</v>
      </c>
      <c r="X1737" s="107" t="s">
        <v>1424</v>
      </c>
      <c r="Y1737" s="107" t="s">
        <v>1963</v>
      </c>
      <c r="Z1737" s="107"/>
      <c r="AA1737" s="107" t="s">
        <v>2128</v>
      </c>
      <c r="AB1737" s="107"/>
      <c r="AC1737" s="107"/>
      <c r="AD1737" s="107" t="s">
        <v>1264</v>
      </c>
      <c r="AE1737" s="110">
        <v>45146</v>
      </c>
      <c r="AF1737" s="106" t="s">
        <v>2082</v>
      </c>
      <c r="AG1737" s="108">
        <v>0</v>
      </c>
      <c r="AH1737" s="108">
        <v>3.7134147657086657E-3</v>
      </c>
      <c r="AI1737" s="108">
        <v>1.1698460377324165</v>
      </c>
      <c r="AJ1737" s="107" t="s">
        <v>26</v>
      </c>
      <c r="AK1737" s="97">
        <v>20.35172981756654</v>
      </c>
      <c r="AL1737" s="108">
        <v>1.2500000000000001E-2</v>
      </c>
      <c r="AM1737" s="111"/>
      <c r="AN1737" s="112">
        <v>15</v>
      </c>
      <c r="AO1737" s="113" t="s">
        <v>1266</v>
      </c>
      <c r="AP1737" s="113" t="s">
        <v>1267</v>
      </c>
      <c r="AQ1737" s="113" t="s">
        <v>1365</v>
      </c>
      <c r="AR1737" s="114" t="s">
        <v>1267</v>
      </c>
      <c r="AS1737" s="114"/>
      <c r="AT1737" s="107"/>
    </row>
    <row r="1738" spans="1:46" x14ac:dyDescent="0.25">
      <c r="A1738" s="106" t="s">
        <v>2834</v>
      </c>
      <c r="B1738" s="107" t="s">
        <v>1256</v>
      </c>
      <c r="C1738" s="107" t="s">
        <v>1257</v>
      </c>
      <c r="D1738" s="107" t="s">
        <v>34</v>
      </c>
      <c r="E1738" s="107" t="s">
        <v>22</v>
      </c>
      <c r="F1738" s="107" t="s">
        <v>23</v>
      </c>
      <c r="G1738" s="107" t="s">
        <v>1175</v>
      </c>
      <c r="H1738" s="107" t="s">
        <v>2634</v>
      </c>
      <c r="I1738" s="107" t="s">
        <v>2290</v>
      </c>
      <c r="J1738" s="107" t="s">
        <v>2291</v>
      </c>
      <c r="K1738" s="107" t="s">
        <v>2050</v>
      </c>
      <c r="L1738" s="108">
        <v>13.67</v>
      </c>
      <c r="M1738" s="93">
        <v>2</v>
      </c>
      <c r="N1738" s="108">
        <v>12.26</v>
      </c>
      <c r="O1738" s="107" t="s">
        <v>2835</v>
      </c>
      <c r="P1738" s="107"/>
      <c r="Q1738" s="107" t="s">
        <v>1259</v>
      </c>
      <c r="R1738" s="107" t="s">
        <v>2080</v>
      </c>
      <c r="S1738" s="107"/>
      <c r="T1738" s="93">
        <v>13.793841795402404</v>
      </c>
      <c r="U1738" s="109">
        <v>20</v>
      </c>
      <c r="V1738" s="110">
        <v>45200</v>
      </c>
      <c r="W1738" s="110">
        <v>45930</v>
      </c>
      <c r="X1738" s="107" t="s">
        <v>1424</v>
      </c>
      <c r="Y1738" s="107" t="s">
        <v>1963</v>
      </c>
      <c r="Z1738" s="107"/>
      <c r="AA1738" s="107" t="s">
        <v>2128</v>
      </c>
      <c r="AB1738" s="107"/>
      <c r="AC1738" s="107"/>
      <c r="AD1738" s="107" t="s">
        <v>1264</v>
      </c>
      <c r="AE1738" s="110">
        <v>45146</v>
      </c>
      <c r="AF1738" s="106" t="s">
        <v>2082</v>
      </c>
      <c r="AG1738" s="108">
        <v>1.9593528538775929E-3</v>
      </c>
      <c r="AH1738" s="108">
        <v>1.8774053738282752E-3</v>
      </c>
      <c r="AI1738" s="108">
        <v>0.59144355703864337</v>
      </c>
      <c r="AJ1738" s="107" t="s">
        <v>1267</v>
      </c>
      <c r="AK1738" s="97">
        <v>63.717233636902698</v>
      </c>
      <c r="AL1738" s="108">
        <v>6.4999999999999997E-3</v>
      </c>
      <c r="AM1738" s="111"/>
      <c r="AN1738" s="112">
        <v>15</v>
      </c>
      <c r="AO1738" s="113" t="s">
        <v>1266</v>
      </c>
      <c r="AP1738" s="113" t="s">
        <v>1267</v>
      </c>
      <c r="AQ1738" s="113" t="s">
        <v>1365</v>
      </c>
      <c r="AR1738" s="114" t="s">
        <v>1267</v>
      </c>
      <c r="AS1738" s="114"/>
      <c r="AT1738" s="107"/>
    </row>
    <row r="1739" spans="1:46" x14ac:dyDescent="0.25">
      <c r="A1739" s="106" t="s">
        <v>2836</v>
      </c>
      <c r="B1739" s="107" t="s">
        <v>1269</v>
      </c>
      <c r="C1739" s="107" t="s">
        <v>1257</v>
      </c>
      <c r="D1739" s="107" t="s">
        <v>34</v>
      </c>
      <c r="E1739" s="107" t="s">
        <v>22</v>
      </c>
      <c r="F1739" s="107" t="s">
        <v>23</v>
      </c>
      <c r="G1739" s="107" t="s">
        <v>1175</v>
      </c>
      <c r="H1739" s="107" t="s">
        <v>2634</v>
      </c>
      <c r="I1739" s="107" t="s">
        <v>2290</v>
      </c>
      <c r="J1739" s="107" t="s">
        <v>2297</v>
      </c>
      <c r="K1739" s="107" t="s">
        <v>2050</v>
      </c>
      <c r="L1739" s="108">
        <v>27.94</v>
      </c>
      <c r="M1739" s="93">
        <v>2</v>
      </c>
      <c r="N1739" s="108">
        <v>25.05</v>
      </c>
      <c r="O1739" s="107" t="s">
        <v>2831</v>
      </c>
      <c r="P1739" s="107"/>
      <c r="Q1739" s="107" t="s">
        <v>1259</v>
      </c>
      <c r="R1739" s="107" t="s">
        <v>2080</v>
      </c>
      <c r="S1739" s="107"/>
      <c r="T1739" s="93">
        <v>13.793841795402404</v>
      </c>
      <c r="U1739" s="109">
        <v>20</v>
      </c>
      <c r="V1739" s="110">
        <v>45200</v>
      </c>
      <c r="W1739" s="110">
        <v>45930</v>
      </c>
      <c r="X1739" s="107" t="s">
        <v>1424</v>
      </c>
      <c r="Y1739" s="107" t="s">
        <v>1963</v>
      </c>
      <c r="Z1739" s="107"/>
      <c r="AA1739" s="107" t="s">
        <v>2128</v>
      </c>
      <c r="AB1739" s="107"/>
      <c r="AC1739" s="107"/>
      <c r="AD1739" s="107" t="s">
        <v>1264</v>
      </c>
      <c r="AE1739" s="110">
        <v>45146</v>
      </c>
      <c r="AF1739" s="106" t="s">
        <v>2082</v>
      </c>
      <c r="AG1739" s="108">
        <v>0</v>
      </c>
      <c r="AH1739" s="108">
        <v>3.8369403471298562E-3</v>
      </c>
      <c r="AI1739" s="108">
        <v>1.2087606005005198</v>
      </c>
      <c r="AJ1739" s="107" t="s">
        <v>26</v>
      </c>
      <c r="AK1739" s="97">
        <v>18.924153239287723</v>
      </c>
      <c r="AL1739" s="108">
        <v>1.2999999999999999E-2</v>
      </c>
      <c r="AM1739" s="111"/>
      <c r="AN1739" s="112">
        <v>15</v>
      </c>
      <c r="AO1739" s="113" t="s">
        <v>1266</v>
      </c>
      <c r="AP1739" s="113" t="s">
        <v>1267</v>
      </c>
      <c r="AQ1739" s="113" t="s">
        <v>1365</v>
      </c>
      <c r="AR1739" s="114" t="s">
        <v>1267</v>
      </c>
      <c r="AS1739" s="114"/>
      <c r="AT1739" s="107"/>
    </row>
    <row r="1740" spans="1:46" x14ac:dyDescent="0.25">
      <c r="A1740" s="106" t="s">
        <v>2837</v>
      </c>
      <c r="B1740" s="107" t="s">
        <v>1269</v>
      </c>
      <c r="C1740" s="107" t="s">
        <v>1257</v>
      </c>
      <c r="D1740" s="107" t="s">
        <v>34</v>
      </c>
      <c r="E1740" s="107" t="s">
        <v>22</v>
      </c>
      <c r="F1740" s="107" t="s">
        <v>23</v>
      </c>
      <c r="G1740" s="107" t="s">
        <v>1175</v>
      </c>
      <c r="H1740" s="107" t="s">
        <v>2634</v>
      </c>
      <c r="I1740" s="107" t="s">
        <v>2290</v>
      </c>
      <c r="J1740" s="107" t="s">
        <v>2294</v>
      </c>
      <c r="K1740" s="107" t="s">
        <v>2050</v>
      </c>
      <c r="L1740" s="108">
        <v>35.58</v>
      </c>
      <c r="M1740" s="93">
        <v>2</v>
      </c>
      <c r="N1740" s="108">
        <v>31.9</v>
      </c>
      <c r="O1740" s="107" t="s">
        <v>2833</v>
      </c>
      <c r="P1740" s="107"/>
      <c r="Q1740" s="107" t="s">
        <v>1259</v>
      </c>
      <c r="R1740" s="107" t="s">
        <v>2080</v>
      </c>
      <c r="S1740" s="107"/>
      <c r="T1740" s="93">
        <v>13.793841795402404</v>
      </c>
      <c r="U1740" s="109">
        <v>20</v>
      </c>
      <c r="V1740" s="110">
        <v>45200</v>
      </c>
      <c r="W1740" s="110">
        <v>45930</v>
      </c>
      <c r="X1740" s="107" t="s">
        <v>1424</v>
      </c>
      <c r="Y1740" s="107" t="s">
        <v>1963</v>
      </c>
      <c r="Z1740" s="107"/>
      <c r="AA1740" s="107" t="s">
        <v>2128</v>
      </c>
      <c r="AB1740" s="107"/>
      <c r="AC1740" s="107"/>
      <c r="AD1740" s="107" t="s">
        <v>1264</v>
      </c>
      <c r="AE1740" s="110">
        <v>45146</v>
      </c>
      <c r="AF1740" s="106" t="s">
        <v>2082</v>
      </c>
      <c r="AG1740" s="108">
        <v>0</v>
      </c>
      <c r="AH1740" s="108">
        <v>4.8858898781496641E-3</v>
      </c>
      <c r="AI1740" s="108">
        <v>1.5392137090453766</v>
      </c>
      <c r="AJ1740" s="107" t="s">
        <v>26</v>
      </c>
      <c r="AK1740" s="97">
        <v>9.7106055923638888</v>
      </c>
      <c r="AL1740" s="108">
        <v>1.6500000000000001E-2</v>
      </c>
      <c r="AM1740" s="111"/>
      <c r="AN1740" s="112">
        <v>15</v>
      </c>
      <c r="AO1740" s="113" t="s">
        <v>1266</v>
      </c>
      <c r="AP1740" s="113" t="s">
        <v>1267</v>
      </c>
      <c r="AQ1740" s="113" t="s">
        <v>1365</v>
      </c>
      <c r="AR1740" s="114" t="s">
        <v>1267</v>
      </c>
      <c r="AS1740" s="114"/>
      <c r="AT1740" s="107"/>
    </row>
    <row r="1741" spans="1:46" x14ac:dyDescent="0.25">
      <c r="A1741" s="106" t="s">
        <v>2838</v>
      </c>
      <c r="B1741" s="107" t="s">
        <v>1269</v>
      </c>
      <c r="C1741" s="107" t="s">
        <v>1257</v>
      </c>
      <c r="D1741" s="107" t="s">
        <v>34</v>
      </c>
      <c r="E1741" s="107" t="s">
        <v>22</v>
      </c>
      <c r="F1741" s="107" t="s">
        <v>23</v>
      </c>
      <c r="G1741" s="107" t="s">
        <v>1175</v>
      </c>
      <c r="H1741" s="107" t="s">
        <v>2634</v>
      </c>
      <c r="I1741" s="107" t="s">
        <v>2290</v>
      </c>
      <c r="J1741" s="107" t="s">
        <v>2291</v>
      </c>
      <c r="K1741" s="107" t="s">
        <v>2050</v>
      </c>
      <c r="L1741" s="108">
        <v>18.37</v>
      </c>
      <c r="M1741" s="93">
        <v>2</v>
      </c>
      <c r="N1741" s="108">
        <v>16.47</v>
      </c>
      <c r="O1741" s="107" t="s">
        <v>2835</v>
      </c>
      <c r="P1741" s="107"/>
      <c r="Q1741" s="107" t="s">
        <v>1259</v>
      </c>
      <c r="R1741" s="107" t="s">
        <v>2080</v>
      </c>
      <c r="S1741" s="107"/>
      <c r="T1741" s="93">
        <v>13.793841795402404</v>
      </c>
      <c r="U1741" s="109">
        <v>20</v>
      </c>
      <c r="V1741" s="110">
        <v>45200</v>
      </c>
      <c r="W1741" s="110">
        <v>45930</v>
      </c>
      <c r="X1741" s="107" t="s">
        <v>1424</v>
      </c>
      <c r="Y1741" s="107" t="s">
        <v>1963</v>
      </c>
      <c r="Z1741" s="107"/>
      <c r="AA1741" s="107" t="s">
        <v>2128</v>
      </c>
      <c r="AB1741" s="107"/>
      <c r="AC1741" s="107"/>
      <c r="AD1741" s="107" t="s">
        <v>1264</v>
      </c>
      <c r="AE1741" s="110">
        <v>45146</v>
      </c>
      <c r="AF1741" s="106" t="s">
        <v>2082</v>
      </c>
      <c r="AG1741" s="108">
        <v>2.6334327237736667E-3</v>
      </c>
      <c r="AH1741" s="108">
        <v>2.5232926970982341E-3</v>
      </c>
      <c r="AI1741" s="108">
        <v>0.79491900312304031</v>
      </c>
      <c r="AJ1741" s="107" t="s">
        <v>1267</v>
      </c>
      <c r="AK1741" s="97">
        <v>41.266419839784376</v>
      </c>
      <c r="AL1741" s="108">
        <v>8.5000000000000006E-3</v>
      </c>
      <c r="AM1741" s="111"/>
      <c r="AN1741" s="112">
        <v>15</v>
      </c>
      <c r="AO1741" s="113" t="s">
        <v>1266</v>
      </c>
      <c r="AP1741" s="113" t="s">
        <v>1267</v>
      </c>
      <c r="AQ1741" s="113" t="s">
        <v>1365</v>
      </c>
      <c r="AR1741" s="114" t="s">
        <v>1267</v>
      </c>
      <c r="AS1741" s="114"/>
      <c r="AT1741" s="107"/>
    </row>
    <row r="1742" spans="1:46" x14ac:dyDescent="0.25">
      <c r="A1742" s="106" t="s">
        <v>2839</v>
      </c>
      <c r="B1742" s="107" t="s">
        <v>1271</v>
      </c>
      <c r="C1742" s="107" t="s">
        <v>1257</v>
      </c>
      <c r="D1742" s="107" t="s">
        <v>34</v>
      </c>
      <c r="E1742" s="107" t="s">
        <v>22</v>
      </c>
      <c r="F1742" s="107" t="s">
        <v>23</v>
      </c>
      <c r="G1742" s="107" t="s">
        <v>1175</v>
      </c>
      <c r="H1742" s="107" t="s">
        <v>2634</v>
      </c>
      <c r="I1742" s="107" t="s">
        <v>2290</v>
      </c>
      <c r="J1742" s="107" t="s">
        <v>2297</v>
      </c>
      <c r="K1742" s="107" t="s">
        <v>2050</v>
      </c>
      <c r="L1742" s="108">
        <v>33.19</v>
      </c>
      <c r="M1742" s="93">
        <v>2</v>
      </c>
      <c r="N1742" s="108">
        <v>29.76</v>
      </c>
      <c r="O1742" s="107" t="s">
        <v>2831</v>
      </c>
      <c r="P1742" s="107"/>
      <c r="Q1742" s="107" t="s">
        <v>1259</v>
      </c>
      <c r="R1742" s="107" t="s">
        <v>2080</v>
      </c>
      <c r="S1742" s="107"/>
      <c r="T1742" s="93">
        <v>13.793841795402404</v>
      </c>
      <c r="U1742" s="109">
        <v>20</v>
      </c>
      <c r="V1742" s="110">
        <v>45200</v>
      </c>
      <c r="W1742" s="110">
        <v>45930</v>
      </c>
      <c r="X1742" s="107" t="s">
        <v>1424</v>
      </c>
      <c r="Y1742" s="107" t="s">
        <v>1963</v>
      </c>
      <c r="Z1742" s="107"/>
      <c r="AA1742" s="107" t="s">
        <v>2128</v>
      </c>
      <c r="AB1742" s="107"/>
      <c r="AC1742" s="107"/>
      <c r="AD1742" s="107" t="s">
        <v>1264</v>
      </c>
      <c r="AE1742" s="110">
        <v>45146</v>
      </c>
      <c r="AF1742" s="106" t="s">
        <v>2082</v>
      </c>
      <c r="AG1742" s="108">
        <v>0</v>
      </c>
      <c r="AH1742" s="108">
        <v>4.5580540571309907E-3</v>
      </c>
      <c r="AI1742" s="108">
        <v>1.435934797196633</v>
      </c>
      <c r="AJ1742" s="107" t="s">
        <v>26</v>
      </c>
      <c r="AK1742" s="97">
        <v>12.134614848368585</v>
      </c>
      <c r="AL1742" s="108">
        <v>1.55E-2</v>
      </c>
      <c r="AM1742" s="111"/>
      <c r="AN1742" s="112">
        <v>15</v>
      </c>
      <c r="AO1742" s="113" t="s">
        <v>1266</v>
      </c>
      <c r="AP1742" s="113" t="s">
        <v>1267</v>
      </c>
      <c r="AQ1742" s="113" t="s">
        <v>1365</v>
      </c>
      <c r="AR1742" s="114" t="s">
        <v>1267</v>
      </c>
      <c r="AS1742" s="114"/>
      <c r="AT1742" s="107"/>
    </row>
    <row r="1743" spans="1:46" x14ac:dyDescent="0.25">
      <c r="A1743" s="106" t="s">
        <v>2840</v>
      </c>
      <c r="B1743" s="107" t="s">
        <v>1271</v>
      </c>
      <c r="C1743" s="107" t="s">
        <v>1257</v>
      </c>
      <c r="D1743" s="107" t="s">
        <v>34</v>
      </c>
      <c r="E1743" s="107" t="s">
        <v>22</v>
      </c>
      <c r="F1743" s="107" t="s">
        <v>23</v>
      </c>
      <c r="G1743" s="107" t="s">
        <v>1175</v>
      </c>
      <c r="H1743" s="107" t="s">
        <v>2634</v>
      </c>
      <c r="I1743" s="107" t="s">
        <v>2290</v>
      </c>
      <c r="J1743" s="107" t="s">
        <v>2294</v>
      </c>
      <c r="K1743" s="107" t="s">
        <v>2050</v>
      </c>
      <c r="L1743" s="108">
        <v>42.17</v>
      </c>
      <c r="M1743" s="93">
        <v>2</v>
      </c>
      <c r="N1743" s="108">
        <v>37.81</v>
      </c>
      <c r="O1743" s="107" t="s">
        <v>2833</v>
      </c>
      <c r="P1743" s="107"/>
      <c r="Q1743" s="107" t="s">
        <v>1259</v>
      </c>
      <c r="R1743" s="107" t="s">
        <v>2080</v>
      </c>
      <c r="S1743" s="107"/>
      <c r="T1743" s="93">
        <v>13.793841795402404</v>
      </c>
      <c r="U1743" s="109">
        <v>20</v>
      </c>
      <c r="V1743" s="110">
        <v>45200</v>
      </c>
      <c r="W1743" s="110">
        <v>45930</v>
      </c>
      <c r="X1743" s="107" t="s">
        <v>1424</v>
      </c>
      <c r="Y1743" s="107" t="s">
        <v>1963</v>
      </c>
      <c r="Z1743" s="107"/>
      <c r="AA1743" s="107" t="s">
        <v>2128</v>
      </c>
      <c r="AB1743" s="107"/>
      <c r="AC1743" s="107"/>
      <c r="AD1743" s="107" t="s">
        <v>1264</v>
      </c>
      <c r="AE1743" s="110">
        <v>44669</v>
      </c>
      <c r="AF1743" s="106" t="s">
        <v>2082</v>
      </c>
      <c r="AG1743" s="108">
        <v>0</v>
      </c>
      <c r="AH1743" s="108">
        <v>5.7908743096706855E-3</v>
      </c>
      <c r="AI1743" s="108">
        <v>1.8243131439915696</v>
      </c>
      <c r="AJ1743" s="107" t="s">
        <v>26</v>
      </c>
      <c r="AK1743" s="97">
        <v>4.4437148466819263</v>
      </c>
      <c r="AL1743" s="108">
        <v>1.95E-2</v>
      </c>
      <c r="AM1743" s="111"/>
      <c r="AN1743" s="112">
        <v>15</v>
      </c>
      <c r="AO1743" s="113" t="s">
        <v>1266</v>
      </c>
      <c r="AP1743" s="113" t="s">
        <v>1267</v>
      </c>
      <c r="AQ1743" s="113" t="s">
        <v>1365</v>
      </c>
      <c r="AR1743" s="114" t="s">
        <v>1267</v>
      </c>
      <c r="AS1743" s="114"/>
      <c r="AT1743" s="107"/>
    </row>
    <row r="1744" spans="1:46" x14ac:dyDescent="0.25">
      <c r="A1744" s="106" t="s">
        <v>2841</v>
      </c>
      <c r="B1744" s="107" t="s">
        <v>1271</v>
      </c>
      <c r="C1744" s="107" t="s">
        <v>1257</v>
      </c>
      <c r="D1744" s="107" t="s">
        <v>34</v>
      </c>
      <c r="E1744" s="107" t="s">
        <v>22</v>
      </c>
      <c r="F1744" s="107" t="s">
        <v>23</v>
      </c>
      <c r="G1744" s="107" t="s">
        <v>1175</v>
      </c>
      <c r="H1744" s="107" t="s">
        <v>2634</v>
      </c>
      <c r="I1744" s="107" t="s">
        <v>2290</v>
      </c>
      <c r="J1744" s="107" t="s">
        <v>2291</v>
      </c>
      <c r="K1744" s="107" t="s">
        <v>2050</v>
      </c>
      <c r="L1744" s="108">
        <v>22</v>
      </c>
      <c r="M1744" s="93">
        <v>2</v>
      </c>
      <c r="N1744" s="108">
        <v>19.73</v>
      </c>
      <c r="O1744" s="107" t="s">
        <v>2835</v>
      </c>
      <c r="P1744" s="107"/>
      <c r="Q1744" s="107" t="s">
        <v>1259</v>
      </c>
      <c r="R1744" s="107" t="s">
        <v>2080</v>
      </c>
      <c r="S1744" s="107"/>
      <c r="T1744" s="93">
        <v>13.793841795402404</v>
      </c>
      <c r="U1744" s="109">
        <v>20</v>
      </c>
      <c r="V1744" s="110">
        <v>45200</v>
      </c>
      <c r="W1744" s="110">
        <v>45930</v>
      </c>
      <c r="X1744" s="107" t="s">
        <v>1424</v>
      </c>
      <c r="Y1744" s="107" t="s">
        <v>1963</v>
      </c>
      <c r="Z1744" s="107"/>
      <c r="AA1744" s="107" t="s">
        <v>2128</v>
      </c>
      <c r="AB1744" s="107"/>
      <c r="AC1744" s="107"/>
      <c r="AD1744" s="107" t="s">
        <v>1264</v>
      </c>
      <c r="AE1744" s="110">
        <v>45146</v>
      </c>
      <c r="AF1744" s="106" t="s">
        <v>2082</v>
      </c>
      <c r="AG1744" s="108">
        <v>3.1533794763967875E-3</v>
      </c>
      <c r="AH1744" s="108">
        <v>3.0214933277541108E-3</v>
      </c>
      <c r="AI1744" s="108">
        <v>0.95186835312578499</v>
      </c>
      <c r="AJ1744" s="107" t="s">
        <v>1267</v>
      </c>
      <c r="AK1744" s="97">
        <v>30.506327032708391</v>
      </c>
      <c r="AL1744" s="108">
        <v>1E-3</v>
      </c>
      <c r="AM1744" s="111"/>
      <c r="AN1744" s="112">
        <v>15</v>
      </c>
      <c r="AO1744" s="113" t="s">
        <v>1266</v>
      </c>
      <c r="AP1744" s="113" t="s">
        <v>1267</v>
      </c>
      <c r="AQ1744" s="113" t="s">
        <v>1365</v>
      </c>
      <c r="AR1744" s="114" t="s">
        <v>1267</v>
      </c>
      <c r="AS1744" s="114"/>
      <c r="AT1744" s="107"/>
    </row>
    <row r="1745" spans="1:46" x14ac:dyDescent="0.25">
      <c r="A1745" s="106" t="s">
        <v>2842</v>
      </c>
      <c r="B1745" s="107" t="s">
        <v>1256</v>
      </c>
      <c r="C1745" s="107" t="s">
        <v>1257</v>
      </c>
      <c r="D1745" s="107" t="s">
        <v>34</v>
      </c>
      <c r="E1745" s="107" t="s">
        <v>22</v>
      </c>
      <c r="F1745" s="107" t="s">
        <v>23</v>
      </c>
      <c r="G1745" s="107" t="s">
        <v>557</v>
      </c>
      <c r="H1745" s="107" t="s">
        <v>2843</v>
      </c>
      <c r="I1745" s="107" t="s">
        <v>2102</v>
      </c>
      <c r="J1745" s="107" t="s">
        <v>2103</v>
      </c>
      <c r="K1745" s="107" t="s">
        <v>2050</v>
      </c>
      <c r="L1745" s="108">
        <v>2.12</v>
      </c>
      <c r="M1745" s="93">
        <v>0.75</v>
      </c>
      <c r="N1745" s="108">
        <v>1.97</v>
      </c>
      <c r="O1745" s="107" t="s">
        <v>2844</v>
      </c>
      <c r="P1745" s="107"/>
      <c r="Q1745" s="107" t="s">
        <v>1259</v>
      </c>
      <c r="R1745" s="107" t="s">
        <v>2332</v>
      </c>
      <c r="S1745" s="107"/>
      <c r="T1745" s="93">
        <v>1.18</v>
      </c>
      <c r="U1745" s="109">
        <v>30</v>
      </c>
      <c r="V1745" s="110">
        <v>45200</v>
      </c>
      <c r="W1745" s="110">
        <v>45930</v>
      </c>
      <c r="X1745" s="107" t="s">
        <v>2053</v>
      </c>
      <c r="Y1745" s="107" t="s">
        <v>2105</v>
      </c>
      <c r="Z1745" s="107"/>
      <c r="AA1745" s="107" t="s">
        <v>2102</v>
      </c>
      <c r="AB1745" s="107"/>
      <c r="AC1745" s="107"/>
      <c r="AD1745" s="107" t="s">
        <v>1331</v>
      </c>
      <c r="AE1745" s="110"/>
      <c r="AF1745" s="106"/>
      <c r="AG1745" s="108">
        <v>3.7041112007373775E-4</v>
      </c>
      <c r="AH1745" s="108">
        <v>3.8682496939819634E-4</v>
      </c>
      <c r="AI1745" s="108">
        <v>0.91593006731344773</v>
      </c>
      <c r="AJ1745" s="107" t="s">
        <v>1267</v>
      </c>
      <c r="AK1745" s="97">
        <v>3.742791994635188</v>
      </c>
      <c r="AL1745" s="108">
        <v>7.2031531526634766E-4</v>
      </c>
      <c r="AM1745" s="111"/>
      <c r="AN1745" s="112">
        <v>12</v>
      </c>
      <c r="AO1745" s="113" t="s">
        <v>1266</v>
      </c>
      <c r="AP1745" s="113" t="s">
        <v>1267</v>
      </c>
      <c r="AQ1745" s="113" t="s">
        <v>1365</v>
      </c>
      <c r="AR1745" s="114" t="s">
        <v>1267</v>
      </c>
      <c r="AS1745" s="114"/>
      <c r="AT1745" s="107"/>
    </row>
    <row r="1746" spans="1:46" x14ac:dyDescent="0.25">
      <c r="A1746" s="106" t="s">
        <v>2845</v>
      </c>
      <c r="B1746" s="107" t="s">
        <v>1256</v>
      </c>
      <c r="C1746" s="107" t="s">
        <v>1257</v>
      </c>
      <c r="D1746" s="107" t="s">
        <v>34</v>
      </c>
      <c r="E1746" s="107" t="s">
        <v>22</v>
      </c>
      <c r="F1746" s="107" t="s">
        <v>23</v>
      </c>
      <c r="G1746" s="107" t="s">
        <v>557</v>
      </c>
      <c r="H1746" s="107" t="s">
        <v>2843</v>
      </c>
      <c r="I1746" s="107" t="s">
        <v>2335</v>
      </c>
      <c r="J1746" s="107" t="s">
        <v>2078</v>
      </c>
      <c r="K1746" s="107" t="s">
        <v>2050</v>
      </c>
      <c r="L1746" s="108">
        <v>0.75963111885270174</v>
      </c>
      <c r="M1746" s="93">
        <v>1.2</v>
      </c>
      <c r="N1746" s="108">
        <v>0.67969195919605507</v>
      </c>
      <c r="O1746" s="107" t="s">
        <v>2846</v>
      </c>
      <c r="P1746" s="107"/>
      <c r="Q1746" s="107" t="s">
        <v>1259</v>
      </c>
      <c r="R1746" s="107" t="s">
        <v>2332</v>
      </c>
      <c r="S1746" s="107"/>
      <c r="T1746" s="93">
        <v>0.5</v>
      </c>
      <c r="U1746" s="109">
        <v>30</v>
      </c>
      <c r="V1746" s="110">
        <v>45200</v>
      </c>
      <c r="W1746" s="110">
        <v>45930</v>
      </c>
      <c r="X1746" s="107" t="s">
        <v>2053</v>
      </c>
      <c r="Y1746" s="107" t="s">
        <v>2081</v>
      </c>
      <c r="Z1746" s="107"/>
      <c r="AA1746" s="107" t="s">
        <v>2335</v>
      </c>
      <c r="AB1746" s="107"/>
      <c r="AC1746" s="107"/>
      <c r="AD1746" s="107" t="s">
        <v>1331</v>
      </c>
      <c r="AE1746" s="110"/>
      <c r="AF1746" s="106"/>
      <c r="AG1746" s="108">
        <v>1.2109488769740567E-4</v>
      </c>
      <c r="AH1746" s="108">
        <v>1.2646090705511765E-4</v>
      </c>
      <c r="AI1746" s="108">
        <v>0.70666911603056026</v>
      </c>
      <c r="AJ1746" s="107" t="s">
        <v>1267</v>
      </c>
      <c r="AK1746" s="97">
        <v>12.931606643422224</v>
      </c>
      <c r="AL1746" s="108">
        <v>2.3548564684433768E-4</v>
      </c>
      <c r="AM1746" s="111"/>
      <c r="AN1746" s="112">
        <v>12</v>
      </c>
      <c r="AO1746" s="113" t="s">
        <v>1266</v>
      </c>
      <c r="AP1746" s="113" t="s">
        <v>1267</v>
      </c>
      <c r="AQ1746" s="113" t="s">
        <v>1365</v>
      </c>
      <c r="AR1746" s="114" t="s">
        <v>1267</v>
      </c>
      <c r="AS1746" s="114"/>
      <c r="AT1746" s="107"/>
    </row>
    <row r="1747" spans="1:46" x14ac:dyDescent="0.25">
      <c r="A1747" s="106" t="s">
        <v>2847</v>
      </c>
      <c r="B1747" s="107" t="s">
        <v>1256</v>
      </c>
      <c r="C1747" s="107" t="s">
        <v>1257</v>
      </c>
      <c r="D1747" s="107" t="s">
        <v>34</v>
      </c>
      <c r="E1747" s="107" t="s">
        <v>22</v>
      </c>
      <c r="F1747" s="107" t="s">
        <v>23</v>
      </c>
      <c r="G1747" s="107" t="s">
        <v>557</v>
      </c>
      <c r="H1747" s="107" t="s">
        <v>2843</v>
      </c>
      <c r="I1747" s="107" t="s">
        <v>2102</v>
      </c>
      <c r="J1747" s="107" t="s">
        <v>2078</v>
      </c>
      <c r="K1747" s="107" t="s">
        <v>2050</v>
      </c>
      <c r="L1747" s="108">
        <v>3.3975370313982323</v>
      </c>
      <c r="M1747" s="93">
        <v>1.2</v>
      </c>
      <c r="N1747" s="108">
        <v>3.04</v>
      </c>
      <c r="O1747" s="107" t="s">
        <v>2848</v>
      </c>
      <c r="P1747" s="107"/>
      <c r="Q1747" s="107" t="s">
        <v>1259</v>
      </c>
      <c r="R1747" s="107" t="s">
        <v>2332</v>
      </c>
      <c r="S1747" s="107"/>
      <c r="T1747" s="93">
        <v>1.18</v>
      </c>
      <c r="U1747" s="109">
        <v>30</v>
      </c>
      <c r="V1747" s="110">
        <v>45200</v>
      </c>
      <c r="W1747" s="110">
        <v>45930</v>
      </c>
      <c r="X1747" s="107" t="s">
        <v>2053</v>
      </c>
      <c r="Y1747" s="107" t="s">
        <v>2081</v>
      </c>
      <c r="Z1747" s="107"/>
      <c r="AA1747" s="107" t="s">
        <v>2102</v>
      </c>
      <c r="AB1747" s="107"/>
      <c r="AC1747" s="107"/>
      <c r="AD1747" s="107" t="s">
        <v>1331</v>
      </c>
      <c r="AE1747" s="110"/>
      <c r="AF1747" s="106"/>
      <c r="AG1747" s="108">
        <v>5.4161073059557513E-4</v>
      </c>
      <c r="AH1747" s="108">
        <v>5.6561086569609806E-4</v>
      </c>
      <c r="AI1747" s="108">
        <v>0.89540798441719183</v>
      </c>
      <c r="AJ1747" s="107" t="s">
        <v>1267</v>
      </c>
      <c r="AK1747" s="97">
        <v>4.4443775456820749</v>
      </c>
      <c r="AL1747" s="108">
        <v>1.0532364797334525E-3</v>
      </c>
      <c r="AM1747" s="111"/>
      <c r="AN1747" s="112">
        <v>12</v>
      </c>
      <c r="AO1747" s="113" t="s">
        <v>1266</v>
      </c>
      <c r="AP1747" s="113" t="s">
        <v>1267</v>
      </c>
      <c r="AQ1747" s="113" t="s">
        <v>1365</v>
      </c>
      <c r="AR1747" s="114" t="s">
        <v>1267</v>
      </c>
      <c r="AS1747" s="114"/>
      <c r="AT1747" s="107"/>
    </row>
    <row r="1748" spans="1:46" x14ac:dyDescent="0.25">
      <c r="A1748" s="106" t="s">
        <v>2849</v>
      </c>
      <c r="B1748" s="107" t="s">
        <v>1256</v>
      </c>
      <c r="C1748" s="107" t="s">
        <v>1257</v>
      </c>
      <c r="D1748" s="107" t="s">
        <v>34</v>
      </c>
      <c r="E1748" s="107" t="s">
        <v>22</v>
      </c>
      <c r="F1748" s="107" t="s">
        <v>23</v>
      </c>
      <c r="G1748" s="107" t="s">
        <v>557</v>
      </c>
      <c r="H1748" s="107" t="s">
        <v>2843</v>
      </c>
      <c r="I1748" s="107" t="s">
        <v>2335</v>
      </c>
      <c r="J1748" s="107" t="s">
        <v>2151</v>
      </c>
      <c r="K1748" s="107" t="s">
        <v>2050</v>
      </c>
      <c r="L1748" s="108">
        <v>1.0761727741871221</v>
      </c>
      <c r="M1748" s="93">
        <v>1.8</v>
      </c>
      <c r="N1748" s="108">
        <v>0.96292261226140674</v>
      </c>
      <c r="O1748" s="107" t="s">
        <v>2850</v>
      </c>
      <c r="P1748" s="107"/>
      <c r="Q1748" s="107" t="s">
        <v>1259</v>
      </c>
      <c r="R1748" s="107" t="s">
        <v>2332</v>
      </c>
      <c r="S1748" s="107"/>
      <c r="T1748" s="93">
        <v>1.26</v>
      </c>
      <c r="U1748" s="109">
        <v>30</v>
      </c>
      <c r="V1748" s="110">
        <v>45200</v>
      </c>
      <c r="W1748" s="110">
        <v>45930</v>
      </c>
      <c r="X1748" s="107" t="s">
        <v>2053</v>
      </c>
      <c r="Y1748" s="107" t="s">
        <v>2093</v>
      </c>
      <c r="Z1748" s="107"/>
      <c r="AA1748" s="107" t="s">
        <v>2335</v>
      </c>
      <c r="AB1748" s="107"/>
      <c r="AC1748" s="107"/>
      <c r="AD1748" s="107" t="s">
        <v>1331</v>
      </c>
      <c r="AE1748" s="110"/>
      <c r="AF1748" s="106"/>
      <c r="AG1748" s="108">
        <v>1.7155566432036192E-4</v>
      </c>
      <c r="AH1748" s="108">
        <v>1.7915772773668501E-4</v>
      </c>
      <c r="AI1748" s="108">
        <v>0.39727828173101526</v>
      </c>
      <c r="AJ1748" s="107" t="s">
        <v>1267</v>
      </c>
      <c r="AK1748" s="97">
        <v>44.253371990981222</v>
      </c>
      <c r="AL1748" s="108">
        <v>3.3361355999800805E-4</v>
      </c>
      <c r="AM1748" s="111"/>
      <c r="AN1748" s="112">
        <v>12</v>
      </c>
      <c r="AO1748" s="113" t="s">
        <v>1266</v>
      </c>
      <c r="AP1748" s="113" t="s">
        <v>1267</v>
      </c>
      <c r="AQ1748" s="113" t="s">
        <v>1365</v>
      </c>
      <c r="AR1748" s="114" t="s">
        <v>1267</v>
      </c>
      <c r="AS1748" s="114"/>
      <c r="AT1748" s="107"/>
    </row>
    <row r="1749" spans="1:46" x14ac:dyDescent="0.25">
      <c r="A1749" s="106" t="s">
        <v>2851</v>
      </c>
      <c r="B1749" s="107" t="s">
        <v>1269</v>
      </c>
      <c r="C1749" s="107" t="s">
        <v>1257</v>
      </c>
      <c r="D1749" s="107" t="s">
        <v>34</v>
      </c>
      <c r="E1749" s="107" t="s">
        <v>22</v>
      </c>
      <c r="F1749" s="107" t="s">
        <v>23</v>
      </c>
      <c r="G1749" s="107" t="s">
        <v>557</v>
      </c>
      <c r="H1749" s="107" t="s">
        <v>2843</v>
      </c>
      <c r="I1749" s="107" t="s">
        <v>2102</v>
      </c>
      <c r="J1749" s="107" t="s">
        <v>2103</v>
      </c>
      <c r="K1749" s="107" t="s">
        <v>2050</v>
      </c>
      <c r="L1749" s="108">
        <v>2.5499999999999998</v>
      </c>
      <c r="M1749" s="93">
        <v>1.05</v>
      </c>
      <c r="N1749" s="108">
        <v>2.37</v>
      </c>
      <c r="O1749" s="107" t="s">
        <v>2844</v>
      </c>
      <c r="P1749" s="107"/>
      <c r="Q1749" s="107" t="s">
        <v>1259</v>
      </c>
      <c r="R1749" s="107" t="s">
        <v>2332</v>
      </c>
      <c r="S1749" s="107"/>
      <c r="T1749" s="93">
        <v>1.18</v>
      </c>
      <c r="U1749" s="109">
        <v>30</v>
      </c>
      <c r="V1749" s="110">
        <v>45200</v>
      </c>
      <c r="W1749" s="110">
        <v>45930</v>
      </c>
      <c r="X1749" s="107" t="s">
        <v>2053</v>
      </c>
      <c r="Y1749" s="107" t="s">
        <v>2105</v>
      </c>
      <c r="Z1749" s="107"/>
      <c r="AA1749" s="107" t="s">
        <v>2102</v>
      </c>
      <c r="AB1749" s="107"/>
      <c r="AC1749" s="107"/>
      <c r="AD1749" s="107" t="s">
        <v>1331</v>
      </c>
      <c r="AE1749" s="110"/>
      <c r="AF1749" s="106"/>
      <c r="AG1749" s="108">
        <v>4.9552033570996563E-4</v>
      </c>
      <c r="AH1749" s="108">
        <v>5.1747808937008634E-4</v>
      </c>
      <c r="AI1749" s="108">
        <v>1.2252925191653554</v>
      </c>
      <c r="AJ1749" s="107" t="s">
        <v>26</v>
      </c>
      <c r="AK1749" s="97">
        <v>-4.0917791128550949</v>
      </c>
      <c r="AL1749" s="108">
        <v>9.636073743324883E-4</v>
      </c>
      <c r="AM1749" s="111"/>
      <c r="AN1749" s="112">
        <v>12</v>
      </c>
      <c r="AO1749" s="113" t="s">
        <v>1266</v>
      </c>
      <c r="AP1749" s="113" t="s">
        <v>1267</v>
      </c>
      <c r="AQ1749" s="113" t="s">
        <v>1365</v>
      </c>
      <c r="AR1749" s="114" t="s">
        <v>1267</v>
      </c>
      <c r="AS1749" s="114"/>
      <c r="AT1749" s="107"/>
    </row>
    <row r="1750" spans="1:46" x14ac:dyDescent="0.25">
      <c r="A1750" s="106" t="s">
        <v>2852</v>
      </c>
      <c r="B1750" s="107" t="s">
        <v>1269</v>
      </c>
      <c r="C1750" s="107" t="s">
        <v>1257</v>
      </c>
      <c r="D1750" s="107" t="s">
        <v>34</v>
      </c>
      <c r="E1750" s="107" t="s">
        <v>22</v>
      </c>
      <c r="F1750" s="107" t="s">
        <v>23</v>
      </c>
      <c r="G1750" s="107" t="s">
        <v>557</v>
      </c>
      <c r="H1750" s="107" t="s">
        <v>2843</v>
      </c>
      <c r="I1750" s="107" t="s">
        <v>2335</v>
      </c>
      <c r="J1750" s="107" t="s">
        <v>2078</v>
      </c>
      <c r="K1750" s="107" t="s">
        <v>2050</v>
      </c>
      <c r="L1750" s="108">
        <v>0.84660613497617454</v>
      </c>
      <c r="M1750" s="93">
        <v>1.2</v>
      </c>
      <c r="N1750" s="108">
        <v>0.7575142306155791</v>
      </c>
      <c r="O1750" s="107" t="s">
        <v>2846</v>
      </c>
      <c r="P1750" s="107"/>
      <c r="Q1750" s="107" t="s">
        <v>1259</v>
      </c>
      <c r="R1750" s="107" t="s">
        <v>2332</v>
      </c>
      <c r="S1750" s="107"/>
      <c r="T1750" s="93">
        <v>0.5</v>
      </c>
      <c r="U1750" s="109">
        <v>30</v>
      </c>
      <c r="V1750" s="110">
        <v>45200</v>
      </c>
      <c r="W1750" s="110">
        <v>45930</v>
      </c>
      <c r="X1750" s="107" t="s">
        <v>2053</v>
      </c>
      <c r="Y1750" s="107" t="s">
        <v>2081</v>
      </c>
      <c r="Z1750" s="107"/>
      <c r="AA1750" s="107" t="s">
        <v>2335</v>
      </c>
      <c r="AB1750" s="107"/>
      <c r="AC1750" s="107"/>
      <c r="AD1750" s="107" t="s">
        <v>1331</v>
      </c>
      <c r="AE1750" s="110"/>
      <c r="AF1750" s="106"/>
      <c r="AG1750" s="108">
        <v>1.3495981443429237E-4</v>
      </c>
      <c r="AH1750" s="108">
        <v>1.4094022360381294E-4</v>
      </c>
      <c r="AI1750" s="108">
        <v>0.7875801743525882</v>
      </c>
      <c r="AJ1750" s="107" t="s">
        <v>1267</v>
      </c>
      <c r="AK1750" s="97">
        <v>8.7997359813700218</v>
      </c>
      <c r="AL1750" s="108">
        <v>2.6244790184261422E-4</v>
      </c>
      <c r="AM1750" s="111"/>
      <c r="AN1750" s="112">
        <v>12</v>
      </c>
      <c r="AO1750" s="113" t="s">
        <v>1266</v>
      </c>
      <c r="AP1750" s="113" t="s">
        <v>1267</v>
      </c>
      <c r="AQ1750" s="113" t="s">
        <v>1365</v>
      </c>
      <c r="AR1750" s="114" t="s">
        <v>1267</v>
      </c>
      <c r="AS1750" s="114"/>
      <c r="AT1750" s="107"/>
    </row>
    <row r="1751" spans="1:46" x14ac:dyDescent="0.25">
      <c r="A1751" s="106" t="s">
        <v>2853</v>
      </c>
      <c r="B1751" s="107" t="s">
        <v>1269</v>
      </c>
      <c r="C1751" s="107" t="s">
        <v>1257</v>
      </c>
      <c r="D1751" s="107" t="s">
        <v>34</v>
      </c>
      <c r="E1751" s="107" t="s">
        <v>22</v>
      </c>
      <c r="F1751" s="107" t="s">
        <v>23</v>
      </c>
      <c r="G1751" s="107" t="s">
        <v>557</v>
      </c>
      <c r="H1751" s="107" t="s">
        <v>2843</v>
      </c>
      <c r="I1751" s="107" t="s">
        <v>2102</v>
      </c>
      <c r="J1751" s="107" t="s">
        <v>2078</v>
      </c>
      <c r="K1751" s="107" t="s">
        <v>2050</v>
      </c>
      <c r="L1751" s="108">
        <v>3.96</v>
      </c>
      <c r="M1751" s="93">
        <v>1.2</v>
      </c>
      <c r="N1751" s="108">
        <v>3.68</v>
      </c>
      <c r="O1751" s="107" t="s">
        <v>2848</v>
      </c>
      <c r="P1751" s="107"/>
      <c r="Q1751" s="107" t="s">
        <v>1259</v>
      </c>
      <c r="R1751" s="107" t="s">
        <v>2332</v>
      </c>
      <c r="S1751" s="107"/>
      <c r="T1751" s="93">
        <v>1.18</v>
      </c>
      <c r="U1751" s="109">
        <v>30</v>
      </c>
      <c r="V1751" s="110">
        <v>45200</v>
      </c>
      <c r="W1751" s="110">
        <v>45930</v>
      </c>
      <c r="X1751" s="107" t="s">
        <v>2053</v>
      </c>
      <c r="Y1751" s="107" t="s">
        <v>2081</v>
      </c>
      <c r="Z1751" s="107"/>
      <c r="AA1751" s="107" t="s">
        <v>2102</v>
      </c>
      <c r="AB1751" s="107"/>
      <c r="AC1751" s="107"/>
      <c r="AD1751" s="107" t="s">
        <v>1331</v>
      </c>
      <c r="AE1751" s="110"/>
      <c r="AF1751" s="106"/>
      <c r="AG1751" s="108">
        <v>6.5563404229990673E-4</v>
      </c>
      <c r="AH1751" s="108">
        <v>6.8468683742159235E-4</v>
      </c>
      <c r="AI1751" s="108">
        <v>1.0839149285050216</v>
      </c>
      <c r="AJ1751" s="107" t="s">
        <v>26</v>
      </c>
      <c r="AK1751" s="97">
        <v>-1.0742290547594571</v>
      </c>
      <c r="AL1751" s="108">
        <v>1.2749704754668114E-3</v>
      </c>
      <c r="AM1751" s="111"/>
      <c r="AN1751" s="112">
        <v>12</v>
      </c>
      <c r="AO1751" s="113" t="s">
        <v>1266</v>
      </c>
      <c r="AP1751" s="113" t="s">
        <v>1267</v>
      </c>
      <c r="AQ1751" s="113" t="s">
        <v>1365</v>
      </c>
      <c r="AR1751" s="114" t="s">
        <v>1267</v>
      </c>
      <c r="AS1751" s="114"/>
      <c r="AT1751" s="107"/>
    </row>
    <row r="1752" spans="1:46" x14ac:dyDescent="0.25">
      <c r="A1752" s="106" t="s">
        <v>2854</v>
      </c>
      <c r="B1752" s="107" t="s">
        <v>1269</v>
      </c>
      <c r="C1752" s="107" t="s">
        <v>1257</v>
      </c>
      <c r="D1752" s="107" t="s">
        <v>34</v>
      </c>
      <c r="E1752" s="107" t="s">
        <v>22</v>
      </c>
      <c r="F1752" s="107" t="s">
        <v>23</v>
      </c>
      <c r="G1752" s="107" t="s">
        <v>557</v>
      </c>
      <c r="H1752" s="107" t="s">
        <v>2843</v>
      </c>
      <c r="I1752" s="107" t="s">
        <v>2335</v>
      </c>
      <c r="J1752" s="107" t="s">
        <v>2151</v>
      </c>
      <c r="K1752" s="107" t="s">
        <v>2050</v>
      </c>
      <c r="L1752" s="108">
        <v>1.2008951410849258</v>
      </c>
      <c r="M1752" s="93">
        <v>2.1</v>
      </c>
      <c r="N1752" s="108">
        <v>1.0745199228618108</v>
      </c>
      <c r="O1752" s="107" t="s">
        <v>2850</v>
      </c>
      <c r="P1752" s="107"/>
      <c r="Q1752" s="107" t="s">
        <v>1259</v>
      </c>
      <c r="R1752" s="107" t="s">
        <v>2332</v>
      </c>
      <c r="S1752" s="107"/>
      <c r="T1752" s="93">
        <v>1.26</v>
      </c>
      <c r="U1752" s="109">
        <v>30</v>
      </c>
      <c r="V1752" s="110">
        <v>45200</v>
      </c>
      <c r="W1752" s="110">
        <v>45930</v>
      </c>
      <c r="X1752" s="107" t="s">
        <v>2053</v>
      </c>
      <c r="Y1752" s="107" t="s">
        <v>2093</v>
      </c>
      <c r="Z1752" s="107"/>
      <c r="AA1752" s="107" t="s">
        <v>2335</v>
      </c>
      <c r="AB1752" s="107"/>
      <c r="AC1752" s="107"/>
      <c r="AD1752" s="107" t="s">
        <v>1331</v>
      </c>
      <c r="AE1752" s="110"/>
      <c r="AF1752" s="106"/>
      <c r="AG1752" s="108">
        <v>1.9143800015154156E-4</v>
      </c>
      <c r="AH1752" s="108">
        <v>1.9992109992683331E-4</v>
      </c>
      <c r="AI1752" s="108">
        <v>0.44332059835811222</v>
      </c>
      <c r="AJ1752" s="107" t="s">
        <v>1267</v>
      </c>
      <c r="AK1752" s="97">
        <v>36.823280595331653</v>
      </c>
      <c r="AL1752" s="108">
        <v>3.7227749373632701E-4</v>
      </c>
      <c r="AM1752" s="111"/>
      <c r="AN1752" s="112">
        <v>12</v>
      </c>
      <c r="AO1752" s="113" t="s">
        <v>1266</v>
      </c>
      <c r="AP1752" s="113" t="s">
        <v>1267</v>
      </c>
      <c r="AQ1752" s="113" t="s">
        <v>1365</v>
      </c>
      <c r="AR1752" s="114" t="s">
        <v>1267</v>
      </c>
      <c r="AS1752" s="114"/>
      <c r="AT1752" s="107"/>
    </row>
    <row r="1753" spans="1:46" x14ac:dyDescent="0.25">
      <c r="A1753" s="106" t="s">
        <v>2855</v>
      </c>
      <c r="B1753" s="107" t="s">
        <v>1271</v>
      </c>
      <c r="C1753" s="107" t="s">
        <v>1257</v>
      </c>
      <c r="D1753" s="107" t="s">
        <v>34</v>
      </c>
      <c r="E1753" s="107" t="s">
        <v>22</v>
      </c>
      <c r="F1753" s="107" t="s">
        <v>23</v>
      </c>
      <c r="G1753" s="107" t="s">
        <v>557</v>
      </c>
      <c r="H1753" s="107" t="s">
        <v>2843</v>
      </c>
      <c r="I1753" s="107" t="s">
        <v>2102</v>
      </c>
      <c r="J1753" s="107" t="s">
        <v>2103</v>
      </c>
      <c r="K1753" s="107" t="s">
        <v>2050</v>
      </c>
      <c r="L1753" s="108">
        <v>2.72</v>
      </c>
      <c r="M1753" s="93">
        <v>1.2</v>
      </c>
      <c r="N1753" s="108">
        <v>2.5299999999999998</v>
      </c>
      <c r="O1753" s="107" t="s">
        <v>2844</v>
      </c>
      <c r="P1753" s="107"/>
      <c r="Q1753" s="107" t="s">
        <v>1259</v>
      </c>
      <c r="R1753" s="107" t="s">
        <v>2332</v>
      </c>
      <c r="S1753" s="107"/>
      <c r="T1753" s="93">
        <v>1.18</v>
      </c>
      <c r="U1753" s="109">
        <v>30</v>
      </c>
      <c r="V1753" s="110">
        <v>45200</v>
      </c>
      <c r="W1753" s="110">
        <v>45930</v>
      </c>
      <c r="X1753" s="107" t="s">
        <v>2053</v>
      </c>
      <c r="Y1753" s="107" t="s">
        <v>2105</v>
      </c>
      <c r="Z1753" s="107"/>
      <c r="AA1753" s="107" t="s">
        <v>2102</v>
      </c>
      <c r="AB1753" s="107"/>
      <c r="AC1753" s="107"/>
      <c r="AD1753" s="107" t="s">
        <v>1331</v>
      </c>
      <c r="AE1753" s="110"/>
      <c r="AF1753" s="106"/>
      <c r="AG1753" s="108">
        <v>5.8083215036568625E-4</v>
      </c>
      <c r="AH1753" s="108">
        <v>6.0657028532504112E-4</v>
      </c>
      <c r="AI1753" s="108">
        <v>1.4362463807143584</v>
      </c>
      <c r="AJ1753" s="107" t="s">
        <v>26</v>
      </c>
      <c r="AK1753" s="97">
        <v>-7.4987504020534486</v>
      </c>
      <c r="AL1753" s="108">
        <v>1.1295079192660377E-3</v>
      </c>
      <c r="AM1753" s="111"/>
      <c r="AN1753" s="112">
        <v>12</v>
      </c>
      <c r="AO1753" s="113" t="s">
        <v>1266</v>
      </c>
      <c r="AP1753" s="113" t="s">
        <v>1267</v>
      </c>
      <c r="AQ1753" s="113" t="s">
        <v>1365</v>
      </c>
      <c r="AR1753" s="114" t="s">
        <v>1267</v>
      </c>
      <c r="AS1753" s="114"/>
      <c r="AT1753" s="107"/>
    </row>
    <row r="1754" spans="1:46" x14ac:dyDescent="0.25">
      <c r="A1754" s="106" t="s">
        <v>2856</v>
      </c>
      <c r="B1754" s="107" t="s">
        <v>1271</v>
      </c>
      <c r="C1754" s="107" t="s">
        <v>1257</v>
      </c>
      <c r="D1754" s="107" t="s">
        <v>34</v>
      </c>
      <c r="E1754" s="107" t="s">
        <v>22</v>
      </c>
      <c r="F1754" s="107" t="s">
        <v>23</v>
      </c>
      <c r="G1754" s="107" t="s">
        <v>557</v>
      </c>
      <c r="H1754" s="107" t="s">
        <v>2843</v>
      </c>
      <c r="I1754" s="107" t="s">
        <v>2335</v>
      </c>
      <c r="J1754" s="107" t="s">
        <v>2078</v>
      </c>
      <c r="K1754" s="107" t="s">
        <v>2050</v>
      </c>
      <c r="L1754" s="108">
        <v>0.85501293999948635</v>
      </c>
      <c r="M1754" s="93">
        <v>1.95</v>
      </c>
      <c r="N1754" s="108">
        <v>0.76503635238634615</v>
      </c>
      <c r="O1754" s="107" t="s">
        <v>2846</v>
      </c>
      <c r="P1754" s="107"/>
      <c r="Q1754" s="107" t="s">
        <v>1259</v>
      </c>
      <c r="R1754" s="107" t="s">
        <v>2332</v>
      </c>
      <c r="S1754" s="107"/>
      <c r="T1754" s="93">
        <v>0.5</v>
      </c>
      <c r="U1754" s="109">
        <v>30</v>
      </c>
      <c r="V1754" s="110">
        <v>45200</v>
      </c>
      <c r="W1754" s="110">
        <v>45930</v>
      </c>
      <c r="X1754" s="107" t="s">
        <v>2053</v>
      </c>
      <c r="Y1754" s="107" t="s">
        <v>2081</v>
      </c>
      <c r="Z1754" s="107"/>
      <c r="AA1754" s="107" t="s">
        <v>2335</v>
      </c>
      <c r="AB1754" s="107"/>
      <c r="AC1754" s="107"/>
      <c r="AD1754" s="107" t="s">
        <v>1331</v>
      </c>
      <c r="AE1754" s="110"/>
      <c r="AF1754" s="106"/>
      <c r="AG1754" s="108">
        <v>1.3629996636452065E-4</v>
      </c>
      <c r="AH1754" s="108">
        <v>1.4233976104020604E-4</v>
      </c>
      <c r="AI1754" s="108">
        <v>0.7954008511614028</v>
      </c>
      <c r="AJ1754" s="107" t="s">
        <v>1267</v>
      </c>
      <c r="AK1754" s="97">
        <v>8.4449117784816767</v>
      </c>
      <c r="AL1754" s="108">
        <v>2.6505401139984095E-4</v>
      </c>
      <c r="AM1754" s="111"/>
      <c r="AN1754" s="112">
        <v>12</v>
      </c>
      <c r="AO1754" s="113" t="s">
        <v>1266</v>
      </c>
      <c r="AP1754" s="113" t="s">
        <v>1267</v>
      </c>
      <c r="AQ1754" s="113" t="s">
        <v>1365</v>
      </c>
      <c r="AR1754" s="114" t="s">
        <v>1267</v>
      </c>
      <c r="AS1754" s="114"/>
      <c r="AT1754" s="107"/>
    </row>
    <row r="1755" spans="1:46" x14ac:dyDescent="0.25">
      <c r="A1755" s="106" t="s">
        <v>2857</v>
      </c>
      <c r="B1755" s="107" t="s">
        <v>1271</v>
      </c>
      <c r="C1755" s="107" t="s">
        <v>1257</v>
      </c>
      <c r="D1755" s="107" t="s">
        <v>34</v>
      </c>
      <c r="E1755" s="107" t="s">
        <v>22</v>
      </c>
      <c r="F1755" s="107" t="s">
        <v>23</v>
      </c>
      <c r="G1755" s="107" t="s">
        <v>557</v>
      </c>
      <c r="H1755" s="107" t="s">
        <v>2843</v>
      </c>
      <c r="I1755" s="107" t="s">
        <v>2102</v>
      </c>
      <c r="J1755" s="107" t="s">
        <v>2078</v>
      </c>
      <c r="K1755" s="107" t="s">
        <v>2050</v>
      </c>
      <c r="L1755" s="108">
        <v>4.22</v>
      </c>
      <c r="M1755" s="93">
        <v>1.95</v>
      </c>
      <c r="N1755" s="108">
        <v>3.92</v>
      </c>
      <c r="O1755" s="107" t="s">
        <v>2848</v>
      </c>
      <c r="P1755" s="107"/>
      <c r="Q1755" s="107" t="s">
        <v>1259</v>
      </c>
      <c r="R1755" s="107" t="s">
        <v>2332</v>
      </c>
      <c r="S1755" s="107"/>
      <c r="T1755" s="93">
        <v>1.18</v>
      </c>
      <c r="U1755" s="109">
        <v>30</v>
      </c>
      <c r="V1755" s="110">
        <v>45200</v>
      </c>
      <c r="W1755" s="110">
        <v>45930</v>
      </c>
      <c r="X1755" s="107" t="s">
        <v>2053</v>
      </c>
      <c r="Y1755" s="107" t="s">
        <v>2081</v>
      </c>
      <c r="Z1755" s="107"/>
      <c r="AA1755" s="107" t="s">
        <v>2102</v>
      </c>
      <c r="AB1755" s="107"/>
      <c r="AC1755" s="107"/>
      <c r="AD1755" s="107" t="s">
        <v>1331</v>
      </c>
      <c r="AE1755" s="110"/>
      <c r="AF1755" s="106"/>
      <c r="AG1755" s="108">
        <v>6.9839278418903103E-4</v>
      </c>
      <c r="AH1755" s="108">
        <v>7.2934032681865274E-4</v>
      </c>
      <c r="AI1755" s="108">
        <v>1.1546050325379578</v>
      </c>
      <c r="AJ1755" s="107" t="s">
        <v>26</v>
      </c>
      <c r="AK1755" s="97">
        <v>-2.6791299538674638</v>
      </c>
      <c r="AL1755" s="108">
        <v>1.3581207238668202E-3</v>
      </c>
      <c r="AM1755" s="111"/>
      <c r="AN1755" s="112">
        <v>12</v>
      </c>
      <c r="AO1755" s="113" t="s">
        <v>1266</v>
      </c>
      <c r="AP1755" s="113" t="s">
        <v>1267</v>
      </c>
      <c r="AQ1755" s="113" t="s">
        <v>1365</v>
      </c>
      <c r="AR1755" s="114" t="s">
        <v>1267</v>
      </c>
      <c r="AS1755" s="114"/>
      <c r="AT1755" s="107"/>
    </row>
    <row r="1756" spans="1:46" x14ac:dyDescent="0.25">
      <c r="A1756" s="106" t="s">
        <v>2858</v>
      </c>
      <c r="B1756" s="107" t="s">
        <v>1271</v>
      </c>
      <c r="C1756" s="107" t="s">
        <v>1257</v>
      </c>
      <c r="D1756" s="107" t="s">
        <v>34</v>
      </c>
      <c r="E1756" s="107" t="s">
        <v>22</v>
      </c>
      <c r="F1756" s="107" t="s">
        <v>23</v>
      </c>
      <c r="G1756" s="107" t="s">
        <v>557</v>
      </c>
      <c r="H1756" s="107" t="s">
        <v>2843</v>
      </c>
      <c r="I1756" s="107" t="s">
        <v>2335</v>
      </c>
      <c r="J1756" s="107" t="s">
        <v>2151</v>
      </c>
      <c r="K1756" s="107" t="s">
        <v>2050</v>
      </c>
      <c r="L1756" s="108">
        <v>1.204286649407823</v>
      </c>
      <c r="M1756" s="93">
        <v>2.4</v>
      </c>
      <c r="N1756" s="108">
        <v>1.0775545285795194</v>
      </c>
      <c r="O1756" s="107" t="s">
        <v>2850</v>
      </c>
      <c r="P1756" s="107"/>
      <c r="Q1756" s="107" t="s">
        <v>1259</v>
      </c>
      <c r="R1756" s="107" t="s">
        <v>2332</v>
      </c>
      <c r="S1756" s="107"/>
      <c r="T1756" s="93">
        <v>1.26</v>
      </c>
      <c r="U1756" s="109">
        <v>30</v>
      </c>
      <c r="V1756" s="110">
        <v>45200</v>
      </c>
      <c r="W1756" s="110">
        <v>45930</v>
      </c>
      <c r="X1756" s="107" t="s">
        <v>2053</v>
      </c>
      <c r="Y1756" s="107" t="s">
        <v>2093</v>
      </c>
      <c r="Z1756" s="107"/>
      <c r="AA1756" s="107" t="s">
        <v>2335</v>
      </c>
      <c r="AB1756" s="107"/>
      <c r="AC1756" s="107"/>
      <c r="AD1756" s="107" t="s">
        <v>1331</v>
      </c>
      <c r="AE1756" s="110"/>
      <c r="AF1756" s="106"/>
      <c r="AG1756" s="108">
        <v>1.9197864982911975E-4</v>
      </c>
      <c r="AH1756" s="108">
        <v>2.0048570715283315E-4</v>
      </c>
      <c r="AI1756" s="108">
        <v>0.44457260234047918</v>
      </c>
      <c r="AJ1756" s="107" t="s">
        <v>1267</v>
      </c>
      <c r="AK1756" s="97">
        <v>36.642731703147902</v>
      </c>
      <c r="AL1756" s="108">
        <v>3.7332886131642538E-4</v>
      </c>
      <c r="AM1756" s="111"/>
      <c r="AN1756" s="112">
        <v>12</v>
      </c>
      <c r="AO1756" s="113" t="s">
        <v>1266</v>
      </c>
      <c r="AP1756" s="113" t="s">
        <v>1267</v>
      </c>
      <c r="AQ1756" s="113" t="s">
        <v>1365</v>
      </c>
      <c r="AR1756" s="114" t="s">
        <v>1267</v>
      </c>
      <c r="AS1756" s="114"/>
      <c r="AT1756" s="107"/>
    </row>
    <row r="1757" spans="1:46" x14ac:dyDescent="0.25">
      <c r="A1757" s="106" t="s">
        <v>2859</v>
      </c>
      <c r="B1757" s="107" t="s">
        <v>1256</v>
      </c>
      <c r="C1757" s="107" t="s">
        <v>1257</v>
      </c>
      <c r="D1757" s="107" t="s">
        <v>34</v>
      </c>
      <c r="E1757" s="107" t="s">
        <v>22</v>
      </c>
      <c r="F1757" s="107" t="s">
        <v>23</v>
      </c>
      <c r="G1757" s="107" t="s">
        <v>1175</v>
      </c>
      <c r="H1757" s="107" t="s">
        <v>2843</v>
      </c>
      <c r="I1757" s="107" t="s">
        <v>2123</v>
      </c>
      <c r="J1757" s="107" t="s">
        <v>3936</v>
      </c>
      <c r="K1757" s="107" t="s">
        <v>2050</v>
      </c>
      <c r="L1757" s="108">
        <v>20.292320785187101</v>
      </c>
      <c r="M1757" s="93">
        <v>6</v>
      </c>
      <c r="N1757" s="108">
        <v>18.156874999999999</v>
      </c>
      <c r="O1757" s="107" t="s">
        <v>3937</v>
      </c>
      <c r="P1757" s="107"/>
      <c r="Q1757" s="107" t="s">
        <v>1259</v>
      </c>
      <c r="R1757" s="107" t="s">
        <v>2332</v>
      </c>
      <c r="S1757" s="107"/>
      <c r="T1757" s="93">
        <v>23.3</v>
      </c>
      <c r="U1757" s="109">
        <v>20</v>
      </c>
      <c r="V1757" s="110">
        <v>45200</v>
      </c>
      <c r="W1757" s="110">
        <v>45930</v>
      </c>
      <c r="X1757" s="107" t="s">
        <v>4687</v>
      </c>
      <c r="Y1757" s="107" t="s">
        <v>2127</v>
      </c>
      <c r="Z1757" s="107"/>
      <c r="AA1757" s="107" t="s">
        <v>2128</v>
      </c>
      <c r="AB1757" s="107"/>
      <c r="AC1757" s="107"/>
      <c r="AD1757" s="107" t="s">
        <v>1331</v>
      </c>
      <c r="AE1757" s="110"/>
      <c r="AF1757" s="106"/>
      <c r="AG1757" s="108">
        <v>3.2348547151587279E-3</v>
      </c>
      <c r="AH1757" s="108">
        <v>3.3781992720677109E-3</v>
      </c>
      <c r="AI1757" s="108">
        <v>0.53156901206654605</v>
      </c>
      <c r="AJ1757" s="107" t="s">
        <v>1267</v>
      </c>
      <c r="AK1757" s="97">
        <v>26.171028550000319</v>
      </c>
      <c r="AL1757" s="108">
        <v>9.4359291651120118E-3</v>
      </c>
      <c r="AM1757" s="111"/>
      <c r="AN1757" s="112">
        <v>12</v>
      </c>
      <c r="AO1757" s="113" t="s">
        <v>1266</v>
      </c>
      <c r="AP1757" s="113" t="s">
        <v>1267</v>
      </c>
      <c r="AQ1757" s="113" t="s">
        <v>1365</v>
      </c>
      <c r="AR1757" s="114" t="s">
        <v>1267</v>
      </c>
      <c r="AS1757" s="114"/>
      <c r="AT1757" s="107"/>
    </row>
    <row r="1758" spans="1:46" x14ac:dyDescent="0.25">
      <c r="A1758" s="106" t="s">
        <v>2861</v>
      </c>
      <c r="B1758" s="107" t="s">
        <v>1269</v>
      </c>
      <c r="C1758" s="107" t="s">
        <v>1257</v>
      </c>
      <c r="D1758" s="107" t="s">
        <v>34</v>
      </c>
      <c r="E1758" s="107" t="s">
        <v>22</v>
      </c>
      <c r="F1758" s="107" t="s">
        <v>23</v>
      </c>
      <c r="G1758" s="107" t="s">
        <v>1175</v>
      </c>
      <c r="H1758" s="107" t="s">
        <v>2843</v>
      </c>
      <c r="I1758" s="107" t="s">
        <v>2123</v>
      </c>
      <c r="J1758" s="107" t="s">
        <v>3936</v>
      </c>
      <c r="K1758" s="107" t="s">
        <v>2050</v>
      </c>
      <c r="L1758" s="108">
        <v>26.92324575209981</v>
      </c>
      <c r="M1758" s="93">
        <v>12</v>
      </c>
      <c r="N1758" s="108">
        <v>24.09</v>
      </c>
      <c r="O1758" s="107" t="s">
        <v>3937</v>
      </c>
      <c r="P1758" s="107"/>
      <c r="Q1758" s="107" t="s">
        <v>1259</v>
      </c>
      <c r="R1758" s="107" t="s">
        <v>2332</v>
      </c>
      <c r="S1758" s="107"/>
      <c r="T1758" s="93">
        <v>23.3</v>
      </c>
      <c r="U1758" s="109">
        <v>20</v>
      </c>
      <c r="V1758" s="110">
        <v>45200</v>
      </c>
      <c r="W1758" s="110">
        <v>45930</v>
      </c>
      <c r="X1758" s="107" t="s">
        <v>4687</v>
      </c>
      <c r="Y1758" s="107" t="s">
        <v>2127</v>
      </c>
      <c r="Z1758" s="107"/>
      <c r="AA1758" s="107" t="s">
        <v>2128</v>
      </c>
      <c r="AB1758" s="107"/>
      <c r="AC1758" s="107"/>
      <c r="AD1758" s="107" t="s">
        <v>1331</v>
      </c>
      <c r="AE1758" s="110"/>
      <c r="AF1758" s="106"/>
      <c r="AG1758" s="108">
        <v>4.2919087171208571E-3</v>
      </c>
      <c r="AH1758" s="108">
        <v>4.4820939982299348E-3</v>
      </c>
      <c r="AI1758" s="108">
        <v>0.70526990468806439</v>
      </c>
      <c r="AJ1758" s="107" t="s">
        <v>1267</v>
      </c>
      <c r="AK1758" s="97">
        <v>13.00470280234973</v>
      </c>
      <c r="AL1758" s="108">
        <v>1.251930927472642E-2</v>
      </c>
      <c r="AM1758" s="111"/>
      <c r="AN1758" s="112">
        <v>12</v>
      </c>
      <c r="AO1758" s="113" t="s">
        <v>1266</v>
      </c>
      <c r="AP1758" s="113" t="s">
        <v>1267</v>
      </c>
      <c r="AQ1758" s="113" t="s">
        <v>1365</v>
      </c>
      <c r="AR1758" s="114" t="s">
        <v>1267</v>
      </c>
      <c r="AS1758" s="114"/>
      <c r="AT1758" s="107"/>
    </row>
    <row r="1759" spans="1:46" x14ac:dyDescent="0.25">
      <c r="A1759" s="106" t="s">
        <v>2862</v>
      </c>
      <c r="B1759" s="107" t="s">
        <v>1271</v>
      </c>
      <c r="C1759" s="107" t="s">
        <v>1257</v>
      </c>
      <c r="D1759" s="107" t="s">
        <v>34</v>
      </c>
      <c r="E1759" s="107" t="s">
        <v>22</v>
      </c>
      <c r="F1759" s="107" t="s">
        <v>23</v>
      </c>
      <c r="G1759" s="107" t="s">
        <v>1175</v>
      </c>
      <c r="H1759" s="107" t="s">
        <v>2843</v>
      </c>
      <c r="I1759" s="107" t="s">
        <v>2123</v>
      </c>
      <c r="J1759" s="107" t="s">
        <v>3936</v>
      </c>
      <c r="K1759" s="107" t="s">
        <v>2050</v>
      </c>
      <c r="L1759" s="108">
        <v>32.283586866193161</v>
      </c>
      <c r="M1759" s="93">
        <v>12</v>
      </c>
      <c r="N1759" s="108">
        <v>28.88625</v>
      </c>
      <c r="O1759" s="107" t="s">
        <v>3937</v>
      </c>
      <c r="P1759" s="107"/>
      <c r="Q1759" s="107" t="s">
        <v>1259</v>
      </c>
      <c r="R1759" s="107" t="s">
        <v>2332</v>
      </c>
      <c r="S1759" s="107"/>
      <c r="T1759" s="93">
        <v>23.3</v>
      </c>
      <c r="U1759" s="109">
        <v>20</v>
      </c>
      <c r="V1759" s="110">
        <v>45200</v>
      </c>
      <c r="W1759" s="110">
        <v>45930</v>
      </c>
      <c r="X1759" s="107" t="s">
        <v>4687</v>
      </c>
      <c r="Y1759" s="107" t="s">
        <v>2127</v>
      </c>
      <c r="Z1759" s="107"/>
      <c r="AA1759" s="107" t="s">
        <v>2128</v>
      </c>
      <c r="AB1759" s="107"/>
      <c r="AC1759" s="107"/>
      <c r="AD1759" s="107" t="s">
        <v>1331</v>
      </c>
      <c r="AE1759" s="110"/>
      <c r="AF1759" s="106"/>
      <c r="AG1759" s="108">
        <v>5.1464154495613271E-3</v>
      </c>
      <c r="AH1759" s="108">
        <v>5.374466075399314E-3</v>
      </c>
      <c r="AI1759" s="108">
        <v>0.84568712263576584</v>
      </c>
      <c r="AJ1759" s="107" t="s">
        <v>1267</v>
      </c>
      <c r="AK1759" s="97">
        <v>6.3145991291607002</v>
      </c>
      <c r="AL1759" s="108">
        <v>1.5011867892779829E-2</v>
      </c>
      <c r="AM1759" s="111"/>
      <c r="AN1759" s="112">
        <v>12</v>
      </c>
      <c r="AO1759" s="113" t="s">
        <v>1266</v>
      </c>
      <c r="AP1759" s="113" t="s">
        <v>1267</v>
      </c>
      <c r="AQ1759" s="113" t="s">
        <v>1365</v>
      </c>
      <c r="AR1759" s="114" t="s">
        <v>1267</v>
      </c>
      <c r="AS1759" s="114"/>
      <c r="AT1759" s="107"/>
    </row>
    <row r="1760" spans="1:46" x14ac:dyDescent="0.25">
      <c r="A1760" s="106" t="s">
        <v>2865</v>
      </c>
      <c r="B1760" s="107" t="s">
        <v>1271</v>
      </c>
      <c r="C1760" s="107" t="s">
        <v>1257</v>
      </c>
      <c r="D1760" s="107" t="s">
        <v>34</v>
      </c>
      <c r="E1760" s="107" t="s">
        <v>22</v>
      </c>
      <c r="F1760" s="107" t="s">
        <v>23</v>
      </c>
      <c r="G1760" s="107" t="s">
        <v>557</v>
      </c>
      <c r="H1760" s="107" t="s">
        <v>2711</v>
      </c>
      <c r="I1760" s="107" t="s">
        <v>2065</v>
      </c>
      <c r="J1760" s="107" t="s">
        <v>2224</v>
      </c>
      <c r="K1760" s="107" t="s">
        <v>2050</v>
      </c>
      <c r="L1760" s="108">
        <v>0.66</v>
      </c>
      <c r="M1760" s="93">
        <v>1.2</v>
      </c>
      <c r="N1760" s="108">
        <v>0.61</v>
      </c>
      <c r="O1760" s="107" t="s">
        <v>2744</v>
      </c>
      <c r="P1760" s="107"/>
      <c r="Q1760" s="107" t="s">
        <v>1259</v>
      </c>
      <c r="R1760" s="107" t="s">
        <v>2179</v>
      </c>
      <c r="S1760" s="107"/>
      <c r="T1760" s="93">
        <v>1.19</v>
      </c>
      <c r="U1760" s="109">
        <v>45</v>
      </c>
      <c r="V1760" s="110">
        <v>45200</v>
      </c>
      <c r="W1760" s="110">
        <v>45930</v>
      </c>
      <c r="X1760" s="107" t="s">
        <v>2053</v>
      </c>
      <c r="Y1760" s="107" t="s">
        <v>2226</v>
      </c>
      <c r="Z1760" s="107"/>
      <c r="AA1760" s="107" t="s">
        <v>2065</v>
      </c>
      <c r="AB1760" s="107"/>
      <c r="AC1760" s="107"/>
      <c r="AD1760" s="107" t="s">
        <v>1331</v>
      </c>
      <c r="AE1760" s="110"/>
      <c r="AF1760" s="106"/>
      <c r="AG1760" s="108">
        <v>0</v>
      </c>
      <c r="AH1760" s="108">
        <v>0</v>
      </c>
      <c r="AI1760" s="108">
        <v>1.9</v>
      </c>
      <c r="AJ1760" s="107" t="s">
        <v>26</v>
      </c>
      <c r="AK1760" s="97">
        <v>17.13</v>
      </c>
      <c r="AL1760" s="108">
        <v>0</v>
      </c>
      <c r="AM1760" s="111"/>
      <c r="AN1760" s="112">
        <v>15</v>
      </c>
      <c r="AO1760" s="113" t="s">
        <v>1266</v>
      </c>
      <c r="AP1760" s="113" t="s">
        <v>1267</v>
      </c>
      <c r="AQ1760" s="113" t="s">
        <v>1365</v>
      </c>
      <c r="AR1760" s="114" t="s">
        <v>1267</v>
      </c>
      <c r="AS1760" s="114"/>
      <c r="AT1760" s="107" t="s">
        <v>2333</v>
      </c>
    </row>
    <row r="1761" spans="1:46" x14ac:dyDescent="0.25">
      <c r="A1761" s="106" t="s">
        <v>3001</v>
      </c>
      <c r="B1761" s="107" t="s">
        <v>1256</v>
      </c>
      <c r="C1761" s="107" t="s">
        <v>1257</v>
      </c>
      <c r="D1761" s="107" t="s">
        <v>34</v>
      </c>
      <c r="E1761" s="107" t="s">
        <v>22</v>
      </c>
      <c r="F1761" s="107" t="s">
        <v>45</v>
      </c>
      <c r="G1761" s="107" t="s">
        <v>2373</v>
      </c>
      <c r="H1761" s="107" t="s">
        <v>2711</v>
      </c>
      <c r="I1761" s="107" t="s">
        <v>2374</v>
      </c>
      <c r="J1761" s="107"/>
      <c r="K1761" s="107" t="s">
        <v>2050</v>
      </c>
      <c r="L1761" s="108">
        <v>487</v>
      </c>
      <c r="M1761" s="93">
        <v>250</v>
      </c>
      <c r="N1761" s="108">
        <v>436</v>
      </c>
      <c r="O1761" s="107" t="s">
        <v>3348</v>
      </c>
      <c r="P1761" s="107"/>
      <c r="Q1761" s="107" t="s">
        <v>1259</v>
      </c>
      <c r="R1761" s="107" t="s">
        <v>2179</v>
      </c>
      <c r="S1761" s="107"/>
      <c r="T1761" s="93">
        <v>440</v>
      </c>
      <c r="U1761" s="109">
        <v>20</v>
      </c>
      <c r="V1761" s="110">
        <v>45200</v>
      </c>
      <c r="W1761" s="110">
        <v>45747</v>
      </c>
      <c r="X1761" s="107" t="s">
        <v>4586</v>
      </c>
      <c r="Y1761" s="107"/>
      <c r="Z1761" s="107"/>
      <c r="AA1761" s="107"/>
      <c r="AB1761" s="107"/>
      <c r="AC1761" s="107"/>
      <c r="AD1761" s="107" t="s">
        <v>1331</v>
      </c>
      <c r="AE1761" s="110"/>
      <c r="AF1761" s="106"/>
      <c r="AG1761" s="108">
        <v>8</v>
      </c>
      <c r="AH1761" s="108">
        <v>8</v>
      </c>
      <c r="AI1761" s="108">
        <v>3.12</v>
      </c>
      <c r="AJ1761" s="107" t="s">
        <v>1267</v>
      </c>
      <c r="AK1761" s="97">
        <v>2.82</v>
      </c>
      <c r="AL1761" s="108">
        <v>0.23</v>
      </c>
      <c r="AM1761" s="111"/>
      <c r="AN1761" s="112">
        <v>16</v>
      </c>
      <c r="AO1761" s="113" t="s">
        <v>1266</v>
      </c>
      <c r="AP1761" s="113" t="s">
        <v>1267</v>
      </c>
      <c r="AQ1761" s="113" t="s">
        <v>1261</v>
      </c>
      <c r="AR1761" s="114" t="s">
        <v>1267</v>
      </c>
      <c r="AS1761" s="114"/>
      <c r="AT1761" s="107"/>
    </row>
    <row r="1762" spans="1:46" x14ac:dyDescent="0.25">
      <c r="A1762" s="106" t="s">
        <v>3003</v>
      </c>
      <c r="B1762" s="107" t="s">
        <v>1269</v>
      </c>
      <c r="C1762" s="107" t="s">
        <v>1257</v>
      </c>
      <c r="D1762" s="107" t="s">
        <v>34</v>
      </c>
      <c r="E1762" s="107" t="s">
        <v>22</v>
      </c>
      <c r="F1762" s="107" t="s">
        <v>45</v>
      </c>
      <c r="G1762" s="107" t="s">
        <v>2373</v>
      </c>
      <c r="H1762" s="107" t="s">
        <v>2711</v>
      </c>
      <c r="I1762" s="107" t="s">
        <v>2374</v>
      </c>
      <c r="J1762" s="107"/>
      <c r="K1762" s="107" t="s">
        <v>2050</v>
      </c>
      <c r="L1762" s="108">
        <v>487</v>
      </c>
      <c r="M1762" s="93">
        <v>250</v>
      </c>
      <c r="N1762" s="108">
        <v>436</v>
      </c>
      <c r="O1762" s="107" t="s">
        <v>3348</v>
      </c>
      <c r="P1762" s="107"/>
      <c r="Q1762" s="107" t="s">
        <v>1259</v>
      </c>
      <c r="R1762" s="107" t="s">
        <v>2179</v>
      </c>
      <c r="S1762" s="107"/>
      <c r="T1762" s="93">
        <v>440</v>
      </c>
      <c r="U1762" s="109">
        <v>20</v>
      </c>
      <c r="V1762" s="110">
        <v>45200</v>
      </c>
      <c r="W1762" s="110">
        <v>45747</v>
      </c>
      <c r="X1762" s="107" t="s">
        <v>4586</v>
      </c>
      <c r="Y1762" s="107"/>
      <c r="Z1762" s="107"/>
      <c r="AA1762" s="107"/>
      <c r="AB1762" s="107"/>
      <c r="AC1762" s="107"/>
      <c r="AD1762" s="107" t="s">
        <v>1331</v>
      </c>
      <c r="AE1762" s="110"/>
      <c r="AF1762" s="106"/>
      <c r="AG1762" s="108">
        <v>8</v>
      </c>
      <c r="AH1762" s="108">
        <v>8</v>
      </c>
      <c r="AI1762" s="108">
        <v>3.12</v>
      </c>
      <c r="AJ1762" s="107" t="s">
        <v>1267</v>
      </c>
      <c r="AK1762" s="97">
        <v>2.82</v>
      </c>
      <c r="AL1762" s="108">
        <v>0.23</v>
      </c>
      <c r="AM1762" s="111"/>
      <c r="AN1762" s="112">
        <v>16</v>
      </c>
      <c r="AO1762" s="113" t="s">
        <v>1266</v>
      </c>
      <c r="AP1762" s="113" t="s">
        <v>1267</v>
      </c>
      <c r="AQ1762" s="113" t="s">
        <v>1261</v>
      </c>
      <c r="AR1762" s="114" t="s">
        <v>1267</v>
      </c>
      <c r="AS1762" s="114"/>
      <c r="AT1762" s="107"/>
    </row>
    <row r="1763" spans="1:46" x14ac:dyDescent="0.25">
      <c r="A1763" s="106" t="s">
        <v>3004</v>
      </c>
      <c r="B1763" s="107" t="s">
        <v>1271</v>
      </c>
      <c r="C1763" s="107" t="s">
        <v>1257</v>
      </c>
      <c r="D1763" s="107" t="s">
        <v>34</v>
      </c>
      <c r="E1763" s="107" t="s">
        <v>22</v>
      </c>
      <c r="F1763" s="107" t="s">
        <v>45</v>
      </c>
      <c r="G1763" s="107" t="s">
        <v>2373</v>
      </c>
      <c r="H1763" s="107" t="s">
        <v>2711</v>
      </c>
      <c r="I1763" s="107" t="s">
        <v>2374</v>
      </c>
      <c r="J1763" s="107"/>
      <c r="K1763" s="107" t="s">
        <v>2050</v>
      </c>
      <c r="L1763" s="108">
        <v>487</v>
      </c>
      <c r="M1763" s="93">
        <v>250</v>
      </c>
      <c r="N1763" s="108">
        <v>436</v>
      </c>
      <c r="O1763" s="107" t="s">
        <v>3348</v>
      </c>
      <c r="P1763" s="107"/>
      <c r="Q1763" s="107" t="s">
        <v>1259</v>
      </c>
      <c r="R1763" s="107" t="s">
        <v>2179</v>
      </c>
      <c r="S1763" s="107"/>
      <c r="T1763" s="93">
        <v>440</v>
      </c>
      <c r="U1763" s="109">
        <v>20</v>
      </c>
      <c r="V1763" s="110">
        <v>45200</v>
      </c>
      <c r="W1763" s="110">
        <v>45747</v>
      </c>
      <c r="X1763" s="107" t="s">
        <v>4586</v>
      </c>
      <c r="Y1763" s="107"/>
      <c r="Z1763" s="107"/>
      <c r="AA1763" s="107"/>
      <c r="AB1763" s="107"/>
      <c r="AC1763" s="107"/>
      <c r="AD1763" s="107" t="s">
        <v>1331</v>
      </c>
      <c r="AE1763" s="110"/>
      <c r="AF1763" s="106"/>
      <c r="AG1763" s="108">
        <v>8</v>
      </c>
      <c r="AH1763" s="108">
        <v>8</v>
      </c>
      <c r="AI1763" s="108">
        <v>3.12</v>
      </c>
      <c r="AJ1763" s="107" t="s">
        <v>1267</v>
      </c>
      <c r="AK1763" s="97">
        <v>2.82</v>
      </c>
      <c r="AL1763" s="108">
        <v>0.23</v>
      </c>
      <c r="AM1763" s="111"/>
      <c r="AN1763" s="112">
        <v>16</v>
      </c>
      <c r="AO1763" s="113" t="s">
        <v>1266</v>
      </c>
      <c r="AP1763" s="113" t="s">
        <v>1267</v>
      </c>
      <c r="AQ1763" s="113" t="s">
        <v>1261</v>
      </c>
      <c r="AR1763" s="114" t="s">
        <v>1267</v>
      </c>
      <c r="AS1763" s="114"/>
      <c r="AT1763" s="107"/>
    </row>
    <row r="1764" spans="1:46" x14ac:dyDescent="0.25">
      <c r="A1764" s="106" t="s">
        <v>3010</v>
      </c>
      <c r="B1764" s="107" t="s">
        <v>1256</v>
      </c>
      <c r="C1764" s="107" t="s">
        <v>1257</v>
      </c>
      <c r="D1764" s="107" t="s">
        <v>34</v>
      </c>
      <c r="E1764" s="107" t="s">
        <v>22</v>
      </c>
      <c r="F1764" s="107" t="s">
        <v>45</v>
      </c>
      <c r="G1764" s="107" t="s">
        <v>1069</v>
      </c>
      <c r="H1764" s="107" t="s">
        <v>2358</v>
      </c>
      <c r="I1764" s="107" t="s">
        <v>2389</v>
      </c>
      <c r="J1764" s="107" t="s">
        <v>2394</v>
      </c>
      <c r="K1764" s="107"/>
      <c r="L1764" s="108">
        <v>194.09</v>
      </c>
      <c r="M1764" s="93">
        <v>140</v>
      </c>
      <c r="N1764" s="108">
        <v>173.67</v>
      </c>
      <c r="O1764" s="107" t="s">
        <v>3965</v>
      </c>
      <c r="P1764" s="107"/>
      <c r="Q1764" s="107" t="s">
        <v>1321</v>
      </c>
      <c r="R1764" s="107" t="s">
        <v>2358</v>
      </c>
      <c r="S1764" s="107"/>
      <c r="T1764" s="93">
        <v>222.03</v>
      </c>
      <c r="U1764" s="109">
        <v>7</v>
      </c>
      <c r="V1764" s="110">
        <v>45200</v>
      </c>
      <c r="W1764" s="110">
        <v>45930</v>
      </c>
      <c r="X1764" s="107"/>
      <c r="Y1764" s="107"/>
      <c r="Z1764" s="107"/>
      <c r="AA1764" s="107"/>
      <c r="AB1764" s="107"/>
      <c r="AC1764" s="107"/>
      <c r="AD1764" s="107" t="s">
        <v>1264</v>
      </c>
      <c r="AE1764" s="110">
        <v>44669</v>
      </c>
      <c r="AF1764" s="106" t="s">
        <v>4691</v>
      </c>
      <c r="AG1764" s="108">
        <v>0.03</v>
      </c>
      <c r="AH1764" s="108">
        <v>0.03</v>
      </c>
      <c r="AI1764" s="108">
        <v>0.27</v>
      </c>
      <c r="AJ1764" s="107" t="s">
        <v>1267</v>
      </c>
      <c r="AK1764" s="97">
        <v>181.3</v>
      </c>
      <c r="AL1764" s="108">
        <v>0.25</v>
      </c>
      <c r="AM1764" s="111"/>
      <c r="AN1764" s="112">
        <v>4</v>
      </c>
      <c r="AO1764" s="113" t="s">
        <v>1266</v>
      </c>
      <c r="AP1764" s="113" t="s">
        <v>1267</v>
      </c>
      <c r="AQ1764" s="113" t="s">
        <v>1261</v>
      </c>
      <c r="AR1764" s="114" t="s">
        <v>1267</v>
      </c>
      <c r="AS1764" s="114"/>
      <c r="AT1764" s="107"/>
    </row>
    <row r="1765" spans="1:46" x14ac:dyDescent="0.25">
      <c r="A1765" s="106" t="s">
        <v>3012</v>
      </c>
      <c r="B1765" s="107" t="s">
        <v>1269</v>
      </c>
      <c r="C1765" s="107" t="s">
        <v>1257</v>
      </c>
      <c r="D1765" s="107" t="s">
        <v>34</v>
      </c>
      <c r="E1765" s="107" t="s">
        <v>22</v>
      </c>
      <c r="F1765" s="107" t="s">
        <v>45</v>
      </c>
      <c r="G1765" s="107" t="s">
        <v>1069</v>
      </c>
      <c r="H1765" s="107" t="s">
        <v>2358</v>
      </c>
      <c r="I1765" s="107" t="s">
        <v>2389</v>
      </c>
      <c r="J1765" s="107" t="s">
        <v>2394</v>
      </c>
      <c r="K1765" s="107"/>
      <c r="L1765" s="108">
        <v>218.34</v>
      </c>
      <c r="M1765" s="93">
        <v>140</v>
      </c>
      <c r="N1765" s="108">
        <v>195.36</v>
      </c>
      <c r="O1765" s="107" t="s">
        <v>3965</v>
      </c>
      <c r="P1765" s="107"/>
      <c r="Q1765" s="107" t="s">
        <v>1321</v>
      </c>
      <c r="R1765" s="107" t="s">
        <v>2358</v>
      </c>
      <c r="S1765" s="107"/>
      <c r="T1765" s="93">
        <v>222.03</v>
      </c>
      <c r="U1765" s="109">
        <v>7</v>
      </c>
      <c r="V1765" s="110">
        <v>45200</v>
      </c>
      <c r="W1765" s="110">
        <v>45930</v>
      </c>
      <c r="X1765" s="107"/>
      <c r="Y1765" s="107"/>
      <c r="Z1765" s="107"/>
      <c r="AA1765" s="107"/>
      <c r="AB1765" s="107"/>
      <c r="AC1765" s="107"/>
      <c r="AD1765" s="107" t="s">
        <v>1264</v>
      </c>
      <c r="AE1765" s="110">
        <v>44669</v>
      </c>
      <c r="AF1765" s="106" t="s">
        <v>4691</v>
      </c>
      <c r="AG1765" s="108">
        <v>0.04</v>
      </c>
      <c r="AH1765" s="108">
        <v>0.03</v>
      </c>
      <c r="AI1765" s="108">
        <v>0.3</v>
      </c>
      <c r="AJ1765" s="107" t="s">
        <v>1267</v>
      </c>
      <c r="AK1765" s="97">
        <v>158.02000000000001</v>
      </c>
      <c r="AL1765" s="108">
        <v>0.28999999999999998</v>
      </c>
      <c r="AM1765" s="111"/>
      <c r="AN1765" s="112">
        <v>4</v>
      </c>
      <c r="AO1765" s="113" t="s">
        <v>1266</v>
      </c>
      <c r="AP1765" s="113" t="s">
        <v>1267</v>
      </c>
      <c r="AQ1765" s="113" t="s">
        <v>1261</v>
      </c>
      <c r="AR1765" s="114" t="s">
        <v>1267</v>
      </c>
      <c r="AS1765" s="114"/>
      <c r="AT1765" s="107"/>
    </row>
    <row r="1766" spans="1:46" x14ac:dyDescent="0.25">
      <c r="A1766" s="106" t="s">
        <v>3013</v>
      </c>
      <c r="B1766" s="107" t="s">
        <v>1271</v>
      </c>
      <c r="C1766" s="107" t="s">
        <v>1257</v>
      </c>
      <c r="D1766" s="107" t="s">
        <v>34</v>
      </c>
      <c r="E1766" s="107" t="s">
        <v>22</v>
      </c>
      <c r="F1766" s="107" t="s">
        <v>45</v>
      </c>
      <c r="G1766" s="107" t="s">
        <v>1069</v>
      </c>
      <c r="H1766" s="107" t="s">
        <v>2358</v>
      </c>
      <c r="I1766" s="107" t="s">
        <v>2389</v>
      </c>
      <c r="J1766" s="107" t="s">
        <v>2394</v>
      </c>
      <c r="K1766" s="107"/>
      <c r="L1766" s="108">
        <v>204.98</v>
      </c>
      <c r="M1766" s="93">
        <v>140</v>
      </c>
      <c r="N1766" s="108">
        <v>183.41</v>
      </c>
      <c r="O1766" s="107" t="s">
        <v>3965</v>
      </c>
      <c r="P1766" s="107"/>
      <c r="Q1766" s="107" t="s">
        <v>1321</v>
      </c>
      <c r="R1766" s="107" t="s">
        <v>2358</v>
      </c>
      <c r="S1766" s="107"/>
      <c r="T1766" s="93">
        <v>222.03</v>
      </c>
      <c r="U1766" s="109">
        <v>7</v>
      </c>
      <c r="V1766" s="110">
        <v>45200</v>
      </c>
      <c r="W1766" s="110">
        <v>45930</v>
      </c>
      <c r="X1766" s="107"/>
      <c r="Y1766" s="107"/>
      <c r="Z1766" s="107"/>
      <c r="AA1766" s="107"/>
      <c r="AB1766" s="107"/>
      <c r="AC1766" s="107"/>
      <c r="AD1766" s="107" t="s">
        <v>1264</v>
      </c>
      <c r="AE1766" s="110">
        <v>44669</v>
      </c>
      <c r="AF1766" s="106" t="s">
        <v>3966</v>
      </c>
      <c r="AG1766" s="108">
        <v>0.03</v>
      </c>
      <c r="AH1766" s="108">
        <v>0.03</v>
      </c>
      <c r="AI1766" s="108">
        <v>0.3</v>
      </c>
      <c r="AJ1766" s="107" t="s">
        <v>1267</v>
      </c>
      <c r="AK1766" s="97">
        <v>170.11</v>
      </c>
      <c r="AL1766" s="108">
        <v>0.38200000000000001</v>
      </c>
      <c r="AM1766" s="111"/>
      <c r="AN1766" s="112">
        <v>4</v>
      </c>
      <c r="AO1766" s="113" t="s">
        <v>1266</v>
      </c>
      <c r="AP1766" s="113" t="s">
        <v>1267</v>
      </c>
      <c r="AQ1766" s="113" t="s">
        <v>1261</v>
      </c>
      <c r="AR1766" s="114" t="s">
        <v>1267</v>
      </c>
      <c r="AS1766" s="114"/>
      <c r="AT1766" s="107"/>
    </row>
    <row r="1767" spans="1:46" x14ac:dyDescent="0.25">
      <c r="A1767" s="106" t="s">
        <v>3014</v>
      </c>
      <c r="B1767" s="107" t="s">
        <v>1256</v>
      </c>
      <c r="C1767" s="107" t="s">
        <v>1257</v>
      </c>
      <c r="D1767" s="107" t="s">
        <v>34</v>
      </c>
      <c r="E1767" s="107" t="s">
        <v>22</v>
      </c>
      <c r="F1767" s="107" t="s">
        <v>45</v>
      </c>
      <c r="G1767" s="107" t="s">
        <v>1069</v>
      </c>
      <c r="H1767" s="107" t="s">
        <v>2358</v>
      </c>
      <c r="I1767" s="107" t="s">
        <v>2389</v>
      </c>
      <c r="J1767" s="107" t="s">
        <v>1436</v>
      </c>
      <c r="K1767" s="107"/>
      <c r="L1767" s="108">
        <v>398.37</v>
      </c>
      <c r="M1767" s="93">
        <v>140</v>
      </c>
      <c r="N1767" s="108">
        <v>356.44</v>
      </c>
      <c r="O1767" s="107" t="s">
        <v>3967</v>
      </c>
      <c r="P1767" s="107"/>
      <c r="Q1767" s="107" t="s">
        <v>1321</v>
      </c>
      <c r="R1767" s="107" t="s">
        <v>2358</v>
      </c>
      <c r="S1767" s="107"/>
      <c r="T1767" s="93">
        <v>222.03</v>
      </c>
      <c r="U1767" s="109">
        <v>7</v>
      </c>
      <c r="V1767" s="110">
        <v>45200</v>
      </c>
      <c r="W1767" s="110">
        <v>45930</v>
      </c>
      <c r="X1767" s="107"/>
      <c r="Y1767" s="107"/>
      <c r="Z1767" s="107"/>
      <c r="AA1767" s="107"/>
      <c r="AB1767" s="107"/>
      <c r="AC1767" s="107"/>
      <c r="AD1767" s="107" t="s">
        <v>1264</v>
      </c>
      <c r="AE1767" s="110">
        <v>44669</v>
      </c>
      <c r="AF1767" s="106" t="s">
        <v>4691</v>
      </c>
      <c r="AG1767" s="108">
        <v>7.0000000000000007E-2</v>
      </c>
      <c r="AH1767" s="108">
        <v>0.06</v>
      </c>
      <c r="AI1767" s="108">
        <v>0.55000000000000004</v>
      </c>
      <c r="AJ1767" s="107" t="s">
        <v>1267</v>
      </c>
      <c r="AK1767" s="97">
        <v>74.22</v>
      </c>
      <c r="AL1767" s="108">
        <v>0.52</v>
      </c>
      <c r="AM1767" s="111"/>
      <c r="AN1767" s="112">
        <v>4</v>
      </c>
      <c r="AO1767" s="113" t="s">
        <v>1266</v>
      </c>
      <c r="AP1767" s="113" t="s">
        <v>1267</v>
      </c>
      <c r="AQ1767" s="113" t="s">
        <v>1261</v>
      </c>
      <c r="AR1767" s="114" t="s">
        <v>1267</v>
      </c>
      <c r="AS1767" s="114"/>
      <c r="AT1767" s="107"/>
    </row>
    <row r="1768" spans="1:46" x14ac:dyDescent="0.25">
      <c r="A1768" s="106" t="s">
        <v>3016</v>
      </c>
      <c r="B1768" s="107" t="s">
        <v>1269</v>
      </c>
      <c r="C1768" s="107" t="s">
        <v>1257</v>
      </c>
      <c r="D1768" s="107" t="s">
        <v>34</v>
      </c>
      <c r="E1768" s="107" t="s">
        <v>22</v>
      </c>
      <c r="F1768" s="107" t="s">
        <v>45</v>
      </c>
      <c r="G1768" s="107" t="s">
        <v>1069</v>
      </c>
      <c r="H1768" s="107" t="s">
        <v>2358</v>
      </c>
      <c r="I1768" s="107" t="s">
        <v>2389</v>
      </c>
      <c r="J1768" s="107" t="s">
        <v>1436</v>
      </c>
      <c r="K1768" s="107"/>
      <c r="L1768" s="108">
        <v>418.46</v>
      </c>
      <c r="M1768" s="93">
        <v>140</v>
      </c>
      <c r="N1768" s="108">
        <v>374.42</v>
      </c>
      <c r="O1768" s="107" t="s">
        <v>3967</v>
      </c>
      <c r="P1768" s="107"/>
      <c r="Q1768" s="107" t="s">
        <v>1321</v>
      </c>
      <c r="R1768" s="107" t="s">
        <v>2358</v>
      </c>
      <c r="S1768" s="107"/>
      <c r="T1768" s="93">
        <v>222.03</v>
      </c>
      <c r="U1768" s="109">
        <v>7</v>
      </c>
      <c r="V1768" s="110">
        <v>45200</v>
      </c>
      <c r="W1768" s="110">
        <v>45930</v>
      </c>
      <c r="X1768" s="107"/>
      <c r="Y1768" s="107"/>
      <c r="Z1768" s="107"/>
      <c r="AA1768" s="107"/>
      <c r="AB1768" s="107"/>
      <c r="AC1768" s="107"/>
      <c r="AD1768" s="107" t="s">
        <v>1264</v>
      </c>
      <c r="AE1768" s="110">
        <v>44669</v>
      </c>
      <c r="AF1768" s="106" t="s">
        <v>4691</v>
      </c>
      <c r="AG1768" s="108">
        <v>7.0000000000000007E-2</v>
      </c>
      <c r="AH1768" s="108">
        <v>0.06</v>
      </c>
      <c r="AI1768" s="108">
        <v>0.57999999999999996</v>
      </c>
      <c r="AJ1768" s="107" t="s">
        <v>1267</v>
      </c>
      <c r="AK1768" s="97">
        <v>69.34</v>
      </c>
      <c r="AL1768" s="108">
        <v>0.55000000000000004</v>
      </c>
      <c r="AM1768" s="111"/>
      <c r="AN1768" s="112">
        <v>4</v>
      </c>
      <c r="AO1768" s="113" t="s">
        <v>1266</v>
      </c>
      <c r="AP1768" s="113" t="s">
        <v>1267</v>
      </c>
      <c r="AQ1768" s="113" t="s">
        <v>1261</v>
      </c>
      <c r="AR1768" s="114" t="s">
        <v>1267</v>
      </c>
      <c r="AS1768" s="114"/>
      <c r="AT1768" s="107"/>
    </row>
    <row r="1769" spans="1:46" x14ac:dyDescent="0.25">
      <c r="A1769" s="106" t="s">
        <v>3017</v>
      </c>
      <c r="B1769" s="107" t="s">
        <v>1271</v>
      </c>
      <c r="C1769" s="107" t="s">
        <v>1257</v>
      </c>
      <c r="D1769" s="107" t="s">
        <v>34</v>
      </c>
      <c r="E1769" s="107" t="s">
        <v>22</v>
      </c>
      <c r="F1769" s="107" t="s">
        <v>45</v>
      </c>
      <c r="G1769" s="107" t="s">
        <v>1069</v>
      </c>
      <c r="H1769" s="107" t="s">
        <v>2358</v>
      </c>
      <c r="I1769" s="107" t="s">
        <v>2389</v>
      </c>
      <c r="J1769" s="107" t="s">
        <v>1436</v>
      </c>
      <c r="K1769" s="107"/>
      <c r="L1769" s="108">
        <v>337.87</v>
      </c>
      <c r="M1769" s="93">
        <v>140</v>
      </c>
      <c r="N1769" s="108">
        <v>302.31</v>
      </c>
      <c r="O1769" s="107" t="s">
        <v>3967</v>
      </c>
      <c r="P1769" s="107"/>
      <c r="Q1769" s="107" t="s">
        <v>1321</v>
      </c>
      <c r="R1769" s="107" t="s">
        <v>2358</v>
      </c>
      <c r="S1769" s="107"/>
      <c r="T1769" s="93">
        <v>222.03</v>
      </c>
      <c r="U1769" s="109">
        <v>7</v>
      </c>
      <c r="V1769" s="110">
        <v>45200</v>
      </c>
      <c r="W1769" s="110">
        <v>45930</v>
      </c>
      <c r="X1769" s="107"/>
      <c r="Y1769" s="107"/>
      <c r="Z1769" s="107"/>
      <c r="AA1769" s="107"/>
      <c r="AB1769" s="107"/>
      <c r="AC1769" s="107"/>
      <c r="AD1769" s="107" t="s">
        <v>1264</v>
      </c>
      <c r="AE1769" s="110">
        <v>44669</v>
      </c>
      <c r="AF1769" s="106" t="s">
        <v>4691</v>
      </c>
      <c r="AG1769" s="108">
        <v>0.06</v>
      </c>
      <c r="AH1769" s="108">
        <v>0.05</v>
      </c>
      <c r="AI1769" s="108">
        <v>0.28000000000000003</v>
      </c>
      <c r="AJ1769" s="107" t="s">
        <v>1267</v>
      </c>
      <c r="AK1769" s="97">
        <v>92.42</v>
      </c>
      <c r="AL1769" s="108">
        <v>0.45</v>
      </c>
      <c r="AM1769" s="111"/>
      <c r="AN1769" s="112">
        <v>4</v>
      </c>
      <c r="AO1769" s="113" t="s">
        <v>1266</v>
      </c>
      <c r="AP1769" s="113" t="s">
        <v>1267</v>
      </c>
      <c r="AQ1769" s="113" t="s">
        <v>1261</v>
      </c>
      <c r="AR1769" s="114" t="s">
        <v>1267</v>
      </c>
      <c r="AS1769" s="114"/>
      <c r="AT1769" s="107"/>
    </row>
    <row r="1770" spans="1:46" x14ac:dyDescent="0.25">
      <c r="A1770" s="106" t="s">
        <v>3018</v>
      </c>
      <c r="B1770" s="107" t="s">
        <v>1256</v>
      </c>
      <c r="C1770" s="107" t="s">
        <v>1257</v>
      </c>
      <c r="D1770" s="107" t="s">
        <v>34</v>
      </c>
      <c r="E1770" s="107" t="s">
        <v>22</v>
      </c>
      <c r="F1770" s="107" t="s">
        <v>45</v>
      </c>
      <c r="G1770" s="107" t="s">
        <v>1069</v>
      </c>
      <c r="H1770" s="107" t="s">
        <v>2358</v>
      </c>
      <c r="I1770" s="107" t="s">
        <v>2389</v>
      </c>
      <c r="J1770" s="107" t="s">
        <v>2394</v>
      </c>
      <c r="K1770" s="107" t="s">
        <v>2356</v>
      </c>
      <c r="L1770" s="108">
        <v>194.09</v>
      </c>
      <c r="M1770" s="93">
        <v>165</v>
      </c>
      <c r="N1770" s="108">
        <v>173.67</v>
      </c>
      <c r="O1770" s="107" t="s">
        <v>3019</v>
      </c>
      <c r="P1770" s="107"/>
      <c r="Q1770" s="107" t="s">
        <v>1321</v>
      </c>
      <c r="R1770" s="107" t="s">
        <v>2358</v>
      </c>
      <c r="S1770" s="107" t="s">
        <v>2356</v>
      </c>
      <c r="T1770" s="93">
        <v>222.03</v>
      </c>
      <c r="U1770" s="109">
        <v>7</v>
      </c>
      <c r="V1770" s="110">
        <v>45200</v>
      </c>
      <c r="W1770" s="110">
        <v>45930</v>
      </c>
      <c r="X1770" s="107"/>
      <c r="Y1770" s="107"/>
      <c r="Z1770" s="107"/>
      <c r="AA1770" s="107"/>
      <c r="AB1770" s="107"/>
      <c r="AC1770" s="107"/>
      <c r="AD1770" s="107" t="s">
        <v>1264</v>
      </c>
      <c r="AE1770" s="110">
        <v>44669</v>
      </c>
      <c r="AF1770" s="106" t="s">
        <v>4691</v>
      </c>
      <c r="AG1770" s="108">
        <v>0.03</v>
      </c>
      <c r="AH1770" s="108">
        <v>0.03</v>
      </c>
      <c r="AI1770" s="108">
        <v>0.27</v>
      </c>
      <c r="AJ1770" s="107" t="s">
        <v>1267</v>
      </c>
      <c r="AK1770" s="97">
        <v>181.3</v>
      </c>
      <c r="AL1770" s="108">
        <v>0.25</v>
      </c>
      <c r="AM1770" s="111"/>
      <c r="AN1770" s="112">
        <v>4</v>
      </c>
      <c r="AO1770" s="113" t="s">
        <v>1266</v>
      </c>
      <c r="AP1770" s="113" t="s">
        <v>1267</v>
      </c>
      <c r="AQ1770" s="113" t="s">
        <v>1261</v>
      </c>
      <c r="AR1770" s="114" t="s">
        <v>1267</v>
      </c>
      <c r="AS1770" s="114"/>
      <c r="AT1770" s="107"/>
    </row>
    <row r="1771" spans="1:46" x14ac:dyDescent="0.25">
      <c r="A1771" s="106" t="s">
        <v>3020</v>
      </c>
      <c r="B1771" s="107" t="s">
        <v>1269</v>
      </c>
      <c r="C1771" s="107" t="s">
        <v>1257</v>
      </c>
      <c r="D1771" s="107" t="s">
        <v>34</v>
      </c>
      <c r="E1771" s="107" t="s">
        <v>22</v>
      </c>
      <c r="F1771" s="107" t="s">
        <v>45</v>
      </c>
      <c r="G1771" s="107" t="s">
        <v>1069</v>
      </c>
      <c r="H1771" s="107" t="s">
        <v>2358</v>
      </c>
      <c r="I1771" s="107" t="s">
        <v>2389</v>
      </c>
      <c r="J1771" s="107" t="s">
        <v>2394</v>
      </c>
      <c r="K1771" s="107" t="s">
        <v>2356</v>
      </c>
      <c r="L1771" s="108">
        <v>218.34</v>
      </c>
      <c r="M1771" s="93">
        <v>165</v>
      </c>
      <c r="N1771" s="108">
        <v>195.36</v>
      </c>
      <c r="O1771" s="107" t="s">
        <v>3019</v>
      </c>
      <c r="P1771" s="107"/>
      <c r="Q1771" s="107" t="s">
        <v>1321</v>
      </c>
      <c r="R1771" s="107" t="s">
        <v>2358</v>
      </c>
      <c r="S1771" s="107" t="s">
        <v>2356</v>
      </c>
      <c r="T1771" s="93">
        <v>222.03</v>
      </c>
      <c r="U1771" s="109">
        <v>7</v>
      </c>
      <c r="V1771" s="110">
        <v>45200</v>
      </c>
      <c r="W1771" s="110">
        <v>45930</v>
      </c>
      <c r="X1771" s="107"/>
      <c r="Y1771" s="107"/>
      <c r="Z1771" s="107"/>
      <c r="AA1771" s="107"/>
      <c r="AB1771" s="107"/>
      <c r="AC1771" s="107"/>
      <c r="AD1771" s="107" t="s">
        <v>1264</v>
      </c>
      <c r="AE1771" s="110">
        <v>44669</v>
      </c>
      <c r="AF1771" s="106" t="s">
        <v>4691</v>
      </c>
      <c r="AG1771" s="108">
        <v>0.04</v>
      </c>
      <c r="AH1771" s="108">
        <v>0.03</v>
      </c>
      <c r="AI1771" s="108">
        <v>0.3</v>
      </c>
      <c r="AJ1771" s="107" t="s">
        <v>1267</v>
      </c>
      <c r="AK1771" s="97">
        <v>158.02000000000001</v>
      </c>
      <c r="AL1771" s="108">
        <v>0.28999999999999998</v>
      </c>
      <c r="AM1771" s="111"/>
      <c r="AN1771" s="112">
        <v>4</v>
      </c>
      <c r="AO1771" s="113" t="s">
        <v>1266</v>
      </c>
      <c r="AP1771" s="113" t="s">
        <v>1267</v>
      </c>
      <c r="AQ1771" s="113" t="s">
        <v>1261</v>
      </c>
      <c r="AR1771" s="114" t="s">
        <v>1267</v>
      </c>
      <c r="AS1771" s="114"/>
      <c r="AT1771" s="107"/>
    </row>
    <row r="1772" spans="1:46" x14ac:dyDescent="0.25">
      <c r="A1772" s="106" t="s">
        <v>3021</v>
      </c>
      <c r="B1772" s="107" t="s">
        <v>1271</v>
      </c>
      <c r="C1772" s="107" t="s">
        <v>1257</v>
      </c>
      <c r="D1772" s="107" t="s">
        <v>34</v>
      </c>
      <c r="E1772" s="107" t="s">
        <v>22</v>
      </c>
      <c r="F1772" s="107" t="s">
        <v>45</v>
      </c>
      <c r="G1772" s="107" t="s">
        <v>1069</v>
      </c>
      <c r="H1772" s="107" t="s">
        <v>2358</v>
      </c>
      <c r="I1772" s="107" t="s">
        <v>2389</v>
      </c>
      <c r="J1772" s="107" t="s">
        <v>2394</v>
      </c>
      <c r="K1772" s="107" t="s">
        <v>2356</v>
      </c>
      <c r="L1772" s="108">
        <v>204.98</v>
      </c>
      <c r="M1772" s="93">
        <v>165</v>
      </c>
      <c r="N1772" s="108">
        <v>183.41</v>
      </c>
      <c r="O1772" s="107" t="s">
        <v>3019</v>
      </c>
      <c r="P1772" s="107"/>
      <c r="Q1772" s="107" t="s">
        <v>1321</v>
      </c>
      <c r="R1772" s="107" t="s">
        <v>2358</v>
      </c>
      <c r="S1772" s="107" t="s">
        <v>2356</v>
      </c>
      <c r="T1772" s="93">
        <v>222.03</v>
      </c>
      <c r="U1772" s="109">
        <v>7</v>
      </c>
      <c r="V1772" s="110">
        <v>45200</v>
      </c>
      <c r="W1772" s="110">
        <v>45930</v>
      </c>
      <c r="X1772" s="107"/>
      <c r="Y1772" s="107"/>
      <c r="Z1772" s="107"/>
      <c r="AA1772" s="107"/>
      <c r="AB1772" s="107"/>
      <c r="AC1772" s="107"/>
      <c r="AD1772" s="107" t="s">
        <v>1264</v>
      </c>
      <c r="AE1772" s="110">
        <v>44669</v>
      </c>
      <c r="AF1772" s="106" t="s">
        <v>4691</v>
      </c>
      <c r="AG1772" s="108">
        <v>0.03</v>
      </c>
      <c r="AH1772" s="108">
        <v>0.03</v>
      </c>
      <c r="AI1772" s="108">
        <v>0.3</v>
      </c>
      <c r="AJ1772" s="107" t="s">
        <v>1267</v>
      </c>
      <c r="AK1772" s="97">
        <v>170.11</v>
      </c>
      <c r="AL1772" s="108">
        <v>0.38200000000000001</v>
      </c>
      <c r="AM1772" s="111"/>
      <c r="AN1772" s="112">
        <v>4</v>
      </c>
      <c r="AO1772" s="113" t="s">
        <v>1266</v>
      </c>
      <c r="AP1772" s="113" t="s">
        <v>1267</v>
      </c>
      <c r="AQ1772" s="113" t="s">
        <v>1261</v>
      </c>
      <c r="AR1772" s="114" t="s">
        <v>1267</v>
      </c>
      <c r="AS1772" s="114"/>
      <c r="AT1772" s="107"/>
    </row>
    <row r="1773" spans="1:46" x14ac:dyDescent="0.25">
      <c r="A1773" s="106" t="s">
        <v>3022</v>
      </c>
      <c r="B1773" s="107" t="s">
        <v>1256</v>
      </c>
      <c r="C1773" s="107" t="s">
        <v>1257</v>
      </c>
      <c r="D1773" s="107" t="s">
        <v>34</v>
      </c>
      <c r="E1773" s="107" t="s">
        <v>22</v>
      </c>
      <c r="F1773" s="107" t="s">
        <v>45</v>
      </c>
      <c r="G1773" s="107" t="s">
        <v>1069</v>
      </c>
      <c r="H1773" s="107" t="s">
        <v>2358</v>
      </c>
      <c r="I1773" s="107" t="s">
        <v>2389</v>
      </c>
      <c r="J1773" s="107" t="s">
        <v>1436</v>
      </c>
      <c r="K1773" s="107" t="s">
        <v>2356</v>
      </c>
      <c r="L1773" s="108">
        <v>398.37</v>
      </c>
      <c r="M1773" s="93">
        <v>165</v>
      </c>
      <c r="N1773" s="108">
        <v>356.44</v>
      </c>
      <c r="O1773" s="107" t="s">
        <v>3023</v>
      </c>
      <c r="P1773" s="107"/>
      <c r="Q1773" s="107" t="s">
        <v>1321</v>
      </c>
      <c r="R1773" s="107" t="s">
        <v>2358</v>
      </c>
      <c r="S1773" s="107" t="s">
        <v>2356</v>
      </c>
      <c r="T1773" s="93">
        <v>222.03</v>
      </c>
      <c r="U1773" s="109">
        <v>7</v>
      </c>
      <c r="V1773" s="110">
        <v>45200</v>
      </c>
      <c r="W1773" s="110">
        <v>45930</v>
      </c>
      <c r="X1773" s="107"/>
      <c r="Y1773" s="107"/>
      <c r="Z1773" s="107"/>
      <c r="AA1773" s="107"/>
      <c r="AB1773" s="107"/>
      <c r="AC1773" s="107"/>
      <c r="AD1773" s="107" t="s">
        <v>1264</v>
      </c>
      <c r="AE1773" s="110">
        <v>44669</v>
      </c>
      <c r="AF1773" s="106" t="s">
        <v>4691</v>
      </c>
      <c r="AG1773" s="108">
        <v>7.0000000000000007E-2</v>
      </c>
      <c r="AH1773" s="108">
        <v>0.06</v>
      </c>
      <c r="AI1773" s="108">
        <v>0.55000000000000004</v>
      </c>
      <c r="AJ1773" s="107" t="s">
        <v>1267</v>
      </c>
      <c r="AK1773" s="97">
        <v>74.22</v>
      </c>
      <c r="AL1773" s="108">
        <v>0.52</v>
      </c>
      <c r="AM1773" s="111"/>
      <c r="AN1773" s="112">
        <v>4</v>
      </c>
      <c r="AO1773" s="113" t="s">
        <v>1266</v>
      </c>
      <c r="AP1773" s="113" t="s">
        <v>1267</v>
      </c>
      <c r="AQ1773" s="113" t="s">
        <v>1261</v>
      </c>
      <c r="AR1773" s="114" t="s">
        <v>1267</v>
      </c>
      <c r="AS1773" s="114"/>
      <c r="AT1773" s="107"/>
    </row>
    <row r="1774" spans="1:46" x14ac:dyDescent="0.25">
      <c r="A1774" s="106" t="s">
        <v>3024</v>
      </c>
      <c r="B1774" s="107" t="s">
        <v>1269</v>
      </c>
      <c r="C1774" s="107" t="s">
        <v>1257</v>
      </c>
      <c r="D1774" s="107" t="s">
        <v>34</v>
      </c>
      <c r="E1774" s="107" t="s">
        <v>22</v>
      </c>
      <c r="F1774" s="107" t="s">
        <v>45</v>
      </c>
      <c r="G1774" s="107" t="s">
        <v>1069</v>
      </c>
      <c r="H1774" s="107" t="s">
        <v>2358</v>
      </c>
      <c r="I1774" s="107" t="s">
        <v>2389</v>
      </c>
      <c r="J1774" s="107" t="s">
        <v>1436</v>
      </c>
      <c r="K1774" s="107" t="s">
        <v>2356</v>
      </c>
      <c r="L1774" s="108">
        <v>418.46</v>
      </c>
      <c r="M1774" s="93">
        <v>165</v>
      </c>
      <c r="N1774" s="108">
        <v>374.42</v>
      </c>
      <c r="O1774" s="107" t="s">
        <v>3023</v>
      </c>
      <c r="P1774" s="107"/>
      <c r="Q1774" s="107" t="s">
        <v>1321</v>
      </c>
      <c r="R1774" s="107" t="s">
        <v>2358</v>
      </c>
      <c r="S1774" s="107" t="s">
        <v>2356</v>
      </c>
      <c r="T1774" s="93">
        <v>222.03</v>
      </c>
      <c r="U1774" s="109">
        <v>7</v>
      </c>
      <c r="V1774" s="110">
        <v>45200</v>
      </c>
      <c r="W1774" s="110">
        <v>45930</v>
      </c>
      <c r="X1774" s="107"/>
      <c r="Y1774" s="107"/>
      <c r="Z1774" s="107"/>
      <c r="AA1774" s="107"/>
      <c r="AB1774" s="107"/>
      <c r="AC1774" s="107"/>
      <c r="AD1774" s="107" t="s">
        <v>1264</v>
      </c>
      <c r="AE1774" s="110">
        <v>44669</v>
      </c>
      <c r="AF1774" s="106" t="s">
        <v>4691</v>
      </c>
      <c r="AG1774" s="108">
        <v>7.0000000000000007E-2</v>
      </c>
      <c r="AH1774" s="108">
        <v>0.06</v>
      </c>
      <c r="AI1774" s="108">
        <v>0.57999999999999996</v>
      </c>
      <c r="AJ1774" s="107" t="s">
        <v>1267</v>
      </c>
      <c r="AK1774" s="97">
        <v>69.34</v>
      </c>
      <c r="AL1774" s="108">
        <v>0.55000000000000004</v>
      </c>
      <c r="AM1774" s="111"/>
      <c r="AN1774" s="112">
        <v>4</v>
      </c>
      <c r="AO1774" s="113" t="s">
        <v>1266</v>
      </c>
      <c r="AP1774" s="113" t="s">
        <v>1267</v>
      </c>
      <c r="AQ1774" s="113" t="s">
        <v>1261</v>
      </c>
      <c r="AR1774" s="114" t="s">
        <v>1267</v>
      </c>
      <c r="AS1774" s="114"/>
      <c r="AT1774" s="107"/>
    </row>
    <row r="1775" spans="1:46" x14ac:dyDescent="0.25">
      <c r="A1775" s="106" t="s">
        <v>3025</v>
      </c>
      <c r="B1775" s="107" t="s">
        <v>1271</v>
      </c>
      <c r="C1775" s="107" t="s">
        <v>1257</v>
      </c>
      <c r="D1775" s="107" t="s">
        <v>34</v>
      </c>
      <c r="E1775" s="107" t="s">
        <v>22</v>
      </c>
      <c r="F1775" s="107" t="s">
        <v>45</v>
      </c>
      <c r="G1775" s="107" t="s">
        <v>1069</v>
      </c>
      <c r="H1775" s="107" t="s">
        <v>2358</v>
      </c>
      <c r="I1775" s="107" t="s">
        <v>2389</v>
      </c>
      <c r="J1775" s="107" t="s">
        <v>1436</v>
      </c>
      <c r="K1775" s="107" t="s">
        <v>2356</v>
      </c>
      <c r="L1775" s="108">
        <v>337.87</v>
      </c>
      <c r="M1775" s="93">
        <v>165</v>
      </c>
      <c r="N1775" s="108">
        <v>302.31</v>
      </c>
      <c r="O1775" s="107" t="s">
        <v>3023</v>
      </c>
      <c r="P1775" s="107"/>
      <c r="Q1775" s="107" t="s">
        <v>1321</v>
      </c>
      <c r="R1775" s="107" t="s">
        <v>2358</v>
      </c>
      <c r="S1775" s="107" t="s">
        <v>2356</v>
      </c>
      <c r="T1775" s="93">
        <v>222.03</v>
      </c>
      <c r="U1775" s="109">
        <v>7</v>
      </c>
      <c r="V1775" s="110">
        <v>45200</v>
      </c>
      <c r="W1775" s="110">
        <v>45930</v>
      </c>
      <c r="X1775" s="107"/>
      <c r="Y1775" s="107"/>
      <c r="Z1775" s="107"/>
      <c r="AA1775" s="107"/>
      <c r="AB1775" s="107"/>
      <c r="AC1775" s="107"/>
      <c r="AD1775" s="107" t="s">
        <v>1264</v>
      </c>
      <c r="AE1775" s="110">
        <v>44669</v>
      </c>
      <c r="AF1775" s="106" t="s">
        <v>4691</v>
      </c>
      <c r="AG1775" s="108">
        <v>0.06</v>
      </c>
      <c r="AH1775" s="108">
        <v>0.05</v>
      </c>
      <c r="AI1775" s="108">
        <v>0.28000000000000003</v>
      </c>
      <c r="AJ1775" s="107" t="s">
        <v>1267</v>
      </c>
      <c r="AK1775" s="97">
        <v>92.42</v>
      </c>
      <c r="AL1775" s="108">
        <v>0.45</v>
      </c>
      <c r="AM1775" s="111"/>
      <c r="AN1775" s="112">
        <v>4</v>
      </c>
      <c r="AO1775" s="113" t="s">
        <v>1266</v>
      </c>
      <c r="AP1775" s="113" t="s">
        <v>1267</v>
      </c>
      <c r="AQ1775" s="113" t="s">
        <v>1261</v>
      </c>
      <c r="AR1775" s="114" t="s">
        <v>1267</v>
      </c>
      <c r="AS1775" s="114"/>
      <c r="AT1775" s="107"/>
    </row>
    <row r="1776" spans="1:46" x14ac:dyDescent="0.25">
      <c r="A1776" s="106" t="s">
        <v>3033</v>
      </c>
      <c r="B1776" s="107" t="s">
        <v>1256</v>
      </c>
      <c r="C1776" s="107" t="s">
        <v>1257</v>
      </c>
      <c r="D1776" s="107" t="s">
        <v>34</v>
      </c>
      <c r="E1776" s="107" t="s">
        <v>22</v>
      </c>
      <c r="F1776" s="107" t="s">
        <v>45</v>
      </c>
      <c r="G1776" s="107" t="s">
        <v>1069</v>
      </c>
      <c r="H1776" s="107" t="s">
        <v>2358</v>
      </c>
      <c r="I1776" s="107" t="s">
        <v>2389</v>
      </c>
      <c r="J1776" s="107" t="s">
        <v>2394</v>
      </c>
      <c r="K1776" s="107" t="s">
        <v>2035</v>
      </c>
      <c r="L1776" s="108">
        <v>194.09</v>
      </c>
      <c r="M1776" s="93">
        <v>140</v>
      </c>
      <c r="N1776" s="108">
        <v>173.67</v>
      </c>
      <c r="O1776" s="107" t="s">
        <v>3034</v>
      </c>
      <c r="P1776" s="107"/>
      <c r="Q1776" s="107" t="s">
        <v>1321</v>
      </c>
      <c r="R1776" s="107" t="s">
        <v>2358</v>
      </c>
      <c r="S1776" s="107" t="s">
        <v>2035</v>
      </c>
      <c r="T1776" s="93">
        <v>222.03</v>
      </c>
      <c r="U1776" s="109">
        <v>7</v>
      </c>
      <c r="V1776" s="110">
        <v>45200</v>
      </c>
      <c r="W1776" s="110">
        <v>45930</v>
      </c>
      <c r="X1776" s="107"/>
      <c r="Y1776" s="107"/>
      <c r="Z1776" s="107"/>
      <c r="AA1776" s="107"/>
      <c r="AB1776" s="107"/>
      <c r="AC1776" s="107"/>
      <c r="AD1776" s="107" t="s">
        <v>1264</v>
      </c>
      <c r="AE1776" s="110">
        <v>44669</v>
      </c>
      <c r="AF1776" s="106" t="s">
        <v>4691</v>
      </c>
      <c r="AG1776" s="108">
        <v>0.03</v>
      </c>
      <c r="AH1776" s="108">
        <v>0.03</v>
      </c>
      <c r="AI1776" s="108">
        <v>0.27</v>
      </c>
      <c r="AJ1776" s="107" t="s">
        <v>1267</v>
      </c>
      <c r="AK1776" s="97">
        <v>181.3</v>
      </c>
      <c r="AL1776" s="108">
        <v>0.25</v>
      </c>
      <c r="AM1776" s="111"/>
      <c r="AN1776" s="112">
        <v>4</v>
      </c>
      <c r="AO1776" s="113" t="s">
        <v>1266</v>
      </c>
      <c r="AP1776" s="113" t="s">
        <v>1267</v>
      </c>
      <c r="AQ1776" s="113" t="s">
        <v>1261</v>
      </c>
      <c r="AR1776" s="114" t="s">
        <v>1267</v>
      </c>
      <c r="AS1776" s="114"/>
      <c r="AT1776" s="107"/>
    </row>
    <row r="1777" spans="1:46" x14ac:dyDescent="0.25">
      <c r="A1777" s="106" t="s">
        <v>3035</v>
      </c>
      <c r="B1777" s="107" t="s">
        <v>1256</v>
      </c>
      <c r="C1777" s="107" t="s">
        <v>1257</v>
      </c>
      <c r="D1777" s="107" t="s">
        <v>34</v>
      </c>
      <c r="E1777" s="107" t="s">
        <v>22</v>
      </c>
      <c r="F1777" s="107" t="s">
        <v>45</v>
      </c>
      <c r="G1777" s="107" t="s">
        <v>1069</v>
      </c>
      <c r="H1777" s="107" t="s">
        <v>2358</v>
      </c>
      <c r="I1777" s="107" t="s">
        <v>2389</v>
      </c>
      <c r="J1777" s="107" t="s">
        <v>1436</v>
      </c>
      <c r="K1777" s="107" t="s">
        <v>2035</v>
      </c>
      <c r="L1777" s="108">
        <v>398.37</v>
      </c>
      <c r="M1777" s="93">
        <v>140</v>
      </c>
      <c r="N1777" s="108">
        <v>356.44</v>
      </c>
      <c r="O1777" s="107" t="s">
        <v>3036</v>
      </c>
      <c r="P1777" s="107"/>
      <c r="Q1777" s="107" t="s">
        <v>1321</v>
      </c>
      <c r="R1777" s="107" t="s">
        <v>2358</v>
      </c>
      <c r="S1777" s="107" t="s">
        <v>2035</v>
      </c>
      <c r="T1777" s="93">
        <v>222.03</v>
      </c>
      <c r="U1777" s="109">
        <v>7</v>
      </c>
      <c r="V1777" s="110">
        <v>45200</v>
      </c>
      <c r="W1777" s="110">
        <v>45930</v>
      </c>
      <c r="X1777" s="107"/>
      <c r="Y1777" s="107"/>
      <c r="Z1777" s="107"/>
      <c r="AA1777" s="107"/>
      <c r="AB1777" s="107"/>
      <c r="AC1777" s="107"/>
      <c r="AD1777" s="107" t="s">
        <v>1264</v>
      </c>
      <c r="AE1777" s="110">
        <v>44669</v>
      </c>
      <c r="AF1777" s="106" t="s">
        <v>4691</v>
      </c>
      <c r="AG1777" s="108">
        <v>7.0000000000000007E-2</v>
      </c>
      <c r="AH1777" s="108">
        <v>0.06</v>
      </c>
      <c r="AI1777" s="108">
        <v>0.55000000000000004</v>
      </c>
      <c r="AJ1777" s="107" t="s">
        <v>1267</v>
      </c>
      <c r="AK1777" s="97">
        <v>74.22</v>
      </c>
      <c r="AL1777" s="108">
        <v>0.52</v>
      </c>
      <c r="AM1777" s="111"/>
      <c r="AN1777" s="112">
        <v>4</v>
      </c>
      <c r="AO1777" s="113" t="s">
        <v>1266</v>
      </c>
      <c r="AP1777" s="113" t="s">
        <v>1267</v>
      </c>
      <c r="AQ1777" s="113" t="s">
        <v>1261</v>
      </c>
      <c r="AR1777" s="114" t="s">
        <v>1267</v>
      </c>
      <c r="AS1777" s="114"/>
      <c r="AT1777" s="107"/>
    </row>
    <row r="1778" spans="1:46" x14ac:dyDescent="0.25">
      <c r="A1778" s="106" t="s">
        <v>3037</v>
      </c>
      <c r="B1778" s="107" t="s">
        <v>1269</v>
      </c>
      <c r="C1778" s="107" t="s">
        <v>1257</v>
      </c>
      <c r="D1778" s="107" t="s">
        <v>34</v>
      </c>
      <c r="E1778" s="107" t="s">
        <v>22</v>
      </c>
      <c r="F1778" s="107" t="s">
        <v>45</v>
      </c>
      <c r="G1778" s="107" t="s">
        <v>1069</v>
      </c>
      <c r="H1778" s="107" t="s">
        <v>2358</v>
      </c>
      <c r="I1778" s="107" t="s">
        <v>2389</v>
      </c>
      <c r="J1778" s="107" t="s">
        <v>2394</v>
      </c>
      <c r="K1778" s="107" t="s">
        <v>2035</v>
      </c>
      <c r="L1778" s="108">
        <v>218.34</v>
      </c>
      <c r="M1778" s="93">
        <v>140</v>
      </c>
      <c r="N1778" s="108">
        <v>195.36</v>
      </c>
      <c r="O1778" s="107" t="s">
        <v>3034</v>
      </c>
      <c r="P1778" s="107"/>
      <c r="Q1778" s="107" t="s">
        <v>1321</v>
      </c>
      <c r="R1778" s="107" t="s">
        <v>2358</v>
      </c>
      <c r="S1778" s="107" t="s">
        <v>2035</v>
      </c>
      <c r="T1778" s="93">
        <v>222.03</v>
      </c>
      <c r="U1778" s="109">
        <v>7</v>
      </c>
      <c r="V1778" s="110">
        <v>45200</v>
      </c>
      <c r="W1778" s="110">
        <v>45930</v>
      </c>
      <c r="X1778" s="107"/>
      <c r="Y1778" s="107"/>
      <c r="Z1778" s="107"/>
      <c r="AA1778" s="107"/>
      <c r="AB1778" s="107"/>
      <c r="AC1778" s="107"/>
      <c r="AD1778" s="107" t="s">
        <v>1264</v>
      </c>
      <c r="AE1778" s="110">
        <v>44669</v>
      </c>
      <c r="AF1778" s="106" t="s">
        <v>4691</v>
      </c>
      <c r="AG1778" s="108">
        <v>0.04</v>
      </c>
      <c r="AH1778" s="108">
        <v>0.03</v>
      </c>
      <c r="AI1778" s="108">
        <v>0.3</v>
      </c>
      <c r="AJ1778" s="107" t="s">
        <v>1267</v>
      </c>
      <c r="AK1778" s="97">
        <v>158.02000000000001</v>
      </c>
      <c r="AL1778" s="108">
        <v>0.28999999999999998</v>
      </c>
      <c r="AM1778" s="111"/>
      <c r="AN1778" s="112">
        <v>4</v>
      </c>
      <c r="AO1778" s="113" t="s">
        <v>1266</v>
      </c>
      <c r="AP1778" s="113" t="s">
        <v>1267</v>
      </c>
      <c r="AQ1778" s="113" t="s">
        <v>1261</v>
      </c>
      <c r="AR1778" s="114" t="s">
        <v>1267</v>
      </c>
      <c r="AS1778" s="114"/>
      <c r="AT1778" s="107"/>
    </row>
    <row r="1779" spans="1:46" x14ac:dyDescent="0.25">
      <c r="A1779" s="106" t="s">
        <v>3038</v>
      </c>
      <c r="B1779" s="107" t="s">
        <v>1269</v>
      </c>
      <c r="C1779" s="107" t="s">
        <v>1257</v>
      </c>
      <c r="D1779" s="107" t="s">
        <v>34</v>
      </c>
      <c r="E1779" s="107" t="s">
        <v>22</v>
      </c>
      <c r="F1779" s="107" t="s">
        <v>45</v>
      </c>
      <c r="G1779" s="107" t="s">
        <v>1069</v>
      </c>
      <c r="H1779" s="107" t="s">
        <v>2358</v>
      </c>
      <c r="I1779" s="107" t="s">
        <v>2389</v>
      </c>
      <c r="J1779" s="107" t="s">
        <v>1436</v>
      </c>
      <c r="K1779" s="107" t="s">
        <v>2035</v>
      </c>
      <c r="L1779" s="108">
        <v>418.46</v>
      </c>
      <c r="M1779" s="93">
        <v>140</v>
      </c>
      <c r="N1779" s="108">
        <v>374.42</v>
      </c>
      <c r="O1779" s="107" t="s">
        <v>3036</v>
      </c>
      <c r="P1779" s="107"/>
      <c r="Q1779" s="107" t="s">
        <v>1321</v>
      </c>
      <c r="R1779" s="107" t="s">
        <v>2358</v>
      </c>
      <c r="S1779" s="107" t="s">
        <v>2035</v>
      </c>
      <c r="T1779" s="93">
        <v>222.03</v>
      </c>
      <c r="U1779" s="109">
        <v>7</v>
      </c>
      <c r="V1779" s="110">
        <v>45200</v>
      </c>
      <c r="W1779" s="110">
        <v>45930</v>
      </c>
      <c r="X1779" s="107"/>
      <c r="Y1779" s="107"/>
      <c r="Z1779" s="107"/>
      <c r="AA1779" s="107"/>
      <c r="AB1779" s="107"/>
      <c r="AC1779" s="107"/>
      <c r="AD1779" s="107" t="s">
        <v>1264</v>
      </c>
      <c r="AE1779" s="110">
        <v>44669</v>
      </c>
      <c r="AF1779" s="106" t="s">
        <v>4691</v>
      </c>
      <c r="AG1779" s="108">
        <v>7.0000000000000007E-2</v>
      </c>
      <c r="AH1779" s="108">
        <v>0.06</v>
      </c>
      <c r="AI1779" s="108">
        <v>0.57999999999999996</v>
      </c>
      <c r="AJ1779" s="107" t="s">
        <v>1267</v>
      </c>
      <c r="AK1779" s="97">
        <v>69.34</v>
      </c>
      <c r="AL1779" s="108">
        <v>0.55000000000000004</v>
      </c>
      <c r="AM1779" s="111"/>
      <c r="AN1779" s="112">
        <v>4</v>
      </c>
      <c r="AO1779" s="113" t="s">
        <v>1266</v>
      </c>
      <c r="AP1779" s="113" t="s">
        <v>1267</v>
      </c>
      <c r="AQ1779" s="113" t="s">
        <v>1261</v>
      </c>
      <c r="AR1779" s="114" t="s">
        <v>1267</v>
      </c>
      <c r="AS1779" s="114"/>
      <c r="AT1779" s="107"/>
    </row>
    <row r="1780" spans="1:46" x14ac:dyDescent="0.25">
      <c r="A1780" s="106" t="s">
        <v>3039</v>
      </c>
      <c r="B1780" s="107" t="s">
        <v>1271</v>
      </c>
      <c r="C1780" s="107" t="s">
        <v>1257</v>
      </c>
      <c r="D1780" s="107" t="s">
        <v>34</v>
      </c>
      <c r="E1780" s="107" t="s">
        <v>22</v>
      </c>
      <c r="F1780" s="107" t="s">
        <v>45</v>
      </c>
      <c r="G1780" s="107" t="s">
        <v>1069</v>
      </c>
      <c r="H1780" s="107" t="s">
        <v>2358</v>
      </c>
      <c r="I1780" s="107" t="s">
        <v>2389</v>
      </c>
      <c r="J1780" s="107" t="s">
        <v>2394</v>
      </c>
      <c r="K1780" s="107" t="s">
        <v>2035</v>
      </c>
      <c r="L1780" s="108">
        <v>204.98</v>
      </c>
      <c r="M1780" s="93">
        <v>140</v>
      </c>
      <c r="N1780" s="108">
        <v>183.41</v>
      </c>
      <c r="O1780" s="107" t="s">
        <v>3034</v>
      </c>
      <c r="P1780" s="107"/>
      <c r="Q1780" s="107" t="s">
        <v>1321</v>
      </c>
      <c r="R1780" s="107" t="s">
        <v>2358</v>
      </c>
      <c r="S1780" s="107" t="s">
        <v>2035</v>
      </c>
      <c r="T1780" s="93">
        <v>222.03</v>
      </c>
      <c r="U1780" s="109">
        <v>7</v>
      </c>
      <c r="V1780" s="110">
        <v>45200</v>
      </c>
      <c r="W1780" s="110">
        <v>45930</v>
      </c>
      <c r="X1780" s="107"/>
      <c r="Y1780" s="107"/>
      <c r="Z1780" s="107"/>
      <c r="AA1780" s="107"/>
      <c r="AB1780" s="107"/>
      <c r="AC1780" s="107"/>
      <c r="AD1780" s="107" t="s">
        <v>1264</v>
      </c>
      <c r="AE1780" s="110">
        <v>44669</v>
      </c>
      <c r="AF1780" s="106" t="s">
        <v>4691</v>
      </c>
      <c r="AG1780" s="108">
        <v>0.03</v>
      </c>
      <c r="AH1780" s="108">
        <v>0.03</v>
      </c>
      <c r="AI1780" s="108">
        <v>0.3</v>
      </c>
      <c r="AJ1780" s="107" t="s">
        <v>1267</v>
      </c>
      <c r="AK1780" s="97">
        <v>170.11</v>
      </c>
      <c r="AL1780" s="108">
        <v>0.38200000000000001</v>
      </c>
      <c r="AM1780" s="111"/>
      <c r="AN1780" s="112">
        <v>4</v>
      </c>
      <c r="AO1780" s="113" t="s">
        <v>1266</v>
      </c>
      <c r="AP1780" s="113" t="s">
        <v>1267</v>
      </c>
      <c r="AQ1780" s="113" t="s">
        <v>1261</v>
      </c>
      <c r="AR1780" s="114" t="s">
        <v>1267</v>
      </c>
      <c r="AS1780" s="114"/>
      <c r="AT1780" s="107"/>
    </row>
    <row r="1781" spans="1:46" x14ac:dyDescent="0.25">
      <c r="A1781" s="106" t="s">
        <v>3040</v>
      </c>
      <c r="B1781" s="107" t="s">
        <v>1271</v>
      </c>
      <c r="C1781" s="107" t="s">
        <v>1257</v>
      </c>
      <c r="D1781" s="107" t="s">
        <v>34</v>
      </c>
      <c r="E1781" s="107" t="s">
        <v>22</v>
      </c>
      <c r="F1781" s="107" t="s">
        <v>45</v>
      </c>
      <c r="G1781" s="107" t="s">
        <v>1069</v>
      </c>
      <c r="H1781" s="107" t="s">
        <v>2358</v>
      </c>
      <c r="I1781" s="107" t="s">
        <v>2389</v>
      </c>
      <c r="J1781" s="107" t="s">
        <v>1436</v>
      </c>
      <c r="K1781" s="107" t="s">
        <v>2035</v>
      </c>
      <c r="L1781" s="108">
        <v>337.87</v>
      </c>
      <c r="M1781" s="93">
        <v>140</v>
      </c>
      <c r="N1781" s="108">
        <v>302.31</v>
      </c>
      <c r="O1781" s="107" t="s">
        <v>3036</v>
      </c>
      <c r="P1781" s="107"/>
      <c r="Q1781" s="107" t="s">
        <v>1321</v>
      </c>
      <c r="R1781" s="107" t="s">
        <v>2358</v>
      </c>
      <c r="S1781" s="107" t="s">
        <v>2035</v>
      </c>
      <c r="T1781" s="93">
        <v>222.03</v>
      </c>
      <c r="U1781" s="109">
        <v>7</v>
      </c>
      <c r="V1781" s="110">
        <v>45200</v>
      </c>
      <c r="W1781" s="110">
        <v>45930</v>
      </c>
      <c r="X1781" s="107"/>
      <c r="Y1781" s="107"/>
      <c r="Z1781" s="107"/>
      <c r="AA1781" s="107"/>
      <c r="AB1781" s="107"/>
      <c r="AC1781" s="107"/>
      <c r="AD1781" s="107" t="s">
        <v>1264</v>
      </c>
      <c r="AE1781" s="110">
        <v>44669</v>
      </c>
      <c r="AF1781" s="106" t="s">
        <v>4691</v>
      </c>
      <c r="AG1781" s="108">
        <v>0.06</v>
      </c>
      <c r="AH1781" s="108">
        <v>0.05</v>
      </c>
      <c r="AI1781" s="108">
        <v>0.28000000000000003</v>
      </c>
      <c r="AJ1781" s="107" t="s">
        <v>1267</v>
      </c>
      <c r="AK1781" s="97">
        <v>92.42</v>
      </c>
      <c r="AL1781" s="108">
        <v>0.45</v>
      </c>
      <c r="AM1781" s="111"/>
      <c r="AN1781" s="112">
        <v>4</v>
      </c>
      <c r="AO1781" s="113" t="s">
        <v>1266</v>
      </c>
      <c r="AP1781" s="113" t="s">
        <v>1267</v>
      </c>
      <c r="AQ1781" s="113" t="s">
        <v>1261</v>
      </c>
      <c r="AR1781" s="114" t="s">
        <v>1267</v>
      </c>
      <c r="AS1781" s="114"/>
      <c r="AT1781" s="107"/>
    </row>
    <row r="1782" spans="1:46" x14ac:dyDescent="0.25">
      <c r="A1782" s="106" t="s">
        <v>3041</v>
      </c>
      <c r="B1782" s="107" t="s">
        <v>1256</v>
      </c>
      <c r="C1782" s="107" t="s">
        <v>1257</v>
      </c>
      <c r="D1782" s="107" t="s">
        <v>34</v>
      </c>
      <c r="E1782" s="107" t="s">
        <v>22</v>
      </c>
      <c r="F1782" s="107" t="s">
        <v>45</v>
      </c>
      <c r="G1782" s="107" t="s">
        <v>1069</v>
      </c>
      <c r="H1782" s="107" t="s">
        <v>2358</v>
      </c>
      <c r="I1782" s="107" t="s">
        <v>2389</v>
      </c>
      <c r="J1782" s="107" t="s">
        <v>2394</v>
      </c>
      <c r="K1782" s="107" t="s">
        <v>3042</v>
      </c>
      <c r="L1782" s="108">
        <v>194.09</v>
      </c>
      <c r="M1782" s="93">
        <v>140</v>
      </c>
      <c r="N1782" s="108">
        <v>173.67</v>
      </c>
      <c r="O1782" s="107" t="s">
        <v>3043</v>
      </c>
      <c r="P1782" s="107"/>
      <c r="Q1782" s="107" t="s">
        <v>1321</v>
      </c>
      <c r="R1782" s="107" t="s">
        <v>2358</v>
      </c>
      <c r="S1782" s="107" t="s">
        <v>3042</v>
      </c>
      <c r="T1782" s="93">
        <v>222.03</v>
      </c>
      <c r="U1782" s="109">
        <v>7</v>
      </c>
      <c r="V1782" s="110">
        <v>45200</v>
      </c>
      <c r="W1782" s="110">
        <v>45930</v>
      </c>
      <c r="X1782" s="107"/>
      <c r="Y1782" s="107"/>
      <c r="Z1782" s="107"/>
      <c r="AA1782" s="107"/>
      <c r="AB1782" s="107"/>
      <c r="AC1782" s="107"/>
      <c r="AD1782" s="107" t="s">
        <v>1264</v>
      </c>
      <c r="AE1782" s="110">
        <v>44669</v>
      </c>
      <c r="AF1782" s="106" t="s">
        <v>4691</v>
      </c>
      <c r="AG1782" s="108">
        <v>0.03</v>
      </c>
      <c r="AH1782" s="108">
        <v>0.03</v>
      </c>
      <c r="AI1782" s="108">
        <v>0.27</v>
      </c>
      <c r="AJ1782" s="107" t="s">
        <v>1267</v>
      </c>
      <c r="AK1782" s="97">
        <v>181.3</v>
      </c>
      <c r="AL1782" s="108">
        <v>0.25</v>
      </c>
      <c r="AM1782" s="111"/>
      <c r="AN1782" s="112">
        <v>4</v>
      </c>
      <c r="AO1782" s="113" t="s">
        <v>1266</v>
      </c>
      <c r="AP1782" s="113" t="s">
        <v>1267</v>
      </c>
      <c r="AQ1782" s="113" t="s">
        <v>1261</v>
      </c>
      <c r="AR1782" s="114" t="s">
        <v>1267</v>
      </c>
      <c r="AS1782" s="114"/>
      <c r="AT1782" s="107"/>
    </row>
    <row r="1783" spans="1:46" x14ac:dyDescent="0.25">
      <c r="A1783" s="106" t="s">
        <v>3044</v>
      </c>
      <c r="B1783" s="107" t="s">
        <v>1256</v>
      </c>
      <c r="C1783" s="107" t="s">
        <v>1257</v>
      </c>
      <c r="D1783" s="107" t="s">
        <v>34</v>
      </c>
      <c r="E1783" s="107" t="s">
        <v>22</v>
      </c>
      <c r="F1783" s="107" t="s">
        <v>45</v>
      </c>
      <c r="G1783" s="107" t="s">
        <v>1069</v>
      </c>
      <c r="H1783" s="107" t="s">
        <v>2358</v>
      </c>
      <c r="I1783" s="107" t="s">
        <v>2389</v>
      </c>
      <c r="J1783" s="107" t="s">
        <v>1436</v>
      </c>
      <c r="K1783" s="107" t="s">
        <v>3042</v>
      </c>
      <c r="L1783" s="108">
        <v>398.37</v>
      </c>
      <c r="M1783" s="93">
        <v>140</v>
      </c>
      <c r="N1783" s="108">
        <v>356.44</v>
      </c>
      <c r="O1783" s="107" t="s">
        <v>3045</v>
      </c>
      <c r="P1783" s="107"/>
      <c r="Q1783" s="107" t="s">
        <v>1321</v>
      </c>
      <c r="R1783" s="107" t="s">
        <v>2358</v>
      </c>
      <c r="S1783" s="107" t="s">
        <v>3042</v>
      </c>
      <c r="T1783" s="93">
        <v>222.03</v>
      </c>
      <c r="U1783" s="109">
        <v>7</v>
      </c>
      <c r="V1783" s="110">
        <v>45200</v>
      </c>
      <c r="W1783" s="110">
        <v>45930</v>
      </c>
      <c r="X1783" s="107"/>
      <c r="Y1783" s="107"/>
      <c r="Z1783" s="107"/>
      <c r="AA1783" s="107"/>
      <c r="AB1783" s="107"/>
      <c r="AC1783" s="107"/>
      <c r="AD1783" s="107" t="s">
        <v>1264</v>
      </c>
      <c r="AE1783" s="110">
        <v>44669</v>
      </c>
      <c r="AF1783" s="106" t="s">
        <v>4691</v>
      </c>
      <c r="AG1783" s="108">
        <v>7.0000000000000007E-2</v>
      </c>
      <c r="AH1783" s="108">
        <v>0.06</v>
      </c>
      <c r="AI1783" s="108">
        <v>0.55000000000000004</v>
      </c>
      <c r="AJ1783" s="107" t="s">
        <v>1267</v>
      </c>
      <c r="AK1783" s="97">
        <v>74.22</v>
      </c>
      <c r="AL1783" s="108">
        <v>0.52</v>
      </c>
      <c r="AM1783" s="111"/>
      <c r="AN1783" s="112">
        <v>4</v>
      </c>
      <c r="AO1783" s="113" t="s">
        <v>1266</v>
      </c>
      <c r="AP1783" s="113" t="s">
        <v>1267</v>
      </c>
      <c r="AQ1783" s="113" t="s">
        <v>1261</v>
      </c>
      <c r="AR1783" s="114" t="s">
        <v>1267</v>
      </c>
      <c r="AS1783" s="114"/>
      <c r="AT1783" s="107"/>
    </row>
    <row r="1784" spans="1:46" x14ac:dyDescent="0.25">
      <c r="A1784" s="106" t="s">
        <v>3046</v>
      </c>
      <c r="B1784" s="107" t="s">
        <v>1269</v>
      </c>
      <c r="C1784" s="107" t="s">
        <v>1257</v>
      </c>
      <c r="D1784" s="107" t="s">
        <v>34</v>
      </c>
      <c r="E1784" s="107" t="s">
        <v>22</v>
      </c>
      <c r="F1784" s="107" t="s">
        <v>45</v>
      </c>
      <c r="G1784" s="107" t="s">
        <v>1069</v>
      </c>
      <c r="H1784" s="107" t="s">
        <v>2358</v>
      </c>
      <c r="I1784" s="107" t="s">
        <v>2389</v>
      </c>
      <c r="J1784" s="107" t="s">
        <v>2394</v>
      </c>
      <c r="K1784" s="107" t="s">
        <v>3042</v>
      </c>
      <c r="L1784" s="108">
        <v>218.34</v>
      </c>
      <c r="M1784" s="93">
        <v>140</v>
      </c>
      <c r="N1784" s="108">
        <v>195.36</v>
      </c>
      <c r="O1784" s="107" t="s">
        <v>3043</v>
      </c>
      <c r="P1784" s="107"/>
      <c r="Q1784" s="107" t="s">
        <v>1321</v>
      </c>
      <c r="R1784" s="107" t="s">
        <v>2358</v>
      </c>
      <c r="S1784" s="107" t="s">
        <v>3042</v>
      </c>
      <c r="T1784" s="93">
        <v>222.03</v>
      </c>
      <c r="U1784" s="109">
        <v>7</v>
      </c>
      <c r="V1784" s="110">
        <v>45200</v>
      </c>
      <c r="W1784" s="110">
        <v>45930</v>
      </c>
      <c r="X1784" s="107"/>
      <c r="Y1784" s="107"/>
      <c r="Z1784" s="107"/>
      <c r="AA1784" s="107"/>
      <c r="AB1784" s="107"/>
      <c r="AC1784" s="107"/>
      <c r="AD1784" s="107" t="s">
        <v>1264</v>
      </c>
      <c r="AE1784" s="110">
        <v>44669</v>
      </c>
      <c r="AF1784" s="106" t="s">
        <v>4691</v>
      </c>
      <c r="AG1784" s="108">
        <v>0.04</v>
      </c>
      <c r="AH1784" s="108">
        <v>0.03</v>
      </c>
      <c r="AI1784" s="108">
        <v>0.3</v>
      </c>
      <c r="AJ1784" s="107" t="s">
        <v>1267</v>
      </c>
      <c r="AK1784" s="97">
        <v>158.02000000000001</v>
      </c>
      <c r="AL1784" s="108">
        <v>0.28999999999999998</v>
      </c>
      <c r="AM1784" s="111"/>
      <c r="AN1784" s="112">
        <v>4</v>
      </c>
      <c r="AO1784" s="113" t="s">
        <v>1266</v>
      </c>
      <c r="AP1784" s="113" t="s">
        <v>1267</v>
      </c>
      <c r="AQ1784" s="113" t="s">
        <v>1261</v>
      </c>
      <c r="AR1784" s="114" t="s">
        <v>1267</v>
      </c>
      <c r="AS1784" s="114"/>
      <c r="AT1784" s="107"/>
    </row>
    <row r="1785" spans="1:46" x14ac:dyDescent="0.25">
      <c r="A1785" s="106" t="s">
        <v>3047</v>
      </c>
      <c r="B1785" s="107" t="s">
        <v>1269</v>
      </c>
      <c r="C1785" s="107" t="s">
        <v>1257</v>
      </c>
      <c r="D1785" s="107" t="s">
        <v>34</v>
      </c>
      <c r="E1785" s="107" t="s">
        <v>22</v>
      </c>
      <c r="F1785" s="107" t="s">
        <v>45</v>
      </c>
      <c r="G1785" s="107" t="s">
        <v>1069</v>
      </c>
      <c r="H1785" s="107" t="s">
        <v>2358</v>
      </c>
      <c r="I1785" s="107" t="s">
        <v>2389</v>
      </c>
      <c r="J1785" s="107" t="s">
        <v>1436</v>
      </c>
      <c r="K1785" s="107" t="s">
        <v>3042</v>
      </c>
      <c r="L1785" s="108">
        <v>418.46</v>
      </c>
      <c r="M1785" s="93">
        <v>140</v>
      </c>
      <c r="N1785" s="108">
        <v>374.42</v>
      </c>
      <c r="O1785" s="107" t="s">
        <v>3045</v>
      </c>
      <c r="P1785" s="107"/>
      <c r="Q1785" s="107" t="s">
        <v>1321</v>
      </c>
      <c r="R1785" s="107" t="s">
        <v>2358</v>
      </c>
      <c r="S1785" s="107" t="s">
        <v>3042</v>
      </c>
      <c r="T1785" s="93">
        <v>222.03</v>
      </c>
      <c r="U1785" s="109">
        <v>7</v>
      </c>
      <c r="V1785" s="110">
        <v>45200</v>
      </c>
      <c r="W1785" s="110">
        <v>45930</v>
      </c>
      <c r="X1785" s="107"/>
      <c r="Y1785" s="107"/>
      <c r="Z1785" s="107"/>
      <c r="AA1785" s="107"/>
      <c r="AB1785" s="107"/>
      <c r="AC1785" s="107"/>
      <c r="AD1785" s="107" t="s">
        <v>1264</v>
      </c>
      <c r="AE1785" s="110">
        <v>44669</v>
      </c>
      <c r="AF1785" s="106" t="s">
        <v>4691</v>
      </c>
      <c r="AG1785" s="108">
        <v>7.0000000000000007E-2</v>
      </c>
      <c r="AH1785" s="108">
        <v>0.06</v>
      </c>
      <c r="AI1785" s="108">
        <v>0.57999999999999996</v>
      </c>
      <c r="AJ1785" s="107" t="s">
        <v>1267</v>
      </c>
      <c r="AK1785" s="97">
        <v>69.34</v>
      </c>
      <c r="AL1785" s="108">
        <v>0.55000000000000004</v>
      </c>
      <c r="AM1785" s="111"/>
      <c r="AN1785" s="112">
        <v>4</v>
      </c>
      <c r="AO1785" s="113" t="s">
        <v>1266</v>
      </c>
      <c r="AP1785" s="113" t="s">
        <v>1267</v>
      </c>
      <c r="AQ1785" s="113" t="s">
        <v>1261</v>
      </c>
      <c r="AR1785" s="114" t="s">
        <v>1267</v>
      </c>
      <c r="AS1785" s="114"/>
      <c r="AT1785" s="107"/>
    </row>
    <row r="1786" spans="1:46" x14ac:dyDescent="0.25">
      <c r="A1786" s="106" t="s">
        <v>3048</v>
      </c>
      <c r="B1786" s="107" t="s">
        <v>1271</v>
      </c>
      <c r="C1786" s="107" t="s">
        <v>1257</v>
      </c>
      <c r="D1786" s="107" t="s">
        <v>34</v>
      </c>
      <c r="E1786" s="107" t="s">
        <v>22</v>
      </c>
      <c r="F1786" s="107" t="s">
        <v>45</v>
      </c>
      <c r="G1786" s="107" t="s">
        <v>1069</v>
      </c>
      <c r="H1786" s="107" t="s">
        <v>2358</v>
      </c>
      <c r="I1786" s="107" t="s">
        <v>2389</v>
      </c>
      <c r="J1786" s="107" t="s">
        <v>2394</v>
      </c>
      <c r="K1786" s="107" t="s">
        <v>3042</v>
      </c>
      <c r="L1786" s="108">
        <v>204.98</v>
      </c>
      <c r="M1786" s="93">
        <v>140</v>
      </c>
      <c r="N1786" s="108">
        <v>183.41</v>
      </c>
      <c r="O1786" s="107" t="s">
        <v>3043</v>
      </c>
      <c r="P1786" s="107"/>
      <c r="Q1786" s="107" t="s">
        <v>1321</v>
      </c>
      <c r="R1786" s="107" t="s">
        <v>2358</v>
      </c>
      <c r="S1786" s="107" t="s">
        <v>3042</v>
      </c>
      <c r="T1786" s="93">
        <v>222.03</v>
      </c>
      <c r="U1786" s="109">
        <v>7</v>
      </c>
      <c r="V1786" s="110">
        <v>45200</v>
      </c>
      <c r="W1786" s="110">
        <v>45930</v>
      </c>
      <c r="X1786" s="107"/>
      <c r="Y1786" s="107"/>
      <c r="Z1786" s="107"/>
      <c r="AA1786" s="107"/>
      <c r="AB1786" s="107"/>
      <c r="AC1786" s="107"/>
      <c r="AD1786" s="107" t="s">
        <v>1264</v>
      </c>
      <c r="AE1786" s="110">
        <v>44669</v>
      </c>
      <c r="AF1786" s="106" t="s">
        <v>4691</v>
      </c>
      <c r="AG1786" s="108">
        <v>0.03</v>
      </c>
      <c r="AH1786" s="108">
        <v>0.03</v>
      </c>
      <c r="AI1786" s="108">
        <v>0.3</v>
      </c>
      <c r="AJ1786" s="107" t="s">
        <v>1267</v>
      </c>
      <c r="AK1786" s="97">
        <v>170.11</v>
      </c>
      <c r="AL1786" s="108">
        <v>0.38200000000000001</v>
      </c>
      <c r="AM1786" s="111"/>
      <c r="AN1786" s="112">
        <v>4</v>
      </c>
      <c r="AO1786" s="113" t="s">
        <v>1266</v>
      </c>
      <c r="AP1786" s="113" t="s">
        <v>1267</v>
      </c>
      <c r="AQ1786" s="113" t="s">
        <v>1261</v>
      </c>
      <c r="AR1786" s="114" t="s">
        <v>1267</v>
      </c>
      <c r="AS1786" s="114"/>
      <c r="AT1786" s="107"/>
    </row>
    <row r="1787" spans="1:46" x14ac:dyDescent="0.25">
      <c r="A1787" s="106" t="s">
        <v>3049</v>
      </c>
      <c r="B1787" s="107" t="s">
        <v>1271</v>
      </c>
      <c r="C1787" s="107" t="s">
        <v>1257</v>
      </c>
      <c r="D1787" s="107" t="s">
        <v>34</v>
      </c>
      <c r="E1787" s="107" t="s">
        <v>22</v>
      </c>
      <c r="F1787" s="107" t="s">
        <v>45</v>
      </c>
      <c r="G1787" s="107" t="s">
        <v>1069</v>
      </c>
      <c r="H1787" s="107" t="s">
        <v>2358</v>
      </c>
      <c r="I1787" s="107" t="s">
        <v>2389</v>
      </c>
      <c r="J1787" s="107" t="s">
        <v>1436</v>
      </c>
      <c r="K1787" s="107" t="s">
        <v>3042</v>
      </c>
      <c r="L1787" s="108">
        <v>337.87</v>
      </c>
      <c r="M1787" s="93">
        <v>140</v>
      </c>
      <c r="N1787" s="108">
        <v>302.31</v>
      </c>
      <c r="O1787" s="107" t="s">
        <v>3045</v>
      </c>
      <c r="P1787" s="107"/>
      <c r="Q1787" s="107" t="s">
        <v>1321</v>
      </c>
      <c r="R1787" s="107" t="s">
        <v>2358</v>
      </c>
      <c r="S1787" s="107" t="s">
        <v>3042</v>
      </c>
      <c r="T1787" s="93">
        <v>222.03</v>
      </c>
      <c r="U1787" s="109">
        <v>7</v>
      </c>
      <c r="V1787" s="110">
        <v>45200</v>
      </c>
      <c r="W1787" s="110">
        <v>45930</v>
      </c>
      <c r="X1787" s="107"/>
      <c r="Y1787" s="107"/>
      <c r="Z1787" s="107"/>
      <c r="AA1787" s="107"/>
      <c r="AB1787" s="107"/>
      <c r="AC1787" s="107"/>
      <c r="AD1787" s="107" t="s">
        <v>1264</v>
      </c>
      <c r="AE1787" s="110">
        <v>44669</v>
      </c>
      <c r="AF1787" s="106" t="s">
        <v>4691</v>
      </c>
      <c r="AG1787" s="108">
        <v>0.06</v>
      </c>
      <c r="AH1787" s="108">
        <v>0.05</v>
      </c>
      <c r="AI1787" s="108">
        <v>0.28000000000000003</v>
      </c>
      <c r="AJ1787" s="107" t="s">
        <v>1267</v>
      </c>
      <c r="AK1787" s="97">
        <v>92.42</v>
      </c>
      <c r="AL1787" s="108">
        <v>0.45</v>
      </c>
      <c r="AM1787" s="111"/>
      <c r="AN1787" s="112">
        <v>4</v>
      </c>
      <c r="AO1787" s="113" t="s">
        <v>1266</v>
      </c>
      <c r="AP1787" s="113" t="s">
        <v>1267</v>
      </c>
      <c r="AQ1787" s="113" t="s">
        <v>1261</v>
      </c>
      <c r="AR1787" s="114" t="s">
        <v>1267</v>
      </c>
      <c r="AS1787" s="114"/>
      <c r="AT1787" s="107"/>
    </row>
    <row r="1788" spans="1:46" x14ac:dyDescent="0.25">
      <c r="A1788" s="106" t="s">
        <v>3050</v>
      </c>
      <c r="B1788" s="107" t="s">
        <v>1256</v>
      </c>
      <c r="C1788" s="107" t="s">
        <v>1257</v>
      </c>
      <c r="D1788" s="107" t="s">
        <v>34</v>
      </c>
      <c r="E1788" s="107" t="s">
        <v>22</v>
      </c>
      <c r="F1788" s="107" t="s">
        <v>45</v>
      </c>
      <c r="G1788" s="107" t="s">
        <v>318</v>
      </c>
      <c r="H1788" s="107" t="s">
        <v>2711</v>
      </c>
      <c r="I1788" s="107" t="s">
        <v>318</v>
      </c>
      <c r="J1788" s="107" t="s">
        <v>2401</v>
      </c>
      <c r="K1788" s="107"/>
      <c r="L1788" s="108">
        <v>1.5758313204840479</v>
      </c>
      <c r="M1788" s="93">
        <v>0.6</v>
      </c>
      <c r="N1788" s="108">
        <v>1.41</v>
      </c>
      <c r="O1788" s="107" t="s">
        <v>3938</v>
      </c>
      <c r="P1788" s="107"/>
      <c r="Q1788" s="107" t="s">
        <v>1259</v>
      </c>
      <c r="R1788" s="107" t="s">
        <v>2179</v>
      </c>
      <c r="S1788" s="107"/>
      <c r="T1788" s="93">
        <v>2.2200000000000002</v>
      </c>
      <c r="U1788" s="109">
        <v>15</v>
      </c>
      <c r="V1788" s="110">
        <v>45200</v>
      </c>
      <c r="W1788" s="110">
        <v>45930</v>
      </c>
      <c r="X1788" s="107" t="s">
        <v>1934</v>
      </c>
      <c r="Y1788" s="107" t="s">
        <v>2105</v>
      </c>
      <c r="Z1788" s="107"/>
      <c r="AA1788" s="107"/>
      <c r="AB1788" s="107"/>
      <c r="AC1788" s="107"/>
      <c r="AD1788" s="107" t="s">
        <v>1264</v>
      </c>
      <c r="AE1788" s="110">
        <v>44669</v>
      </c>
      <c r="AF1788" s="106" t="s">
        <v>3919</v>
      </c>
      <c r="AG1788" s="108">
        <v>2.5120760859860558E-4</v>
      </c>
      <c r="AH1788" s="108">
        <v>2.6233925020772959E-4</v>
      </c>
      <c r="AI1788" s="108">
        <v>0.1945753517938722</v>
      </c>
      <c r="AJ1788" s="107" t="s">
        <v>1267</v>
      </c>
      <c r="AK1788" s="97">
        <v>118.87125608783261</v>
      </c>
      <c r="AL1788" s="108">
        <v>9.770154187001103E-4</v>
      </c>
      <c r="AM1788" s="111"/>
      <c r="AN1788" s="112">
        <v>13</v>
      </c>
      <c r="AO1788" s="113" t="s">
        <v>1266</v>
      </c>
      <c r="AP1788" s="113" t="s">
        <v>1267</v>
      </c>
      <c r="AQ1788" s="113" t="s">
        <v>1365</v>
      </c>
      <c r="AR1788" s="114" t="s">
        <v>1267</v>
      </c>
      <c r="AS1788" s="114"/>
      <c r="AT1788" s="107"/>
    </row>
    <row r="1789" spans="1:46" x14ac:dyDescent="0.25">
      <c r="A1789" s="106" t="s">
        <v>3052</v>
      </c>
      <c r="B1789" s="107" t="s">
        <v>1269</v>
      </c>
      <c r="C1789" s="107" t="s">
        <v>1257</v>
      </c>
      <c r="D1789" s="107" t="s">
        <v>34</v>
      </c>
      <c r="E1789" s="107" t="s">
        <v>22</v>
      </c>
      <c r="F1789" s="107" t="s">
        <v>45</v>
      </c>
      <c r="G1789" s="107" t="s">
        <v>318</v>
      </c>
      <c r="H1789" s="107" t="s">
        <v>2711</v>
      </c>
      <c r="I1789" s="107" t="s">
        <v>318</v>
      </c>
      <c r="J1789" s="107" t="s">
        <v>2401</v>
      </c>
      <c r="K1789" s="107"/>
      <c r="L1789" s="108">
        <v>1.5311268858603879</v>
      </c>
      <c r="M1789" s="93">
        <v>0.6</v>
      </c>
      <c r="N1789" s="108">
        <v>1.37</v>
      </c>
      <c r="O1789" s="107" t="s">
        <v>3938</v>
      </c>
      <c r="P1789" s="107"/>
      <c r="Q1789" s="107" t="s">
        <v>1259</v>
      </c>
      <c r="R1789" s="107" t="s">
        <v>2179</v>
      </c>
      <c r="S1789" s="107"/>
      <c r="T1789" s="93">
        <v>2.2200000000000002</v>
      </c>
      <c r="U1789" s="109">
        <v>15</v>
      </c>
      <c r="V1789" s="110">
        <v>45200</v>
      </c>
      <c r="W1789" s="110">
        <v>45930</v>
      </c>
      <c r="X1789" s="107" t="s">
        <v>1934</v>
      </c>
      <c r="Y1789" s="107" t="s">
        <v>2105</v>
      </c>
      <c r="Z1789" s="107"/>
      <c r="AA1789" s="107"/>
      <c r="AB1789" s="107"/>
      <c r="AC1789" s="107"/>
      <c r="AD1789" s="107" t="s">
        <v>1264</v>
      </c>
      <c r="AE1789" s="110">
        <v>44669</v>
      </c>
      <c r="AF1789" s="106" t="s">
        <v>3919</v>
      </c>
      <c r="AG1789" s="108">
        <v>2.440811516170849E-4</v>
      </c>
      <c r="AH1789" s="108">
        <v>2.5489700197488631E-4</v>
      </c>
      <c r="AI1789" s="108">
        <v>0.18905548365787589</v>
      </c>
      <c r="AJ1789" s="107" t="s">
        <v>1267</v>
      </c>
      <c r="AK1789" s="97">
        <v>123.1386682482614</v>
      </c>
      <c r="AL1789" s="108">
        <v>9.492986692334408E-4</v>
      </c>
      <c r="AM1789" s="111"/>
      <c r="AN1789" s="112">
        <v>13</v>
      </c>
      <c r="AO1789" s="113" t="s">
        <v>1266</v>
      </c>
      <c r="AP1789" s="113" t="s">
        <v>1267</v>
      </c>
      <c r="AQ1789" s="113" t="s">
        <v>1365</v>
      </c>
      <c r="AR1789" s="114" t="s">
        <v>1267</v>
      </c>
      <c r="AS1789" s="114"/>
      <c r="AT1789" s="107"/>
    </row>
    <row r="1790" spans="1:46" x14ac:dyDescent="0.25">
      <c r="A1790" s="106" t="s">
        <v>3053</v>
      </c>
      <c r="B1790" s="107" t="s">
        <v>1271</v>
      </c>
      <c r="C1790" s="107" t="s">
        <v>1257</v>
      </c>
      <c r="D1790" s="107" t="s">
        <v>34</v>
      </c>
      <c r="E1790" s="107" t="s">
        <v>22</v>
      </c>
      <c r="F1790" s="107" t="s">
        <v>45</v>
      </c>
      <c r="G1790" s="107" t="s">
        <v>318</v>
      </c>
      <c r="H1790" s="107" t="s">
        <v>2711</v>
      </c>
      <c r="I1790" s="107" t="s">
        <v>318</v>
      </c>
      <c r="J1790" s="107" t="s">
        <v>2401</v>
      </c>
      <c r="K1790" s="107"/>
      <c r="L1790" s="108">
        <v>1.5311268858603879</v>
      </c>
      <c r="M1790" s="93">
        <v>0.6</v>
      </c>
      <c r="N1790" s="108">
        <v>1.37</v>
      </c>
      <c r="O1790" s="107" t="s">
        <v>3938</v>
      </c>
      <c r="P1790" s="107"/>
      <c r="Q1790" s="107" t="s">
        <v>1259</v>
      </c>
      <c r="R1790" s="107" t="s">
        <v>2179</v>
      </c>
      <c r="S1790" s="107"/>
      <c r="T1790" s="93">
        <v>2.2200000000000002</v>
      </c>
      <c r="U1790" s="109">
        <v>15</v>
      </c>
      <c r="V1790" s="110">
        <v>45200</v>
      </c>
      <c r="W1790" s="110">
        <v>45930</v>
      </c>
      <c r="X1790" s="107" t="s">
        <v>1934</v>
      </c>
      <c r="Y1790" s="107" t="s">
        <v>2105</v>
      </c>
      <c r="Z1790" s="107"/>
      <c r="AA1790" s="107"/>
      <c r="AB1790" s="107"/>
      <c r="AC1790" s="107"/>
      <c r="AD1790" s="107" t="s">
        <v>1264</v>
      </c>
      <c r="AE1790" s="110">
        <v>44669</v>
      </c>
      <c r="AF1790" s="106" t="s">
        <v>3919</v>
      </c>
      <c r="AG1790" s="108">
        <v>2.440811516170849E-4</v>
      </c>
      <c r="AH1790" s="108">
        <v>2.5489700197488631E-4</v>
      </c>
      <c r="AI1790" s="108">
        <v>0.18905548365787589</v>
      </c>
      <c r="AJ1790" s="107" t="s">
        <v>1267</v>
      </c>
      <c r="AK1790" s="97">
        <v>123.1386682482614</v>
      </c>
      <c r="AL1790" s="108">
        <v>9.492986692334408E-4</v>
      </c>
      <c r="AM1790" s="111"/>
      <c r="AN1790" s="112">
        <v>13</v>
      </c>
      <c r="AO1790" s="113" t="s">
        <v>1266</v>
      </c>
      <c r="AP1790" s="113" t="s">
        <v>1267</v>
      </c>
      <c r="AQ1790" s="113" t="s">
        <v>1365</v>
      </c>
      <c r="AR1790" s="114" t="s">
        <v>1267</v>
      </c>
      <c r="AS1790" s="114"/>
      <c r="AT1790" s="107"/>
    </row>
    <row r="1791" spans="1:46" x14ac:dyDescent="0.25">
      <c r="A1791" s="106" t="s">
        <v>3074</v>
      </c>
      <c r="B1791" s="107" t="s">
        <v>1256</v>
      </c>
      <c r="C1791" s="107" t="s">
        <v>1257</v>
      </c>
      <c r="D1791" s="107" t="s">
        <v>34</v>
      </c>
      <c r="E1791" s="107" t="s">
        <v>22</v>
      </c>
      <c r="F1791" s="107" t="s">
        <v>45</v>
      </c>
      <c r="G1791" s="107" t="s">
        <v>1069</v>
      </c>
      <c r="H1791" s="107" t="s">
        <v>2711</v>
      </c>
      <c r="I1791" s="107" t="s">
        <v>2451</v>
      </c>
      <c r="J1791" s="107" t="s">
        <v>2442</v>
      </c>
      <c r="K1791" s="107"/>
      <c r="L1791" s="108">
        <v>80</v>
      </c>
      <c r="M1791" s="93">
        <v>35</v>
      </c>
      <c r="N1791" s="108">
        <v>72.118695948052135</v>
      </c>
      <c r="O1791" s="107" t="s">
        <v>3939</v>
      </c>
      <c r="P1791" s="107"/>
      <c r="Q1791" s="107" t="s">
        <v>1321</v>
      </c>
      <c r="R1791" s="107" t="s">
        <v>2179</v>
      </c>
      <c r="S1791" s="107"/>
      <c r="T1791" s="93">
        <v>148.58000000000001</v>
      </c>
      <c r="U1791" s="109">
        <v>15</v>
      </c>
      <c r="V1791" s="110">
        <v>45200</v>
      </c>
      <c r="W1791" s="110">
        <v>45930</v>
      </c>
      <c r="X1791" s="107" t="s">
        <v>4342</v>
      </c>
      <c r="Y1791" s="107"/>
      <c r="Z1791" s="107"/>
      <c r="AA1791" s="107"/>
      <c r="AB1791" s="107"/>
      <c r="AC1791" s="107" t="s">
        <v>2444</v>
      </c>
      <c r="AD1791" s="107" t="s">
        <v>1264</v>
      </c>
      <c r="AE1791" s="110">
        <v>44726</v>
      </c>
      <c r="AF1791" s="106" t="s">
        <v>2445</v>
      </c>
      <c r="AG1791" s="108">
        <v>1.1528E-2</v>
      </c>
      <c r="AH1791" s="108">
        <v>0.01</v>
      </c>
      <c r="AI1791" s="108">
        <v>0.31</v>
      </c>
      <c r="AJ1791" s="107" t="s">
        <v>1267</v>
      </c>
      <c r="AK1791" s="97">
        <v>139.86000000000001</v>
      </c>
      <c r="AL1791" s="108">
        <v>4.5999999999999999E-2</v>
      </c>
      <c r="AM1791" s="111"/>
      <c r="AN1791" s="112">
        <v>4</v>
      </c>
      <c r="AO1791" s="113" t="s">
        <v>1266</v>
      </c>
      <c r="AP1791" s="113" t="s">
        <v>1267</v>
      </c>
      <c r="AQ1791" s="113" t="s">
        <v>1261</v>
      </c>
      <c r="AR1791" s="114" t="s">
        <v>1267</v>
      </c>
      <c r="AS1791" s="114"/>
      <c r="AT1791" s="107"/>
    </row>
    <row r="1792" spans="1:46" x14ac:dyDescent="0.25">
      <c r="A1792" s="106" t="s">
        <v>3080</v>
      </c>
      <c r="B1792" s="107" t="s">
        <v>1269</v>
      </c>
      <c r="C1792" s="107" t="s">
        <v>1257</v>
      </c>
      <c r="D1792" s="107" t="s">
        <v>34</v>
      </c>
      <c r="E1792" s="107" t="s">
        <v>22</v>
      </c>
      <c r="F1792" s="107" t="s">
        <v>45</v>
      </c>
      <c r="G1792" s="107" t="s">
        <v>1069</v>
      </c>
      <c r="H1792" s="107" t="s">
        <v>3006</v>
      </c>
      <c r="I1792" s="107" t="s">
        <v>2451</v>
      </c>
      <c r="J1792" s="107" t="s">
        <v>2442</v>
      </c>
      <c r="K1792" s="107"/>
      <c r="L1792" s="108">
        <v>80</v>
      </c>
      <c r="M1792" s="93">
        <v>35</v>
      </c>
      <c r="N1792" s="108">
        <v>71.300546719094783</v>
      </c>
      <c r="O1792" s="107" t="s">
        <v>3940</v>
      </c>
      <c r="P1792" s="107"/>
      <c r="Q1792" s="107" t="s">
        <v>1321</v>
      </c>
      <c r="R1792" s="107" t="s">
        <v>2449</v>
      </c>
      <c r="S1792" s="107"/>
      <c r="T1792" s="93">
        <v>148.58000000000001</v>
      </c>
      <c r="U1792" s="109">
        <v>15</v>
      </c>
      <c r="V1792" s="110">
        <v>45200</v>
      </c>
      <c r="W1792" s="110">
        <v>45930</v>
      </c>
      <c r="X1792" s="107" t="s">
        <v>4342</v>
      </c>
      <c r="Y1792" s="107"/>
      <c r="Z1792" s="107"/>
      <c r="AA1792" s="107"/>
      <c r="AB1792" s="107"/>
      <c r="AC1792" s="107" t="s">
        <v>2444</v>
      </c>
      <c r="AD1792" s="107" t="s">
        <v>1264</v>
      </c>
      <c r="AE1792" s="110">
        <v>44726</v>
      </c>
      <c r="AF1792" s="106" t="s">
        <v>2445</v>
      </c>
      <c r="AG1792" s="108">
        <v>7.7380000000000001E-3</v>
      </c>
      <c r="AH1792" s="108">
        <v>0.01</v>
      </c>
      <c r="AI1792" s="108">
        <v>0.31</v>
      </c>
      <c r="AJ1792" s="107" t="s">
        <v>1267</v>
      </c>
      <c r="AK1792" s="97">
        <v>141.72999999999999</v>
      </c>
      <c r="AL1792" s="108">
        <v>4.5333333333333337E-2</v>
      </c>
      <c r="AM1792" s="111"/>
      <c r="AN1792" s="112">
        <v>4</v>
      </c>
      <c r="AO1792" s="113" t="s">
        <v>1266</v>
      </c>
      <c r="AP1792" s="113" t="s">
        <v>1267</v>
      </c>
      <c r="AQ1792" s="113" t="s">
        <v>1261</v>
      </c>
      <c r="AR1792" s="114" t="s">
        <v>1267</v>
      </c>
      <c r="AS1792" s="114"/>
      <c r="AT1792" s="107"/>
    </row>
    <row r="1793" spans="1:46" x14ac:dyDescent="0.25">
      <c r="A1793" s="106" t="s">
        <v>3084</v>
      </c>
      <c r="B1793" s="107" t="s">
        <v>1256</v>
      </c>
      <c r="C1793" s="107" t="s">
        <v>1257</v>
      </c>
      <c r="D1793" s="107" t="s">
        <v>34</v>
      </c>
      <c r="E1793" s="107" t="s">
        <v>22</v>
      </c>
      <c r="F1793" s="107" t="s">
        <v>45</v>
      </c>
      <c r="G1793" s="107" t="s">
        <v>2373</v>
      </c>
      <c r="H1793" s="107" t="s">
        <v>2711</v>
      </c>
      <c r="I1793" s="107" t="s">
        <v>2386</v>
      </c>
      <c r="J1793" s="107"/>
      <c r="K1793" s="107" t="s">
        <v>2050</v>
      </c>
      <c r="L1793" s="108">
        <v>487</v>
      </c>
      <c r="M1793" s="93">
        <v>250</v>
      </c>
      <c r="N1793" s="108">
        <v>436</v>
      </c>
      <c r="O1793" s="107" t="s">
        <v>3349</v>
      </c>
      <c r="P1793" s="107"/>
      <c r="Q1793" s="107" t="s">
        <v>1259</v>
      </c>
      <c r="R1793" s="107" t="s">
        <v>2179</v>
      </c>
      <c r="S1793" s="107"/>
      <c r="T1793" s="93">
        <v>440</v>
      </c>
      <c r="U1793" s="109">
        <v>20</v>
      </c>
      <c r="V1793" s="110">
        <v>45200</v>
      </c>
      <c r="W1793" s="110">
        <v>45747</v>
      </c>
      <c r="X1793" s="107" t="s">
        <v>4586</v>
      </c>
      <c r="Y1793" s="107"/>
      <c r="Z1793" s="107"/>
      <c r="AA1793" s="107"/>
      <c r="AB1793" s="107"/>
      <c r="AC1793" s="107"/>
      <c r="AD1793" s="107" t="s">
        <v>1331</v>
      </c>
      <c r="AE1793" s="110"/>
      <c r="AF1793" s="106"/>
      <c r="AG1793" s="108">
        <v>8</v>
      </c>
      <c r="AH1793" s="108">
        <v>8</v>
      </c>
      <c r="AI1793" s="108">
        <v>3.12</v>
      </c>
      <c r="AJ1793" s="107" t="s">
        <v>1267</v>
      </c>
      <c r="AK1793" s="97">
        <v>2.82</v>
      </c>
      <c r="AL1793" s="108">
        <v>0.23</v>
      </c>
      <c r="AM1793" s="111"/>
      <c r="AN1793" s="112">
        <v>16</v>
      </c>
      <c r="AO1793" s="113" t="s">
        <v>1266</v>
      </c>
      <c r="AP1793" s="113" t="s">
        <v>1267</v>
      </c>
      <c r="AQ1793" s="113" t="s">
        <v>1261</v>
      </c>
      <c r="AR1793" s="114" t="s">
        <v>1267</v>
      </c>
      <c r="AS1793" s="114"/>
      <c r="AT1793" s="107"/>
    </row>
    <row r="1794" spans="1:46" x14ac:dyDescent="0.25">
      <c r="A1794" s="106" t="s">
        <v>3087</v>
      </c>
      <c r="B1794" s="107" t="s">
        <v>1269</v>
      </c>
      <c r="C1794" s="107" t="s">
        <v>1257</v>
      </c>
      <c r="D1794" s="107" t="s">
        <v>34</v>
      </c>
      <c r="E1794" s="107" t="s">
        <v>22</v>
      </c>
      <c r="F1794" s="107" t="s">
        <v>45</v>
      </c>
      <c r="G1794" s="107" t="s">
        <v>2373</v>
      </c>
      <c r="H1794" s="107" t="s">
        <v>2711</v>
      </c>
      <c r="I1794" s="107" t="s">
        <v>2386</v>
      </c>
      <c r="J1794" s="107"/>
      <c r="K1794" s="107" t="s">
        <v>2050</v>
      </c>
      <c r="L1794" s="108">
        <v>487</v>
      </c>
      <c r="M1794" s="93">
        <v>250</v>
      </c>
      <c r="N1794" s="108">
        <v>436</v>
      </c>
      <c r="O1794" s="107" t="s">
        <v>3349</v>
      </c>
      <c r="P1794" s="107"/>
      <c r="Q1794" s="107" t="s">
        <v>1259</v>
      </c>
      <c r="R1794" s="107" t="s">
        <v>2179</v>
      </c>
      <c r="S1794" s="107"/>
      <c r="T1794" s="93">
        <v>440</v>
      </c>
      <c r="U1794" s="109">
        <v>20</v>
      </c>
      <c r="V1794" s="110">
        <v>45200</v>
      </c>
      <c r="W1794" s="110">
        <v>45747</v>
      </c>
      <c r="X1794" s="107" t="s">
        <v>4586</v>
      </c>
      <c r="Y1794" s="107"/>
      <c r="Z1794" s="107"/>
      <c r="AA1794" s="107"/>
      <c r="AB1794" s="107"/>
      <c r="AC1794" s="107"/>
      <c r="AD1794" s="107" t="s">
        <v>1331</v>
      </c>
      <c r="AE1794" s="110"/>
      <c r="AF1794" s="106"/>
      <c r="AG1794" s="108">
        <v>8</v>
      </c>
      <c r="AH1794" s="108">
        <v>8</v>
      </c>
      <c r="AI1794" s="108">
        <v>3.12</v>
      </c>
      <c r="AJ1794" s="107" t="s">
        <v>1267</v>
      </c>
      <c r="AK1794" s="97">
        <v>2.82</v>
      </c>
      <c r="AL1794" s="108">
        <v>0.23</v>
      </c>
      <c r="AM1794" s="111"/>
      <c r="AN1794" s="112">
        <v>16</v>
      </c>
      <c r="AO1794" s="113" t="s">
        <v>1266</v>
      </c>
      <c r="AP1794" s="113" t="s">
        <v>1267</v>
      </c>
      <c r="AQ1794" s="113" t="s">
        <v>1261</v>
      </c>
      <c r="AR1794" s="114" t="s">
        <v>1267</v>
      </c>
      <c r="AS1794" s="114"/>
      <c r="AT1794" s="107"/>
    </row>
    <row r="1795" spans="1:46" x14ac:dyDescent="0.25">
      <c r="A1795" s="106" t="s">
        <v>3089</v>
      </c>
      <c r="B1795" s="107" t="s">
        <v>1271</v>
      </c>
      <c r="C1795" s="107" t="s">
        <v>1257</v>
      </c>
      <c r="D1795" s="107" t="s">
        <v>34</v>
      </c>
      <c r="E1795" s="107" t="s">
        <v>22</v>
      </c>
      <c r="F1795" s="107" t="s">
        <v>45</v>
      </c>
      <c r="G1795" s="107" t="s">
        <v>2373</v>
      </c>
      <c r="H1795" s="107" t="s">
        <v>2711</v>
      </c>
      <c r="I1795" s="107" t="s">
        <v>2386</v>
      </c>
      <c r="J1795" s="107"/>
      <c r="K1795" s="107" t="s">
        <v>2050</v>
      </c>
      <c r="L1795" s="108">
        <v>487</v>
      </c>
      <c r="M1795" s="93">
        <v>250</v>
      </c>
      <c r="N1795" s="108">
        <v>436</v>
      </c>
      <c r="O1795" s="107" t="s">
        <v>3349</v>
      </c>
      <c r="P1795" s="107"/>
      <c r="Q1795" s="107" t="s">
        <v>1259</v>
      </c>
      <c r="R1795" s="107" t="s">
        <v>2179</v>
      </c>
      <c r="S1795" s="107"/>
      <c r="T1795" s="93">
        <v>440</v>
      </c>
      <c r="U1795" s="109">
        <v>20</v>
      </c>
      <c r="V1795" s="110">
        <v>45200</v>
      </c>
      <c r="W1795" s="110">
        <v>45747</v>
      </c>
      <c r="X1795" s="107" t="s">
        <v>4586</v>
      </c>
      <c r="Y1795" s="107"/>
      <c r="Z1795" s="107"/>
      <c r="AA1795" s="107"/>
      <c r="AB1795" s="107"/>
      <c r="AC1795" s="107"/>
      <c r="AD1795" s="107" t="s">
        <v>1331</v>
      </c>
      <c r="AE1795" s="110"/>
      <c r="AF1795" s="106"/>
      <c r="AG1795" s="108">
        <v>8</v>
      </c>
      <c r="AH1795" s="108">
        <v>8</v>
      </c>
      <c r="AI1795" s="108">
        <v>3.12</v>
      </c>
      <c r="AJ1795" s="107" t="s">
        <v>1267</v>
      </c>
      <c r="AK1795" s="97">
        <v>2.82</v>
      </c>
      <c r="AL1795" s="108">
        <v>0.23</v>
      </c>
      <c r="AM1795" s="111"/>
      <c r="AN1795" s="112">
        <v>16</v>
      </c>
      <c r="AO1795" s="113" t="s">
        <v>1266</v>
      </c>
      <c r="AP1795" s="113" t="s">
        <v>1267</v>
      </c>
      <c r="AQ1795" s="113" t="s">
        <v>1261</v>
      </c>
      <c r="AR1795" s="114" t="s">
        <v>1267</v>
      </c>
      <c r="AS1795" s="114"/>
      <c r="AT1795" s="107"/>
    </row>
    <row r="1796" spans="1:46" x14ac:dyDescent="0.25">
      <c r="A1796" s="106" t="s">
        <v>3090</v>
      </c>
      <c r="B1796" s="107" t="s">
        <v>1256</v>
      </c>
      <c r="C1796" s="107" t="s">
        <v>1257</v>
      </c>
      <c r="D1796" s="107" t="s">
        <v>34</v>
      </c>
      <c r="E1796" s="107" t="s">
        <v>22</v>
      </c>
      <c r="F1796" s="107" t="s">
        <v>45</v>
      </c>
      <c r="G1796" s="107" t="s">
        <v>2464</v>
      </c>
      <c r="H1796" s="107" t="s">
        <v>2617</v>
      </c>
      <c r="I1796" s="107" t="s">
        <v>2465</v>
      </c>
      <c r="J1796" s="107" t="s">
        <v>2466</v>
      </c>
      <c r="K1796" s="107"/>
      <c r="L1796" s="108">
        <v>649.73</v>
      </c>
      <c r="M1796" s="93">
        <v>200</v>
      </c>
      <c r="N1796" s="108">
        <v>603.75</v>
      </c>
      <c r="O1796" s="107" t="s">
        <v>3091</v>
      </c>
      <c r="P1796" s="107"/>
      <c r="Q1796" s="107" t="s">
        <v>1259</v>
      </c>
      <c r="R1796" s="107" t="s">
        <v>2052</v>
      </c>
      <c r="S1796" s="107"/>
      <c r="T1796" s="93">
        <v>3706.07</v>
      </c>
      <c r="U1796" s="109">
        <v>15</v>
      </c>
      <c r="V1796" s="110">
        <v>45200</v>
      </c>
      <c r="W1796" s="110">
        <v>45930</v>
      </c>
      <c r="X1796" s="107" t="s">
        <v>4342</v>
      </c>
      <c r="Y1796" s="107"/>
      <c r="Z1796" s="107"/>
      <c r="AA1796" s="107"/>
      <c r="AB1796" s="107"/>
      <c r="AC1796" s="107"/>
      <c r="AD1796" s="107" t="s">
        <v>1264</v>
      </c>
      <c r="AE1796" s="110">
        <v>44669</v>
      </c>
      <c r="AF1796" s="106" t="s">
        <v>3031</v>
      </c>
      <c r="AG1796" s="108">
        <v>0.18</v>
      </c>
      <c r="AH1796" s="108">
        <v>0.18</v>
      </c>
      <c r="AI1796" s="108">
        <v>0.22</v>
      </c>
      <c r="AJ1796" s="107" t="s">
        <v>1267</v>
      </c>
      <c r="AK1796" s="97">
        <v>514.91999999999996</v>
      </c>
      <c r="AL1796" s="108">
        <v>0.41733333333333333</v>
      </c>
      <c r="AM1796" s="111"/>
      <c r="AN1796" s="112">
        <v>10</v>
      </c>
      <c r="AO1796" s="113" t="s">
        <v>1266</v>
      </c>
      <c r="AP1796" s="113" t="s">
        <v>1267</v>
      </c>
      <c r="AQ1796" s="113" t="s">
        <v>4342</v>
      </c>
      <c r="AR1796" s="114" t="s">
        <v>1267</v>
      </c>
      <c r="AS1796" s="114"/>
      <c r="AT1796" s="107"/>
    </row>
    <row r="1797" spans="1:46" x14ac:dyDescent="0.25">
      <c r="A1797" s="106" t="s">
        <v>3092</v>
      </c>
      <c r="B1797" s="107" t="s">
        <v>1256</v>
      </c>
      <c r="C1797" s="107" t="s">
        <v>1257</v>
      </c>
      <c r="D1797" s="107" t="s">
        <v>34</v>
      </c>
      <c r="E1797" s="107" t="s">
        <v>22</v>
      </c>
      <c r="F1797" s="107" t="s">
        <v>45</v>
      </c>
      <c r="G1797" s="107" t="s">
        <v>2464</v>
      </c>
      <c r="H1797" s="107" t="s">
        <v>2711</v>
      </c>
      <c r="I1797" s="107" t="s">
        <v>2465</v>
      </c>
      <c r="J1797" s="107" t="s">
        <v>2466</v>
      </c>
      <c r="K1797" s="107"/>
      <c r="L1797" s="108">
        <v>526.59</v>
      </c>
      <c r="M1797" s="93">
        <v>200</v>
      </c>
      <c r="N1797" s="108">
        <v>489.57</v>
      </c>
      <c r="O1797" s="107" t="s">
        <v>3337</v>
      </c>
      <c r="P1797" s="107"/>
      <c r="Q1797" s="107" t="s">
        <v>1259</v>
      </c>
      <c r="R1797" s="107" t="s">
        <v>2179</v>
      </c>
      <c r="S1797" s="107"/>
      <c r="T1797" s="93">
        <v>7079.72</v>
      </c>
      <c r="U1797" s="109">
        <v>15</v>
      </c>
      <c r="V1797" s="110">
        <v>45200</v>
      </c>
      <c r="W1797" s="110">
        <v>45565</v>
      </c>
      <c r="X1797" s="107" t="s">
        <v>4342</v>
      </c>
      <c r="Y1797" s="107"/>
      <c r="Z1797" s="107"/>
      <c r="AA1797" s="107"/>
      <c r="AB1797" s="107"/>
      <c r="AC1797" s="107"/>
      <c r="AD1797" s="107" t="s">
        <v>1264</v>
      </c>
      <c r="AE1797" s="110">
        <v>44669</v>
      </c>
      <c r="AF1797" s="106" t="s">
        <v>3031</v>
      </c>
      <c r="AG1797" s="108">
        <v>0.13</v>
      </c>
      <c r="AH1797" s="108">
        <v>0.13</v>
      </c>
      <c r="AI1797" s="108">
        <v>0.09</v>
      </c>
      <c r="AJ1797" s="107" t="s">
        <v>1267</v>
      </c>
      <c r="AK1797" s="97">
        <v>1251.6500000000001</v>
      </c>
      <c r="AL1797" s="108">
        <v>0.33800000000000002</v>
      </c>
      <c r="AM1797" s="111"/>
      <c r="AN1797" s="112">
        <v>10</v>
      </c>
      <c r="AO1797" s="113" t="s">
        <v>1266</v>
      </c>
      <c r="AP1797" s="113" t="s">
        <v>1267</v>
      </c>
      <c r="AQ1797" s="113" t="s">
        <v>1261</v>
      </c>
      <c r="AR1797" s="114" t="s">
        <v>1267</v>
      </c>
      <c r="AS1797" s="114"/>
      <c r="AT1797" s="107"/>
    </row>
    <row r="1798" spans="1:46" x14ac:dyDescent="0.25">
      <c r="A1798" s="106" t="s">
        <v>3092</v>
      </c>
      <c r="B1798" s="107" t="s">
        <v>1256</v>
      </c>
      <c r="C1798" s="107" t="s">
        <v>1257</v>
      </c>
      <c r="D1798" s="107" t="s">
        <v>34</v>
      </c>
      <c r="E1798" s="107" t="s">
        <v>22</v>
      </c>
      <c r="F1798" s="107" t="s">
        <v>45</v>
      </c>
      <c r="G1798" s="107" t="s">
        <v>2464</v>
      </c>
      <c r="H1798" s="107" t="s">
        <v>3063</v>
      </c>
      <c r="I1798" s="107" t="s">
        <v>2465</v>
      </c>
      <c r="J1798" s="107" t="s">
        <v>2466</v>
      </c>
      <c r="K1798" s="107"/>
      <c r="L1798" s="108">
        <v>526.59</v>
      </c>
      <c r="M1798" s="93">
        <v>200</v>
      </c>
      <c r="N1798" s="108">
        <v>489.57</v>
      </c>
      <c r="O1798" s="107" t="s">
        <v>3093</v>
      </c>
      <c r="P1798" s="107"/>
      <c r="Q1798" s="107" t="s">
        <v>1321</v>
      </c>
      <c r="R1798" s="107" t="s">
        <v>2179</v>
      </c>
      <c r="S1798" s="107"/>
      <c r="T1798" s="93">
        <v>7079.72</v>
      </c>
      <c r="U1798" s="109">
        <v>15</v>
      </c>
      <c r="V1798" s="110">
        <v>45566</v>
      </c>
      <c r="W1798" s="110">
        <v>45930</v>
      </c>
      <c r="X1798" s="107" t="s">
        <v>4342</v>
      </c>
      <c r="Y1798" s="107"/>
      <c r="Z1798" s="107"/>
      <c r="AA1798" s="107"/>
      <c r="AB1798" s="107"/>
      <c r="AC1798" s="107"/>
      <c r="AD1798" s="107" t="s">
        <v>1264</v>
      </c>
      <c r="AE1798" s="110">
        <v>44669</v>
      </c>
      <c r="AF1798" s="106" t="s">
        <v>3031</v>
      </c>
      <c r="AG1798" s="108">
        <v>0.13</v>
      </c>
      <c r="AH1798" s="108">
        <v>0.13</v>
      </c>
      <c r="AI1798" s="108">
        <v>0.09</v>
      </c>
      <c r="AJ1798" s="107" t="s">
        <v>1267</v>
      </c>
      <c r="AK1798" s="97">
        <v>1251.6500000000001</v>
      </c>
      <c r="AL1798" s="108">
        <v>0.33800000000000002</v>
      </c>
      <c r="AM1798" s="111"/>
      <c r="AN1798" s="112">
        <v>10</v>
      </c>
      <c r="AO1798" s="113" t="s">
        <v>1266</v>
      </c>
      <c r="AP1798" s="113" t="s">
        <v>1267</v>
      </c>
      <c r="AQ1798" s="113" t="s">
        <v>4342</v>
      </c>
      <c r="AR1798" s="114" t="s">
        <v>1267</v>
      </c>
      <c r="AS1798" s="114"/>
      <c r="AT1798" s="107"/>
    </row>
    <row r="1799" spans="1:46" x14ac:dyDescent="0.25">
      <c r="A1799" s="106" t="s">
        <v>3094</v>
      </c>
      <c r="B1799" s="107" t="s">
        <v>1256</v>
      </c>
      <c r="C1799" s="107" t="s">
        <v>1257</v>
      </c>
      <c r="D1799" s="107" t="s">
        <v>34</v>
      </c>
      <c r="E1799" s="107" t="s">
        <v>22</v>
      </c>
      <c r="F1799" s="107" t="s">
        <v>45</v>
      </c>
      <c r="G1799" s="107" t="s">
        <v>2464</v>
      </c>
      <c r="H1799" s="107" t="s">
        <v>2617</v>
      </c>
      <c r="I1799" s="107" t="s">
        <v>2413</v>
      </c>
      <c r="J1799" s="107" t="s">
        <v>2414</v>
      </c>
      <c r="K1799" s="107"/>
      <c r="L1799" s="108">
        <v>5163.53</v>
      </c>
      <c r="M1799" s="93">
        <v>1200</v>
      </c>
      <c r="N1799" s="108">
        <v>4796.3500000000004</v>
      </c>
      <c r="O1799" s="107" t="s">
        <v>3095</v>
      </c>
      <c r="P1799" s="107"/>
      <c r="Q1799" s="107" t="s">
        <v>1259</v>
      </c>
      <c r="R1799" s="107" t="s">
        <v>2052</v>
      </c>
      <c r="S1799" s="107"/>
      <c r="T1799" s="93">
        <v>8843.6299999999992</v>
      </c>
      <c r="U1799" s="109">
        <v>15</v>
      </c>
      <c r="V1799" s="110">
        <v>45200</v>
      </c>
      <c r="W1799" s="110">
        <v>45930</v>
      </c>
      <c r="X1799" s="107" t="s">
        <v>4342</v>
      </c>
      <c r="Y1799" s="107"/>
      <c r="Z1799" s="107"/>
      <c r="AA1799" s="107"/>
      <c r="AB1799" s="107"/>
      <c r="AC1799" s="107" t="s">
        <v>2417</v>
      </c>
      <c r="AD1799" s="107" t="s">
        <v>1264</v>
      </c>
      <c r="AE1799" s="110">
        <v>44669</v>
      </c>
      <c r="AF1799" s="106" t="s">
        <v>3031</v>
      </c>
      <c r="AG1799" s="108">
        <v>2.2999999999999998</v>
      </c>
      <c r="AH1799" s="108">
        <v>2.29</v>
      </c>
      <c r="AI1799" s="108">
        <v>0.94</v>
      </c>
      <c r="AJ1799" s="107" t="s">
        <v>1267</v>
      </c>
      <c r="AK1799" s="97">
        <v>146.66213640526922</v>
      </c>
      <c r="AL1799" s="108">
        <v>2.2997209305238919</v>
      </c>
      <c r="AM1799" s="111"/>
      <c r="AN1799" s="112">
        <v>10</v>
      </c>
      <c r="AO1799" s="113" t="s">
        <v>1266</v>
      </c>
      <c r="AP1799" s="113" t="s">
        <v>1267</v>
      </c>
      <c r="AQ1799" s="113" t="s">
        <v>4342</v>
      </c>
      <c r="AR1799" s="114" t="s">
        <v>1267</v>
      </c>
      <c r="AS1799" s="114"/>
      <c r="AT1799" s="107"/>
    </row>
    <row r="1800" spans="1:46" x14ac:dyDescent="0.25">
      <c r="A1800" s="106" t="s">
        <v>3096</v>
      </c>
      <c r="B1800" s="107" t="s">
        <v>1256</v>
      </c>
      <c r="C1800" s="107" t="s">
        <v>1257</v>
      </c>
      <c r="D1800" s="107" t="s">
        <v>34</v>
      </c>
      <c r="E1800" s="107" t="s">
        <v>22</v>
      </c>
      <c r="F1800" s="107" t="s">
        <v>45</v>
      </c>
      <c r="G1800" s="107" t="s">
        <v>2464</v>
      </c>
      <c r="H1800" s="107" t="s">
        <v>2711</v>
      </c>
      <c r="I1800" s="107" t="s">
        <v>2413</v>
      </c>
      <c r="J1800" s="107" t="s">
        <v>2414</v>
      </c>
      <c r="K1800" s="107"/>
      <c r="L1800" s="108">
        <v>5442.44</v>
      </c>
      <c r="M1800" s="93">
        <v>1200</v>
      </c>
      <c r="N1800" s="108">
        <v>5055.51</v>
      </c>
      <c r="O1800" s="107" t="s">
        <v>3097</v>
      </c>
      <c r="P1800" s="107"/>
      <c r="Q1800" s="107" t="s">
        <v>1259</v>
      </c>
      <c r="R1800" s="107" t="s">
        <v>2179</v>
      </c>
      <c r="S1800" s="107"/>
      <c r="T1800" s="93">
        <v>9054.17</v>
      </c>
      <c r="U1800" s="109">
        <v>15</v>
      </c>
      <c r="V1800" s="110">
        <v>45200</v>
      </c>
      <c r="W1800" s="110">
        <v>45930</v>
      </c>
      <c r="X1800" s="107" t="s">
        <v>4342</v>
      </c>
      <c r="Y1800" s="107"/>
      <c r="Z1800" s="107"/>
      <c r="AA1800" s="107"/>
      <c r="AB1800" s="107"/>
      <c r="AC1800" s="107" t="s">
        <v>2417</v>
      </c>
      <c r="AD1800" s="107" t="s">
        <v>1264</v>
      </c>
      <c r="AE1800" s="110">
        <v>44669</v>
      </c>
      <c r="AF1800" s="106" t="s">
        <v>3031</v>
      </c>
      <c r="AG1800" s="108">
        <v>2.67</v>
      </c>
      <c r="AH1800" s="108">
        <v>2.65</v>
      </c>
      <c r="AI1800" s="108">
        <v>1.1200000000000001</v>
      </c>
      <c r="AJ1800" s="107" t="s">
        <v>26</v>
      </c>
      <c r="AK1800" s="97">
        <v>224.65738165787056</v>
      </c>
      <c r="AL1800" s="108">
        <v>2.3884046397626073</v>
      </c>
      <c r="AM1800" s="111"/>
      <c r="AN1800" s="112">
        <v>10</v>
      </c>
      <c r="AO1800" s="113" t="s">
        <v>1266</v>
      </c>
      <c r="AP1800" s="113" t="s">
        <v>1267</v>
      </c>
      <c r="AQ1800" s="113" t="s">
        <v>4342</v>
      </c>
      <c r="AR1800" s="114" t="s">
        <v>1267</v>
      </c>
      <c r="AS1800" s="114"/>
      <c r="AT1800" s="107"/>
    </row>
    <row r="1801" spans="1:46" x14ac:dyDescent="0.25">
      <c r="A1801" s="106" t="s">
        <v>3098</v>
      </c>
      <c r="B1801" s="107" t="s">
        <v>1256</v>
      </c>
      <c r="C1801" s="107" t="s">
        <v>1257</v>
      </c>
      <c r="D1801" s="107" t="s">
        <v>34</v>
      </c>
      <c r="E1801" s="107" t="s">
        <v>22</v>
      </c>
      <c r="F1801" s="107" t="s">
        <v>45</v>
      </c>
      <c r="G1801" s="107" t="s">
        <v>2464</v>
      </c>
      <c r="H1801" s="107" t="s">
        <v>2617</v>
      </c>
      <c r="I1801" s="107" t="s">
        <v>2413</v>
      </c>
      <c r="J1801" s="107" t="s">
        <v>2420</v>
      </c>
      <c r="K1801" s="107"/>
      <c r="L1801" s="108">
        <v>4943.53</v>
      </c>
      <c r="M1801" s="93">
        <v>1200</v>
      </c>
      <c r="N1801" s="108">
        <v>4591.8500000000004</v>
      </c>
      <c r="O1801" s="107" t="s">
        <v>3099</v>
      </c>
      <c r="P1801" s="107"/>
      <c r="Q1801" s="107" t="s">
        <v>1259</v>
      </c>
      <c r="R1801" s="107" t="s">
        <v>2052</v>
      </c>
      <c r="S1801" s="107"/>
      <c r="T1801" s="93">
        <v>10780.86</v>
      </c>
      <c r="U1801" s="109">
        <v>15</v>
      </c>
      <c r="V1801" s="110">
        <v>45200</v>
      </c>
      <c r="W1801" s="110">
        <v>45930</v>
      </c>
      <c r="X1801" s="107" t="s">
        <v>4342</v>
      </c>
      <c r="Y1801" s="107"/>
      <c r="Z1801" s="107"/>
      <c r="AA1801" s="107"/>
      <c r="AB1801" s="107"/>
      <c r="AC1801" s="107" t="s">
        <v>2422</v>
      </c>
      <c r="AD1801" s="107" t="s">
        <v>1264</v>
      </c>
      <c r="AE1801" s="110">
        <v>44669</v>
      </c>
      <c r="AF1801" s="106" t="s">
        <v>3031</v>
      </c>
      <c r="AG1801" s="108">
        <v>2.2999999999999998</v>
      </c>
      <c r="AH1801" s="108">
        <v>2.29</v>
      </c>
      <c r="AI1801" s="108">
        <v>0.78</v>
      </c>
      <c r="AJ1801" s="107" t="s">
        <v>1267</v>
      </c>
      <c r="AK1801" s="97">
        <v>121.0888321401786</v>
      </c>
      <c r="AL1801" s="108">
        <v>2.8278791839208606</v>
      </c>
      <c r="AM1801" s="111"/>
      <c r="AN1801" s="112">
        <v>10</v>
      </c>
      <c r="AO1801" s="113" t="s">
        <v>1266</v>
      </c>
      <c r="AP1801" s="113" t="s">
        <v>1267</v>
      </c>
      <c r="AQ1801" s="113" t="s">
        <v>4342</v>
      </c>
      <c r="AR1801" s="114" t="s">
        <v>1267</v>
      </c>
      <c r="AS1801" s="114"/>
      <c r="AT1801" s="107"/>
    </row>
    <row r="1802" spans="1:46" x14ac:dyDescent="0.25">
      <c r="A1802" s="106" t="s">
        <v>3100</v>
      </c>
      <c r="B1802" s="107" t="s">
        <v>1256</v>
      </c>
      <c r="C1802" s="107" t="s">
        <v>1257</v>
      </c>
      <c r="D1802" s="107" t="s">
        <v>34</v>
      </c>
      <c r="E1802" s="107" t="s">
        <v>22</v>
      </c>
      <c r="F1802" s="107" t="s">
        <v>45</v>
      </c>
      <c r="G1802" s="107" t="s">
        <v>2464</v>
      </c>
      <c r="H1802" s="107" t="s">
        <v>2711</v>
      </c>
      <c r="I1802" s="107" t="s">
        <v>2413</v>
      </c>
      <c r="J1802" s="107" t="s">
        <v>2420</v>
      </c>
      <c r="K1802" s="107"/>
      <c r="L1802" s="108">
        <v>5121.6499999999996</v>
      </c>
      <c r="M1802" s="93">
        <v>1200</v>
      </c>
      <c r="N1802" s="108">
        <v>4757.33</v>
      </c>
      <c r="O1802" s="107" t="s">
        <v>3101</v>
      </c>
      <c r="P1802" s="107"/>
      <c r="Q1802" s="107" t="s">
        <v>1259</v>
      </c>
      <c r="R1802" s="107" t="s">
        <v>2179</v>
      </c>
      <c r="S1802" s="107"/>
      <c r="T1802" s="93">
        <v>11244.63</v>
      </c>
      <c r="U1802" s="109">
        <v>15</v>
      </c>
      <c r="V1802" s="110">
        <v>45200</v>
      </c>
      <c r="W1802" s="110">
        <v>45930</v>
      </c>
      <c r="X1802" s="107" t="s">
        <v>4342</v>
      </c>
      <c r="Y1802" s="107"/>
      <c r="Z1802" s="107"/>
      <c r="AA1802" s="107"/>
      <c r="AB1802" s="107"/>
      <c r="AC1802" s="107" t="s">
        <v>2422</v>
      </c>
      <c r="AD1802" s="107" t="s">
        <v>1264</v>
      </c>
      <c r="AE1802" s="110">
        <v>44669</v>
      </c>
      <c r="AF1802" s="106" t="s">
        <v>3031</v>
      </c>
      <c r="AG1802" s="108">
        <v>2.67</v>
      </c>
      <c r="AH1802" s="108">
        <v>2.65</v>
      </c>
      <c r="AI1802" s="108">
        <v>0.91</v>
      </c>
      <c r="AJ1802" s="107" t="s">
        <v>1267</v>
      </c>
      <c r="AK1802" s="97">
        <v>187.97764508571171</v>
      </c>
      <c r="AL1802" s="108">
        <v>2.9180124258431404</v>
      </c>
      <c r="AM1802" s="111"/>
      <c r="AN1802" s="112">
        <v>10</v>
      </c>
      <c r="AO1802" s="113" t="s">
        <v>1266</v>
      </c>
      <c r="AP1802" s="113" t="s">
        <v>1267</v>
      </c>
      <c r="AQ1802" s="113" t="s">
        <v>4342</v>
      </c>
      <c r="AR1802" s="114" t="s">
        <v>1267</v>
      </c>
      <c r="AS1802" s="114"/>
      <c r="AT1802" s="107"/>
    </row>
    <row r="1803" spans="1:46" x14ac:dyDescent="0.25">
      <c r="A1803" s="106" t="s">
        <v>3102</v>
      </c>
      <c r="B1803" s="107" t="s">
        <v>1269</v>
      </c>
      <c r="C1803" s="107" t="s">
        <v>1257</v>
      </c>
      <c r="D1803" s="107" t="s">
        <v>34</v>
      </c>
      <c r="E1803" s="107" t="s">
        <v>22</v>
      </c>
      <c r="F1803" s="107" t="s">
        <v>45</v>
      </c>
      <c r="G1803" s="107" t="s">
        <v>2464</v>
      </c>
      <c r="H1803" s="107" t="s">
        <v>2617</v>
      </c>
      <c r="I1803" s="107" t="s">
        <v>2465</v>
      </c>
      <c r="J1803" s="107" t="s">
        <v>2466</v>
      </c>
      <c r="K1803" s="107"/>
      <c r="L1803" s="108">
        <v>653.39</v>
      </c>
      <c r="M1803" s="93">
        <v>200</v>
      </c>
      <c r="N1803" s="108">
        <v>607.62</v>
      </c>
      <c r="O1803" s="107" t="s">
        <v>3091</v>
      </c>
      <c r="P1803" s="107"/>
      <c r="Q1803" s="107" t="s">
        <v>1259</v>
      </c>
      <c r="R1803" s="107" t="s">
        <v>2052</v>
      </c>
      <c r="S1803" s="107"/>
      <c r="T1803" s="93">
        <v>3562.8</v>
      </c>
      <c r="U1803" s="109">
        <v>15</v>
      </c>
      <c r="V1803" s="110">
        <v>45200</v>
      </c>
      <c r="W1803" s="110">
        <v>45930</v>
      </c>
      <c r="X1803" s="107" t="s">
        <v>4342</v>
      </c>
      <c r="Y1803" s="107"/>
      <c r="Z1803" s="107"/>
      <c r="AA1803" s="107"/>
      <c r="AB1803" s="107"/>
      <c r="AC1803" s="107"/>
      <c r="AD1803" s="107" t="s">
        <v>1264</v>
      </c>
      <c r="AE1803" s="110">
        <v>44669</v>
      </c>
      <c r="AF1803" s="106" t="s">
        <v>3031</v>
      </c>
      <c r="AG1803" s="108">
        <v>0.15</v>
      </c>
      <c r="AH1803" s="108">
        <v>0.15</v>
      </c>
      <c r="AI1803" s="108">
        <v>0.21</v>
      </c>
      <c r="AJ1803" s="107" t="s">
        <v>1267</v>
      </c>
      <c r="AK1803" s="97">
        <v>490.74</v>
      </c>
      <c r="AL1803" s="108">
        <v>0.42</v>
      </c>
      <c r="AM1803" s="111"/>
      <c r="AN1803" s="112">
        <v>10</v>
      </c>
      <c r="AO1803" s="113" t="s">
        <v>1266</v>
      </c>
      <c r="AP1803" s="113" t="s">
        <v>1267</v>
      </c>
      <c r="AQ1803" s="113" t="s">
        <v>4342</v>
      </c>
      <c r="AR1803" s="114" t="s">
        <v>1267</v>
      </c>
      <c r="AS1803" s="114"/>
      <c r="AT1803" s="107"/>
    </row>
    <row r="1804" spans="1:46" x14ac:dyDescent="0.25">
      <c r="A1804" s="106" t="s">
        <v>3103</v>
      </c>
      <c r="B1804" s="107" t="s">
        <v>1269</v>
      </c>
      <c r="C1804" s="107" t="s">
        <v>1257</v>
      </c>
      <c r="D1804" s="107" t="s">
        <v>34</v>
      </c>
      <c r="E1804" s="107" t="s">
        <v>22</v>
      </c>
      <c r="F1804" s="107" t="s">
        <v>45</v>
      </c>
      <c r="G1804" s="107" t="s">
        <v>2464</v>
      </c>
      <c r="H1804" s="107" t="s">
        <v>2711</v>
      </c>
      <c r="I1804" s="107" t="s">
        <v>2465</v>
      </c>
      <c r="J1804" s="107" t="s">
        <v>2466</v>
      </c>
      <c r="K1804" s="107"/>
      <c r="L1804" s="108">
        <v>537.35</v>
      </c>
      <c r="M1804" s="93">
        <v>200</v>
      </c>
      <c r="N1804" s="108">
        <v>499.9</v>
      </c>
      <c r="O1804" s="107" t="s">
        <v>3337</v>
      </c>
      <c r="P1804" s="107"/>
      <c r="Q1804" s="107" t="s">
        <v>1259</v>
      </c>
      <c r="R1804" s="107" t="s">
        <v>2179</v>
      </c>
      <c r="S1804" s="107"/>
      <c r="T1804" s="93">
        <v>5981.72</v>
      </c>
      <c r="U1804" s="109">
        <v>15</v>
      </c>
      <c r="V1804" s="110">
        <v>45200</v>
      </c>
      <c r="W1804" s="110">
        <v>45565</v>
      </c>
      <c r="X1804" s="107" t="s">
        <v>4342</v>
      </c>
      <c r="Y1804" s="107"/>
      <c r="Z1804" s="107"/>
      <c r="AA1804" s="107"/>
      <c r="AB1804" s="107"/>
      <c r="AC1804" s="107"/>
      <c r="AD1804" s="107" t="s">
        <v>1264</v>
      </c>
      <c r="AE1804" s="110">
        <v>44669</v>
      </c>
      <c r="AF1804" s="106" t="s">
        <v>3031</v>
      </c>
      <c r="AG1804" s="108">
        <v>0.11</v>
      </c>
      <c r="AH1804" s="108">
        <v>0.11</v>
      </c>
      <c r="AI1804" s="108">
        <v>0.1</v>
      </c>
      <c r="AJ1804" s="107" t="s">
        <v>1267</v>
      </c>
      <c r="AK1804" s="97">
        <v>1031.01</v>
      </c>
      <c r="AL1804" s="108">
        <v>0.34533333333333333</v>
      </c>
      <c r="AM1804" s="111"/>
      <c r="AN1804" s="112">
        <v>10</v>
      </c>
      <c r="AO1804" s="113" t="s">
        <v>1266</v>
      </c>
      <c r="AP1804" s="113" t="s">
        <v>1267</v>
      </c>
      <c r="AQ1804" s="113" t="s">
        <v>1261</v>
      </c>
      <c r="AR1804" s="114" t="s">
        <v>1267</v>
      </c>
      <c r="AS1804" s="114"/>
      <c r="AT1804" s="107"/>
    </row>
    <row r="1805" spans="1:46" x14ac:dyDescent="0.25">
      <c r="A1805" s="106" t="s">
        <v>3103</v>
      </c>
      <c r="B1805" s="107" t="s">
        <v>1269</v>
      </c>
      <c r="C1805" s="107" t="s">
        <v>1257</v>
      </c>
      <c r="D1805" s="107" t="s">
        <v>34</v>
      </c>
      <c r="E1805" s="107" t="s">
        <v>22</v>
      </c>
      <c r="F1805" s="107" t="s">
        <v>45</v>
      </c>
      <c r="G1805" s="107" t="s">
        <v>2464</v>
      </c>
      <c r="H1805" s="107" t="s">
        <v>3063</v>
      </c>
      <c r="I1805" s="107" t="s">
        <v>2465</v>
      </c>
      <c r="J1805" s="107" t="s">
        <v>2466</v>
      </c>
      <c r="K1805" s="107"/>
      <c r="L1805" s="108">
        <v>537.35</v>
      </c>
      <c r="M1805" s="93">
        <v>200</v>
      </c>
      <c r="N1805" s="108">
        <v>499.9</v>
      </c>
      <c r="O1805" s="107" t="s">
        <v>3093</v>
      </c>
      <c r="P1805" s="107"/>
      <c r="Q1805" s="107" t="s">
        <v>1321</v>
      </c>
      <c r="R1805" s="107" t="s">
        <v>2179</v>
      </c>
      <c r="S1805" s="107"/>
      <c r="T1805" s="93">
        <v>5981.72</v>
      </c>
      <c r="U1805" s="109">
        <v>15</v>
      </c>
      <c r="V1805" s="110">
        <v>45566</v>
      </c>
      <c r="W1805" s="110">
        <v>45930</v>
      </c>
      <c r="X1805" s="107" t="s">
        <v>4342</v>
      </c>
      <c r="Y1805" s="107"/>
      <c r="Z1805" s="107"/>
      <c r="AA1805" s="107"/>
      <c r="AB1805" s="107"/>
      <c r="AC1805" s="107"/>
      <c r="AD1805" s="107" t="s">
        <v>1264</v>
      </c>
      <c r="AE1805" s="110">
        <v>44669</v>
      </c>
      <c r="AF1805" s="106" t="s">
        <v>3031</v>
      </c>
      <c r="AG1805" s="108">
        <v>0.11</v>
      </c>
      <c r="AH1805" s="108">
        <v>0.11</v>
      </c>
      <c r="AI1805" s="108">
        <v>0.1</v>
      </c>
      <c r="AJ1805" s="107" t="s">
        <v>1267</v>
      </c>
      <c r="AK1805" s="97">
        <v>1031.01</v>
      </c>
      <c r="AL1805" s="108">
        <v>0.34533333333333333</v>
      </c>
      <c r="AM1805" s="111"/>
      <c r="AN1805" s="112">
        <v>10</v>
      </c>
      <c r="AO1805" s="113" t="s">
        <v>1266</v>
      </c>
      <c r="AP1805" s="113" t="s">
        <v>1267</v>
      </c>
      <c r="AQ1805" s="113" t="s">
        <v>4342</v>
      </c>
      <c r="AR1805" s="114" t="s">
        <v>1267</v>
      </c>
      <c r="AS1805" s="114"/>
      <c r="AT1805" s="107"/>
    </row>
    <row r="1806" spans="1:46" x14ac:dyDescent="0.25">
      <c r="A1806" s="106" t="s">
        <v>3104</v>
      </c>
      <c r="B1806" s="107" t="s">
        <v>1269</v>
      </c>
      <c r="C1806" s="107" t="s">
        <v>1257</v>
      </c>
      <c r="D1806" s="107" t="s">
        <v>34</v>
      </c>
      <c r="E1806" s="107" t="s">
        <v>22</v>
      </c>
      <c r="F1806" s="107" t="s">
        <v>45</v>
      </c>
      <c r="G1806" s="107" t="s">
        <v>2464</v>
      </c>
      <c r="H1806" s="107" t="s">
        <v>2617</v>
      </c>
      <c r="I1806" s="107" t="s">
        <v>2413</v>
      </c>
      <c r="J1806" s="107" t="s">
        <v>2414</v>
      </c>
      <c r="K1806" s="107"/>
      <c r="L1806" s="108">
        <v>4593.97</v>
      </c>
      <c r="M1806" s="93">
        <v>1200</v>
      </c>
      <c r="N1806" s="108">
        <v>4270.8</v>
      </c>
      <c r="O1806" s="107" t="s">
        <v>3095</v>
      </c>
      <c r="P1806" s="107"/>
      <c r="Q1806" s="107" t="s">
        <v>1259</v>
      </c>
      <c r="R1806" s="107" t="s">
        <v>2052</v>
      </c>
      <c r="S1806" s="107"/>
      <c r="T1806" s="93">
        <v>8835.85</v>
      </c>
      <c r="U1806" s="109">
        <v>15</v>
      </c>
      <c r="V1806" s="110">
        <v>45200</v>
      </c>
      <c r="W1806" s="110">
        <v>45930</v>
      </c>
      <c r="X1806" s="107" t="s">
        <v>4342</v>
      </c>
      <c r="Y1806" s="107"/>
      <c r="Z1806" s="107"/>
      <c r="AA1806" s="107"/>
      <c r="AB1806" s="107"/>
      <c r="AC1806" s="107" t="s">
        <v>2417</v>
      </c>
      <c r="AD1806" s="107" t="s">
        <v>1264</v>
      </c>
      <c r="AE1806" s="110">
        <v>44669</v>
      </c>
      <c r="AF1806" s="106" t="s">
        <v>3031</v>
      </c>
      <c r="AG1806" s="108">
        <v>1.97</v>
      </c>
      <c r="AH1806" s="108">
        <v>1.96</v>
      </c>
      <c r="AI1806" s="108">
        <v>0.93</v>
      </c>
      <c r="AJ1806" s="107" t="s">
        <v>1267</v>
      </c>
      <c r="AK1806" s="97">
        <v>161.51278213055502</v>
      </c>
      <c r="AL1806" s="108">
        <v>2.0623767034671316</v>
      </c>
      <c r="AM1806" s="111"/>
      <c r="AN1806" s="112">
        <v>10</v>
      </c>
      <c r="AO1806" s="113" t="s">
        <v>1266</v>
      </c>
      <c r="AP1806" s="113" t="s">
        <v>1267</v>
      </c>
      <c r="AQ1806" s="113" t="s">
        <v>4342</v>
      </c>
      <c r="AR1806" s="114" t="s">
        <v>1267</v>
      </c>
      <c r="AS1806" s="114"/>
      <c r="AT1806" s="107"/>
    </row>
    <row r="1807" spans="1:46" x14ac:dyDescent="0.25">
      <c r="A1807" s="106" t="s">
        <v>3105</v>
      </c>
      <c r="B1807" s="107" t="s">
        <v>1269</v>
      </c>
      <c r="C1807" s="107" t="s">
        <v>1257</v>
      </c>
      <c r="D1807" s="107" t="s">
        <v>34</v>
      </c>
      <c r="E1807" s="107" t="s">
        <v>22</v>
      </c>
      <c r="F1807" s="107" t="s">
        <v>45</v>
      </c>
      <c r="G1807" s="107" t="s">
        <v>2464</v>
      </c>
      <c r="H1807" s="107" t="s">
        <v>2711</v>
      </c>
      <c r="I1807" s="107" t="s">
        <v>2413</v>
      </c>
      <c r="J1807" s="107" t="s">
        <v>2414</v>
      </c>
      <c r="K1807" s="107"/>
      <c r="L1807" s="108">
        <v>3595.13</v>
      </c>
      <c r="M1807" s="93">
        <v>1200</v>
      </c>
      <c r="N1807" s="108">
        <v>3342.24</v>
      </c>
      <c r="O1807" s="107" t="s">
        <v>3097</v>
      </c>
      <c r="P1807" s="107"/>
      <c r="Q1807" s="107" t="s">
        <v>1259</v>
      </c>
      <c r="R1807" s="107" t="s">
        <v>2179</v>
      </c>
      <c r="S1807" s="107"/>
      <c r="T1807" s="93">
        <v>8816.07</v>
      </c>
      <c r="U1807" s="109">
        <v>15</v>
      </c>
      <c r="V1807" s="110">
        <v>45200</v>
      </c>
      <c r="W1807" s="110">
        <v>45930</v>
      </c>
      <c r="X1807" s="107" t="s">
        <v>4342</v>
      </c>
      <c r="Y1807" s="107"/>
      <c r="Z1807" s="107"/>
      <c r="AA1807" s="107"/>
      <c r="AB1807" s="107"/>
      <c r="AC1807" s="107" t="s">
        <v>2417</v>
      </c>
      <c r="AD1807" s="107" t="s">
        <v>1264</v>
      </c>
      <c r="AE1807" s="110">
        <v>44669</v>
      </c>
      <c r="AF1807" s="106" t="s">
        <v>3031</v>
      </c>
      <c r="AG1807" s="108">
        <v>2.2799999999999998</v>
      </c>
      <c r="AH1807" s="108">
        <v>2.2599999999999998</v>
      </c>
      <c r="AI1807" s="108">
        <v>1.04</v>
      </c>
      <c r="AJ1807" s="107" t="s">
        <v>26</v>
      </c>
      <c r="AK1807" s="97">
        <v>298.8071976208854</v>
      </c>
      <c r="AL1807" s="108">
        <v>1.6198492800243709</v>
      </c>
      <c r="AM1807" s="111"/>
      <c r="AN1807" s="112">
        <v>10</v>
      </c>
      <c r="AO1807" s="113" t="s">
        <v>1266</v>
      </c>
      <c r="AP1807" s="113" t="s">
        <v>1267</v>
      </c>
      <c r="AQ1807" s="113" t="s">
        <v>4342</v>
      </c>
      <c r="AR1807" s="114" t="s">
        <v>1267</v>
      </c>
      <c r="AS1807" s="114"/>
      <c r="AT1807" s="107"/>
    </row>
    <row r="1808" spans="1:46" x14ac:dyDescent="0.25">
      <c r="A1808" s="106" t="s">
        <v>3106</v>
      </c>
      <c r="B1808" s="107" t="s">
        <v>1269</v>
      </c>
      <c r="C1808" s="107" t="s">
        <v>1257</v>
      </c>
      <c r="D1808" s="107" t="s">
        <v>34</v>
      </c>
      <c r="E1808" s="107" t="s">
        <v>22</v>
      </c>
      <c r="F1808" s="107" t="s">
        <v>45</v>
      </c>
      <c r="G1808" s="107" t="s">
        <v>2464</v>
      </c>
      <c r="H1808" s="107" t="s">
        <v>2617</v>
      </c>
      <c r="I1808" s="107" t="s">
        <v>2413</v>
      </c>
      <c r="J1808" s="107" t="s">
        <v>2420</v>
      </c>
      <c r="K1808" s="107"/>
      <c r="L1808" s="108">
        <v>4312.72</v>
      </c>
      <c r="M1808" s="93">
        <v>1200</v>
      </c>
      <c r="N1808" s="108">
        <v>4009.38</v>
      </c>
      <c r="O1808" s="107" t="s">
        <v>3099</v>
      </c>
      <c r="P1808" s="107"/>
      <c r="Q1808" s="107" t="s">
        <v>1259</v>
      </c>
      <c r="R1808" s="107" t="s">
        <v>2052</v>
      </c>
      <c r="S1808" s="107"/>
      <c r="T1808" s="93">
        <v>10767.08</v>
      </c>
      <c r="U1808" s="109">
        <v>15</v>
      </c>
      <c r="V1808" s="110">
        <v>45200</v>
      </c>
      <c r="W1808" s="110">
        <v>45930</v>
      </c>
      <c r="X1808" s="107" t="s">
        <v>4342</v>
      </c>
      <c r="Y1808" s="107"/>
      <c r="Z1808" s="107"/>
      <c r="AA1808" s="107"/>
      <c r="AB1808" s="107"/>
      <c r="AC1808" s="107" t="s">
        <v>2422</v>
      </c>
      <c r="AD1808" s="107" t="s">
        <v>1264</v>
      </c>
      <c r="AE1808" s="110">
        <v>44669</v>
      </c>
      <c r="AF1808" s="106" t="s">
        <v>3031</v>
      </c>
      <c r="AG1808" s="108">
        <v>1.97</v>
      </c>
      <c r="AH1808" s="108">
        <v>1.96</v>
      </c>
      <c r="AI1808" s="108">
        <v>0.72</v>
      </c>
      <c r="AJ1808" s="107" t="s">
        <v>1267</v>
      </c>
      <c r="AK1808" s="97">
        <v>137.36810109594396</v>
      </c>
      <c r="AL1808" s="108">
        <v>2.4731063816579404</v>
      </c>
      <c r="AM1808" s="111"/>
      <c r="AN1808" s="112">
        <v>10</v>
      </c>
      <c r="AO1808" s="113" t="s">
        <v>1266</v>
      </c>
      <c r="AP1808" s="113" t="s">
        <v>1267</v>
      </c>
      <c r="AQ1808" s="113" t="s">
        <v>4342</v>
      </c>
      <c r="AR1808" s="114" t="s">
        <v>1267</v>
      </c>
      <c r="AS1808" s="114"/>
      <c r="AT1808" s="107"/>
    </row>
    <row r="1809" spans="1:46" x14ac:dyDescent="0.25">
      <c r="A1809" s="106" t="s">
        <v>3107</v>
      </c>
      <c r="B1809" s="107" t="s">
        <v>1269</v>
      </c>
      <c r="C1809" s="107" t="s">
        <v>1257</v>
      </c>
      <c r="D1809" s="107" t="s">
        <v>34</v>
      </c>
      <c r="E1809" s="107" t="s">
        <v>22</v>
      </c>
      <c r="F1809" s="107" t="s">
        <v>45</v>
      </c>
      <c r="G1809" s="107" t="s">
        <v>2464</v>
      </c>
      <c r="H1809" s="107" t="s">
        <v>2711</v>
      </c>
      <c r="I1809" s="107" t="s">
        <v>2413</v>
      </c>
      <c r="J1809" s="107" t="s">
        <v>2420</v>
      </c>
      <c r="K1809" s="107"/>
      <c r="L1809" s="108">
        <v>3176.95</v>
      </c>
      <c r="M1809" s="93">
        <v>1200</v>
      </c>
      <c r="N1809" s="108">
        <v>2953.53</v>
      </c>
      <c r="O1809" s="107" t="s">
        <v>3101</v>
      </c>
      <c r="P1809" s="107"/>
      <c r="Q1809" s="107" t="s">
        <v>1259</v>
      </c>
      <c r="R1809" s="107" t="s">
        <v>2179</v>
      </c>
      <c r="S1809" s="107"/>
      <c r="T1809" s="93">
        <v>10999.54</v>
      </c>
      <c r="U1809" s="109">
        <v>15</v>
      </c>
      <c r="V1809" s="110">
        <v>45200</v>
      </c>
      <c r="W1809" s="110">
        <v>45930</v>
      </c>
      <c r="X1809" s="107" t="s">
        <v>4342</v>
      </c>
      <c r="Y1809" s="107"/>
      <c r="Z1809" s="107"/>
      <c r="AA1809" s="107"/>
      <c r="AB1809" s="107"/>
      <c r="AC1809" s="107" t="s">
        <v>2422</v>
      </c>
      <c r="AD1809" s="107" t="s">
        <v>1264</v>
      </c>
      <c r="AE1809" s="110">
        <v>44669</v>
      </c>
      <c r="AF1809" s="106" t="s">
        <v>3031</v>
      </c>
      <c r="AG1809" s="108">
        <v>2.2799999999999998</v>
      </c>
      <c r="AH1809" s="108">
        <v>2.2599999999999998</v>
      </c>
      <c r="AI1809" s="108">
        <v>0.84</v>
      </c>
      <c r="AJ1809" s="107" t="s">
        <v>1267</v>
      </c>
      <c r="AK1809" s="97">
        <v>272.39835808748376</v>
      </c>
      <c r="AL1809" s="108">
        <v>1.8263070896691846</v>
      </c>
      <c r="AM1809" s="111"/>
      <c r="AN1809" s="112">
        <v>10</v>
      </c>
      <c r="AO1809" s="113" t="s">
        <v>1266</v>
      </c>
      <c r="AP1809" s="113" t="s">
        <v>1267</v>
      </c>
      <c r="AQ1809" s="113" t="s">
        <v>4342</v>
      </c>
      <c r="AR1809" s="114" t="s">
        <v>1267</v>
      </c>
      <c r="AS1809" s="114"/>
      <c r="AT1809" s="107"/>
    </row>
    <row r="1810" spans="1:46" x14ac:dyDescent="0.25">
      <c r="A1810" s="106" t="s">
        <v>3108</v>
      </c>
      <c r="B1810" s="107" t="s">
        <v>1271</v>
      </c>
      <c r="C1810" s="107" t="s">
        <v>1257</v>
      </c>
      <c r="D1810" s="107" t="s">
        <v>34</v>
      </c>
      <c r="E1810" s="107" t="s">
        <v>22</v>
      </c>
      <c r="F1810" s="107" t="s">
        <v>45</v>
      </c>
      <c r="G1810" s="107" t="s">
        <v>2464</v>
      </c>
      <c r="H1810" s="107" t="s">
        <v>2617</v>
      </c>
      <c r="I1810" s="107" t="s">
        <v>2465</v>
      </c>
      <c r="J1810" s="107" t="s">
        <v>2466</v>
      </c>
      <c r="K1810" s="107"/>
      <c r="L1810" s="108">
        <v>653.39</v>
      </c>
      <c r="M1810" s="93">
        <v>200</v>
      </c>
      <c r="N1810" s="108">
        <v>607.62</v>
      </c>
      <c r="O1810" s="107" t="s">
        <v>3091</v>
      </c>
      <c r="P1810" s="107"/>
      <c r="Q1810" s="107" t="s">
        <v>1259</v>
      </c>
      <c r="R1810" s="107" t="s">
        <v>2052</v>
      </c>
      <c r="S1810" s="107"/>
      <c r="T1810" s="93">
        <v>3562.8</v>
      </c>
      <c r="U1810" s="109">
        <v>15</v>
      </c>
      <c r="V1810" s="110">
        <v>45200</v>
      </c>
      <c r="W1810" s="110">
        <v>45930</v>
      </c>
      <c r="X1810" s="107" t="s">
        <v>4342</v>
      </c>
      <c r="Y1810" s="107"/>
      <c r="Z1810" s="107"/>
      <c r="AA1810" s="107"/>
      <c r="AB1810" s="107"/>
      <c r="AC1810" s="107"/>
      <c r="AD1810" s="107" t="s">
        <v>1264</v>
      </c>
      <c r="AE1810" s="110">
        <v>44669</v>
      </c>
      <c r="AF1810" s="106" t="s">
        <v>3031</v>
      </c>
      <c r="AG1810" s="108">
        <v>0.15</v>
      </c>
      <c r="AH1810" s="108">
        <v>0.15</v>
      </c>
      <c r="AI1810" s="108">
        <v>0.21</v>
      </c>
      <c r="AJ1810" s="107" t="s">
        <v>1267</v>
      </c>
      <c r="AK1810" s="97">
        <v>490.74</v>
      </c>
      <c r="AL1810" s="108">
        <v>0.42</v>
      </c>
      <c r="AM1810" s="111"/>
      <c r="AN1810" s="112">
        <v>10</v>
      </c>
      <c r="AO1810" s="113" t="s">
        <v>1266</v>
      </c>
      <c r="AP1810" s="113" t="s">
        <v>1267</v>
      </c>
      <c r="AQ1810" s="113" t="s">
        <v>4342</v>
      </c>
      <c r="AR1810" s="114" t="s">
        <v>1267</v>
      </c>
      <c r="AS1810" s="114"/>
      <c r="AT1810" s="107"/>
    </row>
    <row r="1811" spans="1:46" x14ac:dyDescent="0.25">
      <c r="A1811" s="106" t="s">
        <v>3109</v>
      </c>
      <c r="B1811" s="107" t="s">
        <v>1271</v>
      </c>
      <c r="C1811" s="107" t="s">
        <v>1257</v>
      </c>
      <c r="D1811" s="107" t="s">
        <v>34</v>
      </c>
      <c r="E1811" s="107" t="s">
        <v>22</v>
      </c>
      <c r="F1811" s="107" t="s">
        <v>45</v>
      </c>
      <c r="G1811" s="107" t="s">
        <v>2464</v>
      </c>
      <c r="H1811" s="107" t="s">
        <v>2711</v>
      </c>
      <c r="I1811" s="107" t="s">
        <v>2465</v>
      </c>
      <c r="J1811" s="107" t="s">
        <v>2466</v>
      </c>
      <c r="K1811" s="107"/>
      <c r="L1811" s="108">
        <v>537.35</v>
      </c>
      <c r="M1811" s="93">
        <v>200</v>
      </c>
      <c r="N1811" s="108">
        <v>499.9</v>
      </c>
      <c r="O1811" s="107" t="s">
        <v>3337</v>
      </c>
      <c r="P1811" s="107"/>
      <c r="Q1811" s="107" t="s">
        <v>1259</v>
      </c>
      <c r="R1811" s="107" t="s">
        <v>2179</v>
      </c>
      <c r="S1811" s="107"/>
      <c r="T1811" s="93">
        <v>5981.72</v>
      </c>
      <c r="U1811" s="109">
        <v>15</v>
      </c>
      <c r="V1811" s="110">
        <v>45200</v>
      </c>
      <c r="W1811" s="110">
        <v>45565</v>
      </c>
      <c r="X1811" s="107" t="s">
        <v>4342</v>
      </c>
      <c r="Y1811" s="107"/>
      <c r="Z1811" s="107"/>
      <c r="AA1811" s="107"/>
      <c r="AB1811" s="107"/>
      <c r="AC1811" s="107"/>
      <c r="AD1811" s="107" t="s">
        <v>1264</v>
      </c>
      <c r="AE1811" s="110">
        <v>44669</v>
      </c>
      <c r="AF1811" s="106" t="s">
        <v>3031</v>
      </c>
      <c r="AG1811" s="108">
        <v>0.11</v>
      </c>
      <c r="AH1811" s="108">
        <v>0.11</v>
      </c>
      <c r="AI1811" s="108">
        <v>0.1</v>
      </c>
      <c r="AJ1811" s="107" t="s">
        <v>1267</v>
      </c>
      <c r="AK1811" s="97">
        <v>1031.01</v>
      </c>
      <c r="AL1811" s="108">
        <v>0.34533333333333333</v>
      </c>
      <c r="AM1811" s="111"/>
      <c r="AN1811" s="112">
        <v>10</v>
      </c>
      <c r="AO1811" s="113" t="s">
        <v>1266</v>
      </c>
      <c r="AP1811" s="113" t="s">
        <v>1267</v>
      </c>
      <c r="AQ1811" s="113" t="s">
        <v>1261</v>
      </c>
      <c r="AR1811" s="114" t="s">
        <v>1267</v>
      </c>
      <c r="AS1811" s="114"/>
      <c r="AT1811" s="107"/>
    </row>
    <row r="1812" spans="1:46" x14ac:dyDescent="0.25">
      <c r="A1812" s="106" t="s">
        <v>3109</v>
      </c>
      <c r="B1812" s="107" t="s">
        <v>1271</v>
      </c>
      <c r="C1812" s="107" t="s">
        <v>1257</v>
      </c>
      <c r="D1812" s="107" t="s">
        <v>34</v>
      </c>
      <c r="E1812" s="107" t="s">
        <v>22</v>
      </c>
      <c r="F1812" s="107" t="s">
        <v>45</v>
      </c>
      <c r="G1812" s="107" t="s">
        <v>2464</v>
      </c>
      <c r="H1812" s="107" t="s">
        <v>3063</v>
      </c>
      <c r="I1812" s="107" t="s">
        <v>2465</v>
      </c>
      <c r="J1812" s="107" t="s">
        <v>2466</v>
      </c>
      <c r="K1812" s="107"/>
      <c r="L1812" s="108">
        <v>537.35</v>
      </c>
      <c r="M1812" s="93">
        <v>200</v>
      </c>
      <c r="N1812" s="108">
        <v>499.9</v>
      </c>
      <c r="O1812" s="107" t="s">
        <v>3093</v>
      </c>
      <c r="P1812" s="107"/>
      <c r="Q1812" s="107" t="s">
        <v>1321</v>
      </c>
      <c r="R1812" s="107" t="s">
        <v>2179</v>
      </c>
      <c r="S1812" s="107"/>
      <c r="T1812" s="93">
        <v>5981.72</v>
      </c>
      <c r="U1812" s="109">
        <v>15</v>
      </c>
      <c r="V1812" s="110">
        <v>45566</v>
      </c>
      <c r="W1812" s="110">
        <v>45930</v>
      </c>
      <c r="X1812" s="107" t="s">
        <v>4342</v>
      </c>
      <c r="Y1812" s="107"/>
      <c r="Z1812" s="107"/>
      <c r="AA1812" s="107"/>
      <c r="AB1812" s="107"/>
      <c r="AC1812" s="107"/>
      <c r="AD1812" s="107" t="s">
        <v>1264</v>
      </c>
      <c r="AE1812" s="110">
        <v>44669</v>
      </c>
      <c r="AF1812" s="106" t="s">
        <v>3031</v>
      </c>
      <c r="AG1812" s="108">
        <v>0.11</v>
      </c>
      <c r="AH1812" s="108">
        <v>0.11</v>
      </c>
      <c r="AI1812" s="108">
        <v>0.1</v>
      </c>
      <c r="AJ1812" s="107" t="s">
        <v>1267</v>
      </c>
      <c r="AK1812" s="97">
        <v>1031.01</v>
      </c>
      <c r="AL1812" s="108">
        <v>0.34533333333333333</v>
      </c>
      <c r="AM1812" s="111"/>
      <c r="AN1812" s="112">
        <v>10</v>
      </c>
      <c r="AO1812" s="113" t="s">
        <v>1266</v>
      </c>
      <c r="AP1812" s="113" t="s">
        <v>1267</v>
      </c>
      <c r="AQ1812" s="113" t="s">
        <v>4342</v>
      </c>
      <c r="AR1812" s="114" t="s">
        <v>1267</v>
      </c>
      <c r="AS1812" s="114"/>
      <c r="AT1812" s="107"/>
    </row>
    <row r="1813" spans="1:46" x14ac:dyDescent="0.25">
      <c r="A1813" s="106" t="s">
        <v>3110</v>
      </c>
      <c r="B1813" s="107" t="s">
        <v>1271</v>
      </c>
      <c r="C1813" s="107" t="s">
        <v>1257</v>
      </c>
      <c r="D1813" s="107" t="s">
        <v>34</v>
      </c>
      <c r="E1813" s="107" t="s">
        <v>22</v>
      </c>
      <c r="F1813" s="107" t="s">
        <v>45</v>
      </c>
      <c r="G1813" s="107" t="s">
        <v>2464</v>
      </c>
      <c r="H1813" s="107" t="s">
        <v>2617</v>
      </c>
      <c r="I1813" s="107" t="s">
        <v>2413</v>
      </c>
      <c r="J1813" s="107" t="s">
        <v>2414</v>
      </c>
      <c r="K1813" s="107"/>
      <c r="L1813" s="108">
        <v>4592.72</v>
      </c>
      <c r="M1813" s="93">
        <v>1200</v>
      </c>
      <c r="N1813" s="108">
        <v>4270.8</v>
      </c>
      <c r="O1813" s="107" t="s">
        <v>3095</v>
      </c>
      <c r="P1813" s="107"/>
      <c r="Q1813" s="107" t="s">
        <v>1259</v>
      </c>
      <c r="R1813" s="107" t="s">
        <v>2052</v>
      </c>
      <c r="S1813" s="107"/>
      <c r="T1813" s="93">
        <v>8821.42</v>
      </c>
      <c r="U1813" s="109">
        <v>15</v>
      </c>
      <c r="V1813" s="110">
        <v>45200</v>
      </c>
      <c r="W1813" s="110">
        <v>45930</v>
      </c>
      <c r="X1813" s="107" t="s">
        <v>4342</v>
      </c>
      <c r="Y1813" s="107"/>
      <c r="Z1813" s="107"/>
      <c r="AA1813" s="107"/>
      <c r="AB1813" s="107"/>
      <c r="AC1813" s="107" t="s">
        <v>2417</v>
      </c>
      <c r="AD1813" s="107" t="s">
        <v>1264</v>
      </c>
      <c r="AE1813" s="110">
        <v>44669</v>
      </c>
      <c r="AF1813" s="106" t="s">
        <v>3031</v>
      </c>
      <c r="AG1813" s="108">
        <v>1.62</v>
      </c>
      <c r="AH1813" s="108">
        <v>1.61</v>
      </c>
      <c r="AI1813" s="108">
        <v>0.81</v>
      </c>
      <c r="AJ1813" s="107" t="s">
        <v>1267</v>
      </c>
      <c r="AK1813" s="97">
        <v>162.5644420501599</v>
      </c>
      <c r="AL1813" s="108">
        <v>2.0616349061427539</v>
      </c>
      <c r="AM1813" s="111"/>
      <c r="AN1813" s="112">
        <v>10</v>
      </c>
      <c r="AO1813" s="113" t="s">
        <v>1266</v>
      </c>
      <c r="AP1813" s="113" t="s">
        <v>1267</v>
      </c>
      <c r="AQ1813" s="113" t="s">
        <v>4342</v>
      </c>
      <c r="AR1813" s="114" t="s">
        <v>1267</v>
      </c>
      <c r="AS1813" s="114"/>
      <c r="AT1813" s="107"/>
    </row>
    <row r="1814" spans="1:46" x14ac:dyDescent="0.25">
      <c r="A1814" s="106" t="s">
        <v>3111</v>
      </c>
      <c r="B1814" s="107" t="s">
        <v>1271</v>
      </c>
      <c r="C1814" s="107" t="s">
        <v>1257</v>
      </c>
      <c r="D1814" s="107" t="s">
        <v>34</v>
      </c>
      <c r="E1814" s="107" t="s">
        <v>22</v>
      </c>
      <c r="F1814" s="107" t="s">
        <v>45</v>
      </c>
      <c r="G1814" s="107" t="s">
        <v>2464</v>
      </c>
      <c r="H1814" s="107" t="s">
        <v>2711</v>
      </c>
      <c r="I1814" s="107" t="s">
        <v>2413</v>
      </c>
      <c r="J1814" s="107" t="s">
        <v>2414</v>
      </c>
      <c r="K1814" s="107"/>
      <c r="L1814" s="108">
        <v>3594.18</v>
      </c>
      <c r="M1814" s="93">
        <v>1200</v>
      </c>
      <c r="N1814" s="108">
        <v>3342.24</v>
      </c>
      <c r="O1814" s="107" t="s">
        <v>3097</v>
      </c>
      <c r="P1814" s="107"/>
      <c r="Q1814" s="107" t="s">
        <v>1259</v>
      </c>
      <c r="R1814" s="107" t="s">
        <v>2179</v>
      </c>
      <c r="S1814" s="107"/>
      <c r="T1814" s="93">
        <v>8799.19</v>
      </c>
      <c r="U1814" s="109">
        <v>15</v>
      </c>
      <c r="V1814" s="110">
        <v>45200</v>
      </c>
      <c r="W1814" s="110">
        <v>45930</v>
      </c>
      <c r="X1814" s="107" t="s">
        <v>4342</v>
      </c>
      <c r="Y1814" s="107"/>
      <c r="Z1814" s="107"/>
      <c r="AA1814" s="107"/>
      <c r="AB1814" s="107"/>
      <c r="AC1814" s="107" t="s">
        <v>2417</v>
      </c>
      <c r="AD1814" s="107" t="s">
        <v>1264</v>
      </c>
      <c r="AE1814" s="110">
        <v>44669</v>
      </c>
      <c r="AF1814" s="106" t="s">
        <v>3031</v>
      </c>
      <c r="AG1814" s="108">
        <v>1.87</v>
      </c>
      <c r="AH1814" s="108">
        <v>1.85</v>
      </c>
      <c r="AI1814" s="108">
        <v>0.91</v>
      </c>
      <c r="AJ1814" s="107" t="s">
        <v>1267</v>
      </c>
      <c r="AK1814" s="97">
        <v>299.88709410069998</v>
      </c>
      <c r="AL1814" s="108">
        <v>1.6192784772580182</v>
      </c>
      <c r="AM1814" s="111"/>
      <c r="AN1814" s="112">
        <v>10</v>
      </c>
      <c r="AO1814" s="113" t="s">
        <v>1266</v>
      </c>
      <c r="AP1814" s="113" t="s">
        <v>1267</v>
      </c>
      <c r="AQ1814" s="113" t="s">
        <v>4342</v>
      </c>
      <c r="AR1814" s="114" t="s">
        <v>1267</v>
      </c>
      <c r="AS1814" s="114"/>
      <c r="AT1814" s="107"/>
    </row>
    <row r="1815" spans="1:46" x14ac:dyDescent="0.25">
      <c r="A1815" s="106" t="s">
        <v>3112</v>
      </c>
      <c r="B1815" s="107" t="s">
        <v>1271</v>
      </c>
      <c r="C1815" s="107" t="s">
        <v>1257</v>
      </c>
      <c r="D1815" s="107" t="s">
        <v>34</v>
      </c>
      <c r="E1815" s="107" t="s">
        <v>22</v>
      </c>
      <c r="F1815" s="107" t="s">
        <v>45</v>
      </c>
      <c r="G1815" s="107" t="s">
        <v>2464</v>
      </c>
      <c r="H1815" s="107" t="s">
        <v>2617</v>
      </c>
      <c r="I1815" s="107" t="s">
        <v>2413</v>
      </c>
      <c r="J1815" s="107" t="s">
        <v>2420</v>
      </c>
      <c r="K1815" s="107"/>
      <c r="L1815" s="108">
        <v>4311.4799999999996</v>
      </c>
      <c r="M1815" s="93">
        <v>1200</v>
      </c>
      <c r="N1815" s="108">
        <v>4009.38</v>
      </c>
      <c r="O1815" s="107" t="s">
        <v>3099</v>
      </c>
      <c r="P1815" s="107"/>
      <c r="Q1815" s="107" t="s">
        <v>1259</v>
      </c>
      <c r="R1815" s="107" t="s">
        <v>2052</v>
      </c>
      <c r="S1815" s="107"/>
      <c r="T1815" s="93">
        <v>10741.49</v>
      </c>
      <c r="U1815" s="109">
        <v>15</v>
      </c>
      <c r="V1815" s="110">
        <v>45200</v>
      </c>
      <c r="W1815" s="110">
        <v>45930</v>
      </c>
      <c r="X1815" s="107" t="s">
        <v>4342</v>
      </c>
      <c r="Y1815" s="107"/>
      <c r="Z1815" s="107"/>
      <c r="AA1815" s="107"/>
      <c r="AB1815" s="107"/>
      <c r="AC1815" s="107" t="s">
        <v>2422</v>
      </c>
      <c r="AD1815" s="107" t="s">
        <v>1264</v>
      </c>
      <c r="AE1815" s="110">
        <v>44669</v>
      </c>
      <c r="AF1815" s="106" t="s">
        <v>3031</v>
      </c>
      <c r="AG1815" s="108">
        <v>1.62</v>
      </c>
      <c r="AH1815" s="108">
        <v>1.61</v>
      </c>
      <c r="AI1815" s="108">
        <v>0.63</v>
      </c>
      <c r="AJ1815" s="107" t="s">
        <v>1267</v>
      </c>
      <c r="AK1815" s="97">
        <v>138.69313359491491</v>
      </c>
      <c r="AL1815" s="108">
        <v>2.4721078083366645</v>
      </c>
      <c r="AM1815" s="111"/>
      <c r="AN1815" s="112">
        <v>10</v>
      </c>
      <c r="AO1815" s="113" t="s">
        <v>1266</v>
      </c>
      <c r="AP1815" s="113" t="s">
        <v>1267</v>
      </c>
      <c r="AQ1815" s="113" t="s">
        <v>4342</v>
      </c>
      <c r="AR1815" s="114" t="s">
        <v>1267</v>
      </c>
      <c r="AS1815" s="114"/>
      <c r="AT1815" s="107"/>
    </row>
    <row r="1816" spans="1:46" x14ac:dyDescent="0.25">
      <c r="A1816" s="106" t="s">
        <v>3113</v>
      </c>
      <c r="B1816" s="107" t="s">
        <v>1271</v>
      </c>
      <c r="C1816" s="107" t="s">
        <v>1257</v>
      </c>
      <c r="D1816" s="107" t="s">
        <v>34</v>
      </c>
      <c r="E1816" s="107" t="s">
        <v>22</v>
      </c>
      <c r="F1816" s="107" t="s">
        <v>45</v>
      </c>
      <c r="G1816" s="107" t="s">
        <v>2464</v>
      </c>
      <c r="H1816" s="107" t="s">
        <v>2711</v>
      </c>
      <c r="I1816" s="107" t="s">
        <v>2413</v>
      </c>
      <c r="J1816" s="107" t="s">
        <v>2420</v>
      </c>
      <c r="K1816" s="107"/>
      <c r="L1816" s="108">
        <v>3176</v>
      </c>
      <c r="M1816" s="93">
        <v>1200</v>
      </c>
      <c r="N1816" s="108">
        <v>2953.53</v>
      </c>
      <c r="O1816" s="107" t="s">
        <v>3101</v>
      </c>
      <c r="P1816" s="107"/>
      <c r="Q1816" s="107" t="s">
        <v>1259</v>
      </c>
      <c r="R1816" s="107" t="s">
        <v>2179</v>
      </c>
      <c r="S1816" s="107"/>
      <c r="T1816" s="93">
        <v>10969.69</v>
      </c>
      <c r="U1816" s="109">
        <v>15</v>
      </c>
      <c r="V1816" s="110">
        <v>45200</v>
      </c>
      <c r="W1816" s="110">
        <v>45930</v>
      </c>
      <c r="X1816" s="107" t="s">
        <v>4342</v>
      </c>
      <c r="Y1816" s="107"/>
      <c r="Z1816" s="107"/>
      <c r="AA1816" s="107"/>
      <c r="AB1816" s="107"/>
      <c r="AC1816" s="107" t="s">
        <v>2422</v>
      </c>
      <c r="AD1816" s="107" t="s">
        <v>1264</v>
      </c>
      <c r="AE1816" s="110">
        <v>44669</v>
      </c>
      <c r="AF1816" s="106" t="s">
        <v>3031</v>
      </c>
      <c r="AG1816" s="108">
        <v>1.87</v>
      </c>
      <c r="AH1816" s="108">
        <v>1.85</v>
      </c>
      <c r="AI1816" s="108">
        <v>0.74</v>
      </c>
      <c r="AJ1816" s="107" t="s">
        <v>1267</v>
      </c>
      <c r="AK1816" s="97">
        <v>273.83686186969607</v>
      </c>
      <c r="AL1816" s="108">
        <v>1.8255387013298647</v>
      </c>
      <c r="AM1816" s="111"/>
      <c r="AN1816" s="112">
        <v>10</v>
      </c>
      <c r="AO1816" s="113" t="s">
        <v>1266</v>
      </c>
      <c r="AP1816" s="113" t="s">
        <v>1267</v>
      </c>
      <c r="AQ1816" s="113" t="s">
        <v>4342</v>
      </c>
      <c r="AR1816" s="114" t="s">
        <v>1267</v>
      </c>
      <c r="AS1816" s="114"/>
      <c r="AT1816" s="107"/>
    </row>
    <row r="1817" spans="1:46" x14ac:dyDescent="0.25">
      <c r="A1817" s="106" t="s">
        <v>3114</v>
      </c>
      <c r="B1817" s="107" t="s">
        <v>1256</v>
      </c>
      <c r="C1817" s="107" t="s">
        <v>1257</v>
      </c>
      <c r="D1817" s="107" t="s">
        <v>34</v>
      </c>
      <c r="E1817" s="107" t="s">
        <v>22</v>
      </c>
      <c r="F1817" s="107" t="s">
        <v>45</v>
      </c>
      <c r="G1817" s="107" t="s">
        <v>39</v>
      </c>
      <c r="H1817" s="107" t="s">
        <v>2711</v>
      </c>
      <c r="I1817" s="107" t="s">
        <v>2413</v>
      </c>
      <c r="J1817" s="107" t="s">
        <v>2414</v>
      </c>
      <c r="K1817" s="107"/>
      <c r="L1817" s="108">
        <v>5087.2708702581349</v>
      </c>
      <c r="M1817" s="93">
        <v>1000</v>
      </c>
      <c r="N1817" s="108">
        <v>4565.938887036179</v>
      </c>
      <c r="O1817" s="107" t="s">
        <v>3115</v>
      </c>
      <c r="P1817" s="107"/>
      <c r="Q1817" s="107" t="s">
        <v>1259</v>
      </c>
      <c r="R1817" s="107" t="s">
        <v>2179</v>
      </c>
      <c r="S1817" s="107"/>
      <c r="T1817" s="93">
        <v>6670.1</v>
      </c>
      <c r="U1817" s="109">
        <v>15</v>
      </c>
      <c r="V1817" s="110">
        <v>45200</v>
      </c>
      <c r="W1817" s="110">
        <v>45930</v>
      </c>
      <c r="X1817" s="107" t="s">
        <v>4342</v>
      </c>
      <c r="Y1817" s="107"/>
      <c r="Z1817" s="107"/>
      <c r="AA1817" s="107"/>
      <c r="AB1817" s="107"/>
      <c r="AC1817" s="107" t="s">
        <v>2417</v>
      </c>
      <c r="AD1817" s="107" t="s">
        <v>1264</v>
      </c>
      <c r="AE1817" s="110">
        <v>44957</v>
      </c>
      <c r="AF1817" s="106" t="s">
        <v>3031</v>
      </c>
      <c r="AG1817" s="108">
        <v>0.45148199999999999</v>
      </c>
      <c r="AH1817" s="108">
        <v>0.47</v>
      </c>
      <c r="AI1817" s="108">
        <v>0.31</v>
      </c>
      <c r="AJ1817" s="107" t="s">
        <v>1267</v>
      </c>
      <c r="AK1817" s="97">
        <v>140.26</v>
      </c>
      <c r="AL1817" s="108">
        <v>1.274</v>
      </c>
      <c r="AM1817" s="111"/>
      <c r="AN1817" s="112">
        <v>13</v>
      </c>
      <c r="AO1817" s="113" t="s">
        <v>1266</v>
      </c>
      <c r="AP1817" s="113" t="s">
        <v>1267</v>
      </c>
      <c r="AQ1817" s="113" t="s">
        <v>4342</v>
      </c>
      <c r="AR1817" s="114" t="s">
        <v>1267</v>
      </c>
      <c r="AS1817" s="114"/>
      <c r="AT1817" s="107"/>
    </row>
    <row r="1818" spans="1:46" x14ac:dyDescent="0.25">
      <c r="A1818" s="106" t="s">
        <v>3116</v>
      </c>
      <c r="B1818" s="107" t="s">
        <v>1269</v>
      </c>
      <c r="C1818" s="107" t="s">
        <v>1257</v>
      </c>
      <c r="D1818" s="107" t="s">
        <v>34</v>
      </c>
      <c r="E1818" s="107" t="s">
        <v>22</v>
      </c>
      <c r="F1818" s="107" t="s">
        <v>45</v>
      </c>
      <c r="G1818" s="107" t="s">
        <v>39</v>
      </c>
      <c r="H1818" s="107" t="s">
        <v>2711</v>
      </c>
      <c r="I1818" s="107" t="s">
        <v>2413</v>
      </c>
      <c r="J1818" s="107" t="s">
        <v>2414</v>
      </c>
      <c r="K1818" s="107"/>
      <c r="L1818" s="108">
        <v>3162.6496433539342</v>
      </c>
      <c r="M1818" s="93">
        <v>1000</v>
      </c>
      <c r="N1818" s="108">
        <v>2842.34</v>
      </c>
      <c r="O1818" s="107" t="s">
        <v>3115</v>
      </c>
      <c r="P1818" s="107"/>
      <c r="Q1818" s="107" t="s">
        <v>1259</v>
      </c>
      <c r="R1818" s="107" t="s">
        <v>2179</v>
      </c>
      <c r="S1818" s="107"/>
      <c r="T1818" s="93">
        <v>6250.71</v>
      </c>
      <c r="U1818" s="109">
        <v>15</v>
      </c>
      <c r="V1818" s="110">
        <v>45200</v>
      </c>
      <c r="W1818" s="110">
        <v>45930</v>
      </c>
      <c r="X1818" s="107" t="s">
        <v>4342</v>
      </c>
      <c r="Y1818" s="107"/>
      <c r="Z1818" s="107"/>
      <c r="AA1818" s="107"/>
      <c r="AB1818" s="107"/>
      <c r="AC1818" s="107" t="s">
        <v>2417</v>
      </c>
      <c r="AD1818" s="107" t="s">
        <v>1264</v>
      </c>
      <c r="AE1818" s="110">
        <v>44957</v>
      </c>
      <c r="AF1818" s="106" t="s">
        <v>3031</v>
      </c>
      <c r="AG1818" s="108">
        <v>0.77510199999999996</v>
      </c>
      <c r="AH1818" s="108">
        <v>0.81</v>
      </c>
      <c r="AI1818" s="108">
        <v>0.56000000000000005</v>
      </c>
      <c r="AJ1818" s="107" t="s">
        <v>1267</v>
      </c>
      <c r="AK1818" s="97">
        <v>68.23</v>
      </c>
      <c r="AL1818" s="108">
        <v>2.58</v>
      </c>
      <c r="AM1818" s="111"/>
      <c r="AN1818" s="112">
        <v>13</v>
      </c>
      <c r="AO1818" s="113" t="s">
        <v>1266</v>
      </c>
      <c r="AP1818" s="113" t="s">
        <v>1267</v>
      </c>
      <c r="AQ1818" s="113" t="s">
        <v>4342</v>
      </c>
      <c r="AR1818" s="114" t="s">
        <v>1267</v>
      </c>
      <c r="AS1818" s="114"/>
      <c r="AT1818" s="107"/>
    </row>
    <row r="1819" spans="1:46" x14ac:dyDescent="0.25">
      <c r="A1819" s="106" t="s">
        <v>3117</v>
      </c>
      <c r="B1819" s="107" t="s">
        <v>1271</v>
      </c>
      <c r="C1819" s="107" t="s">
        <v>1257</v>
      </c>
      <c r="D1819" s="107" t="s">
        <v>34</v>
      </c>
      <c r="E1819" s="107" t="s">
        <v>22</v>
      </c>
      <c r="F1819" s="107" t="s">
        <v>45</v>
      </c>
      <c r="G1819" s="107" t="s">
        <v>39</v>
      </c>
      <c r="H1819" s="107" t="s">
        <v>2711</v>
      </c>
      <c r="I1819" s="107" t="s">
        <v>2413</v>
      </c>
      <c r="J1819" s="107" t="s">
        <v>2414</v>
      </c>
      <c r="K1819" s="107"/>
      <c r="L1819" s="108">
        <v>3161.233259318311</v>
      </c>
      <c r="M1819" s="93">
        <v>1000</v>
      </c>
      <c r="N1819" s="108">
        <v>2842.3395529659201</v>
      </c>
      <c r="O1819" s="107" t="s">
        <v>3115</v>
      </c>
      <c r="P1819" s="107"/>
      <c r="Q1819" s="107" t="s">
        <v>1259</v>
      </c>
      <c r="R1819" s="107" t="s">
        <v>2179</v>
      </c>
      <c r="S1819" s="107"/>
      <c r="T1819" s="93">
        <v>6250.71</v>
      </c>
      <c r="U1819" s="109">
        <v>15</v>
      </c>
      <c r="V1819" s="110">
        <v>45200</v>
      </c>
      <c r="W1819" s="110">
        <v>45930</v>
      </c>
      <c r="X1819" s="107" t="s">
        <v>4342</v>
      </c>
      <c r="Y1819" s="107"/>
      <c r="Z1819" s="107"/>
      <c r="AA1819" s="107"/>
      <c r="AB1819" s="107"/>
      <c r="AC1819" s="107" t="s">
        <v>2417</v>
      </c>
      <c r="AD1819" s="107" t="s">
        <v>1264</v>
      </c>
      <c r="AE1819" s="110">
        <v>44957</v>
      </c>
      <c r="AF1819" s="106" t="s">
        <v>3031</v>
      </c>
      <c r="AG1819" s="108">
        <v>0.41739700000000002</v>
      </c>
      <c r="AH1819" s="108">
        <v>0.43</v>
      </c>
      <c r="AI1819" s="108">
        <v>0.34</v>
      </c>
      <c r="AJ1819" s="107" t="s">
        <v>1267</v>
      </c>
      <c r="AK1819" s="97">
        <v>124.64</v>
      </c>
      <c r="AL1819" s="108">
        <v>1.4813333333333332</v>
      </c>
      <c r="AM1819" s="111"/>
      <c r="AN1819" s="112">
        <v>13</v>
      </c>
      <c r="AO1819" s="113" t="s">
        <v>1266</v>
      </c>
      <c r="AP1819" s="113" t="s">
        <v>1267</v>
      </c>
      <c r="AQ1819" s="113" t="s">
        <v>4342</v>
      </c>
      <c r="AR1819" s="114" t="s">
        <v>1267</v>
      </c>
      <c r="AS1819" s="114"/>
      <c r="AT1819" s="107"/>
    </row>
    <row r="1820" spans="1:46" x14ac:dyDescent="0.25">
      <c r="A1820" s="106" t="s">
        <v>3118</v>
      </c>
      <c r="B1820" s="107" t="s">
        <v>1256</v>
      </c>
      <c r="C1820" s="107" t="s">
        <v>1257</v>
      </c>
      <c r="D1820" s="107" t="s">
        <v>34</v>
      </c>
      <c r="E1820" s="107" t="s">
        <v>22</v>
      </c>
      <c r="F1820" s="107" t="s">
        <v>45</v>
      </c>
      <c r="G1820" s="107" t="s">
        <v>39</v>
      </c>
      <c r="H1820" s="107" t="s">
        <v>2711</v>
      </c>
      <c r="I1820" s="107" t="s">
        <v>2413</v>
      </c>
      <c r="J1820" s="107" t="s">
        <v>2420</v>
      </c>
      <c r="K1820" s="107"/>
      <c r="L1820" s="108">
        <v>4755.3510539991894</v>
      </c>
      <c r="M1820" s="93">
        <v>1000</v>
      </c>
      <c r="N1820" s="108">
        <v>4267.7545776342877</v>
      </c>
      <c r="O1820" s="107" t="s">
        <v>3119</v>
      </c>
      <c r="P1820" s="107"/>
      <c r="Q1820" s="107" t="s">
        <v>1259</v>
      </c>
      <c r="R1820" s="107" t="s">
        <v>2179</v>
      </c>
      <c r="S1820" s="107"/>
      <c r="T1820" s="93">
        <v>4666.34</v>
      </c>
      <c r="U1820" s="109">
        <v>15</v>
      </c>
      <c r="V1820" s="110">
        <v>45200</v>
      </c>
      <c r="W1820" s="110">
        <v>45930</v>
      </c>
      <c r="X1820" s="107" t="s">
        <v>4342</v>
      </c>
      <c r="Y1820" s="107"/>
      <c r="Z1820" s="107"/>
      <c r="AA1820" s="107"/>
      <c r="AB1820" s="107"/>
      <c r="AC1820" s="107" t="s">
        <v>2422</v>
      </c>
      <c r="AD1820" s="107" t="s">
        <v>1264</v>
      </c>
      <c r="AE1820" s="110">
        <v>44957</v>
      </c>
      <c r="AF1820" s="106" t="s">
        <v>3031</v>
      </c>
      <c r="AG1820" s="108">
        <v>0.384353</v>
      </c>
      <c r="AH1820" s="108">
        <v>0.4</v>
      </c>
      <c r="AI1820" s="108">
        <v>0.32</v>
      </c>
      <c r="AJ1820" s="107" t="s">
        <v>1267</v>
      </c>
      <c r="AK1820" s="97">
        <v>126.33</v>
      </c>
      <c r="AL1820" s="108">
        <v>1.48</v>
      </c>
      <c r="AM1820" s="111"/>
      <c r="AN1820" s="112">
        <v>13</v>
      </c>
      <c r="AO1820" s="113" t="s">
        <v>1266</v>
      </c>
      <c r="AP1820" s="113" t="s">
        <v>1267</v>
      </c>
      <c r="AQ1820" s="113" t="s">
        <v>4342</v>
      </c>
      <c r="AR1820" s="114" t="s">
        <v>1267</v>
      </c>
      <c r="AS1820" s="114"/>
      <c r="AT1820" s="107"/>
    </row>
    <row r="1821" spans="1:46" x14ac:dyDescent="0.25">
      <c r="A1821" s="106" t="s">
        <v>3120</v>
      </c>
      <c r="B1821" s="107" t="s">
        <v>1269</v>
      </c>
      <c r="C1821" s="107" t="s">
        <v>1257</v>
      </c>
      <c r="D1821" s="107" t="s">
        <v>34</v>
      </c>
      <c r="E1821" s="107" t="s">
        <v>22</v>
      </c>
      <c r="F1821" s="107" t="s">
        <v>45</v>
      </c>
      <c r="G1821" s="107" t="s">
        <v>39</v>
      </c>
      <c r="H1821" s="107" t="s">
        <v>2711</v>
      </c>
      <c r="I1821" s="107" t="s">
        <v>2413</v>
      </c>
      <c r="J1821" s="107" t="s">
        <v>2420</v>
      </c>
      <c r="K1821" s="107"/>
      <c r="L1821" s="108">
        <v>2729.9642689704133</v>
      </c>
      <c r="M1821" s="93">
        <v>1000</v>
      </c>
      <c r="N1821" s="108">
        <v>2453.63</v>
      </c>
      <c r="O1821" s="107" t="s">
        <v>3119</v>
      </c>
      <c r="P1821" s="107"/>
      <c r="Q1821" s="107" t="s">
        <v>1259</v>
      </c>
      <c r="R1821" s="107" t="s">
        <v>2179</v>
      </c>
      <c r="S1821" s="107"/>
      <c r="T1821" s="93">
        <v>4359.17</v>
      </c>
      <c r="U1821" s="109">
        <v>15</v>
      </c>
      <c r="V1821" s="110">
        <v>45200</v>
      </c>
      <c r="W1821" s="110">
        <v>45930</v>
      </c>
      <c r="X1821" s="107" t="s">
        <v>4342</v>
      </c>
      <c r="Y1821" s="107"/>
      <c r="Z1821" s="107"/>
      <c r="AA1821" s="107"/>
      <c r="AB1821" s="107"/>
      <c r="AC1821" s="107" t="s">
        <v>2422</v>
      </c>
      <c r="AD1821" s="107" t="s">
        <v>1264</v>
      </c>
      <c r="AE1821" s="110">
        <v>44957</v>
      </c>
      <c r="AF1821" s="106" t="s">
        <v>3031</v>
      </c>
      <c r="AG1821" s="108">
        <v>0.83</v>
      </c>
      <c r="AH1821" s="108">
        <v>0.82</v>
      </c>
      <c r="AI1821" s="108">
        <v>0.81</v>
      </c>
      <c r="AJ1821" s="107" t="s">
        <v>1267</v>
      </c>
      <c r="AK1821" s="97">
        <v>88.8</v>
      </c>
      <c r="AL1821" s="108">
        <v>0.01</v>
      </c>
      <c r="AM1821" s="111"/>
      <c r="AN1821" s="112">
        <v>13</v>
      </c>
      <c r="AO1821" s="113" t="s">
        <v>1266</v>
      </c>
      <c r="AP1821" s="113" t="s">
        <v>1267</v>
      </c>
      <c r="AQ1821" s="113" t="s">
        <v>4342</v>
      </c>
      <c r="AR1821" s="114" t="s">
        <v>1267</v>
      </c>
      <c r="AS1821" s="114"/>
      <c r="AT1821" s="107"/>
    </row>
    <row r="1822" spans="1:46" x14ac:dyDescent="0.25">
      <c r="A1822" s="106" t="s">
        <v>3122</v>
      </c>
      <c r="B1822" s="107" t="s">
        <v>1271</v>
      </c>
      <c r="C1822" s="107" t="s">
        <v>1257</v>
      </c>
      <c r="D1822" s="107" t="s">
        <v>34</v>
      </c>
      <c r="E1822" s="107" t="s">
        <v>22</v>
      </c>
      <c r="F1822" s="107" t="s">
        <v>45</v>
      </c>
      <c r="G1822" s="107" t="s">
        <v>39</v>
      </c>
      <c r="H1822" s="107" t="s">
        <v>2711</v>
      </c>
      <c r="I1822" s="107" t="s">
        <v>2413</v>
      </c>
      <c r="J1822" s="107" t="s">
        <v>2420</v>
      </c>
      <c r="K1822" s="107"/>
      <c r="L1822" s="108">
        <v>2728.5478849347901</v>
      </c>
      <c r="M1822" s="93">
        <v>1000</v>
      </c>
      <c r="N1822" s="108">
        <v>2453.6312468363617</v>
      </c>
      <c r="O1822" s="107" t="s">
        <v>3119</v>
      </c>
      <c r="P1822" s="107"/>
      <c r="Q1822" s="107" t="s">
        <v>1259</v>
      </c>
      <c r="R1822" s="107" t="s">
        <v>2179</v>
      </c>
      <c r="S1822" s="107"/>
      <c r="T1822" s="93">
        <v>4359.17</v>
      </c>
      <c r="U1822" s="109">
        <v>15</v>
      </c>
      <c r="V1822" s="110">
        <v>45200</v>
      </c>
      <c r="W1822" s="110">
        <v>45930</v>
      </c>
      <c r="X1822" s="107" t="s">
        <v>4342</v>
      </c>
      <c r="Y1822" s="107"/>
      <c r="Z1822" s="107"/>
      <c r="AA1822" s="107"/>
      <c r="AB1822" s="107"/>
      <c r="AC1822" s="107" t="s">
        <v>2422</v>
      </c>
      <c r="AD1822" s="107" t="s">
        <v>1264</v>
      </c>
      <c r="AE1822" s="110">
        <v>44957</v>
      </c>
      <c r="AF1822" s="106" t="s">
        <v>3031</v>
      </c>
      <c r="AG1822" s="108">
        <v>0.72</v>
      </c>
      <c r="AH1822" s="108">
        <v>0.71</v>
      </c>
      <c r="AI1822" s="108">
        <v>0.76</v>
      </c>
      <c r="AJ1822" s="107" t="s">
        <v>1267</v>
      </c>
      <c r="AK1822" s="97">
        <v>95.3</v>
      </c>
      <c r="AL1822" s="108">
        <v>0.01</v>
      </c>
      <c r="AM1822" s="111"/>
      <c r="AN1822" s="112">
        <v>13</v>
      </c>
      <c r="AO1822" s="113" t="s">
        <v>1266</v>
      </c>
      <c r="AP1822" s="113" t="s">
        <v>1267</v>
      </c>
      <c r="AQ1822" s="113" t="s">
        <v>4342</v>
      </c>
      <c r="AR1822" s="114" t="s">
        <v>1267</v>
      </c>
      <c r="AS1822" s="114"/>
      <c r="AT1822" s="107"/>
    </row>
    <row r="1823" spans="1:46" x14ac:dyDescent="0.25">
      <c r="A1823" s="106" t="s">
        <v>3123</v>
      </c>
      <c r="B1823" s="107" t="s">
        <v>1256</v>
      </c>
      <c r="C1823" s="107" t="s">
        <v>1257</v>
      </c>
      <c r="D1823" s="107" t="s">
        <v>34</v>
      </c>
      <c r="E1823" s="107" t="s">
        <v>22</v>
      </c>
      <c r="F1823" s="107" t="s">
        <v>45</v>
      </c>
      <c r="G1823" s="107" t="s">
        <v>39</v>
      </c>
      <c r="H1823" s="107" t="s">
        <v>2617</v>
      </c>
      <c r="I1823" s="107" t="s">
        <v>2413</v>
      </c>
      <c r="J1823" s="107" t="s">
        <v>2414</v>
      </c>
      <c r="K1823" s="107"/>
      <c r="L1823" s="108">
        <v>4671.3134335955538</v>
      </c>
      <c r="M1823" s="93">
        <v>1000</v>
      </c>
      <c r="N1823" s="108">
        <v>4192.5979384340308</v>
      </c>
      <c r="O1823" s="107" t="s">
        <v>3124</v>
      </c>
      <c r="P1823" s="107"/>
      <c r="Q1823" s="107" t="s">
        <v>1259</v>
      </c>
      <c r="R1823" s="107" t="s">
        <v>2052</v>
      </c>
      <c r="S1823" s="107"/>
      <c r="T1823" s="93">
        <v>6192.51</v>
      </c>
      <c r="U1823" s="109">
        <v>15</v>
      </c>
      <c r="V1823" s="110">
        <v>45200</v>
      </c>
      <c r="W1823" s="110">
        <v>45930</v>
      </c>
      <c r="X1823" s="107" t="s">
        <v>4342</v>
      </c>
      <c r="Y1823" s="107"/>
      <c r="Z1823" s="107"/>
      <c r="AA1823" s="107"/>
      <c r="AB1823" s="107"/>
      <c r="AC1823" s="107" t="s">
        <v>2417</v>
      </c>
      <c r="AD1823" s="107" t="s">
        <v>1264</v>
      </c>
      <c r="AE1823" s="110">
        <v>44957</v>
      </c>
      <c r="AF1823" s="106" t="s">
        <v>3031</v>
      </c>
      <c r="AG1823" s="108">
        <v>0.58144099999999999</v>
      </c>
      <c r="AH1823" s="108">
        <v>0.61</v>
      </c>
      <c r="AI1823" s="108">
        <v>0.42</v>
      </c>
      <c r="AJ1823" s="107" t="s">
        <v>1267</v>
      </c>
      <c r="AK1823" s="97">
        <v>98.82</v>
      </c>
      <c r="AL1823" s="108">
        <v>1.6419999999999999</v>
      </c>
      <c r="AM1823" s="111"/>
      <c r="AN1823" s="112">
        <v>13</v>
      </c>
      <c r="AO1823" s="113" t="s">
        <v>1266</v>
      </c>
      <c r="AP1823" s="113" t="s">
        <v>1267</v>
      </c>
      <c r="AQ1823" s="113" t="s">
        <v>4342</v>
      </c>
      <c r="AR1823" s="114" t="s">
        <v>1267</v>
      </c>
      <c r="AS1823" s="114"/>
      <c r="AT1823" s="107"/>
    </row>
    <row r="1824" spans="1:46" x14ac:dyDescent="0.25">
      <c r="A1824" s="106" t="s">
        <v>3125</v>
      </c>
      <c r="B1824" s="107" t="s">
        <v>1269</v>
      </c>
      <c r="C1824" s="107" t="s">
        <v>1257</v>
      </c>
      <c r="D1824" s="107" t="s">
        <v>34</v>
      </c>
      <c r="E1824" s="107" t="s">
        <v>22</v>
      </c>
      <c r="F1824" s="107" t="s">
        <v>45</v>
      </c>
      <c r="G1824" s="107" t="s">
        <v>39</v>
      </c>
      <c r="H1824" s="107" t="s">
        <v>2617</v>
      </c>
      <c r="I1824" s="107" t="s">
        <v>2413</v>
      </c>
      <c r="J1824" s="107" t="s">
        <v>2414</v>
      </c>
      <c r="K1824" s="107"/>
      <c r="L1824" s="108">
        <v>4075.9760380252842</v>
      </c>
      <c r="M1824" s="93">
        <v>1000</v>
      </c>
      <c r="N1824" s="108">
        <v>3663.18</v>
      </c>
      <c r="O1824" s="107" t="s">
        <v>3124</v>
      </c>
      <c r="P1824" s="107"/>
      <c r="Q1824" s="107" t="s">
        <v>1259</v>
      </c>
      <c r="R1824" s="107" t="s">
        <v>2052</v>
      </c>
      <c r="S1824" s="107"/>
      <c r="T1824" s="93">
        <v>5803.15</v>
      </c>
      <c r="U1824" s="109">
        <v>15</v>
      </c>
      <c r="V1824" s="110">
        <v>45200</v>
      </c>
      <c r="W1824" s="110">
        <v>45930</v>
      </c>
      <c r="X1824" s="107" t="s">
        <v>4342</v>
      </c>
      <c r="Y1824" s="107"/>
      <c r="Z1824" s="107"/>
      <c r="AA1824" s="107"/>
      <c r="AB1824" s="107"/>
      <c r="AC1824" s="107" t="s">
        <v>2417</v>
      </c>
      <c r="AD1824" s="107" t="s">
        <v>1264</v>
      </c>
      <c r="AE1824" s="110">
        <v>44957</v>
      </c>
      <c r="AF1824" s="106" t="s">
        <v>3031</v>
      </c>
      <c r="AG1824" s="108">
        <v>0.72378200000000004</v>
      </c>
      <c r="AH1824" s="108">
        <v>0.75</v>
      </c>
      <c r="AI1824" s="108">
        <v>0.57999999999999996</v>
      </c>
      <c r="AJ1824" s="107" t="s">
        <v>1267</v>
      </c>
      <c r="AK1824" s="97">
        <v>66.209999999999994</v>
      </c>
      <c r="AL1824" s="108">
        <v>2.4106666666666663</v>
      </c>
      <c r="AM1824" s="111"/>
      <c r="AN1824" s="112">
        <v>13</v>
      </c>
      <c r="AO1824" s="113" t="s">
        <v>1266</v>
      </c>
      <c r="AP1824" s="113" t="s">
        <v>1267</v>
      </c>
      <c r="AQ1824" s="113" t="s">
        <v>4342</v>
      </c>
      <c r="AR1824" s="114" t="s">
        <v>1267</v>
      </c>
      <c r="AS1824" s="114"/>
      <c r="AT1824" s="107"/>
    </row>
    <row r="1825" spans="1:46" x14ac:dyDescent="0.25">
      <c r="A1825" s="106" t="s">
        <v>3126</v>
      </c>
      <c r="B1825" s="107" t="s">
        <v>1271</v>
      </c>
      <c r="C1825" s="107" t="s">
        <v>1257</v>
      </c>
      <c r="D1825" s="107" t="s">
        <v>34</v>
      </c>
      <c r="E1825" s="107" t="s">
        <v>22</v>
      </c>
      <c r="F1825" s="107" t="s">
        <v>45</v>
      </c>
      <c r="G1825" s="107" t="s">
        <v>39</v>
      </c>
      <c r="H1825" s="107" t="s">
        <v>2617</v>
      </c>
      <c r="I1825" s="107" t="s">
        <v>2413</v>
      </c>
      <c r="J1825" s="107" t="s">
        <v>2414</v>
      </c>
      <c r="K1825" s="107"/>
      <c r="L1825" s="108">
        <v>4074.1353498754565</v>
      </c>
      <c r="M1825" s="93">
        <v>1000</v>
      </c>
      <c r="N1825" s="108">
        <v>3663.1773615530919</v>
      </c>
      <c r="O1825" s="107" t="s">
        <v>3124</v>
      </c>
      <c r="P1825" s="107"/>
      <c r="Q1825" s="107" t="s">
        <v>1259</v>
      </c>
      <c r="R1825" s="107" t="s">
        <v>2052</v>
      </c>
      <c r="S1825" s="107"/>
      <c r="T1825" s="93">
        <v>5803.15</v>
      </c>
      <c r="U1825" s="109">
        <v>15</v>
      </c>
      <c r="V1825" s="110">
        <v>45200</v>
      </c>
      <c r="W1825" s="110">
        <v>45930</v>
      </c>
      <c r="X1825" s="107" t="s">
        <v>4342</v>
      </c>
      <c r="Y1825" s="107"/>
      <c r="Z1825" s="107"/>
      <c r="AA1825" s="107"/>
      <c r="AB1825" s="107"/>
      <c r="AC1825" s="107" t="s">
        <v>2417</v>
      </c>
      <c r="AD1825" s="107" t="s">
        <v>1264</v>
      </c>
      <c r="AE1825" s="110">
        <v>44957</v>
      </c>
      <c r="AF1825" s="106" t="s">
        <v>3031</v>
      </c>
      <c r="AG1825" s="108">
        <v>0.579237</v>
      </c>
      <c r="AH1825" s="108">
        <v>0.6</v>
      </c>
      <c r="AI1825" s="108">
        <v>0.5</v>
      </c>
      <c r="AJ1825" s="107" t="s">
        <v>1267</v>
      </c>
      <c r="AK1825" s="97">
        <v>80.09</v>
      </c>
      <c r="AL1825" s="108">
        <v>2.0533333333333332</v>
      </c>
      <c r="AM1825" s="111"/>
      <c r="AN1825" s="112">
        <v>13</v>
      </c>
      <c r="AO1825" s="113" t="s">
        <v>1266</v>
      </c>
      <c r="AP1825" s="113" t="s">
        <v>1267</v>
      </c>
      <c r="AQ1825" s="113" t="s">
        <v>4342</v>
      </c>
      <c r="AR1825" s="114" t="s">
        <v>1267</v>
      </c>
      <c r="AS1825" s="114"/>
      <c r="AT1825" s="107"/>
    </row>
    <row r="1826" spans="1:46" x14ac:dyDescent="0.25">
      <c r="A1826" s="106" t="s">
        <v>3127</v>
      </c>
      <c r="B1826" s="107" t="s">
        <v>1256</v>
      </c>
      <c r="C1826" s="107" t="s">
        <v>1257</v>
      </c>
      <c r="D1826" s="107" t="s">
        <v>34</v>
      </c>
      <c r="E1826" s="107" t="s">
        <v>22</v>
      </c>
      <c r="F1826" s="107" t="s">
        <v>45</v>
      </c>
      <c r="G1826" s="107" t="s">
        <v>39</v>
      </c>
      <c r="H1826" s="107" t="s">
        <v>2617</v>
      </c>
      <c r="I1826" s="107" t="s">
        <v>2413</v>
      </c>
      <c r="J1826" s="107" t="s">
        <v>2420</v>
      </c>
      <c r="K1826" s="107"/>
      <c r="L1826" s="108">
        <v>4443.682151402716</v>
      </c>
      <c r="M1826" s="93">
        <v>1000</v>
      </c>
      <c r="N1826" s="108">
        <v>3988.1025351647504</v>
      </c>
      <c r="O1826" s="107" t="s">
        <v>3128</v>
      </c>
      <c r="P1826" s="107"/>
      <c r="Q1826" s="107" t="s">
        <v>1259</v>
      </c>
      <c r="R1826" s="107" t="s">
        <v>2052</v>
      </c>
      <c r="S1826" s="107"/>
      <c r="T1826" s="93">
        <v>4451.46</v>
      </c>
      <c r="U1826" s="109">
        <v>15</v>
      </c>
      <c r="V1826" s="110">
        <v>45200</v>
      </c>
      <c r="W1826" s="110">
        <v>45930</v>
      </c>
      <c r="X1826" s="107" t="s">
        <v>4342</v>
      </c>
      <c r="Y1826" s="107"/>
      <c r="Z1826" s="107"/>
      <c r="AA1826" s="107"/>
      <c r="AB1826" s="107"/>
      <c r="AC1826" s="107" t="s">
        <v>2422</v>
      </c>
      <c r="AD1826" s="107" t="s">
        <v>1264</v>
      </c>
      <c r="AE1826" s="110">
        <v>44957</v>
      </c>
      <c r="AF1826" s="106" t="s">
        <v>3031</v>
      </c>
      <c r="AG1826" s="108">
        <v>0.53629300000000002</v>
      </c>
      <c r="AH1826" s="108">
        <v>0.56000000000000005</v>
      </c>
      <c r="AI1826" s="108">
        <v>0.47</v>
      </c>
      <c r="AJ1826" s="107" t="s">
        <v>1267</v>
      </c>
      <c r="AK1826" s="97">
        <v>81.650000000000006</v>
      </c>
      <c r="AL1826" s="108">
        <v>2.0526666666666666</v>
      </c>
      <c r="AM1826" s="111"/>
      <c r="AN1826" s="112">
        <v>13</v>
      </c>
      <c r="AO1826" s="113" t="s">
        <v>1266</v>
      </c>
      <c r="AP1826" s="113" t="s">
        <v>1267</v>
      </c>
      <c r="AQ1826" s="113" t="s">
        <v>4342</v>
      </c>
      <c r="AR1826" s="114" t="s">
        <v>1267</v>
      </c>
      <c r="AS1826" s="114"/>
      <c r="AT1826" s="107"/>
    </row>
    <row r="1827" spans="1:46" x14ac:dyDescent="0.25">
      <c r="A1827" s="106" t="s">
        <v>3129</v>
      </c>
      <c r="B1827" s="107" t="s">
        <v>1269</v>
      </c>
      <c r="C1827" s="107" t="s">
        <v>1257</v>
      </c>
      <c r="D1827" s="107" t="s">
        <v>34</v>
      </c>
      <c r="E1827" s="107" t="s">
        <v>22</v>
      </c>
      <c r="F1827" s="107" t="s">
        <v>45</v>
      </c>
      <c r="G1827" s="107" t="s">
        <v>39</v>
      </c>
      <c r="H1827" s="107" t="s">
        <v>2617</v>
      </c>
      <c r="I1827" s="107" t="s">
        <v>2413</v>
      </c>
      <c r="J1827" s="107" t="s">
        <v>2420</v>
      </c>
      <c r="K1827" s="107"/>
      <c r="L1827" s="108">
        <v>3784.9733115483855</v>
      </c>
      <c r="M1827" s="93">
        <v>1000</v>
      </c>
      <c r="N1827" s="108">
        <v>3401.75</v>
      </c>
      <c r="O1827" s="107" t="s">
        <v>3128</v>
      </c>
      <c r="P1827" s="107"/>
      <c r="Q1827" s="107" t="s">
        <v>1259</v>
      </c>
      <c r="R1827" s="107" t="s">
        <v>2052</v>
      </c>
      <c r="S1827" s="107"/>
      <c r="T1827" s="93">
        <v>4159.6099999999997</v>
      </c>
      <c r="U1827" s="109">
        <v>15</v>
      </c>
      <c r="V1827" s="110">
        <v>45200</v>
      </c>
      <c r="W1827" s="110">
        <v>45930</v>
      </c>
      <c r="X1827" s="107" t="s">
        <v>4342</v>
      </c>
      <c r="Y1827" s="107"/>
      <c r="Z1827" s="107"/>
      <c r="AA1827" s="107"/>
      <c r="AB1827" s="107"/>
      <c r="AC1827" s="107" t="s">
        <v>2422</v>
      </c>
      <c r="AD1827" s="107" t="s">
        <v>1264</v>
      </c>
      <c r="AE1827" s="110">
        <v>44957</v>
      </c>
      <c r="AF1827" s="106" t="s">
        <v>3031</v>
      </c>
      <c r="AG1827" s="108">
        <v>1.07</v>
      </c>
      <c r="AH1827" s="108">
        <v>1.07</v>
      </c>
      <c r="AI1827" s="108">
        <v>1.1299999999999999</v>
      </c>
      <c r="AJ1827" s="107" t="s">
        <v>26</v>
      </c>
      <c r="AK1827" s="97">
        <v>48.52</v>
      </c>
      <c r="AL1827" s="108">
        <v>0.01</v>
      </c>
      <c r="AM1827" s="111"/>
      <c r="AN1827" s="112">
        <v>13</v>
      </c>
      <c r="AO1827" s="113" t="s">
        <v>1266</v>
      </c>
      <c r="AP1827" s="113" t="s">
        <v>1267</v>
      </c>
      <c r="AQ1827" s="113" t="s">
        <v>4342</v>
      </c>
      <c r="AR1827" s="114" t="s">
        <v>1267</v>
      </c>
      <c r="AS1827" s="114"/>
      <c r="AT1827" s="107"/>
    </row>
    <row r="1828" spans="1:46" x14ac:dyDescent="0.25">
      <c r="A1828" s="106" t="s">
        <v>3130</v>
      </c>
      <c r="B1828" s="107" t="s">
        <v>1271</v>
      </c>
      <c r="C1828" s="107" t="s">
        <v>1257</v>
      </c>
      <c r="D1828" s="107" t="s">
        <v>34</v>
      </c>
      <c r="E1828" s="107" t="s">
        <v>22</v>
      </c>
      <c r="F1828" s="107" t="s">
        <v>45</v>
      </c>
      <c r="G1828" s="107" t="s">
        <v>39</v>
      </c>
      <c r="H1828" s="107" t="s">
        <v>2617</v>
      </c>
      <c r="I1828" s="107" t="s">
        <v>2413</v>
      </c>
      <c r="J1828" s="107" t="s">
        <v>2420</v>
      </c>
      <c r="K1828" s="107"/>
      <c r="L1828" s="108">
        <v>3783.1326233985578</v>
      </c>
      <c r="M1828" s="93">
        <v>1000</v>
      </c>
      <c r="N1828" s="108">
        <v>3401.7514304152942</v>
      </c>
      <c r="O1828" s="107" t="s">
        <v>3128</v>
      </c>
      <c r="P1828" s="107"/>
      <c r="Q1828" s="107" t="s">
        <v>1259</v>
      </c>
      <c r="R1828" s="107" t="s">
        <v>2052</v>
      </c>
      <c r="S1828" s="107"/>
      <c r="T1828" s="93">
        <v>4159.6099999999997</v>
      </c>
      <c r="U1828" s="109">
        <v>15</v>
      </c>
      <c r="V1828" s="110">
        <v>45200</v>
      </c>
      <c r="W1828" s="110">
        <v>45930</v>
      </c>
      <c r="X1828" s="107" t="s">
        <v>4342</v>
      </c>
      <c r="Y1828" s="107"/>
      <c r="Z1828" s="107"/>
      <c r="AA1828" s="107"/>
      <c r="AB1828" s="107"/>
      <c r="AC1828" s="107" t="s">
        <v>2422</v>
      </c>
      <c r="AD1828" s="107" t="s">
        <v>1264</v>
      </c>
      <c r="AE1828" s="110">
        <v>44957</v>
      </c>
      <c r="AF1828" s="106" t="s">
        <v>3031</v>
      </c>
      <c r="AG1828" s="108">
        <v>0.93</v>
      </c>
      <c r="AH1828" s="108">
        <v>0.93</v>
      </c>
      <c r="AI1828" s="108">
        <v>1.07</v>
      </c>
      <c r="AJ1828" s="107" t="s">
        <v>26</v>
      </c>
      <c r="AK1828" s="97">
        <v>54.58</v>
      </c>
      <c r="AL1828" s="108">
        <v>0.01</v>
      </c>
      <c r="AM1828" s="111"/>
      <c r="AN1828" s="112">
        <v>13</v>
      </c>
      <c r="AO1828" s="113" t="s">
        <v>1266</v>
      </c>
      <c r="AP1828" s="113" t="s">
        <v>1267</v>
      </c>
      <c r="AQ1828" s="113" t="s">
        <v>4342</v>
      </c>
      <c r="AR1828" s="114" t="s">
        <v>1267</v>
      </c>
      <c r="AS1828" s="114"/>
      <c r="AT1828" s="107"/>
    </row>
    <row r="1829" spans="1:46" x14ac:dyDescent="0.25">
      <c r="A1829" s="106" t="s">
        <v>3192</v>
      </c>
      <c r="B1829" s="107" t="s">
        <v>1269</v>
      </c>
      <c r="C1829" s="107" t="s">
        <v>2879</v>
      </c>
      <c r="D1829" s="107" t="s">
        <v>34</v>
      </c>
      <c r="E1829" s="107" t="s">
        <v>64</v>
      </c>
      <c r="F1829" s="107" t="s">
        <v>3156</v>
      </c>
      <c r="G1829" s="107" t="s">
        <v>3184</v>
      </c>
      <c r="H1829" s="107" t="s">
        <v>3185</v>
      </c>
      <c r="I1829" s="107" t="s">
        <v>3186</v>
      </c>
      <c r="J1829" s="107"/>
      <c r="K1829" s="107" t="s">
        <v>2050</v>
      </c>
      <c r="L1829" s="108">
        <v>5231.3599999999997</v>
      </c>
      <c r="M1829" s="93">
        <v>1400</v>
      </c>
      <c r="N1829" s="108">
        <v>4681.8100000000004</v>
      </c>
      <c r="O1829" s="107" t="s">
        <v>3941</v>
      </c>
      <c r="P1829" s="107"/>
      <c r="Q1829" s="107" t="s">
        <v>1377</v>
      </c>
      <c r="R1829" s="107" t="s">
        <v>2052</v>
      </c>
      <c r="S1829" s="107"/>
      <c r="T1829" s="93">
        <v>4110.8</v>
      </c>
      <c r="U1829" s="109">
        <v>45</v>
      </c>
      <c r="V1829" s="110">
        <v>45200</v>
      </c>
      <c r="W1829" s="110">
        <v>45930</v>
      </c>
      <c r="X1829" s="107" t="s">
        <v>4586</v>
      </c>
      <c r="Y1829" s="107" t="s">
        <v>3186</v>
      </c>
      <c r="Z1829" s="107"/>
      <c r="AA1829" s="107"/>
      <c r="AB1829" s="107"/>
      <c r="AC1829" s="107"/>
      <c r="AD1829" s="107" t="s">
        <v>1264</v>
      </c>
      <c r="AE1829" s="110">
        <v>44669</v>
      </c>
      <c r="AF1829" s="106" t="s">
        <v>3188</v>
      </c>
      <c r="AG1829" s="108">
        <v>2.631926</v>
      </c>
      <c r="AH1829" s="108">
        <v>0.86</v>
      </c>
      <c r="AI1829" s="108">
        <v>1.06</v>
      </c>
      <c r="AJ1829" s="107" t="s">
        <v>26</v>
      </c>
      <c r="AK1829" s="97">
        <v>25.55</v>
      </c>
      <c r="AL1829" s="108">
        <v>1.0811111111111109</v>
      </c>
      <c r="AM1829" s="111"/>
      <c r="AN1829" s="112">
        <v>8</v>
      </c>
      <c r="AO1829" s="113" t="s">
        <v>1266</v>
      </c>
      <c r="AP1829" s="113" t="s">
        <v>1267</v>
      </c>
      <c r="AQ1829" s="113" t="s">
        <v>1261</v>
      </c>
      <c r="AR1829" s="114" t="s">
        <v>1267</v>
      </c>
      <c r="AS1829" s="114"/>
      <c r="AT1829" s="107"/>
    </row>
    <row r="1830" spans="1:46" x14ac:dyDescent="0.25">
      <c r="A1830" s="106" t="s">
        <v>3195</v>
      </c>
      <c r="B1830" s="107" t="s">
        <v>1271</v>
      </c>
      <c r="C1830" s="107" t="s">
        <v>2879</v>
      </c>
      <c r="D1830" s="107" t="s">
        <v>34</v>
      </c>
      <c r="E1830" s="107" t="s">
        <v>64</v>
      </c>
      <c r="F1830" s="107" t="s">
        <v>3156</v>
      </c>
      <c r="G1830" s="107" t="s">
        <v>3184</v>
      </c>
      <c r="H1830" s="107" t="s">
        <v>3185</v>
      </c>
      <c r="I1830" s="107" t="s">
        <v>3186</v>
      </c>
      <c r="J1830" s="107"/>
      <c r="K1830" s="107" t="s">
        <v>2050</v>
      </c>
      <c r="L1830" s="108">
        <v>4173.95</v>
      </c>
      <c r="M1830" s="93">
        <v>1400</v>
      </c>
      <c r="N1830" s="108">
        <v>3735.67</v>
      </c>
      <c r="O1830" s="107" t="s">
        <v>3941</v>
      </c>
      <c r="P1830" s="107"/>
      <c r="Q1830" s="107" t="s">
        <v>1377</v>
      </c>
      <c r="R1830" s="107" t="s">
        <v>2052</v>
      </c>
      <c r="S1830" s="107"/>
      <c r="T1830" s="93">
        <v>4428.42</v>
      </c>
      <c r="U1830" s="109">
        <v>45</v>
      </c>
      <c r="V1830" s="110">
        <v>45200</v>
      </c>
      <c r="W1830" s="110">
        <v>45930</v>
      </c>
      <c r="X1830" s="107" t="s">
        <v>4586</v>
      </c>
      <c r="Y1830" s="107" t="s">
        <v>3186</v>
      </c>
      <c r="Z1830" s="107"/>
      <c r="AA1830" s="107"/>
      <c r="AB1830" s="107"/>
      <c r="AC1830" s="107"/>
      <c r="AD1830" s="107" t="s">
        <v>1264</v>
      </c>
      <c r="AE1830" s="110">
        <v>44669</v>
      </c>
      <c r="AF1830" s="106" t="s">
        <v>3188</v>
      </c>
      <c r="AG1830" s="108">
        <v>2.0855060000000001</v>
      </c>
      <c r="AH1830" s="108">
        <v>0.68</v>
      </c>
      <c r="AI1830" s="108">
        <v>0.85</v>
      </c>
      <c r="AJ1830" s="107" t="s">
        <v>1267</v>
      </c>
      <c r="AK1830" s="97">
        <v>38.94</v>
      </c>
      <c r="AL1830" s="108">
        <v>0.86266666666666669</v>
      </c>
      <c r="AM1830" s="111"/>
      <c r="AN1830" s="112">
        <v>8</v>
      </c>
      <c r="AO1830" s="113" t="s">
        <v>1266</v>
      </c>
      <c r="AP1830" s="113" t="s">
        <v>1267</v>
      </c>
      <c r="AQ1830" s="113" t="s">
        <v>1261</v>
      </c>
      <c r="AR1830" s="114" t="s">
        <v>1267</v>
      </c>
      <c r="AS1830" s="114"/>
      <c r="AT1830" s="107"/>
    </row>
    <row r="1831" spans="1:46" x14ac:dyDescent="0.25">
      <c r="A1831" s="106" t="s">
        <v>3234</v>
      </c>
      <c r="B1831" s="107" t="s">
        <v>1256</v>
      </c>
      <c r="C1831" s="107" t="s">
        <v>1257</v>
      </c>
      <c r="D1831" s="107" t="s">
        <v>34</v>
      </c>
      <c r="E1831" s="107" t="s">
        <v>61</v>
      </c>
      <c r="F1831" s="107" t="s">
        <v>495</v>
      </c>
      <c r="G1831" s="107" t="s">
        <v>496</v>
      </c>
      <c r="H1831" s="107" t="s">
        <v>2358</v>
      </c>
      <c r="I1831" s="107" t="s">
        <v>1955</v>
      </c>
      <c r="J1831" s="107" t="s">
        <v>2551</v>
      </c>
      <c r="K1831" s="107" t="s">
        <v>3235</v>
      </c>
      <c r="L1831" s="108">
        <v>1912.85</v>
      </c>
      <c r="M1831" s="93">
        <v>1100</v>
      </c>
      <c r="N1831" s="108">
        <v>1719.95</v>
      </c>
      <c r="O1831" s="107" t="s">
        <v>3236</v>
      </c>
      <c r="P1831" s="107"/>
      <c r="Q1831" s="107" t="s">
        <v>1321</v>
      </c>
      <c r="R1831" s="107" t="s">
        <v>2358</v>
      </c>
      <c r="S1831" s="107" t="s">
        <v>3235</v>
      </c>
      <c r="T1831" s="93">
        <v>3693.66</v>
      </c>
      <c r="U1831" s="109">
        <v>15</v>
      </c>
      <c r="V1831" s="110">
        <v>45200</v>
      </c>
      <c r="W1831" s="110">
        <v>45930</v>
      </c>
      <c r="X1831" s="107" t="s">
        <v>4342</v>
      </c>
      <c r="Y1831" s="107" t="s">
        <v>1955</v>
      </c>
      <c r="Z1831" s="107"/>
      <c r="AA1831" s="107"/>
      <c r="AB1831" s="107"/>
      <c r="AC1831" s="107"/>
      <c r="AD1831" s="107" t="s">
        <v>1264</v>
      </c>
      <c r="AE1831" s="110">
        <v>44725</v>
      </c>
      <c r="AF1831" s="106" t="s">
        <v>3925</v>
      </c>
      <c r="AG1831" s="108">
        <v>0.234378</v>
      </c>
      <c r="AH1831" s="108">
        <v>0.23</v>
      </c>
      <c r="AI1831" s="108">
        <v>0.25</v>
      </c>
      <c r="AJ1831" s="107" t="s">
        <v>1267</v>
      </c>
      <c r="AK1831" s="97">
        <v>179.43</v>
      </c>
      <c r="AL1831" s="108">
        <v>1.1859999999999999</v>
      </c>
      <c r="AM1831" s="111"/>
      <c r="AN1831" s="112">
        <v>6</v>
      </c>
      <c r="AO1831" s="113" t="s">
        <v>1266</v>
      </c>
      <c r="AP1831" s="113" t="s">
        <v>1267</v>
      </c>
      <c r="AQ1831" s="113" t="s">
        <v>1261</v>
      </c>
      <c r="AR1831" s="114" t="s">
        <v>1267</v>
      </c>
      <c r="AS1831" s="114"/>
      <c r="AT1831" s="107"/>
    </row>
    <row r="1832" spans="1:46" x14ac:dyDescent="0.25">
      <c r="A1832" s="106" t="s">
        <v>3237</v>
      </c>
      <c r="B1832" s="107" t="s">
        <v>1269</v>
      </c>
      <c r="C1832" s="107" t="s">
        <v>1257</v>
      </c>
      <c r="D1832" s="107" t="s">
        <v>34</v>
      </c>
      <c r="E1832" s="107" t="s">
        <v>61</v>
      </c>
      <c r="F1832" s="107" t="s">
        <v>495</v>
      </c>
      <c r="G1832" s="107" t="s">
        <v>496</v>
      </c>
      <c r="H1832" s="107" t="s">
        <v>2358</v>
      </c>
      <c r="I1832" s="107" t="s">
        <v>1955</v>
      </c>
      <c r="J1832" s="107" t="s">
        <v>2551</v>
      </c>
      <c r="K1832" s="107" t="s">
        <v>3235</v>
      </c>
      <c r="L1832" s="108">
        <v>1977.1</v>
      </c>
      <c r="M1832" s="93">
        <v>1100</v>
      </c>
      <c r="N1832" s="108">
        <v>1777.72</v>
      </c>
      <c r="O1832" s="107" t="s">
        <v>3236</v>
      </c>
      <c r="P1832" s="107"/>
      <c r="Q1832" s="107" t="s">
        <v>1321</v>
      </c>
      <c r="R1832" s="107" t="s">
        <v>2358</v>
      </c>
      <c r="S1832" s="107" t="s">
        <v>3235</v>
      </c>
      <c r="T1832" s="93">
        <v>3693.66</v>
      </c>
      <c r="U1832" s="109">
        <v>15</v>
      </c>
      <c r="V1832" s="110">
        <v>45200</v>
      </c>
      <c r="W1832" s="110">
        <v>45930</v>
      </c>
      <c r="X1832" s="107" t="s">
        <v>4342</v>
      </c>
      <c r="Y1832" s="107" t="s">
        <v>1955</v>
      </c>
      <c r="Z1832" s="107"/>
      <c r="AA1832" s="107"/>
      <c r="AB1832" s="107"/>
      <c r="AC1832" s="107"/>
      <c r="AD1832" s="107" t="s">
        <v>1264</v>
      </c>
      <c r="AE1832" s="110">
        <v>44725</v>
      </c>
      <c r="AF1832" s="106" t="s">
        <v>3925</v>
      </c>
      <c r="AG1832" s="108">
        <v>0.24224999999999999</v>
      </c>
      <c r="AH1832" s="108">
        <v>0.24</v>
      </c>
      <c r="AI1832" s="108">
        <v>0.26</v>
      </c>
      <c r="AJ1832" s="107" t="s">
        <v>1267</v>
      </c>
      <c r="AK1832" s="97">
        <v>172.91</v>
      </c>
      <c r="AL1832" s="108">
        <v>1.226</v>
      </c>
      <c r="AM1832" s="111"/>
      <c r="AN1832" s="112">
        <v>6</v>
      </c>
      <c r="AO1832" s="113" t="s">
        <v>1266</v>
      </c>
      <c r="AP1832" s="113" t="s">
        <v>1267</v>
      </c>
      <c r="AQ1832" s="113" t="s">
        <v>1261</v>
      </c>
      <c r="AR1832" s="114" t="s">
        <v>1267</v>
      </c>
      <c r="AS1832" s="114"/>
      <c r="AT1832" s="107"/>
    </row>
    <row r="1833" spans="1:46" x14ac:dyDescent="0.25">
      <c r="A1833" s="106" t="s">
        <v>3238</v>
      </c>
      <c r="B1833" s="107" t="s">
        <v>1271</v>
      </c>
      <c r="C1833" s="107" t="s">
        <v>1257</v>
      </c>
      <c r="D1833" s="107" t="s">
        <v>34</v>
      </c>
      <c r="E1833" s="107" t="s">
        <v>61</v>
      </c>
      <c r="F1833" s="107" t="s">
        <v>495</v>
      </c>
      <c r="G1833" s="107" t="s">
        <v>496</v>
      </c>
      <c r="H1833" s="107" t="s">
        <v>2358</v>
      </c>
      <c r="I1833" s="107" t="s">
        <v>1955</v>
      </c>
      <c r="J1833" s="107" t="s">
        <v>2551</v>
      </c>
      <c r="K1833" s="107" t="s">
        <v>3235</v>
      </c>
      <c r="L1833" s="108">
        <v>2011.64</v>
      </c>
      <c r="M1833" s="93">
        <v>1100</v>
      </c>
      <c r="N1833" s="108">
        <v>1808.78</v>
      </c>
      <c r="O1833" s="107" t="s">
        <v>3236</v>
      </c>
      <c r="P1833" s="107"/>
      <c r="Q1833" s="107" t="s">
        <v>1321</v>
      </c>
      <c r="R1833" s="107" t="s">
        <v>2358</v>
      </c>
      <c r="S1833" s="107" t="s">
        <v>3235</v>
      </c>
      <c r="T1833" s="93">
        <v>3693.66</v>
      </c>
      <c r="U1833" s="109">
        <v>15</v>
      </c>
      <c r="V1833" s="110">
        <v>45200</v>
      </c>
      <c r="W1833" s="110">
        <v>45930</v>
      </c>
      <c r="X1833" s="107" t="s">
        <v>4342</v>
      </c>
      <c r="Y1833" s="107" t="s">
        <v>1955</v>
      </c>
      <c r="Z1833" s="107"/>
      <c r="AA1833" s="107"/>
      <c r="AB1833" s="107"/>
      <c r="AC1833" s="107"/>
      <c r="AD1833" s="107" t="s">
        <v>1264</v>
      </c>
      <c r="AE1833" s="110">
        <v>44725</v>
      </c>
      <c r="AF1833" s="106" t="s">
        <v>3925</v>
      </c>
      <c r="AG1833" s="108">
        <v>0.24648200000000001</v>
      </c>
      <c r="AH1833" s="108">
        <v>0.25</v>
      </c>
      <c r="AI1833" s="108">
        <v>0.26</v>
      </c>
      <c r="AJ1833" s="107" t="s">
        <v>1267</v>
      </c>
      <c r="AK1833" s="97">
        <v>169.59</v>
      </c>
      <c r="AL1833" s="108">
        <v>1.247333333333333</v>
      </c>
      <c r="AM1833" s="111"/>
      <c r="AN1833" s="112">
        <v>6</v>
      </c>
      <c r="AO1833" s="113" t="s">
        <v>1266</v>
      </c>
      <c r="AP1833" s="113" t="s">
        <v>1267</v>
      </c>
      <c r="AQ1833" s="113" t="s">
        <v>1261</v>
      </c>
      <c r="AR1833" s="114" t="s">
        <v>1267</v>
      </c>
      <c r="AS1833" s="114"/>
      <c r="AT1833" s="107"/>
    </row>
    <row r="1834" spans="1:46" x14ac:dyDescent="0.25">
      <c r="A1834" s="106" t="s">
        <v>3239</v>
      </c>
      <c r="B1834" s="107" t="s">
        <v>1256</v>
      </c>
      <c r="C1834" s="107" t="s">
        <v>1257</v>
      </c>
      <c r="D1834" s="107" t="s">
        <v>34</v>
      </c>
      <c r="E1834" s="107" t="s">
        <v>61</v>
      </c>
      <c r="F1834" s="107" t="s">
        <v>495</v>
      </c>
      <c r="G1834" s="107" t="s">
        <v>496</v>
      </c>
      <c r="H1834" s="107" t="s">
        <v>2358</v>
      </c>
      <c r="I1834" s="107"/>
      <c r="J1834" s="107" t="s">
        <v>2542</v>
      </c>
      <c r="K1834" s="107" t="s">
        <v>3235</v>
      </c>
      <c r="L1834" s="108">
        <v>1237.69</v>
      </c>
      <c r="M1834" s="93">
        <v>700</v>
      </c>
      <c r="N1834" s="108">
        <v>1152.56</v>
      </c>
      <c r="O1834" s="107" t="s">
        <v>3942</v>
      </c>
      <c r="P1834" s="107"/>
      <c r="Q1834" s="107" t="s">
        <v>1259</v>
      </c>
      <c r="R1834" s="107" t="s">
        <v>2358</v>
      </c>
      <c r="S1834" s="107"/>
      <c r="T1834" s="93">
        <v>549.22</v>
      </c>
      <c r="U1834" s="109">
        <v>13</v>
      </c>
      <c r="V1834" s="110">
        <v>45200</v>
      </c>
      <c r="W1834" s="110">
        <v>45930</v>
      </c>
      <c r="X1834" s="107" t="s">
        <v>4342</v>
      </c>
      <c r="Y1834" s="107"/>
      <c r="Z1834" s="107"/>
      <c r="AA1834" s="107"/>
      <c r="AB1834" s="107"/>
      <c r="AC1834" s="107"/>
      <c r="AD1834" s="107" t="s">
        <v>1331</v>
      </c>
      <c r="AE1834" s="110"/>
      <c r="AF1834" s="106"/>
      <c r="AG1834" s="108">
        <v>0.27</v>
      </c>
      <c r="AH1834" s="108">
        <v>0.27</v>
      </c>
      <c r="AI1834" s="108">
        <v>2.3199999999999998</v>
      </c>
      <c r="AJ1834" s="107" t="s">
        <v>26</v>
      </c>
      <c r="AK1834" s="97">
        <v>-2.42</v>
      </c>
      <c r="AL1834" s="108">
        <v>0</v>
      </c>
      <c r="AM1834" s="111"/>
      <c r="AN1834" s="112">
        <v>6</v>
      </c>
      <c r="AO1834" s="113" t="s">
        <v>1266</v>
      </c>
      <c r="AP1834" s="113" t="s">
        <v>1267</v>
      </c>
      <c r="AQ1834" s="113" t="s">
        <v>1261</v>
      </c>
      <c r="AR1834" s="114" t="s">
        <v>1267</v>
      </c>
      <c r="AS1834" s="114"/>
      <c r="AT1834" s="107"/>
    </row>
    <row r="1835" spans="1:46" x14ac:dyDescent="0.25">
      <c r="A1835" s="106" t="s">
        <v>3241</v>
      </c>
      <c r="B1835" s="107" t="s">
        <v>1269</v>
      </c>
      <c r="C1835" s="107" t="s">
        <v>1257</v>
      </c>
      <c r="D1835" s="107" t="s">
        <v>34</v>
      </c>
      <c r="E1835" s="107" t="s">
        <v>61</v>
      </c>
      <c r="F1835" s="107" t="s">
        <v>495</v>
      </c>
      <c r="G1835" s="107" t="s">
        <v>496</v>
      </c>
      <c r="H1835" s="107" t="s">
        <v>2358</v>
      </c>
      <c r="I1835" s="107"/>
      <c r="J1835" s="107" t="s">
        <v>2542</v>
      </c>
      <c r="K1835" s="107" t="s">
        <v>3235</v>
      </c>
      <c r="L1835" s="108">
        <v>1200.22</v>
      </c>
      <c r="M1835" s="93">
        <v>700</v>
      </c>
      <c r="N1835" s="108">
        <v>1117.67</v>
      </c>
      <c r="O1835" s="107" t="s">
        <v>3942</v>
      </c>
      <c r="P1835" s="107"/>
      <c r="Q1835" s="107" t="s">
        <v>1259</v>
      </c>
      <c r="R1835" s="107" t="s">
        <v>2358</v>
      </c>
      <c r="S1835" s="107"/>
      <c r="T1835" s="93">
        <v>549.22</v>
      </c>
      <c r="U1835" s="109">
        <v>13</v>
      </c>
      <c r="V1835" s="110">
        <v>45200</v>
      </c>
      <c r="W1835" s="110">
        <v>45930</v>
      </c>
      <c r="X1835" s="107" t="s">
        <v>4342</v>
      </c>
      <c r="Y1835" s="107"/>
      <c r="Z1835" s="107"/>
      <c r="AA1835" s="107"/>
      <c r="AB1835" s="107"/>
      <c r="AC1835" s="107"/>
      <c r="AD1835" s="107" t="s">
        <v>1331</v>
      </c>
      <c r="AE1835" s="110"/>
      <c r="AF1835" s="106"/>
      <c r="AG1835" s="108">
        <v>0.26</v>
      </c>
      <c r="AH1835" s="108">
        <v>0.27</v>
      </c>
      <c r="AI1835" s="108">
        <v>2.25</v>
      </c>
      <c r="AJ1835" s="107" t="s">
        <v>26</v>
      </c>
      <c r="AK1835" s="97">
        <v>-1.01</v>
      </c>
      <c r="AL1835" s="108">
        <v>0</v>
      </c>
      <c r="AM1835" s="111"/>
      <c r="AN1835" s="112">
        <v>6</v>
      </c>
      <c r="AO1835" s="113" t="s">
        <v>1266</v>
      </c>
      <c r="AP1835" s="113" t="s">
        <v>1267</v>
      </c>
      <c r="AQ1835" s="113" t="s">
        <v>1261</v>
      </c>
      <c r="AR1835" s="114" t="s">
        <v>1267</v>
      </c>
      <c r="AS1835" s="114"/>
      <c r="AT1835" s="107"/>
    </row>
    <row r="1836" spans="1:46" x14ac:dyDescent="0.25">
      <c r="A1836" s="106" t="s">
        <v>3242</v>
      </c>
      <c r="B1836" s="107" t="s">
        <v>1271</v>
      </c>
      <c r="C1836" s="107" t="s">
        <v>1257</v>
      </c>
      <c r="D1836" s="107" t="s">
        <v>34</v>
      </c>
      <c r="E1836" s="107" t="s">
        <v>61</v>
      </c>
      <c r="F1836" s="107" t="s">
        <v>495</v>
      </c>
      <c r="G1836" s="107" t="s">
        <v>496</v>
      </c>
      <c r="H1836" s="107" t="s">
        <v>2358</v>
      </c>
      <c r="I1836" s="107"/>
      <c r="J1836" s="107" t="s">
        <v>2542</v>
      </c>
      <c r="K1836" s="107" t="s">
        <v>3235</v>
      </c>
      <c r="L1836" s="108">
        <v>1054.27</v>
      </c>
      <c r="M1836" s="93">
        <v>700</v>
      </c>
      <c r="N1836" s="108">
        <v>981.75</v>
      </c>
      <c r="O1836" s="107" t="s">
        <v>3942</v>
      </c>
      <c r="P1836" s="107"/>
      <c r="Q1836" s="107" t="s">
        <v>1259</v>
      </c>
      <c r="R1836" s="107" t="s">
        <v>2358</v>
      </c>
      <c r="S1836" s="107"/>
      <c r="T1836" s="93">
        <v>549.22</v>
      </c>
      <c r="U1836" s="109">
        <v>13</v>
      </c>
      <c r="V1836" s="110">
        <v>45200</v>
      </c>
      <c r="W1836" s="110">
        <v>45930</v>
      </c>
      <c r="X1836" s="107" t="s">
        <v>4342</v>
      </c>
      <c r="Y1836" s="107"/>
      <c r="Z1836" s="107"/>
      <c r="AA1836" s="107"/>
      <c r="AB1836" s="107"/>
      <c r="AC1836" s="107"/>
      <c r="AD1836" s="107" t="s">
        <v>1331</v>
      </c>
      <c r="AE1836" s="110"/>
      <c r="AF1836" s="106"/>
      <c r="AG1836" s="108">
        <v>0.23</v>
      </c>
      <c r="AH1836" s="108">
        <v>0.23</v>
      </c>
      <c r="AI1836" s="108">
        <v>1.97</v>
      </c>
      <c r="AJ1836" s="107" t="s">
        <v>26</v>
      </c>
      <c r="AK1836" s="97">
        <v>5.41</v>
      </c>
      <c r="AL1836" s="108">
        <v>0</v>
      </c>
      <c r="AM1836" s="111"/>
      <c r="AN1836" s="112">
        <v>6</v>
      </c>
      <c r="AO1836" s="113" t="s">
        <v>1266</v>
      </c>
      <c r="AP1836" s="113" t="s">
        <v>1267</v>
      </c>
      <c r="AQ1836" s="113" t="s">
        <v>1261</v>
      </c>
      <c r="AR1836" s="114" t="s">
        <v>1267</v>
      </c>
      <c r="AS1836" s="114"/>
      <c r="AT1836" s="107"/>
    </row>
    <row r="1837" spans="1:46" x14ac:dyDescent="0.25">
      <c r="A1837" s="106" t="s">
        <v>3243</v>
      </c>
      <c r="B1837" s="107" t="s">
        <v>1256</v>
      </c>
      <c r="C1837" s="107" t="s">
        <v>1257</v>
      </c>
      <c r="D1837" s="107" t="s">
        <v>34</v>
      </c>
      <c r="E1837" s="107" t="s">
        <v>61</v>
      </c>
      <c r="F1837" s="107" t="s">
        <v>495</v>
      </c>
      <c r="G1837" s="107" t="s">
        <v>496</v>
      </c>
      <c r="H1837" s="107" t="s">
        <v>2358</v>
      </c>
      <c r="I1837" s="107" t="s">
        <v>1991</v>
      </c>
      <c r="J1837" s="107" t="s">
        <v>2521</v>
      </c>
      <c r="K1837" s="107" t="s">
        <v>3235</v>
      </c>
      <c r="L1837" s="108">
        <v>1625</v>
      </c>
      <c r="M1837" s="93">
        <v>900</v>
      </c>
      <c r="N1837" s="108">
        <v>1512.24</v>
      </c>
      <c r="O1837" s="107" t="s">
        <v>3244</v>
      </c>
      <c r="P1837" s="107"/>
      <c r="Q1837" s="107" t="s">
        <v>1259</v>
      </c>
      <c r="R1837" s="107" t="s">
        <v>2358</v>
      </c>
      <c r="S1837" s="107"/>
      <c r="T1837" s="93">
        <v>727.16</v>
      </c>
      <c r="U1837" s="109">
        <v>13</v>
      </c>
      <c r="V1837" s="110">
        <v>45200</v>
      </c>
      <c r="W1837" s="110">
        <v>45930</v>
      </c>
      <c r="X1837" s="107" t="s">
        <v>4342</v>
      </c>
      <c r="Y1837" s="107" t="s">
        <v>1991</v>
      </c>
      <c r="Z1837" s="107"/>
      <c r="AA1837" s="107"/>
      <c r="AB1837" s="107"/>
      <c r="AC1837" s="107"/>
      <c r="AD1837" s="107" t="s">
        <v>1264</v>
      </c>
      <c r="AE1837" s="110">
        <v>44725</v>
      </c>
      <c r="AF1837" s="106" t="s">
        <v>3925</v>
      </c>
      <c r="AG1837" s="108">
        <v>0.28000000000000003</v>
      </c>
      <c r="AH1837" s="108">
        <v>0.28000000000000003</v>
      </c>
      <c r="AI1837" s="108">
        <v>1.74</v>
      </c>
      <c r="AJ1837" s="107" t="s">
        <v>26</v>
      </c>
      <c r="AK1837" s="97">
        <v>17.55</v>
      </c>
      <c r="AL1837" s="108">
        <v>0</v>
      </c>
      <c r="AM1837" s="111"/>
      <c r="AN1837" s="112">
        <v>6</v>
      </c>
      <c r="AO1837" s="113" t="s">
        <v>1266</v>
      </c>
      <c r="AP1837" s="113" t="s">
        <v>1267</v>
      </c>
      <c r="AQ1837" s="113" t="s">
        <v>1261</v>
      </c>
      <c r="AR1837" s="114" t="s">
        <v>1267</v>
      </c>
      <c r="AS1837" s="114"/>
      <c r="AT1837" s="107"/>
    </row>
    <row r="1838" spans="1:46" x14ac:dyDescent="0.25">
      <c r="A1838" s="106" t="s">
        <v>3245</v>
      </c>
      <c r="B1838" s="107" t="s">
        <v>1269</v>
      </c>
      <c r="C1838" s="107" t="s">
        <v>1257</v>
      </c>
      <c r="D1838" s="107" t="s">
        <v>34</v>
      </c>
      <c r="E1838" s="107" t="s">
        <v>61</v>
      </c>
      <c r="F1838" s="107" t="s">
        <v>495</v>
      </c>
      <c r="G1838" s="107" t="s">
        <v>496</v>
      </c>
      <c r="H1838" s="107" t="s">
        <v>2358</v>
      </c>
      <c r="I1838" s="107" t="s">
        <v>1991</v>
      </c>
      <c r="J1838" s="107" t="s">
        <v>2521</v>
      </c>
      <c r="K1838" s="107" t="s">
        <v>3235</v>
      </c>
      <c r="L1838" s="108">
        <v>1684.28</v>
      </c>
      <c r="M1838" s="93">
        <v>900</v>
      </c>
      <c r="N1838" s="108">
        <v>1567.59</v>
      </c>
      <c r="O1838" s="107" t="s">
        <v>3244</v>
      </c>
      <c r="P1838" s="107"/>
      <c r="Q1838" s="107" t="s">
        <v>1259</v>
      </c>
      <c r="R1838" s="107" t="s">
        <v>2358</v>
      </c>
      <c r="S1838" s="107"/>
      <c r="T1838" s="93">
        <v>727.16</v>
      </c>
      <c r="U1838" s="109">
        <v>13</v>
      </c>
      <c r="V1838" s="110">
        <v>45200</v>
      </c>
      <c r="W1838" s="110">
        <v>45930</v>
      </c>
      <c r="X1838" s="107" t="s">
        <v>4342</v>
      </c>
      <c r="Y1838" s="107" t="s">
        <v>1991</v>
      </c>
      <c r="Z1838" s="107"/>
      <c r="AA1838" s="107"/>
      <c r="AB1838" s="107"/>
      <c r="AC1838" s="107"/>
      <c r="AD1838" s="107" t="s">
        <v>1264</v>
      </c>
      <c r="AE1838" s="110">
        <v>44725</v>
      </c>
      <c r="AF1838" s="106" t="s">
        <v>3925</v>
      </c>
      <c r="AG1838" s="108">
        <v>0.27</v>
      </c>
      <c r="AH1838" s="108">
        <v>0.27</v>
      </c>
      <c r="AI1838" s="108">
        <v>1.74</v>
      </c>
      <c r="AJ1838" s="107" t="s">
        <v>26</v>
      </c>
      <c r="AK1838" s="97">
        <v>18.52</v>
      </c>
      <c r="AL1838" s="108">
        <v>0</v>
      </c>
      <c r="AM1838" s="111"/>
      <c r="AN1838" s="112">
        <v>6</v>
      </c>
      <c r="AO1838" s="113" t="s">
        <v>1266</v>
      </c>
      <c r="AP1838" s="113" t="s">
        <v>1267</v>
      </c>
      <c r="AQ1838" s="113" t="s">
        <v>1261</v>
      </c>
      <c r="AR1838" s="114" t="s">
        <v>1267</v>
      </c>
      <c r="AS1838" s="114"/>
      <c r="AT1838" s="107"/>
    </row>
    <row r="1839" spans="1:46" x14ac:dyDescent="0.25">
      <c r="A1839" s="106" t="s">
        <v>3246</v>
      </c>
      <c r="B1839" s="107" t="s">
        <v>1271</v>
      </c>
      <c r="C1839" s="107" t="s">
        <v>1257</v>
      </c>
      <c r="D1839" s="107" t="s">
        <v>34</v>
      </c>
      <c r="E1839" s="107" t="s">
        <v>61</v>
      </c>
      <c r="F1839" s="107" t="s">
        <v>495</v>
      </c>
      <c r="G1839" s="107" t="s">
        <v>496</v>
      </c>
      <c r="H1839" s="107" t="s">
        <v>2358</v>
      </c>
      <c r="I1839" s="107" t="s">
        <v>1991</v>
      </c>
      <c r="J1839" s="107" t="s">
        <v>2521</v>
      </c>
      <c r="K1839" s="107" t="s">
        <v>3235</v>
      </c>
      <c r="L1839" s="108">
        <v>1776.3</v>
      </c>
      <c r="M1839" s="93">
        <v>900</v>
      </c>
      <c r="N1839" s="108">
        <v>1653.19</v>
      </c>
      <c r="O1839" s="107" t="s">
        <v>3244</v>
      </c>
      <c r="P1839" s="107"/>
      <c r="Q1839" s="107" t="s">
        <v>1259</v>
      </c>
      <c r="R1839" s="107" t="s">
        <v>2358</v>
      </c>
      <c r="S1839" s="107"/>
      <c r="T1839" s="93">
        <v>727.16</v>
      </c>
      <c r="U1839" s="109">
        <v>13</v>
      </c>
      <c r="V1839" s="110">
        <v>45200</v>
      </c>
      <c r="W1839" s="110">
        <v>45930</v>
      </c>
      <c r="X1839" s="107" t="s">
        <v>4342</v>
      </c>
      <c r="Y1839" s="107" t="s">
        <v>1991</v>
      </c>
      <c r="Z1839" s="107"/>
      <c r="AA1839" s="107"/>
      <c r="AB1839" s="107"/>
      <c r="AC1839" s="107"/>
      <c r="AD1839" s="107" t="s">
        <v>1264</v>
      </c>
      <c r="AE1839" s="110">
        <v>44725</v>
      </c>
      <c r="AF1839" s="106" t="s">
        <v>3925</v>
      </c>
      <c r="AG1839" s="108">
        <v>0.28999999999999998</v>
      </c>
      <c r="AH1839" s="108">
        <v>0.28999999999999998</v>
      </c>
      <c r="AI1839" s="108">
        <v>1.8</v>
      </c>
      <c r="AJ1839" s="107" t="s">
        <v>26</v>
      </c>
      <c r="AK1839" s="97">
        <v>16.39</v>
      </c>
      <c r="AL1839" s="108">
        <v>0</v>
      </c>
      <c r="AM1839" s="111"/>
      <c r="AN1839" s="112">
        <v>6</v>
      </c>
      <c r="AO1839" s="113" t="s">
        <v>1266</v>
      </c>
      <c r="AP1839" s="113" t="s">
        <v>1267</v>
      </c>
      <c r="AQ1839" s="113" t="s">
        <v>1261</v>
      </c>
      <c r="AR1839" s="114" t="s">
        <v>1267</v>
      </c>
      <c r="AS1839" s="114"/>
      <c r="AT1839" s="107"/>
    </row>
    <row r="1840" spans="1:46" x14ac:dyDescent="0.25">
      <c r="A1840" s="106" t="s">
        <v>3247</v>
      </c>
      <c r="B1840" s="107" t="s">
        <v>1256</v>
      </c>
      <c r="C1840" s="107" t="s">
        <v>1257</v>
      </c>
      <c r="D1840" s="107" t="s">
        <v>34</v>
      </c>
      <c r="E1840" s="107" t="s">
        <v>61</v>
      </c>
      <c r="F1840" s="107" t="s">
        <v>495</v>
      </c>
      <c r="G1840" s="107" t="s">
        <v>496</v>
      </c>
      <c r="H1840" s="107" t="s">
        <v>2358</v>
      </c>
      <c r="I1840" s="107" t="s">
        <v>1943</v>
      </c>
      <c r="J1840" s="107" t="s">
        <v>2521</v>
      </c>
      <c r="K1840" s="107" t="s">
        <v>3235</v>
      </c>
      <c r="L1840" s="108">
        <v>1511.7</v>
      </c>
      <c r="M1840" s="93">
        <v>800</v>
      </c>
      <c r="N1840" s="108">
        <v>1360.37</v>
      </c>
      <c r="O1840" s="107" t="s">
        <v>3248</v>
      </c>
      <c r="P1840" s="107"/>
      <c r="Q1840" s="107" t="s">
        <v>1259</v>
      </c>
      <c r="R1840" s="107" t="s">
        <v>2358</v>
      </c>
      <c r="S1840" s="107"/>
      <c r="T1840" s="93">
        <v>727.16</v>
      </c>
      <c r="U1840" s="109">
        <v>13</v>
      </c>
      <c r="V1840" s="110">
        <v>45200</v>
      </c>
      <c r="W1840" s="110">
        <v>45930</v>
      </c>
      <c r="X1840" s="107" t="s">
        <v>4342</v>
      </c>
      <c r="Y1840" s="107" t="s">
        <v>1943</v>
      </c>
      <c r="Z1840" s="107"/>
      <c r="AA1840" s="107"/>
      <c r="AB1840" s="107"/>
      <c r="AC1840" s="107"/>
      <c r="AD1840" s="107" t="s">
        <v>1264</v>
      </c>
      <c r="AE1840" s="110">
        <v>43130</v>
      </c>
      <c r="AF1840" s="106" t="s">
        <v>3943</v>
      </c>
      <c r="AG1840" s="108">
        <v>0.25</v>
      </c>
      <c r="AH1840" s="108">
        <v>0.25</v>
      </c>
      <c r="AI1840" s="108">
        <v>1.54</v>
      </c>
      <c r="AJ1840" s="107" t="s">
        <v>26</v>
      </c>
      <c r="AK1840" s="97">
        <v>25.09</v>
      </c>
      <c r="AL1840" s="108">
        <v>0</v>
      </c>
      <c r="AM1840" s="111"/>
      <c r="AN1840" s="112">
        <v>6</v>
      </c>
      <c r="AO1840" s="113" t="s">
        <v>1266</v>
      </c>
      <c r="AP1840" s="113" t="s">
        <v>1267</v>
      </c>
      <c r="AQ1840" s="113" t="s">
        <v>1261</v>
      </c>
      <c r="AR1840" s="114" t="s">
        <v>1267</v>
      </c>
      <c r="AS1840" s="114"/>
      <c r="AT1840" s="107"/>
    </row>
    <row r="1841" spans="1:46" x14ac:dyDescent="0.25">
      <c r="A1841" s="106" t="s">
        <v>3249</v>
      </c>
      <c r="B1841" s="107" t="s">
        <v>1269</v>
      </c>
      <c r="C1841" s="107" t="s">
        <v>1257</v>
      </c>
      <c r="D1841" s="107" t="s">
        <v>34</v>
      </c>
      <c r="E1841" s="107" t="s">
        <v>61</v>
      </c>
      <c r="F1841" s="107" t="s">
        <v>495</v>
      </c>
      <c r="G1841" s="107" t="s">
        <v>496</v>
      </c>
      <c r="H1841" s="107" t="s">
        <v>2358</v>
      </c>
      <c r="I1841" s="107" t="s">
        <v>1943</v>
      </c>
      <c r="J1841" s="107" t="s">
        <v>2521</v>
      </c>
      <c r="K1841" s="107" t="s">
        <v>3235</v>
      </c>
      <c r="L1841" s="108">
        <v>1470.72</v>
      </c>
      <c r="M1841" s="93">
        <v>800</v>
      </c>
      <c r="N1841" s="108">
        <v>1323.67</v>
      </c>
      <c r="O1841" s="107" t="s">
        <v>3248</v>
      </c>
      <c r="P1841" s="107"/>
      <c r="Q1841" s="107" t="s">
        <v>1259</v>
      </c>
      <c r="R1841" s="107" t="s">
        <v>2358</v>
      </c>
      <c r="S1841" s="107"/>
      <c r="T1841" s="93">
        <v>727.16</v>
      </c>
      <c r="U1841" s="109">
        <v>13</v>
      </c>
      <c r="V1841" s="110">
        <v>45200</v>
      </c>
      <c r="W1841" s="110">
        <v>45930</v>
      </c>
      <c r="X1841" s="107" t="s">
        <v>4342</v>
      </c>
      <c r="Y1841" s="107" t="s">
        <v>1943</v>
      </c>
      <c r="Z1841" s="107"/>
      <c r="AA1841" s="107"/>
      <c r="AB1841" s="107"/>
      <c r="AC1841" s="107"/>
      <c r="AD1841" s="107" t="s">
        <v>1264</v>
      </c>
      <c r="AE1841" s="110">
        <v>43130</v>
      </c>
      <c r="AF1841" s="106" t="s">
        <v>3943</v>
      </c>
      <c r="AG1841" s="108">
        <v>0.22</v>
      </c>
      <c r="AH1841" s="108">
        <v>0.22</v>
      </c>
      <c r="AI1841" s="108">
        <v>1.43</v>
      </c>
      <c r="AJ1841" s="107" t="s">
        <v>26</v>
      </c>
      <c r="AK1841" s="97">
        <v>30.68</v>
      </c>
      <c r="AL1841" s="108">
        <v>0</v>
      </c>
      <c r="AM1841" s="111"/>
      <c r="AN1841" s="112">
        <v>6</v>
      </c>
      <c r="AO1841" s="113" t="s">
        <v>1266</v>
      </c>
      <c r="AP1841" s="113" t="s">
        <v>1267</v>
      </c>
      <c r="AQ1841" s="113" t="s">
        <v>1261</v>
      </c>
      <c r="AR1841" s="114" t="s">
        <v>1267</v>
      </c>
      <c r="AS1841" s="114"/>
      <c r="AT1841" s="107"/>
    </row>
    <row r="1842" spans="1:46" x14ac:dyDescent="0.25">
      <c r="A1842" s="106" t="s">
        <v>3250</v>
      </c>
      <c r="B1842" s="107" t="s">
        <v>1271</v>
      </c>
      <c r="C1842" s="107" t="s">
        <v>1257</v>
      </c>
      <c r="D1842" s="107" t="s">
        <v>34</v>
      </c>
      <c r="E1842" s="107" t="s">
        <v>61</v>
      </c>
      <c r="F1842" s="107" t="s">
        <v>495</v>
      </c>
      <c r="G1842" s="107" t="s">
        <v>496</v>
      </c>
      <c r="H1842" s="107" t="s">
        <v>2358</v>
      </c>
      <c r="I1842" s="107" t="s">
        <v>1943</v>
      </c>
      <c r="J1842" s="107" t="s">
        <v>2521</v>
      </c>
      <c r="K1842" s="107" t="s">
        <v>3235</v>
      </c>
      <c r="L1842" s="108">
        <v>1548.09</v>
      </c>
      <c r="M1842" s="93">
        <v>800</v>
      </c>
      <c r="N1842" s="108">
        <v>1393.27</v>
      </c>
      <c r="O1842" s="107" t="s">
        <v>3248</v>
      </c>
      <c r="P1842" s="107"/>
      <c r="Q1842" s="107" t="s">
        <v>1259</v>
      </c>
      <c r="R1842" s="107" t="s">
        <v>2358</v>
      </c>
      <c r="S1842" s="107"/>
      <c r="T1842" s="93">
        <v>727.16</v>
      </c>
      <c r="U1842" s="109">
        <v>13</v>
      </c>
      <c r="V1842" s="110">
        <v>45200</v>
      </c>
      <c r="W1842" s="110">
        <v>45930</v>
      </c>
      <c r="X1842" s="107" t="s">
        <v>4342</v>
      </c>
      <c r="Y1842" s="107" t="s">
        <v>1943</v>
      </c>
      <c r="Z1842" s="107"/>
      <c r="AA1842" s="107"/>
      <c r="AB1842" s="107"/>
      <c r="AC1842" s="107"/>
      <c r="AD1842" s="107" t="s">
        <v>1264</v>
      </c>
      <c r="AE1842" s="110">
        <v>43130</v>
      </c>
      <c r="AF1842" s="106" t="s">
        <v>3943</v>
      </c>
      <c r="AG1842" s="108">
        <v>0.24</v>
      </c>
      <c r="AH1842" s="108">
        <v>0.23</v>
      </c>
      <c r="AI1842" s="108">
        <v>1.47</v>
      </c>
      <c r="AJ1842" s="107" t="s">
        <v>26</v>
      </c>
      <c r="AK1842" s="97">
        <v>28.62</v>
      </c>
      <c r="AL1842" s="108">
        <v>0</v>
      </c>
      <c r="AM1842" s="111"/>
      <c r="AN1842" s="112">
        <v>6</v>
      </c>
      <c r="AO1842" s="113" t="s">
        <v>1266</v>
      </c>
      <c r="AP1842" s="113" t="s">
        <v>1267</v>
      </c>
      <c r="AQ1842" s="113" t="s">
        <v>1261</v>
      </c>
      <c r="AR1842" s="114" t="s">
        <v>1267</v>
      </c>
      <c r="AS1842" s="114"/>
      <c r="AT1842" s="107"/>
    </row>
    <row r="1843" spans="1:46" x14ac:dyDescent="0.25">
      <c r="A1843" s="106" t="s">
        <v>3251</v>
      </c>
      <c r="B1843" s="107" t="s">
        <v>1256</v>
      </c>
      <c r="C1843" s="107" t="s">
        <v>1257</v>
      </c>
      <c r="D1843" s="107" t="s">
        <v>34</v>
      </c>
      <c r="E1843" s="107" t="s">
        <v>61</v>
      </c>
      <c r="F1843" s="107" t="s">
        <v>495</v>
      </c>
      <c r="G1843" s="107" t="s">
        <v>496</v>
      </c>
      <c r="H1843" s="107" t="s">
        <v>2358</v>
      </c>
      <c r="I1843" s="107" t="s">
        <v>1943</v>
      </c>
      <c r="J1843" s="107" t="s">
        <v>2521</v>
      </c>
      <c r="K1843" s="107" t="s">
        <v>2035</v>
      </c>
      <c r="L1843" s="108">
        <v>1511.7</v>
      </c>
      <c r="M1843" s="93">
        <v>800</v>
      </c>
      <c r="N1843" s="108">
        <v>1360.37</v>
      </c>
      <c r="O1843" s="107" t="s">
        <v>3252</v>
      </c>
      <c r="P1843" s="107"/>
      <c r="Q1843" s="107" t="s">
        <v>1259</v>
      </c>
      <c r="R1843" s="107" t="s">
        <v>2358</v>
      </c>
      <c r="S1843" s="107"/>
      <c r="T1843" s="93">
        <v>775.88</v>
      </c>
      <c r="U1843" s="109">
        <v>13</v>
      </c>
      <c r="V1843" s="110">
        <v>45200</v>
      </c>
      <c r="W1843" s="110">
        <v>45930</v>
      </c>
      <c r="X1843" s="107" t="s">
        <v>4342</v>
      </c>
      <c r="Y1843" s="107" t="s">
        <v>1943</v>
      </c>
      <c r="Z1843" s="107"/>
      <c r="AA1843" s="107"/>
      <c r="AB1843" s="107"/>
      <c r="AC1843" s="107"/>
      <c r="AD1843" s="107" t="s">
        <v>1264</v>
      </c>
      <c r="AE1843" s="110">
        <v>44725</v>
      </c>
      <c r="AF1843" s="106" t="s">
        <v>3925</v>
      </c>
      <c r="AG1843" s="108">
        <v>0.17455300000000001</v>
      </c>
      <c r="AH1843" s="108">
        <v>0.17</v>
      </c>
      <c r="AI1843" s="108">
        <v>0.82</v>
      </c>
      <c r="AJ1843" s="107" t="s">
        <v>1267</v>
      </c>
      <c r="AK1843" s="97">
        <v>40.46</v>
      </c>
      <c r="AL1843" s="108">
        <v>1.0323076923076919</v>
      </c>
      <c r="AM1843" s="111"/>
      <c r="AN1843" s="112">
        <v>6</v>
      </c>
      <c r="AO1843" s="113" t="s">
        <v>1266</v>
      </c>
      <c r="AP1843" s="113" t="s">
        <v>1267</v>
      </c>
      <c r="AQ1843" s="113" t="s">
        <v>1261</v>
      </c>
      <c r="AR1843" s="114" t="s">
        <v>1267</v>
      </c>
      <c r="AS1843" s="114"/>
      <c r="AT1843" s="107"/>
    </row>
    <row r="1844" spans="1:46" x14ac:dyDescent="0.25">
      <c r="A1844" s="106" t="s">
        <v>3253</v>
      </c>
      <c r="B1844" s="107" t="s">
        <v>1269</v>
      </c>
      <c r="C1844" s="107" t="s">
        <v>1257</v>
      </c>
      <c r="D1844" s="107" t="s">
        <v>34</v>
      </c>
      <c r="E1844" s="107" t="s">
        <v>61</v>
      </c>
      <c r="F1844" s="107" t="s">
        <v>495</v>
      </c>
      <c r="G1844" s="107" t="s">
        <v>496</v>
      </c>
      <c r="H1844" s="107" t="s">
        <v>2358</v>
      </c>
      <c r="I1844" s="107" t="s">
        <v>1943</v>
      </c>
      <c r="J1844" s="107" t="s">
        <v>2521</v>
      </c>
      <c r="K1844" s="107" t="s">
        <v>2035</v>
      </c>
      <c r="L1844" s="108">
        <v>1470.72</v>
      </c>
      <c r="M1844" s="93">
        <v>800</v>
      </c>
      <c r="N1844" s="108">
        <v>1323.67</v>
      </c>
      <c r="O1844" s="107" t="s">
        <v>3252</v>
      </c>
      <c r="P1844" s="107"/>
      <c r="Q1844" s="107" t="s">
        <v>1259</v>
      </c>
      <c r="R1844" s="107" t="s">
        <v>2358</v>
      </c>
      <c r="S1844" s="107"/>
      <c r="T1844" s="93">
        <v>775.88</v>
      </c>
      <c r="U1844" s="109">
        <v>13</v>
      </c>
      <c r="V1844" s="110">
        <v>45200</v>
      </c>
      <c r="W1844" s="110">
        <v>45930</v>
      </c>
      <c r="X1844" s="107" t="s">
        <v>4342</v>
      </c>
      <c r="Y1844" s="107" t="s">
        <v>1943</v>
      </c>
      <c r="Z1844" s="107"/>
      <c r="AA1844" s="107"/>
      <c r="AB1844" s="107"/>
      <c r="AC1844" s="107"/>
      <c r="AD1844" s="107" t="s">
        <v>1264</v>
      </c>
      <c r="AE1844" s="110">
        <v>44725</v>
      </c>
      <c r="AF1844" s="106" t="s">
        <v>3925</v>
      </c>
      <c r="AG1844" s="108">
        <v>0.16830000000000001</v>
      </c>
      <c r="AH1844" s="108">
        <v>0.17</v>
      </c>
      <c r="AI1844" s="108">
        <v>0.79</v>
      </c>
      <c r="AJ1844" s="107" t="s">
        <v>1267</v>
      </c>
      <c r="AK1844" s="97">
        <v>42.61</v>
      </c>
      <c r="AL1844" s="108">
        <v>0.99384615384615382</v>
      </c>
      <c r="AM1844" s="111"/>
      <c r="AN1844" s="112">
        <v>6</v>
      </c>
      <c r="AO1844" s="113" t="s">
        <v>1266</v>
      </c>
      <c r="AP1844" s="113" t="s">
        <v>1267</v>
      </c>
      <c r="AQ1844" s="113" t="s">
        <v>1261</v>
      </c>
      <c r="AR1844" s="114" t="s">
        <v>1267</v>
      </c>
      <c r="AS1844" s="114"/>
      <c r="AT1844" s="107"/>
    </row>
    <row r="1845" spans="1:46" x14ac:dyDescent="0.25">
      <c r="A1845" s="106" t="s">
        <v>3254</v>
      </c>
      <c r="B1845" s="107" t="s">
        <v>1271</v>
      </c>
      <c r="C1845" s="107" t="s">
        <v>1257</v>
      </c>
      <c r="D1845" s="107" t="s">
        <v>34</v>
      </c>
      <c r="E1845" s="107" t="s">
        <v>61</v>
      </c>
      <c r="F1845" s="107" t="s">
        <v>495</v>
      </c>
      <c r="G1845" s="107" t="s">
        <v>496</v>
      </c>
      <c r="H1845" s="107" t="s">
        <v>2358</v>
      </c>
      <c r="I1845" s="107" t="s">
        <v>1943</v>
      </c>
      <c r="J1845" s="107" t="s">
        <v>2521</v>
      </c>
      <c r="K1845" s="107" t="s">
        <v>2035</v>
      </c>
      <c r="L1845" s="108">
        <v>1548.09</v>
      </c>
      <c r="M1845" s="93">
        <v>800</v>
      </c>
      <c r="N1845" s="108">
        <v>1393.27</v>
      </c>
      <c r="O1845" s="107" t="s">
        <v>3252</v>
      </c>
      <c r="P1845" s="107"/>
      <c r="Q1845" s="107" t="s">
        <v>1259</v>
      </c>
      <c r="R1845" s="107" t="s">
        <v>2358</v>
      </c>
      <c r="S1845" s="107"/>
      <c r="T1845" s="93">
        <v>775.88</v>
      </c>
      <c r="U1845" s="109">
        <v>13</v>
      </c>
      <c r="V1845" s="110">
        <v>45200</v>
      </c>
      <c r="W1845" s="110">
        <v>45930</v>
      </c>
      <c r="X1845" s="107" t="s">
        <v>4342</v>
      </c>
      <c r="Y1845" s="107" t="s">
        <v>1943</v>
      </c>
      <c r="Z1845" s="107"/>
      <c r="AA1845" s="107"/>
      <c r="AB1845" s="107"/>
      <c r="AC1845" s="107"/>
      <c r="AD1845" s="107" t="s">
        <v>1264</v>
      </c>
      <c r="AE1845" s="110">
        <v>44725</v>
      </c>
      <c r="AF1845" s="106" t="s">
        <v>3925</v>
      </c>
      <c r="AG1845" s="108">
        <v>0.17737700000000001</v>
      </c>
      <c r="AH1845" s="108">
        <v>0.18</v>
      </c>
      <c r="AI1845" s="108">
        <v>0.82</v>
      </c>
      <c r="AJ1845" s="107" t="s">
        <v>1267</v>
      </c>
      <c r="AK1845" s="97">
        <v>40.44</v>
      </c>
      <c r="AL1845" s="108">
        <v>1.021538461538462</v>
      </c>
      <c r="AM1845" s="111"/>
      <c r="AN1845" s="112">
        <v>6</v>
      </c>
      <c r="AO1845" s="113" t="s">
        <v>1266</v>
      </c>
      <c r="AP1845" s="113" t="s">
        <v>1267</v>
      </c>
      <c r="AQ1845" s="113" t="s">
        <v>1261</v>
      </c>
      <c r="AR1845" s="114" t="s">
        <v>1267</v>
      </c>
      <c r="AS1845" s="114"/>
      <c r="AT1845" s="107"/>
    </row>
    <row r="1846" spans="1:46" x14ac:dyDescent="0.25">
      <c r="A1846" s="106" t="s">
        <v>3255</v>
      </c>
      <c r="B1846" s="107" t="s">
        <v>1256</v>
      </c>
      <c r="C1846" s="107" t="s">
        <v>1257</v>
      </c>
      <c r="D1846" s="107" t="s">
        <v>34</v>
      </c>
      <c r="E1846" s="107" t="s">
        <v>61</v>
      </c>
      <c r="F1846" s="107" t="s">
        <v>495</v>
      </c>
      <c r="G1846" s="107" t="s">
        <v>496</v>
      </c>
      <c r="H1846" s="107" t="s">
        <v>2358</v>
      </c>
      <c r="I1846" s="107" t="s">
        <v>1943</v>
      </c>
      <c r="J1846" s="107" t="s">
        <v>2521</v>
      </c>
      <c r="K1846" s="107" t="s">
        <v>2522</v>
      </c>
      <c r="L1846" s="108">
        <v>1613.0055133127789</v>
      </c>
      <c r="M1846" s="93">
        <v>800</v>
      </c>
      <c r="N1846" s="108">
        <v>1451.069343690401</v>
      </c>
      <c r="O1846" s="107" t="s">
        <v>3256</v>
      </c>
      <c r="P1846" s="107"/>
      <c r="Q1846" s="107" t="s">
        <v>1259</v>
      </c>
      <c r="R1846" s="107" t="s">
        <v>2358</v>
      </c>
      <c r="S1846" s="107"/>
      <c r="T1846" s="93">
        <v>727.16</v>
      </c>
      <c r="U1846" s="109">
        <v>13</v>
      </c>
      <c r="V1846" s="110">
        <v>45200</v>
      </c>
      <c r="W1846" s="110">
        <v>45930</v>
      </c>
      <c r="X1846" s="107" t="s">
        <v>4342</v>
      </c>
      <c r="Y1846" s="107" t="s">
        <v>1943</v>
      </c>
      <c r="Z1846" s="107"/>
      <c r="AA1846" s="107" t="s">
        <v>2522</v>
      </c>
      <c r="AB1846" s="107"/>
      <c r="AC1846" s="107"/>
      <c r="AD1846" s="107" t="s">
        <v>1264</v>
      </c>
      <c r="AE1846" s="110"/>
      <c r="AF1846" s="106"/>
      <c r="AG1846" s="108">
        <v>0.6747102097928197</v>
      </c>
      <c r="AH1846" s="108">
        <v>0.70364588588232235</v>
      </c>
      <c r="AI1846" s="108">
        <v>0.82259050505028253</v>
      </c>
      <c r="AJ1846" s="107" t="s">
        <v>1267</v>
      </c>
      <c r="AK1846" s="97">
        <v>148.54055763555891</v>
      </c>
      <c r="AL1846" s="108">
        <v>3.0516242502226429</v>
      </c>
      <c r="AM1846" s="111"/>
      <c r="AN1846" s="112">
        <v>6</v>
      </c>
      <c r="AO1846" s="113" t="s">
        <v>1266</v>
      </c>
      <c r="AP1846" s="113" t="s">
        <v>1267</v>
      </c>
      <c r="AQ1846" s="113" t="s">
        <v>1261</v>
      </c>
      <c r="AR1846" s="114" t="s">
        <v>1267</v>
      </c>
      <c r="AS1846" s="114"/>
      <c r="AT1846" s="107"/>
    </row>
    <row r="1847" spans="1:46" x14ac:dyDescent="0.25">
      <c r="A1847" s="106" t="s">
        <v>3257</v>
      </c>
      <c r="B1847" s="107" t="s">
        <v>1256</v>
      </c>
      <c r="C1847" s="107" t="s">
        <v>1257</v>
      </c>
      <c r="D1847" s="107" t="s">
        <v>34</v>
      </c>
      <c r="E1847" s="107" t="s">
        <v>61</v>
      </c>
      <c r="F1847" s="107" t="s">
        <v>495</v>
      </c>
      <c r="G1847" s="107" t="s">
        <v>496</v>
      </c>
      <c r="H1847" s="107" t="s">
        <v>2358</v>
      </c>
      <c r="I1847" s="107" t="s">
        <v>1991</v>
      </c>
      <c r="J1847" s="107" t="s">
        <v>2521</v>
      </c>
      <c r="K1847" s="107" t="s">
        <v>2522</v>
      </c>
      <c r="L1847" s="108">
        <v>1700.3936842564301</v>
      </c>
      <c r="M1847" s="93">
        <v>900</v>
      </c>
      <c r="N1847" s="108">
        <v>1530.048424380926</v>
      </c>
      <c r="O1847" s="107" t="s">
        <v>3258</v>
      </c>
      <c r="P1847" s="107"/>
      <c r="Q1847" s="107" t="s">
        <v>1259</v>
      </c>
      <c r="R1847" s="107" t="s">
        <v>2358</v>
      </c>
      <c r="S1847" s="107"/>
      <c r="T1847" s="93">
        <v>727.16</v>
      </c>
      <c r="U1847" s="109">
        <v>13</v>
      </c>
      <c r="V1847" s="110">
        <v>45200</v>
      </c>
      <c r="W1847" s="110">
        <v>45930</v>
      </c>
      <c r="X1847" s="107" t="s">
        <v>4342</v>
      </c>
      <c r="Y1847" s="107" t="s">
        <v>1991</v>
      </c>
      <c r="Z1847" s="107"/>
      <c r="AA1847" s="107" t="s">
        <v>2522</v>
      </c>
      <c r="AB1847" s="107"/>
      <c r="AC1847" s="107"/>
      <c r="AD1847" s="107" t="s">
        <v>1264</v>
      </c>
      <c r="AE1847" s="110">
        <v>44725</v>
      </c>
      <c r="AF1847" s="106" t="s">
        <v>3925</v>
      </c>
      <c r="AG1847" s="108">
        <v>0.73787766731593418</v>
      </c>
      <c r="AH1847" s="108">
        <v>0.76952249542630213</v>
      </c>
      <c r="AI1847" s="108">
        <v>0.85988956714871578</v>
      </c>
      <c r="AJ1847" s="107" t="s">
        <v>1267</v>
      </c>
      <c r="AK1847" s="97">
        <v>133.92607119745341</v>
      </c>
      <c r="AL1847" s="108">
        <v>3.3385435839194861</v>
      </c>
      <c r="AM1847" s="111"/>
      <c r="AN1847" s="112">
        <v>6</v>
      </c>
      <c r="AO1847" s="113" t="s">
        <v>1266</v>
      </c>
      <c r="AP1847" s="113" t="s">
        <v>1267</v>
      </c>
      <c r="AQ1847" s="113" t="s">
        <v>1261</v>
      </c>
      <c r="AR1847" s="114" t="s">
        <v>1267</v>
      </c>
      <c r="AS1847" s="114"/>
      <c r="AT1847" s="107"/>
    </row>
    <row r="1848" spans="1:46" x14ac:dyDescent="0.25">
      <c r="A1848" s="106" t="s">
        <v>3259</v>
      </c>
      <c r="B1848" s="107" t="s">
        <v>1256</v>
      </c>
      <c r="C1848" s="107" t="s">
        <v>1257</v>
      </c>
      <c r="D1848" s="107" t="s">
        <v>34</v>
      </c>
      <c r="E1848" s="107" t="s">
        <v>61</v>
      </c>
      <c r="F1848" s="107" t="s">
        <v>495</v>
      </c>
      <c r="G1848" s="107" t="s">
        <v>496</v>
      </c>
      <c r="H1848" s="107" t="s">
        <v>2358</v>
      </c>
      <c r="I1848" s="107" t="s">
        <v>1991</v>
      </c>
      <c r="J1848" s="107" t="s">
        <v>2521</v>
      </c>
      <c r="K1848" s="107" t="s">
        <v>2035</v>
      </c>
      <c r="L1848" s="108">
        <v>1625</v>
      </c>
      <c r="M1848" s="93">
        <v>900</v>
      </c>
      <c r="N1848" s="108">
        <v>1512.24</v>
      </c>
      <c r="O1848" s="107" t="s">
        <v>3260</v>
      </c>
      <c r="P1848" s="107"/>
      <c r="Q1848" s="107" t="s">
        <v>1259</v>
      </c>
      <c r="R1848" s="107" t="s">
        <v>2358</v>
      </c>
      <c r="S1848" s="107"/>
      <c r="T1848" s="93">
        <v>727.16</v>
      </c>
      <c r="U1848" s="109">
        <v>13</v>
      </c>
      <c r="V1848" s="110">
        <v>45200</v>
      </c>
      <c r="W1848" s="110">
        <v>45930</v>
      </c>
      <c r="X1848" s="107" t="s">
        <v>4342</v>
      </c>
      <c r="Y1848" s="107" t="s">
        <v>1991</v>
      </c>
      <c r="Z1848" s="107"/>
      <c r="AA1848" s="107"/>
      <c r="AB1848" s="107"/>
      <c r="AC1848" s="107"/>
      <c r="AD1848" s="107" t="s">
        <v>1264</v>
      </c>
      <c r="AE1848" s="110">
        <v>44725</v>
      </c>
      <c r="AF1848" s="106" t="s">
        <v>3925</v>
      </c>
      <c r="AG1848" s="108">
        <v>0.28000000000000003</v>
      </c>
      <c r="AH1848" s="108">
        <v>0.28000000000000003</v>
      </c>
      <c r="AI1848" s="108">
        <v>1.74</v>
      </c>
      <c r="AJ1848" s="107" t="s">
        <v>26</v>
      </c>
      <c r="AK1848" s="97">
        <v>17.55</v>
      </c>
      <c r="AL1848" s="108">
        <v>0</v>
      </c>
      <c r="AM1848" s="111"/>
      <c r="AN1848" s="112">
        <v>6</v>
      </c>
      <c r="AO1848" s="113" t="s">
        <v>1266</v>
      </c>
      <c r="AP1848" s="113" t="s">
        <v>1267</v>
      </c>
      <c r="AQ1848" s="113" t="s">
        <v>1261</v>
      </c>
      <c r="AR1848" s="114" t="s">
        <v>1267</v>
      </c>
      <c r="AS1848" s="114"/>
      <c r="AT1848" s="107"/>
    </row>
    <row r="1849" spans="1:46" x14ac:dyDescent="0.25">
      <c r="A1849" s="106" t="s">
        <v>3261</v>
      </c>
      <c r="B1849" s="107" t="s">
        <v>1256</v>
      </c>
      <c r="C1849" s="107" t="s">
        <v>1257</v>
      </c>
      <c r="D1849" s="107" t="s">
        <v>34</v>
      </c>
      <c r="E1849" s="107" t="s">
        <v>61</v>
      </c>
      <c r="F1849" s="107" t="s">
        <v>495</v>
      </c>
      <c r="G1849" s="107" t="s">
        <v>496</v>
      </c>
      <c r="H1849" s="107" t="s">
        <v>2358</v>
      </c>
      <c r="I1849" s="107" t="s">
        <v>1943</v>
      </c>
      <c r="J1849" s="107" t="s">
        <v>2521</v>
      </c>
      <c r="K1849" s="107" t="s">
        <v>2529</v>
      </c>
      <c r="L1849" s="108">
        <v>1661.31</v>
      </c>
      <c r="M1849" s="93">
        <v>800</v>
      </c>
      <c r="N1849" s="108">
        <v>1493.78</v>
      </c>
      <c r="O1849" s="107" t="s">
        <v>3262</v>
      </c>
      <c r="P1849" s="107"/>
      <c r="Q1849" s="107" t="s">
        <v>1259</v>
      </c>
      <c r="R1849" s="107" t="s">
        <v>2358</v>
      </c>
      <c r="S1849" s="107"/>
      <c r="T1849" s="93">
        <v>775.88</v>
      </c>
      <c r="U1849" s="109">
        <v>13</v>
      </c>
      <c r="V1849" s="110">
        <v>45200</v>
      </c>
      <c r="W1849" s="110">
        <v>45930</v>
      </c>
      <c r="X1849" s="107" t="s">
        <v>4342</v>
      </c>
      <c r="Y1849" s="107" t="s">
        <v>1943</v>
      </c>
      <c r="Z1849" s="107"/>
      <c r="AA1849" s="107" t="s">
        <v>2529</v>
      </c>
      <c r="AB1849" s="107"/>
      <c r="AC1849" s="107"/>
      <c r="AD1849" s="107" t="s">
        <v>1264</v>
      </c>
      <c r="AE1849" s="110">
        <v>44725</v>
      </c>
      <c r="AF1849" s="106" t="s">
        <v>3925</v>
      </c>
      <c r="AG1849" s="108">
        <v>0.20355699999999999</v>
      </c>
      <c r="AH1849" s="108">
        <v>0.2</v>
      </c>
      <c r="AI1849" s="108">
        <v>0.94</v>
      </c>
      <c r="AJ1849" s="107" t="s">
        <v>1267</v>
      </c>
      <c r="AK1849" s="97">
        <v>32.43</v>
      </c>
      <c r="AL1849" s="108">
        <v>1.188461538461538</v>
      </c>
      <c r="AM1849" s="111"/>
      <c r="AN1849" s="112">
        <v>6</v>
      </c>
      <c r="AO1849" s="113" t="s">
        <v>1266</v>
      </c>
      <c r="AP1849" s="113" t="s">
        <v>1267</v>
      </c>
      <c r="AQ1849" s="113" t="s">
        <v>1261</v>
      </c>
      <c r="AR1849" s="114" t="s">
        <v>1267</v>
      </c>
      <c r="AS1849" s="114"/>
      <c r="AT1849" s="107"/>
    </row>
    <row r="1850" spans="1:46" x14ac:dyDescent="0.25">
      <c r="A1850" s="106" t="s">
        <v>3263</v>
      </c>
      <c r="B1850" s="107" t="s">
        <v>1256</v>
      </c>
      <c r="C1850" s="107" t="s">
        <v>1257</v>
      </c>
      <c r="D1850" s="107" t="s">
        <v>34</v>
      </c>
      <c r="E1850" s="107" t="s">
        <v>61</v>
      </c>
      <c r="F1850" s="107" t="s">
        <v>495</v>
      </c>
      <c r="G1850" s="107" t="s">
        <v>496</v>
      </c>
      <c r="H1850" s="107" t="s">
        <v>2358</v>
      </c>
      <c r="I1850" s="107" t="s">
        <v>1991</v>
      </c>
      <c r="J1850" s="107" t="s">
        <v>2521</v>
      </c>
      <c r="K1850" s="107" t="s">
        <v>2529</v>
      </c>
      <c r="L1850" s="108">
        <v>1862.54</v>
      </c>
      <c r="M1850" s="93">
        <v>900</v>
      </c>
      <c r="N1850" s="108">
        <v>1674.71</v>
      </c>
      <c r="O1850" s="107" t="s">
        <v>3264</v>
      </c>
      <c r="P1850" s="107"/>
      <c r="Q1850" s="107" t="s">
        <v>1259</v>
      </c>
      <c r="R1850" s="107" t="s">
        <v>2358</v>
      </c>
      <c r="S1850" s="107"/>
      <c r="T1850" s="93">
        <v>775.88</v>
      </c>
      <c r="U1850" s="109">
        <v>13</v>
      </c>
      <c r="V1850" s="110">
        <v>45200</v>
      </c>
      <c r="W1850" s="110">
        <v>45930</v>
      </c>
      <c r="X1850" s="107" t="s">
        <v>4342</v>
      </c>
      <c r="Y1850" s="107" t="s">
        <v>1991</v>
      </c>
      <c r="Z1850" s="107"/>
      <c r="AA1850" s="107" t="s">
        <v>2529</v>
      </c>
      <c r="AB1850" s="107"/>
      <c r="AC1850" s="107"/>
      <c r="AD1850" s="107" t="s">
        <v>1264</v>
      </c>
      <c r="AE1850" s="110">
        <v>44725</v>
      </c>
      <c r="AF1850" s="106" t="s">
        <v>3925</v>
      </c>
      <c r="AG1850" s="108">
        <v>0.228213</v>
      </c>
      <c r="AH1850" s="108">
        <v>0.23</v>
      </c>
      <c r="AI1850" s="108">
        <v>1.06</v>
      </c>
      <c r="AJ1850" s="107" t="s">
        <v>26</v>
      </c>
      <c r="AK1850" s="97">
        <v>26.67</v>
      </c>
      <c r="AL1850" s="108">
        <v>1.332307692307692</v>
      </c>
      <c r="AM1850" s="111"/>
      <c r="AN1850" s="112">
        <v>6</v>
      </c>
      <c r="AO1850" s="113" t="s">
        <v>1266</v>
      </c>
      <c r="AP1850" s="113" t="s">
        <v>1267</v>
      </c>
      <c r="AQ1850" s="113" t="s">
        <v>1261</v>
      </c>
      <c r="AR1850" s="114" t="s">
        <v>1267</v>
      </c>
      <c r="AS1850" s="114"/>
      <c r="AT1850" s="107"/>
    </row>
    <row r="1851" spans="1:46" x14ac:dyDescent="0.25">
      <c r="A1851" s="106" t="s">
        <v>3265</v>
      </c>
      <c r="B1851" s="107" t="s">
        <v>1269</v>
      </c>
      <c r="C1851" s="107" t="s">
        <v>1257</v>
      </c>
      <c r="D1851" s="107" t="s">
        <v>34</v>
      </c>
      <c r="E1851" s="107" t="s">
        <v>61</v>
      </c>
      <c r="F1851" s="107" t="s">
        <v>495</v>
      </c>
      <c r="G1851" s="107" t="s">
        <v>496</v>
      </c>
      <c r="H1851" s="107" t="s">
        <v>2358</v>
      </c>
      <c r="I1851" s="107" t="s">
        <v>1943</v>
      </c>
      <c r="J1851" s="107" t="s">
        <v>2521</v>
      </c>
      <c r="K1851" s="107" t="s">
        <v>2522</v>
      </c>
      <c r="L1851" s="108">
        <v>1534.306572245883</v>
      </c>
      <c r="M1851" s="93">
        <v>800</v>
      </c>
      <c r="N1851" s="108">
        <v>1380.4962225162969</v>
      </c>
      <c r="O1851" s="107" t="s">
        <v>3256</v>
      </c>
      <c r="P1851" s="107"/>
      <c r="Q1851" s="107" t="s">
        <v>1259</v>
      </c>
      <c r="R1851" s="107" t="s">
        <v>2358</v>
      </c>
      <c r="S1851" s="107"/>
      <c r="T1851" s="93">
        <v>629</v>
      </c>
      <c r="U1851" s="109">
        <v>13</v>
      </c>
      <c r="V1851" s="110">
        <v>45200</v>
      </c>
      <c r="W1851" s="110">
        <v>45930</v>
      </c>
      <c r="X1851" s="107" t="s">
        <v>4342</v>
      </c>
      <c r="Y1851" s="107" t="s">
        <v>1943</v>
      </c>
      <c r="Z1851" s="107"/>
      <c r="AA1851" s="107" t="s">
        <v>2522</v>
      </c>
      <c r="AB1851" s="107"/>
      <c r="AC1851" s="107"/>
      <c r="AD1851" s="107" t="s">
        <v>1264</v>
      </c>
      <c r="AE1851" s="110"/>
      <c r="AF1851" s="106"/>
      <c r="AG1851" s="108">
        <v>0.68803408523073173</v>
      </c>
      <c r="AH1851" s="108">
        <v>0.71753542726984909</v>
      </c>
      <c r="AI1851" s="108">
        <v>0.78203634648174913</v>
      </c>
      <c r="AJ1851" s="107" t="s">
        <v>1267</v>
      </c>
      <c r="AK1851" s="97">
        <v>144.49208775288881</v>
      </c>
      <c r="AL1851" s="108">
        <v>3.1798300462644642</v>
      </c>
      <c r="AM1851" s="111"/>
      <c r="AN1851" s="112">
        <v>6</v>
      </c>
      <c r="AO1851" s="113" t="s">
        <v>1266</v>
      </c>
      <c r="AP1851" s="113" t="s">
        <v>1267</v>
      </c>
      <c r="AQ1851" s="113" t="s">
        <v>1261</v>
      </c>
      <c r="AR1851" s="114" t="s">
        <v>1267</v>
      </c>
      <c r="AS1851" s="114"/>
      <c r="AT1851" s="107"/>
    </row>
    <row r="1852" spans="1:46" x14ac:dyDescent="0.25">
      <c r="A1852" s="106" t="s">
        <v>3266</v>
      </c>
      <c r="B1852" s="107" t="s">
        <v>1269</v>
      </c>
      <c r="C1852" s="107" t="s">
        <v>1257</v>
      </c>
      <c r="D1852" s="107" t="s">
        <v>34</v>
      </c>
      <c r="E1852" s="107" t="s">
        <v>61</v>
      </c>
      <c r="F1852" s="107" t="s">
        <v>495</v>
      </c>
      <c r="G1852" s="107" t="s">
        <v>496</v>
      </c>
      <c r="H1852" s="107" t="s">
        <v>2358</v>
      </c>
      <c r="I1852" s="107" t="s">
        <v>1991</v>
      </c>
      <c r="J1852" s="107" t="s">
        <v>2521</v>
      </c>
      <c r="K1852" s="107" t="s">
        <v>2522</v>
      </c>
      <c r="L1852" s="108">
        <v>1833.3996273648161</v>
      </c>
      <c r="M1852" s="93">
        <v>900</v>
      </c>
      <c r="N1852" s="108">
        <v>1649.6310984427571</v>
      </c>
      <c r="O1852" s="107" t="s">
        <v>3258</v>
      </c>
      <c r="P1852" s="107"/>
      <c r="Q1852" s="107" t="s">
        <v>1259</v>
      </c>
      <c r="R1852" s="107" t="s">
        <v>2358</v>
      </c>
      <c r="S1852" s="107"/>
      <c r="T1852" s="93">
        <v>727.16</v>
      </c>
      <c r="U1852" s="109">
        <v>13</v>
      </c>
      <c r="V1852" s="110">
        <v>45200</v>
      </c>
      <c r="W1852" s="110">
        <v>45930</v>
      </c>
      <c r="X1852" s="107" t="s">
        <v>4342</v>
      </c>
      <c r="Y1852" s="107" t="s">
        <v>1991</v>
      </c>
      <c r="Z1852" s="107"/>
      <c r="AA1852" s="107" t="s">
        <v>2522</v>
      </c>
      <c r="AB1852" s="107"/>
      <c r="AC1852" s="107"/>
      <c r="AD1852" s="107" t="s">
        <v>1264</v>
      </c>
      <c r="AE1852" s="110">
        <v>44725</v>
      </c>
      <c r="AF1852" s="106" t="s">
        <v>3925</v>
      </c>
      <c r="AG1852" s="108">
        <v>0.7973959734377889</v>
      </c>
      <c r="AH1852" s="108">
        <v>0.83158750700412953</v>
      </c>
      <c r="AI1852" s="108">
        <v>0.93625358366819333</v>
      </c>
      <c r="AJ1852" s="107" t="s">
        <v>1267</v>
      </c>
      <c r="AK1852" s="97">
        <v>121.8229151080763</v>
      </c>
      <c r="AL1852" s="108">
        <v>3.6567535239785509</v>
      </c>
      <c r="AM1852" s="111"/>
      <c r="AN1852" s="112">
        <v>6</v>
      </c>
      <c r="AO1852" s="113" t="s">
        <v>1266</v>
      </c>
      <c r="AP1852" s="113" t="s">
        <v>1267</v>
      </c>
      <c r="AQ1852" s="113" t="s">
        <v>1261</v>
      </c>
      <c r="AR1852" s="114" t="s">
        <v>1267</v>
      </c>
      <c r="AS1852" s="114"/>
      <c r="AT1852" s="107"/>
    </row>
    <row r="1853" spans="1:46" x14ac:dyDescent="0.25">
      <c r="A1853" s="106" t="s">
        <v>3267</v>
      </c>
      <c r="B1853" s="107" t="s">
        <v>1269</v>
      </c>
      <c r="C1853" s="107" t="s">
        <v>1257</v>
      </c>
      <c r="D1853" s="107" t="s">
        <v>34</v>
      </c>
      <c r="E1853" s="107" t="s">
        <v>61</v>
      </c>
      <c r="F1853" s="107" t="s">
        <v>495</v>
      </c>
      <c r="G1853" s="107" t="s">
        <v>496</v>
      </c>
      <c r="H1853" s="107" t="s">
        <v>2358</v>
      </c>
      <c r="I1853" s="107" t="s">
        <v>1991</v>
      </c>
      <c r="J1853" s="107" t="s">
        <v>2521</v>
      </c>
      <c r="K1853" s="107" t="s">
        <v>2035</v>
      </c>
      <c r="L1853" s="108">
        <v>1684.28</v>
      </c>
      <c r="M1853" s="93">
        <v>900</v>
      </c>
      <c r="N1853" s="108">
        <v>1567.59</v>
      </c>
      <c r="O1853" s="107" t="s">
        <v>3260</v>
      </c>
      <c r="P1853" s="107"/>
      <c r="Q1853" s="107" t="s">
        <v>1259</v>
      </c>
      <c r="R1853" s="107" t="s">
        <v>2358</v>
      </c>
      <c r="S1853" s="107"/>
      <c r="T1853" s="93">
        <v>727.16</v>
      </c>
      <c r="U1853" s="109">
        <v>13</v>
      </c>
      <c r="V1853" s="110">
        <v>45200</v>
      </c>
      <c r="W1853" s="110">
        <v>45930</v>
      </c>
      <c r="X1853" s="107" t="s">
        <v>4342</v>
      </c>
      <c r="Y1853" s="107" t="s">
        <v>1991</v>
      </c>
      <c r="Z1853" s="107"/>
      <c r="AA1853" s="107"/>
      <c r="AB1853" s="107"/>
      <c r="AC1853" s="107"/>
      <c r="AD1853" s="107" t="s">
        <v>1264</v>
      </c>
      <c r="AE1853" s="110">
        <v>44725</v>
      </c>
      <c r="AF1853" s="106" t="s">
        <v>3925</v>
      </c>
      <c r="AG1853" s="108">
        <v>0.27</v>
      </c>
      <c r="AH1853" s="108">
        <v>0.27</v>
      </c>
      <c r="AI1853" s="108">
        <v>1.74</v>
      </c>
      <c r="AJ1853" s="107" t="s">
        <v>26</v>
      </c>
      <c r="AK1853" s="97">
        <v>18.52</v>
      </c>
      <c r="AL1853" s="108">
        <v>0</v>
      </c>
      <c r="AM1853" s="111"/>
      <c r="AN1853" s="112">
        <v>6</v>
      </c>
      <c r="AO1853" s="113" t="s">
        <v>1266</v>
      </c>
      <c r="AP1853" s="113" t="s">
        <v>1267</v>
      </c>
      <c r="AQ1853" s="113" t="s">
        <v>1261</v>
      </c>
      <c r="AR1853" s="114" t="s">
        <v>1267</v>
      </c>
      <c r="AS1853" s="114"/>
      <c r="AT1853" s="107"/>
    </row>
    <row r="1854" spans="1:46" x14ac:dyDescent="0.25">
      <c r="A1854" s="106" t="s">
        <v>3268</v>
      </c>
      <c r="B1854" s="107" t="s">
        <v>1269</v>
      </c>
      <c r="C1854" s="107" t="s">
        <v>1257</v>
      </c>
      <c r="D1854" s="107" t="s">
        <v>34</v>
      </c>
      <c r="E1854" s="107" t="s">
        <v>61</v>
      </c>
      <c r="F1854" s="107" t="s">
        <v>495</v>
      </c>
      <c r="G1854" s="107" t="s">
        <v>496</v>
      </c>
      <c r="H1854" s="107" t="s">
        <v>2358</v>
      </c>
      <c r="I1854" s="107" t="s">
        <v>1943</v>
      </c>
      <c r="J1854" s="107" t="s">
        <v>2521</v>
      </c>
      <c r="K1854" s="107" t="s">
        <v>2529</v>
      </c>
      <c r="L1854" s="108">
        <v>1506.6</v>
      </c>
      <c r="M1854" s="93">
        <v>800</v>
      </c>
      <c r="N1854" s="108">
        <v>1354.67</v>
      </c>
      <c r="O1854" s="107" t="s">
        <v>3262</v>
      </c>
      <c r="P1854" s="107"/>
      <c r="Q1854" s="107" t="s">
        <v>1259</v>
      </c>
      <c r="R1854" s="107" t="s">
        <v>2358</v>
      </c>
      <c r="S1854" s="107"/>
      <c r="T1854" s="93">
        <v>775.88</v>
      </c>
      <c r="U1854" s="109">
        <v>13</v>
      </c>
      <c r="V1854" s="110">
        <v>45200</v>
      </c>
      <c r="W1854" s="110">
        <v>45930</v>
      </c>
      <c r="X1854" s="107" t="s">
        <v>4342</v>
      </c>
      <c r="Y1854" s="107" t="s">
        <v>1943</v>
      </c>
      <c r="Z1854" s="107"/>
      <c r="AA1854" s="107" t="s">
        <v>2529</v>
      </c>
      <c r="AB1854" s="107"/>
      <c r="AC1854" s="107"/>
      <c r="AD1854" s="107" t="s">
        <v>1264</v>
      </c>
      <c r="AE1854" s="110">
        <v>44725</v>
      </c>
      <c r="AF1854" s="106" t="s">
        <v>3925</v>
      </c>
      <c r="AG1854" s="108">
        <v>0.18459999999999999</v>
      </c>
      <c r="AH1854" s="108">
        <v>0.18</v>
      </c>
      <c r="AI1854" s="108">
        <v>0.85</v>
      </c>
      <c r="AJ1854" s="107" t="s">
        <v>1267</v>
      </c>
      <c r="AK1854" s="97">
        <v>37.909999999999997</v>
      </c>
      <c r="AL1854" s="108">
        <v>1.0776923076923079</v>
      </c>
      <c r="AM1854" s="111"/>
      <c r="AN1854" s="112">
        <v>6</v>
      </c>
      <c r="AO1854" s="113" t="s">
        <v>1266</v>
      </c>
      <c r="AP1854" s="113" t="s">
        <v>1267</v>
      </c>
      <c r="AQ1854" s="113" t="s">
        <v>1261</v>
      </c>
      <c r="AR1854" s="114" t="s">
        <v>1267</v>
      </c>
      <c r="AS1854" s="114"/>
      <c r="AT1854" s="107"/>
    </row>
    <row r="1855" spans="1:46" x14ac:dyDescent="0.25">
      <c r="A1855" s="106" t="s">
        <v>3269</v>
      </c>
      <c r="B1855" s="107" t="s">
        <v>1269</v>
      </c>
      <c r="C1855" s="107" t="s">
        <v>1257</v>
      </c>
      <c r="D1855" s="107" t="s">
        <v>34</v>
      </c>
      <c r="E1855" s="107" t="s">
        <v>61</v>
      </c>
      <c r="F1855" s="107" t="s">
        <v>495</v>
      </c>
      <c r="G1855" s="107" t="s">
        <v>496</v>
      </c>
      <c r="H1855" s="107" t="s">
        <v>2358</v>
      </c>
      <c r="I1855" s="107" t="s">
        <v>1991</v>
      </c>
      <c r="J1855" s="107" t="s">
        <v>2521</v>
      </c>
      <c r="K1855" s="107" t="s">
        <v>2529</v>
      </c>
      <c r="L1855" s="108">
        <v>1856.62</v>
      </c>
      <c r="M1855" s="93">
        <v>900</v>
      </c>
      <c r="N1855" s="108">
        <v>1669.39</v>
      </c>
      <c r="O1855" s="107" t="s">
        <v>3264</v>
      </c>
      <c r="P1855" s="107"/>
      <c r="Q1855" s="107" t="s">
        <v>1259</v>
      </c>
      <c r="R1855" s="107" t="s">
        <v>2358</v>
      </c>
      <c r="S1855" s="107"/>
      <c r="T1855" s="93">
        <v>775.88</v>
      </c>
      <c r="U1855" s="109">
        <v>13</v>
      </c>
      <c r="V1855" s="110">
        <v>45200</v>
      </c>
      <c r="W1855" s="110">
        <v>45930</v>
      </c>
      <c r="X1855" s="107" t="s">
        <v>4342</v>
      </c>
      <c r="Y1855" s="107" t="s">
        <v>1991</v>
      </c>
      <c r="Z1855" s="107"/>
      <c r="AA1855" s="107" t="s">
        <v>2529</v>
      </c>
      <c r="AB1855" s="107"/>
      <c r="AC1855" s="107"/>
      <c r="AD1855" s="107" t="s">
        <v>1264</v>
      </c>
      <c r="AE1855" s="110">
        <v>44725</v>
      </c>
      <c r="AF1855" s="106" t="s">
        <v>3925</v>
      </c>
      <c r="AG1855" s="108">
        <v>0.227488</v>
      </c>
      <c r="AH1855" s="108">
        <v>0.23</v>
      </c>
      <c r="AI1855" s="108">
        <v>1.05</v>
      </c>
      <c r="AJ1855" s="107" t="s">
        <v>26</v>
      </c>
      <c r="AK1855" s="97">
        <v>26.82</v>
      </c>
      <c r="AL1855" s="108">
        <v>1.3284615384615379</v>
      </c>
      <c r="AM1855" s="111"/>
      <c r="AN1855" s="112">
        <v>6</v>
      </c>
      <c r="AO1855" s="113" t="s">
        <v>1266</v>
      </c>
      <c r="AP1855" s="113" t="s">
        <v>1267</v>
      </c>
      <c r="AQ1855" s="113" t="s">
        <v>1261</v>
      </c>
      <c r="AR1855" s="114" t="s">
        <v>1267</v>
      </c>
      <c r="AS1855" s="114"/>
      <c r="AT1855" s="107"/>
    </row>
    <row r="1856" spans="1:46" x14ac:dyDescent="0.25">
      <c r="A1856" s="106" t="s">
        <v>3270</v>
      </c>
      <c r="B1856" s="107" t="s">
        <v>1271</v>
      </c>
      <c r="C1856" s="107" t="s">
        <v>1257</v>
      </c>
      <c r="D1856" s="107" t="s">
        <v>34</v>
      </c>
      <c r="E1856" s="107" t="s">
        <v>61</v>
      </c>
      <c r="F1856" s="107" t="s">
        <v>495</v>
      </c>
      <c r="G1856" s="107" t="s">
        <v>496</v>
      </c>
      <c r="H1856" s="107" t="s">
        <v>2358</v>
      </c>
      <c r="I1856" s="107" t="s">
        <v>1943</v>
      </c>
      <c r="J1856" s="107" t="s">
        <v>2521</v>
      </c>
      <c r="K1856" s="107" t="s">
        <v>2522</v>
      </c>
      <c r="L1856" s="108">
        <v>1584.9234524196049</v>
      </c>
      <c r="M1856" s="93">
        <v>800</v>
      </c>
      <c r="N1856" s="108">
        <v>1426.0372317438851</v>
      </c>
      <c r="O1856" s="107" t="s">
        <v>3256</v>
      </c>
      <c r="P1856" s="107"/>
      <c r="Q1856" s="107" t="s">
        <v>1259</v>
      </c>
      <c r="R1856" s="107" t="s">
        <v>2358</v>
      </c>
      <c r="S1856" s="107"/>
      <c r="T1856" s="93">
        <v>629</v>
      </c>
      <c r="U1856" s="109">
        <v>13</v>
      </c>
      <c r="V1856" s="110">
        <v>45200</v>
      </c>
      <c r="W1856" s="110">
        <v>45930</v>
      </c>
      <c r="X1856" s="107" t="s">
        <v>4342</v>
      </c>
      <c r="Y1856" s="107" t="s">
        <v>1943</v>
      </c>
      <c r="Z1856" s="107"/>
      <c r="AA1856" s="107" t="s">
        <v>2522</v>
      </c>
      <c r="AB1856" s="107"/>
      <c r="AC1856" s="107"/>
      <c r="AD1856" s="107" t="s">
        <v>1264</v>
      </c>
      <c r="AE1856" s="110"/>
      <c r="AF1856" s="106"/>
      <c r="AG1856" s="108">
        <v>0.77102046512728006</v>
      </c>
      <c r="AH1856" s="108">
        <v>0.80412209564212112</v>
      </c>
      <c r="AI1856" s="108">
        <v>0.81994783194823051</v>
      </c>
      <c r="AJ1856" s="107" t="s">
        <v>1267</v>
      </c>
      <c r="AK1856" s="97">
        <v>125.92893647817139</v>
      </c>
      <c r="AL1856" s="108">
        <v>3.6104535818362788</v>
      </c>
      <c r="AM1856" s="111"/>
      <c r="AN1856" s="112">
        <v>6</v>
      </c>
      <c r="AO1856" s="113" t="s">
        <v>1266</v>
      </c>
      <c r="AP1856" s="113" t="s">
        <v>1267</v>
      </c>
      <c r="AQ1856" s="113" t="s">
        <v>1261</v>
      </c>
      <c r="AR1856" s="114" t="s">
        <v>1267</v>
      </c>
      <c r="AS1856" s="114"/>
      <c r="AT1856" s="107"/>
    </row>
    <row r="1857" spans="1:46" x14ac:dyDescent="0.25">
      <c r="A1857" s="106" t="s">
        <v>3271</v>
      </c>
      <c r="B1857" s="107" t="s">
        <v>1271</v>
      </c>
      <c r="C1857" s="107" t="s">
        <v>1257</v>
      </c>
      <c r="D1857" s="107" t="s">
        <v>34</v>
      </c>
      <c r="E1857" s="107" t="s">
        <v>61</v>
      </c>
      <c r="F1857" s="107" t="s">
        <v>495</v>
      </c>
      <c r="G1857" s="107" t="s">
        <v>496</v>
      </c>
      <c r="H1857" s="107" t="s">
        <v>2358</v>
      </c>
      <c r="I1857" s="107" t="s">
        <v>1991</v>
      </c>
      <c r="J1857" s="107" t="s">
        <v>2521</v>
      </c>
      <c r="K1857" s="107" t="s">
        <v>2522</v>
      </c>
      <c r="L1857" s="108">
        <v>1920.4759150820171</v>
      </c>
      <c r="M1857" s="93">
        <v>900</v>
      </c>
      <c r="N1857" s="108">
        <v>1727.869139147833</v>
      </c>
      <c r="O1857" s="107" t="s">
        <v>3258</v>
      </c>
      <c r="P1857" s="107"/>
      <c r="Q1857" s="107" t="s">
        <v>1259</v>
      </c>
      <c r="R1857" s="107" t="s">
        <v>2358</v>
      </c>
      <c r="S1857" s="107"/>
      <c r="T1857" s="93">
        <v>727.16</v>
      </c>
      <c r="U1857" s="109">
        <v>13</v>
      </c>
      <c r="V1857" s="110">
        <v>45200</v>
      </c>
      <c r="W1857" s="110">
        <v>45930</v>
      </c>
      <c r="X1857" s="107" t="s">
        <v>4342</v>
      </c>
      <c r="Y1857" s="107" t="s">
        <v>1991</v>
      </c>
      <c r="Z1857" s="107"/>
      <c r="AA1857" s="107" t="s">
        <v>2522</v>
      </c>
      <c r="AB1857" s="107"/>
      <c r="AC1857" s="107"/>
      <c r="AD1857" s="107" t="s">
        <v>1264</v>
      </c>
      <c r="AE1857" s="110">
        <v>44725</v>
      </c>
      <c r="AF1857" s="106" t="s">
        <v>3925</v>
      </c>
      <c r="AG1857" s="108">
        <v>0.90225067323254815</v>
      </c>
      <c r="AH1857" s="108">
        <v>0.94098662748906114</v>
      </c>
      <c r="AI1857" s="108">
        <v>0.98876546400095677</v>
      </c>
      <c r="AJ1857" s="107" t="s">
        <v>1267</v>
      </c>
      <c r="AK1857" s="97">
        <v>104.4037875132444</v>
      </c>
      <c r="AL1857" s="108">
        <v>4.205528159819826</v>
      </c>
      <c r="AM1857" s="111"/>
      <c r="AN1857" s="112">
        <v>6</v>
      </c>
      <c r="AO1857" s="113" t="s">
        <v>1266</v>
      </c>
      <c r="AP1857" s="113" t="s">
        <v>1267</v>
      </c>
      <c r="AQ1857" s="113" t="s">
        <v>1261</v>
      </c>
      <c r="AR1857" s="114" t="s">
        <v>1267</v>
      </c>
      <c r="AS1857" s="114"/>
      <c r="AT1857" s="107"/>
    </row>
    <row r="1858" spans="1:46" x14ac:dyDescent="0.25">
      <c r="A1858" s="106" t="s">
        <v>3272</v>
      </c>
      <c r="B1858" s="107" t="s">
        <v>1271</v>
      </c>
      <c r="C1858" s="107" t="s">
        <v>1257</v>
      </c>
      <c r="D1858" s="107" t="s">
        <v>34</v>
      </c>
      <c r="E1858" s="107" t="s">
        <v>61</v>
      </c>
      <c r="F1858" s="107" t="s">
        <v>495</v>
      </c>
      <c r="G1858" s="107" t="s">
        <v>496</v>
      </c>
      <c r="H1858" s="107" t="s">
        <v>2358</v>
      </c>
      <c r="I1858" s="107" t="s">
        <v>1991</v>
      </c>
      <c r="J1858" s="107" t="s">
        <v>2521</v>
      </c>
      <c r="K1858" s="107" t="s">
        <v>2035</v>
      </c>
      <c r="L1858" s="108">
        <v>1776.3</v>
      </c>
      <c r="M1858" s="93">
        <v>900</v>
      </c>
      <c r="N1858" s="108">
        <v>1653.19</v>
      </c>
      <c r="O1858" s="107" t="s">
        <v>3260</v>
      </c>
      <c r="P1858" s="107"/>
      <c r="Q1858" s="107" t="s">
        <v>1259</v>
      </c>
      <c r="R1858" s="107" t="s">
        <v>2358</v>
      </c>
      <c r="S1858" s="107"/>
      <c r="T1858" s="93">
        <v>727.16</v>
      </c>
      <c r="U1858" s="109">
        <v>13</v>
      </c>
      <c r="V1858" s="110">
        <v>45200</v>
      </c>
      <c r="W1858" s="110">
        <v>45930</v>
      </c>
      <c r="X1858" s="107" t="s">
        <v>4342</v>
      </c>
      <c r="Y1858" s="107" t="s">
        <v>1991</v>
      </c>
      <c r="Z1858" s="107"/>
      <c r="AA1858" s="107"/>
      <c r="AB1858" s="107"/>
      <c r="AC1858" s="107"/>
      <c r="AD1858" s="107" t="s">
        <v>1264</v>
      </c>
      <c r="AE1858" s="110">
        <v>44725</v>
      </c>
      <c r="AF1858" s="106" t="s">
        <v>3925</v>
      </c>
      <c r="AG1858" s="108">
        <v>0.28999999999999998</v>
      </c>
      <c r="AH1858" s="108">
        <v>0.28999999999999998</v>
      </c>
      <c r="AI1858" s="108">
        <v>1.8</v>
      </c>
      <c r="AJ1858" s="107" t="s">
        <v>26</v>
      </c>
      <c r="AK1858" s="97">
        <v>16.39</v>
      </c>
      <c r="AL1858" s="108">
        <v>0</v>
      </c>
      <c r="AM1858" s="111"/>
      <c r="AN1858" s="112">
        <v>6</v>
      </c>
      <c r="AO1858" s="113" t="s">
        <v>1266</v>
      </c>
      <c r="AP1858" s="113" t="s">
        <v>1267</v>
      </c>
      <c r="AQ1858" s="113" t="s">
        <v>1261</v>
      </c>
      <c r="AR1858" s="114" t="s">
        <v>1267</v>
      </c>
      <c r="AS1858" s="114"/>
      <c r="AT1858" s="107"/>
    </row>
    <row r="1859" spans="1:46" x14ac:dyDescent="0.25">
      <c r="A1859" s="106" t="s">
        <v>3273</v>
      </c>
      <c r="B1859" s="107" t="s">
        <v>1271</v>
      </c>
      <c r="C1859" s="107" t="s">
        <v>1257</v>
      </c>
      <c r="D1859" s="107" t="s">
        <v>34</v>
      </c>
      <c r="E1859" s="107" t="s">
        <v>61</v>
      </c>
      <c r="F1859" s="107" t="s">
        <v>495</v>
      </c>
      <c r="G1859" s="107" t="s">
        <v>496</v>
      </c>
      <c r="H1859" s="107" t="s">
        <v>2358</v>
      </c>
      <c r="I1859" s="107" t="s">
        <v>1943</v>
      </c>
      <c r="J1859" s="107" t="s">
        <v>2521</v>
      </c>
      <c r="K1859" s="107" t="s">
        <v>2529</v>
      </c>
      <c r="L1859" s="108">
        <v>1466.07</v>
      </c>
      <c r="M1859" s="93">
        <v>800</v>
      </c>
      <c r="N1859" s="108">
        <v>1318.23</v>
      </c>
      <c r="O1859" s="107" t="s">
        <v>3262</v>
      </c>
      <c r="P1859" s="107"/>
      <c r="Q1859" s="107" t="s">
        <v>1259</v>
      </c>
      <c r="R1859" s="107" t="s">
        <v>2358</v>
      </c>
      <c r="S1859" s="107"/>
      <c r="T1859" s="93">
        <v>775.88</v>
      </c>
      <c r="U1859" s="109">
        <v>13</v>
      </c>
      <c r="V1859" s="110">
        <v>45200</v>
      </c>
      <c r="W1859" s="110">
        <v>45930</v>
      </c>
      <c r="X1859" s="107" t="s">
        <v>4342</v>
      </c>
      <c r="Y1859" s="107" t="s">
        <v>1943</v>
      </c>
      <c r="Z1859" s="107"/>
      <c r="AA1859" s="107" t="s">
        <v>2529</v>
      </c>
      <c r="AB1859" s="107"/>
      <c r="AC1859" s="107"/>
      <c r="AD1859" s="107" t="s">
        <v>1264</v>
      </c>
      <c r="AE1859" s="110">
        <v>44725</v>
      </c>
      <c r="AF1859" s="106" t="s">
        <v>3925</v>
      </c>
      <c r="AG1859" s="108">
        <v>0.17963499999999999</v>
      </c>
      <c r="AH1859" s="108">
        <v>0.18</v>
      </c>
      <c r="AI1859" s="108">
        <v>0.83</v>
      </c>
      <c r="AJ1859" s="107" t="s">
        <v>1267</v>
      </c>
      <c r="AK1859" s="97">
        <v>39.54</v>
      </c>
      <c r="AL1859" s="108">
        <v>1.048461538461539</v>
      </c>
      <c r="AM1859" s="111"/>
      <c r="AN1859" s="112">
        <v>6</v>
      </c>
      <c r="AO1859" s="113" t="s">
        <v>1266</v>
      </c>
      <c r="AP1859" s="113" t="s">
        <v>1267</v>
      </c>
      <c r="AQ1859" s="113" t="s">
        <v>1261</v>
      </c>
      <c r="AR1859" s="114" t="s">
        <v>1267</v>
      </c>
      <c r="AS1859" s="114"/>
      <c r="AT1859" s="107"/>
    </row>
    <row r="1860" spans="1:46" x14ac:dyDescent="0.25">
      <c r="A1860" s="106" t="s">
        <v>3274</v>
      </c>
      <c r="B1860" s="107" t="s">
        <v>1271</v>
      </c>
      <c r="C1860" s="107" t="s">
        <v>1257</v>
      </c>
      <c r="D1860" s="107" t="s">
        <v>34</v>
      </c>
      <c r="E1860" s="107" t="s">
        <v>61</v>
      </c>
      <c r="F1860" s="107" t="s">
        <v>495</v>
      </c>
      <c r="G1860" s="107" t="s">
        <v>496</v>
      </c>
      <c r="H1860" s="107" t="s">
        <v>2358</v>
      </c>
      <c r="I1860" s="107" t="s">
        <v>1991</v>
      </c>
      <c r="J1860" s="107" t="s">
        <v>2521</v>
      </c>
      <c r="K1860" s="107" t="s">
        <v>2529</v>
      </c>
      <c r="L1860" s="108">
        <v>1849.3</v>
      </c>
      <c r="M1860" s="93">
        <v>900</v>
      </c>
      <c r="N1860" s="108">
        <v>1662.81</v>
      </c>
      <c r="O1860" s="107" t="s">
        <v>3264</v>
      </c>
      <c r="P1860" s="107"/>
      <c r="Q1860" s="107" t="s">
        <v>1259</v>
      </c>
      <c r="R1860" s="107" t="s">
        <v>2358</v>
      </c>
      <c r="S1860" s="107"/>
      <c r="T1860" s="93">
        <v>775.88</v>
      </c>
      <c r="U1860" s="109">
        <v>13</v>
      </c>
      <c r="V1860" s="110">
        <v>45200</v>
      </c>
      <c r="W1860" s="110">
        <v>45930</v>
      </c>
      <c r="X1860" s="107" t="s">
        <v>4342</v>
      </c>
      <c r="Y1860" s="107" t="s">
        <v>1991</v>
      </c>
      <c r="Z1860" s="107"/>
      <c r="AA1860" s="107" t="s">
        <v>2529</v>
      </c>
      <c r="AB1860" s="107"/>
      <c r="AC1860" s="107"/>
      <c r="AD1860" s="107" t="s">
        <v>1264</v>
      </c>
      <c r="AE1860" s="110">
        <v>44725</v>
      </c>
      <c r="AF1860" s="106" t="s">
        <v>3925</v>
      </c>
      <c r="AG1860" s="108">
        <v>0.22659099999999999</v>
      </c>
      <c r="AH1860" s="108">
        <v>0.23</v>
      </c>
      <c r="AI1860" s="108">
        <v>1.05</v>
      </c>
      <c r="AJ1860" s="107" t="s">
        <v>26</v>
      </c>
      <c r="AK1860" s="97">
        <v>27.01</v>
      </c>
      <c r="AL1860" s="108">
        <v>1.323076923076923</v>
      </c>
      <c r="AM1860" s="111"/>
      <c r="AN1860" s="112">
        <v>6</v>
      </c>
      <c r="AO1860" s="113" t="s">
        <v>1266</v>
      </c>
      <c r="AP1860" s="113" t="s">
        <v>1267</v>
      </c>
      <c r="AQ1860" s="113" t="s">
        <v>1261</v>
      </c>
      <c r="AR1860" s="114" t="s">
        <v>1267</v>
      </c>
      <c r="AS1860" s="114"/>
      <c r="AT1860" s="107"/>
    </row>
    <row r="1861" spans="1:46" x14ac:dyDescent="0.25">
      <c r="A1861" s="106" t="s">
        <v>3275</v>
      </c>
      <c r="B1861" s="107" t="s">
        <v>1256</v>
      </c>
      <c r="C1861" s="107" t="s">
        <v>1257</v>
      </c>
      <c r="D1861" s="107" t="s">
        <v>34</v>
      </c>
      <c r="E1861" s="107" t="s">
        <v>61</v>
      </c>
      <c r="F1861" s="107" t="s">
        <v>495</v>
      </c>
      <c r="G1861" s="107" t="s">
        <v>496</v>
      </c>
      <c r="H1861" s="107" t="s">
        <v>2358</v>
      </c>
      <c r="I1861" s="107" t="s">
        <v>1955</v>
      </c>
      <c r="J1861" s="107" t="s">
        <v>2551</v>
      </c>
      <c r="K1861" s="107" t="s">
        <v>2035</v>
      </c>
      <c r="L1861" s="108">
        <v>1912.85</v>
      </c>
      <c r="M1861" s="93">
        <v>1100</v>
      </c>
      <c r="N1861" s="108">
        <v>1719.95</v>
      </c>
      <c r="O1861" s="107" t="s">
        <v>3276</v>
      </c>
      <c r="P1861" s="107"/>
      <c r="Q1861" s="107" t="s">
        <v>1321</v>
      </c>
      <c r="R1861" s="107" t="s">
        <v>2358</v>
      </c>
      <c r="S1861" s="107" t="s">
        <v>2035</v>
      </c>
      <c r="T1861" s="93">
        <v>3693.66</v>
      </c>
      <c r="U1861" s="109">
        <v>15</v>
      </c>
      <c r="V1861" s="110">
        <v>45200</v>
      </c>
      <c r="W1861" s="110">
        <v>45930</v>
      </c>
      <c r="X1861" s="107" t="s">
        <v>4342</v>
      </c>
      <c r="Y1861" s="107" t="s">
        <v>1955</v>
      </c>
      <c r="Z1861" s="107"/>
      <c r="AA1861" s="107"/>
      <c r="AB1861" s="107"/>
      <c r="AC1861" s="107"/>
      <c r="AD1861" s="107" t="s">
        <v>1264</v>
      </c>
      <c r="AE1861" s="110">
        <v>44725</v>
      </c>
      <c r="AF1861" s="106" t="s">
        <v>3925</v>
      </c>
      <c r="AG1861" s="108">
        <v>0.234378</v>
      </c>
      <c r="AH1861" s="108">
        <v>0.23</v>
      </c>
      <c r="AI1861" s="108">
        <v>0.25</v>
      </c>
      <c r="AJ1861" s="107" t="s">
        <v>1267</v>
      </c>
      <c r="AK1861" s="97">
        <v>179.43</v>
      </c>
      <c r="AL1861" s="108">
        <v>1.1859999999999999</v>
      </c>
      <c r="AM1861" s="111"/>
      <c r="AN1861" s="112">
        <v>6</v>
      </c>
      <c r="AO1861" s="113" t="s">
        <v>1266</v>
      </c>
      <c r="AP1861" s="113" t="s">
        <v>1267</v>
      </c>
      <c r="AQ1861" s="113" t="s">
        <v>1261</v>
      </c>
      <c r="AR1861" s="114" t="s">
        <v>1267</v>
      </c>
      <c r="AS1861" s="114"/>
      <c r="AT1861" s="107"/>
    </row>
    <row r="1862" spans="1:46" x14ac:dyDescent="0.25">
      <c r="A1862" s="106" t="s">
        <v>3277</v>
      </c>
      <c r="B1862" s="107" t="s">
        <v>1256</v>
      </c>
      <c r="C1862" s="107" t="s">
        <v>1257</v>
      </c>
      <c r="D1862" s="107" t="s">
        <v>34</v>
      </c>
      <c r="E1862" s="107" t="s">
        <v>61</v>
      </c>
      <c r="F1862" s="107" t="s">
        <v>495</v>
      </c>
      <c r="G1862" s="107" t="s">
        <v>496</v>
      </c>
      <c r="H1862" s="107" t="s">
        <v>2358</v>
      </c>
      <c r="I1862" s="107" t="s">
        <v>1955</v>
      </c>
      <c r="J1862" s="107" t="s">
        <v>2551</v>
      </c>
      <c r="K1862" s="107"/>
      <c r="L1862" s="108">
        <v>1912.85</v>
      </c>
      <c r="M1862" s="93">
        <v>1100</v>
      </c>
      <c r="N1862" s="108">
        <v>1778.6</v>
      </c>
      <c r="O1862" s="107" t="s">
        <v>3944</v>
      </c>
      <c r="P1862" s="107"/>
      <c r="Q1862" s="107" t="s">
        <v>1321</v>
      </c>
      <c r="R1862" s="107" t="s">
        <v>2358</v>
      </c>
      <c r="S1862" s="107"/>
      <c r="T1862" s="93">
        <v>3522.89</v>
      </c>
      <c r="U1862" s="109">
        <v>15</v>
      </c>
      <c r="V1862" s="110">
        <v>45200</v>
      </c>
      <c r="W1862" s="110">
        <v>45930</v>
      </c>
      <c r="X1862" s="107" t="s">
        <v>4342</v>
      </c>
      <c r="Y1862" s="107" t="s">
        <v>1955</v>
      </c>
      <c r="Z1862" s="107"/>
      <c r="AA1862" s="107"/>
      <c r="AB1862" s="107"/>
      <c r="AC1862" s="107"/>
      <c r="AD1862" s="107" t="s">
        <v>1264</v>
      </c>
      <c r="AE1862" s="110">
        <v>44725</v>
      </c>
      <c r="AF1862" s="106" t="s">
        <v>3925</v>
      </c>
      <c r="AG1862" s="108">
        <v>0.42</v>
      </c>
      <c r="AH1862" s="108">
        <v>0.42</v>
      </c>
      <c r="AI1862" s="108">
        <v>0.53</v>
      </c>
      <c r="AJ1862" s="107" t="s">
        <v>1267</v>
      </c>
      <c r="AK1862" s="97">
        <v>153.37</v>
      </c>
      <c r="AL1862" s="108">
        <v>0.91</v>
      </c>
      <c r="AM1862" s="111"/>
      <c r="AN1862" s="112">
        <v>6</v>
      </c>
      <c r="AO1862" s="113" t="s">
        <v>1266</v>
      </c>
      <c r="AP1862" s="113" t="s">
        <v>1267</v>
      </c>
      <c r="AQ1862" s="113" t="s">
        <v>1261</v>
      </c>
      <c r="AR1862" s="114" t="s">
        <v>1267</v>
      </c>
      <c r="AS1862" s="114"/>
      <c r="AT1862" s="107"/>
    </row>
    <row r="1863" spans="1:46" x14ac:dyDescent="0.25">
      <c r="A1863" s="106" t="s">
        <v>3279</v>
      </c>
      <c r="B1863" s="107" t="s">
        <v>1256</v>
      </c>
      <c r="C1863" s="107" t="s">
        <v>1257</v>
      </c>
      <c r="D1863" s="107" t="s">
        <v>34</v>
      </c>
      <c r="E1863" s="107" t="s">
        <v>61</v>
      </c>
      <c r="F1863" s="107" t="s">
        <v>495</v>
      </c>
      <c r="G1863" s="107" t="s">
        <v>496</v>
      </c>
      <c r="H1863" s="107" t="s">
        <v>2358</v>
      </c>
      <c r="I1863" s="107"/>
      <c r="J1863" s="107" t="s">
        <v>2542</v>
      </c>
      <c r="K1863" s="107" t="s">
        <v>2522</v>
      </c>
      <c r="L1863" s="108">
        <v>1047.3699194480801</v>
      </c>
      <c r="M1863" s="93">
        <v>700</v>
      </c>
      <c r="N1863" s="108">
        <v>941.75</v>
      </c>
      <c r="O1863" s="107" t="s">
        <v>3945</v>
      </c>
      <c r="P1863" s="107"/>
      <c r="Q1863" s="107" t="s">
        <v>1259</v>
      </c>
      <c r="R1863" s="107" t="s">
        <v>2358</v>
      </c>
      <c r="S1863" s="107"/>
      <c r="T1863" s="93">
        <v>549.22</v>
      </c>
      <c r="U1863" s="109">
        <v>13</v>
      </c>
      <c r="V1863" s="110">
        <v>45200</v>
      </c>
      <c r="W1863" s="110">
        <v>45930</v>
      </c>
      <c r="X1863" s="107" t="s">
        <v>4342</v>
      </c>
      <c r="Y1863" s="107"/>
      <c r="Z1863" s="107"/>
      <c r="AA1863" s="107" t="s">
        <v>2522</v>
      </c>
      <c r="AB1863" s="107"/>
      <c r="AC1863" s="107"/>
      <c r="AD1863" s="107" t="s">
        <v>1331</v>
      </c>
      <c r="AE1863" s="110"/>
      <c r="AF1863" s="106"/>
      <c r="AG1863" s="108">
        <v>0.1231510327286722</v>
      </c>
      <c r="AH1863" s="108">
        <v>0.12833237806156181</v>
      </c>
      <c r="AI1863" s="108">
        <v>0.48654961714489869</v>
      </c>
      <c r="AJ1863" s="107" t="s">
        <v>1267</v>
      </c>
      <c r="AK1863" s="97">
        <v>38.984879614772687</v>
      </c>
      <c r="AL1863" s="108">
        <v>0.74927232698977997</v>
      </c>
      <c r="AM1863" s="111"/>
      <c r="AN1863" s="112">
        <v>6</v>
      </c>
      <c r="AO1863" s="113" t="s">
        <v>1266</v>
      </c>
      <c r="AP1863" s="113" t="s">
        <v>1267</v>
      </c>
      <c r="AQ1863" s="113" t="s">
        <v>1261</v>
      </c>
      <c r="AR1863" s="114" t="s">
        <v>1267</v>
      </c>
      <c r="AS1863" s="114"/>
      <c r="AT1863" s="107"/>
    </row>
    <row r="1864" spans="1:46" x14ac:dyDescent="0.25">
      <c r="A1864" s="106" t="s">
        <v>3281</v>
      </c>
      <c r="B1864" s="107" t="s">
        <v>1256</v>
      </c>
      <c r="C1864" s="107" t="s">
        <v>1257</v>
      </c>
      <c r="D1864" s="107" t="s">
        <v>34</v>
      </c>
      <c r="E1864" s="107" t="s">
        <v>61</v>
      </c>
      <c r="F1864" s="107" t="s">
        <v>495</v>
      </c>
      <c r="G1864" s="107" t="s">
        <v>496</v>
      </c>
      <c r="H1864" s="107" t="s">
        <v>2358</v>
      </c>
      <c r="I1864" s="107"/>
      <c r="J1864" s="107" t="s">
        <v>2542</v>
      </c>
      <c r="K1864" s="107" t="s">
        <v>2035</v>
      </c>
      <c r="L1864" s="108">
        <v>1237.69</v>
      </c>
      <c r="M1864" s="93">
        <v>700</v>
      </c>
      <c r="N1864" s="108">
        <v>1152.56</v>
      </c>
      <c r="O1864" s="107" t="s">
        <v>3946</v>
      </c>
      <c r="P1864" s="107"/>
      <c r="Q1864" s="107" t="s">
        <v>1259</v>
      </c>
      <c r="R1864" s="107" t="s">
        <v>2358</v>
      </c>
      <c r="S1864" s="107"/>
      <c r="T1864" s="93">
        <v>549.22</v>
      </c>
      <c r="U1864" s="109">
        <v>13</v>
      </c>
      <c r="V1864" s="110">
        <v>45200</v>
      </c>
      <c r="W1864" s="110">
        <v>45930</v>
      </c>
      <c r="X1864" s="107" t="s">
        <v>4342</v>
      </c>
      <c r="Y1864" s="107"/>
      <c r="Z1864" s="107"/>
      <c r="AA1864" s="107"/>
      <c r="AB1864" s="107"/>
      <c r="AC1864" s="107"/>
      <c r="AD1864" s="107" t="s">
        <v>1331</v>
      </c>
      <c r="AE1864" s="110"/>
      <c r="AF1864" s="106"/>
      <c r="AG1864" s="108">
        <v>0.27</v>
      </c>
      <c r="AH1864" s="108">
        <v>0.27</v>
      </c>
      <c r="AI1864" s="108">
        <v>2.3199999999999998</v>
      </c>
      <c r="AJ1864" s="107" t="s">
        <v>26</v>
      </c>
      <c r="AK1864" s="97">
        <v>-2.42</v>
      </c>
      <c r="AL1864" s="108">
        <v>0</v>
      </c>
      <c r="AM1864" s="111"/>
      <c r="AN1864" s="112">
        <v>6</v>
      </c>
      <c r="AO1864" s="113" t="s">
        <v>1266</v>
      </c>
      <c r="AP1864" s="113" t="s">
        <v>1267</v>
      </c>
      <c r="AQ1864" s="113" t="s">
        <v>1261</v>
      </c>
      <c r="AR1864" s="114" t="s">
        <v>1267</v>
      </c>
      <c r="AS1864" s="114"/>
      <c r="AT1864" s="107"/>
    </row>
    <row r="1865" spans="1:46" x14ac:dyDescent="0.25">
      <c r="A1865" s="106" t="s">
        <v>3283</v>
      </c>
      <c r="B1865" s="107" t="s">
        <v>1256</v>
      </c>
      <c r="C1865" s="107" t="s">
        <v>1257</v>
      </c>
      <c r="D1865" s="107" t="s">
        <v>34</v>
      </c>
      <c r="E1865" s="107" t="s">
        <v>61</v>
      </c>
      <c r="F1865" s="107" t="s">
        <v>495</v>
      </c>
      <c r="G1865" s="107" t="s">
        <v>496</v>
      </c>
      <c r="H1865" s="107" t="s">
        <v>2358</v>
      </c>
      <c r="I1865" s="107"/>
      <c r="J1865" s="107" t="s">
        <v>2542</v>
      </c>
      <c r="K1865" s="107" t="s">
        <v>2529</v>
      </c>
      <c r="L1865" s="108">
        <v>1593.4369547005431</v>
      </c>
      <c r="M1865" s="93">
        <v>700</v>
      </c>
      <c r="N1865" s="108">
        <v>1432.75</v>
      </c>
      <c r="O1865" s="107" t="s">
        <v>3947</v>
      </c>
      <c r="P1865" s="107"/>
      <c r="Q1865" s="107" t="s">
        <v>1259</v>
      </c>
      <c r="R1865" s="107" t="s">
        <v>2358</v>
      </c>
      <c r="S1865" s="107"/>
      <c r="T1865" s="93">
        <v>549.22</v>
      </c>
      <c r="U1865" s="109">
        <v>13</v>
      </c>
      <c r="V1865" s="110">
        <v>45200</v>
      </c>
      <c r="W1865" s="110">
        <v>45930</v>
      </c>
      <c r="X1865" s="107" t="s">
        <v>4342</v>
      </c>
      <c r="Y1865" s="107"/>
      <c r="Z1865" s="107"/>
      <c r="AA1865" s="107" t="s">
        <v>2529</v>
      </c>
      <c r="AB1865" s="107"/>
      <c r="AC1865" s="107"/>
      <c r="AD1865" s="107" t="s">
        <v>1331</v>
      </c>
      <c r="AE1865" s="110"/>
      <c r="AF1865" s="106"/>
      <c r="AG1865" s="108">
        <v>0.1873582608356836</v>
      </c>
      <c r="AH1865" s="108">
        <v>0.19524100309817111</v>
      </c>
      <c r="AI1865" s="108">
        <v>0.74022188899851715</v>
      </c>
      <c r="AJ1865" s="107" t="s">
        <v>1267</v>
      </c>
      <c r="AK1865" s="97">
        <v>18.458853330243091</v>
      </c>
      <c r="AL1865" s="108">
        <v>1.1399202829780799</v>
      </c>
      <c r="AM1865" s="111"/>
      <c r="AN1865" s="112">
        <v>6</v>
      </c>
      <c r="AO1865" s="113" t="s">
        <v>1266</v>
      </c>
      <c r="AP1865" s="113" t="s">
        <v>1267</v>
      </c>
      <c r="AQ1865" s="113" t="s">
        <v>1261</v>
      </c>
      <c r="AR1865" s="114" t="s">
        <v>1267</v>
      </c>
      <c r="AS1865" s="114"/>
      <c r="AT1865" s="107"/>
    </row>
    <row r="1866" spans="1:46" x14ac:dyDescent="0.25">
      <c r="A1866" s="106" t="s">
        <v>3285</v>
      </c>
      <c r="B1866" s="107" t="s">
        <v>1269</v>
      </c>
      <c r="C1866" s="107" t="s">
        <v>1257</v>
      </c>
      <c r="D1866" s="107" t="s">
        <v>34</v>
      </c>
      <c r="E1866" s="107" t="s">
        <v>61</v>
      </c>
      <c r="F1866" s="107" t="s">
        <v>495</v>
      </c>
      <c r="G1866" s="107" t="s">
        <v>496</v>
      </c>
      <c r="H1866" s="107" t="s">
        <v>2358</v>
      </c>
      <c r="I1866" s="107" t="s">
        <v>1955</v>
      </c>
      <c r="J1866" s="107" t="s">
        <v>2551</v>
      </c>
      <c r="K1866" s="107" t="s">
        <v>2035</v>
      </c>
      <c r="L1866" s="108">
        <v>1977.1</v>
      </c>
      <c r="M1866" s="93">
        <v>1100</v>
      </c>
      <c r="N1866" s="108">
        <v>1777.72</v>
      </c>
      <c r="O1866" s="107" t="s">
        <v>3276</v>
      </c>
      <c r="P1866" s="107"/>
      <c r="Q1866" s="107" t="s">
        <v>1321</v>
      </c>
      <c r="R1866" s="107" t="s">
        <v>2358</v>
      </c>
      <c r="S1866" s="107" t="s">
        <v>2035</v>
      </c>
      <c r="T1866" s="93">
        <v>3693.66</v>
      </c>
      <c r="U1866" s="109">
        <v>15</v>
      </c>
      <c r="V1866" s="110">
        <v>45200</v>
      </c>
      <c r="W1866" s="110">
        <v>45930</v>
      </c>
      <c r="X1866" s="107" t="s">
        <v>4342</v>
      </c>
      <c r="Y1866" s="107" t="s">
        <v>1955</v>
      </c>
      <c r="Z1866" s="107"/>
      <c r="AA1866" s="107"/>
      <c r="AB1866" s="107"/>
      <c r="AC1866" s="107"/>
      <c r="AD1866" s="107" t="s">
        <v>1264</v>
      </c>
      <c r="AE1866" s="110">
        <v>44725</v>
      </c>
      <c r="AF1866" s="106" t="s">
        <v>3925</v>
      </c>
      <c r="AG1866" s="108">
        <v>0.24224999999999999</v>
      </c>
      <c r="AH1866" s="108">
        <v>0.24</v>
      </c>
      <c r="AI1866" s="108">
        <v>0.26</v>
      </c>
      <c r="AJ1866" s="107" t="s">
        <v>1267</v>
      </c>
      <c r="AK1866" s="97">
        <v>172.91</v>
      </c>
      <c r="AL1866" s="108">
        <v>1.226</v>
      </c>
      <c r="AM1866" s="111"/>
      <c r="AN1866" s="112">
        <v>6</v>
      </c>
      <c r="AO1866" s="113" t="s">
        <v>1266</v>
      </c>
      <c r="AP1866" s="113" t="s">
        <v>1267</v>
      </c>
      <c r="AQ1866" s="113" t="s">
        <v>1261</v>
      </c>
      <c r="AR1866" s="114" t="s">
        <v>1267</v>
      </c>
      <c r="AS1866" s="114"/>
      <c r="AT1866" s="107"/>
    </row>
    <row r="1867" spans="1:46" x14ac:dyDescent="0.25">
      <c r="A1867" s="106" t="s">
        <v>3286</v>
      </c>
      <c r="B1867" s="107" t="s">
        <v>1269</v>
      </c>
      <c r="C1867" s="107" t="s">
        <v>1257</v>
      </c>
      <c r="D1867" s="107" t="s">
        <v>34</v>
      </c>
      <c r="E1867" s="107" t="s">
        <v>61</v>
      </c>
      <c r="F1867" s="107" t="s">
        <v>495</v>
      </c>
      <c r="G1867" s="107" t="s">
        <v>496</v>
      </c>
      <c r="H1867" s="107" t="s">
        <v>2358</v>
      </c>
      <c r="I1867" s="107" t="s">
        <v>1955</v>
      </c>
      <c r="J1867" s="107" t="s">
        <v>2551</v>
      </c>
      <c r="K1867" s="107"/>
      <c r="L1867" s="108">
        <v>1977.1</v>
      </c>
      <c r="M1867" s="93">
        <v>1100</v>
      </c>
      <c r="N1867" s="108">
        <v>1830.52</v>
      </c>
      <c r="O1867" s="107" t="s">
        <v>3944</v>
      </c>
      <c r="P1867" s="107"/>
      <c r="Q1867" s="107" t="s">
        <v>1321</v>
      </c>
      <c r="R1867" s="107" t="s">
        <v>2358</v>
      </c>
      <c r="S1867" s="107"/>
      <c r="T1867" s="93">
        <v>3522.89</v>
      </c>
      <c r="U1867" s="109">
        <v>15</v>
      </c>
      <c r="V1867" s="110">
        <v>45200</v>
      </c>
      <c r="W1867" s="110">
        <v>45930</v>
      </c>
      <c r="X1867" s="107" t="s">
        <v>4342</v>
      </c>
      <c r="Y1867" s="107" t="s">
        <v>1955</v>
      </c>
      <c r="Z1867" s="107"/>
      <c r="AA1867" s="107"/>
      <c r="AB1867" s="107"/>
      <c r="AC1867" s="107"/>
      <c r="AD1867" s="107" t="s">
        <v>1264</v>
      </c>
      <c r="AE1867" s="110">
        <v>44725</v>
      </c>
      <c r="AF1867" s="106" t="s">
        <v>3925</v>
      </c>
      <c r="AG1867" s="108">
        <v>0.44</v>
      </c>
      <c r="AH1867" s="108">
        <v>0.43</v>
      </c>
      <c r="AI1867" s="108">
        <v>0.54</v>
      </c>
      <c r="AJ1867" s="107" t="s">
        <v>1267</v>
      </c>
      <c r="AK1867" s="97">
        <v>147.66</v>
      </c>
      <c r="AL1867" s="108">
        <v>0.93</v>
      </c>
      <c r="AM1867" s="111"/>
      <c r="AN1867" s="112">
        <v>6</v>
      </c>
      <c r="AO1867" s="113" t="s">
        <v>1266</v>
      </c>
      <c r="AP1867" s="113" t="s">
        <v>1267</v>
      </c>
      <c r="AQ1867" s="113" t="s">
        <v>1261</v>
      </c>
      <c r="AR1867" s="114" t="s">
        <v>1267</v>
      </c>
      <c r="AS1867" s="114"/>
      <c r="AT1867" s="107"/>
    </row>
    <row r="1868" spans="1:46" x14ac:dyDescent="0.25">
      <c r="A1868" s="106" t="s">
        <v>3287</v>
      </c>
      <c r="B1868" s="107" t="s">
        <v>1269</v>
      </c>
      <c r="C1868" s="107" t="s">
        <v>1257</v>
      </c>
      <c r="D1868" s="107" t="s">
        <v>34</v>
      </c>
      <c r="E1868" s="107" t="s">
        <v>61</v>
      </c>
      <c r="F1868" s="107" t="s">
        <v>495</v>
      </c>
      <c r="G1868" s="107" t="s">
        <v>496</v>
      </c>
      <c r="H1868" s="107" t="s">
        <v>2358</v>
      </c>
      <c r="I1868" s="107"/>
      <c r="J1868" s="107" t="s">
        <v>2542</v>
      </c>
      <c r="K1868" s="107" t="s">
        <v>2522</v>
      </c>
      <c r="L1868" s="108">
        <v>1039.028773288419</v>
      </c>
      <c r="M1868" s="93">
        <v>700</v>
      </c>
      <c r="N1868" s="108">
        <v>934.25</v>
      </c>
      <c r="O1868" s="107" t="s">
        <v>3945</v>
      </c>
      <c r="P1868" s="107"/>
      <c r="Q1868" s="107" t="s">
        <v>1259</v>
      </c>
      <c r="R1868" s="107" t="s">
        <v>2358</v>
      </c>
      <c r="S1868" s="107"/>
      <c r="T1868" s="93">
        <v>549.22</v>
      </c>
      <c r="U1868" s="109">
        <v>13</v>
      </c>
      <c r="V1868" s="110">
        <v>45200</v>
      </c>
      <c r="W1868" s="110">
        <v>45930</v>
      </c>
      <c r="X1868" s="107" t="s">
        <v>4342</v>
      </c>
      <c r="Y1868" s="107"/>
      <c r="Z1868" s="107"/>
      <c r="AA1868" s="107" t="s">
        <v>2522</v>
      </c>
      <c r="AB1868" s="107"/>
      <c r="AC1868" s="107"/>
      <c r="AD1868" s="107" t="s">
        <v>1331</v>
      </c>
      <c r="AE1868" s="110"/>
      <c r="AF1868" s="106"/>
      <c r="AG1868" s="108">
        <v>0.1221702705885447</v>
      </c>
      <c r="AH1868" s="108">
        <v>0.12731035222088041</v>
      </c>
      <c r="AI1868" s="108">
        <v>0.48267478610843811</v>
      </c>
      <c r="AJ1868" s="107" t="s">
        <v>1267</v>
      </c>
      <c r="AK1868" s="97">
        <v>39.465710064486359</v>
      </c>
      <c r="AL1868" s="108">
        <v>0.74330519935248429</v>
      </c>
      <c r="AM1868" s="111"/>
      <c r="AN1868" s="112">
        <v>6</v>
      </c>
      <c r="AO1868" s="113" t="s">
        <v>1266</v>
      </c>
      <c r="AP1868" s="113" t="s">
        <v>1267</v>
      </c>
      <c r="AQ1868" s="113" t="s">
        <v>1261</v>
      </c>
      <c r="AR1868" s="114" t="s">
        <v>1267</v>
      </c>
      <c r="AS1868" s="114"/>
      <c r="AT1868" s="107"/>
    </row>
    <row r="1869" spans="1:46" x14ac:dyDescent="0.25">
      <c r="A1869" s="106" t="s">
        <v>3288</v>
      </c>
      <c r="B1869" s="107" t="s">
        <v>1269</v>
      </c>
      <c r="C1869" s="107" t="s">
        <v>1257</v>
      </c>
      <c r="D1869" s="107" t="s">
        <v>34</v>
      </c>
      <c r="E1869" s="107" t="s">
        <v>61</v>
      </c>
      <c r="F1869" s="107" t="s">
        <v>495</v>
      </c>
      <c r="G1869" s="107" t="s">
        <v>496</v>
      </c>
      <c r="H1869" s="107" t="s">
        <v>2358</v>
      </c>
      <c r="I1869" s="107"/>
      <c r="J1869" s="107" t="s">
        <v>2542</v>
      </c>
      <c r="K1869" s="107" t="s">
        <v>2035</v>
      </c>
      <c r="L1869" s="108">
        <v>1200.22</v>
      </c>
      <c r="M1869" s="93">
        <v>700</v>
      </c>
      <c r="N1869" s="108">
        <v>1117.67</v>
      </c>
      <c r="O1869" s="107" t="s">
        <v>3946</v>
      </c>
      <c r="P1869" s="107"/>
      <c r="Q1869" s="107" t="s">
        <v>1259</v>
      </c>
      <c r="R1869" s="107" t="s">
        <v>2358</v>
      </c>
      <c r="S1869" s="107"/>
      <c r="T1869" s="93">
        <v>549.22</v>
      </c>
      <c r="U1869" s="109">
        <v>13</v>
      </c>
      <c r="V1869" s="110">
        <v>45200</v>
      </c>
      <c r="W1869" s="110">
        <v>45930</v>
      </c>
      <c r="X1869" s="107" t="s">
        <v>4342</v>
      </c>
      <c r="Y1869" s="107"/>
      <c r="Z1869" s="107"/>
      <c r="AA1869" s="107"/>
      <c r="AB1869" s="107"/>
      <c r="AC1869" s="107"/>
      <c r="AD1869" s="107" t="s">
        <v>1331</v>
      </c>
      <c r="AE1869" s="110"/>
      <c r="AF1869" s="106"/>
      <c r="AG1869" s="108">
        <v>0.26</v>
      </c>
      <c r="AH1869" s="108">
        <v>0.27</v>
      </c>
      <c r="AI1869" s="108">
        <v>2.25</v>
      </c>
      <c r="AJ1869" s="107" t="s">
        <v>26</v>
      </c>
      <c r="AK1869" s="97">
        <v>-1.01</v>
      </c>
      <c r="AL1869" s="108">
        <v>0</v>
      </c>
      <c r="AM1869" s="111"/>
      <c r="AN1869" s="112">
        <v>6</v>
      </c>
      <c r="AO1869" s="113" t="s">
        <v>1266</v>
      </c>
      <c r="AP1869" s="113" t="s">
        <v>1267</v>
      </c>
      <c r="AQ1869" s="113" t="s">
        <v>1261</v>
      </c>
      <c r="AR1869" s="114" t="s">
        <v>1267</v>
      </c>
      <c r="AS1869" s="114"/>
      <c r="AT1869" s="107"/>
    </row>
    <row r="1870" spans="1:46" x14ac:dyDescent="0.25">
      <c r="A1870" s="106" t="s">
        <v>3289</v>
      </c>
      <c r="B1870" s="107" t="s">
        <v>1269</v>
      </c>
      <c r="C1870" s="107" t="s">
        <v>1257</v>
      </c>
      <c r="D1870" s="107" t="s">
        <v>34</v>
      </c>
      <c r="E1870" s="107" t="s">
        <v>61</v>
      </c>
      <c r="F1870" s="107" t="s">
        <v>495</v>
      </c>
      <c r="G1870" s="107" t="s">
        <v>496</v>
      </c>
      <c r="H1870" s="107" t="s">
        <v>2358</v>
      </c>
      <c r="I1870" s="107"/>
      <c r="J1870" s="107" t="s">
        <v>2542</v>
      </c>
      <c r="K1870" s="107" t="s">
        <v>2529</v>
      </c>
      <c r="L1870" s="108">
        <v>1660.16612397783</v>
      </c>
      <c r="M1870" s="93">
        <v>700</v>
      </c>
      <c r="N1870" s="108">
        <v>1492.75</v>
      </c>
      <c r="O1870" s="107" t="s">
        <v>3947</v>
      </c>
      <c r="P1870" s="107"/>
      <c r="Q1870" s="107" t="s">
        <v>1259</v>
      </c>
      <c r="R1870" s="107" t="s">
        <v>2358</v>
      </c>
      <c r="S1870" s="107"/>
      <c r="T1870" s="93">
        <v>549.22</v>
      </c>
      <c r="U1870" s="109">
        <v>13</v>
      </c>
      <c r="V1870" s="110">
        <v>45200</v>
      </c>
      <c r="W1870" s="110">
        <v>45930</v>
      </c>
      <c r="X1870" s="107" t="s">
        <v>4342</v>
      </c>
      <c r="Y1870" s="107"/>
      <c r="Z1870" s="107"/>
      <c r="AA1870" s="107" t="s">
        <v>2529</v>
      </c>
      <c r="AB1870" s="107"/>
      <c r="AC1870" s="107"/>
      <c r="AD1870" s="107" t="s">
        <v>1331</v>
      </c>
      <c r="AE1870" s="110"/>
      <c r="AF1870" s="106"/>
      <c r="AG1870" s="108">
        <v>0.19520435795670341</v>
      </c>
      <c r="AH1870" s="108">
        <v>0.2034172098236223</v>
      </c>
      <c r="AI1870" s="108">
        <v>0.77122053729020157</v>
      </c>
      <c r="AJ1870" s="107" t="s">
        <v>1267</v>
      </c>
      <c r="AK1870" s="97">
        <v>16.876428139093679</v>
      </c>
      <c r="AL1870" s="108">
        <v>1.1876573040764471</v>
      </c>
      <c r="AM1870" s="111"/>
      <c r="AN1870" s="112">
        <v>6</v>
      </c>
      <c r="AO1870" s="113" t="s">
        <v>1266</v>
      </c>
      <c r="AP1870" s="113" t="s">
        <v>1267</v>
      </c>
      <c r="AQ1870" s="113" t="s">
        <v>1261</v>
      </c>
      <c r="AR1870" s="114" t="s">
        <v>1267</v>
      </c>
      <c r="AS1870" s="114"/>
      <c r="AT1870" s="107"/>
    </row>
    <row r="1871" spans="1:46" x14ac:dyDescent="0.25">
      <c r="A1871" s="106" t="s">
        <v>3290</v>
      </c>
      <c r="B1871" s="107" t="s">
        <v>1271</v>
      </c>
      <c r="C1871" s="107" t="s">
        <v>1257</v>
      </c>
      <c r="D1871" s="107" t="s">
        <v>34</v>
      </c>
      <c r="E1871" s="107" t="s">
        <v>61</v>
      </c>
      <c r="F1871" s="107" t="s">
        <v>495</v>
      </c>
      <c r="G1871" s="107" t="s">
        <v>496</v>
      </c>
      <c r="H1871" s="107" t="s">
        <v>2358</v>
      </c>
      <c r="I1871" s="107"/>
      <c r="J1871" s="107" t="s">
        <v>2542</v>
      </c>
      <c r="K1871" s="107" t="s">
        <v>2522</v>
      </c>
      <c r="L1871" s="108">
        <v>1014.56141122008</v>
      </c>
      <c r="M1871" s="93">
        <v>700</v>
      </c>
      <c r="N1871" s="108">
        <v>912.25</v>
      </c>
      <c r="O1871" s="107" t="s">
        <v>3945</v>
      </c>
      <c r="P1871" s="107"/>
      <c r="Q1871" s="107" t="s">
        <v>1259</v>
      </c>
      <c r="R1871" s="107" t="s">
        <v>2358</v>
      </c>
      <c r="S1871" s="107"/>
      <c r="T1871" s="93">
        <v>549.22</v>
      </c>
      <c r="U1871" s="109">
        <v>13</v>
      </c>
      <c r="V1871" s="110">
        <v>45200</v>
      </c>
      <c r="W1871" s="110">
        <v>45930</v>
      </c>
      <c r="X1871" s="107" t="s">
        <v>4342</v>
      </c>
      <c r="Y1871" s="107"/>
      <c r="Z1871" s="107"/>
      <c r="AA1871" s="107" t="s">
        <v>2522</v>
      </c>
      <c r="AB1871" s="107"/>
      <c r="AC1871" s="107"/>
      <c r="AD1871" s="107" t="s">
        <v>1331</v>
      </c>
      <c r="AE1871" s="110"/>
      <c r="AF1871" s="106"/>
      <c r="AG1871" s="108">
        <v>0.11929336831083751</v>
      </c>
      <c r="AH1871" s="108">
        <v>0.1243124097548816</v>
      </c>
      <c r="AI1871" s="108">
        <v>0.47130861506815369</v>
      </c>
      <c r="AJ1871" s="107" t="s">
        <v>1267</v>
      </c>
      <c r="AK1871" s="97">
        <v>40.921756202773452</v>
      </c>
      <c r="AL1871" s="108">
        <v>0.72580162494974965</v>
      </c>
      <c r="AM1871" s="111"/>
      <c r="AN1871" s="112">
        <v>6</v>
      </c>
      <c r="AO1871" s="113" t="s">
        <v>1266</v>
      </c>
      <c r="AP1871" s="113" t="s">
        <v>1267</v>
      </c>
      <c r="AQ1871" s="113" t="s">
        <v>1261</v>
      </c>
      <c r="AR1871" s="114" t="s">
        <v>1267</v>
      </c>
      <c r="AS1871" s="114"/>
      <c r="AT1871" s="107"/>
    </row>
    <row r="1872" spans="1:46" x14ac:dyDescent="0.25">
      <c r="A1872" s="106" t="s">
        <v>3291</v>
      </c>
      <c r="B1872" s="107" t="s">
        <v>1271</v>
      </c>
      <c r="C1872" s="107" t="s">
        <v>1257</v>
      </c>
      <c r="D1872" s="107" t="s">
        <v>34</v>
      </c>
      <c r="E1872" s="107" t="s">
        <v>61</v>
      </c>
      <c r="F1872" s="107" t="s">
        <v>495</v>
      </c>
      <c r="G1872" s="107" t="s">
        <v>496</v>
      </c>
      <c r="H1872" s="107" t="s">
        <v>2358</v>
      </c>
      <c r="I1872" s="107" t="s">
        <v>1955</v>
      </c>
      <c r="J1872" s="107" t="s">
        <v>2551</v>
      </c>
      <c r="K1872" s="107" t="s">
        <v>2035</v>
      </c>
      <c r="L1872" s="108">
        <v>2011.64</v>
      </c>
      <c r="M1872" s="93">
        <v>1100</v>
      </c>
      <c r="N1872" s="108">
        <v>1808.78</v>
      </c>
      <c r="O1872" s="107" t="s">
        <v>3276</v>
      </c>
      <c r="P1872" s="107"/>
      <c r="Q1872" s="107" t="s">
        <v>1321</v>
      </c>
      <c r="R1872" s="107" t="s">
        <v>2358</v>
      </c>
      <c r="S1872" s="107" t="s">
        <v>2035</v>
      </c>
      <c r="T1872" s="93">
        <v>3693.66</v>
      </c>
      <c r="U1872" s="109">
        <v>15</v>
      </c>
      <c r="V1872" s="110">
        <v>45200</v>
      </c>
      <c r="W1872" s="110">
        <v>45930</v>
      </c>
      <c r="X1872" s="107" t="s">
        <v>4342</v>
      </c>
      <c r="Y1872" s="107" t="s">
        <v>1955</v>
      </c>
      <c r="Z1872" s="107"/>
      <c r="AA1872" s="107"/>
      <c r="AB1872" s="107"/>
      <c r="AC1872" s="107"/>
      <c r="AD1872" s="107" t="s">
        <v>1264</v>
      </c>
      <c r="AE1872" s="110">
        <v>44725</v>
      </c>
      <c r="AF1872" s="106" t="s">
        <v>3925</v>
      </c>
      <c r="AG1872" s="108">
        <v>0.24648200000000001</v>
      </c>
      <c r="AH1872" s="108">
        <v>0.25</v>
      </c>
      <c r="AI1872" s="108">
        <v>0.26</v>
      </c>
      <c r="AJ1872" s="107" t="s">
        <v>1267</v>
      </c>
      <c r="AK1872" s="97">
        <v>169.59</v>
      </c>
      <c r="AL1872" s="108">
        <v>1.247333333333333</v>
      </c>
      <c r="AM1872" s="111"/>
      <c r="AN1872" s="112">
        <v>6</v>
      </c>
      <c r="AO1872" s="113" t="s">
        <v>1266</v>
      </c>
      <c r="AP1872" s="113" t="s">
        <v>1267</v>
      </c>
      <c r="AQ1872" s="113" t="s">
        <v>1261</v>
      </c>
      <c r="AR1872" s="114" t="s">
        <v>1267</v>
      </c>
      <c r="AS1872" s="114"/>
      <c r="AT1872" s="107"/>
    </row>
    <row r="1873" spans="1:46" x14ac:dyDescent="0.25">
      <c r="A1873" s="106" t="s">
        <v>3292</v>
      </c>
      <c r="B1873" s="107" t="s">
        <v>1271</v>
      </c>
      <c r="C1873" s="107" t="s">
        <v>1257</v>
      </c>
      <c r="D1873" s="107" t="s">
        <v>34</v>
      </c>
      <c r="E1873" s="107" t="s">
        <v>61</v>
      </c>
      <c r="F1873" s="107" t="s">
        <v>495</v>
      </c>
      <c r="G1873" s="107" t="s">
        <v>496</v>
      </c>
      <c r="H1873" s="107" t="s">
        <v>2358</v>
      </c>
      <c r="I1873" s="107"/>
      <c r="J1873" s="107" t="s">
        <v>2542</v>
      </c>
      <c r="K1873" s="107" t="s">
        <v>2035</v>
      </c>
      <c r="L1873" s="108">
        <v>1054.27</v>
      </c>
      <c r="M1873" s="93">
        <v>700</v>
      </c>
      <c r="N1873" s="108">
        <v>981.75</v>
      </c>
      <c r="O1873" s="107" t="s">
        <v>3946</v>
      </c>
      <c r="P1873" s="107"/>
      <c r="Q1873" s="107" t="s">
        <v>1259</v>
      </c>
      <c r="R1873" s="107" t="s">
        <v>2358</v>
      </c>
      <c r="S1873" s="107"/>
      <c r="T1873" s="93">
        <v>549.22</v>
      </c>
      <c r="U1873" s="109">
        <v>13</v>
      </c>
      <c r="V1873" s="110">
        <v>45200</v>
      </c>
      <c r="W1873" s="110">
        <v>45930</v>
      </c>
      <c r="X1873" s="107" t="s">
        <v>4342</v>
      </c>
      <c r="Y1873" s="107"/>
      <c r="Z1873" s="107"/>
      <c r="AA1873" s="107"/>
      <c r="AB1873" s="107"/>
      <c r="AC1873" s="107"/>
      <c r="AD1873" s="107" t="s">
        <v>1331</v>
      </c>
      <c r="AE1873" s="110"/>
      <c r="AF1873" s="106"/>
      <c r="AG1873" s="108">
        <v>0.23</v>
      </c>
      <c r="AH1873" s="108">
        <v>0.23</v>
      </c>
      <c r="AI1873" s="108">
        <v>1.97</v>
      </c>
      <c r="AJ1873" s="107" t="s">
        <v>26</v>
      </c>
      <c r="AK1873" s="97">
        <v>5.41</v>
      </c>
      <c r="AL1873" s="108">
        <v>0</v>
      </c>
      <c r="AM1873" s="111"/>
      <c r="AN1873" s="112">
        <v>6</v>
      </c>
      <c r="AO1873" s="113" t="s">
        <v>1266</v>
      </c>
      <c r="AP1873" s="113" t="s">
        <v>1267</v>
      </c>
      <c r="AQ1873" s="113" t="s">
        <v>1261</v>
      </c>
      <c r="AR1873" s="114" t="s">
        <v>1267</v>
      </c>
      <c r="AS1873" s="114"/>
      <c r="AT1873" s="107"/>
    </row>
    <row r="1874" spans="1:46" x14ac:dyDescent="0.25">
      <c r="A1874" s="106" t="s">
        <v>3293</v>
      </c>
      <c r="B1874" s="107" t="s">
        <v>1271</v>
      </c>
      <c r="C1874" s="107" t="s">
        <v>1257</v>
      </c>
      <c r="D1874" s="107" t="s">
        <v>34</v>
      </c>
      <c r="E1874" s="107" t="s">
        <v>61</v>
      </c>
      <c r="F1874" s="107" t="s">
        <v>495</v>
      </c>
      <c r="G1874" s="107" t="s">
        <v>496</v>
      </c>
      <c r="H1874" s="107" t="s">
        <v>2358</v>
      </c>
      <c r="I1874" s="107"/>
      <c r="J1874" s="107" t="s">
        <v>2542</v>
      </c>
      <c r="K1874" s="107" t="s">
        <v>2529</v>
      </c>
      <c r="L1874" s="108">
        <v>1666.004926289592</v>
      </c>
      <c r="M1874" s="93">
        <v>700</v>
      </c>
      <c r="N1874" s="108">
        <v>1498</v>
      </c>
      <c r="O1874" s="107" t="s">
        <v>3947</v>
      </c>
      <c r="P1874" s="107"/>
      <c r="Q1874" s="107" t="s">
        <v>1259</v>
      </c>
      <c r="R1874" s="107" t="s">
        <v>2358</v>
      </c>
      <c r="S1874" s="107"/>
      <c r="T1874" s="93">
        <v>549.22</v>
      </c>
      <c r="U1874" s="109">
        <v>13</v>
      </c>
      <c r="V1874" s="110">
        <v>45200</v>
      </c>
      <c r="W1874" s="110">
        <v>45930</v>
      </c>
      <c r="X1874" s="107" t="s">
        <v>4342</v>
      </c>
      <c r="Y1874" s="107"/>
      <c r="Z1874" s="107"/>
      <c r="AA1874" s="107" t="s">
        <v>2529</v>
      </c>
      <c r="AB1874" s="107"/>
      <c r="AC1874" s="107"/>
      <c r="AD1874" s="107" t="s">
        <v>1331</v>
      </c>
      <c r="AE1874" s="110"/>
      <c r="AF1874" s="106"/>
      <c r="AG1874" s="108">
        <v>0.1958908914547926</v>
      </c>
      <c r="AH1874" s="108">
        <v>0.2041326279120993</v>
      </c>
      <c r="AI1874" s="108">
        <v>0.77393291901572425</v>
      </c>
      <c r="AJ1874" s="107" t="s">
        <v>1267</v>
      </c>
      <c r="AK1874" s="97">
        <v>16.743997082281819</v>
      </c>
      <c r="AL1874" s="108">
        <v>1.191834293422555</v>
      </c>
      <c r="AM1874" s="111"/>
      <c r="AN1874" s="112">
        <v>6</v>
      </c>
      <c r="AO1874" s="113" t="s">
        <v>1266</v>
      </c>
      <c r="AP1874" s="113" t="s">
        <v>1267</v>
      </c>
      <c r="AQ1874" s="113" t="s">
        <v>1261</v>
      </c>
      <c r="AR1874" s="114" t="s">
        <v>1267</v>
      </c>
      <c r="AS1874" s="114"/>
      <c r="AT1874" s="107"/>
    </row>
    <row r="1875" spans="1:46" x14ac:dyDescent="0.25">
      <c r="A1875" s="106" t="s">
        <v>3294</v>
      </c>
      <c r="B1875" s="107" t="s">
        <v>1271</v>
      </c>
      <c r="C1875" s="107" t="s">
        <v>1257</v>
      </c>
      <c r="D1875" s="107" t="s">
        <v>34</v>
      </c>
      <c r="E1875" s="107" t="s">
        <v>61</v>
      </c>
      <c r="F1875" s="107" t="s">
        <v>495</v>
      </c>
      <c r="G1875" s="107" t="s">
        <v>496</v>
      </c>
      <c r="H1875" s="107" t="s">
        <v>2358</v>
      </c>
      <c r="I1875" s="107" t="s">
        <v>1955</v>
      </c>
      <c r="J1875" s="107" t="s">
        <v>2551</v>
      </c>
      <c r="K1875" s="107"/>
      <c r="L1875" s="108">
        <v>2011.64</v>
      </c>
      <c r="M1875" s="93">
        <v>1100</v>
      </c>
      <c r="N1875" s="108">
        <v>1877.27</v>
      </c>
      <c r="O1875" s="107" t="s">
        <v>3944</v>
      </c>
      <c r="P1875" s="107"/>
      <c r="Q1875" s="107" t="s">
        <v>1321</v>
      </c>
      <c r="R1875" s="107" t="s">
        <v>2358</v>
      </c>
      <c r="S1875" s="107"/>
      <c r="T1875" s="93">
        <v>3522.89</v>
      </c>
      <c r="U1875" s="109">
        <v>15</v>
      </c>
      <c r="V1875" s="110">
        <v>45200</v>
      </c>
      <c r="W1875" s="110">
        <v>45930</v>
      </c>
      <c r="X1875" s="107" t="s">
        <v>4342</v>
      </c>
      <c r="Y1875" s="107" t="s">
        <v>1955</v>
      </c>
      <c r="Z1875" s="107"/>
      <c r="AA1875" s="107"/>
      <c r="AB1875" s="107"/>
      <c r="AC1875" s="107"/>
      <c r="AD1875" s="107" t="s">
        <v>1264</v>
      </c>
      <c r="AE1875" s="110">
        <v>44725</v>
      </c>
      <c r="AF1875" s="106" t="s">
        <v>3925</v>
      </c>
      <c r="AG1875" s="108">
        <v>0.45</v>
      </c>
      <c r="AH1875" s="108">
        <v>0.45</v>
      </c>
      <c r="AI1875" s="108">
        <v>0.56000000000000005</v>
      </c>
      <c r="AJ1875" s="107" t="s">
        <v>1267</v>
      </c>
      <c r="AK1875" s="97">
        <v>142.79</v>
      </c>
      <c r="AL1875" s="108">
        <v>0.96</v>
      </c>
      <c r="AM1875" s="111"/>
      <c r="AN1875" s="112">
        <v>6</v>
      </c>
      <c r="AO1875" s="113" t="s">
        <v>1266</v>
      </c>
      <c r="AP1875" s="113" t="s">
        <v>1267</v>
      </c>
      <c r="AQ1875" s="113" t="s">
        <v>1261</v>
      </c>
      <c r="AR1875" s="114" t="s">
        <v>1267</v>
      </c>
      <c r="AS1875" s="114"/>
      <c r="AT1875" s="107"/>
    </row>
    <row r="1876" spans="1:46" x14ac:dyDescent="0.25">
      <c r="A1876" s="106" t="s">
        <v>3295</v>
      </c>
      <c r="B1876" s="107" t="s">
        <v>1273</v>
      </c>
      <c r="C1876" s="107" t="s">
        <v>1257</v>
      </c>
      <c r="D1876" s="107" t="s">
        <v>34</v>
      </c>
      <c r="E1876" s="107" t="s">
        <v>61</v>
      </c>
      <c r="F1876" s="107" t="s">
        <v>131</v>
      </c>
      <c r="G1876" s="107" t="s">
        <v>132</v>
      </c>
      <c r="H1876" s="107" t="s">
        <v>2358</v>
      </c>
      <c r="I1876" s="107" t="s">
        <v>2558</v>
      </c>
      <c r="J1876" s="107" t="s">
        <v>2559</v>
      </c>
      <c r="K1876" s="107"/>
      <c r="L1876" s="108">
        <v>191</v>
      </c>
      <c r="M1876" s="93">
        <v>35</v>
      </c>
      <c r="N1876" s="108">
        <v>171.2927243</v>
      </c>
      <c r="O1876" s="107" t="s">
        <v>3948</v>
      </c>
      <c r="P1876" s="107"/>
      <c r="Q1876" s="107" t="s">
        <v>1321</v>
      </c>
      <c r="R1876" s="107" t="s">
        <v>2358</v>
      </c>
      <c r="S1876" s="107"/>
      <c r="T1876" s="93">
        <v>59</v>
      </c>
      <c r="U1876" s="109">
        <v>14</v>
      </c>
      <c r="V1876" s="110">
        <v>45200</v>
      </c>
      <c r="W1876" s="110">
        <v>45930</v>
      </c>
      <c r="X1876" s="107"/>
      <c r="Y1876" s="107" t="s">
        <v>1963</v>
      </c>
      <c r="Z1876" s="107"/>
      <c r="AA1876" s="107"/>
      <c r="AB1876" s="107"/>
      <c r="AC1876" s="107"/>
      <c r="AD1876" s="107" t="s">
        <v>1264</v>
      </c>
      <c r="AE1876" s="110">
        <v>42997</v>
      </c>
      <c r="AF1876" s="106" t="s">
        <v>3949</v>
      </c>
      <c r="AG1876" s="108">
        <v>0.03</v>
      </c>
      <c r="AH1876" s="108">
        <v>0.03</v>
      </c>
      <c r="AI1876" s="108">
        <v>5.73</v>
      </c>
      <c r="AJ1876" s="107" t="s">
        <v>26</v>
      </c>
      <c r="AK1876" s="97">
        <v>-101.15</v>
      </c>
      <c r="AL1876" s="108">
        <v>0</v>
      </c>
      <c r="AM1876" s="111"/>
      <c r="AN1876" s="112">
        <v>2</v>
      </c>
      <c r="AO1876" s="113" t="s">
        <v>1266</v>
      </c>
      <c r="AP1876" s="113" t="s">
        <v>1267</v>
      </c>
      <c r="AQ1876" s="113" t="s">
        <v>2561</v>
      </c>
      <c r="AR1876" s="114" t="s">
        <v>1267</v>
      </c>
      <c r="AS1876" s="114"/>
      <c r="AT1876" s="107"/>
    </row>
    <row r="1877" spans="1:46" x14ac:dyDescent="0.25">
      <c r="A1877" s="106" t="s">
        <v>3297</v>
      </c>
      <c r="B1877" s="107" t="s">
        <v>1273</v>
      </c>
      <c r="C1877" s="107" t="s">
        <v>1257</v>
      </c>
      <c r="D1877" s="107" t="s">
        <v>34</v>
      </c>
      <c r="E1877" s="107" t="s">
        <v>61</v>
      </c>
      <c r="F1877" s="107" t="s">
        <v>131</v>
      </c>
      <c r="G1877" s="107" t="s">
        <v>132</v>
      </c>
      <c r="H1877" s="107" t="s">
        <v>2358</v>
      </c>
      <c r="I1877" s="107" t="s">
        <v>2558</v>
      </c>
      <c r="J1877" s="107" t="s">
        <v>2564</v>
      </c>
      <c r="K1877" s="107"/>
      <c r="L1877" s="108">
        <v>121</v>
      </c>
      <c r="M1877" s="93">
        <v>35</v>
      </c>
      <c r="N1877" s="108">
        <v>108.4482062</v>
      </c>
      <c r="O1877" s="107" t="s">
        <v>3950</v>
      </c>
      <c r="P1877" s="107"/>
      <c r="Q1877" s="107" t="s">
        <v>1321</v>
      </c>
      <c r="R1877" s="107" t="s">
        <v>2358</v>
      </c>
      <c r="S1877" s="107"/>
      <c r="T1877" s="93">
        <v>59</v>
      </c>
      <c r="U1877" s="109">
        <v>14</v>
      </c>
      <c r="V1877" s="110">
        <v>45200</v>
      </c>
      <c r="W1877" s="110">
        <v>45930</v>
      </c>
      <c r="X1877" s="107"/>
      <c r="Y1877" s="107" t="s">
        <v>1963</v>
      </c>
      <c r="Z1877" s="107"/>
      <c r="AA1877" s="107"/>
      <c r="AB1877" s="107"/>
      <c r="AC1877" s="107"/>
      <c r="AD1877" s="107" t="s">
        <v>1264</v>
      </c>
      <c r="AE1877" s="110">
        <v>42997</v>
      </c>
      <c r="AF1877" s="106" t="s">
        <v>3949</v>
      </c>
      <c r="AG1877" s="108">
        <v>0.02</v>
      </c>
      <c r="AH1877" s="108">
        <v>0.02</v>
      </c>
      <c r="AI1877" s="108">
        <v>4.91</v>
      </c>
      <c r="AJ1877" s="107" t="s">
        <v>26</v>
      </c>
      <c r="AK1877" s="97">
        <v>-150.86000000000001</v>
      </c>
      <c r="AL1877" s="108">
        <v>0</v>
      </c>
      <c r="AM1877" s="111"/>
      <c r="AN1877" s="112">
        <v>2</v>
      </c>
      <c r="AO1877" s="113" t="s">
        <v>1266</v>
      </c>
      <c r="AP1877" s="113" t="s">
        <v>1267</v>
      </c>
      <c r="AQ1877" s="113" t="s">
        <v>2561</v>
      </c>
      <c r="AR1877" s="114" t="s">
        <v>1267</v>
      </c>
      <c r="AS1877" s="114"/>
      <c r="AT1877" s="107"/>
    </row>
    <row r="1878" spans="1:46" x14ac:dyDescent="0.25">
      <c r="A1878" s="106" t="s">
        <v>3299</v>
      </c>
      <c r="B1878" s="107" t="s">
        <v>1273</v>
      </c>
      <c r="C1878" s="107" t="s">
        <v>1257</v>
      </c>
      <c r="D1878" s="107" t="s">
        <v>34</v>
      </c>
      <c r="E1878" s="107" t="s">
        <v>61</v>
      </c>
      <c r="F1878" s="107" t="s">
        <v>131</v>
      </c>
      <c r="G1878" s="107" t="s">
        <v>132</v>
      </c>
      <c r="H1878" s="107" t="s">
        <v>2358</v>
      </c>
      <c r="I1878" s="107" t="s">
        <v>2558</v>
      </c>
      <c r="J1878" s="107" t="s">
        <v>2567</v>
      </c>
      <c r="K1878" s="107"/>
      <c r="L1878" s="108">
        <v>66</v>
      </c>
      <c r="M1878" s="93">
        <v>35</v>
      </c>
      <c r="N1878" s="108">
        <v>59.52371445</v>
      </c>
      <c r="O1878" s="107" t="s">
        <v>3951</v>
      </c>
      <c r="P1878" s="107"/>
      <c r="Q1878" s="107" t="s">
        <v>1321</v>
      </c>
      <c r="R1878" s="107" t="s">
        <v>2358</v>
      </c>
      <c r="S1878" s="107"/>
      <c r="T1878" s="93">
        <v>59</v>
      </c>
      <c r="U1878" s="109">
        <v>14</v>
      </c>
      <c r="V1878" s="110">
        <v>45200</v>
      </c>
      <c r="W1878" s="110">
        <v>45930</v>
      </c>
      <c r="X1878" s="107"/>
      <c r="Y1878" s="107" t="s">
        <v>1963</v>
      </c>
      <c r="Z1878" s="107"/>
      <c r="AA1878" s="107"/>
      <c r="AB1878" s="107"/>
      <c r="AC1878" s="107"/>
      <c r="AD1878" s="107" t="s">
        <v>1264</v>
      </c>
      <c r="AE1878" s="110">
        <v>42997</v>
      </c>
      <c r="AF1878" s="106" t="s">
        <v>3949</v>
      </c>
      <c r="AG1878" s="108">
        <v>0.01</v>
      </c>
      <c r="AH1878" s="108">
        <v>0.01</v>
      </c>
      <c r="AI1878" s="108">
        <v>4.3899999999999997</v>
      </c>
      <c r="AJ1878" s="107" t="s">
        <v>26</v>
      </c>
      <c r="AK1878" s="97">
        <v>-272.86</v>
      </c>
      <c r="AL1878" s="108">
        <v>0</v>
      </c>
      <c r="AM1878" s="111"/>
      <c r="AN1878" s="112">
        <v>2</v>
      </c>
      <c r="AO1878" s="113" t="s">
        <v>1266</v>
      </c>
      <c r="AP1878" s="113" t="s">
        <v>1267</v>
      </c>
      <c r="AQ1878" s="113" t="s">
        <v>2561</v>
      </c>
      <c r="AR1878" s="114" t="s">
        <v>1267</v>
      </c>
      <c r="AS1878" s="114"/>
      <c r="AT1878" s="107"/>
    </row>
    <row r="1879" spans="1:46" x14ac:dyDescent="0.25">
      <c r="A1879" s="106" t="s">
        <v>3301</v>
      </c>
      <c r="B1879" s="107" t="s">
        <v>1273</v>
      </c>
      <c r="C1879" s="107" t="s">
        <v>1257</v>
      </c>
      <c r="D1879" s="107" t="s">
        <v>34</v>
      </c>
      <c r="E1879" s="107" t="s">
        <v>61</v>
      </c>
      <c r="F1879" s="107" t="s">
        <v>131</v>
      </c>
      <c r="G1879" s="107" t="s">
        <v>132</v>
      </c>
      <c r="H1879" s="107" t="s">
        <v>2358</v>
      </c>
      <c r="I1879" s="107" t="s">
        <v>2558</v>
      </c>
      <c r="J1879" s="107" t="s">
        <v>2570</v>
      </c>
      <c r="K1879" s="107"/>
      <c r="L1879" s="108">
        <v>133</v>
      </c>
      <c r="M1879" s="93">
        <v>35</v>
      </c>
      <c r="N1879" s="108">
        <v>119.98887499999999</v>
      </c>
      <c r="O1879" s="107" t="s">
        <v>3952</v>
      </c>
      <c r="P1879" s="107"/>
      <c r="Q1879" s="107" t="s">
        <v>1321</v>
      </c>
      <c r="R1879" s="107" t="s">
        <v>2358</v>
      </c>
      <c r="S1879" s="107"/>
      <c r="T1879" s="93">
        <v>59</v>
      </c>
      <c r="U1879" s="109">
        <v>14</v>
      </c>
      <c r="V1879" s="110">
        <v>45200</v>
      </c>
      <c r="W1879" s="110">
        <v>45930</v>
      </c>
      <c r="X1879" s="107"/>
      <c r="Y1879" s="107" t="s">
        <v>1963</v>
      </c>
      <c r="Z1879" s="107"/>
      <c r="AA1879" s="107"/>
      <c r="AB1879" s="107"/>
      <c r="AC1879" s="107"/>
      <c r="AD1879" s="107" t="s">
        <v>1264</v>
      </c>
      <c r="AE1879" s="110">
        <v>42997</v>
      </c>
      <c r="AF1879" s="106" t="s">
        <v>3949</v>
      </c>
      <c r="AG1879" s="108">
        <v>0.02</v>
      </c>
      <c r="AH1879" s="108">
        <v>0.02</v>
      </c>
      <c r="AI1879" s="108">
        <v>5.1100000000000003</v>
      </c>
      <c r="AJ1879" s="107" t="s">
        <v>26</v>
      </c>
      <c r="AK1879" s="97">
        <v>-140.06</v>
      </c>
      <c r="AL1879" s="108">
        <v>0</v>
      </c>
      <c r="AM1879" s="111"/>
      <c r="AN1879" s="112">
        <v>2</v>
      </c>
      <c r="AO1879" s="113" t="s">
        <v>1266</v>
      </c>
      <c r="AP1879" s="113" t="s">
        <v>1267</v>
      </c>
      <c r="AQ1879" s="113" t="s">
        <v>2561</v>
      </c>
      <c r="AR1879" s="114" t="s">
        <v>1267</v>
      </c>
      <c r="AS1879" s="114"/>
      <c r="AT1879" s="107"/>
    </row>
    <row r="1880" spans="1:46" x14ac:dyDescent="0.25">
      <c r="A1880" s="106" t="s">
        <v>3303</v>
      </c>
      <c r="B1880" s="107" t="s">
        <v>1273</v>
      </c>
      <c r="C1880" s="107" t="s">
        <v>1257</v>
      </c>
      <c r="D1880" s="107" t="s">
        <v>34</v>
      </c>
      <c r="E1880" s="107" t="s">
        <v>61</v>
      </c>
      <c r="F1880" s="107" t="s">
        <v>131</v>
      </c>
      <c r="G1880" s="107" t="s">
        <v>132</v>
      </c>
      <c r="H1880" s="107" t="s">
        <v>2358</v>
      </c>
      <c r="I1880" s="107" t="s">
        <v>2558</v>
      </c>
      <c r="J1880" s="107" t="s">
        <v>2570</v>
      </c>
      <c r="K1880" s="107" t="s">
        <v>2035</v>
      </c>
      <c r="L1880" s="108">
        <v>133</v>
      </c>
      <c r="M1880" s="93">
        <v>35</v>
      </c>
      <c r="N1880" s="108">
        <v>119.98887499999999</v>
      </c>
      <c r="O1880" s="107" t="s">
        <v>3304</v>
      </c>
      <c r="P1880" s="107"/>
      <c r="Q1880" s="107" t="s">
        <v>1321</v>
      </c>
      <c r="R1880" s="107" t="s">
        <v>2358</v>
      </c>
      <c r="S1880" s="107" t="s">
        <v>2035</v>
      </c>
      <c r="T1880" s="93">
        <v>59</v>
      </c>
      <c r="U1880" s="109">
        <v>14</v>
      </c>
      <c r="V1880" s="110">
        <v>45200</v>
      </c>
      <c r="W1880" s="110">
        <v>45930</v>
      </c>
      <c r="X1880" s="107" t="s">
        <v>4342</v>
      </c>
      <c r="Y1880" s="107" t="s">
        <v>1963</v>
      </c>
      <c r="Z1880" s="107"/>
      <c r="AA1880" s="107"/>
      <c r="AB1880" s="107"/>
      <c r="AC1880" s="107"/>
      <c r="AD1880" s="107" t="s">
        <v>1264</v>
      </c>
      <c r="AE1880" s="110">
        <v>44669</v>
      </c>
      <c r="AF1880" s="106" t="s">
        <v>3953</v>
      </c>
      <c r="AG1880" s="108">
        <v>2.1964999999999998E-2</v>
      </c>
      <c r="AH1880" s="108">
        <v>0.01</v>
      </c>
      <c r="AI1880" s="108">
        <v>4.16</v>
      </c>
      <c r="AJ1880" s="107" t="s">
        <v>26</v>
      </c>
      <c r="AK1880" s="97">
        <v>-120.54</v>
      </c>
      <c r="AL1880" s="108">
        <v>0.10928571428571431</v>
      </c>
      <c r="AM1880" s="111"/>
      <c r="AN1880" s="112">
        <v>2</v>
      </c>
      <c r="AO1880" s="113" t="s">
        <v>1266</v>
      </c>
      <c r="AP1880" s="113" t="s">
        <v>1267</v>
      </c>
      <c r="AQ1880" s="113" t="s">
        <v>2561</v>
      </c>
      <c r="AR1880" s="114" t="s">
        <v>1267</v>
      </c>
      <c r="AS1880" s="114"/>
      <c r="AT1880" s="107"/>
    </row>
    <row r="1881" spans="1:46" x14ac:dyDescent="0.25">
      <c r="A1881" s="106" t="s">
        <v>3314</v>
      </c>
      <c r="B1881" s="107" t="s">
        <v>1273</v>
      </c>
      <c r="C1881" s="107" t="s">
        <v>1257</v>
      </c>
      <c r="D1881" s="107" t="s">
        <v>34</v>
      </c>
      <c r="E1881" s="107" t="s">
        <v>61</v>
      </c>
      <c r="F1881" s="107" t="s">
        <v>131</v>
      </c>
      <c r="G1881" s="107" t="s">
        <v>132</v>
      </c>
      <c r="H1881" s="107" t="s">
        <v>3315</v>
      </c>
      <c r="I1881" s="107" t="s">
        <v>1963</v>
      </c>
      <c r="J1881" s="107" t="s">
        <v>2559</v>
      </c>
      <c r="K1881" s="107"/>
      <c r="L1881" s="108">
        <v>1299</v>
      </c>
      <c r="M1881" s="93">
        <v>100</v>
      </c>
      <c r="N1881" s="108">
        <v>1167.8367679999999</v>
      </c>
      <c r="O1881" s="107" t="s">
        <v>3954</v>
      </c>
      <c r="P1881" s="107"/>
      <c r="Q1881" s="107" t="s">
        <v>1321</v>
      </c>
      <c r="R1881" s="107" t="s">
        <v>2449</v>
      </c>
      <c r="S1881" s="107"/>
      <c r="T1881" s="93">
        <v>426.57</v>
      </c>
      <c r="U1881" s="109">
        <v>11</v>
      </c>
      <c r="V1881" s="110">
        <v>45200</v>
      </c>
      <c r="W1881" s="110">
        <v>45930</v>
      </c>
      <c r="X1881" s="107" t="s">
        <v>4342</v>
      </c>
      <c r="Y1881" s="107" t="s">
        <v>1963</v>
      </c>
      <c r="Z1881" s="107"/>
      <c r="AA1881" s="107"/>
      <c r="AB1881" s="107"/>
      <c r="AC1881" s="107"/>
      <c r="AD1881" s="107" t="s">
        <v>1264</v>
      </c>
      <c r="AE1881" s="110">
        <v>44669</v>
      </c>
      <c r="AF1881" s="106" t="s">
        <v>3955</v>
      </c>
      <c r="AG1881" s="108">
        <v>0.13</v>
      </c>
      <c r="AH1881" s="108">
        <v>0.12</v>
      </c>
      <c r="AI1881" s="108">
        <v>2.97</v>
      </c>
      <c r="AJ1881" s="107" t="s">
        <v>26</v>
      </c>
      <c r="AK1881" s="97">
        <v>-133.25</v>
      </c>
      <c r="AL1881" s="108">
        <v>1.0981818181818179</v>
      </c>
      <c r="AM1881" s="111"/>
      <c r="AN1881" s="112">
        <v>2</v>
      </c>
      <c r="AO1881" s="113" t="s">
        <v>1266</v>
      </c>
      <c r="AP1881" s="113" t="s">
        <v>1267</v>
      </c>
      <c r="AQ1881" s="113" t="s">
        <v>2561</v>
      </c>
      <c r="AR1881" s="114" t="s">
        <v>1267</v>
      </c>
      <c r="AS1881" s="114"/>
      <c r="AT1881" s="107"/>
    </row>
    <row r="1882" spans="1:46" x14ac:dyDescent="0.25">
      <c r="A1882" s="106" t="s">
        <v>3317</v>
      </c>
      <c r="B1882" s="107" t="s">
        <v>1273</v>
      </c>
      <c r="C1882" s="107" t="s">
        <v>1257</v>
      </c>
      <c r="D1882" s="107" t="s">
        <v>34</v>
      </c>
      <c r="E1882" s="107" t="s">
        <v>61</v>
      </c>
      <c r="F1882" s="107" t="s">
        <v>131</v>
      </c>
      <c r="G1882" s="107" t="s">
        <v>132</v>
      </c>
      <c r="H1882" s="107" t="s">
        <v>3315</v>
      </c>
      <c r="I1882" s="107" t="s">
        <v>1963</v>
      </c>
      <c r="J1882" s="107" t="s">
        <v>2564</v>
      </c>
      <c r="K1882" s="107"/>
      <c r="L1882" s="108">
        <v>476</v>
      </c>
      <c r="M1882" s="93">
        <v>50</v>
      </c>
      <c r="N1882" s="108">
        <v>427.55618679999998</v>
      </c>
      <c r="O1882" s="107" t="s">
        <v>3956</v>
      </c>
      <c r="P1882" s="107"/>
      <c r="Q1882" s="107" t="s">
        <v>1321</v>
      </c>
      <c r="R1882" s="107" t="s">
        <v>2449</v>
      </c>
      <c r="S1882" s="107"/>
      <c r="T1882" s="93">
        <v>426.57</v>
      </c>
      <c r="U1882" s="109">
        <v>11</v>
      </c>
      <c r="V1882" s="110">
        <v>45200</v>
      </c>
      <c r="W1882" s="110">
        <v>45930</v>
      </c>
      <c r="X1882" s="107" t="s">
        <v>4342</v>
      </c>
      <c r="Y1882" s="107" t="s">
        <v>1963</v>
      </c>
      <c r="Z1882" s="107"/>
      <c r="AA1882" s="107"/>
      <c r="AB1882" s="107"/>
      <c r="AC1882" s="107"/>
      <c r="AD1882" s="107" t="s">
        <v>1264</v>
      </c>
      <c r="AE1882" s="110">
        <v>44669</v>
      </c>
      <c r="AF1882" s="106" t="s">
        <v>3955</v>
      </c>
      <c r="AG1882" s="108">
        <v>0.05</v>
      </c>
      <c r="AH1882" s="108">
        <v>0.04</v>
      </c>
      <c r="AI1882" s="108">
        <v>2.74</v>
      </c>
      <c r="AJ1882" s="107" t="s">
        <v>26</v>
      </c>
      <c r="AK1882" s="97">
        <v>-362.34</v>
      </c>
      <c r="AL1882" s="108">
        <v>0.7063636363636363</v>
      </c>
      <c r="AM1882" s="111"/>
      <c r="AN1882" s="112">
        <v>2</v>
      </c>
      <c r="AO1882" s="113" t="s">
        <v>1266</v>
      </c>
      <c r="AP1882" s="113" t="s">
        <v>1267</v>
      </c>
      <c r="AQ1882" s="113" t="s">
        <v>2561</v>
      </c>
      <c r="AR1882" s="114" t="s">
        <v>1267</v>
      </c>
      <c r="AS1882" s="114"/>
      <c r="AT1882" s="107"/>
    </row>
    <row r="1883" spans="1:46" x14ac:dyDescent="0.25">
      <c r="A1883" s="106" t="s">
        <v>3319</v>
      </c>
      <c r="B1883" s="107" t="s">
        <v>1273</v>
      </c>
      <c r="C1883" s="107" t="s">
        <v>1257</v>
      </c>
      <c r="D1883" s="107" t="s">
        <v>34</v>
      </c>
      <c r="E1883" s="107" t="s">
        <v>61</v>
      </c>
      <c r="F1883" s="107" t="s">
        <v>131</v>
      </c>
      <c r="G1883" s="107" t="s">
        <v>132</v>
      </c>
      <c r="H1883" s="107" t="s">
        <v>3315</v>
      </c>
      <c r="I1883" s="107" t="s">
        <v>1963</v>
      </c>
      <c r="J1883" s="107" t="s">
        <v>2567</v>
      </c>
      <c r="K1883" s="107"/>
      <c r="L1883" s="108">
        <v>895</v>
      </c>
      <c r="M1883" s="93">
        <v>50</v>
      </c>
      <c r="N1883" s="108">
        <v>804.3710638</v>
      </c>
      <c r="O1883" s="107" t="s">
        <v>3957</v>
      </c>
      <c r="P1883" s="107"/>
      <c r="Q1883" s="107" t="s">
        <v>1321</v>
      </c>
      <c r="R1883" s="107" t="s">
        <v>2449</v>
      </c>
      <c r="S1883" s="107"/>
      <c r="T1883" s="93">
        <v>426.57</v>
      </c>
      <c r="U1883" s="109">
        <v>11</v>
      </c>
      <c r="V1883" s="110">
        <v>45200</v>
      </c>
      <c r="W1883" s="110">
        <v>45930</v>
      </c>
      <c r="X1883" s="107" t="s">
        <v>4342</v>
      </c>
      <c r="Y1883" s="107" t="s">
        <v>1963</v>
      </c>
      <c r="Z1883" s="107"/>
      <c r="AA1883" s="107"/>
      <c r="AB1883" s="107"/>
      <c r="AC1883" s="107"/>
      <c r="AD1883" s="107" t="s">
        <v>1264</v>
      </c>
      <c r="AE1883" s="110">
        <v>44669</v>
      </c>
      <c r="AF1883" s="106" t="s">
        <v>3955</v>
      </c>
      <c r="AG1883" s="108">
        <v>0.09</v>
      </c>
      <c r="AH1883" s="108">
        <v>0.08</v>
      </c>
      <c r="AI1883" s="108">
        <v>2.87</v>
      </c>
      <c r="AJ1883" s="107" t="s">
        <v>26</v>
      </c>
      <c r="AK1883" s="97">
        <v>-194.43</v>
      </c>
      <c r="AL1883" s="108">
        <v>0.93454545454545446</v>
      </c>
      <c r="AM1883" s="111"/>
      <c r="AN1883" s="112">
        <v>2</v>
      </c>
      <c r="AO1883" s="113" t="s">
        <v>1266</v>
      </c>
      <c r="AP1883" s="113" t="s">
        <v>1267</v>
      </c>
      <c r="AQ1883" s="113" t="s">
        <v>2561</v>
      </c>
      <c r="AR1883" s="114" t="s">
        <v>1267</v>
      </c>
      <c r="AS1883" s="114"/>
      <c r="AT1883" s="107"/>
    </row>
    <row r="1884" spans="1:46" x14ac:dyDescent="0.25">
      <c r="A1884" s="106" t="s">
        <v>3321</v>
      </c>
      <c r="B1884" s="107" t="s">
        <v>1273</v>
      </c>
      <c r="C1884" s="107" t="s">
        <v>1257</v>
      </c>
      <c r="D1884" s="107" t="s">
        <v>34</v>
      </c>
      <c r="E1884" s="107" t="s">
        <v>61</v>
      </c>
      <c r="F1884" s="107" t="s">
        <v>131</v>
      </c>
      <c r="G1884" s="107" t="s">
        <v>132</v>
      </c>
      <c r="H1884" s="107" t="s">
        <v>3315</v>
      </c>
      <c r="I1884" s="107" t="s">
        <v>1963</v>
      </c>
      <c r="J1884" s="107" t="s">
        <v>2582</v>
      </c>
      <c r="K1884" s="107"/>
      <c r="L1884" s="108">
        <v>71</v>
      </c>
      <c r="M1884" s="93">
        <v>25</v>
      </c>
      <c r="N1884" s="108">
        <v>64.090482460000004</v>
      </c>
      <c r="O1884" s="107" t="s">
        <v>3958</v>
      </c>
      <c r="P1884" s="107"/>
      <c r="Q1884" s="107" t="s">
        <v>1321</v>
      </c>
      <c r="R1884" s="107" t="s">
        <v>2449</v>
      </c>
      <c r="S1884" s="107"/>
      <c r="T1884" s="93">
        <v>426.57</v>
      </c>
      <c r="U1884" s="109">
        <v>11</v>
      </c>
      <c r="V1884" s="110">
        <v>45200</v>
      </c>
      <c r="W1884" s="110">
        <v>45930</v>
      </c>
      <c r="X1884" s="107" t="s">
        <v>4342</v>
      </c>
      <c r="Y1884" s="107" t="s">
        <v>1963</v>
      </c>
      <c r="Z1884" s="107"/>
      <c r="AA1884" s="107"/>
      <c r="AB1884" s="107"/>
      <c r="AC1884" s="107"/>
      <c r="AD1884" s="107" t="s">
        <v>1264</v>
      </c>
      <c r="AE1884" s="110">
        <v>44669</v>
      </c>
      <c r="AF1884" s="106" t="s">
        <v>3955</v>
      </c>
      <c r="AG1884" s="108">
        <v>0.01</v>
      </c>
      <c r="AH1884" s="108">
        <v>0.01</v>
      </c>
      <c r="AI1884" s="108">
        <v>2.64</v>
      </c>
      <c r="AJ1884" s="107" t="s">
        <v>26</v>
      </c>
      <c r="AK1884" s="97">
        <v>-2431.02</v>
      </c>
      <c r="AL1884" s="108">
        <v>0.54181818181818187</v>
      </c>
      <c r="AM1884" s="111"/>
      <c r="AN1884" s="112">
        <v>2</v>
      </c>
      <c r="AO1884" s="113" t="s">
        <v>1266</v>
      </c>
      <c r="AP1884" s="113" t="s">
        <v>1267</v>
      </c>
      <c r="AQ1884" s="113" t="s">
        <v>2561</v>
      </c>
      <c r="AR1884" s="114" t="s">
        <v>1267</v>
      </c>
      <c r="AS1884" s="114"/>
      <c r="AT1884" s="107"/>
    </row>
    <row r="1885" spans="1:46" x14ac:dyDescent="0.25">
      <c r="A1885" s="106" t="s">
        <v>3323</v>
      </c>
      <c r="B1885" s="107" t="s">
        <v>1273</v>
      </c>
      <c r="C1885" s="107" t="s">
        <v>1257</v>
      </c>
      <c r="D1885" s="107" t="s">
        <v>34</v>
      </c>
      <c r="E1885" s="107" t="s">
        <v>61</v>
      </c>
      <c r="F1885" s="107" t="s">
        <v>131</v>
      </c>
      <c r="G1885" s="107" t="s">
        <v>132</v>
      </c>
      <c r="H1885" s="107" t="s">
        <v>2358</v>
      </c>
      <c r="I1885" s="107" t="s">
        <v>2585</v>
      </c>
      <c r="J1885" s="107" t="s">
        <v>2559</v>
      </c>
      <c r="K1885" s="107"/>
      <c r="L1885" s="108">
        <v>54.302790827601591</v>
      </c>
      <c r="M1885" s="93">
        <v>30</v>
      </c>
      <c r="N1885" s="108">
        <v>48.82</v>
      </c>
      <c r="O1885" s="107" t="s">
        <v>3959</v>
      </c>
      <c r="P1885" s="107"/>
      <c r="Q1885" s="107" t="s">
        <v>1321</v>
      </c>
      <c r="R1885" s="107" t="s">
        <v>2358</v>
      </c>
      <c r="S1885" s="107"/>
      <c r="T1885" s="93">
        <v>45</v>
      </c>
      <c r="U1885" s="109">
        <v>14</v>
      </c>
      <c r="V1885" s="110">
        <v>45200</v>
      </c>
      <c r="W1885" s="110">
        <v>45930</v>
      </c>
      <c r="X1885" s="107" t="s">
        <v>4342</v>
      </c>
      <c r="Y1885" s="107" t="s">
        <v>1963</v>
      </c>
      <c r="Z1885" s="107"/>
      <c r="AA1885" s="107"/>
      <c r="AB1885" s="107"/>
      <c r="AC1885" s="107"/>
      <c r="AD1885" s="107" t="s">
        <v>1331</v>
      </c>
      <c r="AE1885" s="110"/>
      <c r="AF1885" s="106"/>
      <c r="AG1885" s="108">
        <v>5.1267493205157518E-3</v>
      </c>
      <c r="AH1885" s="108">
        <v>5.3455029227740258E-3</v>
      </c>
      <c r="AI1885" s="108">
        <v>0.32928957738578057</v>
      </c>
      <c r="AJ1885" s="107" t="s">
        <v>1267</v>
      </c>
      <c r="AK1885" s="97">
        <v>72.571711472309758</v>
      </c>
      <c r="AL1885" s="108">
        <v>3.6072568192621092E-2</v>
      </c>
      <c r="AM1885" s="111"/>
      <c r="AN1885" s="112">
        <v>2</v>
      </c>
      <c r="AO1885" s="113" t="s">
        <v>1266</v>
      </c>
      <c r="AP1885" s="113" t="s">
        <v>1267</v>
      </c>
      <c r="AQ1885" s="113" t="s">
        <v>2561</v>
      </c>
      <c r="AR1885" s="114" t="s">
        <v>1267</v>
      </c>
      <c r="AS1885" s="114"/>
      <c r="AT1885" s="107"/>
    </row>
    <row r="1886" spans="1:46" x14ac:dyDescent="0.25">
      <c r="A1886" s="106" t="s">
        <v>3325</v>
      </c>
      <c r="B1886" s="107" t="s">
        <v>1273</v>
      </c>
      <c r="C1886" s="107" t="s">
        <v>1257</v>
      </c>
      <c r="D1886" s="107" t="s">
        <v>34</v>
      </c>
      <c r="E1886" s="107" t="s">
        <v>61</v>
      </c>
      <c r="F1886" s="107" t="s">
        <v>131</v>
      </c>
      <c r="G1886" s="107" t="s">
        <v>132</v>
      </c>
      <c r="H1886" s="107" t="s">
        <v>2358</v>
      </c>
      <c r="I1886" s="107" t="s">
        <v>2585</v>
      </c>
      <c r="J1886" s="107" t="s">
        <v>2567</v>
      </c>
      <c r="K1886" s="107"/>
      <c r="L1886" s="108">
        <v>41.433407585582941</v>
      </c>
      <c r="M1886" s="93">
        <v>30</v>
      </c>
      <c r="N1886" s="108">
        <v>37.25</v>
      </c>
      <c r="O1886" s="107" t="s">
        <v>3960</v>
      </c>
      <c r="P1886" s="107"/>
      <c r="Q1886" s="107" t="s">
        <v>1321</v>
      </c>
      <c r="R1886" s="107" t="s">
        <v>2358</v>
      </c>
      <c r="S1886" s="107"/>
      <c r="T1886" s="93">
        <v>45</v>
      </c>
      <c r="U1886" s="109">
        <v>14</v>
      </c>
      <c r="V1886" s="110">
        <v>45200</v>
      </c>
      <c r="W1886" s="110">
        <v>45930</v>
      </c>
      <c r="X1886" s="107" t="s">
        <v>4342</v>
      </c>
      <c r="Y1886" s="107" t="s">
        <v>1963</v>
      </c>
      <c r="Z1886" s="107"/>
      <c r="AA1886" s="107"/>
      <c r="AB1886" s="107"/>
      <c r="AC1886" s="107"/>
      <c r="AD1886" s="107" t="s">
        <v>1331</v>
      </c>
      <c r="AE1886" s="110"/>
      <c r="AF1886" s="106"/>
      <c r="AG1886" s="108">
        <v>3.9117454360756204E-3</v>
      </c>
      <c r="AH1886" s="108">
        <v>4.0786559580772734E-3</v>
      </c>
      <c r="AI1886" s="108">
        <v>0.25125024083613939</v>
      </c>
      <c r="AJ1886" s="107" t="s">
        <v>1267</v>
      </c>
      <c r="AK1886" s="97">
        <v>100.5253423505732</v>
      </c>
      <c r="AL1886" s="108">
        <v>2.7523620753280131E-2</v>
      </c>
      <c r="AM1886" s="111"/>
      <c r="AN1886" s="112">
        <v>2</v>
      </c>
      <c r="AO1886" s="113" t="s">
        <v>1266</v>
      </c>
      <c r="AP1886" s="113" t="s">
        <v>1267</v>
      </c>
      <c r="AQ1886" s="113" t="s">
        <v>2561</v>
      </c>
      <c r="AR1886" s="114" t="s">
        <v>1267</v>
      </c>
      <c r="AS1886" s="114"/>
      <c r="AT1886" s="107"/>
    </row>
    <row r="1887" spans="1:46" x14ac:dyDescent="0.25">
      <c r="A1887" s="106" t="s">
        <v>3327</v>
      </c>
      <c r="B1887" s="107" t="s">
        <v>1273</v>
      </c>
      <c r="C1887" s="107" t="s">
        <v>1257</v>
      </c>
      <c r="D1887" s="107" t="s">
        <v>34</v>
      </c>
      <c r="E1887" s="107" t="s">
        <v>61</v>
      </c>
      <c r="F1887" s="107" t="s">
        <v>131</v>
      </c>
      <c r="G1887" s="107" t="s">
        <v>132</v>
      </c>
      <c r="H1887" s="107" t="s">
        <v>2358</v>
      </c>
      <c r="I1887" s="107" t="s">
        <v>2585</v>
      </c>
      <c r="J1887" s="107" t="s">
        <v>2564</v>
      </c>
      <c r="K1887" s="107"/>
      <c r="L1887" s="108">
        <v>22.69104737572864</v>
      </c>
      <c r="M1887" s="93">
        <v>30</v>
      </c>
      <c r="N1887" s="108">
        <v>20.399999999999999</v>
      </c>
      <c r="O1887" s="107" t="s">
        <v>3961</v>
      </c>
      <c r="P1887" s="107"/>
      <c r="Q1887" s="107" t="s">
        <v>1321</v>
      </c>
      <c r="R1887" s="107" t="s">
        <v>2358</v>
      </c>
      <c r="S1887" s="107"/>
      <c r="T1887" s="93">
        <v>45</v>
      </c>
      <c r="U1887" s="109">
        <v>14</v>
      </c>
      <c r="V1887" s="110">
        <v>45200</v>
      </c>
      <c r="W1887" s="110">
        <v>45930</v>
      </c>
      <c r="X1887" s="107" t="s">
        <v>4342</v>
      </c>
      <c r="Y1887" s="107" t="s">
        <v>1963</v>
      </c>
      <c r="Z1887" s="107"/>
      <c r="AA1887" s="107"/>
      <c r="AB1887" s="107"/>
      <c r="AC1887" s="107"/>
      <c r="AD1887" s="107" t="s">
        <v>1331</v>
      </c>
      <c r="AE1887" s="110"/>
      <c r="AF1887" s="106"/>
      <c r="AG1887" s="108">
        <v>2.1422713260655741E-3</v>
      </c>
      <c r="AH1887" s="108">
        <v>2.2336800414705059E-3</v>
      </c>
      <c r="AI1887" s="108">
        <v>0.13759744733039581</v>
      </c>
      <c r="AJ1887" s="107" t="s">
        <v>1267</v>
      </c>
      <c r="AK1887" s="97">
        <v>197.95078328209129</v>
      </c>
      <c r="AL1887" s="108">
        <v>1.5073338613876899E-2</v>
      </c>
      <c r="AM1887" s="111"/>
      <c r="AN1887" s="112">
        <v>2</v>
      </c>
      <c r="AO1887" s="113" t="s">
        <v>1266</v>
      </c>
      <c r="AP1887" s="113" t="s">
        <v>1267</v>
      </c>
      <c r="AQ1887" s="113" t="s">
        <v>2561</v>
      </c>
      <c r="AR1887" s="114" t="s">
        <v>1267</v>
      </c>
      <c r="AS1887" s="114"/>
      <c r="AT1887" s="107"/>
    </row>
    <row r="1888" spans="1:46" x14ac:dyDescent="0.25">
      <c r="A1888" s="106" t="s">
        <v>3329</v>
      </c>
      <c r="B1888" s="107" t="s">
        <v>1273</v>
      </c>
      <c r="C1888" s="107" t="s">
        <v>1257</v>
      </c>
      <c r="D1888" s="107" t="s">
        <v>34</v>
      </c>
      <c r="E1888" s="107" t="s">
        <v>61</v>
      </c>
      <c r="F1888" s="107" t="s">
        <v>131</v>
      </c>
      <c r="G1888" s="107" t="s">
        <v>132</v>
      </c>
      <c r="H1888" s="107" t="s">
        <v>2358</v>
      </c>
      <c r="I1888" s="107" t="s">
        <v>2585</v>
      </c>
      <c r="J1888" s="107" t="s">
        <v>2570</v>
      </c>
      <c r="K1888" s="107"/>
      <c r="L1888" s="108">
        <v>46.850338993416202</v>
      </c>
      <c r="M1888" s="93">
        <v>30</v>
      </c>
      <c r="N1888" s="108">
        <v>42.12</v>
      </c>
      <c r="O1888" s="107" t="s">
        <v>3962</v>
      </c>
      <c r="P1888" s="107"/>
      <c r="Q1888" s="107" t="s">
        <v>1321</v>
      </c>
      <c r="R1888" s="107" t="s">
        <v>2358</v>
      </c>
      <c r="S1888" s="107"/>
      <c r="T1888" s="93">
        <v>45</v>
      </c>
      <c r="U1888" s="109">
        <v>14</v>
      </c>
      <c r="V1888" s="110">
        <v>45200</v>
      </c>
      <c r="W1888" s="110">
        <v>45930</v>
      </c>
      <c r="X1888" s="107" t="s">
        <v>4342</v>
      </c>
      <c r="Y1888" s="107" t="s">
        <v>1963</v>
      </c>
      <c r="Z1888" s="107"/>
      <c r="AA1888" s="107"/>
      <c r="AB1888" s="107"/>
      <c r="AC1888" s="107"/>
      <c r="AD1888" s="107" t="s">
        <v>1331</v>
      </c>
      <c r="AE1888" s="110"/>
      <c r="AF1888" s="106"/>
      <c r="AG1888" s="108">
        <v>4.423160208523627E-3</v>
      </c>
      <c r="AH1888" s="108">
        <v>4.611892320918516E-3</v>
      </c>
      <c r="AI1888" s="108">
        <v>0.28409825889981732</v>
      </c>
      <c r="AJ1888" s="107" t="s">
        <v>1267</v>
      </c>
      <c r="AK1888" s="97">
        <v>86.887576146813828</v>
      </c>
      <c r="AL1888" s="108">
        <v>3.1122010902769361E-2</v>
      </c>
      <c r="AM1888" s="111"/>
      <c r="AN1888" s="112">
        <v>2</v>
      </c>
      <c r="AO1888" s="113" t="s">
        <v>1266</v>
      </c>
      <c r="AP1888" s="113" t="s">
        <v>1267</v>
      </c>
      <c r="AQ1888" s="113" t="s">
        <v>2561</v>
      </c>
      <c r="AR1888" s="114" t="s">
        <v>1267</v>
      </c>
      <c r="AS1888" s="114"/>
      <c r="AT1888" s="107"/>
    </row>
    <row r="1889" spans="1:46" x14ac:dyDescent="0.25">
      <c r="A1889" s="106" t="s">
        <v>3331</v>
      </c>
      <c r="B1889" s="107" t="s">
        <v>1273</v>
      </c>
      <c r="C1889" s="107" t="s">
        <v>1257</v>
      </c>
      <c r="D1889" s="107" t="s">
        <v>34</v>
      </c>
      <c r="E1889" s="107" t="s">
        <v>61</v>
      </c>
      <c r="F1889" s="107" t="s">
        <v>131</v>
      </c>
      <c r="G1889" s="107" t="s">
        <v>132</v>
      </c>
      <c r="H1889" s="107" t="s">
        <v>2358</v>
      </c>
      <c r="I1889" s="107" t="s">
        <v>2585</v>
      </c>
      <c r="J1889" s="107" t="s">
        <v>2570</v>
      </c>
      <c r="K1889" s="107" t="s">
        <v>2035</v>
      </c>
      <c r="L1889" s="108">
        <v>46.850338993416202</v>
      </c>
      <c r="M1889" s="93">
        <v>30</v>
      </c>
      <c r="N1889" s="108">
        <v>42.12</v>
      </c>
      <c r="O1889" s="107" t="s">
        <v>3332</v>
      </c>
      <c r="P1889" s="107"/>
      <c r="Q1889" s="107" t="s">
        <v>1321</v>
      </c>
      <c r="R1889" s="107" t="s">
        <v>2358</v>
      </c>
      <c r="S1889" s="107" t="s">
        <v>2035</v>
      </c>
      <c r="T1889" s="93">
        <v>45</v>
      </c>
      <c r="U1889" s="109">
        <v>14</v>
      </c>
      <c r="V1889" s="110">
        <v>45200</v>
      </c>
      <c r="W1889" s="110">
        <v>45930</v>
      </c>
      <c r="X1889" s="107" t="s">
        <v>4342</v>
      </c>
      <c r="Y1889" s="107" t="s">
        <v>1963</v>
      </c>
      <c r="Z1889" s="107"/>
      <c r="AA1889" s="107"/>
      <c r="AB1889" s="107"/>
      <c r="AC1889" s="107"/>
      <c r="AD1889" s="107" t="s">
        <v>1331</v>
      </c>
      <c r="AE1889" s="110"/>
      <c r="AF1889" s="106"/>
      <c r="AG1889" s="108">
        <v>4.423160208523627E-3</v>
      </c>
      <c r="AH1889" s="108">
        <v>4.611892320918516E-3</v>
      </c>
      <c r="AI1889" s="108">
        <v>0.28409825889981732</v>
      </c>
      <c r="AJ1889" s="107" t="s">
        <v>1267</v>
      </c>
      <c r="AK1889" s="97">
        <v>86.887576146813828</v>
      </c>
      <c r="AL1889" s="108">
        <v>3.1122010902769361E-2</v>
      </c>
      <c r="AM1889" s="111"/>
      <c r="AN1889" s="112">
        <v>2</v>
      </c>
      <c r="AO1889" s="113" t="s">
        <v>1266</v>
      </c>
      <c r="AP1889" s="113" t="s">
        <v>1267</v>
      </c>
      <c r="AQ1889" s="113" t="s">
        <v>2561</v>
      </c>
      <c r="AR1889" s="114" t="s">
        <v>1267</v>
      </c>
      <c r="AS1889" s="114"/>
      <c r="AT1889" s="107"/>
    </row>
    <row r="1890" spans="1:46" x14ac:dyDescent="0.25">
      <c r="A1890" s="106" t="s">
        <v>1332</v>
      </c>
      <c r="B1890" s="107" t="s">
        <v>1273</v>
      </c>
      <c r="C1890" s="107" t="s">
        <v>1257</v>
      </c>
      <c r="D1890" s="107" t="s">
        <v>89</v>
      </c>
      <c r="E1890" s="107" t="s">
        <v>90</v>
      </c>
      <c r="F1890" s="107" t="s">
        <v>70</v>
      </c>
      <c r="G1890" s="107" t="s">
        <v>1333</v>
      </c>
      <c r="H1890" s="107" t="s">
        <v>1334</v>
      </c>
      <c r="I1890" s="107"/>
      <c r="J1890" s="107"/>
      <c r="K1890" s="107"/>
      <c r="L1890" s="108">
        <v>0</v>
      </c>
      <c r="M1890" s="93">
        <v>100</v>
      </c>
      <c r="N1890" s="108">
        <v>0</v>
      </c>
      <c r="O1890" s="107" t="s">
        <v>1335</v>
      </c>
      <c r="P1890" s="107"/>
      <c r="Q1890" s="107" t="s">
        <v>1259</v>
      </c>
      <c r="R1890" s="107" t="s">
        <v>1260</v>
      </c>
      <c r="S1890" s="107"/>
      <c r="T1890" s="93">
        <v>0</v>
      </c>
      <c r="U1890" s="109"/>
      <c r="V1890" s="110">
        <v>45200</v>
      </c>
      <c r="W1890" s="110">
        <v>46295</v>
      </c>
      <c r="X1890" s="107" t="s">
        <v>1261</v>
      </c>
      <c r="Y1890" s="107"/>
      <c r="Z1890" s="107"/>
      <c r="AA1890" s="107"/>
      <c r="AB1890" s="107" t="s">
        <v>1334</v>
      </c>
      <c r="AC1890" s="107"/>
      <c r="AD1890" s="107" t="s">
        <v>1331</v>
      </c>
      <c r="AE1890" s="110"/>
      <c r="AF1890" s="106"/>
      <c r="AG1890" s="108">
        <v>0</v>
      </c>
      <c r="AH1890" s="108">
        <v>0</v>
      </c>
      <c r="AI1890" s="108">
        <v>0</v>
      </c>
      <c r="AJ1890" s="107" t="s">
        <v>1267</v>
      </c>
      <c r="AK1890" s="97">
        <v>0</v>
      </c>
      <c r="AL1890" s="108">
        <v>0</v>
      </c>
      <c r="AM1890" s="111"/>
      <c r="AN1890" s="112">
        <v>22</v>
      </c>
      <c r="AO1890" s="113" t="s">
        <v>1266</v>
      </c>
      <c r="AP1890" s="113" t="s">
        <v>1267</v>
      </c>
      <c r="AQ1890" s="113" t="s">
        <v>1261</v>
      </c>
      <c r="AR1890" s="114" t="s">
        <v>1267</v>
      </c>
      <c r="AS1890" s="114"/>
      <c r="AT1890" s="107" t="s">
        <v>1336</v>
      </c>
    </row>
    <row r="1891" spans="1:46" x14ac:dyDescent="0.25">
      <c r="A1891" s="106" t="s">
        <v>1337</v>
      </c>
      <c r="B1891" s="107" t="s">
        <v>1273</v>
      </c>
      <c r="C1891" s="107" t="s">
        <v>1257</v>
      </c>
      <c r="D1891" s="107" t="s">
        <v>89</v>
      </c>
      <c r="E1891" s="107" t="s">
        <v>90</v>
      </c>
      <c r="F1891" s="107" t="s">
        <v>70</v>
      </c>
      <c r="G1891" s="107" t="s">
        <v>1333</v>
      </c>
      <c r="H1891" s="107" t="s">
        <v>1338</v>
      </c>
      <c r="I1891" s="107" t="s">
        <v>1339</v>
      </c>
      <c r="J1891" s="107"/>
      <c r="K1891" s="107"/>
      <c r="L1891" s="108">
        <v>0</v>
      </c>
      <c r="M1891" s="93">
        <v>200</v>
      </c>
      <c r="N1891" s="108">
        <v>0</v>
      </c>
      <c r="O1891" s="107" t="s">
        <v>1340</v>
      </c>
      <c r="P1891" s="107"/>
      <c r="Q1891" s="107" t="s">
        <v>1259</v>
      </c>
      <c r="R1891" s="107" t="s">
        <v>1260</v>
      </c>
      <c r="S1891" s="107"/>
      <c r="T1891" s="93">
        <v>0</v>
      </c>
      <c r="U1891" s="109"/>
      <c r="V1891" s="110">
        <v>45200</v>
      </c>
      <c r="W1891" s="110">
        <v>46295</v>
      </c>
      <c r="X1891" s="107" t="s">
        <v>1261</v>
      </c>
      <c r="Y1891" s="107"/>
      <c r="Z1891" s="107"/>
      <c r="AA1891" s="107"/>
      <c r="AB1891" s="107" t="s">
        <v>1338</v>
      </c>
      <c r="AC1891" s="107"/>
      <c r="AD1891" s="107" t="s">
        <v>1331</v>
      </c>
      <c r="AE1891" s="110"/>
      <c r="AF1891" s="106"/>
      <c r="AG1891" s="108">
        <v>0</v>
      </c>
      <c r="AH1891" s="108">
        <v>0</v>
      </c>
      <c r="AI1891" s="108">
        <v>0</v>
      </c>
      <c r="AJ1891" s="107" t="s">
        <v>1267</v>
      </c>
      <c r="AK1891" s="97">
        <v>0</v>
      </c>
      <c r="AL1891" s="108">
        <v>0</v>
      </c>
      <c r="AM1891" s="111"/>
      <c r="AN1891" s="112">
        <v>22</v>
      </c>
      <c r="AO1891" s="113" t="s">
        <v>1266</v>
      </c>
      <c r="AP1891" s="113" t="s">
        <v>1267</v>
      </c>
      <c r="AQ1891" s="113" t="s">
        <v>1261</v>
      </c>
      <c r="AR1891" s="114" t="s">
        <v>1267</v>
      </c>
      <c r="AS1891" s="114"/>
      <c r="AT1891" s="107" t="s">
        <v>1336</v>
      </c>
    </row>
    <row r="1892" spans="1:46" x14ac:dyDescent="0.25">
      <c r="A1892" s="106" t="s">
        <v>1341</v>
      </c>
      <c r="B1892" s="107" t="s">
        <v>1273</v>
      </c>
      <c r="C1892" s="107" t="s">
        <v>1257</v>
      </c>
      <c r="D1892" s="107" t="s">
        <v>89</v>
      </c>
      <c r="E1892" s="107" t="s">
        <v>90</v>
      </c>
      <c r="F1892" s="107" t="s">
        <v>70</v>
      </c>
      <c r="G1892" s="107" t="s">
        <v>1333</v>
      </c>
      <c r="H1892" s="107" t="s">
        <v>1338</v>
      </c>
      <c r="I1892" s="107" t="s">
        <v>1342</v>
      </c>
      <c r="J1892" s="107" t="s">
        <v>1343</v>
      </c>
      <c r="K1892" s="107"/>
      <c r="L1892" s="108">
        <v>0</v>
      </c>
      <c r="M1892" s="93">
        <v>400</v>
      </c>
      <c r="N1892" s="108">
        <v>0</v>
      </c>
      <c r="O1892" s="107" t="s">
        <v>1344</v>
      </c>
      <c r="P1892" s="107"/>
      <c r="Q1892" s="107" t="s">
        <v>1259</v>
      </c>
      <c r="R1892" s="107" t="s">
        <v>1260</v>
      </c>
      <c r="S1892" s="107"/>
      <c r="T1892" s="93">
        <v>0</v>
      </c>
      <c r="U1892" s="109"/>
      <c r="V1892" s="110">
        <v>45200</v>
      </c>
      <c r="W1892" s="110">
        <v>46295</v>
      </c>
      <c r="X1892" s="107" t="s">
        <v>1261</v>
      </c>
      <c r="Y1892" s="107"/>
      <c r="Z1892" s="107"/>
      <c r="AA1892" s="107"/>
      <c r="AB1892" s="107" t="s">
        <v>1338</v>
      </c>
      <c r="AC1892" s="107"/>
      <c r="AD1892" s="107" t="s">
        <v>1331</v>
      </c>
      <c r="AE1892" s="110"/>
      <c r="AF1892" s="106"/>
      <c r="AG1892" s="108">
        <v>0</v>
      </c>
      <c r="AH1892" s="108">
        <v>0</v>
      </c>
      <c r="AI1892" s="108">
        <v>0</v>
      </c>
      <c r="AJ1892" s="107" t="s">
        <v>1267</v>
      </c>
      <c r="AK1892" s="97">
        <v>0</v>
      </c>
      <c r="AL1892" s="108">
        <v>0</v>
      </c>
      <c r="AM1892" s="111"/>
      <c r="AN1892" s="112">
        <v>22</v>
      </c>
      <c r="AO1892" s="113" t="s">
        <v>1266</v>
      </c>
      <c r="AP1892" s="113" t="s">
        <v>1267</v>
      </c>
      <c r="AQ1892" s="113" t="s">
        <v>1261</v>
      </c>
      <c r="AR1892" s="114" t="s">
        <v>26</v>
      </c>
      <c r="AS1892" s="114"/>
      <c r="AT1892" s="107" t="s">
        <v>1336</v>
      </c>
    </row>
    <row r="1893" spans="1:46" x14ac:dyDescent="0.25">
      <c r="A1893" s="106" t="s">
        <v>1345</v>
      </c>
      <c r="B1893" s="107" t="s">
        <v>1273</v>
      </c>
      <c r="C1893" s="107" t="s">
        <v>1257</v>
      </c>
      <c r="D1893" s="107" t="s">
        <v>89</v>
      </c>
      <c r="E1893" s="107" t="s">
        <v>90</v>
      </c>
      <c r="F1893" s="107" t="s">
        <v>70</v>
      </c>
      <c r="G1893" s="107" t="s">
        <v>1333</v>
      </c>
      <c r="H1893" s="107" t="s">
        <v>1338</v>
      </c>
      <c r="I1893" s="107" t="s">
        <v>1342</v>
      </c>
      <c r="J1893" s="107" t="s">
        <v>1346</v>
      </c>
      <c r="K1893" s="107"/>
      <c r="L1893" s="108">
        <v>0</v>
      </c>
      <c r="M1893" s="93">
        <v>600</v>
      </c>
      <c r="N1893" s="108">
        <v>0</v>
      </c>
      <c r="O1893" s="107" t="s">
        <v>1347</v>
      </c>
      <c r="P1893" s="107"/>
      <c r="Q1893" s="107" t="s">
        <v>1259</v>
      </c>
      <c r="R1893" s="107" t="s">
        <v>1260</v>
      </c>
      <c r="S1893" s="107"/>
      <c r="T1893" s="93">
        <v>0</v>
      </c>
      <c r="U1893" s="109"/>
      <c r="V1893" s="110">
        <v>45200</v>
      </c>
      <c r="W1893" s="110">
        <v>46295</v>
      </c>
      <c r="X1893" s="107" t="s">
        <v>1261</v>
      </c>
      <c r="Y1893" s="107"/>
      <c r="Z1893" s="107"/>
      <c r="AA1893" s="107"/>
      <c r="AB1893" s="107" t="s">
        <v>1338</v>
      </c>
      <c r="AC1893" s="107"/>
      <c r="AD1893" s="107" t="s">
        <v>1331</v>
      </c>
      <c r="AE1893" s="110"/>
      <c r="AF1893" s="106"/>
      <c r="AG1893" s="108">
        <v>0</v>
      </c>
      <c r="AH1893" s="108">
        <v>0</v>
      </c>
      <c r="AI1893" s="108">
        <v>0</v>
      </c>
      <c r="AJ1893" s="107" t="s">
        <v>1267</v>
      </c>
      <c r="AK1893" s="97">
        <v>0</v>
      </c>
      <c r="AL1893" s="108">
        <v>0</v>
      </c>
      <c r="AM1893" s="111"/>
      <c r="AN1893" s="112">
        <v>22</v>
      </c>
      <c r="AO1893" s="113" t="s">
        <v>1266</v>
      </c>
      <c r="AP1893" s="113" t="s">
        <v>1267</v>
      </c>
      <c r="AQ1893" s="113" t="s">
        <v>1261</v>
      </c>
      <c r="AR1893" s="114" t="s">
        <v>1267</v>
      </c>
      <c r="AS1893" s="114"/>
      <c r="AT1893" s="107" t="s">
        <v>1336</v>
      </c>
    </row>
    <row r="1894" spans="1:46" x14ac:dyDescent="0.25">
      <c r="A1894" s="106" t="s">
        <v>1348</v>
      </c>
      <c r="B1894" s="107" t="s">
        <v>1273</v>
      </c>
      <c r="C1894" s="107" t="s">
        <v>1257</v>
      </c>
      <c r="D1894" s="107" t="s">
        <v>89</v>
      </c>
      <c r="E1894" s="107" t="s">
        <v>90</v>
      </c>
      <c r="F1894" s="107" t="s">
        <v>70</v>
      </c>
      <c r="G1894" s="107" t="s">
        <v>1333</v>
      </c>
      <c r="H1894" s="107" t="s">
        <v>1349</v>
      </c>
      <c r="I1894" s="107" t="s">
        <v>1350</v>
      </c>
      <c r="J1894" s="107" t="s">
        <v>1346</v>
      </c>
      <c r="K1894" s="107"/>
      <c r="L1894" s="108">
        <v>0</v>
      </c>
      <c r="M1894" s="93">
        <v>400</v>
      </c>
      <c r="N1894" s="108">
        <v>0</v>
      </c>
      <c r="O1894" s="107" t="s">
        <v>1351</v>
      </c>
      <c r="P1894" s="107"/>
      <c r="Q1894" s="107" t="s">
        <v>1259</v>
      </c>
      <c r="R1894" s="107" t="s">
        <v>1260</v>
      </c>
      <c r="S1894" s="107"/>
      <c r="T1894" s="93">
        <v>0</v>
      </c>
      <c r="U1894" s="109"/>
      <c r="V1894" s="110">
        <v>45200</v>
      </c>
      <c r="W1894" s="110">
        <v>46295</v>
      </c>
      <c r="X1894" s="107" t="s">
        <v>1261</v>
      </c>
      <c r="Y1894" s="107"/>
      <c r="Z1894" s="107"/>
      <c r="AA1894" s="107"/>
      <c r="AB1894" s="107" t="s">
        <v>1338</v>
      </c>
      <c r="AC1894" s="107"/>
      <c r="AD1894" s="107" t="s">
        <v>1331</v>
      </c>
      <c r="AE1894" s="110"/>
      <c r="AF1894" s="106"/>
      <c r="AG1894" s="108">
        <v>0</v>
      </c>
      <c r="AH1894" s="108">
        <v>0</v>
      </c>
      <c r="AI1894" s="108">
        <v>0</v>
      </c>
      <c r="AJ1894" s="107" t="s">
        <v>1267</v>
      </c>
      <c r="AK1894" s="97">
        <v>0</v>
      </c>
      <c r="AL1894" s="108">
        <v>0</v>
      </c>
      <c r="AM1894" s="111"/>
      <c r="AN1894" s="112">
        <v>22</v>
      </c>
      <c r="AO1894" s="113" t="s">
        <v>1266</v>
      </c>
      <c r="AP1894" s="113" t="s">
        <v>1267</v>
      </c>
      <c r="AQ1894" s="113" t="s">
        <v>1261</v>
      </c>
      <c r="AR1894" s="114" t="s">
        <v>1267</v>
      </c>
      <c r="AS1894" s="114"/>
      <c r="AT1894" s="107" t="s">
        <v>1336</v>
      </c>
    </row>
    <row r="1895" spans="1:46" x14ac:dyDescent="0.25">
      <c r="A1895" s="106" t="s">
        <v>1352</v>
      </c>
      <c r="B1895" s="107" t="s">
        <v>1273</v>
      </c>
      <c r="C1895" s="107" t="s">
        <v>1257</v>
      </c>
      <c r="D1895" s="107" t="s">
        <v>89</v>
      </c>
      <c r="E1895" s="107" t="s">
        <v>90</v>
      </c>
      <c r="F1895" s="107" t="s">
        <v>70</v>
      </c>
      <c r="G1895" s="107" t="s">
        <v>1333</v>
      </c>
      <c r="H1895" s="107" t="s">
        <v>1353</v>
      </c>
      <c r="I1895" s="107" t="s">
        <v>1350</v>
      </c>
      <c r="J1895" s="107" t="s">
        <v>1346</v>
      </c>
      <c r="K1895" s="107"/>
      <c r="L1895" s="108">
        <v>0</v>
      </c>
      <c r="M1895" s="93">
        <v>100</v>
      </c>
      <c r="N1895" s="108">
        <v>0</v>
      </c>
      <c r="O1895" s="107" t="s">
        <v>1354</v>
      </c>
      <c r="P1895" s="107"/>
      <c r="Q1895" s="107" t="s">
        <v>1259</v>
      </c>
      <c r="R1895" s="107" t="s">
        <v>1260</v>
      </c>
      <c r="S1895" s="107"/>
      <c r="T1895" s="93">
        <v>0</v>
      </c>
      <c r="U1895" s="109"/>
      <c r="V1895" s="110">
        <v>45200</v>
      </c>
      <c r="W1895" s="110">
        <v>46295</v>
      </c>
      <c r="X1895" s="107" t="s">
        <v>1261</v>
      </c>
      <c r="Y1895" s="107"/>
      <c r="Z1895" s="107"/>
      <c r="AA1895" s="107"/>
      <c r="AB1895" s="107" t="s">
        <v>1355</v>
      </c>
      <c r="AC1895" s="107"/>
      <c r="AD1895" s="107" t="s">
        <v>1331</v>
      </c>
      <c r="AE1895" s="110"/>
      <c r="AF1895" s="106"/>
      <c r="AG1895" s="108">
        <v>0</v>
      </c>
      <c r="AH1895" s="108">
        <v>0</v>
      </c>
      <c r="AI1895" s="108">
        <v>0</v>
      </c>
      <c r="AJ1895" s="107" t="s">
        <v>1267</v>
      </c>
      <c r="AK1895" s="97">
        <v>0</v>
      </c>
      <c r="AL1895" s="108">
        <v>0</v>
      </c>
      <c r="AM1895" s="111"/>
      <c r="AN1895" s="112">
        <v>22</v>
      </c>
      <c r="AO1895" s="113" t="s">
        <v>1266</v>
      </c>
      <c r="AP1895" s="113" t="s">
        <v>1267</v>
      </c>
      <c r="AQ1895" s="113" t="s">
        <v>1261</v>
      </c>
      <c r="AR1895" s="114" t="s">
        <v>1267</v>
      </c>
      <c r="AS1895" s="114"/>
      <c r="AT1895" s="107" t="s">
        <v>1336</v>
      </c>
    </row>
    <row r="1896" spans="1:46" x14ac:dyDescent="0.25">
      <c r="A1896" s="106" t="s">
        <v>3372</v>
      </c>
      <c r="B1896" s="107" t="s">
        <v>1256</v>
      </c>
      <c r="C1896" s="107" t="s">
        <v>1257</v>
      </c>
      <c r="D1896" s="107" t="s">
        <v>21</v>
      </c>
      <c r="E1896" s="107" t="s">
        <v>22</v>
      </c>
      <c r="F1896" s="107" t="s">
        <v>23</v>
      </c>
      <c r="G1896" s="107" t="s">
        <v>557</v>
      </c>
      <c r="H1896" s="107" t="s">
        <v>1433</v>
      </c>
      <c r="I1896" s="107" t="s">
        <v>1620</v>
      </c>
      <c r="J1896" s="107" t="s">
        <v>1441</v>
      </c>
      <c r="K1896" s="107" t="s">
        <v>1436</v>
      </c>
      <c r="L1896" s="108">
        <v>3.4705504095904396</v>
      </c>
      <c r="M1896" s="93">
        <v>1.75</v>
      </c>
      <c r="N1896" s="108">
        <v>3.1049065843828711</v>
      </c>
      <c r="O1896" s="107" t="s">
        <v>3373</v>
      </c>
      <c r="P1896" s="107"/>
      <c r="Q1896" s="107" t="s">
        <v>1259</v>
      </c>
      <c r="R1896" s="107" t="s">
        <v>1433</v>
      </c>
      <c r="S1896" s="107"/>
      <c r="T1896" s="93">
        <v>2.8</v>
      </c>
      <c r="U1896" s="109">
        <v>30</v>
      </c>
      <c r="V1896" s="110">
        <v>45200</v>
      </c>
      <c r="W1896" s="110">
        <v>45930</v>
      </c>
      <c r="X1896" s="107" t="s">
        <v>4682</v>
      </c>
      <c r="Y1896" s="107"/>
      <c r="Z1896" s="107"/>
      <c r="AA1896" s="107"/>
      <c r="AB1896" s="107"/>
      <c r="AC1896" s="107"/>
      <c r="AD1896" s="107" t="s">
        <v>1331</v>
      </c>
      <c r="AE1896" s="110"/>
      <c r="AF1896" s="106"/>
      <c r="AG1896" s="108">
        <v>5.4808799449248993E-4</v>
      </c>
      <c r="AH1896" s="108">
        <v>5.7310781792483333E-4</v>
      </c>
      <c r="AI1896" s="108">
        <v>0.99063202540184148</v>
      </c>
      <c r="AJ1896" s="107" t="s">
        <v>1267</v>
      </c>
      <c r="AK1896" s="97">
        <v>29.402641290769044</v>
      </c>
      <c r="AL1896" s="108">
        <v>1.0784002984433536E-3</v>
      </c>
      <c r="AM1896" s="111"/>
      <c r="AN1896" s="112">
        <v>20</v>
      </c>
      <c r="AO1896" s="113" t="s">
        <v>1266</v>
      </c>
      <c r="AP1896" s="113" t="s">
        <v>1267</v>
      </c>
      <c r="AQ1896" s="113" t="s">
        <v>1365</v>
      </c>
      <c r="AR1896" s="114" t="s">
        <v>1267</v>
      </c>
      <c r="AS1896" s="114"/>
      <c r="AT1896" s="107"/>
    </row>
    <row r="1897" spans="1:46" x14ac:dyDescent="0.25">
      <c r="A1897" s="106" t="s">
        <v>3374</v>
      </c>
      <c r="B1897" s="107" t="s">
        <v>1269</v>
      </c>
      <c r="C1897" s="107" t="s">
        <v>1257</v>
      </c>
      <c r="D1897" s="107" t="s">
        <v>21</v>
      </c>
      <c r="E1897" s="107" t="s">
        <v>22</v>
      </c>
      <c r="F1897" s="107" t="s">
        <v>23</v>
      </c>
      <c r="G1897" s="107" t="s">
        <v>557</v>
      </c>
      <c r="H1897" s="107" t="s">
        <v>1433</v>
      </c>
      <c r="I1897" s="107" t="s">
        <v>1620</v>
      </c>
      <c r="J1897" s="107" t="s">
        <v>1441</v>
      </c>
      <c r="K1897" s="107" t="s">
        <v>1436</v>
      </c>
      <c r="L1897" s="108">
        <v>3.9668887095639809</v>
      </c>
      <c r="M1897" s="93">
        <v>2</v>
      </c>
      <c r="N1897" s="108">
        <v>3.5489525925925927</v>
      </c>
      <c r="O1897" s="107" t="s">
        <v>3373</v>
      </c>
      <c r="P1897" s="107"/>
      <c r="Q1897" s="107" t="s">
        <v>1259</v>
      </c>
      <c r="R1897" s="107" t="s">
        <v>1433</v>
      </c>
      <c r="S1897" s="107"/>
      <c r="T1897" s="93">
        <v>2.8</v>
      </c>
      <c r="U1897" s="109">
        <v>30</v>
      </c>
      <c r="V1897" s="110">
        <v>45200</v>
      </c>
      <c r="W1897" s="110">
        <v>45930</v>
      </c>
      <c r="X1897" s="107" t="s">
        <v>4682</v>
      </c>
      <c r="Y1897" s="107"/>
      <c r="Z1897" s="107"/>
      <c r="AA1897" s="107"/>
      <c r="AB1897" s="107"/>
      <c r="AC1897" s="107"/>
      <c r="AD1897" s="107" t="s">
        <v>1331</v>
      </c>
      <c r="AE1897" s="110"/>
      <c r="AF1897" s="106"/>
      <c r="AG1897" s="108">
        <v>6.2529938108209313E-4</v>
      </c>
      <c r="AH1897" s="108">
        <v>6.5384384887601774E-4</v>
      </c>
      <c r="AI1897" s="108">
        <v>1.1301863908503469</v>
      </c>
      <c r="AJ1897" s="107" t="s">
        <v>26</v>
      </c>
      <c r="AK1897" s="97">
        <v>22.356557884423882</v>
      </c>
      <c r="AL1897" s="108">
        <v>1.2303189377460689E-3</v>
      </c>
      <c r="AM1897" s="111"/>
      <c r="AN1897" s="112">
        <v>20</v>
      </c>
      <c r="AO1897" s="113" t="s">
        <v>1266</v>
      </c>
      <c r="AP1897" s="113" t="s">
        <v>1267</v>
      </c>
      <c r="AQ1897" s="113" t="s">
        <v>1365</v>
      </c>
      <c r="AR1897" s="114" t="s">
        <v>1267</v>
      </c>
      <c r="AS1897" s="114"/>
      <c r="AT1897" s="107"/>
    </row>
    <row r="1898" spans="1:46" x14ac:dyDescent="0.25">
      <c r="A1898" s="106" t="s">
        <v>3375</v>
      </c>
      <c r="B1898" s="107" t="s">
        <v>1271</v>
      </c>
      <c r="C1898" s="107" t="s">
        <v>1257</v>
      </c>
      <c r="D1898" s="107" t="s">
        <v>21</v>
      </c>
      <c r="E1898" s="107" t="s">
        <v>22</v>
      </c>
      <c r="F1898" s="107" t="s">
        <v>23</v>
      </c>
      <c r="G1898" s="107" t="s">
        <v>557</v>
      </c>
      <c r="H1898" s="107" t="s">
        <v>1433</v>
      </c>
      <c r="I1898" s="107" t="s">
        <v>1620</v>
      </c>
      <c r="J1898" s="107" t="s">
        <v>1441</v>
      </c>
      <c r="K1898" s="107" t="s">
        <v>1436</v>
      </c>
      <c r="L1898" s="108">
        <v>4.4797664039309142</v>
      </c>
      <c r="M1898" s="93">
        <v>2.5</v>
      </c>
      <c r="N1898" s="108">
        <v>4.0077954682997117</v>
      </c>
      <c r="O1898" s="107" t="s">
        <v>3373</v>
      </c>
      <c r="P1898" s="107"/>
      <c r="Q1898" s="107" t="s">
        <v>1259</v>
      </c>
      <c r="R1898" s="107" t="s">
        <v>1433</v>
      </c>
      <c r="S1898" s="107"/>
      <c r="T1898" s="93">
        <v>2.8</v>
      </c>
      <c r="U1898" s="109">
        <v>30</v>
      </c>
      <c r="V1898" s="110">
        <v>45200</v>
      </c>
      <c r="W1898" s="110">
        <v>45930</v>
      </c>
      <c r="X1898" s="107" t="s">
        <v>4682</v>
      </c>
      <c r="Y1898" s="107"/>
      <c r="Z1898" s="107"/>
      <c r="AA1898" s="107"/>
      <c r="AB1898" s="107"/>
      <c r="AC1898" s="107"/>
      <c r="AD1898" s="107" t="s">
        <v>1331</v>
      </c>
      <c r="AE1898" s="110"/>
      <c r="AF1898" s="106"/>
      <c r="AG1898" s="108">
        <v>7.0657605079084461E-4</v>
      </c>
      <c r="AH1898" s="108">
        <v>7.3883074020194748E-4</v>
      </c>
      <c r="AI1898" s="108">
        <v>1.2770884809172003</v>
      </c>
      <c r="AJ1898" s="107" t="s">
        <v>26</v>
      </c>
      <c r="AK1898" s="97">
        <v>16.603169338777228</v>
      </c>
      <c r="AL1898" s="108">
        <v>1.3902362972780164E-3</v>
      </c>
      <c r="AM1898" s="111"/>
      <c r="AN1898" s="112">
        <v>20</v>
      </c>
      <c r="AO1898" s="113" t="s">
        <v>1266</v>
      </c>
      <c r="AP1898" s="113" t="s">
        <v>1267</v>
      </c>
      <c r="AQ1898" s="113" t="s">
        <v>1365</v>
      </c>
      <c r="AR1898" s="114" t="s">
        <v>1267</v>
      </c>
      <c r="AS1898" s="114"/>
      <c r="AT1898" s="107"/>
    </row>
    <row r="1899" spans="1:46" x14ac:dyDescent="0.25">
      <c r="A1899" s="106" t="s">
        <v>3376</v>
      </c>
      <c r="B1899" s="107" t="s">
        <v>1256</v>
      </c>
      <c r="C1899" s="107" t="s">
        <v>1257</v>
      </c>
      <c r="D1899" s="107" t="s">
        <v>21</v>
      </c>
      <c r="E1899" s="107" t="s">
        <v>22</v>
      </c>
      <c r="F1899" s="107" t="s">
        <v>23</v>
      </c>
      <c r="G1899" s="107" t="s">
        <v>557</v>
      </c>
      <c r="H1899" s="107" t="s">
        <v>1433</v>
      </c>
      <c r="I1899" s="107" t="s">
        <v>1620</v>
      </c>
      <c r="J1899" s="107" t="s">
        <v>3377</v>
      </c>
      <c r="K1899" s="107" t="s">
        <v>1436</v>
      </c>
      <c r="L1899" s="108">
        <v>3.5460705121663803</v>
      </c>
      <c r="M1899" s="93">
        <v>1.9</v>
      </c>
      <c r="N1899" s="108">
        <v>3.1724701797979797</v>
      </c>
      <c r="O1899" s="107" t="s">
        <v>3378</v>
      </c>
      <c r="P1899" s="107"/>
      <c r="Q1899" s="107" t="s">
        <v>1259</v>
      </c>
      <c r="R1899" s="107" t="s">
        <v>1433</v>
      </c>
      <c r="S1899" s="107"/>
      <c r="T1899" s="93">
        <v>1.95</v>
      </c>
      <c r="U1899" s="109">
        <v>30</v>
      </c>
      <c r="V1899" s="110">
        <v>45200</v>
      </c>
      <c r="W1899" s="110">
        <v>45930</v>
      </c>
      <c r="X1899" s="107" t="s">
        <v>4682</v>
      </c>
      <c r="Y1899" s="107"/>
      <c r="Z1899" s="107"/>
      <c r="AA1899" s="107"/>
      <c r="AB1899" s="107"/>
      <c r="AC1899" s="107"/>
      <c r="AD1899" s="107" t="s">
        <v>1331</v>
      </c>
      <c r="AE1899" s="110"/>
      <c r="AF1899" s="106"/>
      <c r="AG1899" s="108">
        <v>5.5915793398147009E-4</v>
      </c>
      <c r="AH1899" s="108">
        <v>5.8468309220348986E-4</v>
      </c>
      <c r="AI1899" s="108">
        <v>1.4511756620702823</v>
      </c>
      <c r="AJ1899" s="107" t="s">
        <v>26</v>
      </c>
      <c r="AK1899" s="97">
        <v>11.293192704584657</v>
      </c>
      <c r="AL1899" s="108">
        <v>1.1001811551098462E-3</v>
      </c>
      <c r="AM1899" s="111"/>
      <c r="AN1899" s="112">
        <v>20</v>
      </c>
      <c r="AO1899" s="113" t="s">
        <v>1266</v>
      </c>
      <c r="AP1899" s="113" t="s">
        <v>1267</v>
      </c>
      <c r="AQ1899" s="113" t="s">
        <v>1365</v>
      </c>
      <c r="AR1899" s="114" t="s">
        <v>1267</v>
      </c>
      <c r="AS1899" s="114"/>
      <c r="AT1899" s="107"/>
    </row>
    <row r="1900" spans="1:46" x14ac:dyDescent="0.25">
      <c r="A1900" s="106" t="s">
        <v>3379</v>
      </c>
      <c r="B1900" s="107" t="s">
        <v>1269</v>
      </c>
      <c r="C1900" s="107" t="s">
        <v>1257</v>
      </c>
      <c r="D1900" s="107" t="s">
        <v>21</v>
      </c>
      <c r="E1900" s="107" t="s">
        <v>22</v>
      </c>
      <c r="F1900" s="107" t="s">
        <v>23</v>
      </c>
      <c r="G1900" s="107" t="s">
        <v>557</v>
      </c>
      <c r="H1900" s="107" t="s">
        <v>1433</v>
      </c>
      <c r="I1900" s="107" t="s">
        <v>1620</v>
      </c>
      <c r="J1900" s="107" t="s">
        <v>3377</v>
      </c>
      <c r="K1900" s="107" t="s">
        <v>1436</v>
      </c>
      <c r="L1900" s="108">
        <v>5.1789779978821695</v>
      </c>
      <c r="M1900" s="93">
        <v>2.2000000000000002</v>
      </c>
      <c r="N1900" s="108">
        <v>4.6333408215488214</v>
      </c>
      <c r="O1900" s="107" t="s">
        <v>3378</v>
      </c>
      <c r="P1900" s="107"/>
      <c r="Q1900" s="107" t="s">
        <v>1259</v>
      </c>
      <c r="R1900" s="107" t="s">
        <v>1433</v>
      </c>
      <c r="S1900" s="107"/>
      <c r="T1900" s="93">
        <v>1.95</v>
      </c>
      <c r="U1900" s="109">
        <v>30</v>
      </c>
      <c r="V1900" s="110">
        <v>45200</v>
      </c>
      <c r="W1900" s="110">
        <v>45930</v>
      </c>
      <c r="X1900" s="107" t="s">
        <v>4682</v>
      </c>
      <c r="Y1900" s="107"/>
      <c r="Z1900" s="107"/>
      <c r="AA1900" s="107"/>
      <c r="AB1900" s="107"/>
      <c r="AC1900" s="107"/>
      <c r="AD1900" s="107" t="s">
        <v>1331</v>
      </c>
      <c r="AE1900" s="110"/>
      <c r="AF1900" s="106"/>
      <c r="AG1900" s="108">
        <v>8.1626888917087157E-4</v>
      </c>
      <c r="AH1900" s="108">
        <v>8.5353097789675437E-4</v>
      </c>
      <c r="AI1900" s="108">
        <v>2.1184525402963668</v>
      </c>
      <c r="AJ1900" s="107" t="s">
        <v>26</v>
      </c>
      <c r="AK1900" s="97">
        <v>-0.97651288437350525</v>
      </c>
      <c r="AL1900" s="108">
        <v>1.606064395749055E-3</v>
      </c>
      <c r="AM1900" s="111"/>
      <c r="AN1900" s="112">
        <v>20</v>
      </c>
      <c r="AO1900" s="113" t="s">
        <v>1266</v>
      </c>
      <c r="AP1900" s="113" t="s">
        <v>1267</v>
      </c>
      <c r="AQ1900" s="113" t="s">
        <v>1365</v>
      </c>
      <c r="AR1900" s="114" t="s">
        <v>1267</v>
      </c>
      <c r="AS1900" s="114"/>
      <c r="AT1900" s="107"/>
    </row>
    <row r="1901" spans="1:46" x14ac:dyDescent="0.25">
      <c r="A1901" s="106" t="s">
        <v>3380</v>
      </c>
      <c r="B1901" s="107" t="s">
        <v>1271</v>
      </c>
      <c r="C1901" s="107" t="s">
        <v>1257</v>
      </c>
      <c r="D1901" s="107" t="s">
        <v>21</v>
      </c>
      <c r="E1901" s="107" t="s">
        <v>22</v>
      </c>
      <c r="F1901" s="107" t="s">
        <v>23</v>
      </c>
      <c r="G1901" s="107" t="s">
        <v>557</v>
      </c>
      <c r="H1901" s="107" t="s">
        <v>1433</v>
      </c>
      <c r="I1901" s="107" t="s">
        <v>1620</v>
      </c>
      <c r="J1901" s="107" t="s">
        <v>3377</v>
      </c>
      <c r="K1901" s="107" t="s">
        <v>1436</v>
      </c>
      <c r="L1901" s="108">
        <v>5.108693080591161</v>
      </c>
      <c r="M1901" s="93">
        <v>2.8</v>
      </c>
      <c r="N1901" s="108">
        <v>4.5704608524590169</v>
      </c>
      <c r="O1901" s="107" t="s">
        <v>3378</v>
      </c>
      <c r="P1901" s="107"/>
      <c r="Q1901" s="107" t="s">
        <v>1259</v>
      </c>
      <c r="R1901" s="107" t="s">
        <v>1433</v>
      </c>
      <c r="S1901" s="107"/>
      <c r="T1901" s="93">
        <v>1.95</v>
      </c>
      <c r="U1901" s="109">
        <v>30</v>
      </c>
      <c r="V1901" s="110">
        <v>45200</v>
      </c>
      <c r="W1901" s="110">
        <v>45930</v>
      </c>
      <c r="X1901" s="107" t="s">
        <v>4682</v>
      </c>
      <c r="Y1901" s="107"/>
      <c r="Z1901" s="107"/>
      <c r="AA1901" s="107"/>
      <c r="AB1901" s="107"/>
      <c r="AC1901" s="107"/>
      <c r="AD1901" s="107" t="s">
        <v>1331</v>
      </c>
      <c r="AE1901" s="110"/>
      <c r="AF1901" s="106"/>
      <c r="AG1901" s="108">
        <v>8.054760055641963E-4</v>
      </c>
      <c r="AH1901" s="108">
        <v>8.4224540690250934E-4</v>
      </c>
      <c r="AI1901" s="108">
        <v>2.0904419031190651</v>
      </c>
      <c r="AJ1901" s="107" t="s">
        <v>26</v>
      </c>
      <c r="AK1901" s="97">
        <v>-0.61896604974592351</v>
      </c>
      <c r="AL1901" s="108">
        <v>1.5848286653198931E-3</v>
      </c>
      <c r="AM1901" s="111"/>
      <c r="AN1901" s="112">
        <v>20</v>
      </c>
      <c r="AO1901" s="113" t="s">
        <v>1266</v>
      </c>
      <c r="AP1901" s="113" t="s">
        <v>1267</v>
      </c>
      <c r="AQ1901" s="113" t="s">
        <v>1365</v>
      </c>
      <c r="AR1901" s="114" t="s">
        <v>1267</v>
      </c>
      <c r="AS1901" s="114"/>
      <c r="AT1901" s="107"/>
    </row>
    <row r="1902" spans="1:46" x14ac:dyDescent="0.25">
      <c r="A1902" s="106" t="s">
        <v>3381</v>
      </c>
      <c r="B1902" s="107" t="s">
        <v>1256</v>
      </c>
      <c r="C1902" s="107" t="s">
        <v>1257</v>
      </c>
      <c r="D1902" s="107" t="s">
        <v>21</v>
      </c>
      <c r="E1902" s="107" t="s">
        <v>22</v>
      </c>
      <c r="F1902" s="107" t="s">
        <v>23</v>
      </c>
      <c r="G1902" s="107" t="s">
        <v>557</v>
      </c>
      <c r="H1902" s="107" t="s">
        <v>1433</v>
      </c>
      <c r="I1902" s="107" t="s">
        <v>1620</v>
      </c>
      <c r="J1902" s="107" t="s">
        <v>1441</v>
      </c>
      <c r="K1902" s="107" t="s">
        <v>1446</v>
      </c>
      <c r="L1902" s="108">
        <v>4.5223030263051038</v>
      </c>
      <c r="M1902" s="93">
        <v>1.75</v>
      </c>
      <c r="N1902" s="108">
        <v>4.0458505959595961</v>
      </c>
      <c r="O1902" s="107" t="s">
        <v>3382</v>
      </c>
      <c r="P1902" s="107"/>
      <c r="Q1902" s="107" t="s">
        <v>1259</v>
      </c>
      <c r="R1902" s="107" t="s">
        <v>1433</v>
      </c>
      <c r="S1902" s="107"/>
      <c r="T1902" s="93">
        <v>2.8</v>
      </c>
      <c r="U1902" s="109">
        <v>30</v>
      </c>
      <c r="V1902" s="110">
        <v>45200</v>
      </c>
      <c r="W1902" s="110">
        <v>45930</v>
      </c>
      <c r="X1902" s="107" t="s">
        <v>4682</v>
      </c>
      <c r="Y1902" s="107"/>
      <c r="Z1902" s="107"/>
      <c r="AA1902" s="107"/>
      <c r="AB1902" s="107"/>
      <c r="AC1902" s="107"/>
      <c r="AD1902" s="107" t="s">
        <v>1331</v>
      </c>
      <c r="AE1902" s="110"/>
      <c r="AF1902" s="106"/>
      <c r="AG1902" s="108">
        <v>7.1220121789786488E-4</v>
      </c>
      <c r="AH1902" s="108">
        <v>7.4471269214864549E-4</v>
      </c>
      <c r="AI1902" s="108">
        <v>1.287255590469766</v>
      </c>
      <c r="AJ1902" s="107" t="s">
        <v>26</v>
      </c>
      <c r="AK1902" s="97">
        <v>16.253563626877899</v>
      </c>
      <c r="AL1902" s="108">
        <v>1.4013041950388893E-3</v>
      </c>
      <c r="AM1902" s="111"/>
      <c r="AN1902" s="112">
        <v>20</v>
      </c>
      <c r="AO1902" s="113" t="s">
        <v>1266</v>
      </c>
      <c r="AP1902" s="113" t="s">
        <v>1267</v>
      </c>
      <c r="AQ1902" s="113" t="s">
        <v>1365</v>
      </c>
      <c r="AR1902" s="114" t="s">
        <v>1267</v>
      </c>
      <c r="AS1902" s="114"/>
      <c r="AT1902" s="107"/>
    </row>
    <row r="1903" spans="1:46" x14ac:dyDescent="0.25">
      <c r="A1903" s="106" t="s">
        <v>3383</v>
      </c>
      <c r="B1903" s="107" t="s">
        <v>1269</v>
      </c>
      <c r="C1903" s="107" t="s">
        <v>1257</v>
      </c>
      <c r="D1903" s="107" t="s">
        <v>21</v>
      </c>
      <c r="E1903" s="107" t="s">
        <v>22</v>
      </c>
      <c r="F1903" s="107" t="s">
        <v>23</v>
      </c>
      <c r="G1903" s="107" t="s">
        <v>557</v>
      </c>
      <c r="H1903" s="107" t="s">
        <v>1433</v>
      </c>
      <c r="I1903" s="107" t="s">
        <v>1620</v>
      </c>
      <c r="J1903" s="107" t="s">
        <v>1441</v>
      </c>
      <c r="K1903" s="107" t="s">
        <v>1446</v>
      </c>
      <c r="L1903" s="108">
        <v>5.6501722844976765</v>
      </c>
      <c r="M1903" s="93">
        <v>2</v>
      </c>
      <c r="N1903" s="108">
        <v>5.0548918928121056</v>
      </c>
      <c r="O1903" s="107" t="s">
        <v>3382</v>
      </c>
      <c r="P1903" s="107"/>
      <c r="Q1903" s="107" t="s">
        <v>1259</v>
      </c>
      <c r="R1903" s="107" t="s">
        <v>1433</v>
      </c>
      <c r="S1903" s="107"/>
      <c r="T1903" s="93">
        <v>2.8</v>
      </c>
      <c r="U1903" s="109">
        <v>30</v>
      </c>
      <c r="V1903" s="110">
        <v>45200</v>
      </c>
      <c r="W1903" s="110">
        <v>45930</v>
      </c>
      <c r="X1903" s="107" t="s">
        <v>4682</v>
      </c>
      <c r="Y1903" s="107"/>
      <c r="Z1903" s="107"/>
      <c r="AA1903" s="107"/>
      <c r="AB1903" s="107"/>
      <c r="AC1903" s="107"/>
      <c r="AD1903" s="107" t="s">
        <v>1331</v>
      </c>
      <c r="AE1903" s="110"/>
      <c r="AF1903" s="106"/>
      <c r="AG1903" s="108">
        <v>8.9014993355117941E-4</v>
      </c>
      <c r="AH1903" s="108">
        <v>9.3078463890790828E-4</v>
      </c>
      <c r="AI1903" s="108">
        <v>1.6088858731555418</v>
      </c>
      <c r="AJ1903" s="107" t="s">
        <v>26</v>
      </c>
      <c r="AK1903" s="97">
        <v>7.4747930755496634</v>
      </c>
      <c r="AL1903" s="108">
        <v>1.751430360903621E-3</v>
      </c>
      <c r="AM1903" s="111"/>
      <c r="AN1903" s="112">
        <v>20</v>
      </c>
      <c r="AO1903" s="113" t="s">
        <v>1266</v>
      </c>
      <c r="AP1903" s="113" t="s">
        <v>1267</v>
      </c>
      <c r="AQ1903" s="113" t="s">
        <v>1365</v>
      </c>
      <c r="AR1903" s="114" t="s">
        <v>1267</v>
      </c>
      <c r="AS1903" s="114"/>
      <c r="AT1903" s="107"/>
    </row>
    <row r="1904" spans="1:46" x14ac:dyDescent="0.25">
      <c r="A1904" s="106" t="s">
        <v>3384</v>
      </c>
      <c r="B1904" s="107" t="s">
        <v>1271</v>
      </c>
      <c r="C1904" s="107" t="s">
        <v>1257</v>
      </c>
      <c r="D1904" s="107" t="s">
        <v>21</v>
      </c>
      <c r="E1904" s="107" t="s">
        <v>22</v>
      </c>
      <c r="F1904" s="107" t="s">
        <v>23</v>
      </c>
      <c r="G1904" s="107" t="s">
        <v>557</v>
      </c>
      <c r="H1904" s="107" t="s">
        <v>1433</v>
      </c>
      <c r="I1904" s="107" t="s">
        <v>1620</v>
      </c>
      <c r="J1904" s="107" t="s">
        <v>1441</v>
      </c>
      <c r="K1904" s="107" t="s">
        <v>1446</v>
      </c>
      <c r="L1904" s="108">
        <v>5.8807121316629178</v>
      </c>
      <c r="M1904" s="93">
        <v>2.5</v>
      </c>
      <c r="N1904" s="108">
        <v>5.2611429495459134</v>
      </c>
      <c r="O1904" s="107" t="s">
        <v>3382</v>
      </c>
      <c r="P1904" s="107"/>
      <c r="Q1904" s="107" t="s">
        <v>1259</v>
      </c>
      <c r="R1904" s="107" t="s">
        <v>1433</v>
      </c>
      <c r="S1904" s="107"/>
      <c r="T1904" s="93">
        <v>2.8</v>
      </c>
      <c r="U1904" s="109">
        <v>30</v>
      </c>
      <c r="V1904" s="110">
        <v>45200</v>
      </c>
      <c r="W1904" s="110">
        <v>45930</v>
      </c>
      <c r="X1904" s="107" t="s">
        <v>4682</v>
      </c>
      <c r="Y1904" s="107"/>
      <c r="Z1904" s="107"/>
      <c r="AA1904" s="107"/>
      <c r="AB1904" s="107"/>
      <c r="AC1904" s="107"/>
      <c r="AD1904" s="107" t="s">
        <v>1331</v>
      </c>
      <c r="AE1904" s="110"/>
      <c r="AF1904" s="106"/>
      <c r="AG1904" s="108">
        <v>9.2712127751366845E-4</v>
      </c>
      <c r="AH1904" s="108">
        <v>9.6944369817759805E-4</v>
      </c>
      <c r="AI1904" s="108">
        <v>1.6757090798658114</v>
      </c>
      <c r="AJ1904" s="107" t="s">
        <v>26</v>
      </c>
      <c r="AK1904" s="97">
        <v>6.0736894976180054</v>
      </c>
      <c r="AL1904" s="108">
        <v>1.8241739874081887E-3</v>
      </c>
      <c r="AM1904" s="111"/>
      <c r="AN1904" s="112">
        <v>20</v>
      </c>
      <c r="AO1904" s="113" t="s">
        <v>1266</v>
      </c>
      <c r="AP1904" s="113" t="s">
        <v>1267</v>
      </c>
      <c r="AQ1904" s="113" t="s">
        <v>1365</v>
      </c>
      <c r="AR1904" s="114" t="s">
        <v>1267</v>
      </c>
      <c r="AS1904" s="114"/>
      <c r="AT1904" s="107"/>
    </row>
    <row r="1905" spans="1:46" x14ac:dyDescent="0.25">
      <c r="A1905" s="106" t="s">
        <v>3385</v>
      </c>
      <c r="B1905" s="107" t="s">
        <v>1256</v>
      </c>
      <c r="C1905" s="107" t="s">
        <v>1257</v>
      </c>
      <c r="D1905" s="107" t="s">
        <v>21</v>
      </c>
      <c r="E1905" s="107" t="s">
        <v>22</v>
      </c>
      <c r="F1905" s="107" t="s">
        <v>23</v>
      </c>
      <c r="G1905" s="107" t="s">
        <v>557</v>
      </c>
      <c r="H1905" s="107" t="s">
        <v>1433</v>
      </c>
      <c r="I1905" s="107" t="s">
        <v>1620</v>
      </c>
      <c r="J1905" s="107" t="s">
        <v>3377</v>
      </c>
      <c r="K1905" s="107" t="s">
        <v>1446</v>
      </c>
      <c r="L1905" s="108">
        <v>4.9300074643172884</v>
      </c>
      <c r="M1905" s="93">
        <v>1.9</v>
      </c>
      <c r="N1905" s="108">
        <v>4.4106008645533139</v>
      </c>
      <c r="O1905" s="107" t="s">
        <v>3386</v>
      </c>
      <c r="P1905" s="107"/>
      <c r="Q1905" s="107" t="s">
        <v>1259</v>
      </c>
      <c r="R1905" s="107" t="s">
        <v>1433</v>
      </c>
      <c r="S1905" s="107"/>
      <c r="T1905" s="93">
        <v>1.95</v>
      </c>
      <c r="U1905" s="109">
        <v>30</v>
      </c>
      <c r="V1905" s="110">
        <v>45200</v>
      </c>
      <c r="W1905" s="110">
        <v>45930</v>
      </c>
      <c r="X1905" s="107" t="s">
        <v>4682</v>
      </c>
      <c r="Y1905" s="107"/>
      <c r="Z1905" s="107"/>
      <c r="AA1905" s="107"/>
      <c r="AB1905" s="107"/>
      <c r="AC1905" s="107"/>
      <c r="AD1905" s="107" t="s">
        <v>1331</v>
      </c>
      <c r="AE1905" s="110"/>
      <c r="AF1905" s="106"/>
      <c r="AG1905" s="108">
        <v>7.7775485103123904E-4</v>
      </c>
      <c r="AH1905" s="108">
        <v>8.1325880156835821E-4</v>
      </c>
      <c r="AI1905" s="108">
        <v>2.0184975340277207</v>
      </c>
      <c r="AJ1905" s="107" t="s">
        <v>26</v>
      </c>
      <c r="AK1905" s="97">
        <v>0.3448569233185666</v>
      </c>
      <c r="AL1905" s="108">
        <v>1.5302854138312036E-3</v>
      </c>
      <c r="AM1905" s="111"/>
      <c r="AN1905" s="112">
        <v>20</v>
      </c>
      <c r="AO1905" s="113" t="s">
        <v>1266</v>
      </c>
      <c r="AP1905" s="113" t="s">
        <v>1267</v>
      </c>
      <c r="AQ1905" s="113" t="s">
        <v>1365</v>
      </c>
      <c r="AR1905" s="114" t="s">
        <v>1267</v>
      </c>
      <c r="AS1905" s="114"/>
      <c r="AT1905" s="107"/>
    </row>
    <row r="1906" spans="1:46" x14ac:dyDescent="0.25">
      <c r="A1906" s="106" t="s">
        <v>3387</v>
      </c>
      <c r="B1906" s="107" t="s">
        <v>1269</v>
      </c>
      <c r="C1906" s="107" t="s">
        <v>1257</v>
      </c>
      <c r="D1906" s="107" t="s">
        <v>21</v>
      </c>
      <c r="E1906" s="107" t="s">
        <v>22</v>
      </c>
      <c r="F1906" s="107" t="s">
        <v>23</v>
      </c>
      <c r="G1906" s="107" t="s">
        <v>557</v>
      </c>
      <c r="H1906" s="107" t="s">
        <v>1433</v>
      </c>
      <c r="I1906" s="107" t="s">
        <v>1620</v>
      </c>
      <c r="J1906" s="107" t="s">
        <v>3377</v>
      </c>
      <c r="K1906" s="107" t="s">
        <v>1446</v>
      </c>
      <c r="L1906" s="108">
        <v>6.5486001678470229</v>
      </c>
      <c r="M1906" s="93">
        <v>2.2000000000000002</v>
      </c>
      <c r="N1906" s="108">
        <v>5.8586648744394623</v>
      </c>
      <c r="O1906" s="107" t="s">
        <v>3386</v>
      </c>
      <c r="P1906" s="107"/>
      <c r="Q1906" s="107" t="s">
        <v>1259</v>
      </c>
      <c r="R1906" s="107" t="s">
        <v>1433</v>
      </c>
      <c r="S1906" s="107"/>
      <c r="T1906" s="93">
        <v>1.95</v>
      </c>
      <c r="U1906" s="109">
        <v>30</v>
      </c>
      <c r="V1906" s="110">
        <v>45200</v>
      </c>
      <c r="W1906" s="110">
        <v>45930</v>
      </c>
      <c r="X1906" s="107" t="s">
        <v>4682</v>
      </c>
      <c r="Y1906" s="107"/>
      <c r="Z1906" s="107"/>
      <c r="AA1906" s="107"/>
      <c r="AB1906" s="107"/>
      <c r="AC1906" s="107"/>
      <c r="AD1906" s="107" t="s">
        <v>1331</v>
      </c>
      <c r="AE1906" s="110"/>
      <c r="AF1906" s="106"/>
      <c r="AG1906" s="108">
        <v>1.0325756940438508E-3</v>
      </c>
      <c r="AH1906" s="108">
        <v>1.0797120331082172E-3</v>
      </c>
      <c r="AI1906" s="108">
        <v>2.6798309124795923</v>
      </c>
      <c r="AJ1906" s="107" t="s">
        <v>26</v>
      </c>
      <c r="AK1906" s="97">
        <v>-6.5663137435167434</v>
      </c>
      <c r="AL1906" s="108">
        <v>2.0316627034557312E-3</v>
      </c>
      <c r="AM1906" s="111"/>
      <c r="AN1906" s="112">
        <v>20</v>
      </c>
      <c r="AO1906" s="113" t="s">
        <v>1266</v>
      </c>
      <c r="AP1906" s="113" t="s">
        <v>1267</v>
      </c>
      <c r="AQ1906" s="113" t="s">
        <v>1365</v>
      </c>
      <c r="AR1906" s="114" t="s">
        <v>1267</v>
      </c>
      <c r="AS1906" s="114"/>
      <c r="AT1906" s="107"/>
    </row>
    <row r="1907" spans="1:46" x14ac:dyDescent="0.25">
      <c r="A1907" s="106" t="s">
        <v>3388</v>
      </c>
      <c r="B1907" s="107" t="s">
        <v>1271</v>
      </c>
      <c r="C1907" s="107" t="s">
        <v>1257</v>
      </c>
      <c r="D1907" s="107" t="s">
        <v>21</v>
      </c>
      <c r="E1907" s="107" t="s">
        <v>22</v>
      </c>
      <c r="F1907" s="107" t="s">
        <v>23</v>
      </c>
      <c r="G1907" s="107" t="s">
        <v>557</v>
      </c>
      <c r="H1907" s="107" t="s">
        <v>1433</v>
      </c>
      <c r="I1907" s="107" t="s">
        <v>1620</v>
      </c>
      <c r="J1907" s="107" t="s">
        <v>3377</v>
      </c>
      <c r="K1907" s="107" t="s">
        <v>1446</v>
      </c>
      <c r="L1907" s="108">
        <v>6.9757647960917346</v>
      </c>
      <c r="M1907" s="93">
        <v>2.8</v>
      </c>
      <c r="N1907" s="108">
        <v>6.240825082568807</v>
      </c>
      <c r="O1907" s="107" t="s">
        <v>3386</v>
      </c>
      <c r="P1907" s="107"/>
      <c r="Q1907" s="107" t="s">
        <v>1259</v>
      </c>
      <c r="R1907" s="107" t="s">
        <v>1433</v>
      </c>
      <c r="S1907" s="107"/>
      <c r="T1907" s="93">
        <v>1.95</v>
      </c>
      <c r="U1907" s="109">
        <v>30</v>
      </c>
      <c r="V1907" s="110">
        <v>45200</v>
      </c>
      <c r="W1907" s="110">
        <v>45930</v>
      </c>
      <c r="X1907" s="107" t="s">
        <v>4682</v>
      </c>
      <c r="Y1907" s="107"/>
      <c r="Z1907" s="107"/>
      <c r="AA1907" s="107"/>
      <c r="AB1907" s="107"/>
      <c r="AC1907" s="107"/>
      <c r="AD1907" s="107" t="s">
        <v>1331</v>
      </c>
      <c r="AE1907" s="110"/>
      <c r="AF1907" s="106"/>
      <c r="AG1907" s="108">
        <v>1.0994653550589662E-3</v>
      </c>
      <c r="AH1907" s="108">
        <v>1.1496551591232312E-3</v>
      </c>
      <c r="AI1907" s="108">
        <v>2.8534288214247296</v>
      </c>
      <c r="AJ1907" s="107" t="s">
        <v>26</v>
      </c>
      <c r="AK1907" s="97">
        <v>-7.8496393035706795</v>
      </c>
      <c r="AL1907" s="108">
        <v>2.1632726477097885E-3</v>
      </c>
      <c r="AM1907" s="111"/>
      <c r="AN1907" s="112">
        <v>20</v>
      </c>
      <c r="AO1907" s="113" t="s">
        <v>1266</v>
      </c>
      <c r="AP1907" s="113" t="s">
        <v>1267</v>
      </c>
      <c r="AQ1907" s="113" t="s">
        <v>1365</v>
      </c>
      <c r="AR1907" s="114" t="s">
        <v>1267</v>
      </c>
      <c r="AS1907" s="114"/>
      <c r="AT1907" s="107"/>
    </row>
    <row r="1908" spans="1:46" x14ac:dyDescent="0.25">
      <c r="A1908" s="106" t="s">
        <v>3389</v>
      </c>
      <c r="B1908" s="107" t="s">
        <v>1256</v>
      </c>
      <c r="C1908" s="107" t="s">
        <v>1257</v>
      </c>
      <c r="D1908" s="107" t="s">
        <v>21</v>
      </c>
      <c r="E1908" s="107" t="s">
        <v>22</v>
      </c>
      <c r="F1908" s="107" t="s">
        <v>23</v>
      </c>
      <c r="G1908" s="107" t="s">
        <v>557</v>
      </c>
      <c r="H1908" s="107" t="s">
        <v>1455</v>
      </c>
      <c r="I1908" s="107" t="s">
        <v>1620</v>
      </c>
      <c r="J1908" s="107" t="s">
        <v>1441</v>
      </c>
      <c r="K1908" s="107" t="s">
        <v>1436</v>
      </c>
      <c r="L1908" s="108">
        <v>1.4466162774492439</v>
      </c>
      <c r="M1908" s="93">
        <v>1.75</v>
      </c>
      <c r="N1908" s="108">
        <v>1.3004844332493704</v>
      </c>
      <c r="O1908" s="107" t="s">
        <v>3390</v>
      </c>
      <c r="P1908" s="107"/>
      <c r="Q1908" s="107" t="s">
        <v>1259</v>
      </c>
      <c r="R1908" s="107" t="s">
        <v>1455</v>
      </c>
      <c r="S1908" s="107"/>
      <c r="T1908" s="93">
        <v>2.8</v>
      </c>
      <c r="U1908" s="109">
        <v>30</v>
      </c>
      <c r="V1908" s="110">
        <v>45200</v>
      </c>
      <c r="W1908" s="110">
        <v>45930</v>
      </c>
      <c r="X1908" s="107" t="s">
        <v>4682</v>
      </c>
      <c r="Y1908" s="107"/>
      <c r="Z1908" s="107"/>
      <c r="AA1908" s="107"/>
      <c r="AB1908" s="107"/>
      <c r="AC1908" s="107"/>
      <c r="AD1908" s="107" t="s">
        <v>1331</v>
      </c>
      <c r="AE1908" s="110"/>
      <c r="AF1908" s="106"/>
      <c r="AG1908" s="108">
        <v>1.7966133791307064E-4</v>
      </c>
      <c r="AH1908" s="108">
        <v>1.8727472712470555E-4</v>
      </c>
      <c r="AI1908" s="108">
        <v>0.36508347635398392</v>
      </c>
      <c r="AJ1908" s="107" t="s">
        <v>1267</v>
      </c>
      <c r="AK1908" s="97">
        <v>115.03164448884135</v>
      </c>
      <c r="AL1908" s="108">
        <v>4.4987825745001694E-4</v>
      </c>
      <c r="AM1908" s="111"/>
      <c r="AN1908" s="112">
        <v>20</v>
      </c>
      <c r="AO1908" s="113" t="s">
        <v>1266</v>
      </c>
      <c r="AP1908" s="113" t="s">
        <v>1267</v>
      </c>
      <c r="AQ1908" s="113" t="s">
        <v>1365</v>
      </c>
      <c r="AR1908" s="114" t="s">
        <v>1267</v>
      </c>
      <c r="AS1908" s="114"/>
      <c r="AT1908" s="107"/>
    </row>
    <row r="1909" spans="1:46" x14ac:dyDescent="0.25">
      <c r="A1909" s="106" t="s">
        <v>3391</v>
      </c>
      <c r="B1909" s="107" t="s">
        <v>1269</v>
      </c>
      <c r="C1909" s="107" t="s">
        <v>1257</v>
      </c>
      <c r="D1909" s="107" t="s">
        <v>21</v>
      </c>
      <c r="E1909" s="107" t="s">
        <v>22</v>
      </c>
      <c r="F1909" s="107" t="s">
        <v>23</v>
      </c>
      <c r="G1909" s="107" t="s">
        <v>557</v>
      </c>
      <c r="H1909" s="107" t="s">
        <v>1455</v>
      </c>
      <c r="I1909" s="107" t="s">
        <v>1620</v>
      </c>
      <c r="J1909" s="107" t="s">
        <v>1441</v>
      </c>
      <c r="K1909" s="107" t="s">
        <v>1436</v>
      </c>
      <c r="L1909" s="108">
        <v>1.847877639854598</v>
      </c>
      <c r="M1909" s="93">
        <v>2</v>
      </c>
      <c r="N1909" s="108">
        <v>1.6612118518518519</v>
      </c>
      <c r="O1909" s="107" t="s">
        <v>3390</v>
      </c>
      <c r="P1909" s="107"/>
      <c r="Q1909" s="107" t="s">
        <v>1259</v>
      </c>
      <c r="R1909" s="107" t="s">
        <v>1455</v>
      </c>
      <c r="S1909" s="107"/>
      <c r="T1909" s="93">
        <v>2.8</v>
      </c>
      <c r="U1909" s="109">
        <v>30</v>
      </c>
      <c r="V1909" s="110">
        <v>45200</v>
      </c>
      <c r="W1909" s="110">
        <v>45930</v>
      </c>
      <c r="X1909" s="107" t="s">
        <v>4682</v>
      </c>
      <c r="Y1909" s="107"/>
      <c r="Z1909" s="107"/>
      <c r="AA1909" s="107"/>
      <c r="AB1909" s="107"/>
      <c r="AC1909" s="107"/>
      <c r="AD1909" s="107" t="s">
        <v>1331</v>
      </c>
      <c r="AE1909" s="110"/>
      <c r="AF1909" s="106"/>
      <c r="AG1909" s="108">
        <v>2.2906595256151564E-4</v>
      </c>
      <c r="AH1909" s="108">
        <v>2.387729283206995E-4</v>
      </c>
      <c r="AI1909" s="108">
        <v>0.46547685354518809</v>
      </c>
      <c r="AJ1909" s="107" t="s">
        <v>1267</v>
      </c>
      <c r="AK1909" s="97">
        <v>85.529988406301484</v>
      </c>
      <c r="AL1909" s="108">
        <v>5.7358913596293438E-4</v>
      </c>
      <c r="AM1909" s="111"/>
      <c r="AN1909" s="112">
        <v>20</v>
      </c>
      <c r="AO1909" s="113" t="s">
        <v>1266</v>
      </c>
      <c r="AP1909" s="113" t="s">
        <v>1267</v>
      </c>
      <c r="AQ1909" s="113" t="s">
        <v>1365</v>
      </c>
      <c r="AR1909" s="114" t="s">
        <v>1267</v>
      </c>
      <c r="AS1909" s="114"/>
      <c r="AT1909" s="107"/>
    </row>
    <row r="1910" spans="1:46" x14ac:dyDescent="0.25">
      <c r="A1910" s="106" t="s">
        <v>3392</v>
      </c>
      <c r="B1910" s="107" t="s">
        <v>1271</v>
      </c>
      <c r="C1910" s="107" t="s">
        <v>1257</v>
      </c>
      <c r="D1910" s="107" t="s">
        <v>21</v>
      </c>
      <c r="E1910" s="107" t="s">
        <v>22</v>
      </c>
      <c r="F1910" s="107" t="s">
        <v>23</v>
      </c>
      <c r="G1910" s="107" t="s">
        <v>557</v>
      </c>
      <c r="H1910" s="107" t="s">
        <v>1455</v>
      </c>
      <c r="I1910" s="107" t="s">
        <v>1620</v>
      </c>
      <c r="J1910" s="107" t="s">
        <v>1441</v>
      </c>
      <c r="K1910" s="107" t="s">
        <v>1436</v>
      </c>
      <c r="L1910" s="108">
        <v>2.052426890402042</v>
      </c>
      <c r="M1910" s="93">
        <v>2.5</v>
      </c>
      <c r="N1910" s="108">
        <v>1.8450982910662823</v>
      </c>
      <c r="O1910" s="107" t="s">
        <v>3390</v>
      </c>
      <c r="P1910" s="107"/>
      <c r="Q1910" s="107" t="s">
        <v>1259</v>
      </c>
      <c r="R1910" s="107" t="s">
        <v>1455</v>
      </c>
      <c r="S1910" s="107"/>
      <c r="T1910" s="93">
        <v>2.8</v>
      </c>
      <c r="U1910" s="109">
        <v>30</v>
      </c>
      <c r="V1910" s="110">
        <v>45200</v>
      </c>
      <c r="W1910" s="110">
        <v>45930</v>
      </c>
      <c r="X1910" s="107" t="s">
        <v>4682</v>
      </c>
      <c r="Y1910" s="107"/>
      <c r="Z1910" s="107"/>
      <c r="AA1910" s="107"/>
      <c r="AB1910" s="107"/>
      <c r="AC1910" s="107"/>
      <c r="AD1910" s="107" t="s">
        <v>1331</v>
      </c>
      <c r="AE1910" s="110"/>
      <c r="AF1910" s="106"/>
      <c r="AG1910" s="108">
        <v>2.5457783587085682E-4</v>
      </c>
      <c r="AH1910" s="108">
        <v>2.6536591176773314E-4</v>
      </c>
      <c r="AI1910" s="108">
        <v>0.51731865298351809</v>
      </c>
      <c r="AJ1910" s="107" t="s">
        <v>1267</v>
      </c>
      <c r="AK1910" s="97">
        <v>74.778825595121546</v>
      </c>
      <c r="AL1910" s="108">
        <v>6.3747178172742164E-4</v>
      </c>
      <c r="AM1910" s="111"/>
      <c r="AN1910" s="112">
        <v>20</v>
      </c>
      <c r="AO1910" s="113" t="s">
        <v>1266</v>
      </c>
      <c r="AP1910" s="113" t="s">
        <v>1267</v>
      </c>
      <c r="AQ1910" s="113" t="s">
        <v>1365</v>
      </c>
      <c r="AR1910" s="114" t="s">
        <v>1267</v>
      </c>
      <c r="AS1910" s="114"/>
      <c r="AT1910" s="107"/>
    </row>
    <row r="1911" spans="1:46" x14ac:dyDescent="0.25">
      <c r="A1911" s="106" t="s">
        <v>3393</v>
      </c>
      <c r="B1911" s="107" t="s">
        <v>1256</v>
      </c>
      <c r="C1911" s="107" t="s">
        <v>1257</v>
      </c>
      <c r="D1911" s="107" t="s">
        <v>21</v>
      </c>
      <c r="E1911" s="107" t="s">
        <v>22</v>
      </c>
      <c r="F1911" s="107" t="s">
        <v>23</v>
      </c>
      <c r="G1911" s="107" t="s">
        <v>557</v>
      </c>
      <c r="H1911" s="107" t="s">
        <v>1455</v>
      </c>
      <c r="I1911" s="107" t="s">
        <v>1620</v>
      </c>
      <c r="J1911" s="107" t="s">
        <v>3377</v>
      </c>
      <c r="K1911" s="107" t="s">
        <v>1436</v>
      </c>
      <c r="L1911" s="108">
        <v>1.4850340542892233</v>
      </c>
      <c r="M1911" s="93">
        <v>1.9</v>
      </c>
      <c r="N1911" s="108">
        <v>1.3350213878787878</v>
      </c>
      <c r="O1911" s="107" t="s">
        <v>3394</v>
      </c>
      <c r="P1911" s="107"/>
      <c r="Q1911" s="107" t="s">
        <v>1259</v>
      </c>
      <c r="R1911" s="107" t="s">
        <v>1455</v>
      </c>
      <c r="S1911" s="107"/>
      <c r="T1911" s="93">
        <v>1.95</v>
      </c>
      <c r="U1911" s="109">
        <v>30</v>
      </c>
      <c r="V1911" s="110">
        <v>45200</v>
      </c>
      <c r="W1911" s="110">
        <v>45930</v>
      </c>
      <c r="X1911" s="107" t="s">
        <v>4682</v>
      </c>
      <c r="Y1911" s="107"/>
      <c r="Z1911" s="107"/>
      <c r="AA1911" s="107"/>
      <c r="AB1911" s="107"/>
      <c r="AC1911" s="107"/>
      <c r="AD1911" s="107" t="s">
        <v>1331</v>
      </c>
      <c r="AE1911" s="110"/>
      <c r="AF1911" s="106"/>
      <c r="AG1911" s="108">
        <v>1.8415049344780302E-4</v>
      </c>
      <c r="AH1911" s="108">
        <v>1.9195411662248469E-4</v>
      </c>
      <c r="AI1911" s="108">
        <v>0.5373210499129768</v>
      </c>
      <c r="AJ1911" s="107" t="s">
        <v>1267</v>
      </c>
      <c r="AK1911" s="97">
        <v>71.185292510521691</v>
      </c>
      <c r="AL1911" s="108">
        <v>4.6111925950892787E-4</v>
      </c>
      <c r="AM1911" s="111"/>
      <c r="AN1911" s="112">
        <v>20</v>
      </c>
      <c r="AO1911" s="113" t="s">
        <v>1266</v>
      </c>
      <c r="AP1911" s="113" t="s">
        <v>1267</v>
      </c>
      <c r="AQ1911" s="113" t="s">
        <v>1365</v>
      </c>
      <c r="AR1911" s="114" t="s">
        <v>1267</v>
      </c>
      <c r="AS1911" s="114"/>
      <c r="AT1911" s="107"/>
    </row>
    <row r="1912" spans="1:46" x14ac:dyDescent="0.25">
      <c r="A1912" s="106" t="s">
        <v>3395</v>
      </c>
      <c r="B1912" s="107" t="s">
        <v>1269</v>
      </c>
      <c r="C1912" s="107" t="s">
        <v>1257</v>
      </c>
      <c r="D1912" s="107" t="s">
        <v>21</v>
      </c>
      <c r="E1912" s="107" t="s">
        <v>22</v>
      </c>
      <c r="F1912" s="107" t="s">
        <v>23</v>
      </c>
      <c r="G1912" s="107" t="s">
        <v>557</v>
      </c>
      <c r="H1912" s="107" t="s">
        <v>1455</v>
      </c>
      <c r="I1912" s="107" t="s">
        <v>1620</v>
      </c>
      <c r="J1912" s="107" t="s">
        <v>3377</v>
      </c>
      <c r="K1912" s="107" t="s">
        <v>1436</v>
      </c>
      <c r="L1912" s="108">
        <v>2.391593427512976</v>
      </c>
      <c r="M1912" s="93">
        <v>2.2000000000000002</v>
      </c>
      <c r="N1912" s="108">
        <v>2.150003474747475</v>
      </c>
      <c r="O1912" s="107" t="s">
        <v>3394</v>
      </c>
      <c r="P1912" s="107"/>
      <c r="Q1912" s="107" t="s">
        <v>1259</v>
      </c>
      <c r="R1912" s="107" t="s">
        <v>1455</v>
      </c>
      <c r="S1912" s="107"/>
      <c r="T1912" s="93">
        <v>1.95</v>
      </c>
      <c r="U1912" s="109">
        <v>30</v>
      </c>
      <c r="V1912" s="110">
        <v>45200</v>
      </c>
      <c r="W1912" s="110">
        <v>45930</v>
      </c>
      <c r="X1912" s="107" t="s">
        <v>4682</v>
      </c>
      <c r="Y1912" s="107"/>
      <c r="Z1912" s="107"/>
      <c r="AA1912" s="107"/>
      <c r="AB1912" s="107"/>
      <c r="AC1912" s="107"/>
      <c r="AD1912" s="107" t="s">
        <v>1331</v>
      </c>
      <c r="AE1912" s="110"/>
      <c r="AF1912" s="106"/>
      <c r="AG1912" s="108">
        <v>2.964325426797874E-4</v>
      </c>
      <c r="AH1912" s="108">
        <v>3.0899426769325568E-4</v>
      </c>
      <c r="AI1912" s="108">
        <v>0.8649417228209817</v>
      </c>
      <c r="AJ1912" s="107" t="s">
        <v>1267</v>
      </c>
      <c r="AK1912" s="97">
        <v>35.98208825535513</v>
      </c>
      <c r="AL1912" s="108">
        <v>7.4227742763880713E-4</v>
      </c>
      <c r="AM1912" s="111"/>
      <c r="AN1912" s="112">
        <v>20</v>
      </c>
      <c r="AO1912" s="113" t="s">
        <v>1266</v>
      </c>
      <c r="AP1912" s="113" t="s">
        <v>1267</v>
      </c>
      <c r="AQ1912" s="113" t="s">
        <v>1365</v>
      </c>
      <c r="AR1912" s="114" t="s">
        <v>1267</v>
      </c>
      <c r="AS1912" s="114"/>
      <c r="AT1912" s="107"/>
    </row>
    <row r="1913" spans="1:46" x14ac:dyDescent="0.25">
      <c r="A1913" s="106" t="s">
        <v>3396</v>
      </c>
      <c r="B1913" s="107" t="s">
        <v>1271</v>
      </c>
      <c r="C1913" s="107" t="s">
        <v>1257</v>
      </c>
      <c r="D1913" s="107" t="s">
        <v>21</v>
      </c>
      <c r="E1913" s="107" t="s">
        <v>22</v>
      </c>
      <c r="F1913" s="107" t="s">
        <v>23</v>
      </c>
      <c r="G1913" s="107" t="s">
        <v>557</v>
      </c>
      <c r="H1913" s="107" t="s">
        <v>1455</v>
      </c>
      <c r="I1913" s="107" t="s">
        <v>1620</v>
      </c>
      <c r="J1913" s="107" t="s">
        <v>3377</v>
      </c>
      <c r="K1913" s="107" t="s">
        <v>1436</v>
      </c>
      <c r="L1913" s="108">
        <v>2.3627707783389962</v>
      </c>
      <c r="M1913" s="93">
        <v>2.8</v>
      </c>
      <c r="N1913" s="108">
        <v>2.1240923833543506</v>
      </c>
      <c r="O1913" s="107" t="s">
        <v>3394</v>
      </c>
      <c r="P1913" s="107"/>
      <c r="Q1913" s="107" t="s">
        <v>1259</v>
      </c>
      <c r="R1913" s="107" t="s">
        <v>1455</v>
      </c>
      <c r="S1913" s="107"/>
      <c r="T1913" s="93">
        <v>1.95</v>
      </c>
      <c r="U1913" s="109">
        <v>30</v>
      </c>
      <c r="V1913" s="110">
        <v>45200</v>
      </c>
      <c r="W1913" s="110">
        <v>45930</v>
      </c>
      <c r="X1913" s="107" t="s">
        <v>4682</v>
      </c>
      <c r="Y1913" s="107"/>
      <c r="Z1913" s="107"/>
      <c r="AA1913" s="107"/>
      <c r="AB1913" s="107"/>
      <c r="AC1913" s="107"/>
      <c r="AD1913" s="107" t="s">
        <v>1331</v>
      </c>
      <c r="AE1913" s="110"/>
      <c r="AF1913" s="106"/>
      <c r="AG1913" s="108">
        <v>2.9296364905097489E-4</v>
      </c>
      <c r="AH1913" s="108">
        <v>3.0537837506267301E-4</v>
      </c>
      <c r="AI1913" s="108">
        <v>0.85482005802512639</v>
      </c>
      <c r="AJ1913" s="107" t="s">
        <v>1267</v>
      </c>
      <c r="AK1913" s="97">
        <v>36.665719649559023</v>
      </c>
      <c r="AL1913" s="108">
        <v>7.3359119698319041E-4</v>
      </c>
      <c r="AM1913" s="111"/>
      <c r="AN1913" s="112">
        <v>20</v>
      </c>
      <c r="AO1913" s="113" t="s">
        <v>1266</v>
      </c>
      <c r="AP1913" s="113" t="s">
        <v>1267</v>
      </c>
      <c r="AQ1913" s="113" t="s">
        <v>1365</v>
      </c>
      <c r="AR1913" s="114" t="s">
        <v>1267</v>
      </c>
      <c r="AS1913" s="114"/>
      <c r="AT1913" s="107"/>
    </row>
    <row r="1914" spans="1:46" x14ac:dyDescent="0.25">
      <c r="A1914" s="106" t="s">
        <v>3397</v>
      </c>
      <c r="B1914" s="107" t="s">
        <v>1256</v>
      </c>
      <c r="C1914" s="107" t="s">
        <v>1257</v>
      </c>
      <c r="D1914" s="107" t="s">
        <v>21</v>
      </c>
      <c r="E1914" s="107" t="s">
        <v>22</v>
      </c>
      <c r="F1914" s="107" t="s">
        <v>23</v>
      </c>
      <c r="G1914" s="107" t="s">
        <v>557</v>
      </c>
      <c r="H1914" s="107" t="s">
        <v>1455</v>
      </c>
      <c r="I1914" s="107" t="s">
        <v>1620</v>
      </c>
      <c r="J1914" s="107" t="s">
        <v>1441</v>
      </c>
      <c r="K1914" s="107" t="s">
        <v>1446</v>
      </c>
      <c r="L1914" s="108">
        <v>1.8817303082720516</v>
      </c>
      <c r="M1914" s="93">
        <v>1.75</v>
      </c>
      <c r="N1914" s="108">
        <v>1.6916448484848485</v>
      </c>
      <c r="O1914" s="107" t="s">
        <v>3398</v>
      </c>
      <c r="P1914" s="107"/>
      <c r="Q1914" s="107" t="s">
        <v>1259</v>
      </c>
      <c r="R1914" s="107" t="s">
        <v>1455</v>
      </c>
      <c r="S1914" s="107"/>
      <c r="T1914" s="93">
        <v>2.8</v>
      </c>
      <c r="U1914" s="109">
        <v>30</v>
      </c>
      <c r="V1914" s="110">
        <v>45200</v>
      </c>
      <c r="W1914" s="110">
        <v>45930</v>
      </c>
      <c r="X1914" s="107" t="s">
        <v>4682</v>
      </c>
      <c r="Y1914" s="107"/>
      <c r="Z1914" s="107"/>
      <c r="AA1914" s="107"/>
      <c r="AB1914" s="107"/>
      <c r="AC1914" s="107"/>
      <c r="AD1914" s="107" t="s">
        <v>1331</v>
      </c>
      <c r="AE1914" s="110"/>
      <c r="AF1914" s="106"/>
      <c r="AG1914" s="108">
        <v>2.3305036197594303E-4</v>
      </c>
      <c r="AH1914" s="108">
        <v>2.4292618240701294E-4</v>
      </c>
      <c r="AI1914" s="108">
        <v>0.47357343156878334</v>
      </c>
      <c r="AJ1914" s="107" t="s">
        <v>1267</v>
      </c>
      <c r="AK1914" s="97">
        <v>83.695784200438709</v>
      </c>
      <c r="AL1914" s="108">
        <v>5.8356623612901065E-4</v>
      </c>
      <c r="AM1914" s="111"/>
      <c r="AN1914" s="112">
        <v>20</v>
      </c>
      <c r="AO1914" s="113" t="s">
        <v>1266</v>
      </c>
      <c r="AP1914" s="113" t="s">
        <v>1267</v>
      </c>
      <c r="AQ1914" s="113" t="s">
        <v>1365</v>
      </c>
      <c r="AR1914" s="114" t="s">
        <v>1267</v>
      </c>
      <c r="AS1914" s="114"/>
      <c r="AT1914" s="107"/>
    </row>
    <row r="1915" spans="1:46" x14ac:dyDescent="0.25">
      <c r="A1915" s="106" t="s">
        <v>3399</v>
      </c>
      <c r="B1915" s="107" t="s">
        <v>1269</v>
      </c>
      <c r="C1915" s="107" t="s">
        <v>1257</v>
      </c>
      <c r="D1915" s="107" t="s">
        <v>21</v>
      </c>
      <c r="E1915" s="107" t="s">
        <v>22</v>
      </c>
      <c r="F1915" s="107" t="s">
        <v>23</v>
      </c>
      <c r="G1915" s="107" t="s">
        <v>557</v>
      </c>
      <c r="H1915" s="107" t="s">
        <v>1455</v>
      </c>
      <c r="I1915" s="107" t="s">
        <v>1620</v>
      </c>
      <c r="J1915" s="107" t="s">
        <v>1441</v>
      </c>
      <c r="K1915" s="107" t="s">
        <v>1446</v>
      </c>
      <c r="L1915" s="108">
        <v>2.6282658986316565</v>
      </c>
      <c r="M1915" s="93">
        <v>2</v>
      </c>
      <c r="N1915" s="108">
        <v>2.36276816519546</v>
      </c>
      <c r="O1915" s="107" t="s">
        <v>3398</v>
      </c>
      <c r="P1915" s="107"/>
      <c r="Q1915" s="107" t="s">
        <v>1259</v>
      </c>
      <c r="R1915" s="107" t="s">
        <v>1455</v>
      </c>
      <c r="S1915" s="107"/>
      <c r="T1915" s="93">
        <v>2.8</v>
      </c>
      <c r="U1915" s="109">
        <v>30</v>
      </c>
      <c r="V1915" s="110">
        <v>45200</v>
      </c>
      <c r="W1915" s="110">
        <v>45930</v>
      </c>
      <c r="X1915" s="107" t="s">
        <v>4682</v>
      </c>
      <c r="Y1915" s="107"/>
      <c r="Z1915" s="107"/>
      <c r="AA1915" s="107"/>
      <c r="AB1915" s="107"/>
      <c r="AC1915" s="107"/>
      <c r="AD1915" s="107" t="s">
        <v>1331</v>
      </c>
      <c r="AE1915" s="110"/>
      <c r="AF1915" s="106"/>
      <c r="AG1915" s="108">
        <v>3.256267863105679E-4</v>
      </c>
      <c r="AH1915" s="108">
        <v>3.3942565639977852E-4</v>
      </c>
      <c r="AI1915" s="108">
        <v>0.6616947225326727</v>
      </c>
      <c r="AJ1915" s="107" t="s">
        <v>1267</v>
      </c>
      <c r="AK1915" s="97">
        <v>53.716272898710038</v>
      </c>
      <c r="AL1915" s="108">
        <v>8.1538083210383244E-4</v>
      </c>
      <c r="AM1915" s="111"/>
      <c r="AN1915" s="112">
        <v>20</v>
      </c>
      <c r="AO1915" s="113" t="s">
        <v>1266</v>
      </c>
      <c r="AP1915" s="113" t="s">
        <v>1267</v>
      </c>
      <c r="AQ1915" s="113" t="s">
        <v>1365</v>
      </c>
      <c r="AR1915" s="114" t="s">
        <v>1267</v>
      </c>
      <c r="AS1915" s="114"/>
      <c r="AT1915" s="107"/>
    </row>
    <row r="1916" spans="1:46" x14ac:dyDescent="0.25">
      <c r="A1916" s="106" t="s">
        <v>3400</v>
      </c>
      <c r="B1916" s="107" t="s">
        <v>1271</v>
      </c>
      <c r="C1916" s="107" t="s">
        <v>1257</v>
      </c>
      <c r="D1916" s="107" t="s">
        <v>21</v>
      </c>
      <c r="E1916" s="107" t="s">
        <v>22</v>
      </c>
      <c r="F1916" s="107" t="s">
        <v>23</v>
      </c>
      <c r="G1916" s="107" t="s">
        <v>557</v>
      </c>
      <c r="H1916" s="107" t="s">
        <v>1455</v>
      </c>
      <c r="I1916" s="107" t="s">
        <v>1620</v>
      </c>
      <c r="J1916" s="107" t="s">
        <v>1441</v>
      </c>
      <c r="K1916" s="107" t="s">
        <v>1446</v>
      </c>
      <c r="L1916" s="108">
        <v>2.7124116920803352</v>
      </c>
      <c r="M1916" s="93">
        <v>2.5</v>
      </c>
      <c r="N1916" s="108">
        <v>2.4384138607467207</v>
      </c>
      <c r="O1916" s="107" t="s">
        <v>3398</v>
      </c>
      <c r="P1916" s="107"/>
      <c r="Q1916" s="107" t="s">
        <v>1259</v>
      </c>
      <c r="R1916" s="107" t="s">
        <v>1455</v>
      </c>
      <c r="S1916" s="107"/>
      <c r="T1916" s="93">
        <v>2.8</v>
      </c>
      <c r="U1916" s="109">
        <v>30</v>
      </c>
      <c r="V1916" s="110">
        <v>45200</v>
      </c>
      <c r="W1916" s="110">
        <v>45930</v>
      </c>
      <c r="X1916" s="107" t="s">
        <v>4682</v>
      </c>
      <c r="Y1916" s="107"/>
      <c r="Z1916" s="107"/>
      <c r="AA1916" s="107"/>
      <c r="AB1916" s="107"/>
      <c r="AC1916" s="107"/>
      <c r="AD1916" s="107" t="s">
        <v>1331</v>
      </c>
      <c r="AE1916" s="110"/>
      <c r="AF1916" s="106"/>
      <c r="AG1916" s="108">
        <v>3.3628816623245468E-4</v>
      </c>
      <c r="AH1916" s="108">
        <v>3.5053882653886666E-4</v>
      </c>
      <c r="AI1916" s="108">
        <v>0.68335933713381891</v>
      </c>
      <c r="AJ1916" s="107" t="s">
        <v>1267</v>
      </c>
      <c r="AK1916" s="97">
        <v>51.323641690553664</v>
      </c>
      <c r="AL1916" s="108">
        <v>8.4207729934038223E-4</v>
      </c>
      <c r="AM1916" s="111"/>
      <c r="AN1916" s="112">
        <v>20</v>
      </c>
      <c r="AO1916" s="113" t="s">
        <v>1266</v>
      </c>
      <c r="AP1916" s="113" t="s">
        <v>1267</v>
      </c>
      <c r="AQ1916" s="113" t="s">
        <v>1365</v>
      </c>
      <c r="AR1916" s="114" t="s">
        <v>1267</v>
      </c>
      <c r="AS1916" s="114"/>
      <c r="AT1916" s="107"/>
    </row>
    <row r="1917" spans="1:46" x14ac:dyDescent="0.25">
      <c r="A1917" s="106" t="s">
        <v>3401</v>
      </c>
      <c r="B1917" s="107" t="s">
        <v>1256</v>
      </c>
      <c r="C1917" s="107" t="s">
        <v>1257</v>
      </c>
      <c r="D1917" s="107" t="s">
        <v>21</v>
      </c>
      <c r="E1917" s="107" t="s">
        <v>22</v>
      </c>
      <c r="F1917" s="107" t="s">
        <v>23</v>
      </c>
      <c r="G1917" s="107" t="s">
        <v>557</v>
      </c>
      <c r="H1917" s="107" t="s">
        <v>1455</v>
      </c>
      <c r="I1917" s="107" t="s">
        <v>1620</v>
      </c>
      <c r="J1917" s="107" t="s">
        <v>3377</v>
      </c>
      <c r="K1917" s="107" t="s">
        <v>1446</v>
      </c>
      <c r="L1917" s="108">
        <v>2.068882850616605</v>
      </c>
      <c r="M1917" s="93">
        <v>1.9</v>
      </c>
      <c r="N1917" s="108">
        <v>1.8598919308357347</v>
      </c>
      <c r="O1917" s="107" t="s">
        <v>3402</v>
      </c>
      <c r="P1917" s="107"/>
      <c r="Q1917" s="107" t="s">
        <v>1259</v>
      </c>
      <c r="R1917" s="107" t="s">
        <v>1455</v>
      </c>
      <c r="S1917" s="107"/>
      <c r="T1917" s="93">
        <v>1.95</v>
      </c>
      <c r="U1917" s="109">
        <v>30</v>
      </c>
      <c r="V1917" s="110">
        <v>45200</v>
      </c>
      <c r="W1917" s="110">
        <v>45930</v>
      </c>
      <c r="X1917" s="107" t="s">
        <v>4682</v>
      </c>
      <c r="Y1917" s="107"/>
      <c r="Z1917" s="107"/>
      <c r="AA1917" s="107"/>
      <c r="AB1917" s="107"/>
      <c r="AC1917" s="107"/>
      <c r="AD1917" s="107" t="s">
        <v>1331</v>
      </c>
      <c r="AE1917" s="110"/>
      <c r="AF1917" s="106"/>
      <c r="AG1917" s="108">
        <v>2.5667312670106957E-4</v>
      </c>
      <c r="AH1917" s="108">
        <v>2.6754999334606833E-4</v>
      </c>
      <c r="AI1917" s="108">
        <v>0.74893024363552463</v>
      </c>
      <c r="AJ1917" s="107" t="s">
        <v>1267</v>
      </c>
      <c r="AK1917" s="97">
        <v>44.925523104391473</v>
      </c>
      <c r="AL1917" s="108">
        <v>6.4271846305851148E-4</v>
      </c>
      <c r="AM1917" s="111"/>
      <c r="AN1917" s="112">
        <v>20</v>
      </c>
      <c r="AO1917" s="113" t="s">
        <v>1266</v>
      </c>
      <c r="AP1917" s="113" t="s">
        <v>1267</v>
      </c>
      <c r="AQ1917" s="113" t="s">
        <v>1365</v>
      </c>
      <c r="AR1917" s="114" t="s">
        <v>1267</v>
      </c>
      <c r="AS1917" s="114"/>
      <c r="AT1917" s="107"/>
    </row>
    <row r="1918" spans="1:46" x14ac:dyDescent="0.25">
      <c r="A1918" s="106" t="s">
        <v>3403</v>
      </c>
      <c r="B1918" s="107" t="s">
        <v>1269</v>
      </c>
      <c r="C1918" s="107" t="s">
        <v>1257</v>
      </c>
      <c r="D1918" s="107" t="s">
        <v>21</v>
      </c>
      <c r="E1918" s="107" t="s">
        <v>22</v>
      </c>
      <c r="F1918" s="107" t="s">
        <v>23</v>
      </c>
      <c r="G1918" s="107" t="s">
        <v>557</v>
      </c>
      <c r="H1918" s="107" t="s">
        <v>1455</v>
      </c>
      <c r="I1918" s="107" t="s">
        <v>1620</v>
      </c>
      <c r="J1918" s="107" t="s">
        <v>3377</v>
      </c>
      <c r="K1918" s="107" t="s">
        <v>1446</v>
      </c>
      <c r="L1918" s="108">
        <v>3.0318835781478084</v>
      </c>
      <c r="M1918" s="93">
        <v>2.2000000000000002</v>
      </c>
      <c r="N1918" s="108">
        <v>2.7256138744394622</v>
      </c>
      <c r="O1918" s="107" t="s">
        <v>3402</v>
      </c>
      <c r="P1918" s="107"/>
      <c r="Q1918" s="107" t="s">
        <v>1259</v>
      </c>
      <c r="R1918" s="107" t="s">
        <v>1455</v>
      </c>
      <c r="S1918" s="107"/>
      <c r="T1918" s="93">
        <v>1.95</v>
      </c>
      <c r="U1918" s="109">
        <v>30</v>
      </c>
      <c r="V1918" s="110">
        <v>45200</v>
      </c>
      <c r="W1918" s="110">
        <v>45930</v>
      </c>
      <c r="X1918" s="107" t="s">
        <v>4682</v>
      </c>
      <c r="Y1918" s="107"/>
      <c r="Z1918" s="107"/>
      <c r="AA1918" s="107"/>
      <c r="AB1918" s="107"/>
      <c r="AC1918" s="107"/>
      <c r="AD1918" s="107" t="s">
        <v>1331</v>
      </c>
      <c r="AE1918" s="110"/>
      <c r="AF1918" s="106"/>
      <c r="AG1918" s="108">
        <v>3.7595450508291192E-4</v>
      </c>
      <c r="AH1918" s="108">
        <v>3.9188607949013749E-4</v>
      </c>
      <c r="AI1918" s="108">
        <v>1.0969738153209048</v>
      </c>
      <c r="AJ1918" s="107" t="s">
        <v>26</v>
      </c>
      <c r="AK1918" s="97">
        <v>23.769814033794002</v>
      </c>
      <c r="AL1918" s="108">
        <v>9.414031955446066E-4</v>
      </c>
      <c r="AM1918" s="111"/>
      <c r="AN1918" s="112">
        <v>20</v>
      </c>
      <c r="AO1918" s="113" t="s">
        <v>1266</v>
      </c>
      <c r="AP1918" s="113" t="s">
        <v>1267</v>
      </c>
      <c r="AQ1918" s="113" t="s">
        <v>1365</v>
      </c>
      <c r="AR1918" s="114" t="s">
        <v>1267</v>
      </c>
      <c r="AS1918" s="114"/>
      <c r="AT1918" s="107"/>
    </row>
    <row r="1919" spans="1:46" x14ac:dyDescent="0.25">
      <c r="A1919" s="106" t="s">
        <v>3404</v>
      </c>
      <c r="B1919" s="107" t="s">
        <v>1271</v>
      </c>
      <c r="C1919" s="107" t="s">
        <v>1257</v>
      </c>
      <c r="D1919" s="107" t="s">
        <v>21</v>
      </c>
      <c r="E1919" s="107" t="s">
        <v>22</v>
      </c>
      <c r="F1919" s="107" t="s">
        <v>23</v>
      </c>
      <c r="G1919" s="107" t="s">
        <v>557</v>
      </c>
      <c r="H1919" s="107" t="s">
        <v>1455</v>
      </c>
      <c r="I1919" s="107" t="s">
        <v>1620</v>
      </c>
      <c r="J1919" s="107" t="s">
        <v>3377</v>
      </c>
      <c r="K1919" s="107" t="s">
        <v>1446</v>
      </c>
      <c r="L1919" s="108">
        <v>3.2188747681531686</v>
      </c>
      <c r="M1919" s="93">
        <v>2.8</v>
      </c>
      <c r="N1919" s="108">
        <v>2.8937159036697246</v>
      </c>
      <c r="O1919" s="107" t="s">
        <v>3402</v>
      </c>
      <c r="P1919" s="107"/>
      <c r="Q1919" s="107" t="s">
        <v>1259</v>
      </c>
      <c r="R1919" s="107" t="s">
        <v>1455</v>
      </c>
      <c r="S1919" s="107"/>
      <c r="T1919" s="93">
        <v>1.95</v>
      </c>
      <c r="U1919" s="109">
        <v>30</v>
      </c>
      <c r="V1919" s="110">
        <v>45200</v>
      </c>
      <c r="W1919" s="110">
        <v>45930</v>
      </c>
      <c r="X1919" s="107" t="s">
        <v>4682</v>
      </c>
      <c r="Y1919" s="107"/>
      <c r="Z1919" s="107"/>
      <c r="AA1919" s="107"/>
      <c r="AB1919" s="107"/>
      <c r="AC1919" s="107"/>
      <c r="AD1919" s="107" t="s">
        <v>1331</v>
      </c>
      <c r="AE1919" s="110"/>
      <c r="AF1919" s="106"/>
      <c r="AG1919" s="108">
        <v>3.9897267287596115E-4</v>
      </c>
      <c r="AH1919" s="108">
        <v>4.1587967289441089E-4</v>
      </c>
      <c r="AI1919" s="108">
        <v>1.1641370678002689</v>
      </c>
      <c r="AJ1919" s="107" t="s">
        <v>26</v>
      </c>
      <c r="AK1919" s="97">
        <v>21.143401517605671</v>
      </c>
      <c r="AL1919" s="108">
        <v>9.9904149066539351E-4</v>
      </c>
      <c r="AM1919" s="111"/>
      <c r="AN1919" s="112">
        <v>20</v>
      </c>
      <c r="AO1919" s="113" t="s">
        <v>1266</v>
      </c>
      <c r="AP1919" s="113" t="s">
        <v>1267</v>
      </c>
      <c r="AQ1919" s="113" t="s">
        <v>1365</v>
      </c>
      <c r="AR1919" s="114" t="s">
        <v>1267</v>
      </c>
      <c r="AS1919" s="114"/>
      <c r="AT1919" s="107"/>
    </row>
    <row r="1920" spans="1:46" x14ac:dyDescent="0.25">
      <c r="A1920" s="106" t="s">
        <v>3405</v>
      </c>
      <c r="B1920" s="107" t="s">
        <v>1256</v>
      </c>
      <c r="C1920" s="107" t="s">
        <v>1257</v>
      </c>
      <c r="D1920" s="107" t="s">
        <v>21</v>
      </c>
      <c r="E1920" s="107" t="s">
        <v>22</v>
      </c>
      <c r="F1920" s="107" t="s">
        <v>23</v>
      </c>
      <c r="G1920" s="107" t="s">
        <v>557</v>
      </c>
      <c r="H1920" s="107" t="s">
        <v>1472</v>
      </c>
      <c r="I1920" s="107" t="s">
        <v>1620</v>
      </c>
      <c r="J1920" s="107" t="s">
        <v>1441</v>
      </c>
      <c r="K1920" s="107" t="s">
        <v>1436</v>
      </c>
      <c r="L1920" s="108">
        <v>4.8501834886893418</v>
      </c>
      <c r="M1920" s="93">
        <v>1.75</v>
      </c>
      <c r="N1920" s="108">
        <v>4.3566228513853904</v>
      </c>
      <c r="O1920" s="107" t="s">
        <v>3406</v>
      </c>
      <c r="P1920" s="107"/>
      <c r="Q1920" s="107" t="s">
        <v>1259</v>
      </c>
      <c r="R1920" s="107" t="s">
        <v>1472</v>
      </c>
      <c r="S1920" s="107"/>
      <c r="T1920" s="93">
        <v>2.8</v>
      </c>
      <c r="U1920" s="109">
        <v>30</v>
      </c>
      <c r="V1920" s="110">
        <v>45200</v>
      </c>
      <c r="W1920" s="110">
        <v>45930</v>
      </c>
      <c r="X1920" s="107" t="s">
        <v>4682</v>
      </c>
      <c r="Y1920" s="107"/>
      <c r="Z1920" s="107"/>
      <c r="AA1920" s="107"/>
      <c r="AB1920" s="107"/>
      <c r="AC1920" s="107"/>
      <c r="AD1920" s="107" t="s">
        <v>1331</v>
      </c>
      <c r="AE1920" s="110"/>
      <c r="AF1920" s="106"/>
      <c r="AG1920" s="108">
        <v>6.0186548200878666E-4</v>
      </c>
      <c r="AH1920" s="108">
        <v>6.2737033586776365E-4</v>
      </c>
      <c r="AI1920" s="108">
        <v>1.2230296457858465</v>
      </c>
      <c r="AJ1920" s="107" t="s">
        <v>26</v>
      </c>
      <c r="AK1920" s="97">
        <v>19.077778508607413</v>
      </c>
      <c r="AL1920" s="108">
        <v>1.5070921624575574E-3</v>
      </c>
      <c r="AM1920" s="111"/>
      <c r="AN1920" s="112">
        <v>20</v>
      </c>
      <c r="AO1920" s="113" t="s">
        <v>1266</v>
      </c>
      <c r="AP1920" s="113" t="s">
        <v>1267</v>
      </c>
      <c r="AQ1920" s="113" t="s">
        <v>1365</v>
      </c>
      <c r="AR1920" s="114" t="s">
        <v>1267</v>
      </c>
      <c r="AS1920" s="114"/>
      <c r="AT1920" s="107"/>
    </row>
    <row r="1921" spans="1:46" x14ac:dyDescent="0.25">
      <c r="A1921" s="106" t="s">
        <v>3407</v>
      </c>
      <c r="B1921" s="107" t="s">
        <v>1269</v>
      </c>
      <c r="C1921" s="107" t="s">
        <v>1257</v>
      </c>
      <c r="D1921" s="107" t="s">
        <v>21</v>
      </c>
      <c r="E1921" s="107" t="s">
        <v>22</v>
      </c>
      <c r="F1921" s="107" t="s">
        <v>23</v>
      </c>
      <c r="G1921" s="107" t="s">
        <v>557</v>
      </c>
      <c r="H1921" s="107" t="s">
        <v>1472</v>
      </c>
      <c r="I1921" s="107" t="s">
        <v>1620</v>
      </c>
      <c r="J1921" s="107" t="s">
        <v>1441</v>
      </c>
      <c r="K1921" s="107" t="s">
        <v>1436</v>
      </c>
      <c r="L1921" s="108">
        <v>5.9517379521422793</v>
      </c>
      <c r="M1921" s="93">
        <v>2</v>
      </c>
      <c r="N1921" s="108">
        <v>5.346081777777778</v>
      </c>
      <c r="O1921" s="107" t="s">
        <v>3406</v>
      </c>
      <c r="P1921" s="107"/>
      <c r="Q1921" s="107" t="s">
        <v>1259</v>
      </c>
      <c r="R1921" s="107" t="s">
        <v>1472</v>
      </c>
      <c r="S1921" s="107"/>
      <c r="T1921" s="93">
        <v>2.8</v>
      </c>
      <c r="U1921" s="109">
        <v>30</v>
      </c>
      <c r="V1921" s="110">
        <v>45200</v>
      </c>
      <c r="W1921" s="110">
        <v>45930</v>
      </c>
      <c r="X1921" s="107" t="s">
        <v>4682</v>
      </c>
      <c r="Y1921" s="107"/>
      <c r="Z1921" s="107"/>
      <c r="AA1921" s="107"/>
      <c r="AB1921" s="107"/>
      <c r="AC1921" s="107"/>
      <c r="AD1921" s="107" t="s">
        <v>1331</v>
      </c>
      <c r="AE1921" s="110"/>
      <c r="AF1921" s="106"/>
      <c r="AG1921" s="108">
        <v>7.371758836979686E-4</v>
      </c>
      <c r="AH1921" s="108">
        <v>7.6841469659570574E-4</v>
      </c>
      <c r="AI1921" s="108">
        <v>1.4979891468636051</v>
      </c>
      <c r="AJ1921" s="107" t="s">
        <v>26</v>
      </c>
      <c r="AK1921" s="97">
        <v>11.583071163225569</v>
      </c>
      <c r="AL1921" s="108">
        <v>1.8459141284625339E-3</v>
      </c>
      <c r="AM1921" s="111"/>
      <c r="AN1921" s="112">
        <v>20</v>
      </c>
      <c r="AO1921" s="113" t="s">
        <v>1266</v>
      </c>
      <c r="AP1921" s="113" t="s">
        <v>1267</v>
      </c>
      <c r="AQ1921" s="113" t="s">
        <v>1365</v>
      </c>
      <c r="AR1921" s="114" t="s">
        <v>1267</v>
      </c>
      <c r="AS1921" s="114"/>
      <c r="AT1921" s="107"/>
    </row>
    <row r="1922" spans="1:46" x14ac:dyDescent="0.25">
      <c r="A1922" s="106" t="s">
        <v>3408</v>
      </c>
      <c r="B1922" s="107" t="s">
        <v>1271</v>
      </c>
      <c r="C1922" s="107" t="s">
        <v>1257</v>
      </c>
      <c r="D1922" s="107" t="s">
        <v>21</v>
      </c>
      <c r="E1922" s="107" t="s">
        <v>22</v>
      </c>
      <c r="F1922" s="107" t="s">
        <v>23</v>
      </c>
      <c r="G1922" s="107" t="s">
        <v>557</v>
      </c>
      <c r="H1922" s="107" t="s">
        <v>1472</v>
      </c>
      <c r="I1922" s="107" t="s">
        <v>1620</v>
      </c>
      <c r="J1922" s="107" t="s">
        <v>1441</v>
      </c>
      <c r="K1922" s="107" t="s">
        <v>1436</v>
      </c>
      <c r="L1922" s="108">
        <v>6.4317809134860946</v>
      </c>
      <c r="M1922" s="93">
        <v>2.5</v>
      </c>
      <c r="N1922" s="108">
        <v>5.7772749769452441</v>
      </c>
      <c r="O1922" s="107" t="s">
        <v>3406</v>
      </c>
      <c r="P1922" s="107"/>
      <c r="Q1922" s="107" t="s">
        <v>1259</v>
      </c>
      <c r="R1922" s="107" t="s">
        <v>1472</v>
      </c>
      <c r="S1922" s="107"/>
      <c r="T1922" s="93">
        <v>2.8</v>
      </c>
      <c r="U1922" s="109">
        <v>30</v>
      </c>
      <c r="V1922" s="110">
        <v>45200</v>
      </c>
      <c r="W1922" s="110">
        <v>45930</v>
      </c>
      <c r="X1922" s="107" t="s">
        <v>4682</v>
      </c>
      <c r="Y1922" s="107"/>
      <c r="Z1922" s="107"/>
      <c r="AA1922" s="107"/>
      <c r="AB1922" s="107"/>
      <c r="AC1922" s="107"/>
      <c r="AD1922" s="107" t="s">
        <v>1331</v>
      </c>
      <c r="AE1922" s="110"/>
      <c r="AF1922" s="106"/>
      <c r="AG1922" s="108">
        <v>7.9712076477596132E-4</v>
      </c>
      <c r="AH1922" s="108">
        <v>8.3089982209241017E-4</v>
      </c>
      <c r="AI1922" s="108">
        <v>1.6198010281942941</v>
      </c>
      <c r="AJ1922" s="107" t="s">
        <v>26</v>
      </c>
      <c r="AK1922" s="97">
        <v>9.0760909123534077</v>
      </c>
      <c r="AL1922" s="108">
        <v>1.9960182018022542E-3</v>
      </c>
      <c r="AM1922" s="111"/>
      <c r="AN1922" s="112">
        <v>20</v>
      </c>
      <c r="AO1922" s="113" t="s">
        <v>1266</v>
      </c>
      <c r="AP1922" s="113" t="s">
        <v>1267</v>
      </c>
      <c r="AQ1922" s="113" t="s">
        <v>1365</v>
      </c>
      <c r="AR1922" s="114" t="s">
        <v>1267</v>
      </c>
      <c r="AS1922" s="114"/>
      <c r="AT1922" s="107"/>
    </row>
    <row r="1923" spans="1:46" x14ac:dyDescent="0.25">
      <c r="A1923" s="106" t="s">
        <v>3409</v>
      </c>
      <c r="B1923" s="107" t="s">
        <v>1256</v>
      </c>
      <c r="C1923" s="107" t="s">
        <v>1257</v>
      </c>
      <c r="D1923" s="107" t="s">
        <v>21</v>
      </c>
      <c r="E1923" s="107" t="s">
        <v>22</v>
      </c>
      <c r="F1923" s="107" t="s">
        <v>23</v>
      </c>
      <c r="G1923" s="107" t="s">
        <v>557</v>
      </c>
      <c r="H1923" s="107" t="s">
        <v>1472</v>
      </c>
      <c r="I1923" s="107" t="s">
        <v>1620</v>
      </c>
      <c r="J1923" s="107" t="s">
        <v>3377</v>
      </c>
      <c r="K1923" s="107" t="s">
        <v>1436</v>
      </c>
      <c r="L1923" s="108">
        <v>4.6985170699276786</v>
      </c>
      <c r="M1923" s="93">
        <v>1.9</v>
      </c>
      <c r="N1923" s="108">
        <v>4.2203901939393935</v>
      </c>
      <c r="O1923" s="107" t="s">
        <v>3410</v>
      </c>
      <c r="P1923" s="107"/>
      <c r="Q1923" s="107" t="s">
        <v>1259</v>
      </c>
      <c r="R1923" s="107" t="s">
        <v>1472</v>
      </c>
      <c r="S1923" s="107"/>
      <c r="T1923" s="93">
        <v>1.95</v>
      </c>
      <c r="U1923" s="109">
        <v>30</v>
      </c>
      <c r="V1923" s="110">
        <v>45200</v>
      </c>
      <c r="W1923" s="110">
        <v>45930</v>
      </c>
      <c r="X1923" s="107" t="s">
        <v>4682</v>
      </c>
      <c r="Y1923" s="107"/>
      <c r="Z1923" s="107"/>
      <c r="AA1923" s="107"/>
      <c r="AB1923" s="107"/>
      <c r="AC1923" s="107"/>
      <c r="AD1923" s="107" t="s">
        <v>1331</v>
      </c>
      <c r="AE1923" s="110"/>
      <c r="AF1923" s="106"/>
      <c r="AG1923" s="108">
        <v>5.8215317283499021E-4</v>
      </c>
      <c r="AH1923" s="108">
        <v>6.0682269125817735E-4</v>
      </c>
      <c r="AI1923" s="108">
        <v>1.6986278352087651</v>
      </c>
      <c r="AJ1923" s="107" t="s">
        <v>26</v>
      </c>
      <c r="AK1923" s="97">
        <v>7.6454006291622703</v>
      </c>
      <c r="AL1923" s="108">
        <v>1.4577318526411271E-3</v>
      </c>
      <c r="AM1923" s="111"/>
      <c r="AN1923" s="112">
        <v>20</v>
      </c>
      <c r="AO1923" s="113" t="s">
        <v>1266</v>
      </c>
      <c r="AP1923" s="113" t="s">
        <v>1267</v>
      </c>
      <c r="AQ1923" s="113" t="s">
        <v>1365</v>
      </c>
      <c r="AR1923" s="114" t="s">
        <v>1267</v>
      </c>
      <c r="AS1923" s="114"/>
      <c r="AT1923" s="107"/>
    </row>
    <row r="1924" spans="1:46" x14ac:dyDescent="0.25">
      <c r="A1924" s="106" t="s">
        <v>3411</v>
      </c>
      <c r="B1924" s="107" t="s">
        <v>1269</v>
      </c>
      <c r="C1924" s="107" t="s">
        <v>1257</v>
      </c>
      <c r="D1924" s="107" t="s">
        <v>21</v>
      </c>
      <c r="E1924" s="107" t="s">
        <v>22</v>
      </c>
      <c r="F1924" s="107" t="s">
        <v>23</v>
      </c>
      <c r="G1924" s="107" t="s">
        <v>557</v>
      </c>
      <c r="H1924" s="107" t="s">
        <v>1472</v>
      </c>
      <c r="I1924" s="107" t="s">
        <v>1620</v>
      </c>
      <c r="J1924" s="107" t="s">
        <v>3377</v>
      </c>
      <c r="K1924" s="107" t="s">
        <v>1436</v>
      </c>
      <c r="L1924" s="108">
        <v>7.254949815078696</v>
      </c>
      <c r="M1924" s="93">
        <v>2.2000000000000002</v>
      </c>
      <c r="N1924" s="108">
        <v>6.5166771986531993</v>
      </c>
      <c r="O1924" s="107" t="s">
        <v>3410</v>
      </c>
      <c r="P1924" s="107"/>
      <c r="Q1924" s="107" t="s">
        <v>1259</v>
      </c>
      <c r="R1924" s="107" t="s">
        <v>1472</v>
      </c>
      <c r="S1924" s="107"/>
      <c r="T1924" s="93">
        <v>1.95</v>
      </c>
      <c r="U1924" s="109">
        <v>30</v>
      </c>
      <c r="V1924" s="110">
        <v>45200</v>
      </c>
      <c r="W1924" s="110">
        <v>45930</v>
      </c>
      <c r="X1924" s="107" t="s">
        <v>4682</v>
      </c>
      <c r="Y1924" s="107"/>
      <c r="Z1924" s="107"/>
      <c r="AA1924" s="107"/>
      <c r="AB1924" s="107"/>
      <c r="AC1924" s="107"/>
      <c r="AD1924" s="107" t="s">
        <v>1331</v>
      </c>
      <c r="AE1924" s="110"/>
      <c r="AF1924" s="106"/>
      <c r="AG1924" s="108">
        <v>8.98489334789123E-4</v>
      </c>
      <c r="AH1924" s="108">
        <v>9.3656402068265879E-4</v>
      </c>
      <c r="AI1924" s="108">
        <v>2.6216450668449909</v>
      </c>
      <c r="AJ1924" s="107" t="s">
        <v>26</v>
      </c>
      <c r="AK1924" s="97">
        <v>-2.7052887897489164</v>
      </c>
      <c r="AL1924" s="108">
        <v>2.2498486372618106E-3</v>
      </c>
      <c r="AM1924" s="111"/>
      <c r="AN1924" s="112">
        <v>20</v>
      </c>
      <c r="AO1924" s="113" t="s">
        <v>1266</v>
      </c>
      <c r="AP1924" s="113" t="s">
        <v>1267</v>
      </c>
      <c r="AQ1924" s="113" t="s">
        <v>1365</v>
      </c>
      <c r="AR1924" s="114" t="s">
        <v>1267</v>
      </c>
      <c r="AS1924" s="114"/>
      <c r="AT1924" s="107"/>
    </row>
    <row r="1925" spans="1:46" x14ac:dyDescent="0.25">
      <c r="A1925" s="106" t="s">
        <v>3412</v>
      </c>
      <c r="B1925" s="107" t="s">
        <v>1271</v>
      </c>
      <c r="C1925" s="107" t="s">
        <v>1257</v>
      </c>
      <c r="D1925" s="107" t="s">
        <v>21</v>
      </c>
      <c r="E1925" s="107" t="s">
        <v>22</v>
      </c>
      <c r="F1925" s="107" t="s">
        <v>23</v>
      </c>
      <c r="G1925" s="107" t="s">
        <v>557</v>
      </c>
      <c r="H1925" s="107" t="s">
        <v>1472</v>
      </c>
      <c r="I1925" s="107" t="s">
        <v>1620</v>
      </c>
      <c r="J1925" s="107" t="s">
        <v>3377</v>
      </c>
      <c r="K1925" s="107" t="s">
        <v>1436</v>
      </c>
      <c r="L1925" s="108">
        <v>6.8984889105499434</v>
      </c>
      <c r="M1925" s="93">
        <v>2.8</v>
      </c>
      <c r="N1925" s="108">
        <v>6.196490194199245</v>
      </c>
      <c r="O1925" s="107" t="s">
        <v>3410</v>
      </c>
      <c r="P1925" s="107"/>
      <c r="Q1925" s="107" t="s">
        <v>1259</v>
      </c>
      <c r="R1925" s="107" t="s">
        <v>1472</v>
      </c>
      <c r="S1925" s="107"/>
      <c r="T1925" s="93">
        <v>1.95</v>
      </c>
      <c r="U1925" s="109">
        <v>30</v>
      </c>
      <c r="V1925" s="110">
        <v>45200</v>
      </c>
      <c r="W1925" s="110">
        <v>45930</v>
      </c>
      <c r="X1925" s="107" t="s">
        <v>4682</v>
      </c>
      <c r="Y1925" s="107"/>
      <c r="Z1925" s="107"/>
      <c r="AA1925" s="107"/>
      <c r="AB1925" s="107"/>
      <c r="AC1925" s="107"/>
      <c r="AD1925" s="107" t="s">
        <v>1331</v>
      </c>
      <c r="AE1925" s="110"/>
      <c r="AF1925" s="106"/>
      <c r="AG1925" s="108">
        <v>8.5464567964525773E-4</v>
      </c>
      <c r="AH1925" s="108">
        <v>8.9086243207938407E-4</v>
      </c>
      <c r="AI1925" s="108">
        <v>2.4937164451353695</v>
      </c>
      <c r="AJ1925" s="107" t="s">
        <v>26</v>
      </c>
      <c r="AK1925" s="97">
        <v>-1.7281002688441869</v>
      </c>
      <c r="AL1925" s="108">
        <v>2.1400625953371696E-3</v>
      </c>
      <c r="AM1925" s="111"/>
      <c r="AN1925" s="112">
        <v>20</v>
      </c>
      <c r="AO1925" s="113" t="s">
        <v>1266</v>
      </c>
      <c r="AP1925" s="113" t="s">
        <v>1267</v>
      </c>
      <c r="AQ1925" s="113" t="s">
        <v>1365</v>
      </c>
      <c r="AR1925" s="114" t="s">
        <v>1267</v>
      </c>
      <c r="AS1925" s="114"/>
      <c r="AT1925" s="107"/>
    </row>
    <row r="1926" spans="1:46" x14ac:dyDescent="0.25">
      <c r="A1926" s="106" t="s">
        <v>3413</v>
      </c>
      <c r="B1926" s="107" t="s">
        <v>1256</v>
      </c>
      <c r="C1926" s="107" t="s">
        <v>1257</v>
      </c>
      <c r="D1926" s="107" t="s">
        <v>21</v>
      </c>
      <c r="E1926" s="107" t="s">
        <v>22</v>
      </c>
      <c r="F1926" s="107" t="s">
        <v>23</v>
      </c>
      <c r="G1926" s="107" t="s">
        <v>557</v>
      </c>
      <c r="H1926" s="107" t="s">
        <v>1472</v>
      </c>
      <c r="I1926" s="107" t="s">
        <v>1620</v>
      </c>
      <c r="J1926" s="107" t="s">
        <v>1441</v>
      </c>
      <c r="K1926" s="107" t="s">
        <v>1446</v>
      </c>
      <c r="L1926" s="108">
        <v>6.2933302263503617</v>
      </c>
      <c r="M1926" s="93">
        <v>1.75</v>
      </c>
      <c r="N1926" s="108">
        <v>5.6529132020202013</v>
      </c>
      <c r="O1926" s="107" t="s">
        <v>3414</v>
      </c>
      <c r="P1926" s="107"/>
      <c r="Q1926" s="107" t="s">
        <v>1259</v>
      </c>
      <c r="R1926" s="107" t="s">
        <v>1472</v>
      </c>
      <c r="S1926" s="107"/>
      <c r="T1926" s="93">
        <v>2.8</v>
      </c>
      <c r="U1926" s="109">
        <v>30</v>
      </c>
      <c r="V1926" s="110">
        <v>45200</v>
      </c>
      <c r="W1926" s="110">
        <v>45930</v>
      </c>
      <c r="X1926" s="107" t="s">
        <v>4682</v>
      </c>
      <c r="Y1926" s="107"/>
      <c r="Z1926" s="107"/>
      <c r="AA1926" s="107"/>
      <c r="AB1926" s="107"/>
      <c r="AC1926" s="107"/>
      <c r="AD1926" s="107" t="s">
        <v>1331</v>
      </c>
      <c r="AE1926" s="110"/>
      <c r="AF1926" s="106"/>
      <c r="AG1926" s="108">
        <v>7.7877662626960953E-4</v>
      </c>
      <c r="AH1926" s="108">
        <v>8.1177832621010144E-4</v>
      </c>
      <c r="AI1926" s="108">
        <v>1.5825245504923504</v>
      </c>
      <c r="AJ1926" s="107" t="s">
        <v>26</v>
      </c>
      <c r="AK1926" s="97">
        <v>9.8022877298635454</v>
      </c>
      <c r="AL1926" s="108">
        <v>1.9500838390644434E-3</v>
      </c>
      <c r="AM1926" s="111"/>
      <c r="AN1926" s="112">
        <v>20</v>
      </c>
      <c r="AO1926" s="113" t="s">
        <v>1266</v>
      </c>
      <c r="AP1926" s="113" t="s">
        <v>1267</v>
      </c>
      <c r="AQ1926" s="113" t="s">
        <v>1365</v>
      </c>
      <c r="AR1926" s="114" t="s">
        <v>1267</v>
      </c>
      <c r="AS1926" s="114"/>
      <c r="AT1926" s="107"/>
    </row>
    <row r="1927" spans="1:46" x14ac:dyDescent="0.25">
      <c r="A1927" s="106" t="s">
        <v>3415</v>
      </c>
      <c r="B1927" s="107" t="s">
        <v>1269</v>
      </c>
      <c r="C1927" s="107" t="s">
        <v>1257</v>
      </c>
      <c r="D1927" s="107" t="s">
        <v>21</v>
      </c>
      <c r="E1927" s="107" t="s">
        <v>22</v>
      </c>
      <c r="F1927" s="107" t="s">
        <v>23</v>
      </c>
      <c r="G1927" s="107" t="s">
        <v>557</v>
      </c>
      <c r="H1927" s="107" t="s">
        <v>1472</v>
      </c>
      <c r="I1927" s="107" t="s">
        <v>1620</v>
      </c>
      <c r="J1927" s="107" t="s">
        <v>1441</v>
      </c>
      <c r="K1927" s="107" t="s">
        <v>1446</v>
      </c>
      <c r="L1927" s="108">
        <v>8.4652520057757865</v>
      </c>
      <c r="M1927" s="93">
        <v>2</v>
      </c>
      <c r="N1927" s="108">
        <v>7.6038175498108442</v>
      </c>
      <c r="O1927" s="107" t="s">
        <v>3414</v>
      </c>
      <c r="P1927" s="107"/>
      <c r="Q1927" s="107" t="s">
        <v>1259</v>
      </c>
      <c r="R1927" s="107" t="s">
        <v>1472</v>
      </c>
      <c r="S1927" s="107"/>
      <c r="T1927" s="93">
        <v>2.8</v>
      </c>
      <c r="U1927" s="109">
        <v>30</v>
      </c>
      <c r="V1927" s="110">
        <v>45200</v>
      </c>
      <c r="W1927" s="110">
        <v>45930</v>
      </c>
      <c r="X1927" s="107" t="s">
        <v>4682</v>
      </c>
      <c r="Y1927" s="107"/>
      <c r="Z1927" s="107"/>
      <c r="AA1927" s="107"/>
      <c r="AB1927" s="107"/>
      <c r="AC1927" s="107"/>
      <c r="AD1927" s="107" t="s">
        <v>1331</v>
      </c>
      <c r="AE1927" s="110"/>
      <c r="AF1927" s="106"/>
      <c r="AG1927" s="108">
        <v>1.0479262032176459E-3</v>
      </c>
      <c r="AH1927" s="108">
        <v>1.0923334760501962E-3</v>
      </c>
      <c r="AI1927" s="108">
        <v>2.1294539252415103</v>
      </c>
      <c r="AJ1927" s="107" t="s">
        <v>26</v>
      </c>
      <c r="AK1927" s="97">
        <v>1.697453350132174</v>
      </c>
      <c r="AL1927" s="108">
        <v>2.6240437687705159E-3</v>
      </c>
      <c r="AM1927" s="111"/>
      <c r="AN1927" s="112">
        <v>20</v>
      </c>
      <c r="AO1927" s="113" t="s">
        <v>1266</v>
      </c>
      <c r="AP1927" s="113" t="s">
        <v>1267</v>
      </c>
      <c r="AQ1927" s="113" t="s">
        <v>1365</v>
      </c>
      <c r="AR1927" s="114" t="s">
        <v>1267</v>
      </c>
      <c r="AS1927" s="114"/>
      <c r="AT1927" s="107"/>
    </row>
    <row r="1928" spans="1:46" x14ac:dyDescent="0.25">
      <c r="A1928" s="106" t="s">
        <v>3416</v>
      </c>
      <c r="B1928" s="107" t="s">
        <v>1271</v>
      </c>
      <c r="C1928" s="107" t="s">
        <v>1257</v>
      </c>
      <c r="D1928" s="107" t="s">
        <v>21</v>
      </c>
      <c r="E1928" s="107" t="s">
        <v>22</v>
      </c>
      <c r="F1928" s="107" t="s">
        <v>23</v>
      </c>
      <c r="G1928" s="107" t="s">
        <v>557</v>
      </c>
      <c r="H1928" s="107" t="s">
        <v>1472</v>
      </c>
      <c r="I1928" s="107" t="s">
        <v>1620</v>
      </c>
      <c r="J1928" s="107" t="s">
        <v>1441</v>
      </c>
      <c r="K1928" s="107" t="s">
        <v>1446</v>
      </c>
      <c r="L1928" s="108">
        <v>8.4538087973478362</v>
      </c>
      <c r="M1928" s="93">
        <v>2.5</v>
      </c>
      <c r="N1928" s="108">
        <v>7.5935388163471247</v>
      </c>
      <c r="O1928" s="107" t="s">
        <v>3414</v>
      </c>
      <c r="P1928" s="107"/>
      <c r="Q1928" s="107" t="s">
        <v>1259</v>
      </c>
      <c r="R1928" s="107" t="s">
        <v>1472</v>
      </c>
      <c r="S1928" s="107"/>
      <c r="T1928" s="93">
        <v>2.8</v>
      </c>
      <c r="U1928" s="109">
        <v>30</v>
      </c>
      <c r="V1928" s="110">
        <v>45200</v>
      </c>
      <c r="W1928" s="110">
        <v>45930</v>
      </c>
      <c r="X1928" s="107" t="s">
        <v>4682</v>
      </c>
      <c r="Y1928" s="107"/>
      <c r="Z1928" s="107"/>
      <c r="AA1928" s="107"/>
      <c r="AB1928" s="107"/>
      <c r="AC1928" s="107"/>
      <c r="AD1928" s="107" t="s">
        <v>1331</v>
      </c>
      <c r="AE1928" s="110"/>
      <c r="AF1928" s="106"/>
      <c r="AG1928" s="108">
        <v>1.0472452133217203E-3</v>
      </c>
      <c r="AH1928" s="108">
        <v>1.0916236282976664E-3</v>
      </c>
      <c r="AI1928" s="108">
        <v>2.1280701096612957</v>
      </c>
      <c r="AJ1928" s="107" t="s">
        <v>26</v>
      </c>
      <c r="AK1928" s="97">
        <v>1.7127028512330533</v>
      </c>
      <c r="AL1928" s="108">
        <v>2.6223385463154322E-3</v>
      </c>
      <c r="AM1928" s="111"/>
      <c r="AN1928" s="112">
        <v>20</v>
      </c>
      <c r="AO1928" s="113" t="s">
        <v>1266</v>
      </c>
      <c r="AP1928" s="113" t="s">
        <v>1267</v>
      </c>
      <c r="AQ1928" s="113" t="s">
        <v>1365</v>
      </c>
      <c r="AR1928" s="114" t="s">
        <v>1267</v>
      </c>
      <c r="AS1928" s="114"/>
      <c r="AT1928" s="107"/>
    </row>
    <row r="1929" spans="1:46" x14ac:dyDescent="0.25">
      <c r="A1929" s="106" t="s">
        <v>3417</v>
      </c>
      <c r="B1929" s="107" t="s">
        <v>1256</v>
      </c>
      <c r="C1929" s="107" t="s">
        <v>1257</v>
      </c>
      <c r="D1929" s="107" t="s">
        <v>21</v>
      </c>
      <c r="E1929" s="107" t="s">
        <v>22</v>
      </c>
      <c r="F1929" s="107" t="s">
        <v>23</v>
      </c>
      <c r="G1929" s="107" t="s">
        <v>557</v>
      </c>
      <c r="H1929" s="107" t="s">
        <v>1472</v>
      </c>
      <c r="I1929" s="107" t="s">
        <v>1620</v>
      </c>
      <c r="J1929" s="107" t="s">
        <v>3377</v>
      </c>
      <c r="K1929" s="107" t="s">
        <v>1446</v>
      </c>
      <c r="L1929" s="108">
        <v>6.5223855588222222</v>
      </c>
      <c r="M1929" s="93">
        <v>1.9</v>
      </c>
      <c r="N1929" s="108">
        <v>5.8586595821325647</v>
      </c>
      <c r="O1929" s="107" t="s">
        <v>3418</v>
      </c>
      <c r="P1929" s="107"/>
      <c r="Q1929" s="107" t="s">
        <v>1259</v>
      </c>
      <c r="R1929" s="107" t="s">
        <v>1472</v>
      </c>
      <c r="S1929" s="107"/>
      <c r="T1929" s="93">
        <v>1.95</v>
      </c>
      <c r="U1929" s="109">
        <v>30</v>
      </c>
      <c r="V1929" s="110">
        <v>45200</v>
      </c>
      <c r="W1929" s="110">
        <v>45930</v>
      </c>
      <c r="X1929" s="107" t="s">
        <v>4682</v>
      </c>
      <c r="Y1929" s="107"/>
      <c r="Z1929" s="107"/>
      <c r="AA1929" s="107"/>
      <c r="AB1929" s="107"/>
      <c r="AC1929" s="107"/>
      <c r="AD1929" s="107" t="s">
        <v>1331</v>
      </c>
      <c r="AE1929" s="110"/>
      <c r="AF1929" s="106"/>
      <c r="AG1929" s="108">
        <v>8.0852034910836913E-4</v>
      </c>
      <c r="AH1929" s="108">
        <v>8.4278247904011512E-4</v>
      </c>
      <c r="AI1929" s="108">
        <v>2.3591302674519028</v>
      </c>
      <c r="AJ1929" s="107" t="s">
        <v>26</v>
      </c>
      <c r="AK1929" s="97">
        <v>-0.58566114791543311</v>
      </c>
      <c r="AL1929" s="108">
        <v>2.0245631586343115E-3</v>
      </c>
      <c r="AM1929" s="111"/>
      <c r="AN1929" s="112">
        <v>20</v>
      </c>
      <c r="AO1929" s="113" t="s">
        <v>1266</v>
      </c>
      <c r="AP1929" s="113" t="s">
        <v>1267</v>
      </c>
      <c r="AQ1929" s="113" t="s">
        <v>1365</v>
      </c>
      <c r="AR1929" s="114" t="s">
        <v>1267</v>
      </c>
      <c r="AS1929" s="114"/>
      <c r="AT1929" s="107"/>
    </row>
    <row r="1930" spans="1:46" x14ac:dyDescent="0.25">
      <c r="A1930" s="106" t="s">
        <v>3419</v>
      </c>
      <c r="B1930" s="107" t="s">
        <v>1269</v>
      </c>
      <c r="C1930" s="107" t="s">
        <v>1257</v>
      </c>
      <c r="D1930" s="107" t="s">
        <v>21</v>
      </c>
      <c r="E1930" s="107" t="s">
        <v>22</v>
      </c>
      <c r="F1930" s="107" t="s">
        <v>23</v>
      </c>
      <c r="G1930" s="107" t="s">
        <v>557</v>
      </c>
      <c r="H1930" s="107" t="s">
        <v>1472</v>
      </c>
      <c r="I1930" s="107" t="s">
        <v>1620</v>
      </c>
      <c r="J1930" s="107" t="s">
        <v>3377</v>
      </c>
      <c r="K1930" s="107" t="s">
        <v>1446</v>
      </c>
      <c r="L1930" s="108">
        <v>9.1657587292714329</v>
      </c>
      <c r="M1930" s="93">
        <v>2.2000000000000002</v>
      </c>
      <c r="N1930" s="108">
        <v>8.2330398475336342</v>
      </c>
      <c r="O1930" s="107" t="s">
        <v>3418</v>
      </c>
      <c r="P1930" s="107"/>
      <c r="Q1930" s="107" t="s">
        <v>1259</v>
      </c>
      <c r="R1930" s="107" t="s">
        <v>1472</v>
      </c>
      <c r="S1930" s="107"/>
      <c r="T1930" s="93">
        <v>1.95</v>
      </c>
      <c r="U1930" s="109">
        <v>30</v>
      </c>
      <c r="V1930" s="110">
        <v>45200</v>
      </c>
      <c r="W1930" s="110">
        <v>45930</v>
      </c>
      <c r="X1930" s="107" t="s">
        <v>4682</v>
      </c>
      <c r="Y1930" s="107"/>
      <c r="Z1930" s="107"/>
      <c r="AA1930" s="107"/>
      <c r="AB1930" s="107"/>
      <c r="AC1930" s="107"/>
      <c r="AD1930" s="107" t="s">
        <v>1331</v>
      </c>
      <c r="AE1930" s="110"/>
      <c r="AF1930" s="106"/>
      <c r="AG1930" s="108">
        <v>1.135615154528796E-3</v>
      </c>
      <c r="AH1930" s="108">
        <v>1.1837383638207248E-3</v>
      </c>
      <c r="AI1930" s="108">
        <v>3.3135394627734556</v>
      </c>
      <c r="AJ1930" s="107" t="s">
        <v>26</v>
      </c>
      <c r="AK1930" s="97">
        <v>-6.6827446693165768</v>
      </c>
      <c r="AL1930" s="108">
        <v>2.8436199617996871E-3</v>
      </c>
      <c r="AM1930" s="111"/>
      <c r="AN1930" s="112">
        <v>20</v>
      </c>
      <c r="AO1930" s="113" t="s">
        <v>1266</v>
      </c>
      <c r="AP1930" s="113" t="s">
        <v>1267</v>
      </c>
      <c r="AQ1930" s="113" t="s">
        <v>1365</v>
      </c>
      <c r="AR1930" s="114" t="s">
        <v>1267</v>
      </c>
      <c r="AS1930" s="114"/>
      <c r="AT1930" s="107"/>
    </row>
    <row r="1931" spans="1:46" x14ac:dyDescent="0.25">
      <c r="A1931" s="106" t="s">
        <v>3420</v>
      </c>
      <c r="B1931" s="107" t="s">
        <v>1271</v>
      </c>
      <c r="C1931" s="107" t="s">
        <v>1257</v>
      </c>
      <c r="D1931" s="107" t="s">
        <v>21</v>
      </c>
      <c r="E1931" s="107" t="s">
        <v>22</v>
      </c>
      <c r="F1931" s="107" t="s">
        <v>23</v>
      </c>
      <c r="G1931" s="107" t="s">
        <v>557</v>
      </c>
      <c r="H1931" s="107" t="s">
        <v>1472</v>
      </c>
      <c r="I1931" s="107" t="s">
        <v>1620</v>
      </c>
      <c r="J1931" s="107" t="s">
        <v>3377</v>
      </c>
      <c r="K1931" s="107" t="s">
        <v>1446</v>
      </c>
      <c r="L1931" s="108">
        <v>9.4270993995018006</v>
      </c>
      <c r="M1931" s="93">
        <v>2.8</v>
      </c>
      <c r="N1931" s="108">
        <v>8.4677861697247696</v>
      </c>
      <c r="O1931" s="107" t="s">
        <v>3418</v>
      </c>
      <c r="P1931" s="107"/>
      <c r="Q1931" s="107" t="s">
        <v>1259</v>
      </c>
      <c r="R1931" s="107" t="s">
        <v>1472</v>
      </c>
      <c r="S1931" s="107"/>
      <c r="T1931" s="93">
        <v>1.95</v>
      </c>
      <c r="U1931" s="109">
        <v>30</v>
      </c>
      <c r="V1931" s="110">
        <v>45200</v>
      </c>
      <c r="W1931" s="110">
        <v>45930</v>
      </c>
      <c r="X1931" s="107" t="s">
        <v>4682</v>
      </c>
      <c r="Y1931" s="107"/>
      <c r="Z1931" s="107"/>
      <c r="AA1931" s="107"/>
      <c r="AB1931" s="107"/>
      <c r="AC1931" s="107"/>
      <c r="AD1931" s="107" t="s">
        <v>1331</v>
      </c>
      <c r="AE1931" s="110"/>
      <c r="AF1931" s="106"/>
      <c r="AG1931" s="108">
        <v>1.1675006786923286E-3</v>
      </c>
      <c r="AH1931" s="108">
        <v>1.2169750796679766E-3</v>
      </c>
      <c r="AI1931" s="108">
        <v>3.4065762122265935</v>
      </c>
      <c r="AJ1931" s="107" t="s">
        <v>26</v>
      </c>
      <c r="AK1931" s="97">
        <v>-7.0943451478168571</v>
      </c>
      <c r="AL1931" s="108">
        <v>2.9234624266014971E-3</v>
      </c>
      <c r="AM1931" s="111"/>
      <c r="AN1931" s="112">
        <v>20</v>
      </c>
      <c r="AO1931" s="113" t="s">
        <v>1266</v>
      </c>
      <c r="AP1931" s="113" t="s">
        <v>1267</v>
      </c>
      <c r="AQ1931" s="113" t="s">
        <v>1365</v>
      </c>
      <c r="AR1931" s="114" t="s">
        <v>1267</v>
      </c>
      <c r="AS1931" s="114"/>
      <c r="AT1931" s="107"/>
    </row>
    <row r="1932" spans="1:46" x14ac:dyDescent="0.25">
      <c r="A1932" s="106" t="s">
        <v>3421</v>
      </c>
      <c r="B1932" s="107" t="s">
        <v>1256</v>
      </c>
      <c r="C1932" s="107" t="s">
        <v>1257</v>
      </c>
      <c r="D1932" s="107" t="s">
        <v>21</v>
      </c>
      <c r="E1932" s="107" t="s">
        <v>22</v>
      </c>
      <c r="F1932" s="107" t="s">
        <v>23</v>
      </c>
      <c r="G1932" s="107" t="s">
        <v>557</v>
      </c>
      <c r="H1932" s="107" t="s">
        <v>1489</v>
      </c>
      <c r="I1932" s="107" t="s">
        <v>1620</v>
      </c>
      <c r="J1932" s="107" t="s">
        <v>1441</v>
      </c>
      <c r="K1932" s="107" t="s">
        <v>1436</v>
      </c>
      <c r="L1932" s="108">
        <v>6.1084267798232164</v>
      </c>
      <c r="M1932" s="93">
        <v>1.75</v>
      </c>
      <c r="N1932" s="108">
        <v>5.5108027858942066</v>
      </c>
      <c r="O1932" s="107" t="s">
        <v>3422</v>
      </c>
      <c r="P1932" s="107"/>
      <c r="Q1932" s="107" t="s">
        <v>1259</v>
      </c>
      <c r="R1932" s="107" t="s">
        <v>1489</v>
      </c>
      <c r="S1932" s="107"/>
      <c r="T1932" s="93">
        <v>2.8</v>
      </c>
      <c r="U1932" s="109">
        <v>30</v>
      </c>
      <c r="V1932" s="110">
        <v>45200</v>
      </c>
      <c r="W1932" s="110">
        <v>45930</v>
      </c>
      <c r="X1932" s="107" t="s">
        <v>4682</v>
      </c>
      <c r="Y1932" s="107"/>
      <c r="Z1932" s="107"/>
      <c r="AA1932" s="107"/>
      <c r="AB1932" s="107"/>
      <c r="AC1932" s="107"/>
      <c r="AD1932" s="107" t="s">
        <v>1331</v>
      </c>
      <c r="AE1932" s="110"/>
      <c r="AF1932" s="106"/>
      <c r="AG1932" s="108">
        <v>7.7772711259395757E-4</v>
      </c>
      <c r="AH1932" s="108">
        <v>8.0913987069115227E-4</v>
      </c>
      <c r="AI1932" s="108">
        <v>1.5635552419431051</v>
      </c>
      <c r="AJ1932" s="107" t="s">
        <v>26</v>
      </c>
      <c r="AK1932" s="97">
        <v>10.111869224109489</v>
      </c>
      <c r="AL1932" s="108">
        <v>1.8980647116311736E-3</v>
      </c>
      <c r="AM1932" s="111"/>
      <c r="AN1932" s="112">
        <v>20</v>
      </c>
      <c r="AO1932" s="113" t="s">
        <v>1266</v>
      </c>
      <c r="AP1932" s="113" t="s">
        <v>1267</v>
      </c>
      <c r="AQ1932" s="113" t="s">
        <v>1365</v>
      </c>
      <c r="AR1932" s="114" t="s">
        <v>1267</v>
      </c>
      <c r="AS1932" s="114"/>
      <c r="AT1932" s="107"/>
    </row>
    <row r="1933" spans="1:46" x14ac:dyDescent="0.25">
      <c r="A1933" s="106" t="s">
        <v>3423</v>
      </c>
      <c r="B1933" s="107" t="s">
        <v>1269</v>
      </c>
      <c r="C1933" s="107" t="s">
        <v>1257</v>
      </c>
      <c r="D1933" s="107" t="s">
        <v>21</v>
      </c>
      <c r="E1933" s="107" t="s">
        <v>22</v>
      </c>
      <c r="F1933" s="107" t="s">
        <v>23</v>
      </c>
      <c r="G1933" s="107" t="s">
        <v>557</v>
      </c>
      <c r="H1933" s="107" t="s">
        <v>1489</v>
      </c>
      <c r="I1933" s="107" t="s">
        <v>1620</v>
      </c>
      <c r="J1933" s="107" t="s">
        <v>1441</v>
      </c>
      <c r="K1933" s="107" t="s">
        <v>1436</v>
      </c>
      <c r="L1933" s="108">
        <v>6.9971812015092878</v>
      </c>
      <c r="M1933" s="93">
        <v>2</v>
      </c>
      <c r="N1933" s="108">
        <v>6.3126050370370361</v>
      </c>
      <c r="O1933" s="107" t="s">
        <v>3422</v>
      </c>
      <c r="P1933" s="107"/>
      <c r="Q1933" s="107" t="s">
        <v>1259</v>
      </c>
      <c r="R1933" s="107" t="s">
        <v>1489</v>
      </c>
      <c r="S1933" s="107"/>
      <c r="T1933" s="93">
        <v>2.8</v>
      </c>
      <c r="U1933" s="109">
        <v>30</v>
      </c>
      <c r="V1933" s="110">
        <v>45200</v>
      </c>
      <c r="W1933" s="110">
        <v>45930</v>
      </c>
      <c r="X1933" s="107" t="s">
        <v>4682</v>
      </c>
      <c r="Y1933" s="107"/>
      <c r="Z1933" s="107"/>
      <c r="AA1933" s="107"/>
      <c r="AB1933" s="107"/>
      <c r="AC1933" s="107"/>
      <c r="AD1933" s="107" t="s">
        <v>1331</v>
      </c>
      <c r="AE1933" s="110"/>
      <c r="AF1933" s="106"/>
      <c r="AG1933" s="108">
        <v>8.892155268266453E-4</v>
      </c>
      <c r="AH1933" s="108">
        <v>9.2513135358406778E-4</v>
      </c>
      <c r="AI1933" s="108">
        <v>1.7876933639998744</v>
      </c>
      <c r="AJ1933" s="107" t="s">
        <v>26</v>
      </c>
      <c r="AK1933" s="97">
        <v>6.0470043602060004</v>
      </c>
      <c r="AL1933" s="108">
        <v>2.1701552963415251E-3</v>
      </c>
      <c r="AM1933" s="111"/>
      <c r="AN1933" s="112">
        <v>20</v>
      </c>
      <c r="AO1933" s="113" t="s">
        <v>1266</v>
      </c>
      <c r="AP1933" s="113" t="s">
        <v>1267</v>
      </c>
      <c r="AQ1933" s="113" t="s">
        <v>1365</v>
      </c>
      <c r="AR1933" s="114" t="s">
        <v>1267</v>
      </c>
      <c r="AS1933" s="114"/>
      <c r="AT1933" s="107"/>
    </row>
    <row r="1934" spans="1:46" x14ac:dyDescent="0.25">
      <c r="A1934" s="106" t="s">
        <v>3424</v>
      </c>
      <c r="B1934" s="107" t="s">
        <v>1271</v>
      </c>
      <c r="C1934" s="107" t="s">
        <v>1257</v>
      </c>
      <c r="D1934" s="107" t="s">
        <v>21</v>
      </c>
      <c r="E1934" s="107" t="s">
        <v>22</v>
      </c>
      <c r="F1934" s="107" t="s">
        <v>23</v>
      </c>
      <c r="G1934" s="107" t="s">
        <v>557</v>
      </c>
      <c r="H1934" s="107" t="s">
        <v>1489</v>
      </c>
      <c r="I1934" s="107" t="s">
        <v>1620</v>
      </c>
      <c r="J1934" s="107" t="s">
        <v>1441</v>
      </c>
      <c r="K1934" s="107" t="s">
        <v>1436</v>
      </c>
      <c r="L1934" s="108">
        <v>7.0575875603425136</v>
      </c>
      <c r="M1934" s="93">
        <v>2.5</v>
      </c>
      <c r="N1934" s="108">
        <v>6.3671014798270891</v>
      </c>
      <c r="O1934" s="107" t="s">
        <v>3422</v>
      </c>
      <c r="P1934" s="107"/>
      <c r="Q1934" s="107" t="s">
        <v>1259</v>
      </c>
      <c r="R1934" s="107" t="s">
        <v>1489</v>
      </c>
      <c r="S1934" s="107"/>
      <c r="T1934" s="93">
        <v>2.8</v>
      </c>
      <c r="U1934" s="109">
        <v>30</v>
      </c>
      <c r="V1934" s="110">
        <v>45200</v>
      </c>
      <c r="W1934" s="110">
        <v>45930</v>
      </c>
      <c r="X1934" s="107" t="s">
        <v>4682</v>
      </c>
      <c r="Y1934" s="107"/>
      <c r="Z1934" s="107"/>
      <c r="AA1934" s="107"/>
      <c r="AB1934" s="107"/>
      <c r="AC1934" s="107"/>
      <c r="AD1934" s="107" t="s">
        <v>1331</v>
      </c>
      <c r="AE1934" s="110"/>
      <c r="AF1934" s="106"/>
      <c r="AG1934" s="108">
        <v>8.9744068478751131E-4</v>
      </c>
      <c r="AH1934" s="108">
        <v>9.3368872948250078E-4</v>
      </c>
      <c r="AI1934" s="108">
        <v>1.8042293554000308</v>
      </c>
      <c r="AJ1934" s="107" t="s">
        <v>26</v>
      </c>
      <c r="AK1934" s="97">
        <v>5.7871188261091069</v>
      </c>
      <c r="AL1934" s="108">
        <v>2.1902290237714988E-3</v>
      </c>
      <c r="AM1934" s="111"/>
      <c r="AN1934" s="112">
        <v>20</v>
      </c>
      <c r="AO1934" s="113" t="s">
        <v>1266</v>
      </c>
      <c r="AP1934" s="113" t="s">
        <v>1267</v>
      </c>
      <c r="AQ1934" s="113" t="s">
        <v>1365</v>
      </c>
      <c r="AR1934" s="114" t="s">
        <v>1267</v>
      </c>
      <c r="AS1934" s="114"/>
      <c r="AT1934" s="107"/>
    </row>
    <row r="1935" spans="1:46" x14ac:dyDescent="0.25">
      <c r="A1935" s="106" t="s">
        <v>3425</v>
      </c>
      <c r="B1935" s="107" t="s">
        <v>1256</v>
      </c>
      <c r="C1935" s="107" t="s">
        <v>1257</v>
      </c>
      <c r="D1935" s="107" t="s">
        <v>21</v>
      </c>
      <c r="E1935" s="107" t="s">
        <v>22</v>
      </c>
      <c r="F1935" s="107" t="s">
        <v>23</v>
      </c>
      <c r="G1935" s="107" t="s">
        <v>557</v>
      </c>
      <c r="H1935" s="107" t="s">
        <v>1489</v>
      </c>
      <c r="I1935" s="107" t="s">
        <v>1620</v>
      </c>
      <c r="J1935" s="107" t="s">
        <v>3377</v>
      </c>
      <c r="K1935" s="107" t="s">
        <v>1436</v>
      </c>
      <c r="L1935" s="108">
        <v>5.8396368750174723</v>
      </c>
      <c r="M1935" s="93">
        <v>1.9</v>
      </c>
      <c r="N1935" s="108">
        <v>5.2683102080808073</v>
      </c>
      <c r="O1935" s="107" t="s">
        <v>3426</v>
      </c>
      <c r="P1935" s="107"/>
      <c r="Q1935" s="107" t="s">
        <v>1259</v>
      </c>
      <c r="R1935" s="107" t="s">
        <v>1489</v>
      </c>
      <c r="S1935" s="107"/>
      <c r="T1935" s="93">
        <v>1.95</v>
      </c>
      <c r="U1935" s="109">
        <v>30</v>
      </c>
      <c r="V1935" s="110">
        <v>45200</v>
      </c>
      <c r="W1935" s="110">
        <v>45930</v>
      </c>
      <c r="X1935" s="107" t="s">
        <v>4682</v>
      </c>
      <c r="Y1935" s="107"/>
      <c r="Z1935" s="107"/>
      <c r="AA1935" s="107"/>
      <c r="AB1935" s="107"/>
      <c r="AC1935" s="107"/>
      <c r="AD1935" s="107" t="s">
        <v>1331</v>
      </c>
      <c r="AE1935" s="110"/>
      <c r="AF1935" s="106"/>
      <c r="AG1935" s="108">
        <v>7.4236741540272509E-4</v>
      </c>
      <c r="AH1935" s="108">
        <v>7.7235197896192368E-4</v>
      </c>
      <c r="AI1935" s="108">
        <v>2.1430303014323213</v>
      </c>
      <c r="AJ1935" s="107" t="s">
        <v>26</v>
      </c>
      <c r="AK1935" s="97">
        <v>1.3452963328964416</v>
      </c>
      <c r="AL1935" s="108">
        <v>1.8117683843386957E-3</v>
      </c>
      <c r="AM1935" s="111"/>
      <c r="AN1935" s="112">
        <v>20</v>
      </c>
      <c r="AO1935" s="113" t="s">
        <v>1266</v>
      </c>
      <c r="AP1935" s="113" t="s">
        <v>1267</v>
      </c>
      <c r="AQ1935" s="113" t="s">
        <v>1365</v>
      </c>
      <c r="AR1935" s="114" t="s">
        <v>1267</v>
      </c>
      <c r="AS1935" s="114"/>
      <c r="AT1935" s="107"/>
    </row>
    <row r="1936" spans="1:46" x14ac:dyDescent="0.25">
      <c r="A1936" s="106" t="s">
        <v>3427</v>
      </c>
      <c r="B1936" s="107" t="s">
        <v>1269</v>
      </c>
      <c r="C1936" s="107" t="s">
        <v>1257</v>
      </c>
      <c r="D1936" s="107" t="s">
        <v>21</v>
      </c>
      <c r="E1936" s="107" t="s">
        <v>22</v>
      </c>
      <c r="F1936" s="107" t="s">
        <v>23</v>
      </c>
      <c r="G1936" s="107" t="s">
        <v>557</v>
      </c>
      <c r="H1936" s="107" t="s">
        <v>1489</v>
      </c>
      <c r="I1936" s="107" t="s">
        <v>1620</v>
      </c>
      <c r="J1936" s="107" t="s">
        <v>3377</v>
      </c>
      <c r="K1936" s="107" t="s">
        <v>1436</v>
      </c>
      <c r="L1936" s="108">
        <v>8.4057283625625878</v>
      </c>
      <c r="M1936" s="93">
        <v>2.2000000000000002</v>
      </c>
      <c r="N1936" s="108">
        <v>7.5833455892255888</v>
      </c>
      <c r="O1936" s="107" t="s">
        <v>3426</v>
      </c>
      <c r="P1936" s="107"/>
      <c r="Q1936" s="107" t="s">
        <v>1259</v>
      </c>
      <c r="R1936" s="107" t="s">
        <v>1489</v>
      </c>
      <c r="S1936" s="107"/>
      <c r="T1936" s="93">
        <v>1.95</v>
      </c>
      <c r="U1936" s="109">
        <v>30</v>
      </c>
      <c r="V1936" s="110">
        <v>45200</v>
      </c>
      <c r="W1936" s="110">
        <v>45930</v>
      </c>
      <c r="X1936" s="107" t="s">
        <v>4682</v>
      </c>
      <c r="Y1936" s="107"/>
      <c r="Z1936" s="107"/>
      <c r="AA1936" s="107"/>
      <c r="AB1936" s="107"/>
      <c r="AC1936" s="107"/>
      <c r="AD1936" s="107" t="s">
        <v>1331</v>
      </c>
      <c r="AE1936" s="110"/>
      <c r="AF1936" s="106"/>
      <c r="AG1936" s="108">
        <v>1.0680964317376176E-3</v>
      </c>
      <c r="AH1936" s="108">
        <v>1.1112373410505833E-3</v>
      </c>
      <c r="AI1936" s="108">
        <v>3.0833290505129716</v>
      </c>
      <c r="AJ1936" s="107" t="s">
        <v>26</v>
      </c>
      <c r="AK1936" s="97">
        <v>-5.868341143261901</v>
      </c>
      <c r="AL1936" s="108">
        <v>2.606719134348586E-3</v>
      </c>
      <c r="AM1936" s="111"/>
      <c r="AN1936" s="112">
        <v>20</v>
      </c>
      <c r="AO1936" s="113" t="s">
        <v>1266</v>
      </c>
      <c r="AP1936" s="113" t="s">
        <v>1267</v>
      </c>
      <c r="AQ1936" s="113" t="s">
        <v>1365</v>
      </c>
      <c r="AR1936" s="114" t="s">
        <v>1267</v>
      </c>
      <c r="AS1936" s="114"/>
      <c r="AT1936" s="107"/>
    </row>
    <row r="1937" spans="1:46" x14ac:dyDescent="0.25">
      <c r="A1937" s="106" t="s">
        <v>3428</v>
      </c>
      <c r="B1937" s="107" t="s">
        <v>1271</v>
      </c>
      <c r="C1937" s="107" t="s">
        <v>1257</v>
      </c>
      <c r="D1937" s="107" t="s">
        <v>21</v>
      </c>
      <c r="E1937" s="107" t="s">
        <v>22</v>
      </c>
      <c r="F1937" s="107" t="s">
        <v>23</v>
      </c>
      <c r="G1937" s="107" t="s">
        <v>557</v>
      </c>
      <c r="H1937" s="107" t="s">
        <v>1489</v>
      </c>
      <c r="I1937" s="107" t="s">
        <v>1620</v>
      </c>
      <c r="J1937" s="107" t="s">
        <v>3377</v>
      </c>
      <c r="K1937" s="107" t="s">
        <v>1436</v>
      </c>
      <c r="L1937" s="108">
        <v>7.4855002287079042</v>
      </c>
      <c r="M1937" s="93">
        <v>2.8</v>
      </c>
      <c r="N1937" s="108">
        <v>6.7531488877679706</v>
      </c>
      <c r="O1937" s="107" t="s">
        <v>3426</v>
      </c>
      <c r="P1937" s="107"/>
      <c r="Q1937" s="107" t="s">
        <v>1259</v>
      </c>
      <c r="R1937" s="107" t="s">
        <v>1489</v>
      </c>
      <c r="S1937" s="107"/>
      <c r="T1937" s="93">
        <v>1.95</v>
      </c>
      <c r="U1937" s="109">
        <v>30</v>
      </c>
      <c r="V1937" s="110">
        <v>45200</v>
      </c>
      <c r="W1937" s="110">
        <v>45930</v>
      </c>
      <c r="X1937" s="107" t="s">
        <v>4682</v>
      </c>
      <c r="Y1937" s="107"/>
      <c r="Z1937" s="107"/>
      <c r="AA1937" s="107"/>
      <c r="AB1937" s="107"/>
      <c r="AC1937" s="107"/>
      <c r="AD1937" s="107" t="s">
        <v>1331</v>
      </c>
      <c r="AE1937" s="110"/>
      <c r="AF1937" s="106"/>
      <c r="AG1937" s="108">
        <v>9.5150167722954653E-4</v>
      </c>
      <c r="AH1937" s="108">
        <v>9.8993327043477367E-4</v>
      </c>
      <c r="AI1937" s="108">
        <v>2.7467489599613009</v>
      </c>
      <c r="AJ1937" s="107" t="s">
        <v>26</v>
      </c>
      <c r="AK1937" s="97">
        <v>-3.8537532461116637</v>
      </c>
      <c r="AL1937" s="108">
        <v>2.322166383763678E-3</v>
      </c>
      <c r="AM1937" s="111"/>
      <c r="AN1937" s="112">
        <v>20</v>
      </c>
      <c r="AO1937" s="113" t="s">
        <v>1266</v>
      </c>
      <c r="AP1937" s="113" t="s">
        <v>1267</v>
      </c>
      <c r="AQ1937" s="113" t="s">
        <v>1365</v>
      </c>
      <c r="AR1937" s="114" t="s">
        <v>1267</v>
      </c>
      <c r="AS1937" s="114"/>
      <c r="AT1937" s="107"/>
    </row>
    <row r="1938" spans="1:46" x14ac:dyDescent="0.25">
      <c r="A1938" s="106" t="s">
        <v>3429</v>
      </c>
      <c r="B1938" s="107" t="s">
        <v>1256</v>
      </c>
      <c r="C1938" s="107" t="s">
        <v>1257</v>
      </c>
      <c r="D1938" s="107" t="s">
        <v>21</v>
      </c>
      <c r="E1938" s="107" t="s">
        <v>22</v>
      </c>
      <c r="F1938" s="107" t="s">
        <v>23</v>
      </c>
      <c r="G1938" s="107" t="s">
        <v>557</v>
      </c>
      <c r="H1938" s="107" t="s">
        <v>1489</v>
      </c>
      <c r="I1938" s="107" t="s">
        <v>1620</v>
      </c>
      <c r="J1938" s="107" t="s">
        <v>1441</v>
      </c>
      <c r="K1938" s="107" t="s">
        <v>1446</v>
      </c>
      <c r="L1938" s="108">
        <v>7.9379098060046687</v>
      </c>
      <c r="M1938" s="93">
        <v>1.75</v>
      </c>
      <c r="N1938" s="108">
        <v>7.1612965252525251</v>
      </c>
      <c r="O1938" s="107" t="s">
        <v>3430</v>
      </c>
      <c r="P1938" s="107"/>
      <c r="Q1938" s="107" t="s">
        <v>1259</v>
      </c>
      <c r="R1938" s="107" t="s">
        <v>1489</v>
      </c>
      <c r="S1938" s="107"/>
      <c r="T1938" s="93">
        <v>2.8</v>
      </c>
      <c r="U1938" s="109">
        <v>30</v>
      </c>
      <c r="V1938" s="110">
        <v>45200</v>
      </c>
      <c r="W1938" s="110">
        <v>45930</v>
      </c>
      <c r="X1938" s="107" t="s">
        <v>4682</v>
      </c>
      <c r="Y1938" s="107"/>
      <c r="Z1938" s="107"/>
      <c r="AA1938" s="107"/>
      <c r="AB1938" s="107"/>
      <c r="AC1938" s="107"/>
      <c r="AD1938" s="107" t="s">
        <v>1331</v>
      </c>
      <c r="AE1938" s="110"/>
      <c r="AF1938" s="106"/>
      <c r="AG1938" s="108">
        <v>1.0078482514053234E-3</v>
      </c>
      <c r="AH1938" s="108">
        <v>1.048555708825038E-3</v>
      </c>
      <c r="AI1938" s="108">
        <v>2.0261945238248456</v>
      </c>
      <c r="AJ1938" s="107" t="s">
        <v>26</v>
      </c>
      <c r="AK1938" s="97">
        <v>2.7092607650673428</v>
      </c>
      <c r="AL1938" s="108">
        <v>2.4596817697293818E-3</v>
      </c>
      <c r="AM1938" s="111"/>
      <c r="AN1938" s="112">
        <v>20</v>
      </c>
      <c r="AO1938" s="113" t="s">
        <v>1266</v>
      </c>
      <c r="AP1938" s="113" t="s">
        <v>1267</v>
      </c>
      <c r="AQ1938" s="113" t="s">
        <v>1365</v>
      </c>
      <c r="AR1938" s="114" t="s">
        <v>1267</v>
      </c>
      <c r="AS1938" s="114"/>
      <c r="AT1938" s="107"/>
    </row>
    <row r="1939" spans="1:46" x14ac:dyDescent="0.25">
      <c r="A1939" s="106" t="s">
        <v>3431</v>
      </c>
      <c r="B1939" s="107" t="s">
        <v>1269</v>
      </c>
      <c r="C1939" s="107" t="s">
        <v>1257</v>
      </c>
      <c r="D1939" s="107" t="s">
        <v>21</v>
      </c>
      <c r="E1939" s="107" t="s">
        <v>22</v>
      </c>
      <c r="F1939" s="107" t="s">
        <v>23</v>
      </c>
      <c r="G1939" s="107" t="s">
        <v>557</v>
      </c>
      <c r="H1939" s="107" t="s">
        <v>1489</v>
      </c>
      <c r="I1939" s="107" t="s">
        <v>1620</v>
      </c>
      <c r="J1939" s="107" t="s">
        <v>1441</v>
      </c>
      <c r="K1939" s="107" t="s">
        <v>1446</v>
      </c>
      <c r="L1939" s="108">
        <v>9.9680753783753371</v>
      </c>
      <c r="M1939" s="93">
        <v>2</v>
      </c>
      <c r="N1939" s="108">
        <v>8.9928388348045392</v>
      </c>
      <c r="O1939" s="107" t="s">
        <v>3430</v>
      </c>
      <c r="P1939" s="107"/>
      <c r="Q1939" s="107" t="s">
        <v>1259</v>
      </c>
      <c r="R1939" s="107" t="s">
        <v>1489</v>
      </c>
      <c r="S1939" s="107"/>
      <c r="T1939" s="93">
        <v>2.8</v>
      </c>
      <c r="U1939" s="109">
        <v>30</v>
      </c>
      <c r="V1939" s="110">
        <v>45200</v>
      </c>
      <c r="W1939" s="110">
        <v>45930</v>
      </c>
      <c r="X1939" s="107" t="s">
        <v>4682</v>
      </c>
      <c r="Y1939" s="107"/>
      <c r="Z1939" s="107"/>
      <c r="AA1939" s="107"/>
      <c r="AB1939" s="107"/>
      <c r="AC1939" s="107"/>
      <c r="AD1939" s="107" t="s">
        <v>1331</v>
      </c>
      <c r="AE1939" s="110"/>
      <c r="AF1939" s="106"/>
      <c r="AG1939" s="108">
        <v>1.2660729241798241E-3</v>
      </c>
      <c r="AH1939" s="108">
        <v>1.3172101956683039E-3</v>
      </c>
      <c r="AI1939" s="108">
        <v>2.5453336076726347</v>
      </c>
      <c r="AJ1939" s="107" t="s">
        <v>26</v>
      </c>
      <c r="AK1939" s="97">
        <v>-2.3933744087558866</v>
      </c>
      <c r="AL1939" s="108">
        <v>3.0898862863638398E-3</v>
      </c>
      <c r="AM1939" s="111"/>
      <c r="AN1939" s="112">
        <v>20</v>
      </c>
      <c r="AO1939" s="113" t="s">
        <v>1266</v>
      </c>
      <c r="AP1939" s="113" t="s">
        <v>1267</v>
      </c>
      <c r="AQ1939" s="113" t="s">
        <v>1365</v>
      </c>
      <c r="AR1939" s="114" t="s">
        <v>1267</v>
      </c>
      <c r="AS1939" s="114"/>
      <c r="AT1939" s="107"/>
    </row>
    <row r="1940" spans="1:46" x14ac:dyDescent="0.25">
      <c r="A1940" s="106" t="s">
        <v>3432</v>
      </c>
      <c r="B1940" s="107" t="s">
        <v>1271</v>
      </c>
      <c r="C1940" s="107" t="s">
        <v>1257</v>
      </c>
      <c r="D1940" s="107" t="s">
        <v>21</v>
      </c>
      <c r="E1940" s="107" t="s">
        <v>22</v>
      </c>
      <c r="F1940" s="107" t="s">
        <v>23</v>
      </c>
      <c r="G1940" s="107" t="s">
        <v>557</v>
      </c>
      <c r="H1940" s="107" t="s">
        <v>1489</v>
      </c>
      <c r="I1940" s="107" t="s">
        <v>1620</v>
      </c>
      <c r="J1940" s="107" t="s">
        <v>1441</v>
      </c>
      <c r="K1940" s="107" t="s">
        <v>1446</v>
      </c>
      <c r="L1940" s="108">
        <v>9.26901228474512</v>
      </c>
      <c r="M1940" s="93">
        <v>2.5</v>
      </c>
      <c r="N1940" s="108">
        <v>8.3621692724520678</v>
      </c>
      <c r="O1940" s="107" t="s">
        <v>3430</v>
      </c>
      <c r="P1940" s="107"/>
      <c r="Q1940" s="107" t="s">
        <v>1259</v>
      </c>
      <c r="R1940" s="107" t="s">
        <v>1489</v>
      </c>
      <c r="S1940" s="107"/>
      <c r="T1940" s="93">
        <v>2.8</v>
      </c>
      <c r="U1940" s="109">
        <v>30</v>
      </c>
      <c r="V1940" s="110">
        <v>45200</v>
      </c>
      <c r="W1940" s="110">
        <v>45930</v>
      </c>
      <c r="X1940" s="107" t="s">
        <v>4682</v>
      </c>
      <c r="Y1940" s="107"/>
      <c r="Z1940" s="107"/>
      <c r="AA1940" s="107"/>
      <c r="AB1940" s="107"/>
      <c r="AC1940" s="107"/>
      <c r="AD1940" s="107" t="s">
        <v>1331</v>
      </c>
      <c r="AE1940" s="110"/>
      <c r="AF1940" s="106"/>
      <c r="AG1940" s="108">
        <v>1.1781104814976124E-3</v>
      </c>
      <c r="AH1940" s="108">
        <v>1.2256949092072523E-3</v>
      </c>
      <c r="AI1940" s="108">
        <v>2.3684924816237127</v>
      </c>
      <c r="AJ1940" s="107" t="s">
        <v>26</v>
      </c>
      <c r="AK1940" s="97">
        <v>-0.90640104002176036</v>
      </c>
      <c r="AL1940" s="108">
        <v>2.875211491438497E-3</v>
      </c>
      <c r="AM1940" s="111"/>
      <c r="AN1940" s="112">
        <v>20</v>
      </c>
      <c r="AO1940" s="113" t="s">
        <v>1266</v>
      </c>
      <c r="AP1940" s="113" t="s">
        <v>1267</v>
      </c>
      <c r="AQ1940" s="113" t="s">
        <v>1365</v>
      </c>
      <c r="AR1940" s="114" t="s">
        <v>1267</v>
      </c>
      <c r="AS1940" s="114"/>
      <c r="AT1940" s="107"/>
    </row>
    <row r="1941" spans="1:46" x14ac:dyDescent="0.25">
      <c r="A1941" s="106" t="s">
        <v>3433</v>
      </c>
      <c r="B1941" s="107" t="s">
        <v>1256</v>
      </c>
      <c r="C1941" s="107" t="s">
        <v>1257</v>
      </c>
      <c r="D1941" s="107" t="s">
        <v>21</v>
      </c>
      <c r="E1941" s="107" t="s">
        <v>22</v>
      </c>
      <c r="F1941" s="107" t="s">
        <v>23</v>
      </c>
      <c r="G1941" s="107" t="s">
        <v>557</v>
      </c>
      <c r="H1941" s="107" t="s">
        <v>1489</v>
      </c>
      <c r="I1941" s="107" t="s">
        <v>1620</v>
      </c>
      <c r="J1941" s="107" t="s">
        <v>3377</v>
      </c>
      <c r="K1941" s="107" t="s">
        <v>1446</v>
      </c>
      <c r="L1941" s="108">
        <v>8.1138276163202985</v>
      </c>
      <c r="M1941" s="93">
        <v>1.9</v>
      </c>
      <c r="N1941" s="108">
        <v>7.320003242074927</v>
      </c>
      <c r="O1941" s="107" t="s">
        <v>3434</v>
      </c>
      <c r="P1941" s="107"/>
      <c r="Q1941" s="107" t="s">
        <v>1259</v>
      </c>
      <c r="R1941" s="107" t="s">
        <v>1489</v>
      </c>
      <c r="S1941" s="107"/>
      <c r="T1941" s="93">
        <v>1.95</v>
      </c>
      <c r="U1941" s="109">
        <v>30</v>
      </c>
      <c r="V1941" s="110">
        <v>45200</v>
      </c>
      <c r="W1941" s="110">
        <v>45930</v>
      </c>
      <c r="X1941" s="107" t="s">
        <v>4682</v>
      </c>
      <c r="Y1941" s="107"/>
      <c r="Z1941" s="107"/>
      <c r="AA1941" s="107"/>
      <c r="AB1941" s="107"/>
      <c r="AC1941" s="107"/>
      <c r="AD1941" s="107" t="s">
        <v>1331</v>
      </c>
      <c r="AE1941" s="110"/>
      <c r="AF1941" s="106"/>
      <c r="AG1941" s="108">
        <v>1.0319695023349815E-3</v>
      </c>
      <c r="AH1941" s="108">
        <v>1.0736512282457714E-3</v>
      </c>
      <c r="AI1941" s="108">
        <v>2.9790395803648853</v>
      </c>
      <c r="AJ1941" s="107" t="s">
        <v>26</v>
      </c>
      <c r="AK1941" s="97">
        <v>-5.292793931996397</v>
      </c>
      <c r="AL1941" s="108">
        <v>2.51855035544357E-3</v>
      </c>
      <c r="AM1941" s="111"/>
      <c r="AN1941" s="112">
        <v>20</v>
      </c>
      <c r="AO1941" s="113" t="s">
        <v>1266</v>
      </c>
      <c r="AP1941" s="113" t="s">
        <v>1267</v>
      </c>
      <c r="AQ1941" s="113" t="s">
        <v>1365</v>
      </c>
      <c r="AR1941" s="114" t="s">
        <v>1267</v>
      </c>
      <c r="AS1941" s="114"/>
      <c r="AT1941" s="107"/>
    </row>
    <row r="1942" spans="1:46" x14ac:dyDescent="0.25">
      <c r="A1942" s="106" t="s">
        <v>3435</v>
      </c>
      <c r="B1942" s="107" t="s">
        <v>1269</v>
      </c>
      <c r="C1942" s="107" t="s">
        <v>1257</v>
      </c>
      <c r="D1942" s="107" t="s">
        <v>21</v>
      </c>
      <c r="E1942" s="107" t="s">
        <v>22</v>
      </c>
      <c r="F1942" s="107" t="s">
        <v>23</v>
      </c>
      <c r="G1942" s="107" t="s">
        <v>557</v>
      </c>
      <c r="H1942" s="107" t="s">
        <v>1489</v>
      </c>
      <c r="I1942" s="107" t="s">
        <v>1620</v>
      </c>
      <c r="J1942" s="107" t="s">
        <v>3377</v>
      </c>
      <c r="K1942" s="107" t="s">
        <v>1446</v>
      </c>
      <c r="L1942" s="108">
        <v>10.636477071018383</v>
      </c>
      <c r="M1942" s="93">
        <v>2.2000000000000002</v>
      </c>
      <c r="N1942" s="108">
        <v>9.5958467847533644</v>
      </c>
      <c r="O1942" s="107" t="s">
        <v>3434</v>
      </c>
      <c r="P1942" s="107"/>
      <c r="Q1942" s="107" t="s">
        <v>1259</v>
      </c>
      <c r="R1942" s="107" t="s">
        <v>1489</v>
      </c>
      <c r="S1942" s="107"/>
      <c r="T1942" s="93">
        <v>1.95</v>
      </c>
      <c r="U1942" s="109">
        <v>30</v>
      </c>
      <c r="V1942" s="110">
        <v>45200</v>
      </c>
      <c r="W1942" s="110">
        <v>45930</v>
      </c>
      <c r="X1942" s="107" t="s">
        <v>4682</v>
      </c>
      <c r="Y1942" s="107"/>
      <c r="Z1942" s="107"/>
      <c r="AA1942" s="107"/>
      <c r="AB1942" s="107"/>
      <c r="AC1942" s="107"/>
      <c r="AD1942" s="107" t="s">
        <v>1331</v>
      </c>
      <c r="AE1942" s="110"/>
      <c r="AF1942" s="106"/>
      <c r="AG1942" s="108">
        <v>1.3521260056276513E-3</v>
      </c>
      <c r="AH1942" s="108">
        <v>1.4067390009108473E-3</v>
      </c>
      <c r="AI1942" s="108">
        <v>3.9032518686757931</v>
      </c>
      <c r="AJ1942" s="107" t="s">
        <v>26</v>
      </c>
      <c r="AK1942" s="97">
        <v>-9.3218705861200828</v>
      </c>
      <c r="AL1942" s="108">
        <v>3.2999012319383523E-3</v>
      </c>
      <c r="AM1942" s="111"/>
      <c r="AN1942" s="112">
        <v>20</v>
      </c>
      <c r="AO1942" s="113" t="s">
        <v>1266</v>
      </c>
      <c r="AP1942" s="113" t="s">
        <v>1267</v>
      </c>
      <c r="AQ1942" s="113" t="s">
        <v>1365</v>
      </c>
      <c r="AR1942" s="114" t="s">
        <v>1267</v>
      </c>
      <c r="AS1942" s="114"/>
      <c r="AT1942" s="107"/>
    </row>
    <row r="1943" spans="1:46" x14ac:dyDescent="0.25">
      <c r="A1943" s="106" t="s">
        <v>3436</v>
      </c>
      <c r="B1943" s="107" t="s">
        <v>1271</v>
      </c>
      <c r="C1943" s="107" t="s">
        <v>1257</v>
      </c>
      <c r="D1943" s="107" t="s">
        <v>21</v>
      </c>
      <c r="E1943" s="107" t="s">
        <v>22</v>
      </c>
      <c r="F1943" s="107" t="s">
        <v>23</v>
      </c>
      <c r="G1943" s="107" t="s">
        <v>557</v>
      </c>
      <c r="H1943" s="107" t="s">
        <v>1489</v>
      </c>
      <c r="I1943" s="107" t="s">
        <v>1620</v>
      </c>
      <c r="J1943" s="107" t="s">
        <v>3377</v>
      </c>
      <c r="K1943" s="107" t="s">
        <v>1446</v>
      </c>
      <c r="L1943" s="108">
        <v>10.213831945323589</v>
      </c>
      <c r="M1943" s="93">
        <v>2.8</v>
      </c>
      <c r="N1943" s="108">
        <v>9.2145515642201836</v>
      </c>
      <c r="O1943" s="107" t="s">
        <v>3434</v>
      </c>
      <c r="P1943" s="107"/>
      <c r="Q1943" s="107" t="s">
        <v>1259</v>
      </c>
      <c r="R1943" s="107" t="s">
        <v>1489</v>
      </c>
      <c r="S1943" s="107"/>
      <c r="T1943" s="93">
        <v>1.95</v>
      </c>
      <c r="U1943" s="109">
        <v>30</v>
      </c>
      <c r="V1943" s="110">
        <v>45200</v>
      </c>
      <c r="W1943" s="110">
        <v>45930</v>
      </c>
      <c r="X1943" s="107" t="s">
        <v>4682</v>
      </c>
      <c r="Y1943" s="107"/>
      <c r="Z1943" s="107"/>
      <c r="AA1943" s="107"/>
      <c r="AB1943" s="107"/>
      <c r="AC1943" s="107"/>
      <c r="AD1943" s="107" t="s">
        <v>1331</v>
      </c>
      <c r="AE1943" s="110"/>
      <c r="AF1943" s="106"/>
      <c r="AG1943" s="108">
        <v>1.2978495844136687E-3</v>
      </c>
      <c r="AH1943" s="108">
        <v>1.3502703299188039E-3</v>
      </c>
      <c r="AI1943" s="108">
        <v>3.7465693245587834</v>
      </c>
      <c r="AJ1943" s="107" t="s">
        <v>26</v>
      </c>
      <c r="AK1943" s="97">
        <v>-8.7787491967814244</v>
      </c>
      <c r="AL1943" s="108">
        <v>3.1674381120192262E-3</v>
      </c>
      <c r="AM1943" s="111"/>
      <c r="AN1943" s="112">
        <v>20</v>
      </c>
      <c r="AO1943" s="113" t="s">
        <v>1266</v>
      </c>
      <c r="AP1943" s="113" t="s">
        <v>1267</v>
      </c>
      <c r="AQ1943" s="113" t="s">
        <v>1365</v>
      </c>
      <c r="AR1943" s="114" t="s">
        <v>1267</v>
      </c>
      <c r="AS1943" s="114"/>
      <c r="AT1943" s="107"/>
    </row>
    <row r="1944" spans="1:46" x14ac:dyDescent="0.25">
      <c r="A1944" s="106" t="s">
        <v>3437</v>
      </c>
      <c r="B1944" s="107" t="s">
        <v>1256</v>
      </c>
      <c r="C1944" s="107" t="s">
        <v>1257</v>
      </c>
      <c r="D1944" s="107" t="s">
        <v>21</v>
      </c>
      <c r="E1944" s="107" t="s">
        <v>22</v>
      </c>
      <c r="F1944" s="107" t="s">
        <v>23</v>
      </c>
      <c r="G1944" s="107" t="s">
        <v>557</v>
      </c>
      <c r="H1944" s="107" t="s">
        <v>1506</v>
      </c>
      <c r="I1944" s="107" t="s">
        <v>1620</v>
      </c>
      <c r="J1944" s="107" t="s">
        <v>1441</v>
      </c>
      <c r="K1944" s="107" t="s">
        <v>1436</v>
      </c>
      <c r="L1944" s="108">
        <v>8.0865094487754003</v>
      </c>
      <c r="M1944" s="93">
        <v>1.75</v>
      </c>
      <c r="N1944" s="108">
        <v>7.282712826196474</v>
      </c>
      <c r="O1944" s="107" t="s">
        <v>3438</v>
      </c>
      <c r="P1944" s="107"/>
      <c r="Q1944" s="107" t="s">
        <v>1259</v>
      </c>
      <c r="R1944" s="107" t="s">
        <v>1506</v>
      </c>
      <c r="S1944" s="107"/>
      <c r="T1944" s="93">
        <v>2.8</v>
      </c>
      <c r="U1944" s="109">
        <v>30</v>
      </c>
      <c r="V1944" s="110">
        <v>45200</v>
      </c>
      <c r="W1944" s="110">
        <v>45930</v>
      </c>
      <c r="X1944" s="107" t="s">
        <v>4682</v>
      </c>
      <c r="Y1944" s="107"/>
      <c r="Z1944" s="107"/>
      <c r="AA1944" s="107"/>
      <c r="AB1944" s="107"/>
      <c r="AC1944" s="107"/>
      <c r="AD1944" s="107" t="s">
        <v>1331</v>
      </c>
      <c r="AE1944" s="110"/>
      <c r="AF1944" s="106"/>
      <c r="AG1944" s="108">
        <v>1.3356729711033546E-3</v>
      </c>
      <c r="AH1944" s="108">
        <v>1.3914960468877718E-3</v>
      </c>
      <c r="AI1944" s="108">
        <v>2.3133385848239802</v>
      </c>
      <c r="AJ1944" s="107" t="s">
        <v>26</v>
      </c>
      <c r="AK1944" s="97">
        <v>-3.8155283638353925</v>
      </c>
      <c r="AL1944" s="108">
        <v>2.5127121562119954E-3</v>
      </c>
      <c r="AM1944" s="111"/>
      <c r="AN1944" s="112">
        <v>20</v>
      </c>
      <c r="AO1944" s="113" t="s">
        <v>1266</v>
      </c>
      <c r="AP1944" s="113" t="s">
        <v>1267</v>
      </c>
      <c r="AQ1944" s="113" t="s">
        <v>1365</v>
      </c>
      <c r="AR1944" s="114" t="s">
        <v>1267</v>
      </c>
      <c r="AS1944" s="114"/>
      <c r="AT1944" s="107"/>
    </row>
    <row r="1945" spans="1:46" x14ac:dyDescent="0.25">
      <c r="A1945" s="106" t="s">
        <v>3439</v>
      </c>
      <c r="B1945" s="107" t="s">
        <v>1269</v>
      </c>
      <c r="C1945" s="107" t="s">
        <v>1257</v>
      </c>
      <c r="D1945" s="107" t="s">
        <v>21</v>
      </c>
      <c r="E1945" s="107" t="s">
        <v>22</v>
      </c>
      <c r="F1945" s="107" t="s">
        <v>23</v>
      </c>
      <c r="G1945" s="107" t="s">
        <v>557</v>
      </c>
      <c r="H1945" s="107" t="s">
        <v>1506</v>
      </c>
      <c r="I1945" s="107" t="s">
        <v>1620</v>
      </c>
      <c r="J1945" s="107" t="s">
        <v>1441</v>
      </c>
      <c r="K1945" s="107" t="s">
        <v>1436</v>
      </c>
      <c r="L1945" s="108">
        <v>10.228927112958367</v>
      </c>
      <c r="M1945" s="93">
        <v>2</v>
      </c>
      <c r="N1945" s="108">
        <v>9.2121748148148139</v>
      </c>
      <c r="O1945" s="107" t="s">
        <v>3438</v>
      </c>
      <c r="P1945" s="107"/>
      <c r="Q1945" s="107" t="s">
        <v>1259</v>
      </c>
      <c r="R1945" s="107" t="s">
        <v>1506</v>
      </c>
      <c r="S1945" s="107"/>
      <c r="T1945" s="93">
        <v>2.8</v>
      </c>
      <c r="U1945" s="109">
        <v>30</v>
      </c>
      <c r="V1945" s="110">
        <v>45200</v>
      </c>
      <c r="W1945" s="110">
        <v>45930</v>
      </c>
      <c r="X1945" s="107" t="s">
        <v>4682</v>
      </c>
      <c r="Y1945" s="107"/>
      <c r="Z1945" s="107"/>
      <c r="AA1945" s="107"/>
      <c r="AB1945" s="107"/>
      <c r="AC1945" s="107"/>
      <c r="AD1945" s="107" t="s">
        <v>1331</v>
      </c>
      <c r="AE1945" s="110"/>
      <c r="AF1945" s="106"/>
      <c r="AG1945" s="108">
        <v>1.6863789524469727E-3</v>
      </c>
      <c r="AH1945" s="108">
        <v>1.7568594234157967E-3</v>
      </c>
      <c r="AI1945" s="108">
        <v>2.920749003483992</v>
      </c>
      <c r="AJ1945" s="107" t="s">
        <v>26</v>
      </c>
      <c r="AK1945" s="97">
        <v>-8.9085988312892521</v>
      </c>
      <c r="AL1945" s="108">
        <v>3.1724718441320222E-3</v>
      </c>
      <c r="AM1945" s="111"/>
      <c r="AN1945" s="112">
        <v>20</v>
      </c>
      <c r="AO1945" s="113" t="s">
        <v>1266</v>
      </c>
      <c r="AP1945" s="113" t="s">
        <v>1267</v>
      </c>
      <c r="AQ1945" s="113" t="s">
        <v>1365</v>
      </c>
      <c r="AR1945" s="114" t="s">
        <v>1267</v>
      </c>
      <c r="AS1945" s="114"/>
      <c r="AT1945" s="107"/>
    </row>
    <row r="1946" spans="1:46" x14ac:dyDescent="0.25">
      <c r="A1946" s="106" t="s">
        <v>3440</v>
      </c>
      <c r="B1946" s="107" t="s">
        <v>1271</v>
      </c>
      <c r="C1946" s="107" t="s">
        <v>1257</v>
      </c>
      <c r="D1946" s="107" t="s">
        <v>21</v>
      </c>
      <c r="E1946" s="107" t="s">
        <v>22</v>
      </c>
      <c r="F1946" s="107" t="s">
        <v>23</v>
      </c>
      <c r="G1946" s="107" t="s">
        <v>557</v>
      </c>
      <c r="H1946" s="107" t="s">
        <v>1506</v>
      </c>
      <c r="I1946" s="107" t="s">
        <v>1620</v>
      </c>
      <c r="J1946" s="107" t="s">
        <v>1441</v>
      </c>
      <c r="K1946" s="107" t="s">
        <v>1436</v>
      </c>
      <c r="L1946" s="108">
        <v>11.46960054521238</v>
      </c>
      <c r="M1946" s="93">
        <v>2.5</v>
      </c>
      <c r="N1946" s="108">
        <v>10.329525678674351</v>
      </c>
      <c r="O1946" s="107" t="s">
        <v>3438</v>
      </c>
      <c r="P1946" s="107"/>
      <c r="Q1946" s="107" t="s">
        <v>1259</v>
      </c>
      <c r="R1946" s="107" t="s">
        <v>1506</v>
      </c>
      <c r="S1946" s="107"/>
      <c r="T1946" s="93">
        <v>2.8</v>
      </c>
      <c r="U1946" s="109">
        <v>30</v>
      </c>
      <c r="V1946" s="110">
        <v>45200</v>
      </c>
      <c r="W1946" s="110">
        <v>45930</v>
      </c>
      <c r="X1946" s="107" t="s">
        <v>4682</v>
      </c>
      <c r="Y1946" s="107"/>
      <c r="Z1946" s="107"/>
      <c r="AA1946" s="107"/>
      <c r="AB1946" s="107"/>
      <c r="AC1946" s="107"/>
      <c r="AD1946" s="107" t="s">
        <v>1331</v>
      </c>
      <c r="AE1946" s="110"/>
      <c r="AF1946" s="106"/>
      <c r="AG1946" s="108">
        <v>1.8920776009169402E-3</v>
      </c>
      <c r="AH1946" s="108">
        <v>1.9711550349828058E-3</v>
      </c>
      <c r="AI1946" s="108">
        <v>3.2770118242840831</v>
      </c>
      <c r="AJ1946" s="107" t="s">
        <v>26</v>
      </c>
      <c r="AK1946" s="97">
        <v>-11.017368486696876</v>
      </c>
      <c r="AL1946" s="108">
        <v>3.5594389428971526E-3</v>
      </c>
      <c r="AM1946" s="111"/>
      <c r="AN1946" s="112">
        <v>20</v>
      </c>
      <c r="AO1946" s="113" t="s">
        <v>1266</v>
      </c>
      <c r="AP1946" s="113" t="s">
        <v>1267</v>
      </c>
      <c r="AQ1946" s="113" t="s">
        <v>1365</v>
      </c>
      <c r="AR1946" s="114" t="s">
        <v>1267</v>
      </c>
      <c r="AS1946" s="114"/>
      <c r="AT1946" s="107"/>
    </row>
    <row r="1947" spans="1:46" x14ac:dyDescent="0.25">
      <c r="A1947" s="106" t="s">
        <v>3441</v>
      </c>
      <c r="B1947" s="107" t="s">
        <v>1256</v>
      </c>
      <c r="C1947" s="107" t="s">
        <v>1257</v>
      </c>
      <c r="D1947" s="107" t="s">
        <v>21</v>
      </c>
      <c r="E1947" s="107" t="s">
        <v>22</v>
      </c>
      <c r="F1947" s="107" t="s">
        <v>23</v>
      </c>
      <c r="G1947" s="107" t="s">
        <v>557</v>
      </c>
      <c r="H1947" s="107" t="s">
        <v>1506</v>
      </c>
      <c r="I1947" s="107" t="s">
        <v>1620</v>
      </c>
      <c r="J1947" s="107" t="s">
        <v>3377</v>
      </c>
      <c r="K1947" s="107" t="s">
        <v>1436</v>
      </c>
      <c r="L1947" s="108">
        <v>7.5712362465258103</v>
      </c>
      <c r="M1947" s="93">
        <v>1.9</v>
      </c>
      <c r="N1947" s="108">
        <v>6.8186576262626257</v>
      </c>
      <c r="O1947" s="107" t="s">
        <v>3442</v>
      </c>
      <c r="P1947" s="107"/>
      <c r="Q1947" s="107" t="s">
        <v>1259</v>
      </c>
      <c r="R1947" s="107" t="s">
        <v>1506</v>
      </c>
      <c r="S1947" s="107"/>
      <c r="T1947" s="93">
        <v>1.95</v>
      </c>
      <c r="U1947" s="109">
        <v>30</v>
      </c>
      <c r="V1947" s="110">
        <v>45200</v>
      </c>
      <c r="W1947" s="110">
        <v>45930</v>
      </c>
      <c r="X1947" s="107" t="s">
        <v>4682</v>
      </c>
      <c r="Y1947" s="107"/>
      <c r="Z1947" s="107"/>
      <c r="AA1947" s="107"/>
      <c r="AB1947" s="107"/>
      <c r="AC1947" s="107"/>
      <c r="AD1947" s="107" t="s">
        <v>1331</v>
      </c>
      <c r="AE1947" s="110"/>
      <c r="AF1947" s="106"/>
      <c r="AG1947" s="108">
        <v>1.2486508843977786E-3</v>
      </c>
      <c r="AH1947" s="108">
        <v>1.3008369617206106E-3</v>
      </c>
      <c r="AI1947" s="108">
        <v>3.1052996410565328</v>
      </c>
      <c r="AJ1947" s="107" t="s">
        <v>26</v>
      </c>
      <c r="AK1947" s="97">
        <v>-10.061384812828223</v>
      </c>
      <c r="AL1947" s="108">
        <v>2.3490033293848667E-3</v>
      </c>
      <c r="AM1947" s="111"/>
      <c r="AN1947" s="112">
        <v>20</v>
      </c>
      <c r="AO1947" s="113" t="s">
        <v>1266</v>
      </c>
      <c r="AP1947" s="113" t="s">
        <v>1267</v>
      </c>
      <c r="AQ1947" s="113" t="s">
        <v>1365</v>
      </c>
      <c r="AR1947" s="114" t="s">
        <v>1267</v>
      </c>
      <c r="AS1947" s="114"/>
      <c r="AT1947" s="107"/>
    </row>
    <row r="1948" spans="1:46" x14ac:dyDescent="0.25">
      <c r="A1948" s="106" t="s">
        <v>3443</v>
      </c>
      <c r="B1948" s="107" t="s">
        <v>1269</v>
      </c>
      <c r="C1948" s="107" t="s">
        <v>1257</v>
      </c>
      <c r="D1948" s="107" t="s">
        <v>21</v>
      </c>
      <c r="E1948" s="107" t="s">
        <v>22</v>
      </c>
      <c r="F1948" s="107" t="s">
        <v>23</v>
      </c>
      <c r="G1948" s="107" t="s">
        <v>557</v>
      </c>
      <c r="H1948" s="107" t="s">
        <v>1506</v>
      </c>
      <c r="I1948" s="107" t="s">
        <v>1620</v>
      </c>
      <c r="J1948" s="107" t="s">
        <v>3377</v>
      </c>
      <c r="K1948" s="107" t="s">
        <v>1436</v>
      </c>
      <c r="L1948" s="108">
        <v>12.177082779799404</v>
      </c>
      <c r="M1948" s="93">
        <v>2.2000000000000002</v>
      </c>
      <c r="N1948" s="108">
        <v>10.966684390572391</v>
      </c>
      <c r="O1948" s="107" t="s">
        <v>3442</v>
      </c>
      <c r="P1948" s="107"/>
      <c r="Q1948" s="107" t="s">
        <v>1259</v>
      </c>
      <c r="R1948" s="107" t="s">
        <v>1506</v>
      </c>
      <c r="S1948" s="107"/>
      <c r="T1948" s="93">
        <v>1.95</v>
      </c>
      <c r="U1948" s="109">
        <v>30</v>
      </c>
      <c r="V1948" s="110">
        <v>45200</v>
      </c>
      <c r="W1948" s="110">
        <v>45930</v>
      </c>
      <c r="X1948" s="107" t="s">
        <v>4682</v>
      </c>
      <c r="Y1948" s="107"/>
      <c r="Z1948" s="107"/>
      <c r="AA1948" s="107"/>
      <c r="AB1948" s="107"/>
      <c r="AC1948" s="107"/>
      <c r="AD1948" s="107" t="s">
        <v>1331</v>
      </c>
      <c r="AE1948" s="110"/>
      <c r="AF1948" s="106"/>
      <c r="AG1948" s="108">
        <v>2.0073335515203268E-3</v>
      </c>
      <c r="AH1948" s="108">
        <v>2.0912279893021716E-3</v>
      </c>
      <c r="AI1948" s="108">
        <v>4.9920856461196896</v>
      </c>
      <c r="AJ1948" s="107" t="s">
        <v>26</v>
      </c>
      <c r="AK1948" s="97">
        <v>-16.956920214818986</v>
      </c>
      <c r="AL1948" s="108">
        <v>3.7762622480192643E-3</v>
      </c>
      <c r="AM1948" s="111"/>
      <c r="AN1948" s="112">
        <v>20</v>
      </c>
      <c r="AO1948" s="113" t="s">
        <v>1266</v>
      </c>
      <c r="AP1948" s="113" t="s">
        <v>1267</v>
      </c>
      <c r="AQ1948" s="113" t="s">
        <v>1365</v>
      </c>
      <c r="AR1948" s="114" t="s">
        <v>1267</v>
      </c>
      <c r="AS1948" s="114"/>
      <c r="AT1948" s="107"/>
    </row>
    <row r="1949" spans="1:46" x14ac:dyDescent="0.25">
      <c r="A1949" s="106" t="s">
        <v>3444</v>
      </c>
      <c r="B1949" s="107" t="s">
        <v>1271</v>
      </c>
      <c r="C1949" s="107" t="s">
        <v>1257</v>
      </c>
      <c r="D1949" s="107" t="s">
        <v>21</v>
      </c>
      <c r="E1949" s="107" t="s">
        <v>22</v>
      </c>
      <c r="F1949" s="107" t="s">
        <v>23</v>
      </c>
      <c r="G1949" s="107" t="s">
        <v>557</v>
      </c>
      <c r="H1949" s="107" t="s">
        <v>1506</v>
      </c>
      <c r="I1949" s="107" t="s">
        <v>1620</v>
      </c>
      <c r="J1949" s="107" t="s">
        <v>3377</v>
      </c>
      <c r="K1949" s="107" t="s">
        <v>1436</v>
      </c>
      <c r="L1949" s="108">
        <v>11.987836209311894</v>
      </c>
      <c r="M1949" s="93">
        <v>2.8</v>
      </c>
      <c r="N1949" s="108">
        <v>10.796248872635562</v>
      </c>
      <c r="O1949" s="107" t="s">
        <v>3442</v>
      </c>
      <c r="P1949" s="107"/>
      <c r="Q1949" s="107" t="s">
        <v>1259</v>
      </c>
      <c r="R1949" s="107" t="s">
        <v>1506</v>
      </c>
      <c r="S1949" s="107"/>
      <c r="T1949" s="93">
        <v>1.95</v>
      </c>
      <c r="U1949" s="109">
        <v>30</v>
      </c>
      <c r="V1949" s="110">
        <v>45200</v>
      </c>
      <c r="W1949" s="110">
        <v>45930</v>
      </c>
      <c r="X1949" s="107" t="s">
        <v>4682</v>
      </c>
      <c r="Y1949" s="107"/>
      <c r="Z1949" s="107"/>
      <c r="AA1949" s="107"/>
      <c r="AB1949" s="107"/>
      <c r="AC1949" s="107"/>
      <c r="AD1949" s="107" t="s">
        <v>1331</v>
      </c>
      <c r="AE1949" s="110"/>
      <c r="AF1949" s="106"/>
      <c r="AG1949" s="108">
        <v>1.9768362812063525E-3</v>
      </c>
      <c r="AH1949" s="108">
        <v>2.0594561169944561E-3</v>
      </c>
      <c r="AI1949" s="108">
        <v>4.9162412577942352</v>
      </c>
      <c r="AJ1949" s="107" t="s">
        <v>26</v>
      </c>
      <c r="AK1949" s="97">
        <v>-16.781839171738699</v>
      </c>
      <c r="AL1949" s="108">
        <v>3.7188897747364464E-3</v>
      </c>
      <c r="AM1949" s="111"/>
      <c r="AN1949" s="112">
        <v>20</v>
      </c>
      <c r="AO1949" s="113" t="s">
        <v>1266</v>
      </c>
      <c r="AP1949" s="113" t="s">
        <v>1267</v>
      </c>
      <c r="AQ1949" s="113" t="s">
        <v>1365</v>
      </c>
      <c r="AR1949" s="114" t="s">
        <v>1267</v>
      </c>
      <c r="AS1949" s="114"/>
      <c r="AT1949" s="107"/>
    </row>
    <row r="1950" spans="1:46" x14ac:dyDescent="0.25">
      <c r="A1950" s="106" t="s">
        <v>3445</v>
      </c>
      <c r="B1950" s="107" t="s">
        <v>1256</v>
      </c>
      <c r="C1950" s="107" t="s">
        <v>1257</v>
      </c>
      <c r="D1950" s="107" t="s">
        <v>21</v>
      </c>
      <c r="E1950" s="107" t="s">
        <v>22</v>
      </c>
      <c r="F1950" s="107" t="s">
        <v>23</v>
      </c>
      <c r="G1950" s="107" t="s">
        <v>557</v>
      </c>
      <c r="H1950" s="107" t="s">
        <v>1506</v>
      </c>
      <c r="I1950" s="107" t="s">
        <v>1620</v>
      </c>
      <c r="J1950" s="107" t="s">
        <v>1441</v>
      </c>
      <c r="K1950" s="107" t="s">
        <v>1446</v>
      </c>
      <c r="L1950" s="108">
        <v>10.518774159461152</v>
      </c>
      <c r="M1950" s="93">
        <v>1.75</v>
      </c>
      <c r="N1950" s="108">
        <v>9.4732111515151516</v>
      </c>
      <c r="O1950" s="107" t="s">
        <v>3446</v>
      </c>
      <c r="P1950" s="107"/>
      <c r="Q1950" s="107" t="s">
        <v>1259</v>
      </c>
      <c r="R1950" s="107" t="s">
        <v>1506</v>
      </c>
      <c r="S1950" s="107"/>
      <c r="T1950" s="93">
        <v>2.8</v>
      </c>
      <c r="U1950" s="109">
        <v>30</v>
      </c>
      <c r="V1950" s="110">
        <v>45200</v>
      </c>
      <c r="W1950" s="110">
        <v>45930</v>
      </c>
      <c r="X1950" s="107" t="s">
        <v>4682</v>
      </c>
      <c r="Y1950" s="107"/>
      <c r="Z1950" s="107"/>
      <c r="AA1950" s="107"/>
      <c r="AB1950" s="107"/>
      <c r="AC1950" s="107"/>
      <c r="AD1950" s="107" t="s">
        <v>1331</v>
      </c>
      <c r="AE1950" s="110"/>
      <c r="AF1950" s="106"/>
      <c r="AG1950" s="108">
        <v>1.7325879513806854E-3</v>
      </c>
      <c r="AH1950" s="108">
        <v>1.8049996798543072E-3</v>
      </c>
      <c r="AI1950" s="108">
        <v>3.0007813635841925</v>
      </c>
      <c r="AJ1950" s="107" t="s">
        <v>26</v>
      </c>
      <c r="AK1950" s="97">
        <v>-9.4259291363202209</v>
      </c>
      <c r="AL1950" s="108">
        <v>3.2594017407901951E-3</v>
      </c>
      <c r="AM1950" s="111"/>
      <c r="AN1950" s="112">
        <v>20</v>
      </c>
      <c r="AO1950" s="113" t="s">
        <v>1266</v>
      </c>
      <c r="AP1950" s="113" t="s">
        <v>1267</v>
      </c>
      <c r="AQ1950" s="113" t="s">
        <v>1365</v>
      </c>
      <c r="AR1950" s="114" t="s">
        <v>1267</v>
      </c>
      <c r="AS1950" s="114"/>
      <c r="AT1950" s="107"/>
    </row>
    <row r="1951" spans="1:46" x14ac:dyDescent="0.25">
      <c r="A1951" s="106" t="s">
        <v>3447</v>
      </c>
      <c r="B1951" s="107" t="s">
        <v>1269</v>
      </c>
      <c r="C1951" s="107" t="s">
        <v>1257</v>
      </c>
      <c r="D1951" s="107" t="s">
        <v>21</v>
      </c>
      <c r="E1951" s="107" t="s">
        <v>22</v>
      </c>
      <c r="F1951" s="107" t="s">
        <v>23</v>
      </c>
      <c r="G1951" s="107" t="s">
        <v>557</v>
      </c>
      <c r="H1951" s="107" t="s">
        <v>1506</v>
      </c>
      <c r="I1951" s="107" t="s">
        <v>1620</v>
      </c>
      <c r="J1951" s="107" t="s">
        <v>1441</v>
      </c>
      <c r="K1951" s="107" t="s">
        <v>1446</v>
      </c>
      <c r="L1951" s="108">
        <v>14.54876650420028</v>
      </c>
      <c r="M1951" s="93">
        <v>2</v>
      </c>
      <c r="N1951" s="108">
        <v>13.102623461538462</v>
      </c>
      <c r="O1951" s="107" t="s">
        <v>3446</v>
      </c>
      <c r="P1951" s="107"/>
      <c r="Q1951" s="107" t="s">
        <v>1259</v>
      </c>
      <c r="R1951" s="107" t="s">
        <v>1506</v>
      </c>
      <c r="S1951" s="107"/>
      <c r="T1951" s="93">
        <v>2.8</v>
      </c>
      <c r="U1951" s="109">
        <v>30</v>
      </c>
      <c r="V1951" s="110">
        <v>45200</v>
      </c>
      <c r="W1951" s="110">
        <v>45930</v>
      </c>
      <c r="X1951" s="107" t="s">
        <v>4682</v>
      </c>
      <c r="Y1951" s="107"/>
      <c r="Z1951" s="107"/>
      <c r="AA1951" s="107"/>
      <c r="AB1951" s="107"/>
      <c r="AC1951" s="107"/>
      <c r="AD1951" s="107" t="s">
        <v>1331</v>
      </c>
      <c r="AE1951" s="110"/>
      <c r="AF1951" s="106"/>
      <c r="AG1951" s="108">
        <v>2.39725787550038E-3</v>
      </c>
      <c r="AH1951" s="108">
        <v>2.4974487986934293E-3</v>
      </c>
      <c r="AI1951" s="108">
        <v>4.1519662830244277</v>
      </c>
      <c r="AJ1951" s="107" t="s">
        <v>26</v>
      </c>
      <c r="AK1951" s="97">
        <v>-14.660581035173124</v>
      </c>
      <c r="AL1951" s="108">
        <v>4.5098007788304919E-3</v>
      </c>
      <c r="AM1951" s="111"/>
      <c r="AN1951" s="112">
        <v>20</v>
      </c>
      <c r="AO1951" s="113" t="s">
        <v>1266</v>
      </c>
      <c r="AP1951" s="113" t="s">
        <v>1267</v>
      </c>
      <c r="AQ1951" s="113" t="s">
        <v>1365</v>
      </c>
      <c r="AR1951" s="114" t="s">
        <v>1267</v>
      </c>
      <c r="AS1951" s="114"/>
      <c r="AT1951" s="107"/>
    </row>
    <row r="1952" spans="1:46" x14ac:dyDescent="0.25">
      <c r="A1952" s="106" t="s">
        <v>3448</v>
      </c>
      <c r="B1952" s="107" t="s">
        <v>1271</v>
      </c>
      <c r="C1952" s="107" t="s">
        <v>1257</v>
      </c>
      <c r="D1952" s="107" t="s">
        <v>21</v>
      </c>
      <c r="E1952" s="107" t="s">
        <v>22</v>
      </c>
      <c r="F1952" s="107" t="s">
        <v>23</v>
      </c>
      <c r="G1952" s="107" t="s">
        <v>557</v>
      </c>
      <c r="H1952" s="107" t="s">
        <v>1506</v>
      </c>
      <c r="I1952" s="107" t="s">
        <v>1620</v>
      </c>
      <c r="J1952" s="107" t="s">
        <v>1441</v>
      </c>
      <c r="K1952" s="107" t="s">
        <v>1446</v>
      </c>
      <c r="L1952" s="108">
        <v>15.082779221435278</v>
      </c>
      <c r="M1952" s="93">
        <v>2.5</v>
      </c>
      <c r="N1952" s="108">
        <v>13.583555474268415</v>
      </c>
      <c r="O1952" s="107" t="s">
        <v>3446</v>
      </c>
      <c r="P1952" s="107"/>
      <c r="Q1952" s="107" t="s">
        <v>1259</v>
      </c>
      <c r="R1952" s="107" t="s">
        <v>1506</v>
      </c>
      <c r="S1952" s="107"/>
      <c r="T1952" s="93">
        <v>2.8</v>
      </c>
      <c r="U1952" s="109">
        <v>30</v>
      </c>
      <c r="V1952" s="110">
        <v>45200</v>
      </c>
      <c r="W1952" s="110">
        <v>45930</v>
      </c>
      <c r="X1952" s="107" t="s">
        <v>4682</v>
      </c>
      <c r="Y1952" s="107"/>
      <c r="Z1952" s="107"/>
      <c r="AA1952" s="107"/>
      <c r="AB1952" s="107"/>
      <c r="AC1952" s="107"/>
      <c r="AD1952" s="107" t="s">
        <v>1331</v>
      </c>
      <c r="AE1952" s="110"/>
      <c r="AF1952" s="106"/>
      <c r="AG1952" s="108">
        <v>2.4869961246402387E-3</v>
      </c>
      <c r="AH1952" s="108">
        <v>2.5909375655055571E-3</v>
      </c>
      <c r="AI1952" s="108">
        <v>4.3073897727266237</v>
      </c>
      <c r="AJ1952" s="107" t="s">
        <v>26</v>
      </c>
      <c r="AK1952" s="97">
        <v>-15.152937395150522</v>
      </c>
      <c r="AL1952" s="108">
        <v>4.6786193402367617E-3</v>
      </c>
      <c r="AM1952" s="111"/>
      <c r="AN1952" s="112">
        <v>20</v>
      </c>
      <c r="AO1952" s="113" t="s">
        <v>1266</v>
      </c>
      <c r="AP1952" s="113" t="s">
        <v>1267</v>
      </c>
      <c r="AQ1952" s="113" t="s">
        <v>1365</v>
      </c>
      <c r="AR1952" s="114" t="s">
        <v>1267</v>
      </c>
      <c r="AS1952" s="114"/>
      <c r="AT1952" s="107"/>
    </row>
    <row r="1953" spans="1:46" x14ac:dyDescent="0.25">
      <c r="A1953" s="106" t="s">
        <v>3449</v>
      </c>
      <c r="B1953" s="107" t="s">
        <v>1256</v>
      </c>
      <c r="C1953" s="107" t="s">
        <v>1257</v>
      </c>
      <c r="D1953" s="107" t="s">
        <v>21</v>
      </c>
      <c r="E1953" s="107" t="s">
        <v>22</v>
      </c>
      <c r="F1953" s="107" t="s">
        <v>23</v>
      </c>
      <c r="G1953" s="107" t="s">
        <v>557</v>
      </c>
      <c r="H1953" s="107" t="s">
        <v>1506</v>
      </c>
      <c r="I1953" s="107" t="s">
        <v>1620</v>
      </c>
      <c r="J1953" s="107" t="s">
        <v>3377</v>
      </c>
      <c r="K1953" s="107" t="s">
        <v>1446</v>
      </c>
      <c r="L1953" s="108">
        <v>10.502860119684042</v>
      </c>
      <c r="M1953" s="93">
        <v>1.9</v>
      </c>
      <c r="N1953" s="108">
        <v>9.4588789625360228</v>
      </c>
      <c r="O1953" s="107" t="s">
        <v>3450</v>
      </c>
      <c r="P1953" s="107"/>
      <c r="Q1953" s="107" t="s">
        <v>1259</v>
      </c>
      <c r="R1953" s="107" t="s">
        <v>1506</v>
      </c>
      <c r="S1953" s="107"/>
      <c r="T1953" s="93">
        <v>1.95</v>
      </c>
      <c r="U1953" s="109">
        <v>30</v>
      </c>
      <c r="V1953" s="110">
        <v>45200</v>
      </c>
      <c r="W1953" s="110">
        <v>45930</v>
      </c>
      <c r="X1953" s="107" t="s">
        <v>4682</v>
      </c>
      <c r="Y1953" s="107"/>
      <c r="Z1953" s="107"/>
      <c r="AA1953" s="107"/>
      <c r="AB1953" s="107"/>
      <c r="AC1953" s="107"/>
      <c r="AD1953" s="107" t="s">
        <v>1331</v>
      </c>
      <c r="AE1953" s="110"/>
      <c r="AF1953" s="106"/>
      <c r="AG1953" s="108">
        <v>1.7329651939252866E-3</v>
      </c>
      <c r="AH1953" s="108">
        <v>1.8053926888624155E-3</v>
      </c>
      <c r="AI1953" s="108">
        <v>4.3097524391336028</v>
      </c>
      <c r="AJ1953" s="107" t="s">
        <v>26</v>
      </c>
      <c r="AK1953" s="97">
        <v>-15.160147918652697</v>
      </c>
      <c r="AL1953" s="108">
        <v>3.2601114219383259E-3</v>
      </c>
      <c r="AM1953" s="111"/>
      <c r="AN1953" s="112">
        <v>20</v>
      </c>
      <c r="AO1953" s="113" t="s">
        <v>1266</v>
      </c>
      <c r="AP1953" s="113" t="s">
        <v>1267</v>
      </c>
      <c r="AQ1953" s="113" t="s">
        <v>1365</v>
      </c>
      <c r="AR1953" s="114" t="s">
        <v>1267</v>
      </c>
      <c r="AS1953" s="114"/>
      <c r="AT1953" s="107"/>
    </row>
    <row r="1954" spans="1:46" x14ac:dyDescent="0.25">
      <c r="A1954" s="106" t="s">
        <v>3451</v>
      </c>
      <c r="B1954" s="107" t="s">
        <v>1269</v>
      </c>
      <c r="C1954" s="107" t="s">
        <v>1257</v>
      </c>
      <c r="D1954" s="107" t="s">
        <v>21</v>
      </c>
      <c r="E1954" s="107" t="s">
        <v>22</v>
      </c>
      <c r="F1954" s="107" t="s">
        <v>23</v>
      </c>
      <c r="G1954" s="107" t="s">
        <v>557</v>
      </c>
      <c r="H1954" s="107" t="s">
        <v>1506</v>
      </c>
      <c r="I1954" s="107" t="s">
        <v>1620</v>
      </c>
      <c r="J1954" s="107" t="s">
        <v>3377</v>
      </c>
      <c r="K1954" s="107" t="s">
        <v>1446</v>
      </c>
      <c r="L1954" s="108">
        <v>15.413009965615855</v>
      </c>
      <c r="M1954" s="93">
        <v>2.2000000000000002</v>
      </c>
      <c r="N1954" s="108">
        <v>13.880961381165921</v>
      </c>
      <c r="O1954" s="107" t="s">
        <v>3450</v>
      </c>
      <c r="P1954" s="107"/>
      <c r="Q1954" s="107" t="s">
        <v>1259</v>
      </c>
      <c r="R1954" s="107" t="s">
        <v>1506</v>
      </c>
      <c r="S1954" s="107"/>
      <c r="T1954" s="93">
        <v>1.95</v>
      </c>
      <c r="U1954" s="109">
        <v>30</v>
      </c>
      <c r="V1954" s="110">
        <v>45200</v>
      </c>
      <c r="W1954" s="110">
        <v>45930</v>
      </c>
      <c r="X1954" s="107" t="s">
        <v>4682</v>
      </c>
      <c r="Y1954" s="107"/>
      <c r="Z1954" s="107"/>
      <c r="AA1954" s="107"/>
      <c r="AB1954" s="107"/>
      <c r="AC1954" s="107"/>
      <c r="AD1954" s="107" t="s">
        <v>1331</v>
      </c>
      <c r="AE1954" s="110"/>
      <c r="AF1954" s="106"/>
      <c r="AG1954" s="108">
        <v>2.5418387088048853E-3</v>
      </c>
      <c r="AH1954" s="108">
        <v>2.6480722389751981E-3</v>
      </c>
      <c r="AI1954" s="108">
        <v>6.3213592595838097</v>
      </c>
      <c r="AJ1954" s="107" t="s">
        <v>26</v>
      </c>
      <c r="AK1954" s="97">
        <v>-19.343372580496265</v>
      </c>
      <c r="AL1954" s="108">
        <v>4.7817910228940439E-3</v>
      </c>
      <c r="AM1954" s="111"/>
      <c r="AN1954" s="112">
        <v>20</v>
      </c>
      <c r="AO1954" s="113" t="s">
        <v>1266</v>
      </c>
      <c r="AP1954" s="113" t="s">
        <v>1267</v>
      </c>
      <c r="AQ1954" s="113" t="s">
        <v>1365</v>
      </c>
      <c r="AR1954" s="114" t="s">
        <v>1267</v>
      </c>
      <c r="AS1954" s="114"/>
      <c r="AT1954" s="107"/>
    </row>
    <row r="1955" spans="1:46" x14ac:dyDescent="0.25">
      <c r="A1955" s="106" t="s">
        <v>3452</v>
      </c>
      <c r="B1955" s="107" t="s">
        <v>1271</v>
      </c>
      <c r="C1955" s="107" t="s">
        <v>1257</v>
      </c>
      <c r="D1955" s="107" t="s">
        <v>21</v>
      </c>
      <c r="E1955" s="107" t="s">
        <v>22</v>
      </c>
      <c r="F1955" s="107" t="s">
        <v>23</v>
      </c>
      <c r="G1955" s="107" t="s">
        <v>557</v>
      </c>
      <c r="H1955" s="107" t="s">
        <v>1506</v>
      </c>
      <c r="I1955" s="107" t="s">
        <v>1620</v>
      </c>
      <c r="J1955" s="107" t="s">
        <v>3377</v>
      </c>
      <c r="K1955" s="107" t="s">
        <v>1446</v>
      </c>
      <c r="L1955" s="108">
        <v>16.376428655604382</v>
      </c>
      <c r="M1955" s="93">
        <v>2.8</v>
      </c>
      <c r="N1955" s="108">
        <v>14.748616541284404</v>
      </c>
      <c r="O1955" s="107" t="s">
        <v>3450</v>
      </c>
      <c r="P1955" s="107"/>
      <c r="Q1955" s="107" t="s">
        <v>1259</v>
      </c>
      <c r="R1955" s="107" t="s">
        <v>1506</v>
      </c>
      <c r="S1955" s="107"/>
      <c r="T1955" s="93">
        <v>1.95</v>
      </c>
      <c r="U1955" s="109">
        <v>30</v>
      </c>
      <c r="V1955" s="110">
        <v>45200</v>
      </c>
      <c r="W1955" s="110">
        <v>45930</v>
      </c>
      <c r="X1955" s="107" t="s">
        <v>4682</v>
      </c>
      <c r="Y1955" s="107"/>
      <c r="Z1955" s="107"/>
      <c r="AA1955" s="107"/>
      <c r="AB1955" s="107"/>
      <c r="AC1955" s="107"/>
      <c r="AD1955" s="107" t="s">
        <v>1331</v>
      </c>
      <c r="AE1955" s="110"/>
      <c r="AF1955" s="106"/>
      <c r="AG1955" s="108">
        <v>2.699578896708191E-3</v>
      </c>
      <c r="AH1955" s="108">
        <v>2.8124050155241367E-3</v>
      </c>
      <c r="AI1955" s="108">
        <v>6.7136470919930833</v>
      </c>
      <c r="AJ1955" s="107" t="s">
        <v>26</v>
      </c>
      <c r="AK1955" s="97">
        <v>-19.867053491164693</v>
      </c>
      <c r="AL1955" s="108">
        <v>5.0785370799325295E-3</v>
      </c>
      <c r="AM1955" s="111"/>
      <c r="AN1955" s="112">
        <v>20</v>
      </c>
      <c r="AO1955" s="113" t="s">
        <v>1266</v>
      </c>
      <c r="AP1955" s="113" t="s">
        <v>1267</v>
      </c>
      <c r="AQ1955" s="113" t="s">
        <v>1365</v>
      </c>
      <c r="AR1955" s="114" t="s">
        <v>1267</v>
      </c>
      <c r="AS1955" s="114"/>
      <c r="AT1955" s="107"/>
    </row>
    <row r="1956" spans="1:46" x14ac:dyDescent="0.25">
      <c r="A1956" s="106" t="s">
        <v>3453</v>
      </c>
      <c r="B1956" s="107" t="s">
        <v>1256</v>
      </c>
      <c r="C1956" s="107" t="s">
        <v>1257</v>
      </c>
      <c r="D1956" s="107" t="s">
        <v>21</v>
      </c>
      <c r="E1956" s="107" t="s">
        <v>22</v>
      </c>
      <c r="F1956" s="107" t="s">
        <v>23</v>
      </c>
      <c r="G1956" s="107" t="s">
        <v>557</v>
      </c>
      <c r="H1956" s="107" t="s">
        <v>1523</v>
      </c>
      <c r="I1956" s="107" t="s">
        <v>1620</v>
      </c>
      <c r="J1956" s="107" t="s">
        <v>1441</v>
      </c>
      <c r="K1956" s="107" t="s">
        <v>1436</v>
      </c>
      <c r="L1956" s="108">
        <v>3.6730402360892791</v>
      </c>
      <c r="M1956" s="93">
        <v>1.75</v>
      </c>
      <c r="N1956" s="108">
        <v>3.2837231939546596</v>
      </c>
      <c r="O1956" s="107" t="s">
        <v>3454</v>
      </c>
      <c r="P1956" s="107"/>
      <c r="Q1956" s="107" t="s">
        <v>1259</v>
      </c>
      <c r="R1956" s="107" t="s">
        <v>1523</v>
      </c>
      <c r="S1956" s="107"/>
      <c r="T1956" s="93">
        <v>2.8</v>
      </c>
      <c r="U1956" s="109">
        <v>30</v>
      </c>
      <c r="V1956" s="110">
        <v>45200</v>
      </c>
      <c r="W1956" s="110">
        <v>45930</v>
      </c>
      <c r="X1956" s="107" t="s">
        <v>4682</v>
      </c>
      <c r="Y1956" s="107"/>
      <c r="Z1956" s="107"/>
      <c r="AA1956" s="107"/>
      <c r="AB1956" s="107"/>
      <c r="AC1956" s="107"/>
      <c r="AD1956" s="107" t="s">
        <v>1331</v>
      </c>
      <c r="AE1956" s="110"/>
      <c r="AF1956" s="106"/>
      <c r="AG1956" s="108">
        <v>5.6944336962782031E-4</v>
      </c>
      <c r="AH1956" s="108">
        <v>5.9480346055547492E-4</v>
      </c>
      <c r="AI1956" s="108">
        <v>1.0242807917183163</v>
      </c>
      <c r="AJ1956" s="107" t="s">
        <v>26</v>
      </c>
      <c r="AK1956" s="97">
        <v>27.348253028934213</v>
      </c>
      <c r="AL1956" s="108">
        <v>1.1413197387501912E-3</v>
      </c>
      <c r="AM1956" s="111"/>
      <c r="AN1956" s="112">
        <v>20</v>
      </c>
      <c r="AO1956" s="113" t="s">
        <v>1266</v>
      </c>
      <c r="AP1956" s="113" t="s">
        <v>1267</v>
      </c>
      <c r="AQ1956" s="113" t="s">
        <v>1365</v>
      </c>
      <c r="AR1956" s="114" t="s">
        <v>1267</v>
      </c>
      <c r="AS1956" s="114"/>
      <c r="AT1956" s="107"/>
    </row>
    <row r="1957" spans="1:46" x14ac:dyDescent="0.25">
      <c r="A1957" s="106" t="s">
        <v>3455</v>
      </c>
      <c r="B1957" s="107" t="s">
        <v>1269</v>
      </c>
      <c r="C1957" s="107" t="s">
        <v>1257</v>
      </c>
      <c r="D1957" s="107" t="s">
        <v>21</v>
      </c>
      <c r="E1957" s="107" t="s">
        <v>22</v>
      </c>
      <c r="F1957" s="107" t="s">
        <v>23</v>
      </c>
      <c r="G1957" s="107" t="s">
        <v>557</v>
      </c>
      <c r="H1957" s="107" t="s">
        <v>1523</v>
      </c>
      <c r="I1957" s="107" t="s">
        <v>1620</v>
      </c>
      <c r="J1957" s="107" t="s">
        <v>1441</v>
      </c>
      <c r="K1957" s="107" t="s">
        <v>1436</v>
      </c>
      <c r="L1957" s="108">
        <v>4.4258100675682286</v>
      </c>
      <c r="M1957" s="93">
        <v>2</v>
      </c>
      <c r="N1957" s="108">
        <v>3.9567045925925926</v>
      </c>
      <c r="O1957" s="107" t="s">
        <v>3454</v>
      </c>
      <c r="P1957" s="107"/>
      <c r="Q1957" s="107" t="s">
        <v>1259</v>
      </c>
      <c r="R1957" s="107" t="s">
        <v>1523</v>
      </c>
      <c r="S1957" s="107"/>
      <c r="T1957" s="93">
        <v>2.8</v>
      </c>
      <c r="U1957" s="109">
        <v>30</v>
      </c>
      <c r="V1957" s="110">
        <v>45200</v>
      </c>
      <c r="W1957" s="110">
        <v>45930</v>
      </c>
      <c r="X1957" s="107" t="s">
        <v>4682</v>
      </c>
      <c r="Y1957" s="107"/>
      <c r="Z1957" s="107"/>
      <c r="AA1957" s="107"/>
      <c r="AB1957" s="107"/>
      <c r="AC1957" s="107"/>
      <c r="AD1957" s="107" t="s">
        <v>1331</v>
      </c>
      <c r="AE1957" s="110"/>
      <c r="AF1957" s="106"/>
      <c r="AG1957" s="108">
        <v>6.8486295755148033E-4</v>
      </c>
      <c r="AH1957" s="108">
        <v>7.1536324573262034E-4</v>
      </c>
      <c r="AI1957" s="108">
        <v>1.231890666911905</v>
      </c>
      <c r="AJ1957" s="107" t="s">
        <v>26</v>
      </c>
      <c r="AK1957" s="97">
        <v>18.261621019828159</v>
      </c>
      <c r="AL1957" s="108">
        <v>1.3726520554681531E-3</v>
      </c>
      <c r="AM1957" s="111"/>
      <c r="AN1957" s="112">
        <v>20</v>
      </c>
      <c r="AO1957" s="113" t="s">
        <v>1266</v>
      </c>
      <c r="AP1957" s="113" t="s">
        <v>1267</v>
      </c>
      <c r="AQ1957" s="113" t="s">
        <v>1365</v>
      </c>
      <c r="AR1957" s="114" t="s">
        <v>1267</v>
      </c>
      <c r="AS1957" s="114"/>
      <c r="AT1957" s="107"/>
    </row>
    <row r="1958" spans="1:46" x14ac:dyDescent="0.25">
      <c r="A1958" s="106" t="s">
        <v>3456</v>
      </c>
      <c r="B1958" s="107" t="s">
        <v>1271</v>
      </c>
      <c r="C1958" s="107" t="s">
        <v>1257</v>
      </c>
      <c r="D1958" s="107" t="s">
        <v>21</v>
      </c>
      <c r="E1958" s="107" t="s">
        <v>22</v>
      </c>
      <c r="F1958" s="107" t="s">
        <v>23</v>
      </c>
      <c r="G1958" s="107" t="s">
        <v>557</v>
      </c>
      <c r="H1958" s="107" t="s">
        <v>1523</v>
      </c>
      <c r="I1958" s="107" t="s">
        <v>1620</v>
      </c>
      <c r="J1958" s="107" t="s">
        <v>1441</v>
      </c>
      <c r="K1958" s="107" t="s">
        <v>1436</v>
      </c>
      <c r="L1958" s="108">
        <v>4.8382115551514273</v>
      </c>
      <c r="M1958" s="93">
        <v>2.5</v>
      </c>
      <c r="N1958" s="108">
        <v>4.3253943544668587</v>
      </c>
      <c r="O1958" s="107" t="s">
        <v>3454</v>
      </c>
      <c r="P1958" s="107"/>
      <c r="Q1958" s="107" t="s">
        <v>1259</v>
      </c>
      <c r="R1958" s="107" t="s">
        <v>1523</v>
      </c>
      <c r="S1958" s="107"/>
      <c r="T1958" s="93">
        <v>2.8</v>
      </c>
      <c r="U1958" s="109">
        <v>30</v>
      </c>
      <c r="V1958" s="110">
        <v>45200</v>
      </c>
      <c r="W1958" s="110">
        <v>45930</v>
      </c>
      <c r="X1958" s="107" t="s">
        <v>4682</v>
      </c>
      <c r="Y1958" s="107"/>
      <c r="Z1958" s="107"/>
      <c r="AA1958" s="107"/>
      <c r="AB1958" s="107"/>
      <c r="AC1958" s="107"/>
      <c r="AD1958" s="107" t="s">
        <v>1331</v>
      </c>
      <c r="AE1958" s="110"/>
      <c r="AF1958" s="106"/>
      <c r="AG1958" s="108">
        <v>7.4913712745840384E-4</v>
      </c>
      <c r="AH1958" s="108">
        <v>7.8249985794737946E-4</v>
      </c>
      <c r="AI1958" s="108">
        <v>1.3475032126903024</v>
      </c>
      <c r="AJ1958" s="107" t="s">
        <v>26</v>
      </c>
      <c r="AK1958" s="97">
        <v>14.415268220313985</v>
      </c>
      <c r="AL1958" s="108">
        <v>1.501475012621032E-3</v>
      </c>
      <c r="AM1958" s="111"/>
      <c r="AN1958" s="112">
        <v>20</v>
      </c>
      <c r="AO1958" s="113" t="s">
        <v>1266</v>
      </c>
      <c r="AP1958" s="113" t="s">
        <v>1267</v>
      </c>
      <c r="AQ1958" s="113" t="s">
        <v>1365</v>
      </c>
      <c r="AR1958" s="114" t="s">
        <v>1267</v>
      </c>
      <c r="AS1958" s="114"/>
      <c r="AT1958" s="107"/>
    </row>
    <row r="1959" spans="1:46" x14ac:dyDescent="0.25">
      <c r="A1959" s="106" t="s">
        <v>3457</v>
      </c>
      <c r="B1959" s="107" t="s">
        <v>1256</v>
      </c>
      <c r="C1959" s="107" t="s">
        <v>1257</v>
      </c>
      <c r="D1959" s="107" t="s">
        <v>21</v>
      </c>
      <c r="E1959" s="107" t="s">
        <v>22</v>
      </c>
      <c r="F1959" s="107" t="s">
        <v>23</v>
      </c>
      <c r="G1959" s="107" t="s">
        <v>557</v>
      </c>
      <c r="H1959" s="107" t="s">
        <v>1523</v>
      </c>
      <c r="I1959" s="107" t="s">
        <v>1620</v>
      </c>
      <c r="J1959" s="107" t="s">
        <v>3377</v>
      </c>
      <c r="K1959" s="107" t="s">
        <v>1436</v>
      </c>
      <c r="L1959" s="108">
        <v>3.5967681059631151</v>
      </c>
      <c r="M1959" s="93">
        <v>1.9</v>
      </c>
      <c r="N1959" s="108">
        <v>3.215535385858586</v>
      </c>
      <c r="O1959" s="107" t="s">
        <v>3458</v>
      </c>
      <c r="P1959" s="107"/>
      <c r="Q1959" s="107" t="s">
        <v>1259</v>
      </c>
      <c r="R1959" s="107" t="s">
        <v>1523</v>
      </c>
      <c r="S1959" s="107"/>
      <c r="T1959" s="93">
        <v>1.95</v>
      </c>
      <c r="U1959" s="109">
        <v>30</v>
      </c>
      <c r="V1959" s="110">
        <v>45200</v>
      </c>
      <c r="W1959" s="110">
        <v>45930</v>
      </c>
      <c r="X1959" s="107" t="s">
        <v>4682</v>
      </c>
      <c r="Y1959" s="107"/>
      <c r="Z1959" s="107"/>
      <c r="AA1959" s="107"/>
      <c r="AB1959" s="107"/>
      <c r="AC1959" s="107"/>
      <c r="AD1959" s="107" t="s">
        <v>1331</v>
      </c>
      <c r="AE1959" s="110"/>
      <c r="AF1959" s="106"/>
      <c r="AG1959" s="108">
        <v>5.5676571661579738E-4</v>
      </c>
      <c r="AH1959" s="108">
        <v>5.8156120981471863E-4</v>
      </c>
      <c r="AI1959" s="108">
        <v>1.4380182350577231</v>
      </c>
      <c r="AJ1959" s="107" t="s">
        <v>26</v>
      </c>
      <c r="AK1959" s="97">
        <v>11.835548123819791</v>
      </c>
      <c r="AL1959" s="108">
        <v>1.1159102662804282E-3</v>
      </c>
      <c r="AM1959" s="111"/>
      <c r="AN1959" s="112">
        <v>20</v>
      </c>
      <c r="AO1959" s="113" t="s">
        <v>1266</v>
      </c>
      <c r="AP1959" s="113" t="s">
        <v>1267</v>
      </c>
      <c r="AQ1959" s="113" t="s">
        <v>1365</v>
      </c>
      <c r="AR1959" s="114" t="s">
        <v>1267</v>
      </c>
      <c r="AS1959" s="114"/>
      <c r="AT1959" s="107"/>
    </row>
    <row r="1960" spans="1:46" x14ac:dyDescent="0.25">
      <c r="A1960" s="106" t="s">
        <v>3459</v>
      </c>
      <c r="B1960" s="107" t="s">
        <v>1269</v>
      </c>
      <c r="C1960" s="107" t="s">
        <v>1257</v>
      </c>
      <c r="D1960" s="107" t="s">
        <v>21</v>
      </c>
      <c r="E1960" s="107" t="s">
        <v>22</v>
      </c>
      <c r="F1960" s="107" t="s">
        <v>23</v>
      </c>
      <c r="G1960" s="107" t="s">
        <v>557</v>
      </c>
      <c r="H1960" s="107" t="s">
        <v>1523</v>
      </c>
      <c r="I1960" s="107" t="s">
        <v>1620</v>
      </c>
      <c r="J1960" s="107" t="s">
        <v>3377</v>
      </c>
      <c r="K1960" s="107" t="s">
        <v>1436</v>
      </c>
      <c r="L1960" s="108">
        <v>5.4250230252441316</v>
      </c>
      <c r="M1960" s="93">
        <v>2.2000000000000002</v>
      </c>
      <c r="N1960" s="108">
        <v>4.8500078383838385</v>
      </c>
      <c r="O1960" s="107" t="s">
        <v>3458</v>
      </c>
      <c r="P1960" s="107"/>
      <c r="Q1960" s="107" t="s">
        <v>1259</v>
      </c>
      <c r="R1960" s="107" t="s">
        <v>1523</v>
      </c>
      <c r="S1960" s="107"/>
      <c r="T1960" s="93">
        <v>1.95</v>
      </c>
      <c r="U1960" s="109">
        <v>30</v>
      </c>
      <c r="V1960" s="110">
        <v>45200</v>
      </c>
      <c r="W1960" s="110">
        <v>45930</v>
      </c>
      <c r="X1960" s="107" t="s">
        <v>4682</v>
      </c>
      <c r="Y1960" s="107"/>
      <c r="Z1960" s="107"/>
      <c r="AA1960" s="107"/>
      <c r="AB1960" s="107"/>
      <c r="AC1960" s="107"/>
      <c r="AD1960" s="107" t="s">
        <v>1331</v>
      </c>
      <c r="AE1960" s="110"/>
      <c r="AF1960" s="106"/>
      <c r="AG1960" s="108">
        <v>8.393897981542512E-4</v>
      </c>
      <c r="AH1960" s="108">
        <v>8.7677192031128035E-4</v>
      </c>
      <c r="AI1960" s="108">
        <v>2.1679816124529432</v>
      </c>
      <c r="AJ1960" s="107" t="s">
        <v>26</v>
      </c>
      <c r="AK1960" s="97">
        <v>-1.0953059478021694</v>
      </c>
      <c r="AL1960" s="108">
        <v>1.6823659669004992E-3</v>
      </c>
      <c r="AM1960" s="111"/>
      <c r="AN1960" s="112">
        <v>20</v>
      </c>
      <c r="AO1960" s="113" t="s">
        <v>1266</v>
      </c>
      <c r="AP1960" s="113" t="s">
        <v>1267</v>
      </c>
      <c r="AQ1960" s="113" t="s">
        <v>1365</v>
      </c>
      <c r="AR1960" s="114" t="s">
        <v>1267</v>
      </c>
      <c r="AS1960" s="114"/>
      <c r="AT1960" s="107"/>
    </row>
    <row r="1961" spans="1:46" x14ac:dyDescent="0.25">
      <c r="A1961" s="106" t="s">
        <v>3460</v>
      </c>
      <c r="B1961" s="107" t="s">
        <v>1271</v>
      </c>
      <c r="C1961" s="107" t="s">
        <v>1257</v>
      </c>
      <c r="D1961" s="107" t="s">
        <v>21</v>
      </c>
      <c r="E1961" s="107" t="s">
        <v>22</v>
      </c>
      <c r="F1961" s="107" t="s">
        <v>23</v>
      </c>
      <c r="G1961" s="107" t="s">
        <v>557</v>
      </c>
      <c r="H1961" s="107" t="s">
        <v>1523</v>
      </c>
      <c r="I1961" s="107" t="s">
        <v>1620</v>
      </c>
      <c r="J1961" s="107" t="s">
        <v>3377</v>
      </c>
      <c r="K1961" s="107" t="s">
        <v>1436</v>
      </c>
      <c r="L1961" s="108">
        <v>5.2270328290484604</v>
      </c>
      <c r="M1961" s="93">
        <v>2.8</v>
      </c>
      <c r="N1961" s="108">
        <v>4.6730032433795721</v>
      </c>
      <c r="O1961" s="107" t="s">
        <v>3458</v>
      </c>
      <c r="P1961" s="107"/>
      <c r="Q1961" s="107" t="s">
        <v>1259</v>
      </c>
      <c r="R1961" s="107" t="s">
        <v>1523</v>
      </c>
      <c r="S1961" s="107"/>
      <c r="T1961" s="93">
        <v>1.95</v>
      </c>
      <c r="U1961" s="109">
        <v>30</v>
      </c>
      <c r="V1961" s="110">
        <v>45200</v>
      </c>
      <c r="W1961" s="110">
        <v>45930</v>
      </c>
      <c r="X1961" s="107" t="s">
        <v>4682</v>
      </c>
      <c r="Y1961" s="107"/>
      <c r="Z1961" s="107"/>
      <c r="AA1961" s="107"/>
      <c r="AB1961" s="107"/>
      <c r="AC1961" s="107"/>
      <c r="AD1961" s="107" t="s">
        <v>1331</v>
      </c>
      <c r="AE1961" s="110"/>
      <c r="AF1961" s="106"/>
      <c r="AG1961" s="108">
        <v>8.0904177275957598E-4</v>
      </c>
      <c r="AH1961" s="108">
        <v>8.4507234931166335E-4</v>
      </c>
      <c r="AI1961" s="108">
        <v>2.0895985284857734</v>
      </c>
      <c r="AJ1961" s="107" t="s">
        <v>26</v>
      </c>
      <c r="AK1961" s="97">
        <v>-0.13976341087482094</v>
      </c>
      <c r="AL1961" s="108">
        <v>1.621540251364162E-3</v>
      </c>
      <c r="AM1961" s="111"/>
      <c r="AN1961" s="112">
        <v>20</v>
      </c>
      <c r="AO1961" s="113" t="s">
        <v>1266</v>
      </c>
      <c r="AP1961" s="113" t="s">
        <v>1267</v>
      </c>
      <c r="AQ1961" s="113" t="s">
        <v>1365</v>
      </c>
      <c r="AR1961" s="114" t="s">
        <v>1267</v>
      </c>
      <c r="AS1961" s="114"/>
      <c r="AT1961" s="107"/>
    </row>
    <row r="1962" spans="1:46" x14ac:dyDescent="0.25">
      <c r="A1962" s="106" t="s">
        <v>3461</v>
      </c>
      <c r="B1962" s="107" t="s">
        <v>1256</v>
      </c>
      <c r="C1962" s="107" t="s">
        <v>1257</v>
      </c>
      <c r="D1962" s="107" t="s">
        <v>21</v>
      </c>
      <c r="E1962" s="107" t="s">
        <v>22</v>
      </c>
      <c r="F1962" s="107" t="s">
        <v>23</v>
      </c>
      <c r="G1962" s="107" t="s">
        <v>557</v>
      </c>
      <c r="H1962" s="107" t="s">
        <v>1523</v>
      </c>
      <c r="I1962" s="107" t="s">
        <v>1620</v>
      </c>
      <c r="J1962" s="107" t="s">
        <v>1441</v>
      </c>
      <c r="K1962" s="107" t="s">
        <v>1446</v>
      </c>
      <c r="L1962" s="108">
        <v>4.7935876567120932</v>
      </c>
      <c r="M1962" s="93">
        <v>1.75</v>
      </c>
      <c r="N1962" s="108">
        <v>4.2855002828282824</v>
      </c>
      <c r="O1962" s="107" t="s">
        <v>3462</v>
      </c>
      <c r="P1962" s="107"/>
      <c r="Q1962" s="107" t="s">
        <v>1259</v>
      </c>
      <c r="R1962" s="107" t="s">
        <v>1523</v>
      </c>
      <c r="S1962" s="107"/>
      <c r="T1962" s="93">
        <v>2.8</v>
      </c>
      <c r="U1962" s="109">
        <v>30</v>
      </c>
      <c r="V1962" s="110">
        <v>45200</v>
      </c>
      <c r="W1962" s="110">
        <v>45930</v>
      </c>
      <c r="X1962" s="107" t="s">
        <v>4682</v>
      </c>
      <c r="Y1962" s="107"/>
      <c r="Z1962" s="107"/>
      <c r="AA1962" s="107"/>
      <c r="AB1962" s="107"/>
      <c r="AC1962" s="107"/>
      <c r="AD1962" s="107" t="s">
        <v>1331</v>
      </c>
      <c r="AE1962" s="110"/>
      <c r="AF1962" s="106"/>
      <c r="AG1962" s="108">
        <v>7.4109971798499335E-4</v>
      </c>
      <c r="AH1962" s="108">
        <v>7.741045034245751E-4</v>
      </c>
      <c r="AI1962" s="108">
        <v>1.3330459995978583</v>
      </c>
      <c r="AJ1962" s="107" t="s">
        <v>26</v>
      </c>
      <c r="AK1962" s="97">
        <v>14.859751842792075</v>
      </c>
      <c r="AL1962" s="108">
        <v>1.4853658530984335E-3</v>
      </c>
      <c r="AM1962" s="111"/>
      <c r="AN1962" s="112">
        <v>20</v>
      </c>
      <c r="AO1962" s="113" t="s">
        <v>1266</v>
      </c>
      <c r="AP1962" s="113" t="s">
        <v>1267</v>
      </c>
      <c r="AQ1962" s="113" t="s">
        <v>1365</v>
      </c>
      <c r="AR1962" s="114" t="s">
        <v>1267</v>
      </c>
      <c r="AS1962" s="114"/>
      <c r="AT1962" s="107"/>
    </row>
    <row r="1963" spans="1:46" x14ac:dyDescent="0.25">
      <c r="A1963" s="106" t="s">
        <v>3463</v>
      </c>
      <c r="B1963" s="107" t="s">
        <v>1269</v>
      </c>
      <c r="C1963" s="107" t="s">
        <v>1257</v>
      </c>
      <c r="D1963" s="107" t="s">
        <v>21</v>
      </c>
      <c r="E1963" s="107" t="s">
        <v>22</v>
      </c>
      <c r="F1963" s="107" t="s">
        <v>23</v>
      </c>
      <c r="G1963" s="107" t="s">
        <v>557</v>
      </c>
      <c r="H1963" s="107" t="s">
        <v>1523</v>
      </c>
      <c r="I1963" s="107" t="s">
        <v>1620</v>
      </c>
      <c r="J1963" s="107" t="s">
        <v>1441</v>
      </c>
      <c r="K1963" s="107" t="s">
        <v>1446</v>
      </c>
      <c r="L1963" s="108">
        <v>6.2949003892517119</v>
      </c>
      <c r="M1963" s="93">
        <v>2</v>
      </c>
      <c r="N1963" s="108">
        <v>5.6276841752837328</v>
      </c>
      <c r="O1963" s="107" t="s">
        <v>3462</v>
      </c>
      <c r="P1963" s="107"/>
      <c r="Q1963" s="107" t="s">
        <v>1259</v>
      </c>
      <c r="R1963" s="107" t="s">
        <v>1523</v>
      </c>
      <c r="S1963" s="107"/>
      <c r="T1963" s="93">
        <v>2.8</v>
      </c>
      <c r="U1963" s="109">
        <v>30</v>
      </c>
      <c r="V1963" s="110">
        <v>45200</v>
      </c>
      <c r="W1963" s="110">
        <v>45930</v>
      </c>
      <c r="X1963" s="107" t="s">
        <v>4682</v>
      </c>
      <c r="Y1963" s="107"/>
      <c r="Z1963" s="107"/>
      <c r="AA1963" s="107"/>
      <c r="AB1963" s="107"/>
      <c r="AC1963" s="107"/>
      <c r="AD1963" s="107" t="s">
        <v>1331</v>
      </c>
      <c r="AE1963" s="110"/>
      <c r="AF1963" s="106"/>
      <c r="AG1963" s="108">
        <v>9.7356120120361503E-4</v>
      </c>
      <c r="AH1963" s="108">
        <v>1.0169186304108374E-3</v>
      </c>
      <c r="AI1963" s="108">
        <v>1.751183859787198</v>
      </c>
      <c r="AJ1963" s="107" t="s">
        <v>26</v>
      </c>
      <c r="AK1963" s="97">
        <v>4.9676463981630956</v>
      </c>
      <c r="AL1963" s="108">
        <v>1.9512820327353359E-3</v>
      </c>
      <c r="AM1963" s="111"/>
      <c r="AN1963" s="112">
        <v>20</v>
      </c>
      <c r="AO1963" s="113" t="s">
        <v>1266</v>
      </c>
      <c r="AP1963" s="113" t="s">
        <v>1267</v>
      </c>
      <c r="AQ1963" s="113" t="s">
        <v>1365</v>
      </c>
      <c r="AR1963" s="114" t="s">
        <v>1267</v>
      </c>
      <c r="AS1963" s="114"/>
      <c r="AT1963" s="107"/>
    </row>
    <row r="1964" spans="1:46" x14ac:dyDescent="0.25">
      <c r="A1964" s="106" t="s">
        <v>3464</v>
      </c>
      <c r="B1964" s="107" t="s">
        <v>1271</v>
      </c>
      <c r="C1964" s="107" t="s">
        <v>1257</v>
      </c>
      <c r="D1964" s="107" t="s">
        <v>21</v>
      </c>
      <c r="E1964" s="107" t="s">
        <v>22</v>
      </c>
      <c r="F1964" s="107" t="s">
        <v>23</v>
      </c>
      <c r="G1964" s="107" t="s">
        <v>557</v>
      </c>
      <c r="H1964" s="107" t="s">
        <v>1523</v>
      </c>
      <c r="I1964" s="107" t="s">
        <v>1620</v>
      </c>
      <c r="J1964" s="107" t="s">
        <v>1441</v>
      </c>
      <c r="K1964" s="107" t="s">
        <v>1446</v>
      </c>
      <c r="L1964" s="108">
        <v>6.3592519643521461</v>
      </c>
      <c r="M1964" s="93">
        <v>2.5</v>
      </c>
      <c r="N1964" s="108">
        <v>5.6852149253279514</v>
      </c>
      <c r="O1964" s="107" t="s">
        <v>3462</v>
      </c>
      <c r="P1964" s="107"/>
      <c r="Q1964" s="107" t="s">
        <v>1259</v>
      </c>
      <c r="R1964" s="107" t="s">
        <v>1523</v>
      </c>
      <c r="S1964" s="107"/>
      <c r="T1964" s="93">
        <v>2.8</v>
      </c>
      <c r="U1964" s="109">
        <v>30</v>
      </c>
      <c r="V1964" s="110">
        <v>45200</v>
      </c>
      <c r="W1964" s="110">
        <v>45930</v>
      </c>
      <c r="X1964" s="107" t="s">
        <v>4682</v>
      </c>
      <c r="Y1964" s="107"/>
      <c r="Z1964" s="107"/>
      <c r="AA1964" s="107"/>
      <c r="AB1964" s="107"/>
      <c r="AC1964" s="107"/>
      <c r="AD1964" s="107" t="s">
        <v>1331</v>
      </c>
      <c r="AE1964" s="110"/>
      <c r="AF1964" s="106"/>
      <c r="AG1964" s="108">
        <v>9.8420503582402207E-4</v>
      </c>
      <c r="AH1964" s="108">
        <v>1.0280364869062709E-3</v>
      </c>
      <c r="AI1964" s="108">
        <v>1.7703293550785641</v>
      </c>
      <c r="AJ1964" s="107" t="s">
        <v>26</v>
      </c>
      <c r="AK1964" s="97">
        <v>4.6265894388581401</v>
      </c>
      <c r="AL1964" s="108">
        <v>1.9726151787445756E-3</v>
      </c>
      <c r="AM1964" s="111"/>
      <c r="AN1964" s="112">
        <v>20</v>
      </c>
      <c r="AO1964" s="113" t="s">
        <v>1266</v>
      </c>
      <c r="AP1964" s="113" t="s">
        <v>1267</v>
      </c>
      <c r="AQ1964" s="113" t="s">
        <v>1365</v>
      </c>
      <c r="AR1964" s="114" t="s">
        <v>1267</v>
      </c>
      <c r="AS1964" s="114"/>
      <c r="AT1964" s="107"/>
    </row>
    <row r="1965" spans="1:46" x14ac:dyDescent="0.25">
      <c r="A1965" s="106" t="s">
        <v>3465</v>
      </c>
      <c r="B1965" s="107" t="s">
        <v>1256</v>
      </c>
      <c r="C1965" s="107" t="s">
        <v>1257</v>
      </c>
      <c r="D1965" s="107" t="s">
        <v>21</v>
      </c>
      <c r="E1965" s="107" t="s">
        <v>22</v>
      </c>
      <c r="F1965" s="107" t="s">
        <v>23</v>
      </c>
      <c r="G1965" s="107" t="s">
        <v>557</v>
      </c>
      <c r="H1965" s="107" t="s">
        <v>1523</v>
      </c>
      <c r="I1965" s="107" t="s">
        <v>1620</v>
      </c>
      <c r="J1965" s="107" t="s">
        <v>3377</v>
      </c>
      <c r="K1965" s="107" t="s">
        <v>1446</v>
      </c>
      <c r="L1965" s="108">
        <v>4.9929601198889051</v>
      </c>
      <c r="M1965" s="93">
        <v>1.9</v>
      </c>
      <c r="N1965" s="108">
        <v>4.463740634005763</v>
      </c>
      <c r="O1965" s="107" t="s">
        <v>3466</v>
      </c>
      <c r="P1965" s="107"/>
      <c r="Q1965" s="107" t="s">
        <v>1259</v>
      </c>
      <c r="R1965" s="107" t="s">
        <v>1523</v>
      </c>
      <c r="S1965" s="107"/>
      <c r="T1965" s="93">
        <v>1.95</v>
      </c>
      <c r="U1965" s="109">
        <v>30</v>
      </c>
      <c r="V1965" s="110">
        <v>45200</v>
      </c>
      <c r="W1965" s="110">
        <v>45930</v>
      </c>
      <c r="X1965" s="107" t="s">
        <v>4682</v>
      </c>
      <c r="Y1965" s="107"/>
      <c r="Z1965" s="107"/>
      <c r="AA1965" s="107"/>
      <c r="AB1965" s="107"/>
      <c r="AC1965" s="107"/>
      <c r="AD1965" s="107" t="s">
        <v>1331</v>
      </c>
      <c r="AE1965" s="110"/>
      <c r="AF1965" s="106"/>
      <c r="AG1965" s="108">
        <v>7.7326111507318267E-4</v>
      </c>
      <c r="AH1965" s="108">
        <v>8.0769820440463333E-4</v>
      </c>
      <c r="AI1965" s="108">
        <v>1.9971840053212697</v>
      </c>
      <c r="AJ1965" s="107" t="s">
        <v>26</v>
      </c>
      <c r="AK1965" s="97">
        <v>1.083177349871028</v>
      </c>
      <c r="AL1965" s="108">
        <v>1.5498260598201723E-3</v>
      </c>
      <c r="AM1965" s="111"/>
      <c r="AN1965" s="112">
        <v>20</v>
      </c>
      <c r="AO1965" s="113" t="s">
        <v>1266</v>
      </c>
      <c r="AP1965" s="113" t="s">
        <v>1267</v>
      </c>
      <c r="AQ1965" s="113" t="s">
        <v>1365</v>
      </c>
      <c r="AR1965" s="114" t="s">
        <v>1267</v>
      </c>
      <c r="AS1965" s="114"/>
      <c r="AT1965" s="107"/>
    </row>
    <row r="1966" spans="1:46" x14ac:dyDescent="0.25">
      <c r="A1966" s="106" t="s">
        <v>3467</v>
      </c>
      <c r="B1966" s="107" t="s">
        <v>1269</v>
      </c>
      <c r="C1966" s="107" t="s">
        <v>1257</v>
      </c>
      <c r="D1966" s="107" t="s">
        <v>21</v>
      </c>
      <c r="E1966" s="107" t="s">
        <v>22</v>
      </c>
      <c r="F1966" s="107" t="s">
        <v>23</v>
      </c>
      <c r="G1966" s="107" t="s">
        <v>557</v>
      </c>
      <c r="H1966" s="107" t="s">
        <v>1523</v>
      </c>
      <c r="I1966" s="107" t="s">
        <v>1620</v>
      </c>
      <c r="J1966" s="107" t="s">
        <v>3377</v>
      </c>
      <c r="K1966" s="107" t="s">
        <v>1446</v>
      </c>
      <c r="L1966" s="108">
        <v>6.8518561381826855</v>
      </c>
      <c r="M1966" s="93">
        <v>2.2000000000000002</v>
      </c>
      <c r="N1966" s="108">
        <v>6.1256064394618841</v>
      </c>
      <c r="O1966" s="107" t="s">
        <v>3466</v>
      </c>
      <c r="P1966" s="107"/>
      <c r="Q1966" s="107" t="s">
        <v>1259</v>
      </c>
      <c r="R1966" s="107" t="s">
        <v>1523</v>
      </c>
      <c r="S1966" s="107"/>
      <c r="T1966" s="93">
        <v>1.95</v>
      </c>
      <c r="U1966" s="109">
        <v>30</v>
      </c>
      <c r="V1966" s="110">
        <v>45200</v>
      </c>
      <c r="W1966" s="110">
        <v>45930</v>
      </c>
      <c r="X1966" s="107" t="s">
        <v>4682</v>
      </c>
      <c r="Y1966" s="107"/>
      <c r="Z1966" s="107"/>
      <c r="AA1966" s="107"/>
      <c r="AB1966" s="107"/>
      <c r="AC1966" s="107"/>
      <c r="AD1966" s="107" t="s">
        <v>1331</v>
      </c>
      <c r="AE1966" s="110"/>
      <c r="AF1966" s="106"/>
      <c r="AG1966" s="108">
        <v>1.0606072251502273E-3</v>
      </c>
      <c r="AH1966" s="108">
        <v>1.107841238404112E-3</v>
      </c>
      <c r="AI1966" s="108">
        <v>2.7393434697640733</v>
      </c>
      <c r="AJ1966" s="107" t="s">
        <v>26</v>
      </c>
      <c r="AK1966" s="97">
        <v>-6.408495222377196</v>
      </c>
      <c r="AL1966" s="108">
        <v>2.1257459928213456E-3</v>
      </c>
      <c r="AM1966" s="111"/>
      <c r="AN1966" s="112">
        <v>20</v>
      </c>
      <c r="AO1966" s="113" t="s">
        <v>1266</v>
      </c>
      <c r="AP1966" s="113" t="s">
        <v>1267</v>
      </c>
      <c r="AQ1966" s="113" t="s">
        <v>1365</v>
      </c>
      <c r="AR1966" s="114" t="s">
        <v>1267</v>
      </c>
      <c r="AS1966" s="114"/>
      <c r="AT1966" s="107"/>
    </row>
    <row r="1967" spans="1:46" x14ac:dyDescent="0.25">
      <c r="A1967" s="106" t="s">
        <v>3468</v>
      </c>
      <c r="B1967" s="107" t="s">
        <v>1271</v>
      </c>
      <c r="C1967" s="107" t="s">
        <v>1257</v>
      </c>
      <c r="D1967" s="107" t="s">
        <v>21</v>
      </c>
      <c r="E1967" s="107" t="s">
        <v>22</v>
      </c>
      <c r="F1967" s="107" t="s">
        <v>23</v>
      </c>
      <c r="G1967" s="107" t="s">
        <v>557</v>
      </c>
      <c r="H1967" s="107" t="s">
        <v>1523</v>
      </c>
      <c r="I1967" s="107" t="s">
        <v>1620</v>
      </c>
      <c r="J1967" s="107" t="s">
        <v>3377</v>
      </c>
      <c r="K1967" s="107" t="s">
        <v>1446</v>
      </c>
      <c r="L1967" s="108">
        <v>7.1298960678248866</v>
      </c>
      <c r="M1967" s="93">
        <v>2.8</v>
      </c>
      <c r="N1967" s="108">
        <v>6.3741760458715602</v>
      </c>
      <c r="O1967" s="107" t="s">
        <v>3466</v>
      </c>
      <c r="P1967" s="107"/>
      <c r="Q1967" s="107" t="s">
        <v>1259</v>
      </c>
      <c r="R1967" s="107" t="s">
        <v>1523</v>
      </c>
      <c r="S1967" s="107"/>
      <c r="T1967" s="93">
        <v>1.95</v>
      </c>
      <c r="U1967" s="109">
        <v>30</v>
      </c>
      <c r="V1967" s="110">
        <v>45200</v>
      </c>
      <c r="W1967" s="110">
        <v>45930</v>
      </c>
      <c r="X1967" s="107" t="s">
        <v>4682</v>
      </c>
      <c r="Y1967" s="107"/>
      <c r="Z1967" s="107"/>
      <c r="AA1967" s="107"/>
      <c r="AB1967" s="107"/>
      <c r="AC1967" s="107"/>
      <c r="AD1967" s="107" t="s">
        <v>1331</v>
      </c>
      <c r="AE1967" s="110"/>
      <c r="AF1967" s="106"/>
      <c r="AG1967" s="108">
        <v>1.1031786331556356E-3</v>
      </c>
      <c r="AH1967" s="108">
        <v>1.1523085588663481E-3</v>
      </c>
      <c r="AI1967" s="108">
        <v>2.8492971884951133</v>
      </c>
      <c r="AJ1967" s="107" t="s">
        <v>26</v>
      </c>
      <c r="AK1967" s="97">
        <v>-7.1864812723571072</v>
      </c>
      <c r="AL1967" s="108">
        <v>2.211070699112536E-3</v>
      </c>
      <c r="AM1967" s="111"/>
      <c r="AN1967" s="112">
        <v>20</v>
      </c>
      <c r="AO1967" s="113" t="s">
        <v>1266</v>
      </c>
      <c r="AP1967" s="113" t="s">
        <v>1267</v>
      </c>
      <c r="AQ1967" s="113" t="s">
        <v>1365</v>
      </c>
      <c r="AR1967" s="114" t="s">
        <v>1267</v>
      </c>
      <c r="AS1967" s="114"/>
      <c r="AT1967" s="107"/>
    </row>
    <row r="1968" spans="1:46" x14ac:dyDescent="0.25">
      <c r="A1968" s="106" t="s">
        <v>3469</v>
      </c>
      <c r="B1968" s="107" t="s">
        <v>1256</v>
      </c>
      <c r="C1968" s="107" t="s">
        <v>1257</v>
      </c>
      <c r="D1968" s="107" t="s">
        <v>21</v>
      </c>
      <c r="E1968" s="107" t="s">
        <v>22</v>
      </c>
      <c r="F1968" s="107" t="s">
        <v>23</v>
      </c>
      <c r="G1968" s="107" t="s">
        <v>557</v>
      </c>
      <c r="H1968" s="107" t="s">
        <v>1540</v>
      </c>
      <c r="I1968" s="107" t="s">
        <v>1620</v>
      </c>
      <c r="J1968" s="107" t="s">
        <v>1441</v>
      </c>
      <c r="K1968" s="107" t="s">
        <v>1436</v>
      </c>
      <c r="L1968" s="108">
        <v>4.3393161234250117</v>
      </c>
      <c r="M1968" s="93">
        <v>1.75</v>
      </c>
      <c r="N1968" s="108">
        <v>3.8851972443324936</v>
      </c>
      <c r="O1968" s="107" t="s">
        <v>3470</v>
      </c>
      <c r="P1968" s="107"/>
      <c r="Q1968" s="107" t="s">
        <v>1259</v>
      </c>
      <c r="R1968" s="107" t="s">
        <v>1540</v>
      </c>
      <c r="S1968" s="107"/>
      <c r="T1968" s="93">
        <v>2.8</v>
      </c>
      <c r="U1968" s="109">
        <v>30</v>
      </c>
      <c r="V1968" s="110">
        <v>45200</v>
      </c>
      <c r="W1968" s="110">
        <v>45930</v>
      </c>
      <c r="X1968" s="107" t="s">
        <v>4682</v>
      </c>
      <c r="Y1968" s="107"/>
      <c r="Z1968" s="107"/>
      <c r="AA1968" s="107"/>
      <c r="AB1968" s="107"/>
      <c r="AC1968" s="107"/>
      <c r="AD1968" s="107" t="s">
        <v>1331</v>
      </c>
      <c r="AE1968" s="110"/>
      <c r="AF1968" s="106"/>
      <c r="AG1968" s="108">
        <v>5.8589290581335148E-4</v>
      </c>
      <c r="AH1968" s="108">
        <v>6.1136553081491394E-4</v>
      </c>
      <c r="AI1968" s="108">
        <v>1.1447064237148576</v>
      </c>
      <c r="AJ1968" s="107" t="s">
        <v>26</v>
      </c>
      <c r="AK1968" s="97">
        <v>21.967895620885624</v>
      </c>
      <c r="AL1968" s="108">
        <v>1.3483509098759427E-3</v>
      </c>
      <c r="AM1968" s="111"/>
      <c r="AN1968" s="112">
        <v>20</v>
      </c>
      <c r="AO1968" s="113" t="s">
        <v>1266</v>
      </c>
      <c r="AP1968" s="113" t="s">
        <v>1267</v>
      </c>
      <c r="AQ1968" s="113" t="s">
        <v>1365</v>
      </c>
      <c r="AR1968" s="114" t="s">
        <v>1267</v>
      </c>
      <c r="AS1968" s="114"/>
      <c r="AT1968" s="107"/>
    </row>
    <row r="1969" spans="1:46" x14ac:dyDescent="0.25">
      <c r="A1969" s="106" t="s">
        <v>3471</v>
      </c>
      <c r="B1969" s="107" t="s">
        <v>1269</v>
      </c>
      <c r="C1969" s="107" t="s">
        <v>1257</v>
      </c>
      <c r="D1969" s="107" t="s">
        <v>21</v>
      </c>
      <c r="E1969" s="107" t="s">
        <v>22</v>
      </c>
      <c r="F1969" s="107" t="s">
        <v>23</v>
      </c>
      <c r="G1969" s="107" t="s">
        <v>557</v>
      </c>
      <c r="H1969" s="107" t="s">
        <v>1540</v>
      </c>
      <c r="I1969" s="107" t="s">
        <v>1620</v>
      </c>
      <c r="J1969" s="107" t="s">
        <v>1441</v>
      </c>
      <c r="K1969" s="107" t="s">
        <v>1436</v>
      </c>
      <c r="L1969" s="108">
        <v>5.2119355085683514</v>
      </c>
      <c r="M1969" s="93">
        <v>2</v>
      </c>
      <c r="N1969" s="108">
        <v>4.6664951111111108</v>
      </c>
      <c r="O1969" s="107" t="s">
        <v>3470</v>
      </c>
      <c r="P1969" s="107"/>
      <c r="Q1969" s="107" t="s">
        <v>1259</v>
      </c>
      <c r="R1969" s="107" t="s">
        <v>1540</v>
      </c>
      <c r="S1969" s="107"/>
      <c r="T1969" s="93">
        <v>2.8</v>
      </c>
      <c r="U1969" s="109">
        <v>30</v>
      </c>
      <c r="V1969" s="110">
        <v>45200</v>
      </c>
      <c r="W1969" s="110">
        <v>45930</v>
      </c>
      <c r="X1969" s="107" t="s">
        <v>4682</v>
      </c>
      <c r="Y1969" s="107"/>
      <c r="Z1969" s="107"/>
      <c r="AA1969" s="107"/>
      <c r="AB1969" s="107"/>
      <c r="AC1969" s="107"/>
      <c r="AD1969" s="107" t="s">
        <v>1331</v>
      </c>
      <c r="AE1969" s="110"/>
      <c r="AF1969" s="106"/>
      <c r="AG1969" s="108">
        <v>7.0239600452755139E-4</v>
      </c>
      <c r="AH1969" s="108">
        <v>7.3293378685670952E-4</v>
      </c>
      <c r="AI1969" s="108">
        <v>1.3723279636884376</v>
      </c>
      <c r="AJ1969" s="107" t="s">
        <v>26</v>
      </c>
      <c r="AK1969" s="97">
        <v>14.398051476334034</v>
      </c>
      <c r="AL1969" s="108">
        <v>1.6164665630883437E-3</v>
      </c>
      <c r="AM1969" s="111"/>
      <c r="AN1969" s="112">
        <v>20</v>
      </c>
      <c r="AO1969" s="113" t="s">
        <v>1266</v>
      </c>
      <c r="AP1969" s="113" t="s">
        <v>1267</v>
      </c>
      <c r="AQ1969" s="113" t="s">
        <v>1365</v>
      </c>
      <c r="AR1969" s="114" t="s">
        <v>1267</v>
      </c>
      <c r="AS1969" s="114"/>
      <c r="AT1969" s="107"/>
    </row>
    <row r="1970" spans="1:46" x14ac:dyDescent="0.25">
      <c r="A1970" s="106" t="s">
        <v>3472</v>
      </c>
      <c r="B1970" s="107" t="s">
        <v>1271</v>
      </c>
      <c r="C1970" s="107" t="s">
        <v>1257</v>
      </c>
      <c r="D1970" s="107" t="s">
        <v>21</v>
      </c>
      <c r="E1970" s="107" t="s">
        <v>22</v>
      </c>
      <c r="F1970" s="107" t="s">
        <v>23</v>
      </c>
      <c r="G1970" s="107" t="s">
        <v>557</v>
      </c>
      <c r="H1970" s="107" t="s">
        <v>1540</v>
      </c>
      <c r="I1970" s="107" t="s">
        <v>1620</v>
      </c>
      <c r="J1970" s="107" t="s">
        <v>1441</v>
      </c>
      <c r="K1970" s="107" t="s">
        <v>1436</v>
      </c>
      <c r="L1970" s="108">
        <v>5.6079738218646007</v>
      </c>
      <c r="M1970" s="93">
        <v>2.5</v>
      </c>
      <c r="N1970" s="108">
        <v>5.0210871527377519</v>
      </c>
      <c r="O1970" s="107" t="s">
        <v>3470</v>
      </c>
      <c r="P1970" s="107"/>
      <c r="Q1970" s="107" t="s">
        <v>1259</v>
      </c>
      <c r="R1970" s="107" t="s">
        <v>1540</v>
      </c>
      <c r="S1970" s="107"/>
      <c r="T1970" s="93">
        <v>2.8</v>
      </c>
      <c r="U1970" s="109">
        <v>30</v>
      </c>
      <c r="V1970" s="110">
        <v>45200</v>
      </c>
      <c r="W1970" s="110">
        <v>45930</v>
      </c>
      <c r="X1970" s="107" t="s">
        <v>4682</v>
      </c>
      <c r="Y1970" s="107"/>
      <c r="Z1970" s="107"/>
      <c r="AA1970" s="107"/>
      <c r="AB1970" s="107"/>
      <c r="AC1970" s="107"/>
      <c r="AD1970" s="107" t="s">
        <v>1331</v>
      </c>
      <c r="AE1970" s="110"/>
      <c r="AF1970" s="106"/>
      <c r="AG1970" s="108">
        <v>7.5623110971969687E-4</v>
      </c>
      <c r="AH1970" s="108">
        <v>7.8910945878532274E-4</v>
      </c>
      <c r="AI1970" s="108">
        <v>1.4775099690060545</v>
      </c>
      <c r="AJ1970" s="107" t="s">
        <v>26</v>
      </c>
      <c r="AK1970" s="97">
        <v>11.687992592538786</v>
      </c>
      <c r="AL1970" s="108">
        <v>1.7403605586442841E-3</v>
      </c>
      <c r="AM1970" s="111"/>
      <c r="AN1970" s="112">
        <v>20</v>
      </c>
      <c r="AO1970" s="113" t="s">
        <v>1266</v>
      </c>
      <c r="AP1970" s="113" t="s">
        <v>1267</v>
      </c>
      <c r="AQ1970" s="113" t="s">
        <v>1365</v>
      </c>
      <c r="AR1970" s="114" t="s">
        <v>1267</v>
      </c>
      <c r="AS1970" s="114"/>
      <c r="AT1970" s="107"/>
    </row>
    <row r="1971" spans="1:46" x14ac:dyDescent="0.25">
      <c r="A1971" s="106" t="s">
        <v>3473</v>
      </c>
      <c r="B1971" s="107" t="s">
        <v>1256</v>
      </c>
      <c r="C1971" s="107" t="s">
        <v>1257</v>
      </c>
      <c r="D1971" s="107" t="s">
        <v>21</v>
      </c>
      <c r="E1971" s="107" t="s">
        <v>22</v>
      </c>
      <c r="F1971" s="107" t="s">
        <v>23</v>
      </c>
      <c r="G1971" s="107" t="s">
        <v>557</v>
      </c>
      <c r="H1971" s="107" t="s">
        <v>1540</v>
      </c>
      <c r="I1971" s="107" t="s">
        <v>1620</v>
      </c>
      <c r="J1971" s="107" t="s">
        <v>3377</v>
      </c>
      <c r="K1971" s="107" t="s">
        <v>1436</v>
      </c>
      <c r="L1971" s="108">
        <v>4.2647652372641129</v>
      </c>
      <c r="M1971" s="93">
        <v>1.9</v>
      </c>
      <c r="N1971" s="108">
        <v>3.8184482707070706</v>
      </c>
      <c r="O1971" s="107" t="s">
        <v>3474</v>
      </c>
      <c r="P1971" s="107"/>
      <c r="Q1971" s="107" t="s">
        <v>1259</v>
      </c>
      <c r="R1971" s="107" t="s">
        <v>1540</v>
      </c>
      <c r="S1971" s="107"/>
      <c r="T1971" s="93">
        <v>1.95</v>
      </c>
      <c r="U1971" s="109">
        <v>30</v>
      </c>
      <c r="V1971" s="110">
        <v>45200</v>
      </c>
      <c r="W1971" s="110">
        <v>45930</v>
      </c>
      <c r="X1971" s="107" t="s">
        <v>4682</v>
      </c>
      <c r="Y1971" s="107"/>
      <c r="Z1971" s="107"/>
      <c r="AA1971" s="107"/>
      <c r="AB1971" s="107"/>
      <c r="AC1971" s="107"/>
      <c r="AD1971" s="107" t="s">
        <v>1331</v>
      </c>
      <c r="AE1971" s="110"/>
      <c r="AF1971" s="106"/>
      <c r="AG1971" s="108">
        <v>5.7494628351291487E-4</v>
      </c>
      <c r="AH1971" s="108">
        <v>5.9994298671695067E-4</v>
      </c>
      <c r="AI1971" s="108">
        <v>1.6129710457095936</v>
      </c>
      <c r="AJ1971" s="107" t="s">
        <v>26</v>
      </c>
      <c r="AK1971" s="97">
        <v>8.7184938511836805</v>
      </c>
      <c r="AL1971" s="108">
        <v>1.3231587834780787E-3</v>
      </c>
      <c r="AM1971" s="111"/>
      <c r="AN1971" s="112">
        <v>20</v>
      </c>
      <c r="AO1971" s="113" t="s">
        <v>1266</v>
      </c>
      <c r="AP1971" s="113" t="s">
        <v>1267</v>
      </c>
      <c r="AQ1971" s="113" t="s">
        <v>1365</v>
      </c>
      <c r="AR1971" s="114" t="s">
        <v>1267</v>
      </c>
      <c r="AS1971" s="114"/>
      <c r="AT1971" s="107"/>
    </row>
    <row r="1972" spans="1:46" x14ac:dyDescent="0.25">
      <c r="A1972" s="106" t="s">
        <v>3475</v>
      </c>
      <c r="B1972" s="107" t="s">
        <v>1269</v>
      </c>
      <c r="C1972" s="107" t="s">
        <v>1257</v>
      </c>
      <c r="D1972" s="107" t="s">
        <v>21</v>
      </c>
      <c r="E1972" s="107" t="s">
        <v>22</v>
      </c>
      <c r="F1972" s="107" t="s">
        <v>23</v>
      </c>
      <c r="G1972" s="107" t="s">
        <v>557</v>
      </c>
      <c r="H1972" s="107" t="s">
        <v>1540</v>
      </c>
      <c r="I1972" s="107" t="s">
        <v>1620</v>
      </c>
      <c r="J1972" s="107" t="s">
        <v>3377</v>
      </c>
      <c r="K1972" s="107" t="s">
        <v>1436</v>
      </c>
      <c r="L1972" s="108">
        <v>6.40348080619823</v>
      </c>
      <c r="M1972" s="93">
        <v>2.2000000000000002</v>
      </c>
      <c r="N1972" s="108">
        <v>5.7333425993265994</v>
      </c>
      <c r="O1972" s="107" t="s">
        <v>3474</v>
      </c>
      <c r="P1972" s="107"/>
      <c r="Q1972" s="107" t="s">
        <v>1259</v>
      </c>
      <c r="R1972" s="107" t="s">
        <v>1540</v>
      </c>
      <c r="S1972" s="107"/>
      <c r="T1972" s="93">
        <v>1.95</v>
      </c>
      <c r="U1972" s="109">
        <v>30</v>
      </c>
      <c r="V1972" s="110">
        <v>45200</v>
      </c>
      <c r="W1972" s="110">
        <v>45930</v>
      </c>
      <c r="X1972" s="107" t="s">
        <v>4682</v>
      </c>
      <c r="Y1972" s="107"/>
      <c r="Z1972" s="107"/>
      <c r="AA1972" s="107"/>
      <c r="AB1972" s="107"/>
      <c r="AC1972" s="107"/>
      <c r="AD1972" s="107" t="s">
        <v>1331</v>
      </c>
      <c r="AE1972" s="110"/>
      <c r="AF1972" s="106"/>
      <c r="AG1972" s="108">
        <v>8.6287981040586274E-4</v>
      </c>
      <c r="AH1972" s="108">
        <v>9.0039488118722833E-4</v>
      </c>
      <c r="AI1972" s="108">
        <v>2.4207481464323215</v>
      </c>
      <c r="AJ1972" s="107" t="s">
        <v>26</v>
      </c>
      <c r="AK1972" s="97">
        <v>-2.0893975333315322</v>
      </c>
      <c r="AL1972" s="108">
        <v>1.9857976874786951E-3</v>
      </c>
      <c r="AM1972" s="111"/>
      <c r="AN1972" s="112">
        <v>20</v>
      </c>
      <c r="AO1972" s="113" t="s">
        <v>1266</v>
      </c>
      <c r="AP1972" s="113" t="s">
        <v>1267</v>
      </c>
      <c r="AQ1972" s="113" t="s">
        <v>1365</v>
      </c>
      <c r="AR1972" s="114" t="s">
        <v>1267</v>
      </c>
      <c r="AS1972" s="114"/>
      <c r="AT1972" s="107"/>
    </row>
    <row r="1973" spans="1:46" x14ac:dyDescent="0.25">
      <c r="A1973" s="106" t="s">
        <v>3476</v>
      </c>
      <c r="B1973" s="107" t="s">
        <v>1271</v>
      </c>
      <c r="C1973" s="107" t="s">
        <v>1257</v>
      </c>
      <c r="D1973" s="107" t="s">
        <v>21</v>
      </c>
      <c r="E1973" s="107" t="s">
        <v>22</v>
      </c>
      <c r="F1973" s="107" t="s">
        <v>23</v>
      </c>
      <c r="G1973" s="107" t="s">
        <v>557</v>
      </c>
      <c r="H1973" s="107" t="s">
        <v>1540</v>
      </c>
      <c r="I1973" s="107" t="s">
        <v>1620</v>
      </c>
      <c r="J1973" s="107" t="s">
        <v>3377</v>
      </c>
      <c r="K1973" s="107" t="s">
        <v>1436</v>
      </c>
      <c r="L1973" s="108">
        <v>6.0209003042845879</v>
      </c>
      <c r="M1973" s="93">
        <v>2.8</v>
      </c>
      <c r="N1973" s="108">
        <v>5.3907999798234565</v>
      </c>
      <c r="O1973" s="107" t="s">
        <v>3474</v>
      </c>
      <c r="P1973" s="107"/>
      <c r="Q1973" s="107" t="s">
        <v>1259</v>
      </c>
      <c r="R1973" s="107" t="s">
        <v>1540</v>
      </c>
      <c r="S1973" s="107"/>
      <c r="T1973" s="93">
        <v>1.95</v>
      </c>
      <c r="U1973" s="109">
        <v>30</v>
      </c>
      <c r="V1973" s="110">
        <v>45200</v>
      </c>
      <c r="W1973" s="110">
        <v>45930</v>
      </c>
      <c r="X1973" s="107" t="s">
        <v>4682</v>
      </c>
      <c r="Y1973" s="107"/>
      <c r="Z1973" s="107"/>
      <c r="AA1973" s="107"/>
      <c r="AB1973" s="107"/>
      <c r="AC1973" s="107"/>
      <c r="AD1973" s="107" t="s">
        <v>1331</v>
      </c>
      <c r="AE1973" s="110"/>
      <c r="AF1973" s="106"/>
      <c r="AG1973" s="108">
        <v>8.1161347493423385E-4</v>
      </c>
      <c r="AH1973" s="108">
        <v>8.4689966032423217E-4</v>
      </c>
      <c r="AI1973" s="108">
        <v>2.2769240760685121</v>
      </c>
      <c r="AJ1973" s="107" t="s">
        <v>26</v>
      </c>
      <c r="AK1973" s="97">
        <v>-0.72619924587590201</v>
      </c>
      <c r="AL1973" s="108">
        <v>1.8678153576137941E-3</v>
      </c>
      <c r="AM1973" s="111"/>
      <c r="AN1973" s="112">
        <v>20</v>
      </c>
      <c r="AO1973" s="113" t="s">
        <v>1266</v>
      </c>
      <c r="AP1973" s="113" t="s">
        <v>1267</v>
      </c>
      <c r="AQ1973" s="113" t="s">
        <v>1365</v>
      </c>
      <c r="AR1973" s="114" t="s">
        <v>1267</v>
      </c>
      <c r="AS1973" s="114"/>
      <c r="AT1973" s="107"/>
    </row>
    <row r="1974" spans="1:46" x14ac:dyDescent="0.25">
      <c r="A1974" s="106" t="s">
        <v>3477</v>
      </c>
      <c r="B1974" s="107" t="s">
        <v>1256</v>
      </c>
      <c r="C1974" s="107" t="s">
        <v>1257</v>
      </c>
      <c r="D1974" s="107" t="s">
        <v>21</v>
      </c>
      <c r="E1974" s="107" t="s">
        <v>22</v>
      </c>
      <c r="F1974" s="107" t="s">
        <v>23</v>
      </c>
      <c r="G1974" s="107" t="s">
        <v>557</v>
      </c>
      <c r="H1974" s="107" t="s">
        <v>1540</v>
      </c>
      <c r="I1974" s="107" t="s">
        <v>1620</v>
      </c>
      <c r="J1974" s="107" t="s">
        <v>1441</v>
      </c>
      <c r="K1974" s="107" t="s">
        <v>1446</v>
      </c>
      <c r="L1974" s="108">
        <v>5.6366256052836059</v>
      </c>
      <c r="M1974" s="93">
        <v>1.75</v>
      </c>
      <c r="N1974" s="108">
        <v>5.0467404646464651</v>
      </c>
      <c r="O1974" s="107" t="s">
        <v>3478</v>
      </c>
      <c r="P1974" s="107"/>
      <c r="Q1974" s="107" t="s">
        <v>1259</v>
      </c>
      <c r="R1974" s="107" t="s">
        <v>1540</v>
      </c>
      <c r="S1974" s="107"/>
      <c r="T1974" s="93">
        <v>2.8</v>
      </c>
      <c r="U1974" s="109">
        <v>30</v>
      </c>
      <c r="V1974" s="110">
        <v>45200</v>
      </c>
      <c r="W1974" s="110">
        <v>45930</v>
      </c>
      <c r="X1974" s="107" t="s">
        <v>4682</v>
      </c>
      <c r="Y1974" s="107"/>
      <c r="Z1974" s="107"/>
      <c r="AA1974" s="107"/>
      <c r="AB1974" s="107"/>
      <c r="AC1974" s="107"/>
      <c r="AD1974" s="107" t="s">
        <v>1331</v>
      </c>
      <c r="AE1974" s="110"/>
      <c r="AF1974" s="106"/>
      <c r="AG1974" s="108">
        <v>7.5893967752880534E-4</v>
      </c>
      <c r="AH1974" s="108">
        <v>7.9193578588355757E-4</v>
      </c>
      <c r="AI1974" s="108">
        <v>1.4828019173116063</v>
      </c>
      <c r="AJ1974" s="107" t="s">
        <v>26</v>
      </c>
      <c r="AK1974" s="97">
        <v>11.561801805799501</v>
      </c>
      <c r="AL1974" s="108">
        <v>1.7465939501628285E-3</v>
      </c>
      <c r="AM1974" s="111"/>
      <c r="AN1974" s="112">
        <v>20</v>
      </c>
      <c r="AO1974" s="113" t="s">
        <v>1266</v>
      </c>
      <c r="AP1974" s="113" t="s">
        <v>1267</v>
      </c>
      <c r="AQ1974" s="113" t="s">
        <v>1365</v>
      </c>
      <c r="AR1974" s="114" t="s">
        <v>1267</v>
      </c>
      <c r="AS1974" s="114"/>
      <c r="AT1974" s="107"/>
    </row>
    <row r="1975" spans="1:46" x14ac:dyDescent="0.25">
      <c r="A1975" s="106" t="s">
        <v>3479</v>
      </c>
      <c r="B1975" s="107" t="s">
        <v>1269</v>
      </c>
      <c r="C1975" s="107" t="s">
        <v>1257</v>
      </c>
      <c r="D1975" s="107" t="s">
        <v>21</v>
      </c>
      <c r="E1975" s="107" t="s">
        <v>22</v>
      </c>
      <c r="F1975" s="107" t="s">
        <v>23</v>
      </c>
      <c r="G1975" s="107" t="s">
        <v>557</v>
      </c>
      <c r="H1975" s="107" t="s">
        <v>1540</v>
      </c>
      <c r="I1975" s="107" t="s">
        <v>1620</v>
      </c>
      <c r="J1975" s="107" t="s">
        <v>1441</v>
      </c>
      <c r="K1975" s="107" t="s">
        <v>1446</v>
      </c>
      <c r="L1975" s="108">
        <v>7.4210159517147183</v>
      </c>
      <c r="M1975" s="93">
        <v>2</v>
      </c>
      <c r="N1975" s="108">
        <v>6.6443904766708695</v>
      </c>
      <c r="O1975" s="107" t="s">
        <v>3478</v>
      </c>
      <c r="P1975" s="107"/>
      <c r="Q1975" s="107" t="s">
        <v>1259</v>
      </c>
      <c r="R1975" s="107" t="s">
        <v>1540</v>
      </c>
      <c r="S1975" s="107"/>
      <c r="T1975" s="93">
        <v>2.8</v>
      </c>
      <c r="U1975" s="109">
        <v>30</v>
      </c>
      <c r="V1975" s="110">
        <v>45200</v>
      </c>
      <c r="W1975" s="110">
        <v>45930</v>
      </c>
      <c r="X1975" s="107" t="s">
        <v>4682</v>
      </c>
      <c r="Y1975" s="107"/>
      <c r="Z1975" s="107"/>
      <c r="AA1975" s="107"/>
      <c r="AB1975" s="107"/>
      <c r="AC1975" s="107"/>
      <c r="AD1975" s="107" t="s">
        <v>1331</v>
      </c>
      <c r="AE1975" s="110"/>
      <c r="AF1975" s="106"/>
      <c r="AG1975" s="108">
        <v>9.9956227180057018E-4</v>
      </c>
      <c r="AH1975" s="108">
        <v>1.0430198297649211E-3</v>
      </c>
      <c r="AI1975" s="108">
        <v>1.9529257686517196</v>
      </c>
      <c r="AJ1975" s="107" t="s">
        <v>26</v>
      </c>
      <c r="AK1975" s="97">
        <v>3.0803729384968164</v>
      </c>
      <c r="AL1975" s="108">
        <v>2.300353332984922E-3</v>
      </c>
      <c r="AM1975" s="111"/>
      <c r="AN1975" s="112">
        <v>20</v>
      </c>
      <c r="AO1975" s="113" t="s">
        <v>1266</v>
      </c>
      <c r="AP1975" s="113" t="s">
        <v>1267</v>
      </c>
      <c r="AQ1975" s="113" t="s">
        <v>1365</v>
      </c>
      <c r="AR1975" s="114" t="s">
        <v>1267</v>
      </c>
      <c r="AS1975" s="114"/>
      <c r="AT1975" s="107"/>
    </row>
    <row r="1976" spans="1:46" x14ac:dyDescent="0.25">
      <c r="A1976" s="106" t="s">
        <v>3480</v>
      </c>
      <c r="B1976" s="107" t="s">
        <v>1271</v>
      </c>
      <c r="C1976" s="107" t="s">
        <v>1257</v>
      </c>
      <c r="D1976" s="107" t="s">
        <v>21</v>
      </c>
      <c r="E1976" s="107" t="s">
        <v>22</v>
      </c>
      <c r="F1976" s="107" t="s">
        <v>23</v>
      </c>
      <c r="G1976" s="107" t="s">
        <v>557</v>
      </c>
      <c r="H1976" s="107" t="s">
        <v>1540</v>
      </c>
      <c r="I1976" s="107" t="s">
        <v>1620</v>
      </c>
      <c r="J1976" s="107" t="s">
        <v>1441</v>
      </c>
      <c r="K1976" s="107" t="s">
        <v>1446</v>
      </c>
      <c r="L1976" s="108">
        <v>7.3858138732478373</v>
      </c>
      <c r="M1976" s="93">
        <v>2.5</v>
      </c>
      <c r="N1976" s="108">
        <v>6.6128723723511609</v>
      </c>
      <c r="O1976" s="107" t="s">
        <v>3478</v>
      </c>
      <c r="P1976" s="107"/>
      <c r="Q1976" s="107" t="s">
        <v>1259</v>
      </c>
      <c r="R1976" s="107" t="s">
        <v>1540</v>
      </c>
      <c r="S1976" s="107"/>
      <c r="T1976" s="93">
        <v>2.8</v>
      </c>
      <c r="U1976" s="109">
        <v>30</v>
      </c>
      <c r="V1976" s="110">
        <v>45200</v>
      </c>
      <c r="W1976" s="110">
        <v>45930</v>
      </c>
      <c r="X1976" s="107" t="s">
        <v>4682</v>
      </c>
      <c r="Y1976" s="107"/>
      <c r="Z1976" s="107"/>
      <c r="AA1976" s="107"/>
      <c r="AB1976" s="107"/>
      <c r="AC1976" s="107"/>
      <c r="AD1976" s="107" t="s">
        <v>1331</v>
      </c>
      <c r="AE1976" s="110"/>
      <c r="AF1976" s="106"/>
      <c r="AG1976" s="108">
        <v>9.9552003262812455E-4</v>
      </c>
      <c r="AH1976" s="108">
        <v>1.0388018478217666E-3</v>
      </c>
      <c r="AI1976" s="108">
        <v>1.9450281185846532</v>
      </c>
      <c r="AJ1976" s="107" t="s">
        <v>26</v>
      </c>
      <c r="AK1976" s="97">
        <v>3.188993459208437</v>
      </c>
      <c r="AL1976" s="108">
        <v>2.2910506825994611E-3</v>
      </c>
      <c r="AM1976" s="111"/>
      <c r="AN1976" s="112">
        <v>20</v>
      </c>
      <c r="AO1976" s="113" t="s">
        <v>1266</v>
      </c>
      <c r="AP1976" s="113" t="s">
        <v>1267</v>
      </c>
      <c r="AQ1976" s="113" t="s">
        <v>1365</v>
      </c>
      <c r="AR1976" s="114" t="s">
        <v>1267</v>
      </c>
      <c r="AS1976" s="114"/>
      <c r="AT1976" s="107"/>
    </row>
    <row r="1977" spans="1:46" x14ac:dyDescent="0.25">
      <c r="A1977" s="106" t="s">
        <v>3481</v>
      </c>
      <c r="B1977" s="107" t="s">
        <v>1256</v>
      </c>
      <c r="C1977" s="107" t="s">
        <v>1257</v>
      </c>
      <c r="D1977" s="107" t="s">
        <v>21</v>
      </c>
      <c r="E1977" s="107" t="s">
        <v>22</v>
      </c>
      <c r="F1977" s="107" t="s">
        <v>23</v>
      </c>
      <c r="G1977" s="107" t="s">
        <v>557</v>
      </c>
      <c r="H1977" s="107" t="s">
        <v>1540</v>
      </c>
      <c r="I1977" s="107" t="s">
        <v>1620</v>
      </c>
      <c r="J1977" s="107" t="s">
        <v>3377</v>
      </c>
      <c r="K1977" s="107" t="s">
        <v>1446</v>
      </c>
      <c r="L1977" s="108">
        <v>5.9202601121393039</v>
      </c>
      <c r="M1977" s="93">
        <v>1.9</v>
      </c>
      <c r="N1977" s="108">
        <v>5.3006920028818438</v>
      </c>
      <c r="O1977" s="107" t="s">
        <v>3482</v>
      </c>
      <c r="P1977" s="107"/>
      <c r="Q1977" s="107" t="s">
        <v>1259</v>
      </c>
      <c r="R1977" s="107" t="s">
        <v>1540</v>
      </c>
      <c r="S1977" s="107"/>
      <c r="T1977" s="93">
        <v>1.95</v>
      </c>
      <c r="U1977" s="109">
        <v>30</v>
      </c>
      <c r="V1977" s="110">
        <v>45200</v>
      </c>
      <c r="W1977" s="110">
        <v>45930</v>
      </c>
      <c r="X1977" s="107" t="s">
        <v>4682</v>
      </c>
      <c r="Y1977" s="107"/>
      <c r="Z1977" s="107"/>
      <c r="AA1977" s="107"/>
      <c r="AB1977" s="107"/>
      <c r="AC1977" s="107"/>
      <c r="AD1977" s="107" t="s">
        <v>1331</v>
      </c>
      <c r="AE1977" s="110"/>
      <c r="AF1977" s="106"/>
      <c r="AG1977" s="108">
        <v>7.9851109906461601E-4</v>
      </c>
      <c r="AH1977" s="108">
        <v>8.3322763784540504E-4</v>
      </c>
      <c r="AI1977" s="108">
        <v>2.2401662892739429</v>
      </c>
      <c r="AJ1977" s="107" t="s">
        <v>26</v>
      </c>
      <c r="AK1977" s="97">
        <v>-0.3497155605115031</v>
      </c>
      <c r="AL1977" s="108">
        <v>1.8376620646654693E-3</v>
      </c>
      <c r="AM1977" s="111"/>
      <c r="AN1977" s="112">
        <v>20</v>
      </c>
      <c r="AO1977" s="113" t="s">
        <v>1266</v>
      </c>
      <c r="AP1977" s="113" t="s">
        <v>1267</v>
      </c>
      <c r="AQ1977" s="113" t="s">
        <v>1365</v>
      </c>
      <c r="AR1977" s="114" t="s">
        <v>1267</v>
      </c>
      <c r="AS1977" s="114"/>
      <c r="AT1977" s="107"/>
    </row>
    <row r="1978" spans="1:46" x14ac:dyDescent="0.25">
      <c r="A1978" s="106" t="s">
        <v>3483</v>
      </c>
      <c r="B1978" s="107" t="s">
        <v>1269</v>
      </c>
      <c r="C1978" s="107" t="s">
        <v>1257</v>
      </c>
      <c r="D1978" s="107" t="s">
        <v>21</v>
      </c>
      <c r="E1978" s="107" t="s">
        <v>22</v>
      </c>
      <c r="F1978" s="107" t="s">
        <v>23</v>
      </c>
      <c r="G1978" s="107" t="s">
        <v>557</v>
      </c>
      <c r="H1978" s="107" t="s">
        <v>1540</v>
      </c>
      <c r="I1978" s="107" t="s">
        <v>1620</v>
      </c>
      <c r="J1978" s="107" t="s">
        <v>3377</v>
      </c>
      <c r="K1978" s="107" t="s">
        <v>1446</v>
      </c>
      <c r="L1978" s="108">
        <v>8.0812408116740322</v>
      </c>
      <c r="M1978" s="93">
        <v>2.2000000000000002</v>
      </c>
      <c r="N1978" s="108">
        <v>7.2355213677130052</v>
      </c>
      <c r="O1978" s="107" t="s">
        <v>3482</v>
      </c>
      <c r="P1978" s="107"/>
      <c r="Q1978" s="107" t="s">
        <v>1259</v>
      </c>
      <c r="R1978" s="107" t="s">
        <v>1540</v>
      </c>
      <c r="S1978" s="107"/>
      <c r="T1978" s="93">
        <v>1.95</v>
      </c>
      <c r="U1978" s="109">
        <v>30</v>
      </c>
      <c r="V1978" s="110">
        <v>45200</v>
      </c>
      <c r="W1978" s="110">
        <v>45930</v>
      </c>
      <c r="X1978" s="107" t="s">
        <v>4682</v>
      </c>
      <c r="Y1978" s="107"/>
      <c r="Z1978" s="107"/>
      <c r="AA1978" s="107"/>
      <c r="AB1978" s="107"/>
      <c r="AC1978" s="107"/>
      <c r="AD1978" s="107" t="s">
        <v>1331</v>
      </c>
      <c r="AE1978" s="110"/>
      <c r="AF1978" s="106"/>
      <c r="AG1978" s="108">
        <v>1.0894228710415291E-3</v>
      </c>
      <c r="AH1978" s="108">
        <v>1.1367872613367871E-3</v>
      </c>
      <c r="AI1978" s="108">
        <v>3.0562986454791674</v>
      </c>
      <c r="AJ1978" s="107" t="s">
        <v>26</v>
      </c>
      <c r="AK1978" s="97">
        <v>-6.5771643265066002</v>
      </c>
      <c r="AL1978" s="108">
        <v>2.5071549848676017E-3</v>
      </c>
      <c r="AM1978" s="111"/>
      <c r="AN1978" s="112">
        <v>20</v>
      </c>
      <c r="AO1978" s="113" t="s">
        <v>1266</v>
      </c>
      <c r="AP1978" s="113" t="s">
        <v>1267</v>
      </c>
      <c r="AQ1978" s="113" t="s">
        <v>1365</v>
      </c>
      <c r="AR1978" s="114" t="s">
        <v>1267</v>
      </c>
      <c r="AS1978" s="114"/>
      <c r="AT1978" s="107"/>
    </row>
    <row r="1979" spans="1:46" x14ac:dyDescent="0.25">
      <c r="A1979" s="106" t="s">
        <v>3484</v>
      </c>
      <c r="B1979" s="107" t="s">
        <v>1271</v>
      </c>
      <c r="C1979" s="107" t="s">
        <v>1257</v>
      </c>
      <c r="D1979" s="107" t="s">
        <v>21</v>
      </c>
      <c r="E1979" s="107" t="s">
        <v>22</v>
      </c>
      <c r="F1979" s="107" t="s">
        <v>23</v>
      </c>
      <c r="G1979" s="107" t="s">
        <v>557</v>
      </c>
      <c r="H1979" s="107" t="s">
        <v>1540</v>
      </c>
      <c r="I1979" s="107" t="s">
        <v>1620</v>
      </c>
      <c r="J1979" s="107" t="s">
        <v>3377</v>
      </c>
      <c r="K1979" s="107" t="s">
        <v>1446</v>
      </c>
      <c r="L1979" s="108">
        <v>8.221355975165821</v>
      </c>
      <c r="M1979" s="93">
        <v>2.8</v>
      </c>
      <c r="N1979" s="108">
        <v>7.3609731743119262</v>
      </c>
      <c r="O1979" s="107" t="s">
        <v>3482</v>
      </c>
      <c r="P1979" s="107"/>
      <c r="Q1979" s="107" t="s">
        <v>1259</v>
      </c>
      <c r="R1979" s="107" t="s">
        <v>1540</v>
      </c>
      <c r="S1979" s="107"/>
      <c r="T1979" s="93">
        <v>1.95</v>
      </c>
      <c r="U1979" s="109">
        <v>30</v>
      </c>
      <c r="V1979" s="110">
        <v>45200</v>
      </c>
      <c r="W1979" s="110">
        <v>45930</v>
      </c>
      <c r="X1979" s="107" t="s">
        <v>4682</v>
      </c>
      <c r="Y1979" s="107"/>
      <c r="Z1979" s="107"/>
      <c r="AA1979" s="107"/>
      <c r="AB1979" s="107"/>
      <c r="AC1979" s="107"/>
      <c r="AD1979" s="107" t="s">
        <v>1331</v>
      </c>
      <c r="AE1979" s="110"/>
      <c r="AF1979" s="106"/>
      <c r="AG1979" s="108">
        <v>1.1078429291809476E-3</v>
      </c>
      <c r="AH1979" s="108">
        <v>1.1560081607713242E-3</v>
      </c>
      <c r="AI1979" s="108">
        <v>3.1079748129597804</v>
      </c>
      <c r="AJ1979" s="107" t="s">
        <v>26</v>
      </c>
      <c r="AK1979" s="97">
        <v>-6.8613764707077793</v>
      </c>
      <c r="AL1979" s="108">
        <v>2.5495461828251428E-3</v>
      </c>
      <c r="AM1979" s="111"/>
      <c r="AN1979" s="112">
        <v>20</v>
      </c>
      <c r="AO1979" s="113" t="s">
        <v>1266</v>
      </c>
      <c r="AP1979" s="113" t="s">
        <v>1267</v>
      </c>
      <c r="AQ1979" s="113" t="s">
        <v>1365</v>
      </c>
      <c r="AR1979" s="114" t="s">
        <v>1267</v>
      </c>
      <c r="AS1979" s="114"/>
      <c r="AT1979" s="107"/>
    </row>
    <row r="1980" spans="1:46" x14ac:dyDescent="0.25">
      <c r="A1980" s="106" t="s">
        <v>3485</v>
      </c>
      <c r="B1980" s="107" t="s">
        <v>1256</v>
      </c>
      <c r="C1980" s="107" t="s">
        <v>1257</v>
      </c>
      <c r="D1980" s="107" t="s">
        <v>21</v>
      </c>
      <c r="E1980" s="107" t="s">
        <v>22</v>
      </c>
      <c r="F1980" s="107" t="s">
        <v>23</v>
      </c>
      <c r="G1980" s="107" t="s">
        <v>557</v>
      </c>
      <c r="H1980" s="107" t="s">
        <v>1557</v>
      </c>
      <c r="I1980" s="107" t="s">
        <v>1620</v>
      </c>
      <c r="J1980" s="107" t="s">
        <v>1441</v>
      </c>
      <c r="K1980" s="107" t="s">
        <v>1436</v>
      </c>
      <c r="L1980" s="108">
        <v>4.7569072148006404</v>
      </c>
      <c r="M1980" s="93">
        <v>1.75</v>
      </c>
      <c r="N1980" s="108">
        <v>4.2590865188916878</v>
      </c>
      <c r="O1980" s="107" t="s">
        <v>3486</v>
      </c>
      <c r="P1980" s="107"/>
      <c r="Q1980" s="107" t="s">
        <v>1259</v>
      </c>
      <c r="R1980" s="107" t="s">
        <v>1557</v>
      </c>
      <c r="S1980" s="107"/>
      <c r="T1980" s="93">
        <v>2.8</v>
      </c>
      <c r="U1980" s="109">
        <v>30</v>
      </c>
      <c r="V1980" s="110">
        <v>45200</v>
      </c>
      <c r="W1980" s="110">
        <v>45930</v>
      </c>
      <c r="X1980" s="107" t="s">
        <v>4682</v>
      </c>
      <c r="Y1980" s="107"/>
      <c r="Z1980" s="107"/>
      <c r="AA1980" s="107"/>
      <c r="AB1980" s="107"/>
      <c r="AC1980" s="107"/>
      <c r="AD1980" s="107" t="s">
        <v>1331</v>
      </c>
      <c r="AE1980" s="110"/>
      <c r="AF1980" s="106"/>
      <c r="AG1980" s="108">
        <v>6.4227590511756519E-4</v>
      </c>
      <c r="AH1980" s="108">
        <v>6.7019987060044949E-4</v>
      </c>
      <c r="AI1980" s="108">
        <v>1.2548664561225635</v>
      </c>
      <c r="AJ1980" s="107" t="s">
        <v>26</v>
      </c>
      <c r="AK1980" s="97">
        <v>17.961461200601764</v>
      </c>
      <c r="AL1980" s="108">
        <v>1.4781085288179798E-3</v>
      </c>
      <c r="AM1980" s="111"/>
      <c r="AN1980" s="112">
        <v>20</v>
      </c>
      <c r="AO1980" s="113" t="s">
        <v>1266</v>
      </c>
      <c r="AP1980" s="113" t="s">
        <v>1267</v>
      </c>
      <c r="AQ1980" s="113" t="s">
        <v>1365</v>
      </c>
      <c r="AR1980" s="114" t="s">
        <v>1267</v>
      </c>
      <c r="AS1980" s="114"/>
      <c r="AT1980" s="107"/>
    </row>
    <row r="1981" spans="1:46" x14ac:dyDescent="0.25">
      <c r="A1981" s="106" t="s">
        <v>3487</v>
      </c>
      <c r="B1981" s="107" t="s">
        <v>1269</v>
      </c>
      <c r="C1981" s="107" t="s">
        <v>1257</v>
      </c>
      <c r="D1981" s="107" t="s">
        <v>21</v>
      </c>
      <c r="E1981" s="107" t="s">
        <v>22</v>
      </c>
      <c r="F1981" s="107" t="s">
        <v>23</v>
      </c>
      <c r="G1981" s="107" t="s">
        <v>557</v>
      </c>
      <c r="H1981" s="107" t="s">
        <v>1557</v>
      </c>
      <c r="I1981" s="107" t="s">
        <v>1620</v>
      </c>
      <c r="J1981" s="107" t="s">
        <v>1441</v>
      </c>
      <c r="K1981" s="107" t="s">
        <v>1436</v>
      </c>
      <c r="L1981" s="108">
        <v>5.650480243917146</v>
      </c>
      <c r="M1981" s="93">
        <v>2</v>
      </c>
      <c r="N1981" s="108">
        <v>5.0591451851851854</v>
      </c>
      <c r="O1981" s="107" t="s">
        <v>3486</v>
      </c>
      <c r="P1981" s="107"/>
      <c r="Q1981" s="107" t="s">
        <v>1259</v>
      </c>
      <c r="R1981" s="107" t="s">
        <v>1557</v>
      </c>
      <c r="S1981" s="107"/>
      <c r="T1981" s="93">
        <v>2.8</v>
      </c>
      <c r="U1981" s="109">
        <v>30</v>
      </c>
      <c r="V1981" s="110">
        <v>45200</v>
      </c>
      <c r="W1981" s="110">
        <v>45930</v>
      </c>
      <c r="X1981" s="107" t="s">
        <v>4682</v>
      </c>
      <c r="Y1981" s="107"/>
      <c r="Z1981" s="107"/>
      <c r="AA1981" s="107"/>
      <c r="AB1981" s="107"/>
      <c r="AC1981" s="107"/>
      <c r="AD1981" s="107" t="s">
        <v>1331</v>
      </c>
      <c r="AE1981" s="110"/>
      <c r="AF1981" s="106"/>
      <c r="AG1981" s="108">
        <v>7.6149728646190853E-4</v>
      </c>
      <c r="AH1981" s="108">
        <v>7.9460459092879523E-4</v>
      </c>
      <c r="AI1981" s="108">
        <v>1.4877989250343906</v>
      </c>
      <c r="AJ1981" s="107" t="s">
        <v>26</v>
      </c>
      <c r="AK1981" s="97">
        <v>11.44346815738116</v>
      </c>
      <c r="AL1981" s="108">
        <v>1.7524799308562958E-3</v>
      </c>
      <c r="AM1981" s="111"/>
      <c r="AN1981" s="112">
        <v>20</v>
      </c>
      <c r="AO1981" s="113" t="s">
        <v>1266</v>
      </c>
      <c r="AP1981" s="113" t="s">
        <v>1267</v>
      </c>
      <c r="AQ1981" s="113" t="s">
        <v>1365</v>
      </c>
      <c r="AR1981" s="114" t="s">
        <v>1267</v>
      </c>
      <c r="AS1981" s="114"/>
      <c r="AT1981" s="107"/>
    </row>
    <row r="1982" spans="1:46" x14ac:dyDescent="0.25">
      <c r="A1982" s="106" t="s">
        <v>3488</v>
      </c>
      <c r="B1982" s="107" t="s">
        <v>1271</v>
      </c>
      <c r="C1982" s="107" t="s">
        <v>1257</v>
      </c>
      <c r="D1982" s="107" t="s">
        <v>21</v>
      </c>
      <c r="E1982" s="107" t="s">
        <v>22</v>
      </c>
      <c r="F1982" s="107" t="s">
        <v>23</v>
      </c>
      <c r="G1982" s="107" t="s">
        <v>557</v>
      </c>
      <c r="H1982" s="107" t="s">
        <v>1557</v>
      </c>
      <c r="I1982" s="107" t="s">
        <v>1620</v>
      </c>
      <c r="J1982" s="107" t="s">
        <v>1441</v>
      </c>
      <c r="K1982" s="107" t="s">
        <v>1436</v>
      </c>
      <c r="L1982" s="108">
        <v>6.1316099317374997</v>
      </c>
      <c r="M1982" s="93">
        <v>2.5</v>
      </c>
      <c r="N1982" s="108">
        <v>5.489923603746397</v>
      </c>
      <c r="O1982" s="107" t="s">
        <v>3486</v>
      </c>
      <c r="P1982" s="107"/>
      <c r="Q1982" s="107" t="s">
        <v>1259</v>
      </c>
      <c r="R1982" s="107" t="s">
        <v>1557</v>
      </c>
      <c r="S1982" s="107"/>
      <c r="T1982" s="93">
        <v>2.8</v>
      </c>
      <c r="U1982" s="109">
        <v>30</v>
      </c>
      <c r="V1982" s="110">
        <v>45200</v>
      </c>
      <c r="W1982" s="110">
        <v>45930</v>
      </c>
      <c r="X1982" s="107" t="s">
        <v>4682</v>
      </c>
      <c r="Y1982" s="107"/>
      <c r="Z1982" s="107"/>
      <c r="AA1982" s="107"/>
      <c r="AB1982" s="107"/>
      <c r="AC1982" s="107"/>
      <c r="AD1982" s="107" t="s">
        <v>1331</v>
      </c>
      <c r="AE1982" s="110"/>
      <c r="AF1982" s="106"/>
      <c r="AG1982" s="108">
        <v>8.2684305068749994E-4</v>
      </c>
      <c r="AH1982" s="108">
        <v>8.6279136608154281E-4</v>
      </c>
      <c r="AI1982" s="108">
        <v>1.6154702371963792</v>
      </c>
      <c r="AJ1982" s="107" t="s">
        <v>26</v>
      </c>
      <c r="AK1982" s="97">
        <v>8.6683867113153763</v>
      </c>
      <c r="AL1982" s="108">
        <v>1.9028641047827565E-3</v>
      </c>
      <c r="AM1982" s="111"/>
      <c r="AN1982" s="112">
        <v>20</v>
      </c>
      <c r="AO1982" s="113" t="s">
        <v>1266</v>
      </c>
      <c r="AP1982" s="113" t="s">
        <v>1267</v>
      </c>
      <c r="AQ1982" s="113" t="s">
        <v>1365</v>
      </c>
      <c r="AR1982" s="114" t="s">
        <v>1267</v>
      </c>
      <c r="AS1982" s="114"/>
      <c r="AT1982" s="107"/>
    </row>
    <row r="1983" spans="1:46" x14ac:dyDescent="0.25">
      <c r="A1983" s="106" t="s">
        <v>3489</v>
      </c>
      <c r="B1983" s="107" t="s">
        <v>1256</v>
      </c>
      <c r="C1983" s="107" t="s">
        <v>1257</v>
      </c>
      <c r="D1983" s="107" t="s">
        <v>21</v>
      </c>
      <c r="E1983" s="107" t="s">
        <v>22</v>
      </c>
      <c r="F1983" s="107" t="s">
        <v>23</v>
      </c>
      <c r="G1983" s="107" t="s">
        <v>557</v>
      </c>
      <c r="H1983" s="107" t="s">
        <v>1557</v>
      </c>
      <c r="I1983" s="107" t="s">
        <v>1620</v>
      </c>
      <c r="J1983" s="107" t="s">
        <v>3377</v>
      </c>
      <c r="K1983" s="107" t="s">
        <v>1436</v>
      </c>
      <c r="L1983" s="108">
        <v>4.6655890377588607</v>
      </c>
      <c r="M1983" s="93">
        <v>1.9</v>
      </c>
      <c r="N1983" s="108">
        <v>4.1773249878787881</v>
      </c>
      <c r="O1983" s="107" t="s">
        <v>3490</v>
      </c>
      <c r="P1983" s="107"/>
      <c r="Q1983" s="107" t="s">
        <v>1259</v>
      </c>
      <c r="R1983" s="107" t="s">
        <v>1557</v>
      </c>
      <c r="S1983" s="107"/>
      <c r="T1983" s="93">
        <v>1.95</v>
      </c>
      <c r="U1983" s="109">
        <v>30</v>
      </c>
      <c r="V1983" s="110">
        <v>45200</v>
      </c>
      <c r="W1983" s="110">
        <v>45930</v>
      </c>
      <c r="X1983" s="107" t="s">
        <v>4682</v>
      </c>
      <c r="Y1983" s="107"/>
      <c r="Z1983" s="107"/>
      <c r="AA1983" s="107"/>
      <c r="AB1983" s="107"/>
      <c r="AC1983" s="107"/>
      <c r="AD1983" s="107" t="s">
        <v>1331</v>
      </c>
      <c r="AE1983" s="110"/>
      <c r="AF1983" s="106"/>
      <c r="AG1983" s="108">
        <v>6.2898258835435421E-4</v>
      </c>
      <c r="AH1983" s="108">
        <v>6.563286057692957E-4</v>
      </c>
      <c r="AI1983" s="108">
        <v>1.764566068802601</v>
      </c>
      <c r="AJ1983" s="107" t="s">
        <v>26</v>
      </c>
      <c r="AK1983" s="97">
        <v>5.9359240864622214</v>
      </c>
      <c r="AL1983" s="108">
        <v>1.4475158120004555E-3</v>
      </c>
      <c r="AM1983" s="111"/>
      <c r="AN1983" s="112">
        <v>20</v>
      </c>
      <c r="AO1983" s="113" t="s">
        <v>1266</v>
      </c>
      <c r="AP1983" s="113" t="s">
        <v>1267</v>
      </c>
      <c r="AQ1983" s="113" t="s">
        <v>1365</v>
      </c>
      <c r="AR1983" s="114" t="s">
        <v>1267</v>
      </c>
      <c r="AS1983" s="114"/>
      <c r="AT1983" s="107"/>
    </row>
    <row r="1984" spans="1:46" x14ac:dyDescent="0.25">
      <c r="A1984" s="106" t="s">
        <v>3491</v>
      </c>
      <c r="B1984" s="107" t="s">
        <v>1269</v>
      </c>
      <c r="C1984" s="107" t="s">
        <v>1257</v>
      </c>
      <c r="D1984" s="107" t="s">
        <v>21</v>
      </c>
      <c r="E1984" s="107" t="s">
        <v>22</v>
      </c>
      <c r="F1984" s="107" t="s">
        <v>23</v>
      </c>
      <c r="G1984" s="107" t="s">
        <v>557</v>
      </c>
      <c r="H1984" s="107" t="s">
        <v>1557</v>
      </c>
      <c r="I1984" s="107" t="s">
        <v>1620</v>
      </c>
      <c r="J1984" s="107" t="s">
        <v>3377</v>
      </c>
      <c r="K1984" s="107" t="s">
        <v>1436</v>
      </c>
      <c r="L1984" s="108">
        <v>6.9433091299765692</v>
      </c>
      <c r="M1984" s="93">
        <v>2.2000000000000002</v>
      </c>
      <c r="N1984" s="108">
        <v>6.2166767138047136</v>
      </c>
      <c r="O1984" s="107" t="s">
        <v>3490</v>
      </c>
      <c r="P1984" s="107"/>
      <c r="Q1984" s="107" t="s">
        <v>1259</v>
      </c>
      <c r="R1984" s="107" t="s">
        <v>1557</v>
      </c>
      <c r="S1984" s="107"/>
      <c r="T1984" s="93">
        <v>1.95</v>
      </c>
      <c r="U1984" s="109">
        <v>30</v>
      </c>
      <c r="V1984" s="110">
        <v>45200</v>
      </c>
      <c r="W1984" s="110">
        <v>45930</v>
      </c>
      <c r="X1984" s="107" t="s">
        <v>4682</v>
      </c>
      <c r="Y1984" s="107"/>
      <c r="Z1984" s="107"/>
      <c r="AA1984" s="107"/>
      <c r="AB1984" s="107"/>
      <c r="AC1984" s="107"/>
      <c r="AD1984" s="107" t="s">
        <v>1331</v>
      </c>
      <c r="AE1984" s="110"/>
      <c r="AF1984" s="106"/>
      <c r="AG1984" s="108">
        <v>9.3562258512031049E-4</v>
      </c>
      <c r="AH1984" s="108">
        <v>9.7630026361289577E-4</v>
      </c>
      <c r="AI1984" s="108">
        <v>2.6248228448234179</v>
      </c>
      <c r="AJ1984" s="107" t="s">
        <v>26</v>
      </c>
      <c r="AK1984" s="97">
        <v>-3.7672940470806724</v>
      </c>
      <c r="AL1984" s="108">
        <v>2.1532050506673059E-3</v>
      </c>
      <c r="AM1984" s="111"/>
      <c r="AN1984" s="112">
        <v>20</v>
      </c>
      <c r="AO1984" s="113" t="s">
        <v>1266</v>
      </c>
      <c r="AP1984" s="113" t="s">
        <v>1267</v>
      </c>
      <c r="AQ1984" s="113" t="s">
        <v>1365</v>
      </c>
      <c r="AR1984" s="114" t="s">
        <v>1267</v>
      </c>
      <c r="AS1984" s="114"/>
      <c r="AT1984" s="107"/>
    </row>
    <row r="1985" spans="1:46" x14ac:dyDescent="0.25">
      <c r="A1985" s="106" t="s">
        <v>3492</v>
      </c>
      <c r="B1985" s="107" t="s">
        <v>1271</v>
      </c>
      <c r="C1985" s="107" t="s">
        <v>1257</v>
      </c>
      <c r="D1985" s="107" t="s">
        <v>21</v>
      </c>
      <c r="E1985" s="107" t="s">
        <v>22</v>
      </c>
      <c r="F1985" s="107" t="s">
        <v>23</v>
      </c>
      <c r="G1985" s="107" t="s">
        <v>557</v>
      </c>
      <c r="H1985" s="107" t="s">
        <v>1557</v>
      </c>
      <c r="I1985" s="107" t="s">
        <v>1620</v>
      </c>
      <c r="J1985" s="107" t="s">
        <v>3377</v>
      </c>
      <c r="K1985" s="107" t="s">
        <v>1436</v>
      </c>
      <c r="L1985" s="108">
        <v>6.5935402788768718</v>
      </c>
      <c r="M1985" s="93">
        <v>2.8</v>
      </c>
      <c r="N1985" s="108">
        <v>5.9035119344262306</v>
      </c>
      <c r="O1985" s="107" t="s">
        <v>3490</v>
      </c>
      <c r="P1985" s="107"/>
      <c r="Q1985" s="107" t="s">
        <v>1259</v>
      </c>
      <c r="R1985" s="107" t="s">
        <v>1557</v>
      </c>
      <c r="S1985" s="107"/>
      <c r="T1985" s="93">
        <v>1.95</v>
      </c>
      <c r="U1985" s="109">
        <v>30</v>
      </c>
      <c r="V1985" s="110">
        <v>45200</v>
      </c>
      <c r="W1985" s="110">
        <v>45930</v>
      </c>
      <c r="X1985" s="107" t="s">
        <v>4682</v>
      </c>
      <c r="Y1985" s="107"/>
      <c r="Z1985" s="107"/>
      <c r="AA1985" s="107"/>
      <c r="AB1985" s="107"/>
      <c r="AC1985" s="107"/>
      <c r="AD1985" s="107" t="s">
        <v>1331</v>
      </c>
      <c r="AE1985" s="110"/>
      <c r="AF1985" s="106"/>
      <c r="AG1985" s="108">
        <v>8.8880497390895726E-4</v>
      </c>
      <c r="AH1985" s="108">
        <v>9.2744718236593905E-4</v>
      </c>
      <c r="AI1985" s="108">
        <v>2.4934793550424197</v>
      </c>
      <c r="AJ1985" s="107" t="s">
        <v>26</v>
      </c>
      <c r="AK1985" s="97">
        <v>-2.7188907192020375</v>
      </c>
      <c r="AL1985" s="108">
        <v>2.0454608399955417E-3</v>
      </c>
      <c r="AM1985" s="111"/>
      <c r="AN1985" s="112">
        <v>20</v>
      </c>
      <c r="AO1985" s="113" t="s">
        <v>1266</v>
      </c>
      <c r="AP1985" s="113" t="s">
        <v>1267</v>
      </c>
      <c r="AQ1985" s="113" t="s">
        <v>1365</v>
      </c>
      <c r="AR1985" s="114" t="s">
        <v>1267</v>
      </c>
      <c r="AS1985" s="114"/>
      <c r="AT1985" s="107"/>
    </row>
    <row r="1986" spans="1:46" x14ac:dyDescent="0.25">
      <c r="A1986" s="106" t="s">
        <v>3493</v>
      </c>
      <c r="B1986" s="107" t="s">
        <v>1256</v>
      </c>
      <c r="C1986" s="107" t="s">
        <v>1257</v>
      </c>
      <c r="D1986" s="107" t="s">
        <v>21</v>
      </c>
      <c r="E1986" s="107" t="s">
        <v>22</v>
      </c>
      <c r="F1986" s="107" t="s">
        <v>23</v>
      </c>
      <c r="G1986" s="107" t="s">
        <v>557</v>
      </c>
      <c r="H1986" s="107" t="s">
        <v>1557</v>
      </c>
      <c r="I1986" s="107" t="s">
        <v>1620</v>
      </c>
      <c r="J1986" s="107" t="s">
        <v>1441</v>
      </c>
      <c r="K1986" s="107" t="s">
        <v>1446</v>
      </c>
      <c r="L1986" s="108">
        <v>6.1876923544035121</v>
      </c>
      <c r="M1986" s="93">
        <v>1.75</v>
      </c>
      <c r="N1986" s="108">
        <v>5.5401368787878793</v>
      </c>
      <c r="O1986" s="107" t="s">
        <v>3494</v>
      </c>
      <c r="P1986" s="107"/>
      <c r="Q1986" s="107" t="s">
        <v>1259</v>
      </c>
      <c r="R1986" s="107" t="s">
        <v>1557</v>
      </c>
      <c r="S1986" s="107"/>
      <c r="T1986" s="93">
        <v>2.8</v>
      </c>
      <c r="U1986" s="109">
        <v>30</v>
      </c>
      <c r="V1986" s="110">
        <v>45200</v>
      </c>
      <c r="W1986" s="110">
        <v>45930</v>
      </c>
      <c r="X1986" s="107" t="s">
        <v>4682</v>
      </c>
      <c r="Y1986" s="107"/>
      <c r="Z1986" s="107"/>
      <c r="AA1986" s="107"/>
      <c r="AB1986" s="107"/>
      <c r="AC1986" s="107"/>
      <c r="AD1986" s="107" t="s">
        <v>1331</v>
      </c>
      <c r="AE1986" s="110"/>
      <c r="AF1986" s="106"/>
      <c r="AG1986" s="108">
        <v>8.3313769069502956E-4</v>
      </c>
      <c r="AH1986" s="108">
        <v>8.6935967556491108E-4</v>
      </c>
      <c r="AI1986" s="108">
        <v>1.6277685852051997</v>
      </c>
      <c r="AJ1986" s="107" t="s">
        <v>26</v>
      </c>
      <c r="AK1986" s="97">
        <v>8.4240544761326319</v>
      </c>
      <c r="AL1986" s="108">
        <v>1.9173503419385248E-3</v>
      </c>
      <c r="AM1986" s="111"/>
      <c r="AN1986" s="112">
        <v>20</v>
      </c>
      <c r="AO1986" s="113" t="s">
        <v>1266</v>
      </c>
      <c r="AP1986" s="113" t="s">
        <v>1267</v>
      </c>
      <c r="AQ1986" s="113" t="s">
        <v>1365</v>
      </c>
      <c r="AR1986" s="114" t="s">
        <v>1267</v>
      </c>
      <c r="AS1986" s="114"/>
      <c r="AT1986" s="107"/>
    </row>
    <row r="1987" spans="1:46" x14ac:dyDescent="0.25">
      <c r="A1987" s="106" t="s">
        <v>3495</v>
      </c>
      <c r="B1987" s="107" t="s">
        <v>1269</v>
      </c>
      <c r="C1987" s="107" t="s">
        <v>1257</v>
      </c>
      <c r="D1987" s="107" t="s">
        <v>21</v>
      </c>
      <c r="E1987" s="107" t="s">
        <v>22</v>
      </c>
      <c r="F1987" s="107" t="s">
        <v>23</v>
      </c>
      <c r="G1987" s="107" t="s">
        <v>557</v>
      </c>
      <c r="H1987" s="107" t="s">
        <v>1557</v>
      </c>
      <c r="I1987" s="107" t="s">
        <v>1620</v>
      </c>
      <c r="J1987" s="107" t="s">
        <v>1441</v>
      </c>
      <c r="K1987" s="107" t="s">
        <v>1446</v>
      </c>
      <c r="L1987" s="108">
        <v>8.0447651373114315</v>
      </c>
      <c r="M1987" s="93">
        <v>2</v>
      </c>
      <c r="N1987" s="108">
        <v>7.2028629520807064</v>
      </c>
      <c r="O1987" s="107" t="s">
        <v>3494</v>
      </c>
      <c r="P1987" s="107"/>
      <c r="Q1987" s="107" t="s">
        <v>1259</v>
      </c>
      <c r="R1987" s="107" t="s">
        <v>1557</v>
      </c>
      <c r="S1987" s="107"/>
      <c r="T1987" s="93">
        <v>2.8</v>
      </c>
      <c r="U1987" s="109">
        <v>30</v>
      </c>
      <c r="V1987" s="110">
        <v>45200</v>
      </c>
      <c r="W1987" s="110">
        <v>45930</v>
      </c>
      <c r="X1987" s="107" t="s">
        <v>4682</v>
      </c>
      <c r="Y1987" s="107"/>
      <c r="Z1987" s="107"/>
      <c r="AA1987" s="107"/>
      <c r="AB1987" s="107"/>
      <c r="AC1987" s="107"/>
      <c r="AD1987" s="107" t="s">
        <v>1331</v>
      </c>
      <c r="AE1987" s="110"/>
      <c r="AF1987" s="106"/>
      <c r="AG1987" s="108">
        <v>1.0835772041286355E-3</v>
      </c>
      <c r="AH1987" s="108">
        <v>1.1306874447667144E-3</v>
      </c>
      <c r="AI1987" s="108">
        <v>2.1170725466202915</v>
      </c>
      <c r="AJ1987" s="107" t="s">
        <v>26</v>
      </c>
      <c r="AK1987" s="97">
        <v>1.0062404239875393</v>
      </c>
      <c r="AL1987" s="108">
        <v>2.4937019967487405E-3</v>
      </c>
      <c r="AM1987" s="111"/>
      <c r="AN1987" s="112">
        <v>20</v>
      </c>
      <c r="AO1987" s="113" t="s">
        <v>1266</v>
      </c>
      <c r="AP1987" s="113" t="s">
        <v>1267</v>
      </c>
      <c r="AQ1987" s="113" t="s">
        <v>1365</v>
      </c>
      <c r="AR1987" s="114" t="s">
        <v>1267</v>
      </c>
      <c r="AS1987" s="114"/>
      <c r="AT1987" s="107"/>
    </row>
    <row r="1988" spans="1:46" x14ac:dyDescent="0.25">
      <c r="A1988" s="106" t="s">
        <v>3496</v>
      </c>
      <c r="B1988" s="107" t="s">
        <v>1271</v>
      </c>
      <c r="C1988" s="107" t="s">
        <v>1257</v>
      </c>
      <c r="D1988" s="107" t="s">
        <v>21</v>
      </c>
      <c r="E1988" s="107" t="s">
        <v>22</v>
      </c>
      <c r="F1988" s="107" t="s">
        <v>23</v>
      </c>
      <c r="G1988" s="107" t="s">
        <v>557</v>
      </c>
      <c r="H1988" s="107" t="s">
        <v>1557</v>
      </c>
      <c r="I1988" s="107" t="s">
        <v>1620</v>
      </c>
      <c r="J1988" s="107" t="s">
        <v>1441</v>
      </c>
      <c r="K1988" s="107" t="s">
        <v>1446</v>
      </c>
      <c r="L1988" s="108">
        <v>8.0666704627656749</v>
      </c>
      <c r="M1988" s="93">
        <v>2.5</v>
      </c>
      <c r="N1988" s="108">
        <v>7.2224758375378411</v>
      </c>
      <c r="O1988" s="107" t="s">
        <v>3494</v>
      </c>
      <c r="P1988" s="107"/>
      <c r="Q1988" s="107" t="s">
        <v>1259</v>
      </c>
      <c r="R1988" s="107" t="s">
        <v>1557</v>
      </c>
      <c r="S1988" s="107"/>
      <c r="T1988" s="93">
        <v>2.8</v>
      </c>
      <c r="U1988" s="109">
        <v>30</v>
      </c>
      <c r="V1988" s="110">
        <v>45200</v>
      </c>
      <c r="W1988" s="110">
        <v>45930</v>
      </c>
      <c r="X1988" s="107" t="s">
        <v>4682</v>
      </c>
      <c r="Y1988" s="107"/>
      <c r="Z1988" s="107"/>
      <c r="AA1988" s="107"/>
      <c r="AB1988" s="107"/>
      <c r="AC1988" s="107"/>
      <c r="AD1988" s="107" t="s">
        <v>1331</v>
      </c>
      <c r="AE1988" s="110"/>
      <c r="AF1988" s="106"/>
      <c r="AG1988" s="108">
        <v>1.0872914184014587E-3</v>
      </c>
      <c r="AH1988" s="108">
        <v>1.1345631404065387E-3</v>
      </c>
      <c r="AI1988" s="108">
        <v>2.1243293078730181</v>
      </c>
      <c r="AJ1988" s="107" t="s">
        <v>26</v>
      </c>
      <c r="AK1988" s="97">
        <v>0.92194366693027729</v>
      </c>
      <c r="AL1988" s="108">
        <v>2.5022497435204525E-3</v>
      </c>
      <c r="AM1988" s="111"/>
      <c r="AN1988" s="112">
        <v>20</v>
      </c>
      <c r="AO1988" s="113" t="s">
        <v>1266</v>
      </c>
      <c r="AP1988" s="113" t="s">
        <v>1267</v>
      </c>
      <c r="AQ1988" s="113" t="s">
        <v>1365</v>
      </c>
      <c r="AR1988" s="114" t="s">
        <v>1267</v>
      </c>
      <c r="AS1988" s="114"/>
      <c r="AT1988" s="107"/>
    </row>
    <row r="1989" spans="1:46" x14ac:dyDescent="0.25">
      <c r="A1989" s="75" t="s">
        <v>3497</v>
      </c>
      <c r="B1989" s="75" t="s">
        <v>1256</v>
      </c>
      <c r="C1989" s="75" t="s">
        <v>1257</v>
      </c>
      <c r="D1989" s="75" t="s">
        <v>21</v>
      </c>
      <c r="E1989" s="75" t="s">
        <v>22</v>
      </c>
      <c r="F1989" s="75" t="s">
        <v>23</v>
      </c>
      <c r="G1989" s="75" t="s">
        <v>557</v>
      </c>
      <c r="H1989" s="75" t="s">
        <v>1557</v>
      </c>
      <c r="I1989" s="75" t="s">
        <v>1620</v>
      </c>
      <c r="J1989" s="75" t="s">
        <v>3377</v>
      </c>
      <c r="K1989" s="75" t="s">
        <v>1446</v>
      </c>
      <c r="L1989" s="75">
        <v>6.4692566638915707</v>
      </c>
      <c r="M1989" s="75">
        <v>1.9</v>
      </c>
      <c r="N1989" s="75">
        <v>5.792234870317003</v>
      </c>
      <c r="O1989" s="75" t="s">
        <v>3498</v>
      </c>
      <c r="Q1989" s="75" t="s">
        <v>1259</v>
      </c>
      <c r="R1989" s="75" t="s">
        <v>1557</v>
      </c>
      <c r="T1989" s="75">
        <v>1.95</v>
      </c>
      <c r="U1989" s="75">
        <v>30</v>
      </c>
      <c r="V1989" s="75">
        <v>45200</v>
      </c>
      <c r="W1989" s="75">
        <v>45930</v>
      </c>
      <c r="X1989" s="75" t="s">
        <v>4682</v>
      </c>
      <c r="AD1989" s="75" t="s">
        <v>1331</v>
      </c>
      <c r="AG1989" s="75">
        <v>8.7255849421597137E-4</v>
      </c>
      <c r="AH1989" s="75">
        <v>9.1049436115437754E-4</v>
      </c>
      <c r="AI1989" s="75">
        <v>2.4479010078281678</v>
      </c>
      <c r="AJ1989" s="75" t="s">
        <v>26</v>
      </c>
      <c r="AK1989" s="75">
        <v>-2.3287829872030432</v>
      </c>
      <c r="AL1989" s="75">
        <v>2.0080718300605122E-3</v>
      </c>
      <c r="AN1989" s="75">
        <v>20</v>
      </c>
      <c r="AO1989" s="75" t="s">
        <v>1266</v>
      </c>
      <c r="AP1989" s="75" t="s">
        <v>1267</v>
      </c>
      <c r="AQ1989" s="75" t="s">
        <v>1365</v>
      </c>
      <c r="AR1989" s="75" t="s">
        <v>1267</v>
      </c>
    </row>
    <row r="1990" spans="1:46" x14ac:dyDescent="0.25">
      <c r="A1990" s="75" t="s">
        <v>3499</v>
      </c>
      <c r="B1990" s="75" t="s">
        <v>1269</v>
      </c>
      <c r="C1990" s="75" t="s">
        <v>1257</v>
      </c>
      <c r="D1990" s="75" t="s">
        <v>21</v>
      </c>
      <c r="E1990" s="75" t="s">
        <v>22</v>
      </c>
      <c r="F1990" s="75" t="s">
        <v>23</v>
      </c>
      <c r="G1990" s="75" t="s">
        <v>557</v>
      </c>
      <c r="H1990" s="75" t="s">
        <v>1557</v>
      </c>
      <c r="I1990" s="75" t="s">
        <v>1620</v>
      </c>
      <c r="J1990" s="75" t="s">
        <v>3377</v>
      </c>
      <c r="K1990" s="75" t="s">
        <v>1446</v>
      </c>
      <c r="L1990" s="75">
        <v>8.7873686495872967</v>
      </c>
      <c r="M1990" s="75">
        <v>2.2000000000000002</v>
      </c>
      <c r="N1990" s="75">
        <v>7.8677513901345293</v>
      </c>
      <c r="O1990" s="75" t="s">
        <v>3498</v>
      </c>
      <c r="Q1990" s="75" t="s">
        <v>1259</v>
      </c>
      <c r="R1990" s="75" t="s">
        <v>1557</v>
      </c>
      <c r="T1990" s="75">
        <v>1.95</v>
      </c>
      <c r="U1990" s="75">
        <v>30</v>
      </c>
      <c r="V1990" s="75">
        <v>45200</v>
      </c>
      <c r="W1990" s="75">
        <v>45930</v>
      </c>
      <c r="X1990" s="75" t="s">
        <v>4682</v>
      </c>
      <c r="AD1990" s="75" t="s">
        <v>1331</v>
      </c>
      <c r="AG1990" s="75">
        <v>1.1846151607441868E-3</v>
      </c>
      <c r="AH1990" s="75">
        <v>1.2361181870846616E-3</v>
      </c>
      <c r="AI1990" s="75">
        <v>3.3233538669288039</v>
      </c>
      <c r="AJ1990" s="75" t="s">
        <v>26</v>
      </c>
      <c r="AK1990" s="75">
        <v>-7.9507454421584614</v>
      </c>
      <c r="AL1990" s="75">
        <v>2.7262267796618581E-3</v>
      </c>
      <c r="AN1990" s="75">
        <v>20</v>
      </c>
      <c r="AO1990" s="75" t="s">
        <v>1266</v>
      </c>
      <c r="AP1990" s="75" t="s">
        <v>1267</v>
      </c>
      <c r="AQ1990" s="75" t="s">
        <v>1365</v>
      </c>
      <c r="AR1990" s="75" t="s">
        <v>1267</v>
      </c>
    </row>
    <row r="1991" spans="1:46" x14ac:dyDescent="0.25">
      <c r="A1991" s="75" t="s">
        <v>3500</v>
      </c>
      <c r="B1991" s="75" t="s">
        <v>1271</v>
      </c>
      <c r="C1991" s="75" t="s">
        <v>1257</v>
      </c>
      <c r="D1991" s="75" t="s">
        <v>21</v>
      </c>
      <c r="E1991" s="75" t="s">
        <v>22</v>
      </c>
      <c r="F1991" s="75" t="s">
        <v>23</v>
      </c>
      <c r="G1991" s="75" t="s">
        <v>557</v>
      </c>
      <c r="H1991" s="75" t="s">
        <v>1557</v>
      </c>
      <c r="I1991" s="75" t="s">
        <v>1620</v>
      </c>
      <c r="J1991" s="75" t="s">
        <v>3377</v>
      </c>
      <c r="K1991" s="75" t="s">
        <v>1446</v>
      </c>
      <c r="L1991" s="75">
        <v>9.0107252988683371</v>
      </c>
      <c r="M1991" s="75">
        <v>2.8</v>
      </c>
      <c r="N1991" s="75">
        <v>8.0677332798165136</v>
      </c>
      <c r="O1991" s="75" t="s">
        <v>3498</v>
      </c>
      <c r="Q1991" s="75" t="s">
        <v>1259</v>
      </c>
      <c r="R1991" s="75" t="s">
        <v>1557</v>
      </c>
      <c r="T1991" s="75">
        <v>1.95</v>
      </c>
      <c r="U1991" s="75">
        <v>30</v>
      </c>
      <c r="V1991" s="75">
        <v>45200</v>
      </c>
      <c r="W1991" s="75">
        <v>45930</v>
      </c>
      <c r="X1991" s="75" t="s">
        <v>4682</v>
      </c>
      <c r="AD1991" s="75" t="s">
        <v>1331</v>
      </c>
      <c r="AG1991" s="75">
        <v>1.2142119060769446E-3</v>
      </c>
      <c r="AH1991" s="75">
        <v>1.2670016979468319E-3</v>
      </c>
      <c r="AI1991" s="75">
        <v>3.4063854381171503</v>
      </c>
      <c r="AJ1991" s="75" t="s">
        <v>26</v>
      </c>
      <c r="AK1991" s="75">
        <v>-8.333921614826302</v>
      </c>
      <c r="AL1991" s="75">
        <v>2.7943395663210338E-3</v>
      </c>
      <c r="AN1991" s="75">
        <v>20</v>
      </c>
      <c r="AO1991" s="75" t="s">
        <v>1266</v>
      </c>
      <c r="AP1991" s="75" t="s">
        <v>1267</v>
      </c>
      <c r="AQ1991" s="75" t="s">
        <v>1365</v>
      </c>
      <c r="AR1991" s="75" t="s">
        <v>1267</v>
      </c>
    </row>
    <row r="1992" spans="1:46" x14ac:dyDescent="0.25">
      <c r="A1992" s="75" t="s">
        <v>3501</v>
      </c>
      <c r="B1992" s="75" t="s">
        <v>1256</v>
      </c>
      <c r="C1992" s="75" t="s">
        <v>1257</v>
      </c>
      <c r="D1992" s="75" t="s">
        <v>21</v>
      </c>
      <c r="E1992" s="75" t="s">
        <v>22</v>
      </c>
      <c r="F1992" s="75" t="s">
        <v>23</v>
      </c>
      <c r="G1992" s="75" t="s">
        <v>557</v>
      </c>
      <c r="H1992" s="75" t="s">
        <v>1574</v>
      </c>
      <c r="I1992" s="75" t="s">
        <v>1620</v>
      </c>
      <c r="J1992" s="75" t="s">
        <v>1441</v>
      </c>
      <c r="K1992" s="75" t="s">
        <v>1436</v>
      </c>
      <c r="L1992" s="75">
        <v>1.5016091334778545</v>
      </c>
      <c r="M1992" s="75">
        <v>1.75</v>
      </c>
      <c r="N1992" s="75">
        <v>1.3492525994962214</v>
      </c>
      <c r="O1992" s="75" t="s">
        <v>3502</v>
      </c>
      <c r="Q1992" s="75" t="s">
        <v>1259</v>
      </c>
      <c r="R1992" s="75" t="s">
        <v>1574</v>
      </c>
      <c r="T1992" s="75">
        <v>2.8</v>
      </c>
      <c r="U1992" s="75">
        <v>30</v>
      </c>
      <c r="V1992" s="75">
        <v>45200</v>
      </c>
      <c r="W1992" s="75">
        <v>45930</v>
      </c>
      <c r="X1992" s="75" t="s">
        <v>4682</v>
      </c>
      <c r="AD1992" s="75" t="s">
        <v>1331</v>
      </c>
      <c r="AG1992" s="75">
        <v>1.2574696710430423E-4</v>
      </c>
      <c r="AH1992" s="75">
        <v>1.3095429869943971E-4</v>
      </c>
      <c r="AI1992" s="75">
        <v>0.33882718331168893</v>
      </c>
      <c r="AJ1992" s="75" t="s">
        <v>1267</v>
      </c>
      <c r="AK1992" s="75">
        <v>116.21642356131065</v>
      </c>
      <c r="AL1992" s="75">
        <v>4.6659334877054479E-4</v>
      </c>
      <c r="AN1992" s="75">
        <v>20</v>
      </c>
      <c r="AO1992" s="75" t="s">
        <v>1266</v>
      </c>
      <c r="AP1992" s="75" t="s">
        <v>1267</v>
      </c>
      <c r="AQ1992" s="75" t="s">
        <v>1365</v>
      </c>
      <c r="AR1992" s="75" t="s">
        <v>1267</v>
      </c>
    </row>
    <row r="1993" spans="1:46" x14ac:dyDescent="0.25">
      <c r="A1993" s="75" t="s">
        <v>3503</v>
      </c>
      <c r="B1993" s="75" t="s">
        <v>1269</v>
      </c>
      <c r="C1993" s="75" t="s">
        <v>1257</v>
      </c>
      <c r="D1993" s="75" t="s">
        <v>21</v>
      </c>
      <c r="E1993" s="75" t="s">
        <v>22</v>
      </c>
      <c r="F1993" s="75" t="s">
        <v>23</v>
      </c>
      <c r="G1993" s="75" t="s">
        <v>557</v>
      </c>
      <c r="H1993" s="75" t="s">
        <v>1574</v>
      </c>
      <c r="I1993" s="75" t="s">
        <v>1620</v>
      </c>
      <c r="J1993" s="75" t="s">
        <v>1441</v>
      </c>
      <c r="K1993" s="75" t="s">
        <v>1436</v>
      </c>
      <c r="L1993" s="75">
        <v>2.453854620805437</v>
      </c>
      <c r="M1993" s="75">
        <v>2</v>
      </c>
      <c r="N1993" s="75">
        <v>2.2048811851851848</v>
      </c>
      <c r="O1993" s="75" t="s">
        <v>3502</v>
      </c>
      <c r="Q1993" s="75" t="s">
        <v>1259</v>
      </c>
      <c r="R1993" s="75" t="s">
        <v>1574</v>
      </c>
      <c r="T1993" s="75">
        <v>2.8</v>
      </c>
      <c r="U1993" s="75">
        <v>30</v>
      </c>
      <c r="V1993" s="75">
        <v>45200</v>
      </c>
      <c r="W1993" s="75">
        <v>45930</v>
      </c>
      <c r="X1993" s="75" t="s">
        <v>4682</v>
      </c>
      <c r="AD1993" s="75" t="s">
        <v>1331</v>
      </c>
      <c r="AG1993" s="75">
        <v>2.0510464552667823E-4</v>
      </c>
      <c r="AH1993" s="75">
        <v>2.1359827305150126E-4</v>
      </c>
      <c r="AI1993" s="75">
        <v>0.55265769766281725</v>
      </c>
      <c r="AJ1993" s="75" t="s">
        <v>1267</v>
      </c>
      <c r="AK1993" s="75">
        <v>65.188330408259873</v>
      </c>
      <c r="AL1993" s="75">
        <v>7.6105583783429929E-4</v>
      </c>
      <c r="AN1993" s="75">
        <v>20</v>
      </c>
      <c r="AO1993" s="75" t="s">
        <v>1266</v>
      </c>
      <c r="AP1993" s="75" t="s">
        <v>1267</v>
      </c>
      <c r="AQ1993" s="75" t="s">
        <v>1365</v>
      </c>
      <c r="AR1993" s="75" t="s">
        <v>1267</v>
      </c>
    </row>
    <row r="1994" spans="1:46" x14ac:dyDescent="0.25">
      <c r="A1994" s="75" t="s">
        <v>3504</v>
      </c>
      <c r="B1994" s="75" t="s">
        <v>1271</v>
      </c>
      <c r="C1994" s="75" t="s">
        <v>1257</v>
      </c>
      <c r="D1994" s="75" t="s">
        <v>21</v>
      </c>
      <c r="E1994" s="75" t="s">
        <v>22</v>
      </c>
      <c r="F1994" s="75" t="s">
        <v>23</v>
      </c>
      <c r="G1994" s="75" t="s">
        <v>557</v>
      </c>
      <c r="H1994" s="75" t="s">
        <v>1574</v>
      </c>
      <c r="I1994" s="75" t="s">
        <v>1620</v>
      </c>
      <c r="J1994" s="75" t="s">
        <v>1441</v>
      </c>
      <c r="K1994" s="75" t="s">
        <v>1436</v>
      </c>
      <c r="L1994" s="75">
        <v>2.8613582432137097</v>
      </c>
      <c r="M1994" s="75">
        <v>2.5</v>
      </c>
      <c r="N1994" s="75">
        <v>2.5710386023054754</v>
      </c>
      <c r="O1994" s="75" t="s">
        <v>3502</v>
      </c>
      <c r="Q1994" s="75" t="s">
        <v>1259</v>
      </c>
      <c r="R1994" s="75" t="s">
        <v>1574</v>
      </c>
      <c r="T1994" s="75">
        <v>2.8</v>
      </c>
      <c r="U1994" s="75">
        <v>30</v>
      </c>
      <c r="V1994" s="75">
        <v>45200</v>
      </c>
      <c r="W1994" s="75">
        <v>45930</v>
      </c>
      <c r="X1994" s="75" t="s">
        <v>4682</v>
      </c>
      <c r="AD1994" s="75" t="s">
        <v>1331</v>
      </c>
      <c r="AG1994" s="75">
        <v>2.3931199388444564E-4</v>
      </c>
      <c r="AH1994" s="75">
        <v>2.4922218842468987E-4</v>
      </c>
      <c r="AI1994" s="75">
        <v>0.64482993656071519</v>
      </c>
      <c r="AJ1994" s="75" t="s">
        <v>1267</v>
      </c>
      <c r="AK1994" s="75">
        <v>53.630592290719271</v>
      </c>
      <c r="AL1994" s="75">
        <v>8.879847140557996E-4</v>
      </c>
      <c r="AN1994" s="75">
        <v>20</v>
      </c>
      <c r="AO1994" s="75" t="s">
        <v>1266</v>
      </c>
      <c r="AP1994" s="75" t="s">
        <v>1267</v>
      </c>
      <c r="AQ1994" s="75" t="s">
        <v>1365</v>
      </c>
      <c r="AR1994" s="75" t="s">
        <v>1267</v>
      </c>
    </row>
    <row r="1995" spans="1:46" x14ac:dyDescent="0.25">
      <c r="A1995" s="75" t="s">
        <v>3505</v>
      </c>
      <c r="B1995" s="75" t="s">
        <v>1256</v>
      </c>
      <c r="C1995" s="75" t="s">
        <v>1257</v>
      </c>
      <c r="D1995" s="75" t="s">
        <v>21</v>
      </c>
      <c r="E1995" s="75" t="s">
        <v>22</v>
      </c>
      <c r="F1995" s="75" t="s">
        <v>23</v>
      </c>
      <c r="G1995" s="75" t="s">
        <v>557</v>
      </c>
      <c r="H1995" s="75" t="s">
        <v>1574</v>
      </c>
      <c r="I1995" s="75" t="s">
        <v>1620</v>
      </c>
      <c r="J1995" s="75" t="s">
        <v>3377</v>
      </c>
      <c r="K1995" s="75" t="s">
        <v>1436</v>
      </c>
      <c r="L1995" s="75">
        <v>1.4218668180708041</v>
      </c>
      <c r="M1995" s="75">
        <v>1.9</v>
      </c>
      <c r="N1995" s="75">
        <v>1.277601113131313</v>
      </c>
      <c r="O1995" s="75" t="s">
        <v>3506</v>
      </c>
      <c r="Q1995" s="75" t="s">
        <v>1259</v>
      </c>
      <c r="R1995" s="75" t="s">
        <v>1574</v>
      </c>
      <c r="T1995" s="75">
        <v>1.95</v>
      </c>
      <c r="U1995" s="75">
        <v>30</v>
      </c>
      <c r="V1995" s="75">
        <v>45200</v>
      </c>
      <c r="W1995" s="75">
        <v>45930</v>
      </c>
      <c r="X1995" s="75" t="s">
        <v>4682</v>
      </c>
      <c r="AD1995" s="75" t="s">
        <v>1331</v>
      </c>
      <c r="AG1995" s="75">
        <v>1.1888709883576386E-4</v>
      </c>
      <c r="AH1995" s="75">
        <v>1.2381035512001247E-4</v>
      </c>
      <c r="AI1995" s="75">
        <v>0.45997992237114244</v>
      </c>
      <c r="AJ1995" s="75" t="s">
        <v>1267</v>
      </c>
      <c r="AK1995" s="75">
        <v>81.479588689923716</v>
      </c>
      <c r="AL1995" s="75">
        <v>4.4113930418203314E-4</v>
      </c>
      <c r="AN1995" s="75">
        <v>20</v>
      </c>
      <c r="AO1995" s="75" t="s">
        <v>1266</v>
      </c>
      <c r="AP1995" s="75" t="s">
        <v>1267</v>
      </c>
      <c r="AQ1995" s="75" t="s">
        <v>1365</v>
      </c>
      <c r="AR1995" s="75" t="s">
        <v>1267</v>
      </c>
    </row>
    <row r="1996" spans="1:46" x14ac:dyDescent="0.25">
      <c r="A1996" s="75" t="s">
        <v>3507</v>
      </c>
      <c r="B1996" s="75" t="s">
        <v>1269</v>
      </c>
      <c r="C1996" s="75" t="s">
        <v>1257</v>
      </c>
      <c r="D1996" s="75" t="s">
        <v>21</v>
      </c>
      <c r="E1996" s="75" t="s">
        <v>22</v>
      </c>
      <c r="F1996" s="75" t="s">
        <v>23</v>
      </c>
      <c r="G1996" s="75" t="s">
        <v>557</v>
      </c>
      <c r="H1996" s="75" t="s">
        <v>1574</v>
      </c>
      <c r="I1996" s="75" t="s">
        <v>1620</v>
      </c>
      <c r="J1996" s="75" t="s">
        <v>3377</v>
      </c>
      <c r="K1996" s="75" t="s">
        <v>1436</v>
      </c>
      <c r="L1996" s="75">
        <v>2.9677893492176128</v>
      </c>
      <c r="M1996" s="75">
        <v>2.2000000000000002</v>
      </c>
      <c r="N1996" s="75">
        <v>2.6666709764309768</v>
      </c>
      <c r="O1996" s="75" t="s">
        <v>3506</v>
      </c>
      <c r="Q1996" s="75" t="s">
        <v>1259</v>
      </c>
      <c r="R1996" s="75" t="s">
        <v>1574</v>
      </c>
      <c r="T1996" s="75">
        <v>1.95</v>
      </c>
      <c r="U1996" s="75">
        <v>30</v>
      </c>
      <c r="V1996" s="75">
        <v>45200</v>
      </c>
      <c r="W1996" s="75">
        <v>45930</v>
      </c>
      <c r="X1996" s="75" t="s">
        <v>4682</v>
      </c>
      <c r="AD1996" s="75" t="s">
        <v>1331</v>
      </c>
      <c r="AG1996" s="75">
        <v>2.480338393392532E-4</v>
      </c>
      <c r="AH1996" s="75">
        <v>2.5830521588213797E-4</v>
      </c>
      <c r="AI1996" s="75">
        <v>0.95965489344050769</v>
      </c>
      <c r="AJ1996" s="75" t="s">
        <v>1267</v>
      </c>
      <c r="AK1996" s="75">
        <v>30.896217949940212</v>
      </c>
      <c r="AL1996" s="75">
        <v>9.2034776162610167E-4</v>
      </c>
      <c r="AN1996" s="75">
        <v>20</v>
      </c>
      <c r="AO1996" s="75" t="s">
        <v>1266</v>
      </c>
      <c r="AP1996" s="75" t="s">
        <v>1267</v>
      </c>
      <c r="AQ1996" s="75" t="s">
        <v>1365</v>
      </c>
      <c r="AR1996" s="75" t="s">
        <v>1267</v>
      </c>
    </row>
    <row r="1997" spans="1:46" x14ac:dyDescent="0.25">
      <c r="A1997" s="75" t="s">
        <v>3508</v>
      </c>
      <c r="B1997" s="75" t="s">
        <v>1271</v>
      </c>
      <c r="C1997" s="75" t="s">
        <v>1257</v>
      </c>
      <c r="D1997" s="75" t="s">
        <v>21</v>
      </c>
      <c r="E1997" s="75" t="s">
        <v>22</v>
      </c>
      <c r="F1997" s="75" t="s">
        <v>23</v>
      </c>
      <c r="G1997" s="75" t="s">
        <v>557</v>
      </c>
      <c r="H1997" s="75" t="s">
        <v>1574</v>
      </c>
      <c r="I1997" s="75" t="s">
        <v>1620</v>
      </c>
      <c r="J1997" s="75" t="s">
        <v>3377</v>
      </c>
      <c r="K1997" s="75" t="s">
        <v>1436</v>
      </c>
      <c r="L1997" s="75">
        <v>3.0486715900204784</v>
      </c>
      <c r="M1997" s="75">
        <v>2.8</v>
      </c>
      <c r="N1997" s="75">
        <v>2.7393467288776803</v>
      </c>
      <c r="O1997" s="75" t="s">
        <v>3506</v>
      </c>
      <c r="Q1997" s="75" t="s">
        <v>1259</v>
      </c>
      <c r="R1997" s="75" t="s">
        <v>1574</v>
      </c>
      <c r="T1997" s="75">
        <v>1.95</v>
      </c>
      <c r="U1997" s="75">
        <v>30</v>
      </c>
      <c r="V1997" s="75">
        <v>45200</v>
      </c>
      <c r="W1997" s="75">
        <v>45930</v>
      </c>
      <c r="X1997" s="75" t="s">
        <v>4682</v>
      </c>
      <c r="AD1997" s="75" t="s">
        <v>1331</v>
      </c>
      <c r="AG1997" s="75">
        <v>2.5488373640036329E-4</v>
      </c>
      <c r="AH1997" s="75">
        <v>2.654387753345657E-4</v>
      </c>
      <c r="AI1997" s="75">
        <v>0.98615747571625501</v>
      </c>
      <c r="AJ1997" s="75" t="s">
        <v>1267</v>
      </c>
      <c r="AK1997" s="75">
        <v>29.644804074831995</v>
      </c>
      <c r="AL1997" s="75">
        <v>9.4576480731775505E-4</v>
      </c>
      <c r="AN1997" s="75">
        <v>20</v>
      </c>
      <c r="AO1997" s="75" t="s">
        <v>1266</v>
      </c>
      <c r="AP1997" s="75" t="s">
        <v>1267</v>
      </c>
      <c r="AQ1997" s="75" t="s">
        <v>1365</v>
      </c>
      <c r="AR1997" s="75" t="s">
        <v>1267</v>
      </c>
    </row>
    <row r="1998" spans="1:46" x14ac:dyDescent="0.25">
      <c r="A1998" s="75" t="s">
        <v>3509</v>
      </c>
      <c r="B1998" s="75" t="s">
        <v>1256</v>
      </c>
      <c r="C1998" s="75" t="s">
        <v>1257</v>
      </c>
      <c r="D1998" s="75" t="s">
        <v>21</v>
      </c>
      <c r="E1998" s="75" t="s">
        <v>22</v>
      </c>
      <c r="F1998" s="75" t="s">
        <v>23</v>
      </c>
      <c r="G1998" s="75" t="s">
        <v>557</v>
      </c>
      <c r="H1998" s="75" t="s">
        <v>1574</v>
      </c>
      <c r="I1998" s="75" t="s">
        <v>1620</v>
      </c>
      <c r="J1998" s="75" t="s">
        <v>1441</v>
      </c>
      <c r="K1998" s="75" t="s">
        <v>1446</v>
      </c>
      <c r="L1998" s="75">
        <v>1.9454195119346254</v>
      </c>
      <c r="M1998" s="75">
        <v>1.75</v>
      </c>
      <c r="N1998" s="75">
        <v>1.7480330101010102</v>
      </c>
      <c r="O1998" s="75" t="s">
        <v>3510</v>
      </c>
      <c r="Q1998" s="75" t="s">
        <v>1259</v>
      </c>
      <c r="R1998" s="75" t="s">
        <v>1574</v>
      </c>
      <c r="T1998" s="75">
        <v>2.8</v>
      </c>
      <c r="U1998" s="75">
        <v>30</v>
      </c>
      <c r="V1998" s="75">
        <v>45200</v>
      </c>
      <c r="W1998" s="75">
        <v>45930</v>
      </c>
      <c r="X1998" s="75" t="s">
        <v>4682</v>
      </c>
      <c r="AD1998" s="75" t="s">
        <v>1331</v>
      </c>
      <c r="AG1998" s="75">
        <v>1.6245945992708716E-4</v>
      </c>
      <c r="AH1998" s="75">
        <v>1.6918709955202738E-4</v>
      </c>
      <c r="AI1998" s="75">
        <v>0.43774957342529008</v>
      </c>
      <c r="AJ1998" s="75" t="s">
        <v>1267</v>
      </c>
      <c r="AK1998" s="75">
        <v>86.413096279327888</v>
      </c>
      <c r="AL1998" s="75">
        <v>6.0281774735733624E-4</v>
      </c>
      <c r="AN1998" s="75">
        <v>20</v>
      </c>
      <c r="AO1998" s="75" t="s">
        <v>1266</v>
      </c>
      <c r="AP1998" s="75" t="s">
        <v>1267</v>
      </c>
      <c r="AQ1998" s="75" t="s">
        <v>1365</v>
      </c>
      <c r="AR1998" s="75" t="s">
        <v>1267</v>
      </c>
    </row>
    <row r="1999" spans="1:46" x14ac:dyDescent="0.25">
      <c r="A1999" s="75" t="s">
        <v>3511</v>
      </c>
      <c r="B1999" s="75" t="s">
        <v>1269</v>
      </c>
      <c r="C1999" s="75" t="s">
        <v>1257</v>
      </c>
      <c r="D1999" s="75" t="s">
        <v>21</v>
      </c>
      <c r="E1999" s="75" t="s">
        <v>22</v>
      </c>
      <c r="F1999" s="75" t="s">
        <v>23</v>
      </c>
      <c r="G1999" s="75" t="s">
        <v>557</v>
      </c>
      <c r="H1999" s="75" t="s">
        <v>1574</v>
      </c>
      <c r="I1999" s="75" t="s">
        <v>1620</v>
      </c>
      <c r="J1999" s="75" t="s">
        <v>1441</v>
      </c>
      <c r="K1999" s="75" t="s">
        <v>1446</v>
      </c>
      <c r="L1999" s="75">
        <v>3.4901566429312498</v>
      </c>
      <c r="M1999" s="75">
        <v>2</v>
      </c>
      <c r="N1999" s="75">
        <v>3.1360377465321561</v>
      </c>
      <c r="O1999" s="75" t="s">
        <v>3510</v>
      </c>
      <c r="Q1999" s="75" t="s">
        <v>1259</v>
      </c>
      <c r="R1999" s="75" t="s">
        <v>1574</v>
      </c>
      <c r="T1999" s="75">
        <v>2.8</v>
      </c>
      <c r="U1999" s="75">
        <v>30</v>
      </c>
      <c r="V1999" s="75">
        <v>45200</v>
      </c>
      <c r="W1999" s="75">
        <v>45930</v>
      </c>
      <c r="X1999" s="75" t="s">
        <v>4682</v>
      </c>
      <c r="AD1999" s="75" t="s">
        <v>1331</v>
      </c>
      <c r="AG1999" s="75">
        <v>2.9156479098431116E-4</v>
      </c>
      <c r="AH1999" s="75">
        <v>3.0363883605342447E-4</v>
      </c>
      <c r="AI1999" s="75">
        <v>0.78562592130060172</v>
      </c>
      <c r="AJ1999" s="75" t="s">
        <v>1267</v>
      </c>
      <c r="AK1999" s="75">
        <v>41.211112597675154</v>
      </c>
      <c r="AL1999" s="75">
        <v>1.0818725520124061E-3</v>
      </c>
      <c r="AN1999" s="75">
        <v>20</v>
      </c>
      <c r="AO1999" s="75" t="s">
        <v>1266</v>
      </c>
      <c r="AP1999" s="75" t="s">
        <v>1267</v>
      </c>
      <c r="AQ1999" s="75" t="s">
        <v>1365</v>
      </c>
      <c r="AR1999" s="75" t="s">
        <v>1267</v>
      </c>
    </row>
    <row r="2000" spans="1:46" x14ac:dyDescent="0.25">
      <c r="A2000" s="75" t="s">
        <v>3512</v>
      </c>
      <c r="B2000" s="75" t="s">
        <v>1271</v>
      </c>
      <c r="C2000" s="75" t="s">
        <v>1257</v>
      </c>
      <c r="D2000" s="75" t="s">
        <v>21</v>
      </c>
      <c r="E2000" s="75" t="s">
        <v>22</v>
      </c>
      <c r="F2000" s="75" t="s">
        <v>23</v>
      </c>
      <c r="G2000" s="75" t="s">
        <v>557</v>
      </c>
      <c r="H2000" s="75" t="s">
        <v>1574</v>
      </c>
      <c r="I2000" s="75" t="s">
        <v>1620</v>
      </c>
      <c r="J2000" s="75" t="s">
        <v>1441</v>
      </c>
      <c r="K2000" s="75" t="s">
        <v>1446</v>
      </c>
      <c r="L2000" s="75">
        <v>3.7609140942788897</v>
      </c>
      <c r="M2000" s="75">
        <v>2.5</v>
      </c>
      <c r="N2000" s="75">
        <v>3.3793235570131177</v>
      </c>
      <c r="O2000" s="75" t="s">
        <v>3510</v>
      </c>
      <c r="Q2000" s="75" t="s">
        <v>1259</v>
      </c>
      <c r="R2000" s="75" t="s">
        <v>1574</v>
      </c>
      <c r="T2000" s="75">
        <v>2.8</v>
      </c>
      <c r="U2000" s="75">
        <v>30</v>
      </c>
      <c r="V2000" s="75">
        <v>45200</v>
      </c>
      <c r="W2000" s="75">
        <v>45930</v>
      </c>
      <c r="X2000" s="75" t="s">
        <v>4682</v>
      </c>
      <c r="AD2000" s="75" t="s">
        <v>1331</v>
      </c>
      <c r="AG2000" s="75">
        <v>3.1440448067665284E-4</v>
      </c>
      <c r="AH2000" s="75">
        <v>3.2742434448395779E-4</v>
      </c>
      <c r="AI2000" s="75">
        <v>0.84716782488981546</v>
      </c>
      <c r="AJ2000" s="75" t="s">
        <v>1267</v>
      </c>
      <c r="AK2000" s="75">
        <v>37.079117513861689</v>
      </c>
      <c r="AL2000" s="75">
        <v>1.1666208965954625E-3</v>
      </c>
      <c r="AN2000" s="75">
        <v>20</v>
      </c>
      <c r="AO2000" s="75" t="s">
        <v>1266</v>
      </c>
      <c r="AP2000" s="75" t="s">
        <v>1267</v>
      </c>
      <c r="AQ2000" s="75" t="s">
        <v>1365</v>
      </c>
      <c r="AR2000" s="75" t="s">
        <v>1267</v>
      </c>
    </row>
    <row r="2001" spans="1:44" x14ac:dyDescent="0.25">
      <c r="A2001" s="75" t="s">
        <v>3513</v>
      </c>
      <c r="B2001" s="75" t="s">
        <v>1256</v>
      </c>
      <c r="C2001" s="75" t="s">
        <v>1257</v>
      </c>
      <c r="D2001" s="75" t="s">
        <v>21</v>
      </c>
      <c r="E2001" s="75" t="s">
        <v>22</v>
      </c>
      <c r="F2001" s="75" t="s">
        <v>23</v>
      </c>
      <c r="G2001" s="75" t="s">
        <v>557</v>
      </c>
      <c r="H2001" s="75" t="s">
        <v>1574</v>
      </c>
      <c r="I2001" s="75" t="s">
        <v>1620</v>
      </c>
      <c r="J2001" s="75" t="s">
        <v>3377</v>
      </c>
      <c r="K2001" s="75" t="s">
        <v>1446</v>
      </c>
      <c r="L2001" s="75">
        <v>1.9811990481854389</v>
      </c>
      <c r="M2001" s="75">
        <v>1.9</v>
      </c>
      <c r="N2001" s="75">
        <v>1.7801822766570605</v>
      </c>
      <c r="O2001" s="75" t="s">
        <v>3514</v>
      </c>
      <c r="Q2001" s="75" t="s">
        <v>1259</v>
      </c>
      <c r="R2001" s="75" t="s">
        <v>1574</v>
      </c>
      <c r="T2001" s="75">
        <v>1.95</v>
      </c>
      <c r="U2001" s="75">
        <v>30</v>
      </c>
      <c r="V2001" s="75">
        <v>45200</v>
      </c>
      <c r="W2001" s="75">
        <v>45930</v>
      </c>
      <c r="X2001" s="75" t="s">
        <v>4682</v>
      </c>
      <c r="AD2001" s="75" t="s">
        <v>1331</v>
      </c>
      <c r="AG2001" s="75">
        <v>1.6573412812975324E-4</v>
      </c>
      <c r="AH2001" s="75">
        <v>1.7259737566308284E-4</v>
      </c>
      <c r="AI2001" s="75">
        <v>0.64123333934396465</v>
      </c>
      <c r="AJ2001" s="75" t="s">
        <v>1267</v>
      </c>
      <c r="AK2001" s="75">
        <v>54.019283434894746</v>
      </c>
      <c r="AL2001" s="75">
        <v>6.1496864401893933E-4</v>
      </c>
      <c r="AN2001" s="75">
        <v>20</v>
      </c>
      <c r="AO2001" s="75" t="s">
        <v>1266</v>
      </c>
      <c r="AP2001" s="75" t="s">
        <v>1267</v>
      </c>
      <c r="AQ2001" s="75" t="s">
        <v>1365</v>
      </c>
      <c r="AR2001" s="75" t="s">
        <v>1267</v>
      </c>
    </row>
    <row r="2002" spans="1:44" x14ac:dyDescent="0.25">
      <c r="A2002" s="75" t="s">
        <v>3515</v>
      </c>
      <c r="B2002" s="75" t="s">
        <v>1269</v>
      </c>
      <c r="C2002" s="75" t="s">
        <v>1257</v>
      </c>
      <c r="D2002" s="75" t="s">
        <v>21</v>
      </c>
      <c r="E2002" s="75" t="s">
        <v>22</v>
      </c>
      <c r="F2002" s="75" t="s">
        <v>23</v>
      </c>
      <c r="G2002" s="75" t="s">
        <v>557</v>
      </c>
      <c r="H2002" s="75" t="s">
        <v>1574</v>
      </c>
      <c r="I2002" s="75" t="s">
        <v>1620</v>
      </c>
      <c r="J2002" s="75" t="s">
        <v>3377</v>
      </c>
      <c r="K2002" s="75" t="s">
        <v>1446</v>
      </c>
      <c r="L2002" s="75">
        <v>3.752644988715637</v>
      </c>
      <c r="M2002" s="75">
        <v>2.2000000000000002</v>
      </c>
      <c r="N2002" s="75">
        <v>3.3718934529147986</v>
      </c>
      <c r="O2002" s="75" t="s">
        <v>3514</v>
      </c>
      <c r="Q2002" s="75" t="s">
        <v>1259</v>
      </c>
      <c r="R2002" s="75" t="s">
        <v>1574</v>
      </c>
      <c r="T2002" s="75">
        <v>1.95</v>
      </c>
      <c r="U2002" s="75">
        <v>30</v>
      </c>
      <c r="V2002" s="75">
        <v>45200</v>
      </c>
      <c r="W2002" s="75">
        <v>45930</v>
      </c>
      <c r="X2002" s="75" t="s">
        <v>4682</v>
      </c>
      <c r="AD2002" s="75" t="s">
        <v>1331</v>
      </c>
      <c r="AG2002" s="75">
        <v>3.137614543440934E-4</v>
      </c>
      <c r="AH2002" s="75">
        <v>3.2675468966551795E-4</v>
      </c>
      <c r="AI2002" s="75">
        <v>1.2139582076237607</v>
      </c>
      <c r="AJ2002" s="75" t="s">
        <v>26</v>
      </c>
      <c r="AK2002" s="75">
        <v>21.14166590611763</v>
      </c>
      <c r="AL2002" s="75">
        <v>1.1642349002031383E-3</v>
      </c>
      <c r="AN2002" s="75">
        <v>20</v>
      </c>
      <c r="AO2002" s="75" t="s">
        <v>1266</v>
      </c>
      <c r="AP2002" s="75" t="s">
        <v>1267</v>
      </c>
      <c r="AQ2002" s="75" t="s">
        <v>1365</v>
      </c>
      <c r="AR2002" s="75" t="s">
        <v>1267</v>
      </c>
    </row>
    <row r="2003" spans="1:44" x14ac:dyDescent="0.25">
      <c r="A2003" s="75" t="s">
        <v>3516</v>
      </c>
      <c r="B2003" s="75" t="s">
        <v>1271</v>
      </c>
      <c r="C2003" s="75" t="s">
        <v>1257</v>
      </c>
      <c r="D2003" s="75" t="s">
        <v>21</v>
      </c>
      <c r="E2003" s="75" t="s">
        <v>22</v>
      </c>
      <c r="F2003" s="75" t="s">
        <v>23</v>
      </c>
      <c r="G2003" s="75" t="s">
        <v>557</v>
      </c>
      <c r="H2003" s="75" t="s">
        <v>1574</v>
      </c>
      <c r="I2003" s="75" t="s">
        <v>1620</v>
      </c>
      <c r="J2003" s="75" t="s">
        <v>3377</v>
      </c>
      <c r="K2003" s="75" t="s">
        <v>1446</v>
      </c>
      <c r="L2003" s="75">
        <v>4.1554477544019193</v>
      </c>
      <c r="M2003" s="75">
        <v>2.8</v>
      </c>
      <c r="N2003" s="75">
        <v>3.7338269724770639</v>
      </c>
      <c r="O2003" s="75" t="s">
        <v>3514</v>
      </c>
      <c r="Q2003" s="75" t="s">
        <v>1259</v>
      </c>
      <c r="R2003" s="75" t="s">
        <v>1574</v>
      </c>
      <c r="T2003" s="75">
        <v>1.95</v>
      </c>
      <c r="U2003" s="75">
        <v>30</v>
      </c>
      <c r="V2003" s="75">
        <v>45200</v>
      </c>
      <c r="W2003" s="75">
        <v>45930</v>
      </c>
      <c r="X2003" s="75" t="s">
        <v>4682</v>
      </c>
      <c r="AD2003" s="75" t="s">
        <v>1331</v>
      </c>
      <c r="AG2003" s="75">
        <v>3.4729316166495647E-4</v>
      </c>
      <c r="AH2003" s="75">
        <v>3.6167498490219082E-4</v>
      </c>
      <c r="AI2003" s="75">
        <v>1.3436940013428906</v>
      </c>
      <c r="AJ2003" s="75" t="s">
        <v>26</v>
      </c>
      <c r="AK2003" s="75">
        <v>17.587564401175449</v>
      </c>
      <c r="AL2003" s="75">
        <v>1.2886567607785712E-3</v>
      </c>
      <c r="AN2003" s="75">
        <v>20</v>
      </c>
      <c r="AO2003" s="75" t="s">
        <v>1266</v>
      </c>
      <c r="AP2003" s="75" t="s">
        <v>1267</v>
      </c>
      <c r="AQ2003" s="75" t="s">
        <v>1365</v>
      </c>
      <c r="AR2003" s="75" t="s">
        <v>1267</v>
      </c>
    </row>
    <row r="2004" spans="1:44" x14ac:dyDescent="0.25">
      <c r="A2004" s="75" t="s">
        <v>3517</v>
      </c>
      <c r="B2004" s="75" t="s">
        <v>1256</v>
      </c>
      <c r="C2004" s="75" t="s">
        <v>1257</v>
      </c>
      <c r="D2004" s="75" t="s">
        <v>21</v>
      </c>
      <c r="E2004" s="75" t="s">
        <v>22</v>
      </c>
      <c r="F2004" s="75" t="s">
        <v>23</v>
      </c>
      <c r="G2004" s="75" t="s">
        <v>557</v>
      </c>
      <c r="H2004" s="75" t="s">
        <v>1433</v>
      </c>
      <c r="I2004" s="75" t="s">
        <v>1620</v>
      </c>
      <c r="J2004" s="75" t="s">
        <v>3518</v>
      </c>
      <c r="K2004" s="75" t="s">
        <v>1436</v>
      </c>
      <c r="L2004" s="75">
        <v>3.5703324436202855</v>
      </c>
      <c r="M2004" s="75">
        <v>1.8</v>
      </c>
      <c r="N2004" s="75">
        <v>3.1941759675925923</v>
      </c>
      <c r="O2004" s="75" t="s">
        <v>3519</v>
      </c>
      <c r="Q2004" s="75" t="s">
        <v>1259</v>
      </c>
      <c r="R2004" s="75" t="s">
        <v>1433</v>
      </c>
      <c r="T2004" s="75">
        <v>2.11</v>
      </c>
      <c r="U2004" s="75">
        <v>30</v>
      </c>
      <c r="V2004" s="75">
        <v>45200</v>
      </c>
      <c r="W2004" s="75">
        <v>45930</v>
      </c>
      <c r="X2004" s="75" t="s">
        <v>4682</v>
      </c>
      <c r="AD2004" s="75" t="s">
        <v>1331</v>
      </c>
      <c r="AG2004" s="75">
        <v>5.6295916050635737E-4</v>
      </c>
      <c r="AH2004" s="75">
        <v>5.886578419900336E-4</v>
      </c>
      <c r="AI2004" s="75">
        <v>1.3502511040238336</v>
      </c>
      <c r="AJ2004" s="75" t="s">
        <v>26</v>
      </c>
      <c r="AK2004" s="75">
        <v>14.204775334388563</v>
      </c>
      <c r="AL2004" s="75">
        <v>1.1076603260825378E-3</v>
      </c>
      <c r="AN2004" s="75">
        <v>20</v>
      </c>
      <c r="AO2004" s="75" t="s">
        <v>1266</v>
      </c>
      <c r="AP2004" s="75" t="s">
        <v>1267</v>
      </c>
      <c r="AQ2004" s="75" t="s">
        <v>1365</v>
      </c>
      <c r="AR2004" s="75" t="s">
        <v>1267</v>
      </c>
    </row>
    <row r="2005" spans="1:44" x14ac:dyDescent="0.25">
      <c r="A2005" s="75" t="s">
        <v>3520</v>
      </c>
      <c r="B2005" s="75" t="s">
        <v>1256</v>
      </c>
      <c r="C2005" s="75" t="s">
        <v>1257</v>
      </c>
      <c r="D2005" s="75" t="s">
        <v>21</v>
      </c>
      <c r="E2005" s="75" t="s">
        <v>22</v>
      </c>
      <c r="F2005" s="75" t="s">
        <v>23</v>
      </c>
      <c r="G2005" s="75" t="s">
        <v>557</v>
      </c>
      <c r="H2005" s="75" t="s">
        <v>1433</v>
      </c>
      <c r="I2005" s="75" t="s">
        <v>1620</v>
      </c>
      <c r="J2005" s="75" t="s">
        <v>3518</v>
      </c>
      <c r="K2005" s="75" t="s">
        <v>1446</v>
      </c>
      <c r="L2005" s="75">
        <v>4.773027660010781</v>
      </c>
      <c r="M2005" s="75">
        <v>1.8</v>
      </c>
      <c r="N2005" s="75">
        <v>4.2701598478605387</v>
      </c>
      <c r="O2005" s="75" t="s">
        <v>3521</v>
      </c>
      <c r="Q2005" s="75" t="s">
        <v>1259</v>
      </c>
      <c r="R2005" s="75" t="s">
        <v>1433</v>
      </c>
      <c r="T2005" s="75">
        <v>2.11</v>
      </c>
      <c r="U2005" s="75">
        <v>30</v>
      </c>
      <c r="V2005" s="75">
        <v>45200</v>
      </c>
      <c r="W2005" s="75">
        <v>45930</v>
      </c>
      <c r="X2005" s="75" t="s">
        <v>4682</v>
      </c>
      <c r="AD2005" s="75" t="s">
        <v>1331</v>
      </c>
      <c r="AG2005" s="75">
        <v>7.5263722743468557E-4</v>
      </c>
      <c r="AH2005" s="75">
        <v>7.8699457648857439E-4</v>
      </c>
      <c r="AI2005" s="75">
        <v>1.8051917768938148</v>
      </c>
      <c r="AJ2005" s="75" t="s">
        <v>26</v>
      </c>
      <c r="AK2005" s="75">
        <v>3.6540171680440947</v>
      </c>
      <c r="AL2005" s="75">
        <v>1.4808647860216262E-3</v>
      </c>
      <c r="AN2005" s="75">
        <v>20</v>
      </c>
      <c r="AO2005" s="75" t="s">
        <v>1266</v>
      </c>
      <c r="AP2005" s="75" t="s">
        <v>1267</v>
      </c>
      <c r="AQ2005" s="75" t="s">
        <v>1365</v>
      </c>
      <c r="AR2005" s="75" t="s">
        <v>1267</v>
      </c>
    </row>
    <row r="2006" spans="1:44" x14ac:dyDescent="0.25">
      <c r="A2006" s="75" t="s">
        <v>3522</v>
      </c>
      <c r="B2006" s="75" t="s">
        <v>1269</v>
      </c>
      <c r="C2006" s="75" t="s">
        <v>1257</v>
      </c>
      <c r="D2006" s="75" t="s">
        <v>21</v>
      </c>
      <c r="E2006" s="75" t="s">
        <v>22</v>
      </c>
      <c r="F2006" s="75" t="s">
        <v>23</v>
      </c>
      <c r="G2006" s="75" t="s">
        <v>557</v>
      </c>
      <c r="H2006" s="75" t="s">
        <v>1433</v>
      </c>
      <c r="I2006" s="75" t="s">
        <v>1620</v>
      </c>
      <c r="J2006" s="75" t="s">
        <v>3518</v>
      </c>
      <c r="K2006" s="75" t="s">
        <v>1436</v>
      </c>
      <c r="L2006" s="75">
        <v>4.4908783663706586</v>
      </c>
      <c r="M2006" s="75">
        <v>2.1</v>
      </c>
      <c r="N2006" s="75">
        <v>4.0177367171717169</v>
      </c>
      <c r="O2006" s="75" t="s">
        <v>3519</v>
      </c>
      <c r="Q2006" s="75" t="s">
        <v>1259</v>
      </c>
      <c r="R2006" s="75" t="s">
        <v>1433</v>
      </c>
      <c r="T2006" s="75">
        <v>2.11</v>
      </c>
      <c r="U2006" s="75">
        <v>30</v>
      </c>
      <c r="V2006" s="75">
        <v>45200</v>
      </c>
      <c r="W2006" s="75">
        <v>45930</v>
      </c>
      <c r="X2006" s="75" t="s">
        <v>4682</v>
      </c>
      <c r="AD2006" s="75" t="s">
        <v>1331</v>
      </c>
      <c r="AG2006" s="75">
        <v>7.0725415312703345E-4</v>
      </c>
      <c r="AH2006" s="75">
        <v>7.3953979742291925E-4</v>
      </c>
      <c r="AI2006" s="75">
        <v>1.696340992526463</v>
      </c>
      <c r="AJ2006" s="75" t="s">
        <v>26</v>
      </c>
      <c r="AK2006" s="75">
        <v>5.6633961255391601</v>
      </c>
      <c r="AL2006" s="75">
        <v>1.3915705096108342E-3</v>
      </c>
      <c r="AN2006" s="75">
        <v>20</v>
      </c>
      <c r="AO2006" s="75" t="s">
        <v>1266</v>
      </c>
      <c r="AP2006" s="75" t="s">
        <v>1267</v>
      </c>
      <c r="AQ2006" s="75" t="s">
        <v>1365</v>
      </c>
      <c r="AR2006" s="75" t="s">
        <v>1267</v>
      </c>
    </row>
    <row r="2007" spans="1:44" x14ac:dyDescent="0.25">
      <c r="A2007" s="75" t="s">
        <v>3523</v>
      </c>
      <c r="B2007" s="75" t="s">
        <v>1269</v>
      </c>
      <c r="C2007" s="75" t="s">
        <v>1257</v>
      </c>
      <c r="D2007" s="75" t="s">
        <v>21</v>
      </c>
      <c r="E2007" s="75" t="s">
        <v>22</v>
      </c>
      <c r="F2007" s="75" t="s">
        <v>23</v>
      </c>
      <c r="G2007" s="75" t="s">
        <v>557</v>
      </c>
      <c r="H2007" s="75" t="s">
        <v>1433</v>
      </c>
      <c r="I2007" s="75" t="s">
        <v>1620</v>
      </c>
      <c r="J2007" s="75" t="s">
        <v>3518</v>
      </c>
      <c r="K2007" s="75" t="s">
        <v>1446</v>
      </c>
      <c r="L2007" s="75">
        <v>6.1019533655746647</v>
      </c>
      <c r="M2007" s="75">
        <v>2.1</v>
      </c>
      <c r="N2007" s="75">
        <v>5.4590750591073585</v>
      </c>
      <c r="O2007" s="75" t="s">
        <v>3521</v>
      </c>
      <c r="Q2007" s="75" t="s">
        <v>1259</v>
      </c>
      <c r="R2007" s="75" t="s">
        <v>1433</v>
      </c>
      <c r="T2007" s="75">
        <v>2.11</v>
      </c>
      <c r="U2007" s="75">
        <v>30</v>
      </c>
      <c r="V2007" s="75">
        <v>45200</v>
      </c>
      <c r="W2007" s="75">
        <v>45930</v>
      </c>
      <c r="X2007" s="75" t="s">
        <v>4682</v>
      </c>
      <c r="AD2007" s="75" t="s">
        <v>1331</v>
      </c>
      <c r="AG2007" s="75">
        <v>9.6174397454316289E-4</v>
      </c>
      <c r="AH2007" s="75">
        <v>1.0056468964680836E-3</v>
      </c>
      <c r="AI2007" s="75">
        <v>2.3067319168359295</v>
      </c>
      <c r="AJ2007" s="75" t="s">
        <v>26</v>
      </c>
      <c r="AK2007" s="75">
        <v>-3.1544918369154473</v>
      </c>
      <c r="AL2007" s="75">
        <v>1.8922964917956341E-3</v>
      </c>
      <c r="AN2007" s="75">
        <v>20</v>
      </c>
      <c r="AO2007" s="75" t="s">
        <v>1266</v>
      </c>
      <c r="AP2007" s="75" t="s">
        <v>1267</v>
      </c>
      <c r="AQ2007" s="75" t="s">
        <v>1365</v>
      </c>
      <c r="AR2007" s="75" t="s">
        <v>1267</v>
      </c>
    </row>
    <row r="2008" spans="1:44" x14ac:dyDescent="0.25">
      <c r="A2008" s="75" t="s">
        <v>3524</v>
      </c>
      <c r="B2008" s="75" t="s">
        <v>1271</v>
      </c>
      <c r="C2008" s="75" t="s">
        <v>1257</v>
      </c>
      <c r="D2008" s="75" t="s">
        <v>21</v>
      </c>
      <c r="E2008" s="75" t="s">
        <v>22</v>
      </c>
      <c r="F2008" s="75" t="s">
        <v>23</v>
      </c>
      <c r="G2008" s="75" t="s">
        <v>557</v>
      </c>
      <c r="H2008" s="75" t="s">
        <v>1433</v>
      </c>
      <c r="I2008" s="75" t="s">
        <v>1620</v>
      </c>
      <c r="J2008" s="75" t="s">
        <v>3518</v>
      </c>
      <c r="K2008" s="75" t="s">
        <v>1436</v>
      </c>
      <c r="L2008" s="75">
        <v>4.8046532356990586</v>
      </c>
      <c r="M2008" s="75">
        <v>2.6</v>
      </c>
      <c r="N2008" s="75">
        <v>4.2984534746922032</v>
      </c>
      <c r="O2008" s="75" t="s">
        <v>3519</v>
      </c>
      <c r="Q2008" s="75" t="s">
        <v>1259</v>
      </c>
      <c r="R2008" s="75" t="s">
        <v>1433</v>
      </c>
      <c r="T2008" s="75">
        <v>2.11</v>
      </c>
      <c r="U2008" s="75">
        <v>30</v>
      </c>
      <c r="V2008" s="75">
        <v>45200</v>
      </c>
      <c r="W2008" s="75">
        <v>45930</v>
      </c>
      <c r="X2008" s="75" t="s">
        <v>4682</v>
      </c>
      <c r="AD2008" s="75" t="s">
        <v>1331</v>
      </c>
      <c r="AG2008" s="75">
        <v>7.5816531455406833E-4</v>
      </c>
      <c r="AH2008" s="75">
        <v>7.9277501681590068E-4</v>
      </c>
      <c r="AI2008" s="75">
        <v>1.8184508305867551</v>
      </c>
      <c r="AJ2008" s="75" t="s">
        <v>26</v>
      </c>
      <c r="AK2008" s="75">
        <v>3.425691671465922</v>
      </c>
      <c r="AL2008" s="75">
        <v>1.4917416723232197E-3</v>
      </c>
      <c r="AN2008" s="75">
        <v>20</v>
      </c>
      <c r="AO2008" s="75" t="s">
        <v>1266</v>
      </c>
      <c r="AP2008" s="75" t="s">
        <v>1267</v>
      </c>
      <c r="AQ2008" s="75" t="s">
        <v>1365</v>
      </c>
      <c r="AR2008" s="75" t="s">
        <v>1267</v>
      </c>
    </row>
    <row r="2009" spans="1:44" x14ac:dyDescent="0.25">
      <c r="A2009" s="75" t="s">
        <v>3525</v>
      </c>
      <c r="B2009" s="75" t="s">
        <v>1271</v>
      </c>
      <c r="C2009" s="75" t="s">
        <v>1257</v>
      </c>
      <c r="D2009" s="75" t="s">
        <v>21</v>
      </c>
      <c r="E2009" s="75" t="s">
        <v>22</v>
      </c>
      <c r="F2009" s="75" t="s">
        <v>23</v>
      </c>
      <c r="G2009" s="75" t="s">
        <v>557</v>
      </c>
      <c r="H2009" s="75" t="s">
        <v>1433</v>
      </c>
      <c r="I2009" s="75" t="s">
        <v>1620</v>
      </c>
      <c r="J2009" s="75" t="s">
        <v>3518</v>
      </c>
      <c r="K2009" s="75" t="s">
        <v>1446</v>
      </c>
      <c r="L2009" s="75">
        <v>6.4124154418501567</v>
      </c>
      <c r="M2009" s="75">
        <v>2.6</v>
      </c>
      <c r="N2009" s="75">
        <v>5.7368280466926072</v>
      </c>
      <c r="O2009" s="75" t="s">
        <v>3521</v>
      </c>
      <c r="Q2009" s="75" t="s">
        <v>1259</v>
      </c>
      <c r="R2009" s="75" t="s">
        <v>1433</v>
      </c>
      <c r="T2009" s="75">
        <v>2.11</v>
      </c>
      <c r="U2009" s="75">
        <v>30</v>
      </c>
      <c r="V2009" s="75">
        <v>45200</v>
      </c>
      <c r="W2009" s="75">
        <v>45930</v>
      </c>
      <c r="X2009" s="75" t="s">
        <v>4682</v>
      </c>
      <c r="AD2009" s="75" t="s">
        <v>1331</v>
      </c>
      <c r="AG2009" s="75">
        <v>1.0112717956868664E-3</v>
      </c>
      <c r="AH2009" s="75">
        <v>1.0574356270870104E-3</v>
      </c>
      <c r="AI2009" s="75">
        <v>2.4255238290574654</v>
      </c>
      <c r="AJ2009" s="75" t="s">
        <v>26</v>
      </c>
      <c r="AK2009" s="75">
        <v>-4.3546845721275433</v>
      </c>
      <c r="AL2009" s="75">
        <v>1.989745838687597E-3</v>
      </c>
      <c r="AN2009" s="75">
        <v>20</v>
      </c>
      <c r="AO2009" s="75" t="s">
        <v>1266</v>
      </c>
      <c r="AP2009" s="75" t="s">
        <v>1267</v>
      </c>
      <c r="AQ2009" s="75" t="s">
        <v>1365</v>
      </c>
      <c r="AR2009" s="75" t="s">
        <v>1267</v>
      </c>
    </row>
    <row r="2010" spans="1:44" x14ac:dyDescent="0.25">
      <c r="A2010" s="75" t="s">
        <v>3526</v>
      </c>
      <c r="B2010" s="75" t="s">
        <v>1256</v>
      </c>
      <c r="C2010" s="75" t="s">
        <v>1257</v>
      </c>
      <c r="D2010" s="75" t="s">
        <v>21</v>
      </c>
      <c r="E2010" s="75" t="s">
        <v>22</v>
      </c>
      <c r="F2010" s="75" t="s">
        <v>23</v>
      </c>
      <c r="G2010" s="75" t="s">
        <v>557</v>
      </c>
      <c r="H2010" s="75" t="s">
        <v>1455</v>
      </c>
      <c r="I2010" s="75" t="s">
        <v>1620</v>
      </c>
      <c r="J2010" s="75" t="s">
        <v>3518</v>
      </c>
      <c r="K2010" s="75" t="s">
        <v>1436</v>
      </c>
      <c r="L2010" s="75">
        <v>1.4951149478829093</v>
      </c>
      <c r="M2010" s="75">
        <v>1.8</v>
      </c>
      <c r="N2010" s="75">
        <v>1.3440839467592591</v>
      </c>
      <c r="O2010" s="75" t="s">
        <v>3527</v>
      </c>
      <c r="Q2010" s="75" t="s">
        <v>1259</v>
      </c>
      <c r="R2010" s="75" t="s">
        <v>1455</v>
      </c>
      <c r="T2010" s="75">
        <v>2.11</v>
      </c>
      <c r="U2010" s="75">
        <v>30</v>
      </c>
      <c r="V2010" s="75">
        <v>45200</v>
      </c>
      <c r="W2010" s="75">
        <v>45930</v>
      </c>
      <c r="X2010" s="75" t="s">
        <v>4682</v>
      </c>
      <c r="AD2010" s="75" t="s">
        <v>1331</v>
      </c>
      <c r="AG2010" s="75">
        <v>1.8539250267106419E-4</v>
      </c>
      <c r="AH2010" s="75">
        <v>1.9324875764583686E-4</v>
      </c>
      <c r="AI2010" s="75">
        <v>0.49992550155123971</v>
      </c>
      <c r="AJ2010" s="75" t="s">
        <v>1267</v>
      </c>
      <c r="AK2010" s="75">
        <v>78.137334067783755</v>
      </c>
      <c r="AL2010" s="75">
        <v>4.6422929393028997E-4</v>
      </c>
      <c r="AN2010" s="75">
        <v>20</v>
      </c>
      <c r="AO2010" s="75" t="s">
        <v>1266</v>
      </c>
      <c r="AP2010" s="75" t="s">
        <v>1267</v>
      </c>
      <c r="AQ2010" s="75" t="s">
        <v>1365</v>
      </c>
      <c r="AR2010" s="75" t="s">
        <v>1267</v>
      </c>
    </row>
    <row r="2011" spans="1:44" x14ac:dyDescent="0.25">
      <c r="A2011" s="75" t="s">
        <v>3528</v>
      </c>
      <c r="B2011" s="75" t="s">
        <v>1256</v>
      </c>
      <c r="C2011" s="75" t="s">
        <v>1257</v>
      </c>
      <c r="D2011" s="75" t="s">
        <v>21</v>
      </c>
      <c r="E2011" s="75" t="s">
        <v>22</v>
      </c>
      <c r="F2011" s="75" t="s">
        <v>23</v>
      </c>
      <c r="G2011" s="75" t="s">
        <v>557</v>
      </c>
      <c r="H2011" s="75" t="s">
        <v>1455</v>
      </c>
      <c r="I2011" s="75" t="s">
        <v>1620</v>
      </c>
      <c r="J2011" s="75" t="s">
        <v>3518</v>
      </c>
      <c r="K2011" s="75" t="s">
        <v>1446</v>
      </c>
      <c r="L2011" s="75">
        <v>1.9843691166456257</v>
      </c>
      <c r="M2011" s="75">
        <v>1.8</v>
      </c>
      <c r="N2011" s="75">
        <v>1.7839154627575278</v>
      </c>
      <c r="O2011" s="75" t="s">
        <v>3529</v>
      </c>
      <c r="Q2011" s="75" t="s">
        <v>1259</v>
      </c>
      <c r="R2011" s="75" t="s">
        <v>1455</v>
      </c>
      <c r="T2011" s="75">
        <v>2.11</v>
      </c>
      <c r="U2011" s="75">
        <v>30</v>
      </c>
      <c r="V2011" s="75">
        <v>45200</v>
      </c>
      <c r="W2011" s="75">
        <v>45930</v>
      </c>
      <c r="X2011" s="75" t="s">
        <v>4682</v>
      </c>
      <c r="AD2011" s="75" t="s">
        <v>1331</v>
      </c>
      <c r="AG2011" s="75">
        <v>2.46072767540877E-4</v>
      </c>
      <c r="AH2011" s="75">
        <v>2.5650042980497151E-4</v>
      </c>
      <c r="AI2011" s="75">
        <v>0.66355462037880508</v>
      </c>
      <c r="AJ2011" s="75" t="s">
        <v>1267</v>
      </c>
      <c r="AK2011" s="75">
        <v>53.504735898066258</v>
      </c>
      <c r="AL2011" s="75">
        <v>6.1617479393789529E-4</v>
      </c>
      <c r="AN2011" s="75">
        <v>20</v>
      </c>
      <c r="AO2011" s="75" t="s">
        <v>1266</v>
      </c>
      <c r="AP2011" s="75" t="s">
        <v>1267</v>
      </c>
      <c r="AQ2011" s="75" t="s">
        <v>1365</v>
      </c>
      <c r="AR2011" s="75" t="s">
        <v>1267</v>
      </c>
    </row>
    <row r="2012" spans="1:44" x14ac:dyDescent="0.25">
      <c r="A2012" s="75" t="s">
        <v>3530</v>
      </c>
      <c r="B2012" s="75" t="s">
        <v>1269</v>
      </c>
      <c r="C2012" s="75" t="s">
        <v>1257</v>
      </c>
      <c r="D2012" s="75" t="s">
        <v>21</v>
      </c>
      <c r="E2012" s="75" t="s">
        <v>22</v>
      </c>
      <c r="F2012" s="75" t="s">
        <v>23</v>
      </c>
      <c r="G2012" s="75" t="s">
        <v>557</v>
      </c>
      <c r="H2012" s="75" t="s">
        <v>1455</v>
      </c>
      <c r="I2012" s="75" t="s">
        <v>1620</v>
      </c>
      <c r="J2012" s="75" t="s">
        <v>3518</v>
      </c>
      <c r="K2012" s="75" t="s">
        <v>1436</v>
      </c>
      <c r="L2012" s="75">
        <v>2.083251981915391</v>
      </c>
      <c r="M2012" s="75">
        <v>2.1</v>
      </c>
      <c r="N2012" s="75">
        <v>1.8728095454545453</v>
      </c>
      <c r="O2012" s="75" t="s">
        <v>3527</v>
      </c>
      <c r="Q2012" s="75" t="s">
        <v>1259</v>
      </c>
      <c r="R2012" s="75" t="s">
        <v>1455</v>
      </c>
      <c r="T2012" s="75">
        <v>2.11</v>
      </c>
      <c r="U2012" s="75">
        <v>30</v>
      </c>
      <c r="V2012" s="75">
        <v>45200</v>
      </c>
      <c r="W2012" s="75">
        <v>45930</v>
      </c>
      <c r="X2012" s="75" t="s">
        <v>4682</v>
      </c>
      <c r="AD2012" s="75" t="s">
        <v>1331</v>
      </c>
      <c r="AG2012" s="75">
        <v>2.5800930396820528E-4</v>
      </c>
      <c r="AH2012" s="75">
        <v>2.6894279290995751E-4</v>
      </c>
      <c r="AI2012" s="75">
        <v>0.69574243204454678</v>
      </c>
      <c r="AJ2012" s="75" t="s">
        <v>1267</v>
      </c>
      <c r="AK2012" s="75">
        <v>50.022983509465831</v>
      </c>
      <c r="AL2012" s="75">
        <v>6.4606429754669845E-4</v>
      </c>
      <c r="AN2012" s="75">
        <v>20</v>
      </c>
      <c r="AO2012" s="75" t="s">
        <v>1266</v>
      </c>
      <c r="AP2012" s="75" t="s">
        <v>1267</v>
      </c>
      <c r="AQ2012" s="75" t="s">
        <v>1365</v>
      </c>
      <c r="AR2012" s="75" t="s">
        <v>1267</v>
      </c>
    </row>
    <row r="2013" spans="1:44" x14ac:dyDescent="0.25">
      <c r="A2013" s="75" t="s">
        <v>3531</v>
      </c>
      <c r="B2013" s="75" t="s">
        <v>1269</v>
      </c>
      <c r="C2013" s="75" t="s">
        <v>1257</v>
      </c>
      <c r="D2013" s="75" t="s">
        <v>21</v>
      </c>
      <c r="E2013" s="75" t="s">
        <v>22</v>
      </c>
      <c r="F2013" s="75" t="s">
        <v>23</v>
      </c>
      <c r="G2013" s="75" t="s">
        <v>557</v>
      </c>
      <c r="H2013" s="75" t="s">
        <v>1455</v>
      </c>
      <c r="I2013" s="75" t="s">
        <v>1620</v>
      </c>
      <c r="J2013" s="75" t="s">
        <v>3518</v>
      </c>
      <c r="K2013" s="75" t="s">
        <v>1446</v>
      </c>
      <c r="L2013" s="75">
        <v>2.8424450518351683</v>
      </c>
      <c r="M2013" s="75">
        <v>2.1</v>
      </c>
      <c r="N2013" s="75">
        <v>2.5553117297949339</v>
      </c>
      <c r="O2013" s="75" t="s">
        <v>3529</v>
      </c>
      <c r="Q2013" s="75" t="s">
        <v>1259</v>
      </c>
      <c r="R2013" s="75" t="s">
        <v>1455</v>
      </c>
      <c r="T2013" s="75">
        <v>2.11</v>
      </c>
      <c r="U2013" s="75">
        <v>30</v>
      </c>
      <c r="V2013" s="75">
        <v>45200</v>
      </c>
      <c r="W2013" s="75">
        <v>45930</v>
      </c>
      <c r="X2013" s="75" t="s">
        <v>4682</v>
      </c>
      <c r="AD2013" s="75" t="s">
        <v>1331</v>
      </c>
      <c r="AG2013" s="75">
        <v>3.5231571678159867E-4</v>
      </c>
      <c r="AH2013" s="75">
        <v>3.6724556595444795E-4</v>
      </c>
      <c r="AI2013" s="75">
        <v>0.95004711020558263</v>
      </c>
      <c r="AJ2013" s="75" t="s">
        <v>1267</v>
      </c>
      <c r="AK2013" s="75">
        <v>30.810110315769382</v>
      </c>
      <c r="AL2013" s="75">
        <v>8.8221084502136671E-4</v>
      </c>
      <c r="AN2013" s="75">
        <v>20</v>
      </c>
      <c r="AO2013" s="75" t="s">
        <v>1266</v>
      </c>
      <c r="AP2013" s="75" t="s">
        <v>1267</v>
      </c>
      <c r="AQ2013" s="75" t="s">
        <v>1365</v>
      </c>
      <c r="AR2013" s="75" t="s">
        <v>1267</v>
      </c>
    </row>
    <row r="2014" spans="1:44" x14ac:dyDescent="0.25">
      <c r="A2014" s="75" t="s">
        <v>3532</v>
      </c>
      <c r="B2014" s="75" t="s">
        <v>1271</v>
      </c>
      <c r="C2014" s="75" t="s">
        <v>1257</v>
      </c>
      <c r="D2014" s="75" t="s">
        <v>21</v>
      </c>
      <c r="E2014" s="75" t="s">
        <v>22</v>
      </c>
      <c r="F2014" s="75" t="s">
        <v>23</v>
      </c>
      <c r="G2014" s="75" t="s">
        <v>557</v>
      </c>
      <c r="H2014" s="75" t="s">
        <v>1455</v>
      </c>
      <c r="I2014" s="75" t="s">
        <v>1620</v>
      </c>
      <c r="J2014" s="75" t="s">
        <v>3518</v>
      </c>
      <c r="K2014" s="75" t="s">
        <v>1436</v>
      </c>
      <c r="L2014" s="75">
        <v>2.2042186052180259</v>
      </c>
      <c r="M2014" s="75">
        <v>2.6</v>
      </c>
      <c r="N2014" s="75">
        <v>1.9815565663474695</v>
      </c>
      <c r="O2014" s="75" t="s">
        <v>3527</v>
      </c>
      <c r="Q2014" s="75" t="s">
        <v>1259</v>
      </c>
      <c r="R2014" s="75" t="s">
        <v>1455</v>
      </c>
      <c r="T2014" s="75">
        <v>2.11</v>
      </c>
      <c r="U2014" s="75">
        <v>30</v>
      </c>
      <c r="V2014" s="75">
        <v>45200</v>
      </c>
      <c r="W2014" s="75">
        <v>45930</v>
      </c>
      <c r="X2014" s="75" t="s">
        <v>4682</v>
      </c>
      <c r="AD2014" s="75" t="s">
        <v>1331</v>
      </c>
      <c r="AG2014" s="75">
        <v>2.7353057373355103E-4</v>
      </c>
      <c r="AH2014" s="75">
        <v>2.8512179721716408E-4</v>
      </c>
      <c r="AI2014" s="75">
        <v>0.73759675981054018</v>
      </c>
      <c r="AJ2014" s="75" t="s">
        <v>1267</v>
      </c>
      <c r="AK2014" s="75">
        <v>45.950076646856303</v>
      </c>
      <c r="AL2014" s="75">
        <v>6.8493009848392603E-4</v>
      </c>
      <c r="AN2014" s="75">
        <v>20</v>
      </c>
      <c r="AO2014" s="75" t="s">
        <v>1266</v>
      </c>
      <c r="AP2014" s="75" t="s">
        <v>1267</v>
      </c>
      <c r="AQ2014" s="75" t="s">
        <v>1365</v>
      </c>
      <c r="AR2014" s="75" t="s">
        <v>1267</v>
      </c>
    </row>
    <row r="2015" spans="1:44" x14ac:dyDescent="0.25">
      <c r="A2015" s="75" t="s">
        <v>3533</v>
      </c>
      <c r="B2015" s="75" t="s">
        <v>1271</v>
      </c>
      <c r="C2015" s="75" t="s">
        <v>1257</v>
      </c>
      <c r="D2015" s="75" t="s">
        <v>21</v>
      </c>
      <c r="E2015" s="75" t="s">
        <v>22</v>
      </c>
      <c r="F2015" s="75" t="s">
        <v>23</v>
      </c>
      <c r="G2015" s="75" t="s">
        <v>557</v>
      </c>
      <c r="H2015" s="75" t="s">
        <v>1455</v>
      </c>
      <c r="I2015" s="75" t="s">
        <v>1620</v>
      </c>
      <c r="J2015" s="75" t="s">
        <v>3518</v>
      </c>
      <c r="K2015" s="75" t="s">
        <v>1446</v>
      </c>
      <c r="L2015" s="75">
        <v>2.956893796412333</v>
      </c>
      <c r="M2015" s="75">
        <v>2.6</v>
      </c>
      <c r="N2015" s="75">
        <v>2.6581992840466926</v>
      </c>
      <c r="O2015" s="75" t="s">
        <v>3529</v>
      </c>
      <c r="Q2015" s="75" t="s">
        <v>1259</v>
      </c>
      <c r="R2015" s="75" t="s">
        <v>1455</v>
      </c>
      <c r="T2015" s="75">
        <v>2.11</v>
      </c>
      <c r="U2015" s="75">
        <v>30</v>
      </c>
      <c r="V2015" s="75">
        <v>45200</v>
      </c>
      <c r="W2015" s="75">
        <v>45930</v>
      </c>
      <c r="X2015" s="75" t="s">
        <v>4682</v>
      </c>
      <c r="AD2015" s="75" t="s">
        <v>1331</v>
      </c>
      <c r="AG2015" s="75">
        <v>3.6671723331546414E-4</v>
      </c>
      <c r="AH2015" s="75">
        <v>3.8225736599106211E-4</v>
      </c>
      <c r="AI2015" s="75">
        <v>0.98888193509095201</v>
      </c>
      <c r="AJ2015" s="75" t="s">
        <v>1267</v>
      </c>
      <c r="AK2015" s="75">
        <v>28.745855217942132</v>
      </c>
      <c r="AL2015" s="75">
        <v>9.1827274480543578E-4</v>
      </c>
      <c r="AN2015" s="75">
        <v>20</v>
      </c>
      <c r="AO2015" s="75" t="s">
        <v>1266</v>
      </c>
      <c r="AP2015" s="75" t="s">
        <v>1267</v>
      </c>
      <c r="AQ2015" s="75" t="s">
        <v>1365</v>
      </c>
      <c r="AR2015" s="75" t="s">
        <v>1267</v>
      </c>
    </row>
    <row r="2016" spans="1:44" x14ac:dyDescent="0.25">
      <c r="A2016" s="75" t="s">
        <v>3534</v>
      </c>
      <c r="B2016" s="75" t="s">
        <v>1256</v>
      </c>
      <c r="C2016" s="75" t="s">
        <v>1257</v>
      </c>
      <c r="D2016" s="75" t="s">
        <v>21</v>
      </c>
      <c r="E2016" s="75" t="s">
        <v>22</v>
      </c>
      <c r="F2016" s="75" t="s">
        <v>23</v>
      </c>
      <c r="G2016" s="75" t="s">
        <v>557</v>
      </c>
      <c r="H2016" s="75" t="s">
        <v>1472</v>
      </c>
      <c r="I2016" s="75" t="s">
        <v>1620</v>
      </c>
      <c r="J2016" s="75" t="s">
        <v>3518</v>
      </c>
      <c r="K2016" s="75" t="s">
        <v>1436</v>
      </c>
      <c r="L2016" s="75">
        <v>4.8939605927783179</v>
      </c>
      <c r="M2016" s="75">
        <v>1.8</v>
      </c>
      <c r="N2016" s="75">
        <v>4.3959451435185173</v>
      </c>
      <c r="O2016" s="75" t="s">
        <v>3535</v>
      </c>
      <c r="Q2016" s="75" t="s">
        <v>1259</v>
      </c>
      <c r="R2016" s="75" t="s">
        <v>1472</v>
      </c>
      <c r="T2016" s="75">
        <v>2.11</v>
      </c>
      <c r="U2016" s="75">
        <v>30</v>
      </c>
      <c r="V2016" s="75">
        <v>45200</v>
      </c>
      <c r="W2016" s="75">
        <v>45930</v>
      </c>
      <c r="X2016" s="75" t="s">
        <v>4682</v>
      </c>
      <c r="AD2016" s="75" t="s">
        <v>1331</v>
      </c>
      <c r="AG2016" s="75">
        <v>6.063425381477159E-4</v>
      </c>
      <c r="AH2016" s="75">
        <v>6.320371132416783E-4</v>
      </c>
      <c r="AI2016" s="75">
        <v>1.6350504638969967</v>
      </c>
      <c r="AJ2016" s="75" t="s">
        <v>26</v>
      </c>
      <c r="AK2016" s="75">
        <v>8.7885547044750432</v>
      </c>
      <c r="AL2016" s="75">
        <v>1.518302867207301E-3</v>
      </c>
      <c r="AN2016" s="75">
        <v>20</v>
      </c>
      <c r="AO2016" s="75" t="s">
        <v>1266</v>
      </c>
      <c r="AP2016" s="75" t="s">
        <v>1267</v>
      </c>
      <c r="AQ2016" s="75" t="s">
        <v>1365</v>
      </c>
      <c r="AR2016" s="75" t="s">
        <v>1267</v>
      </c>
    </row>
    <row r="2017" spans="1:44" x14ac:dyDescent="0.25">
      <c r="A2017" s="75" t="s">
        <v>3536</v>
      </c>
      <c r="B2017" s="75" t="s">
        <v>1256</v>
      </c>
      <c r="C2017" s="75" t="s">
        <v>1257</v>
      </c>
      <c r="D2017" s="75" t="s">
        <v>21</v>
      </c>
      <c r="E2017" s="75" t="s">
        <v>22</v>
      </c>
      <c r="F2017" s="75" t="s">
        <v>23</v>
      </c>
      <c r="G2017" s="75" t="s">
        <v>557</v>
      </c>
      <c r="H2017" s="75" t="s">
        <v>1472</v>
      </c>
      <c r="I2017" s="75" t="s">
        <v>1620</v>
      </c>
      <c r="J2017" s="75" t="s">
        <v>3518</v>
      </c>
      <c r="K2017" s="75" t="s">
        <v>1446</v>
      </c>
      <c r="L2017" s="75">
        <v>6.505371209489101</v>
      </c>
      <c r="M2017" s="75">
        <v>1.8</v>
      </c>
      <c r="N2017" s="75">
        <v>5.8433766339144224</v>
      </c>
      <c r="O2017" s="75" t="s">
        <v>3537</v>
      </c>
      <c r="Q2017" s="75" t="s">
        <v>1259</v>
      </c>
      <c r="R2017" s="75" t="s">
        <v>1472</v>
      </c>
      <c r="T2017" s="75">
        <v>2.11</v>
      </c>
      <c r="U2017" s="75">
        <v>30</v>
      </c>
      <c r="V2017" s="75">
        <v>45200</v>
      </c>
      <c r="W2017" s="75">
        <v>45930</v>
      </c>
      <c r="X2017" s="75" t="s">
        <v>4682</v>
      </c>
      <c r="AD2017" s="75" t="s">
        <v>1331</v>
      </c>
      <c r="AG2017" s="75">
        <v>8.0603363225988057E-4</v>
      </c>
      <c r="AH2017" s="75">
        <v>8.401903842430562E-4</v>
      </c>
      <c r="AI2017" s="75">
        <v>2.1735332447053768</v>
      </c>
      <c r="AJ2017" s="75" t="s">
        <v>26</v>
      </c>
      <c r="AK2017" s="75">
        <v>1.2218641925235332</v>
      </c>
      <c r="AL2017" s="75">
        <v>2.0183363328989319E-3</v>
      </c>
      <c r="AN2017" s="75">
        <v>20</v>
      </c>
      <c r="AO2017" s="75" t="s">
        <v>1266</v>
      </c>
      <c r="AP2017" s="75" t="s">
        <v>1267</v>
      </c>
      <c r="AQ2017" s="75" t="s">
        <v>1365</v>
      </c>
      <c r="AR2017" s="75" t="s">
        <v>1267</v>
      </c>
    </row>
    <row r="2018" spans="1:44" x14ac:dyDescent="0.25">
      <c r="A2018" s="75" t="s">
        <v>3538</v>
      </c>
      <c r="B2018" s="75" t="s">
        <v>1269</v>
      </c>
      <c r="C2018" s="75" t="s">
        <v>1257</v>
      </c>
      <c r="D2018" s="75" t="s">
        <v>21</v>
      </c>
      <c r="E2018" s="75" t="s">
        <v>22</v>
      </c>
      <c r="F2018" s="75" t="s">
        <v>23</v>
      </c>
      <c r="G2018" s="75" t="s">
        <v>557</v>
      </c>
      <c r="H2018" s="75" t="s">
        <v>1472</v>
      </c>
      <c r="I2018" s="75" t="s">
        <v>1620</v>
      </c>
      <c r="J2018" s="75" t="s">
        <v>3518</v>
      </c>
      <c r="K2018" s="75" t="s">
        <v>1436</v>
      </c>
      <c r="L2018" s="75">
        <v>6.5578846728183917</v>
      </c>
      <c r="M2018" s="75">
        <v>2.1</v>
      </c>
      <c r="N2018" s="75">
        <v>5.8905462626262626</v>
      </c>
      <c r="O2018" s="75" t="s">
        <v>3535</v>
      </c>
      <c r="Q2018" s="75" t="s">
        <v>1259</v>
      </c>
      <c r="R2018" s="75" t="s">
        <v>1472</v>
      </c>
      <c r="T2018" s="75">
        <v>2.11</v>
      </c>
      <c r="U2018" s="75">
        <v>30</v>
      </c>
      <c r="V2018" s="75">
        <v>45200</v>
      </c>
      <c r="W2018" s="75">
        <v>45930</v>
      </c>
      <c r="X2018" s="75" t="s">
        <v>4682</v>
      </c>
      <c r="AD2018" s="75" t="s">
        <v>1331</v>
      </c>
      <c r="AG2018" s="75">
        <v>8.1151644325042353E-4</v>
      </c>
      <c r="AH2018" s="75">
        <v>8.4590553667405447E-4</v>
      </c>
      <c r="AI2018" s="75">
        <v>2.1883180768580619</v>
      </c>
      <c r="AJ2018" s="75" t="s">
        <v>26</v>
      </c>
      <c r="AK2018" s="75">
        <v>1.0666357634030936</v>
      </c>
      <c r="AL2018" s="75">
        <v>2.0320654828819232E-3</v>
      </c>
      <c r="AN2018" s="75">
        <v>20</v>
      </c>
      <c r="AO2018" s="75" t="s">
        <v>1266</v>
      </c>
      <c r="AP2018" s="75" t="s">
        <v>1267</v>
      </c>
      <c r="AQ2018" s="75" t="s">
        <v>1365</v>
      </c>
      <c r="AR2018" s="75" t="s">
        <v>1267</v>
      </c>
    </row>
    <row r="2019" spans="1:44" x14ac:dyDescent="0.25">
      <c r="A2019" s="75" t="s">
        <v>3539</v>
      </c>
      <c r="B2019" s="75" t="s">
        <v>1269</v>
      </c>
      <c r="C2019" s="75" t="s">
        <v>1257</v>
      </c>
      <c r="D2019" s="75" t="s">
        <v>21</v>
      </c>
      <c r="E2019" s="75" t="s">
        <v>22</v>
      </c>
      <c r="F2019" s="75" t="s">
        <v>23</v>
      </c>
      <c r="G2019" s="75" t="s">
        <v>557</v>
      </c>
      <c r="H2019" s="75" t="s">
        <v>1472</v>
      </c>
      <c r="I2019" s="75" t="s">
        <v>1620</v>
      </c>
      <c r="J2019" s="75" t="s">
        <v>3518</v>
      </c>
      <c r="K2019" s="75" t="s">
        <v>1446</v>
      </c>
      <c r="L2019" s="75">
        <v>8.9061708746238857</v>
      </c>
      <c r="M2019" s="75">
        <v>2.1</v>
      </c>
      <c r="N2019" s="75">
        <v>7.9998679722557302</v>
      </c>
      <c r="O2019" s="75" t="s">
        <v>3537</v>
      </c>
      <c r="Q2019" s="75" t="s">
        <v>1259</v>
      </c>
      <c r="R2019" s="75" t="s">
        <v>1472</v>
      </c>
      <c r="T2019" s="75">
        <v>2.11</v>
      </c>
      <c r="U2019" s="75">
        <v>30</v>
      </c>
      <c r="V2019" s="75">
        <v>45200</v>
      </c>
      <c r="W2019" s="75">
        <v>45930</v>
      </c>
      <c r="X2019" s="75" t="s">
        <v>4682</v>
      </c>
      <c r="AD2019" s="75" t="s">
        <v>1331</v>
      </c>
      <c r="AG2019" s="75">
        <v>1.1029884087878456E-3</v>
      </c>
      <c r="AH2019" s="75">
        <v>1.1497290161414818E-3</v>
      </c>
      <c r="AI2019" s="75">
        <v>2.9742952143367956</v>
      </c>
      <c r="AJ2019" s="75" t="s">
        <v>26</v>
      </c>
      <c r="AK2019" s="75">
        <v>-4.9637763488243589</v>
      </c>
      <c r="AL2019" s="75">
        <v>2.7619214523112107E-3</v>
      </c>
      <c r="AN2019" s="75">
        <v>20</v>
      </c>
      <c r="AO2019" s="75" t="s">
        <v>1266</v>
      </c>
      <c r="AP2019" s="75" t="s">
        <v>1267</v>
      </c>
      <c r="AQ2019" s="75" t="s">
        <v>1365</v>
      </c>
      <c r="AR2019" s="75" t="s">
        <v>1267</v>
      </c>
    </row>
    <row r="2020" spans="1:44" x14ac:dyDescent="0.25">
      <c r="A2020" s="75" t="s">
        <v>3540</v>
      </c>
      <c r="B2020" s="75" t="s">
        <v>1271</v>
      </c>
      <c r="C2020" s="75" t="s">
        <v>1257</v>
      </c>
      <c r="D2020" s="75" t="s">
        <v>21</v>
      </c>
      <c r="E2020" s="75" t="s">
        <v>22</v>
      </c>
      <c r="F2020" s="75" t="s">
        <v>23</v>
      </c>
      <c r="G2020" s="75" t="s">
        <v>557</v>
      </c>
      <c r="H2020" s="75" t="s">
        <v>1472</v>
      </c>
      <c r="I2020" s="75" t="s">
        <v>1620</v>
      </c>
      <c r="J2020" s="75" t="s">
        <v>3518</v>
      </c>
      <c r="K2020" s="75" t="s">
        <v>1436</v>
      </c>
      <c r="L2020" s="75">
        <v>7.6702542614554776</v>
      </c>
      <c r="M2020" s="75">
        <v>2.6</v>
      </c>
      <c r="N2020" s="75">
        <v>6.8897197537619705</v>
      </c>
      <c r="O2020" s="75" t="s">
        <v>3535</v>
      </c>
      <c r="Q2020" s="75" t="s">
        <v>1259</v>
      </c>
      <c r="R2020" s="75" t="s">
        <v>1472</v>
      </c>
      <c r="T2020" s="75">
        <v>2.11</v>
      </c>
      <c r="U2020" s="75">
        <v>30</v>
      </c>
      <c r="V2020" s="75">
        <v>45200</v>
      </c>
      <c r="W2020" s="75">
        <v>45930</v>
      </c>
      <c r="X2020" s="75" t="s">
        <v>4682</v>
      </c>
      <c r="AD2020" s="75" t="s">
        <v>1331</v>
      </c>
      <c r="AG2020" s="75">
        <v>9.5104476405819276E-4</v>
      </c>
      <c r="AH2020" s="75">
        <v>9.9134655647813976E-4</v>
      </c>
      <c r="AI2020" s="75">
        <v>2.5645671956489555</v>
      </c>
      <c r="AJ2020" s="75" t="s">
        <v>26</v>
      </c>
      <c r="AK2020" s="75">
        <v>-2.2813419624905751</v>
      </c>
      <c r="AL2020" s="75">
        <v>2.3814492654979573E-3</v>
      </c>
      <c r="AN2020" s="75">
        <v>20</v>
      </c>
      <c r="AO2020" s="75" t="s">
        <v>1266</v>
      </c>
      <c r="AP2020" s="75" t="s">
        <v>1267</v>
      </c>
      <c r="AQ2020" s="75" t="s">
        <v>1365</v>
      </c>
      <c r="AR2020" s="75" t="s">
        <v>1267</v>
      </c>
    </row>
    <row r="2021" spans="1:44" x14ac:dyDescent="0.25">
      <c r="A2021" s="75" t="s">
        <v>3541</v>
      </c>
      <c r="B2021" s="75" t="s">
        <v>1271</v>
      </c>
      <c r="C2021" s="75" t="s">
        <v>1257</v>
      </c>
      <c r="D2021" s="75" t="s">
        <v>21</v>
      </c>
      <c r="E2021" s="75" t="s">
        <v>22</v>
      </c>
      <c r="F2021" s="75" t="s">
        <v>23</v>
      </c>
      <c r="G2021" s="75" t="s">
        <v>557</v>
      </c>
      <c r="H2021" s="75" t="s">
        <v>1472</v>
      </c>
      <c r="I2021" s="75" t="s">
        <v>1620</v>
      </c>
      <c r="J2021" s="75" t="s">
        <v>3518</v>
      </c>
      <c r="K2021" s="75" t="s">
        <v>1446</v>
      </c>
      <c r="L2021" s="75">
        <v>8.9988275407807325</v>
      </c>
      <c r="M2021" s="75">
        <v>2.6</v>
      </c>
      <c r="N2021" s="75">
        <v>8.0830957821011662</v>
      </c>
      <c r="O2021" s="75" t="s">
        <v>3537</v>
      </c>
      <c r="Q2021" s="75" t="s">
        <v>1259</v>
      </c>
      <c r="R2021" s="75" t="s">
        <v>1472</v>
      </c>
      <c r="T2021" s="75">
        <v>2.11</v>
      </c>
      <c r="U2021" s="75">
        <v>30</v>
      </c>
      <c r="V2021" s="75">
        <v>45200</v>
      </c>
      <c r="W2021" s="75">
        <v>45930</v>
      </c>
      <c r="X2021" s="75" t="s">
        <v>4682</v>
      </c>
      <c r="AD2021" s="75" t="s">
        <v>1331</v>
      </c>
      <c r="AG2021" s="75">
        <v>1.1151197502857991E-3</v>
      </c>
      <c r="AH2021" s="75">
        <v>1.1623744394422093E-3</v>
      </c>
      <c r="AI2021" s="75">
        <v>3.0070083332357518</v>
      </c>
      <c r="AJ2021" s="75" t="s">
        <v>26</v>
      </c>
      <c r="AK2021" s="75">
        <v>-5.1464327292720666</v>
      </c>
      <c r="AL2021" s="75">
        <v>2.7922987546124497E-3</v>
      </c>
      <c r="AN2021" s="75">
        <v>20</v>
      </c>
      <c r="AO2021" s="75" t="s">
        <v>1266</v>
      </c>
      <c r="AP2021" s="75" t="s">
        <v>1267</v>
      </c>
      <c r="AQ2021" s="75" t="s">
        <v>1365</v>
      </c>
      <c r="AR2021" s="75" t="s">
        <v>1267</v>
      </c>
    </row>
    <row r="2022" spans="1:44" x14ac:dyDescent="0.25">
      <c r="A2022" s="75" t="s">
        <v>3542</v>
      </c>
      <c r="B2022" s="75" t="s">
        <v>1256</v>
      </c>
      <c r="C2022" s="75" t="s">
        <v>1257</v>
      </c>
      <c r="D2022" s="75" t="s">
        <v>21</v>
      </c>
      <c r="E2022" s="75" t="s">
        <v>22</v>
      </c>
      <c r="F2022" s="75" t="s">
        <v>23</v>
      </c>
      <c r="G2022" s="75" t="s">
        <v>557</v>
      </c>
      <c r="H2022" s="75" t="s">
        <v>1489</v>
      </c>
      <c r="I2022" s="75" t="s">
        <v>1620</v>
      </c>
      <c r="J2022" s="75" t="s">
        <v>3518</v>
      </c>
      <c r="K2022" s="75" t="s">
        <v>1436</v>
      </c>
      <c r="L2022" s="75">
        <v>6.1171256105314837</v>
      </c>
      <c r="M2022" s="75">
        <v>1.8</v>
      </c>
      <c r="N2022" s="75">
        <v>5.5186505578703704</v>
      </c>
      <c r="O2022" s="75" t="s">
        <v>3543</v>
      </c>
      <c r="Q2022" s="75" t="s">
        <v>1259</v>
      </c>
      <c r="R2022" s="75" t="s">
        <v>1489</v>
      </c>
      <c r="T2022" s="75">
        <v>2.11</v>
      </c>
      <c r="U2022" s="75">
        <v>30</v>
      </c>
      <c r="V2022" s="75">
        <v>45200</v>
      </c>
      <c r="W2022" s="75">
        <v>45930</v>
      </c>
      <c r="X2022" s="75" t="s">
        <v>4682</v>
      </c>
      <c r="AD2022" s="75" t="s">
        <v>1331</v>
      </c>
      <c r="AG2022" s="75">
        <v>7.7760951667284986E-4</v>
      </c>
      <c r="AH2022" s="75">
        <v>8.0901752501635448E-4</v>
      </c>
      <c r="AI2022" s="75">
        <v>2.074546308308804</v>
      </c>
      <c r="AJ2022" s="75" t="s">
        <v>26</v>
      </c>
      <c r="AK2022" s="75">
        <v>2.1261583003677194</v>
      </c>
      <c r="AL2022" s="75">
        <v>1.8977777155055773E-3</v>
      </c>
      <c r="AN2022" s="75">
        <v>20</v>
      </c>
      <c r="AO2022" s="75" t="s">
        <v>1266</v>
      </c>
      <c r="AP2022" s="75" t="s">
        <v>1267</v>
      </c>
      <c r="AQ2022" s="75" t="s">
        <v>1365</v>
      </c>
      <c r="AR2022" s="75" t="s">
        <v>1267</v>
      </c>
    </row>
    <row r="2023" spans="1:44" x14ac:dyDescent="0.25">
      <c r="A2023" s="75" t="s">
        <v>3544</v>
      </c>
      <c r="B2023" s="75" t="s">
        <v>1256</v>
      </c>
      <c r="C2023" s="75" t="s">
        <v>1257</v>
      </c>
      <c r="D2023" s="75" t="s">
        <v>21</v>
      </c>
      <c r="E2023" s="75" t="s">
        <v>22</v>
      </c>
      <c r="F2023" s="75" t="s">
        <v>23</v>
      </c>
      <c r="G2023" s="75" t="s">
        <v>557</v>
      </c>
      <c r="H2023" s="75" t="s">
        <v>1489</v>
      </c>
      <c r="I2023" s="75" t="s">
        <v>1620</v>
      </c>
      <c r="J2023" s="75" t="s">
        <v>3518</v>
      </c>
      <c r="K2023" s="75" t="s">
        <v>1446</v>
      </c>
      <c r="L2023" s="75">
        <v>8.1586131140237494</v>
      </c>
      <c r="M2023" s="75">
        <v>1.8</v>
      </c>
      <c r="N2023" s="75">
        <v>7.3604071061806664</v>
      </c>
      <c r="O2023" s="75" t="s">
        <v>3545</v>
      </c>
      <c r="Q2023" s="75" t="s">
        <v>1259</v>
      </c>
      <c r="R2023" s="75" t="s">
        <v>1489</v>
      </c>
      <c r="T2023" s="75">
        <v>2.11</v>
      </c>
      <c r="U2023" s="75">
        <v>30</v>
      </c>
      <c r="V2023" s="75">
        <v>45200</v>
      </c>
      <c r="W2023" s="75">
        <v>45930</v>
      </c>
      <c r="X2023" s="75" t="s">
        <v>4682</v>
      </c>
      <c r="AD2023" s="75" t="s">
        <v>1331</v>
      </c>
      <c r="AG2023" s="75">
        <v>1.037179724631989E-3</v>
      </c>
      <c r="AH2023" s="75">
        <v>1.0790718938332314E-3</v>
      </c>
      <c r="AI2023" s="75">
        <v>2.7670409410553458</v>
      </c>
      <c r="AJ2023" s="75" t="s">
        <v>26</v>
      </c>
      <c r="AK2023" s="75">
        <v>-3.9890933596287277</v>
      </c>
      <c r="AL2023" s="75">
        <v>2.5312660482895086E-3</v>
      </c>
      <c r="AN2023" s="75">
        <v>20</v>
      </c>
      <c r="AO2023" s="75" t="s">
        <v>1266</v>
      </c>
      <c r="AP2023" s="75" t="s">
        <v>1267</v>
      </c>
      <c r="AQ2023" s="75" t="s">
        <v>1365</v>
      </c>
      <c r="AR2023" s="75" t="s">
        <v>1267</v>
      </c>
    </row>
    <row r="2024" spans="1:44" x14ac:dyDescent="0.25">
      <c r="A2024" s="75" t="s">
        <v>3546</v>
      </c>
      <c r="B2024" s="75" t="s">
        <v>1269</v>
      </c>
      <c r="C2024" s="75" t="s">
        <v>1257</v>
      </c>
      <c r="D2024" s="75" t="s">
        <v>21</v>
      </c>
      <c r="E2024" s="75" t="s">
        <v>22</v>
      </c>
      <c r="F2024" s="75" t="s">
        <v>23</v>
      </c>
      <c r="G2024" s="75" t="s">
        <v>557</v>
      </c>
      <c r="H2024" s="75" t="s">
        <v>1489</v>
      </c>
      <c r="I2024" s="75" t="s">
        <v>1620</v>
      </c>
      <c r="J2024" s="75" t="s">
        <v>3518</v>
      </c>
      <c r="K2024" s="75" t="s">
        <v>1436</v>
      </c>
      <c r="L2024" s="75">
        <v>7.6648913391010582</v>
      </c>
      <c r="M2024" s="75">
        <v>2.1</v>
      </c>
      <c r="N2024" s="75">
        <v>6.9149890909090912</v>
      </c>
      <c r="O2024" s="75" t="s">
        <v>3543</v>
      </c>
      <c r="Q2024" s="75" t="s">
        <v>1259</v>
      </c>
      <c r="R2024" s="75" t="s">
        <v>1489</v>
      </c>
      <c r="T2024" s="75">
        <v>2.11</v>
      </c>
      <c r="U2024" s="75">
        <v>30</v>
      </c>
      <c r="V2024" s="75">
        <v>45200</v>
      </c>
      <c r="W2024" s="75">
        <v>45930</v>
      </c>
      <c r="X2024" s="75" t="s">
        <v>4682</v>
      </c>
      <c r="AD2024" s="75" t="s">
        <v>1331</v>
      </c>
      <c r="AG2024" s="75">
        <v>9.7318666815912548E-4</v>
      </c>
      <c r="AH2024" s="75">
        <v>1.0124941281862494E-3</v>
      </c>
      <c r="AI2024" s="75">
        <v>2.5963170028617903</v>
      </c>
      <c r="AJ2024" s="75" t="s">
        <v>26</v>
      </c>
      <c r="AK2024" s="75">
        <v>-2.7844520304217633</v>
      </c>
      <c r="AL2024" s="75">
        <v>2.3750892089924361E-3</v>
      </c>
      <c r="AN2024" s="75">
        <v>20</v>
      </c>
      <c r="AO2024" s="75" t="s">
        <v>1266</v>
      </c>
      <c r="AP2024" s="75" t="s">
        <v>1267</v>
      </c>
      <c r="AQ2024" s="75" t="s">
        <v>1365</v>
      </c>
      <c r="AR2024" s="75" t="s">
        <v>1267</v>
      </c>
    </row>
    <row r="2025" spans="1:44" x14ac:dyDescent="0.25">
      <c r="A2025" s="75" t="s">
        <v>3547</v>
      </c>
      <c r="B2025" s="75" t="s">
        <v>1269</v>
      </c>
      <c r="C2025" s="75" t="s">
        <v>1257</v>
      </c>
      <c r="D2025" s="75" t="s">
        <v>21</v>
      </c>
      <c r="E2025" s="75" t="s">
        <v>22</v>
      </c>
      <c r="F2025" s="75" t="s">
        <v>23</v>
      </c>
      <c r="G2025" s="75" t="s">
        <v>557</v>
      </c>
      <c r="H2025" s="75" t="s">
        <v>1489</v>
      </c>
      <c r="I2025" s="75" t="s">
        <v>1620</v>
      </c>
      <c r="J2025" s="75" t="s">
        <v>3518</v>
      </c>
      <c r="K2025" s="75" t="s">
        <v>1446</v>
      </c>
      <c r="L2025" s="75">
        <v>10.428473209049242</v>
      </c>
      <c r="M2025" s="75">
        <v>2.1</v>
      </c>
      <c r="N2025" s="75">
        <v>9.408193186972257</v>
      </c>
      <c r="O2025" s="75" t="s">
        <v>3545</v>
      </c>
      <c r="Q2025" s="75" t="s">
        <v>1259</v>
      </c>
      <c r="R2025" s="75" t="s">
        <v>1489</v>
      </c>
      <c r="T2025" s="75">
        <v>2.11</v>
      </c>
      <c r="U2025" s="75">
        <v>30</v>
      </c>
      <c r="V2025" s="75">
        <v>45200</v>
      </c>
      <c r="W2025" s="75">
        <v>45930</v>
      </c>
      <c r="X2025" s="75" t="s">
        <v>4682</v>
      </c>
      <c r="AD2025" s="75" t="s">
        <v>1331</v>
      </c>
      <c r="AG2025" s="75">
        <v>1.3251262406241025E-3</v>
      </c>
      <c r="AH2025" s="75">
        <v>1.3786487029002793E-3</v>
      </c>
      <c r="AI2025" s="75">
        <v>3.5352393348941096</v>
      </c>
      <c r="AJ2025" s="75" t="s">
        <v>26</v>
      </c>
      <c r="AK2025" s="75">
        <v>-7.9699416792180413</v>
      </c>
      <c r="AL2025" s="75">
        <v>3.2340075523356886E-3</v>
      </c>
      <c r="AN2025" s="75">
        <v>20</v>
      </c>
      <c r="AO2025" s="75" t="s">
        <v>1266</v>
      </c>
      <c r="AP2025" s="75" t="s">
        <v>1267</v>
      </c>
      <c r="AQ2025" s="75" t="s">
        <v>1365</v>
      </c>
      <c r="AR2025" s="75" t="s">
        <v>1267</v>
      </c>
    </row>
    <row r="2026" spans="1:44" x14ac:dyDescent="0.25">
      <c r="A2026" s="75" t="s">
        <v>3548</v>
      </c>
      <c r="B2026" s="75" t="s">
        <v>1271</v>
      </c>
      <c r="C2026" s="75" t="s">
        <v>1257</v>
      </c>
      <c r="D2026" s="75" t="s">
        <v>21</v>
      </c>
      <c r="E2026" s="75" t="s">
        <v>22</v>
      </c>
      <c r="F2026" s="75" t="s">
        <v>23</v>
      </c>
      <c r="G2026" s="75" t="s">
        <v>557</v>
      </c>
      <c r="H2026" s="75" t="s">
        <v>1489</v>
      </c>
      <c r="I2026" s="75" t="s">
        <v>1620</v>
      </c>
      <c r="J2026" s="75" t="s">
        <v>3518</v>
      </c>
      <c r="K2026" s="75" t="s">
        <v>1436</v>
      </c>
      <c r="L2026" s="75">
        <v>7.3665495521674593</v>
      </c>
      <c r="M2026" s="75">
        <v>2.6</v>
      </c>
      <c r="N2026" s="75">
        <v>6.6458358686730516</v>
      </c>
      <c r="O2026" s="75" t="s">
        <v>3543</v>
      </c>
      <c r="Q2026" s="75" t="s">
        <v>1259</v>
      </c>
      <c r="R2026" s="75" t="s">
        <v>1489</v>
      </c>
      <c r="T2026" s="75">
        <v>2.11</v>
      </c>
      <c r="U2026" s="75">
        <v>30</v>
      </c>
      <c r="V2026" s="75">
        <v>45200</v>
      </c>
      <c r="W2026" s="75">
        <v>45930</v>
      </c>
      <c r="X2026" s="75" t="s">
        <v>4682</v>
      </c>
      <c r="AD2026" s="75" t="s">
        <v>1331</v>
      </c>
      <c r="AG2026" s="75">
        <v>9.371560473499797E-4</v>
      </c>
      <c r="AH2026" s="75">
        <v>9.7500821392360114E-4</v>
      </c>
      <c r="AI2026" s="75">
        <v>2.5001926759560349</v>
      </c>
      <c r="AJ2026" s="75" t="s">
        <v>26</v>
      </c>
      <c r="AK2026" s="75">
        <v>-2.0337998390193501</v>
      </c>
      <c r="AL2026" s="75">
        <v>2.2871554738961917E-3</v>
      </c>
      <c r="AN2026" s="75">
        <v>20</v>
      </c>
      <c r="AO2026" s="75" t="s">
        <v>1266</v>
      </c>
      <c r="AP2026" s="75" t="s">
        <v>1267</v>
      </c>
      <c r="AQ2026" s="75" t="s">
        <v>1365</v>
      </c>
      <c r="AR2026" s="75" t="s">
        <v>1267</v>
      </c>
    </row>
    <row r="2027" spans="1:44" x14ac:dyDescent="0.25">
      <c r="A2027" s="75" t="s">
        <v>3549</v>
      </c>
      <c r="B2027" s="75" t="s">
        <v>1271</v>
      </c>
      <c r="C2027" s="75" t="s">
        <v>1257</v>
      </c>
      <c r="D2027" s="75" t="s">
        <v>21</v>
      </c>
      <c r="E2027" s="75" t="s">
        <v>22</v>
      </c>
      <c r="F2027" s="75" t="s">
        <v>23</v>
      </c>
      <c r="G2027" s="75" t="s">
        <v>557</v>
      </c>
      <c r="H2027" s="75" t="s">
        <v>1489</v>
      </c>
      <c r="I2027" s="75" t="s">
        <v>1620</v>
      </c>
      <c r="J2027" s="75" t="s">
        <v>3518</v>
      </c>
      <c r="K2027" s="75" t="s">
        <v>1446</v>
      </c>
      <c r="L2027" s="75">
        <v>9.8165560309756135</v>
      </c>
      <c r="M2027" s="75">
        <v>2.6</v>
      </c>
      <c r="N2027" s="75">
        <v>8.8561435330739293</v>
      </c>
      <c r="O2027" s="75" t="s">
        <v>3545</v>
      </c>
      <c r="Q2027" s="75" t="s">
        <v>1259</v>
      </c>
      <c r="R2027" s="75" t="s">
        <v>1489</v>
      </c>
      <c r="T2027" s="75">
        <v>2.11</v>
      </c>
      <c r="U2027" s="75">
        <v>30</v>
      </c>
      <c r="V2027" s="75">
        <v>45200</v>
      </c>
      <c r="W2027" s="75">
        <v>45930</v>
      </c>
      <c r="X2027" s="75" t="s">
        <v>4682</v>
      </c>
      <c r="AD2027" s="75" t="s">
        <v>1331</v>
      </c>
      <c r="AG2027" s="75">
        <v>1.2481055890113089E-3</v>
      </c>
      <c r="AH2027" s="75">
        <v>1.2985171515150302E-3</v>
      </c>
      <c r="AI2027" s="75">
        <v>3.3297597142864288</v>
      </c>
      <c r="AJ2027" s="75" t="s">
        <v>26</v>
      </c>
      <c r="AK2027" s="75">
        <v>-7.0850834770009987</v>
      </c>
      <c r="AL2027" s="75">
        <v>3.0460365037175007E-3</v>
      </c>
      <c r="AN2027" s="75">
        <v>20</v>
      </c>
      <c r="AO2027" s="75" t="s">
        <v>1266</v>
      </c>
      <c r="AP2027" s="75" t="s">
        <v>1267</v>
      </c>
      <c r="AQ2027" s="75" t="s">
        <v>1365</v>
      </c>
      <c r="AR2027" s="75" t="s">
        <v>1267</v>
      </c>
    </row>
    <row r="2028" spans="1:44" x14ac:dyDescent="0.25">
      <c r="A2028" s="75" t="s">
        <v>3550</v>
      </c>
      <c r="B2028" s="75" t="s">
        <v>1256</v>
      </c>
      <c r="C2028" s="75" t="s">
        <v>1257</v>
      </c>
      <c r="D2028" s="75" t="s">
        <v>21</v>
      </c>
      <c r="E2028" s="75" t="s">
        <v>22</v>
      </c>
      <c r="F2028" s="75" t="s">
        <v>23</v>
      </c>
      <c r="G2028" s="75" t="s">
        <v>557</v>
      </c>
      <c r="H2028" s="75" t="s">
        <v>1591</v>
      </c>
      <c r="I2028" s="75" t="s">
        <v>1620</v>
      </c>
      <c r="J2028" s="75" t="s">
        <v>1441</v>
      </c>
      <c r="K2028" s="75" t="s">
        <v>1436</v>
      </c>
      <c r="L2028" s="75">
        <v>6.69</v>
      </c>
      <c r="M2028" s="75">
        <v>1.75</v>
      </c>
      <c r="N2028" s="75">
        <v>5.98</v>
      </c>
      <c r="O2028" s="75" t="s">
        <v>3551</v>
      </c>
      <c r="Q2028" s="75" t="s">
        <v>1259</v>
      </c>
      <c r="R2028" s="75" t="s">
        <v>1591</v>
      </c>
      <c r="T2028" s="75">
        <v>0.89</v>
      </c>
      <c r="U2028" s="75">
        <v>30</v>
      </c>
      <c r="V2028" s="75">
        <v>45200</v>
      </c>
      <c r="W2028" s="75">
        <v>45930</v>
      </c>
      <c r="X2028" s="75" t="s">
        <v>4682</v>
      </c>
      <c r="AD2028" s="75" t="s">
        <v>1331</v>
      </c>
      <c r="AG2028" s="75">
        <v>2.578E-3</v>
      </c>
      <c r="AH2028" s="75">
        <v>0</v>
      </c>
      <c r="AI2028" s="75">
        <v>5.84</v>
      </c>
      <c r="AJ2028" s="75" t="s">
        <v>26</v>
      </c>
      <c r="AK2028" s="75">
        <v>-12.17</v>
      </c>
      <c r="AL2028" s="75">
        <v>2E-3</v>
      </c>
      <c r="AN2028" s="75">
        <v>20</v>
      </c>
      <c r="AO2028" s="75" t="s">
        <v>1266</v>
      </c>
      <c r="AP2028" s="75" t="s">
        <v>1267</v>
      </c>
      <c r="AQ2028" s="75" t="s">
        <v>1365</v>
      </c>
      <c r="AR2028" s="75" t="s">
        <v>1267</v>
      </c>
    </row>
    <row r="2029" spans="1:44" x14ac:dyDescent="0.25">
      <c r="A2029" s="75" t="s">
        <v>3552</v>
      </c>
      <c r="B2029" s="75" t="s">
        <v>1256</v>
      </c>
      <c r="C2029" s="75" t="s">
        <v>1257</v>
      </c>
      <c r="D2029" s="75" t="s">
        <v>21</v>
      </c>
      <c r="E2029" s="75" t="s">
        <v>22</v>
      </c>
      <c r="F2029" s="75" t="s">
        <v>23</v>
      </c>
      <c r="G2029" s="75" t="s">
        <v>557</v>
      </c>
      <c r="H2029" s="75" t="s">
        <v>1591</v>
      </c>
      <c r="I2029" s="75" t="s">
        <v>1620</v>
      </c>
      <c r="J2029" s="75" t="s">
        <v>3518</v>
      </c>
      <c r="K2029" s="75" t="s">
        <v>1436</v>
      </c>
      <c r="L2029" s="75">
        <v>7.08</v>
      </c>
      <c r="M2029" s="75">
        <v>1.8</v>
      </c>
      <c r="N2029" s="75">
        <v>6.33</v>
      </c>
      <c r="O2029" s="75" t="s">
        <v>3553</v>
      </c>
      <c r="Q2029" s="75" t="s">
        <v>1259</v>
      </c>
      <c r="R2029" s="75" t="s">
        <v>1591</v>
      </c>
      <c r="T2029" s="75">
        <v>1.06</v>
      </c>
      <c r="U2029" s="75">
        <v>30</v>
      </c>
      <c r="V2029" s="75">
        <v>45200</v>
      </c>
      <c r="W2029" s="75">
        <v>45930</v>
      </c>
      <c r="X2029" s="75" t="s">
        <v>4682</v>
      </c>
      <c r="AD2029" s="75" t="s">
        <v>1331</v>
      </c>
      <c r="AG2029" s="75">
        <v>2.7290000000000001E-3</v>
      </c>
      <c r="AH2029" s="75">
        <v>0</v>
      </c>
      <c r="AI2029" s="75">
        <v>5.19</v>
      </c>
      <c r="AJ2029" s="75" t="s">
        <v>26</v>
      </c>
      <c r="AK2029" s="75">
        <v>-11.16</v>
      </c>
      <c r="AL2029" s="75">
        <v>2.3333333333333335E-3</v>
      </c>
      <c r="AN2029" s="75">
        <v>20</v>
      </c>
      <c r="AO2029" s="75" t="s">
        <v>1266</v>
      </c>
      <c r="AP2029" s="75" t="s">
        <v>1267</v>
      </c>
      <c r="AQ2029" s="75" t="s">
        <v>1365</v>
      </c>
      <c r="AR2029" s="75" t="s">
        <v>1267</v>
      </c>
    </row>
    <row r="2030" spans="1:44" x14ac:dyDescent="0.25">
      <c r="A2030" s="75" t="s">
        <v>3554</v>
      </c>
      <c r="B2030" s="75" t="s">
        <v>1256</v>
      </c>
      <c r="C2030" s="75" t="s">
        <v>1257</v>
      </c>
      <c r="D2030" s="75" t="s">
        <v>21</v>
      </c>
      <c r="E2030" s="75" t="s">
        <v>22</v>
      </c>
      <c r="F2030" s="75" t="s">
        <v>23</v>
      </c>
      <c r="G2030" s="75" t="s">
        <v>557</v>
      </c>
      <c r="H2030" s="75" t="s">
        <v>1591</v>
      </c>
      <c r="I2030" s="75" t="s">
        <v>1620</v>
      </c>
      <c r="J2030" s="75" t="s">
        <v>3377</v>
      </c>
      <c r="K2030" s="75" t="s">
        <v>1436</v>
      </c>
      <c r="L2030" s="75">
        <v>7.36</v>
      </c>
      <c r="M2030" s="75">
        <v>1.9</v>
      </c>
      <c r="N2030" s="75">
        <v>6.58</v>
      </c>
      <c r="O2030" s="75" t="s">
        <v>3555</v>
      </c>
      <c r="Q2030" s="75" t="s">
        <v>1259</v>
      </c>
      <c r="R2030" s="75" t="s">
        <v>1591</v>
      </c>
      <c r="T2030" s="75">
        <v>1.35</v>
      </c>
      <c r="U2030" s="75">
        <v>30</v>
      </c>
      <c r="V2030" s="75">
        <v>45200</v>
      </c>
      <c r="W2030" s="75">
        <v>45930</v>
      </c>
      <c r="X2030" s="75" t="s">
        <v>4682</v>
      </c>
      <c r="AD2030" s="75" t="s">
        <v>1331</v>
      </c>
      <c r="AG2030" s="75">
        <v>2.8389999999999999E-3</v>
      </c>
      <c r="AH2030" s="75">
        <v>0</v>
      </c>
      <c r="AI2030" s="75">
        <v>4.24</v>
      </c>
      <c r="AJ2030" s="75" t="s">
        <v>26</v>
      </c>
      <c r="AK2030" s="75">
        <v>-9.1</v>
      </c>
      <c r="AL2030" s="75">
        <v>2.3333333333333335E-3</v>
      </c>
      <c r="AN2030" s="75">
        <v>20</v>
      </c>
      <c r="AO2030" s="75" t="s">
        <v>1266</v>
      </c>
      <c r="AP2030" s="75" t="s">
        <v>1267</v>
      </c>
      <c r="AQ2030" s="75" t="s">
        <v>1365</v>
      </c>
      <c r="AR2030" s="75" t="s">
        <v>1267</v>
      </c>
    </row>
    <row r="2031" spans="1:44" x14ac:dyDescent="0.25">
      <c r="A2031" s="75" t="s">
        <v>3556</v>
      </c>
      <c r="B2031" s="75" t="s">
        <v>1256</v>
      </c>
      <c r="C2031" s="75" t="s">
        <v>1257</v>
      </c>
      <c r="D2031" s="75" t="s">
        <v>21</v>
      </c>
      <c r="E2031" s="75" t="s">
        <v>22</v>
      </c>
      <c r="F2031" s="75" t="s">
        <v>23</v>
      </c>
      <c r="G2031" s="75" t="s">
        <v>557</v>
      </c>
      <c r="H2031" s="75" t="s">
        <v>1591</v>
      </c>
      <c r="I2031" s="75" t="s">
        <v>1620</v>
      </c>
      <c r="J2031" s="75" t="s">
        <v>1441</v>
      </c>
      <c r="K2031" s="75" t="s">
        <v>1446</v>
      </c>
      <c r="L2031" s="75">
        <v>8.68</v>
      </c>
      <c r="M2031" s="75">
        <v>1.75</v>
      </c>
      <c r="N2031" s="75">
        <v>7.75</v>
      </c>
      <c r="O2031" s="75" t="s">
        <v>3557</v>
      </c>
      <c r="Q2031" s="75" t="s">
        <v>1259</v>
      </c>
      <c r="R2031" s="75" t="s">
        <v>1591</v>
      </c>
      <c r="T2031" s="75">
        <v>0.89</v>
      </c>
      <c r="U2031" s="75">
        <v>30</v>
      </c>
      <c r="V2031" s="75">
        <v>45200</v>
      </c>
      <c r="W2031" s="75">
        <v>45930</v>
      </c>
      <c r="X2031" s="75" t="s">
        <v>4682</v>
      </c>
      <c r="AD2031" s="75" t="s">
        <v>1331</v>
      </c>
      <c r="AG2031" s="75">
        <v>3.3449999999999999E-3</v>
      </c>
      <c r="AH2031" s="75">
        <v>0</v>
      </c>
      <c r="AI2031" s="75">
        <v>7.57</v>
      </c>
      <c r="AJ2031" s="75" t="s">
        <v>26</v>
      </c>
      <c r="AK2031" s="75">
        <v>-14.04</v>
      </c>
      <c r="AL2031" s="75">
        <v>2.6666666666666666E-3</v>
      </c>
      <c r="AN2031" s="75">
        <v>20</v>
      </c>
      <c r="AO2031" s="75" t="s">
        <v>1266</v>
      </c>
      <c r="AP2031" s="75" t="s">
        <v>1267</v>
      </c>
      <c r="AQ2031" s="75" t="s">
        <v>1365</v>
      </c>
      <c r="AR2031" s="75" t="s">
        <v>1267</v>
      </c>
    </row>
    <row r="2032" spans="1:44" x14ac:dyDescent="0.25">
      <c r="A2032" s="75" t="s">
        <v>3558</v>
      </c>
      <c r="B2032" s="75" t="s">
        <v>1256</v>
      </c>
      <c r="C2032" s="75" t="s">
        <v>1257</v>
      </c>
      <c r="D2032" s="75" t="s">
        <v>21</v>
      </c>
      <c r="E2032" s="75" t="s">
        <v>22</v>
      </c>
      <c r="F2032" s="75" t="s">
        <v>23</v>
      </c>
      <c r="G2032" s="75" t="s">
        <v>557</v>
      </c>
      <c r="H2032" s="75" t="s">
        <v>1591</v>
      </c>
      <c r="I2032" s="75" t="s">
        <v>1620</v>
      </c>
      <c r="J2032" s="75" t="s">
        <v>3518</v>
      </c>
      <c r="K2032" s="75" t="s">
        <v>1446</v>
      </c>
      <c r="L2032" s="75">
        <v>9.19</v>
      </c>
      <c r="M2032" s="75">
        <v>1.8</v>
      </c>
      <c r="N2032" s="75">
        <v>8.2100000000000009</v>
      </c>
      <c r="O2032" s="75" t="s">
        <v>3559</v>
      </c>
      <c r="Q2032" s="75" t="s">
        <v>1259</v>
      </c>
      <c r="R2032" s="75" t="s">
        <v>1591</v>
      </c>
      <c r="T2032" s="75">
        <v>1.06</v>
      </c>
      <c r="U2032" s="75">
        <v>30</v>
      </c>
      <c r="V2032" s="75">
        <v>45200</v>
      </c>
      <c r="W2032" s="75">
        <v>45930</v>
      </c>
      <c r="X2032" s="75" t="s">
        <v>4682</v>
      </c>
      <c r="AD2032" s="75" t="s">
        <v>1331</v>
      </c>
      <c r="AG2032" s="75">
        <v>3.5409999999999999E-3</v>
      </c>
      <c r="AH2032" s="75">
        <v>0</v>
      </c>
      <c r="AI2032" s="75">
        <v>6.73</v>
      </c>
      <c r="AJ2032" s="75" t="s">
        <v>26</v>
      </c>
      <c r="AK2032" s="75">
        <v>-13.25</v>
      </c>
      <c r="AL2032" s="75">
        <v>3.0000000000000001E-3</v>
      </c>
      <c r="AN2032" s="75">
        <v>20</v>
      </c>
      <c r="AO2032" s="75" t="s">
        <v>1266</v>
      </c>
      <c r="AP2032" s="75" t="s">
        <v>1267</v>
      </c>
      <c r="AQ2032" s="75" t="s">
        <v>1365</v>
      </c>
      <c r="AR2032" s="75" t="s">
        <v>1267</v>
      </c>
    </row>
    <row r="2033" spans="1:44" x14ac:dyDescent="0.25">
      <c r="A2033" s="75" t="s">
        <v>3560</v>
      </c>
      <c r="B2033" s="75" t="s">
        <v>1256</v>
      </c>
      <c r="C2033" s="75" t="s">
        <v>1257</v>
      </c>
      <c r="D2033" s="75" t="s">
        <v>21</v>
      </c>
      <c r="E2033" s="75" t="s">
        <v>22</v>
      </c>
      <c r="F2033" s="75" t="s">
        <v>23</v>
      </c>
      <c r="G2033" s="75" t="s">
        <v>557</v>
      </c>
      <c r="H2033" s="75" t="s">
        <v>1591</v>
      </c>
      <c r="I2033" s="75" t="s">
        <v>1620</v>
      </c>
      <c r="J2033" s="75" t="s">
        <v>3377</v>
      </c>
      <c r="K2033" s="75" t="s">
        <v>1446</v>
      </c>
      <c r="L2033" s="75">
        <v>9.56</v>
      </c>
      <c r="M2033" s="75">
        <v>1.9</v>
      </c>
      <c r="N2033" s="75">
        <v>8.5399999999999991</v>
      </c>
      <c r="O2033" s="75" t="s">
        <v>3561</v>
      </c>
      <c r="Q2033" s="75" t="s">
        <v>1259</v>
      </c>
      <c r="R2033" s="75" t="s">
        <v>1591</v>
      </c>
      <c r="T2033" s="75">
        <v>1.35</v>
      </c>
      <c r="U2033" s="75">
        <v>30</v>
      </c>
      <c r="V2033" s="75">
        <v>45200</v>
      </c>
      <c r="W2033" s="75">
        <v>45930</v>
      </c>
      <c r="X2033" s="75" t="s">
        <v>4682</v>
      </c>
      <c r="AD2033" s="75" t="s">
        <v>1331</v>
      </c>
      <c r="AG2033" s="75">
        <v>3.6830000000000001E-3</v>
      </c>
      <c r="AH2033" s="75">
        <v>0</v>
      </c>
      <c r="AI2033" s="75">
        <v>5.5</v>
      </c>
      <c r="AJ2033" s="75" t="s">
        <v>26</v>
      </c>
      <c r="AK2033" s="75">
        <v>-11.67</v>
      </c>
      <c r="AL2033" s="75">
        <v>3.0000000000000001E-3</v>
      </c>
      <c r="AN2033" s="75">
        <v>20</v>
      </c>
      <c r="AO2033" s="75" t="s">
        <v>1266</v>
      </c>
      <c r="AP2033" s="75" t="s">
        <v>1267</v>
      </c>
      <c r="AQ2033" s="75" t="s">
        <v>1365</v>
      </c>
      <c r="AR2033" s="75" t="s">
        <v>1267</v>
      </c>
    </row>
    <row r="2034" spans="1:44" x14ac:dyDescent="0.25">
      <c r="A2034" s="75" t="s">
        <v>3562</v>
      </c>
      <c r="B2034" s="75" t="s">
        <v>1269</v>
      </c>
      <c r="C2034" s="75" t="s">
        <v>1257</v>
      </c>
      <c r="D2034" s="75" t="s">
        <v>21</v>
      </c>
      <c r="E2034" s="75" t="s">
        <v>22</v>
      </c>
      <c r="F2034" s="75" t="s">
        <v>23</v>
      </c>
      <c r="G2034" s="75" t="s">
        <v>557</v>
      </c>
      <c r="H2034" s="75" t="s">
        <v>1591</v>
      </c>
      <c r="I2034" s="75" t="s">
        <v>1620</v>
      </c>
      <c r="J2034" s="75" t="s">
        <v>1441</v>
      </c>
      <c r="K2034" s="75" t="s">
        <v>1436</v>
      </c>
      <c r="L2034" s="75">
        <v>9.3000000000000007</v>
      </c>
      <c r="M2034" s="75">
        <v>2</v>
      </c>
      <c r="N2034" s="75">
        <v>8.31</v>
      </c>
      <c r="O2034" s="75" t="s">
        <v>3551</v>
      </c>
      <c r="Q2034" s="75" t="s">
        <v>1259</v>
      </c>
      <c r="R2034" s="75" t="s">
        <v>1591</v>
      </c>
      <c r="T2034" s="75">
        <v>0.89</v>
      </c>
      <c r="U2034" s="75">
        <v>30</v>
      </c>
      <c r="V2034" s="75">
        <v>45200</v>
      </c>
      <c r="W2034" s="75">
        <v>45930</v>
      </c>
      <c r="X2034" s="75" t="s">
        <v>4682</v>
      </c>
      <c r="AD2034" s="75" t="s">
        <v>1331</v>
      </c>
      <c r="AG2034" s="75">
        <v>3.5829999999999998E-3</v>
      </c>
      <c r="AH2034" s="75">
        <v>0</v>
      </c>
      <c r="AI2034" s="75">
        <v>8.11</v>
      </c>
      <c r="AJ2034" s="75" t="s">
        <v>26</v>
      </c>
      <c r="AK2034" s="75">
        <v>-14.45</v>
      </c>
      <c r="AL2034" s="75">
        <v>3.0000000000000001E-3</v>
      </c>
      <c r="AN2034" s="75">
        <v>20</v>
      </c>
      <c r="AO2034" s="75" t="s">
        <v>1266</v>
      </c>
      <c r="AP2034" s="75" t="s">
        <v>1267</v>
      </c>
      <c r="AQ2034" s="75" t="s">
        <v>1365</v>
      </c>
      <c r="AR2034" s="75" t="s">
        <v>1267</v>
      </c>
    </row>
    <row r="2035" spans="1:44" x14ac:dyDescent="0.25">
      <c r="A2035" s="75" t="s">
        <v>3563</v>
      </c>
      <c r="B2035" s="75" t="s">
        <v>1269</v>
      </c>
      <c r="C2035" s="75" t="s">
        <v>1257</v>
      </c>
      <c r="D2035" s="75" t="s">
        <v>21</v>
      </c>
      <c r="E2035" s="75" t="s">
        <v>22</v>
      </c>
      <c r="F2035" s="75" t="s">
        <v>23</v>
      </c>
      <c r="G2035" s="75" t="s">
        <v>557</v>
      </c>
      <c r="H2035" s="75" t="s">
        <v>1591</v>
      </c>
      <c r="I2035" s="75" t="s">
        <v>1620</v>
      </c>
      <c r="J2035" s="75" t="s">
        <v>3518</v>
      </c>
      <c r="K2035" s="75" t="s">
        <v>1436</v>
      </c>
      <c r="L2035" s="75">
        <v>9.85</v>
      </c>
      <c r="M2035" s="75">
        <v>2.1</v>
      </c>
      <c r="N2035" s="75">
        <v>8.8000000000000007</v>
      </c>
      <c r="O2035" s="75" t="s">
        <v>3553</v>
      </c>
      <c r="Q2035" s="75" t="s">
        <v>1259</v>
      </c>
      <c r="R2035" s="75" t="s">
        <v>1591</v>
      </c>
      <c r="T2035" s="75">
        <v>1.06</v>
      </c>
      <c r="U2035" s="75">
        <v>30</v>
      </c>
      <c r="V2035" s="75">
        <v>45200</v>
      </c>
      <c r="W2035" s="75">
        <v>45930</v>
      </c>
      <c r="X2035" s="75" t="s">
        <v>4682</v>
      </c>
      <c r="AD2035" s="75" t="s">
        <v>1331</v>
      </c>
      <c r="AG2035" s="75">
        <v>3.7980000000000002E-3</v>
      </c>
      <c r="AH2035" s="75">
        <v>0</v>
      </c>
      <c r="AI2035" s="75">
        <v>7.22</v>
      </c>
      <c r="AJ2035" s="75" t="s">
        <v>26</v>
      </c>
      <c r="AK2035" s="75">
        <v>-13.73</v>
      </c>
      <c r="AL2035" s="75">
        <v>3.0000000000000001E-3</v>
      </c>
      <c r="AN2035" s="75">
        <v>20</v>
      </c>
      <c r="AO2035" s="75" t="s">
        <v>1266</v>
      </c>
      <c r="AP2035" s="75" t="s">
        <v>1267</v>
      </c>
      <c r="AQ2035" s="75" t="s">
        <v>1365</v>
      </c>
      <c r="AR2035" s="75" t="s">
        <v>1267</v>
      </c>
    </row>
    <row r="2036" spans="1:44" x14ac:dyDescent="0.25">
      <c r="A2036" s="75" t="s">
        <v>3564</v>
      </c>
      <c r="B2036" s="75" t="s">
        <v>1269</v>
      </c>
      <c r="C2036" s="75" t="s">
        <v>1257</v>
      </c>
      <c r="D2036" s="75" t="s">
        <v>21</v>
      </c>
      <c r="E2036" s="75" t="s">
        <v>22</v>
      </c>
      <c r="F2036" s="75" t="s">
        <v>23</v>
      </c>
      <c r="G2036" s="75" t="s">
        <v>557</v>
      </c>
      <c r="H2036" s="75" t="s">
        <v>1591</v>
      </c>
      <c r="I2036" s="75" t="s">
        <v>1620</v>
      </c>
      <c r="J2036" s="75" t="s">
        <v>3377</v>
      </c>
      <c r="K2036" s="75" t="s">
        <v>1436</v>
      </c>
      <c r="L2036" s="75">
        <v>10.26</v>
      </c>
      <c r="M2036" s="75">
        <v>2.2000000000000002</v>
      </c>
      <c r="N2036" s="75">
        <v>9.17</v>
      </c>
      <c r="O2036" s="75" t="s">
        <v>3555</v>
      </c>
      <c r="Q2036" s="75" t="s">
        <v>1259</v>
      </c>
      <c r="R2036" s="75" t="s">
        <v>1591</v>
      </c>
      <c r="T2036" s="75">
        <v>1.35</v>
      </c>
      <c r="U2036" s="75">
        <v>30</v>
      </c>
      <c r="V2036" s="75">
        <v>45200</v>
      </c>
      <c r="W2036" s="75">
        <v>45930</v>
      </c>
      <c r="X2036" s="75" t="s">
        <v>4682</v>
      </c>
      <c r="AD2036" s="75" t="s">
        <v>1331</v>
      </c>
      <c r="AG2036" s="75">
        <v>3.9550000000000002E-3</v>
      </c>
      <c r="AH2036" s="75">
        <v>0</v>
      </c>
      <c r="AI2036" s="75">
        <v>5.9</v>
      </c>
      <c r="AJ2036" s="75" t="s">
        <v>26</v>
      </c>
      <c r="AK2036" s="75">
        <v>-12.26</v>
      </c>
      <c r="AL2036" s="75">
        <v>3.3333333333333335E-3</v>
      </c>
      <c r="AN2036" s="75">
        <v>20</v>
      </c>
      <c r="AO2036" s="75" t="s">
        <v>1266</v>
      </c>
      <c r="AP2036" s="75" t="s">
        <v>1267</v>
      </c>
      <c r="AQ2036" s="75" t="s">
        <v>1365</v>
      </c>
      <c r="AR2036" s="75" t="s">
        <v>1267</v>
      </c>
    </row>
    <row r="2037" spans="1:44" x14ac:dyDescent="0.25">
      <c r="A2037" s="75" t="s">
        <v>3565</v>
      </c>
      <c r="B2037" s="75" t="s">
        <v>1269</v>
      </c>
      <c r="C2037" s="75" t="s">
        <v>1257</v>
      </c>
      <c r="D2037" s="75" t="s">
        <v>21</v>
      </c>
      <c r="E2037" s="75" t="s">
        <v>22</v>
      </c>
      <c r="F2037" s="75" t="s">
        <v>23</v>
      </c>
      <c r="G2037" s="75" t="s">
        <v>557</v>
      </c>
      <c r="H2037" s="75" t="s">
        <v>1591</v>
      </c>
      <c r="I2037" s="75" t="s">
        <v>1620</v>
      </c>
      <c r="J2037" s="75" t="s">
        <v>1441</v>
      </c>
      <c r="K2037" s="75" t="s">
        <v>1446</v>
      </c>
      <c r="L2037" s="75">
        <v>11.77</v>
      </c>
      <c r="M2037" s="75">
        <v>2</v>
      </c>
      <c r="N2037" s="75">
        <v>10.51</v>
      </c>
      <c r="O2037" s="75" t="s">
        <v>3557</v>
      </c>
      <c r="Q2037" s="75" t="s">
        <v>1259</v>
      </c>
      <c r="R2037" s="75" t="s">
        <v>1591</v>
      </c>
      <c r="T2037" s="75">
        <v>0.89</v>
      </c>
      <c r="U2037" s="75">
        <v>30</v>
      </c>
      <c r="V2037" s="75">
        <v>45200</v>
      </c>
      <c r="W2037" s="75">
        <v>45930</v>
      </c>
      <c r="X2037" s="75" t="s">
        <v>4682</v>
      </c>
      <c r="AD2037" s="75" t="s">
        <v>1331</v>
      </c>
      <c r="AG2037" s="75">
        <v>4.5360000000000001E-3</v>
      </c>
      <c r="AH2037" s="75">
        <v>0</v>
      </c>
      <c r="AI2037" s="75">
        <v>10.27</v>
      </c>
      <c r="AJ2037" s="75" t="s">
        <v>26</v>
      </c>
      <c r="AK2037" s="75">
        <v>-15.68</v>
      </c>
      <c r="AL2037" s="75">
        <v>3.6666666666666666E-3</v>
      </c>
      <c r="AN2037" s="75">
        <v>20</v>
      </c>
      <c r="AO2037" s="75" t="s">
        <v>1266</v>
      </c>
      <c r="AP2037" s="75" t="s">
        <v>1267</v>
      </c>
      <c r="AQ2037" s="75" t="s">
        <v>1365</v>
      </c>
      <c r="AR2037" s="75" t="s">
        <v>1267</v>
      </c>
    </row>
    <row r="2038" spans="1:44" x14ac:dyDescent="0.25">
      <c r="A2038" s="75" t="s">
        <v>3566</v>
      </c>
      <c r="B2038" s="75" t="s">
        <v>1269</v>
      </c>
      <c r="C2038" s="75" t="s">
        <v>1257</v>
      </c>
      <c r="D2038" s="75" t="s">
        <v>21</v>
      </c>
      <c r="E2038" s="75" t="s">
        <v>22</v>
      </c>
      <c r="F2038" s="75" t="s">
        <v>23</v>
      </c>
      <c r="G2038" s="75" t="s">
        <v>557</v>
      </c>
      <c r="H2038" s="75" t="s">
        <v>1591</v>
      </c>
      <c r="I2038" s="75" t="s">
        <v>1620</v>
      </c>
      <c r="J2038" s="75" t="s">
        <v>3518</v>
      </c>
      <c r="K2038" s="75" t="s">
        <v>1446</v>
      </c>
      <c r="L2038" s="75">
        <v>12.47</v>
      </c>
      <c r="M2038" s="75">
        <v>2.1</v>
      </c>
      <c r="N2038" s="75">
        <v>11.14</v>
      </c>
      <c r="O2038" s="75" t="s">
        <v>3559</v>
      </c>
      <c r="Q2038" s="75" t="s">
        <v>1259</v>
      </c>
      <c r="R2038" s="75" t="s">
        <v>1591</v>
      </c>
      <c r="T2038" s="75">
        <v>1.06</v>
      </c>
      <c r="U2038" s="75">
        <v>30</v>
      </c>
      <c r="V2038" s="75">
        <v>45200</v>
      </c>
      <c r="W2038" s="75">
        <v>45930</v>
      </c>
      <c r="X2038" s="75" t="s">
        <v>4682</v>
      </c>
      <c r="AD2038" s="75" t="s">
        <v>1331</v>
      </c>
      <c r="AG2038" s="75">
        <v>4.8079999999999998E-3</v>
      </c>
      <c r="AH2038" s="75">
        <v>0</v>
      </c>
      <c r="AI2038" s="75">
        <v>9.14</v>
      </c>
      <c r="AJ2038" s="75" t="s">
        <v>26</v>
      </c>
      <c r="AK2038" s="75">
        <v>-15.11</v>
      </c>
      <c r="AL2038" s="75">
        <v>4.0000000000000001E-3</v>
      </c>
      <c r="AN2038" s="75">
        <v>20</v>
      </c>
      <c r="AO2038" s="75" t="s">
        <v>1266</v>
      </c>
      <c r="AP2038" s="75" t="s">
        <v>1267</v>
      </c>
      <c r="AQ2038" s="75" t="s">
        <v>1365</v>
      </c>
      <c r="AR2038" s="75" t="s">
        <v>1267</v>
      </c>
    </row>
    <row r="2039" spans="1:44" x14ac:dyDescent="0.25">
      <c r="A2039" s="75" t="s">
        <v>3567</v>
      </c>
      <c r="B2039" s="75" t="s">
        <v>1269</v>
      </c>
      <c r="C2039" s="75" t="s">
        <v>1257</v>
      </c>
      <c r="D2039" s="75" t="s">
        <v>21</v>
      </c>
      <c r="E2039" s="75" t="s">
        <v>22</v>
      </c>
      <c r="F2039" s="75" t="s">
        <v>23</v>
      </c>
      <c r="G2039" s="75" t="s">
        <v>557</v>
      </c>
      <c r="H2039" s="75" t="s">
        <v>1591</v>
      </c>
      <c r="I2039" s="75" t="s">
        <v>1620</v>
      </c>
      <c r="J2039" s="75" t="s">
        <v>3377</v>
      </c>
      <c r="K2039" s="75" t="s">
        <v>1446</v>
      </c>
      <c r="L2039" s="75">
        <v>12.99</v>
      </c>
      <c r="M2039" s="75">
        <v>2.2000000000000002</v>
      </c>
      <c r="N2039" s="75">
        <v>11.6</v>
      </c>
      <c r="O2039" s="75" t="s">
        <v>3561</v>
      </c>
      <c r="Q2039" s="75" t="s">
        <v>1259</v>
      </c>
      <c r="R2039" s="75" t="s">
        <v>1591</v>
      </c>
      <c r="T2039" s="75">
        <v>1.35</v>
      </c>
      <c r="U2039" s="75">
        <v>30</v>
      </c>
      <c r="V2039" s="75">
        <v>45200</v>
      </c>
      <c r="W2039" s="75">
        <v>45930</v>
      </c>
      <c r="X2039" s="75" t="s">
        <v>4682</v>
      </c>
      <c r="AD2039" s="75" t="s">
        <v>1331</v>
      </c>
      <c r="AG2039" s="75">
        <v>5.006E-3</v>
      </c>
      <c r="AH2039" s="75">
        <v>0</v>
      </c>
      <c r="AI2039" s="75">
        <v>7.47</v>
      </c>
      <c r="AJ2039" s="75" t="s">
        <v>26</v>
      </c>
      <c r="AK2039" s="75">
        <v>-13.95</v>
      </c>
      <c r="AL2039" s="75">
        <v>4.0000000000000001E-3</v>
      </c>
      <c r="AN2039" s="75">
        <v>20</v>
      </c>
      <c r="AO2039" s="75" t="s">
        <v>1266</v>
      </c>
      <c r="AP2039" s="75" t="s">
        <v>1267</v>
      </c>
      <c r="AQ2039" s="75" t="s">
        <v>1365</v>
      </c>
      <c r="AR2039" s="75" t="s">
        <v>1267</v>
      </c>
    </row>
    <row r="2040" spans="1:44" x14ac:dyDescent="0.25">
      <c r="A2040" s="75" t="s">
        <v>3568</v>
      </c>
      <c r="B2040" s="75" t="s">
        <v>1271</v>
      </c>
      <c r="C2040" s="75" t="s">
        <v>1257</v>
      </c>
      <c r="D2040" s="75" t="s">
        <v>21</v>
      </c>
      <c r="E2040" s="75" t="s">
        <v>22</v>
      </c>
      <c r="F2040" s="75" t="s">
        <v>23</v>
      </c>
      <c r="G2040" s="75" t="s">
        <v>557</v>
      </c>
      <c r="H2040" s="75" t="s">
        <v>1591</v>
      </c>
      <c r="I2040" s="75" t="s">
        <v>1620</v>
      </c>
      <c r="J2040" s="75" t="s">
        <v>1441</v>
      </c>
      <c r="K2040" s="75" t="s">
        <v>1436</v>
      </c>
      <c r="L2040" s="75">
        <v>10.88</v>
      </c>
      <c r="M2040" s="75">
        <v>2.5</v>
      </c>
      <c r="N2040" s="75">
        <v>9.7200000000000006</v>
      </c>
      <c r="O2040" s="75" t="s">
        <v>3551</v>
      </c>
      <c r="Q2040" s="75" t="s">
        <v>1259</v>
      </c>
      <c r="R2040" s="75" t="s">
        <v>1591</v>
      </c>
      <c r="T2040" s="75">
        <v>0.89</v>
      </c>
      <c r="U2040" s="75">
        <v>30</v>
      </c>
      <c r="V2040" s="75">
        <v>45200</v>
      </c>
      <c r="W2040" s="75">
        <v>45930</v>
      </c>
      <c r="X2040" s="75" t="s">
        <v>4682</v>
      </c>
      <c r="AD2040" s="75" t="s">
        <v>1331</v>
      </c>
      <c r="AG2040" s="75">
        <v>4.1929999999999997E-3</v>
      </c>
      <c r="AH2040" s="75">
        <v>0</v>
      </c>
      <c r="AI2040" s="75">
        <v>9.49</v>
      </c>
      <c r="AJ2040" s="75" t="s">
        <v>26</v>
      </c>
      <c r="AK2040" s="75">
        <v>-15.3</v>
      </c>
      <c r="AL2040" s="75">
        <v>3.3333333333333335E-3</v>
      </c>
      <c r="AN2040" s="75">
        <v>20</v>
      </c>
      <c r="AO2040" s="75" t="s">
        <v>1266</v>
      </c>
      <c r="AP2040" s="75" t="s">
        <v>1267</v>
      </c>
      <c r="AQ2040" s="75" t="s">
        <v>1365</v>
      </c>
      <c r="AR2040" s="75" t="s">
        <v>1267</v>
      </c>
    </row>
    <row r="2041" spans="1:44" x14ac:dyDescent="0.25">
      <c r="A2041" s="75" t="s">
        <v>3569</v>
      </c>
      <c r="B2041" s="75" t="s">
        <v>1271</v>
      </c>
      <c r="C2041" s="75" t="s">
        <v>1257</v>
      </c>
      <c r="D2041" s="75" t="s">
        <v>21</v>
      </c>
      <c r="E2041" s="75" t="s">
        <v>22</v>
      </c>
      <c r="F2041" s="75" t="s">
        <v>23</v>
      </c>
      <c r="G2041" s="75" t="s">
        <v>557</v>
      </c>
      <c r="H2041" s="75" t="s">
        <v>1591</v>
      </c>
      <c r="I2041" s="75" t="s">
        <v>1620</v>
      </c>
      <c r="J2041" s="75" t="s">
        <v>3518</v>
      </c>
      <c r="K2041" s="75" t="s">
        <v>1436</v>
      </c>
      <c r="L2041" s="75">
        <v>11.55</v>
      </c>
      <c r="M2041" s="75">
        <v>2.6</v>
      </c>
      <c r="N2041" s="75">
        <v>10.32</v>
      </c>
      <c r="O2041" s="75" t="s">
        <v>3553</v>
      </c>
      <c r="Q2041" s="75" t="s">
        <v>1259</v>
      </c>
      <c r="R2041" s="75" t="s">
        <v>1591</v>
      </c>
      <c r="T2041" s="75">
        <v>1.06</v>
      </c>
      <c r="U2041" s="75">
        <v>30</v>
      </c>
      <c r="V2041" s="75">
        <v>45200</v>
      </c>
      <c r="W2041" s="75">
        <v>45930</v>
      </c>
      <c r="X2041" s="75" t="s">
        <v>4682</v>
      </c>
      <c r="AD2041" s="75" t="s">
        <v>1331</v>
      </c>
      <c r="AG2041" s="75">
        <v>4.4510000000000001E-3</v>
      </c>
      <c r="AH2041" s="75">
        <v>0</v>
      </c>
      <c r="AI2041" s="75">
        <v>8.4600000000000009</v>
      </c>
      <c r="AJ2041" s="75" t="s">
        <v>26</v>
      </c>
      <c r="AK2041" s="75">
        <v>-14.69</v>
      </c>
      <c r="AL2041" s="75">
        <v>3.6666666666666666E-3</v>
      </c>
      <c r="AN2041" s="75">
        <v>20</v>
      </c>
      <c r="AO2041" s="75" t="s">
        <v>1266</v>
      </c>
      <c r="AP2041" s="75" t="s">
        <v>1267</v>
      </c>
      <c r="AQ2041" s="75" t="s">
        <v>1365</v>
      </c>
      <c r="AR2041" s="75" t="s">
        <v>1267</v>
      </c>
    </row>
    <row r="2042" spans="1:44" x14ac:dyDescent="0.25">
      <c r="A2042" s="75" t="s">
        <v>3570</v>
      </c>
      <c r="B2042" s="75" t="s">
        <v>1271</v>
      </c>
      <c r="C2042" s="75" t="s">
        <v>1257</v>
      </c>
      <c r="D2042" s="75" t="s">
        <v>21</v>
      </c>
      <c r="E2042" s="75" t="s">
        <v>22</v>
      </c>
      <c r="F2042" s="75" t="s">
        <v>23</v>
      </c>
      <c r="G2042" s="75" t="s">
        <v>557</v>
      </c>
      <c r="H2042" s="75" t="s">
        <v>1591</v>
      </c>
      <c r="I2042" s="75" t="s">
        <v>1620</v>
      </c>
      <c r="J2042" s="75" t="s">
        <v>3377</v>
      </c>
      <c r="K2042" s="75" t="s">
        <v>1436</v>
      </c>
      <c r="L2042" s="75">
        <v>12.04</v>
      </c>
      <c r="M2042" s="75">
        <v>2.8</v>
      </c>
      <c r="N2042" s="75">
        <v>10.76</v>
      </c>
      <c r="O2042" s="75" t="s">
        <v>3555</v>
      </c>
      <c r="Q2042" s="75" t="s">
        <v>1259</v>
      </c>
      <c r="R2042" s="75" t="s">
        <v>1591</v>
      </c>
      <c r="T2042" s="75">
        <v>1.35</v>
      </c>
      <c r="U2042" s="75">
        <v>30</v>
      </c>
      <c r="V2042" s="75">
        <v>45200</v>
      </c>
      <c r="W2042" s="75">
        <v>45930</v>
      </c>
      <c r="X2042" s="75" t="s">
        <v>4682</v>
      </c>
      <c r="AD2042" s="75" t="s">
        <v>1331</v>
      </c>
      <c r="AG2042" s="75">
        <v>4.64E-3</v>
      </c>
      <c r="AH2042" s="75">
        <v>0</v>
      </c>
      <c r="AI2042" s="75">
        <v>6.93</v>
      </c>
      <c r="AJ2042" s="75" t="s">
        <v>26</v>
      </c>
      <c r="AK2042" s="75">
        <v>-13.45</v>
      </c>
      <c r="AL2042" s="75">
        <v>3.6666666666666666E-3</v>
      </c>
      <c r="AN2042" s="75">
        <v>20</v>
      </c>
      <c r="AO2042" s="75" t="s">
        <v>1266</v>
      </c>
      <c r="AP2042" s="75" t="s">
        <v>1267</v>
      </c>
      <c r="AQ2042" s="75" t="s">
        <v>1365</v>
      </c>
      <c r="AR2042" s="75" t="s">
        <v>1267</v>
      </c>
    </row>
    <row r="2043" spans="1:44" x14ac:dyDescent="0.25">
      <c r="A2043" s="75" t="s">
        <v>3571</v>
      </c>
      <c r="B2043" s="75" t="s">
        <v>1271</v>
      </c>
      <c r="C2043" s="75" t="s">
        <v>1257</v>
      </c>
      <c r="D2043" s="75" t="s">
        <v>21</v>
      </c>
      <c r="E2043" s="75" t="s">
        <v>22</v>
      </c>
      <c r="F2043" s="75" t="s">
        <v>23</v>
      </c>
      <c r="G2043" s="75" t="s">
        <v>557</v>
      </c>
      <c r="H2043" s="75" t="s">
        <v>1591</v>
      </c>
      <c r="I2043" s="75" t="s">
        <v>1620</v>
      </c>
      <c r="J2043" s="75" t="s">
        <v>1441</v>
      </c>
      <c r="K2043" s="75" t="s">
        <v>1446</v>
      </c>
      <c r="L2043" s="75">
        <v>13.61</v>
      </c>
      <c r="M2043" s="75">
        <v>2.5</v>
      </c>
      <c r="N2043" s="75">
        <v>12.16</v>
      </c>
      <c r="O2043" s="75" t="s">
        <v>3557</v>
      </c>
      <c r="Q2043" s="75" t="s">
        <v>1259</v>
      </c>
      <c r="R2043" s="75" t="s">
        <v>1591</v>
      </c>
      <c r="T2043" s="75">
        <v>0.89</v>
      </c>
      <c r="U2043" s="75">
        <v>30</v>
      </c>
      <c r="V2043" s="75">
        <v>45200</v>
      </c>
      <c r="W2043" s="75">
        <v>45930</v>
      </c>
      <c r="X2043" s="75" t="s">
        <v>4682</v>
      </c>
      <c r="AD2043" s="75" t="s">
        <v>1331</v>
      </c>
      <c r="AG2043" s="75">
        <v>5.2459999999999998E-3</v>
      </c>
      <c r="AH2043" s="75">
        <v>0</v>
      </c>
      <c r="AI2043" s="75">
        <v>11.88</v>
      </c>
      <c r="AJ2043" s="75" t="s">
        <v>26</v>
      </c>
      <c r="AK2043" s="75">
        <v>-16.309999999999999</v>
      </c>
      <c r="AL2043" s="75">
        <v>4.3333333333333331E-3</v>
      </c>
      <c r="AN2043" s="75">
        <v>20</v>
      </c>
      <c r="AO2043" s="75" t="s">
        <v>1266</v>
      </c>
      <c r="AP2043" s="75" t="s">
        <v>1267</v>
      </c>
      <c r="AQ2043" s="75" t="s">
        <v>1365</v>
      </c>
      <c r="AR2043" s="75" t="s">
        <v>1267</v>
      </c>
    </row>
    <row r="2044" spans="1:44" x14ac:dyDescent="0.25">
      <c r="A2044" s="75" t="s">
        <v>3572</v>
      </c>
      <c r="B2044" s="75" t="s">
        <v>1271</v>
      </c>
      <c r="C2044" s="75" t="s">
        <v>1257</v>
      </c>
      <c r="D2044" s="75" t="s">
        <v>21</v>
      </c>
      <c r="E2044" s="75" t="s">
        <v>22</v>
      </c>
      <c r="F2044" s="75" t="s">
        <v>23</v>
      </c>
      <c r="G2044" s="75" t="s">
        <v>557</v>
      </c>
      <c r="H2044" s="75" t="s">
        <v>1591</v>
      </c>
      <c r="I2044" s="75" t="s">
        <v>1620</v>
      </c>
      <c r="J2044" s="75" t="s">
        <v>3518</v>
      </c>
      <c r="K2044" s="75" t="s">
        <v>1446</v>
      </c>
      <c r="L2044" s="75">
        <v>14.45</v>
      </c>
      <c r="M2044" s="75">
        <v>2.6</v>
      </c>
      <c r="N2044" s="75">
        <v>12.91</v>
      </c>
      <c r="O2044" s="75" t="s">
        <v>3559</v>
      </c>
      <c r="Q2044" s="75" t="s">
        <v>1259</v>
      </c>
      <c r="R2044" s="75" t="s">
        <v>1591</v>
      </c>
      <c r="T2044" s="75">
        <v>1.06</v>
      </c>
      <c r="U2044" s="75">
        <v>30</v>
      </c>
      <c r="V2044" s="75">
        <v>45200</v>
      </c>
      <c r="W2044" s="75">
        <v>45930</v>
      </c>
      <c r="X2044" s="75" t="s">
        <v>4682</v>
      </c>
      <c r="AD2044" s="75" t="s">
        <v>1331</v>
      </c>
      <c r="AG2044" s="75">
        <v>5.5690000000000002E-3</v>
      </c>
      <c r="AH2044" s="75">
        <v>0</v>
      </c>
      <c r="AI2044" s="75">
        <v>10.59</v>
      </c>
      <c r="AJ2044" s="75" t="s">
        <v>26</v>
      </c>
      <c r="AK2044" s="75">
        <v>-15.82</v>
      </c>
      <c r="AL2044" s="75">
        <v>4.3333333333333331E-3</v>
      </c>
      <c r="AN2044" s="75">
        <v>20</v>
      </c>
      <c r="AO2044" s="75" t="s">
        <v>1266</v>
      </c>
      <c r="AP2044" s="75" t="s">
        <v>1267</v>
      </c>
      <c r="AQ2044" s="75" t="s">
        <v>1365</v>
      </c>
      <c r="AR2044" s="75" t="s">
        <v>1267</v>
      </c>
    </row>
    <row r="2045" spans="1:44" x14ac:dyDescent="0.25">
      <c r="A2045" s="75" t="s">
        <v>3573</v>
      </c>
      <c r="B2045" s="75" t="s">
        <v>1271</v>
      </c>
      <c r="C2045" s="75" t="s">
        <v>1257</v>
      </c>
      <c r="D2045" s="75" t="s">
        <v>21</v>
      </c>
      <c r="E2045" s="75" t="s">
        <v>22</v>
      </c>
      <c r="F2045" s="75" t="s">
        <v>23</v>
      </c>
      <c r="G2045" s="75" t="s">
        <v>557</v>
      </c>
      <c r="H2045" s="75" t="s">
        <v>1591</v>
      </c>
      <c r="I2045" s="75" t="s">
        <v>1620</v>
      </c>
      <c r="J2045" s="75" t="s">
        <v>3377</v>
      </c>
      <c r="K2045" s="75" t="s">
        <v>1446</v>
      </c>
      <c r="L2045" s="75">
        <v>15.06</v>
      </c>
      <c r="M2045" s="75">
        <v>2.8</v>
      </c>
      <c r="N2045" s="75">
        <v>13.46</v>
      </c>
      <c r="O2045" s="75" t="s">
        <v>3561</v>
      </c>
      <c r="Q2045" s="75" t="s">
        <v>1259</v>
      </c>
      <c r="R2045" s="75" t="s">
        <v>1591</v>
      </c>
      <c r="T2045" s="75">
        <v>1.35</v>
      </c>
      <c r="U2045" s="75">
        <v>30</v>
      </c>
      <c r="V2045" s="75">
        <v>45200</v>
      </c>
      <c r="W2045" s="75">
        <v>45930</v>
      </c>
      <c r="X2045" s="75" t="s">
        <v>4682</v>
      </c>
      <c r="AD2045" s="75" t="s">
        <v>1331</v>
      </c>
      <c r="AG2045" s="75">
        <v>5.8060000000000004E-3</v>
      </c>
      <c r="AH2045" s="75">
        <v>0</v>
      </c>
      <c r="AI2045" s="75">
        <v>8.67</v>
      </c>
      <c r="AJ2045" s="75" t="s">
        <v>26</v>
      </c>
      <c r="AK2045" s="75">
        <v>-14.83</v>
      </c>
      <c r="AL2045" s="75">
        <v>4.6666666666666671E-3</v>
      </c>
      <c r="AN2045" s="75">
        <v>20</v>
      </c>
      <c r="AO2045" s="75" t="s">
        <v>1266</v>
      </c>
      <c r="AP2045" s="75" t="s">
        <v>1267</v>
      </c>
      <c r="AQ2045" s="75" t="s">
        <v>1365</v>
      </c>
      <c r="AR2045" s="75" t="s">
        <v>1267</v>
      </c>
    </row>
    <row r="2046" spans="1:44" x14ac:dyDescent="0.25">
      <c r="A2046" s="75" t="s">
        <v>3574</v>
      </c>
      <c r="B2046" s="75" t="s">
        <v>1256</v>
      </c>
      <c r="C2046" s="75" t="s">
        <v>1257</v>
      </c>
      <c r="D2046" s="75" t="s">
        <v>21</v>
      </c>
      <c r="E2046" s="75" t="s">
        <v>22</v>
      </c>
      <c r="F2046" s="75" t="s">
        <v>23</v>
      </c>
      <c r="G2046" s="75" t="s">
        <v>557</v>
      </c>
      <c r="H2046" s="75" t="s">
        <v>1506</v>
      </c>
      <c r="I2046" s="75" t="s">
        <v>1620</v>
      </c>
      <c r="J2046" s="75" t="s">
        <v>3518</v>
      </c>
      <c r="K2046" s="75" t="s">
        <v>1436</v>
      </c>
      <c r="L2046" s="75">
        <v>8.0415702387139518</v>
      </c>
      <c r="M2046" s="75">
        <v>1.8</v>
      </c>
      <c r="N2046" s="75">
        <v>7.2422405601851843</v>
      </c>
      <c r="O2046" s="75" t="s">
        <v>3575</v>
      </c>
      <c r="Q2046" s="75" t="s">
        <v>1259</v>
      </c>
      <c r="R2046" s="75" t="s">
        <v>1506</v>
      </c>
      <c r="T2046" s="75">
        <v>2.11</v>
      </c>
      <c r="U2046" s="75">
        <v>30</v>
      </c>
      <c r="V2046" s="75">
        <v>45200</v>
      </c>
      <c r="W2046" s="75">
        <v>45930</v>
      </c>
      <c r="X2046" s="75" t="s">
        <v>4682</v>
      </c>
      <c r="AD2046" s="75" t="s">
        <v>1331</v>
      </c>
      <c r="AG2046" s="75">
        <v>1.3261608431025299E-3</v>
      </c>
      <c r="AH2046" s="75">
        <v>1.3815863692967787E-3</v>
      </c>
      <c r="AI2046" s="75">
        <v>3.0479710705115246</v>
      </c>
      <c r="AJ2046" s="75" t="s">
        <v>26</v>
      </c>
      <c r="AK2046" s="75">
        <v>-9.718231934321258</v>
      </c>
      <c r="AL2046" s="75">
        <v>2.494817626505841E-3</v>
      </c>
      <c r="AN2046" s="75">
        <v>20</v>
      </c>
      <c r="AO2046" s="75" t="s">
        <v>1266</v>
      </c>
      <c r="AP2046" s="75" t="s">
        <v>1267</v>
      </c>
      <c r="AQ2046" s="75" t="s">
        <v>1365</v>
      </c>
      <c r="AR2046" s="75" t="s">
        <v>1267</v>
      </c>
    </row>
    <row r="2047" spans="1:44" x14ac:dyDescent="0.25">
      <c r="A2047" s="75" t="s">
        <v>3576</v>
      </c>
      <c r="B2047" s="75" t="s">
        <v>1256</v>
      </c>
      <c r="C2047" s="75" t="s">
        <v>1257</v>
      </c>
      <c r="D2047" s="75" t="s">
        <v>21</v>
      </c>
      <c r="E2047" s="75" t="s">
        <v>22</v>
      </c>
      <c r="F2047" s="75" t="s">
        <v>23</v>
      </c>
      <c r="G2047" s="75" t="s">
        <v>557</v>
      </c>
      <c r="H2047" s="75" t="s">
        <v>1506</v>
      </c>
      <c r="I2047" s="75" t="s">
        <v>1620</v>
      </c>
      <c r="J2047" s="75" t="s">
        <v>3518</v>
      </c>
      <c r="K2047" s="75" t="s">
        <v>1446</v>
      </c>
      <c r="L2047" s="75">
        <v>10.715074606771816</v>
      </c>
      <c r="M2047" s="75">
        <v>1.8</v>
      </c>
      <c r="N2047" s="75">
        <v>9.6499993930269419</v>
      </c>
      <c r="O2047" s="75" t="s">
        <v>3577</v>
      </c>
      <c r="Q2047" s="75" t="s">
        <v>1259</v>
      </c>
      <c r="R2047" s="75" t="s">
        <v>1506</v>
      </c>
      <c r="T2047" s="75">
        <v>2.11</v>
      </c>
      <c r="U2047" s="75">
        <v>30</v>
      </c>
      <c r="V2047" s="75">
        <v>45200</v>
      </c>
      <c r="W2047" s="75">
        <v>45930</v>
      </c>
      <c r="X2047" s="75" t="s">
        <v>4682</v>
      </c>
      <c r="AD2047" s="75" t="s">
        <v>1331</v>
      </c>
      <c r="AG2047" s="75">
        <v>1.7671525874621457E-3</v>
      </c>
      <c r="AH2047" s="75">
        <v>1.8410089092914617E-3</v>
      </c>
      <c r="AI2047" s="75">
        <v>4.0615208869862407</v>
      </c>
      <c r="AJ2047" s="75" t="s">
        <v>26</v>
      </c>
      <c r="AK2047" s="75">
        <v>-14.356720119181663</v>
      </c>
      <c r="AL2047" s="75">
        <v>3.3244258770390427E-3</v>
      </c>
      <c r="AN2047" s="75">
        <v>20</v>
      </c>
      <c r="AO2047" s="75" t="s">
        <v>1266</v>
      </c>
      <c r="AP2047" s="75" t="s">
        <v>1267</v>
      </c>
      <c r="AQ2047" s="75" t="s">
        <v>1365</v>
      </c>
      <c r="AR2047" s="75" t="s">
        <v>1267</v>
      </c>
    </row>
    <row r="2048" spans="1:44" x14ac:dyDescent="0.25">
      <c r="A2048" s="75" t="s">
        <v>3578</v>
      </c>
      <c r="B2048" s="75" t="s">
        <v>1269</v>
      </c>
      <c r="C2048" s="75" t="s">
        <v>1257</v>
      </c>
      <c r="D2048" s="75" t="s">
        <v>21</v>
      </c>
      <c r="E2048" s="75" t="s">
        <v>22</v>
      </c>
      <c r="F2048" s="75" t="s">
        <v>23</v>
      </c>
      <c r="G2048" s="75" t="s">
        <v>557</v>
      </c>
      <c r="H2048" s="75" t="s">
        <v>1506</v>
      </c>
      <c r="I2048" s="75" t="s">
        <v>1620</v>
      </c>
      <c r="J2048" s="75" t="s">
        <v>3518</v>
      </c>
      <c r="K2048" s="75" t="s">
        <v>1436</v>
      </c>
      <c r="L2048" s="75">
        <v>11.161827578110382</v>
      </c>
      <c r="M2048" s="75">
        <v>2.1</v>
      </c>
      <c r="N2048" s="75">
        <v>10.052345252525253</v>
      </c>
      <c r="O2048" s="75" t="s">
        <v>3575</v>
      </c>
      <c r="Q2048" s="75" t="s">
        <v>1259</v>
      </c>
      <c r="R2048" s="75" t="s">
        <v>1506</v>
      </c>
      <c r="T2048" s="75">
        <v>2.11</v>
      </c>
      <c r="U2048" s="75">
        <v>30</v>
      </c>
      <c r="V2048" s="75">
        <v>45200</v>
      </c>
      <c r="W2048" s="75">
        <v>45930</v>
      </c>
      <c r="X2048" s="75" t="s">
        <v>4682</v>
      </c>
      <c r="AD2048" s="75" t="s">
        <v>1331</v>
      </c>
      <c r="AG2048" s="75">
        <v>1.8385126832776923E-3</v>
      </c>
      <c r="AH2048" s="75">
        <v>1.9153514267947092E-3</v>
      </c>
      <c r="AI2048" s="75">
        <v>4.225530787267922</v>
      </c>
      <c r="AJ2048" s="75" t="s">
        <v>26</v>
      </c>
      <c r="AK2048" s="75">
        <v>-14.898135999832698</v>
      </c>
      <c r="AL2048" s="75">
        <v>3.4586708487524816E-3</v>
      </c>
      <c r="AN2048" s="75">
        <v>20</v>
      </c>
      <c r="AO2048" s="75" t="s">
        <v>1266</v>
      </c>
      <c r="AP2048" s="75" t="s">
        <v>1267</v>
      </c>
      <c r="AQ2048" s="75" t="s">
        <v>1365</v>
      </c>
      <c r="AR2048" s="75" t="s">
        <v>1267</v>
      </c>
    </row>
    <row r="2049" spans="1:44" x14ac:dyDescent="0.25">
      <c r="A2049" s="75" t="s">
        <v>3579</v>
      </c>
      <c r="B2049" s="75" t="s">
        <v>1269</v>
      </c>
      <c r="C2049" s="75" t="s">
        <v>1257</v>
      </c>
      <c r="D2049" s="75" t="s">
        <v>21</v>
      </c>
      <c r="E2049" s="75" t="s">
        <v>22</v>
      </c>
      <c r="F2049" s="75" t="s">
        <v>23</v>
      </c>
      <c r="G2049" s="75" t="s">
        <v>557</v>
      </c>
      <c r="H2049" s="75" t="s">
        <v>1506</v>
      </c>
      <c r="I2049" s="75" t="s">
        <v>1620</v>
      </c>
      <c r="J2049" s="75" t="s">
        <v>3518</v>
      </c>
      <c r="K2049" s="75" t="s">
        <v>1446</v>
      </c>
      <c r="L2049" s="75">
        <v>15.186232225961685</v>
      </c>
      <c r="M2049" s="75">
        <v>2.1</v>
      </c>
      <c r="N2049" s="75">
        <v>13.676725281061522</v>
      </c>
      <c r="O2049" s="75" t="s">
        <v>3577</v>
      </c>
      <c r="Q2049" s="75" t="s">
        <v>1259</v>
      </c>
      <c r="R2049" s="75" t="s">
        <v>1506</v>
      </c>
      <c r="T2049" s="75">
        <v>2.11</v>
      </c>
      <c r="U2049" s="75">
        <v>30</v>
      </c>
      <c r="V2049" s="75">
        <v>45200</v>
      </c>
      <c r="W2049" s="75">
        <v>45930</v>
      </c>
      <c r="X2049" s="75" t="s">
        <v>4682</v>
      </c>
      <c r="AD2049" s="75" t="s">
        <v>1331</v>
      </c>
      <c r="AG2049" s="75">
        <v>2.5033855066468572E-3</v>
      </c>
      <c r="AH2049" s="75">
        <v>2.6080119248484013E-3</v>
      </c>
      <c r="AI2049" s="75">
        <v>5.7536358747756635</v>
      </c>
      <c r="AJ2049" s="75" t="s">
        <v>26</v>
      </c>
      <c r="AK2049" s="75">
        <v>-18.45904163288543</v>
      </c>
      <c r="AL2049" s="75">
        <v>4.7094515875695884E-3</v>
      </c>
      <c r="AN2049" s="75">
        <v>20</v>
      </c>
      <c r="AO2049" s="75" t="s">
        <v>1266</v>
      </c>
      <c r="AP2049" s="75" t="s">
        <v>1267</v>
      </c>
      <c r="AQ2049" s="75" t="s">
        <v>1365</v>
      </c>
      <c r="AR2049" s="75" t="s">
        <v>1267</v>
      </c>
    </row>
    <row r="2050" spans="1:44" x14ac:dyDescent="0.25">
      <c r="A2050" s="75" t="s">
        <v>3580</v>
      </c>
      <c r="B2050" s="75" t="s">
        <v>1271</v>
      </c>
      <c r="C2050" s="75" t="s">
        <v>1257</v>
      </c>
      <c r="D2050" s="75" t="s">
        <v>21</v>
      </c>
      <c r="E2050" s="75" t="s">
        <v>22</v>
      </c>
      <c r="F2050" s="75" t="s">
        <v>23</v>
      </c>
      <c r="G2050" s="75" t="s">
        <v>557</v>
      </c>
      <c r="H2050" s="75" t="s">
        <v>1506</v>
      </c>
      <c r="I2050" s="75" t="s">
        <v>1620</v>
      </c>
      <c r="J2050" s="75" t="s">
        <v>3518</v>
      </c>
      <c r="K2050" s="75" t="s">
        <v>1436</v>
      </c>
      <c r="L2050" s="75">
        <v>11.898339601722093</v>
      </c>
      <c r="M2050" s="75">
        <v>2.6</v>
      </c>
      <c r="N2050" s="75">
        <v>10.715648201094393</v>
      </c>
      <c r="O2050" s="75" t="s">
        <v>3575</v>
      </c>
      <c r="Q2050" s="75" t="s">
        <v>1259</v>
      </c>
      <c r="R2050" s="75" t="s">
        <v>1506</v>
      </c>
      <c r="T2050" s="75">
        <v>2.11</v>
      </c>
      <c r="U2050" s="75">
        <v>30</v>
      </c>
      <c r="V2050" s="75">
        <v>45200</v>
      </c>
      <c r="W2050" s="75">
        <v>45930</v>
      </c>
      <c r="X2050" s="75" t="s">
        <v>4682</v>
      </c>
      <c r="AD2050" s="75" t="s">
        <v>1331</v>
      </c>
      <c r="AG2050" s="75">
        <v>1.9637008596418148E-3</v>
      </c>
      <c r="AH2050" s="75">
        <v>2.04577171401806E-3</v>
      </c>
      <c r="AI2050" s="75">
        <v>4.5132560220405491</v>
      </c>
      <c r="AJ2050" s="75" t="s">
        <v>26</v>
      </c>
      <c r="AK2050" s="75">
        <v>-15.752883027937324</v>
      </c>
      <c r="AL2050" s="75">
        <v>3.6941789853768962E-3</v>
      </c>
      <c r="AN2050" s="75">
        <v>20</v>
      </c>
      <c r="AO2050" s="75" t="s">
        <v>1266</v>
      </c>
      <c r="AP2050" s="75" t="s">
        <v>1267</v>
      </c>
      <c r="AQ2050" s="75" t="s">
        <v>1365</v>
      </c>
      <c r="AR2050" s="75" t="s">
        <v>1267</v>
      </c>
    </row>
    <row r="2051" spans="1:44" x14ac:dyDescent="0.25">
      <c r="A2051" s="75" t="s">
        <v>3581</v>
      </c>
      <c r="B2051" s="75" t="s">
        <v>1271</v>
      </c>
      <c r="C2051" s="75" t="s">
        <v>1257</v>
      </c>
      <c r="D2051" s="75" t="s">
        <v>21</v>
      </c>
      <c r="E2051" s="75" t="s">
        <v>22</v>
      </c>
      <c r="F2051" s="75" t="s">
        <v>23</v>
      </c>
      <c r="G2051" s="75" t="s">
        <v>557</v>
      </c>
      <c r="H2051" s="75" t="s">
        <v>1506</v>
      </c>
      <c r="I2051" s="75" t="s">
        <v>1620</v>
      </c>
      <c r="J2051" s="75" t="s">
        <v>3518</v>
      </c>
      <c r="K2051" s="75" t="s">
        <v>1446</v>
      </c>
      <c r="L2051" s="75">
        <v>15.887363719439467</v>
      </c>
      <c r="M2051" s="75">
        <v>2.6</v>
      </c>
      <c r="N2051" s="75">
        <v>14.308164513618678</v>
      </c>
      <c r="O2051" s="75" t="s">
        <v>3577</v>
      </c>
      <c r="Q2051" s="75" t="s">
        <v>1259</v>
      </c>
      <c r="R2051" s="75" t="s">
        <v>1506</v>
      </c>
      <c r="T2051" s="75">
        <v>2.11</v>
      </c>
      <c r="U2051" s="75">
        <v>30</v>
      </c>
      <c r="V2051" s="75">
        <v>45200</v>
      </c>
      <c r="W2051" s="75">
        <v>45930</v>
      </c>
      <c r="X2051" s="75" t="s">
        <v>4682</v>
      </c>
      <c r="AD2051" s="75" t="s">
        <v>1331</v>
      </c>
      <c r="AG2051" s="75">
        <v>2.6205061835551432E-3</v>
      </c>
      <c r="AH2051" s="75">
        <v>2.7300275397874932E-3</v>
      </c>
      <c r="AI2051" s="75">
        <v>6.0228192372854741</v>
      </c>
      <c r="AJ2051" s="75" t="s">
        <v>26</v>
      </c>
      <c r="AK2051" s="75">
        <v>-18.899126969430437</v>
      </c>
      <c r="AL2051" s="75">
        <v>4.9297828774721771E-3</v>
      </c>
      <c r="AN2051" s="75">
        <v>20</v>
      </c>
      <c r="AO2051" s="75" t="s">
        <v>1266</v>
      </c>
      <c r="AP2051" s="75" t="s">
        <v>1267</v>
      </c>
      <c r="AQ2051" s="75" t="s">
        <v>1365</v>
      </c>
      <c r="AR2051" s="75" t="s">
        <v>1267</v>
      </c>
    </row>
    <row r="2052" spans="1:44" x14ac:dyDescent="0.25">
      <c r="A2052" s="75" t="s">
        <v>3582</v>
      </c>
      <c r="B2052" s="75" t="s">
        <v>1256</v>
      </c>
      <c r="C2052" s="75" t="s">
        <v>1257</v>
      </c>
      <c r="D2052" s="75" t="s">
        <v>21</v>
      </c>
      <c r="E2052" s="75" t="s">
        <v>22</v>
      </c>
      <c r="F2052" s="75" t="s">
        <v>23</v>
      </c>
      <c r="G2052" s="75" t="s">
        <v>557</v>
      </c>
      <c r="H2052" s="75" t="s">
        <v>1523</v>
      </c>
      <c r="I2052" s="75" t="s">
        <v>1620</v>
      </c>
      <c r="J2052" s="75" t="s">
        <v>3518</v>
      </c>
      <c r="K2052" s="75" t="s">
        <v>1436</v>
      </c>
      <c r="L2052" s="75">
        <v>3.7143763751270802</v>
      </c>
      <c r="M2052" s="75">
        <v>1.8</v>
      </c>
      <c r="N2052" s="75">
        <v>3.3206779861111109</v>
      </c>
      <c r="O2052" s="75" t="s">
        <v>3583</v>
      </c>
      <c r="Q2052" s="75" t="s">
        <v>1259</v>
      </c>
      <c r="R2052" s="75" t="s">
        <v>1523</v>
      </c>
      <c r="T2052" s="75">
        <v>2.11</v>
      </c>
      <c r="U2052" s="75">
        <v>30</v>
      </c>
      <c r="V2052" s="75">
        <v>45200</v>
      </c>
      <c r="W2052" s="75">
        <v>45930</v>
      </c>
      <c r="X2052" s="75" t="s">
        <v>4682</v>
      </c>
      <c r="AD2052" s="75" t="s">
        <v>1331</v>
      </c>
      <c r="AG2052" s="75">
        <v>5.7494601052058419E-4</v>
      </c>
      <c r="AH2052" s="75">
        <v>6.0055116088843198E-4</v>
      </c>
      <c r="AI2052" s="75">
        <v>1.3723697249679991</v>
      </c>
      <c r="AJ2052" s="75" t="s">
        <v>26</v>
      </c>
      <c r="AK2052" s="75">
        <v>13.672659465980438</v>
      </c>
      <c r="AL2052" s="75">
        <v>1.1523485310781629E-3</v>
      </c>
      <c r="AN2052" s="75">
        <v>20</v>
      </c>
      <c r="AO2052" s="75" t="s">
        <v>1266</v>
      </c>
      <c r="AP2052" s="75" t="s">
        <v>1267</v>
      </c>
      <c r="AQ2052" s="75" t="s">
        <v>1365</v>
      </c>
      <c r="AR2052" s="75" t="s">
        <v>1267</v>
      </c>
    </row>
    <row r="2053" spans="1:44" x14ac:dyDescent="0.25">
      <c r="A2053" s="75" t="s">
        <v>3584</v>
      </c>
      <c r="B2053" s="75" t="s">
        <v>1256</v>
      </c>
      <c r="C2053" s="75" t="s">
        <v>1257</v>
      </c>
      <c r="D2053" s="75" t="s">
        <v>21</v>
      </c>
      <c r="E2053" s="75" t="s">
        <v>22</v>
      </c>
      <c r="F2053" s="75" t="s">
        <v>23</v>
      </c>
      <c r="G2053" s="75" t="s">
        <v>557</v>
      </c>
      <c r="H2053" s="75" t="s">
        <v>1523</v>
      </c>
      <c r="I2053" s="75" t="s">
        <v>1620</v>
      </c>
      <c r="J2053" s="75" t="s">
        <v>3518</v>
      </c>
      <c r="K2053" s="75" t="s">
        <v>1446</v>
      </c>
      <c r="L2053" s="75">
        <v>4.9649716941787858</v>
      </c>
      <c r="M2053" s="75">
        <v>1.8</v>
      </c>
      <c r="N2053" s="75">
        <v>4.4387187892234552</v>
      </c>
      <c r="O2053" s="75" t="s">
        <v>3585</v>
      </c>
      <c r="Q2053" s="75" t="s">
        <v>1259</v>
      </c>
      <c r="R2053" s="75" t="s">
        <v>1523</v>
      </c>
      <c r="T2053" s="75">
        <v>2.11</v>
      </c>
      <c r="U2053" s="75">
        <v>30</v>
      </c>
      <c r="V2053" s="75">
        <v>45200</v>
      </c>
      <c r="W2053" s="75">
        <v>45930</v>
      </c>
      <c r="X2053" s="75" t="s">
        <v>4682</v>
      </c>
      <c r="AD2053" s="75" t="s">
        <v>1331</v>
      </c>
      <c r="AG2053" s="75">
        <v>7.6856648820946183E-4</v>
      </c>
      <c r="AH2053" s="75">
        <v>8.0279450290683045E-4</v>
      </c>
      <c r="AI2053" s="75">
        <v>1.8345329139489317</v>
      </c>
      <c r="AJ2053" s="75" t="s">
        <v>26</v>
      </c>
      <c r="AK2053" s="75">
        <v>3.5348332819927375</v>
      </c>
      <c r="AL2053" s="75">
        <v>1.5404167478650014E-3</v>
      </c>
      <c r="AN2053" s="75">
        <v>20</v>
      </c>
      <c r="AO2053" s="75" t="s">
        <v>1266</v>
      </c>
      <c r="AP2053" s="75" t="s">
        <v>1267</v>
      </c>
      <c r="AQ2053" s="75" t="s">
        <v>1365</v>
      </c>
      <c r="AR2053" s="75" t="s">
        <v>1267</v>
      </c>
    </row>
    <row r="2054" spans="1:44" x14ac:dyDescent="0.25">
      <c r="A2054" s="75" t="s">
        <v>3586</v>
      </c>
      <c r="B2054" s="75" t="s">
        <v>1269</v>
      </c>
      <c r="C2054" s="75" t="s">
        <v>1257</v>
      </c>
      <c r="D2054" s="75" t="s">
        <v>21</v>
      </c>
      <c r="E2054" s="75" t="s">
        <v>22</v>
      </c>
      <c r="F2054" s="75" t="s">
        <v>23</v>
      </c>
      <c r="G2054" s="75" t="s">
        <v>557</v>
      </c>
      <c r="H2054" s="75" t="s">
        <v>1523</v>
      </c>
      <c r="I2054" s="75" t="s">
        <v>1620</v>
      </c>
      <c r="J2054" s="75" t="s">
        <v>3518</v>
      </c>
      <c r="K2054" s="75" t="s">
        <v>1436</v>
      </c>
      <c r="L2054" s="75">
        <v>4.8879814020819277</v>
      </c>
      <c r="M2054" s="75">
        <v>2.1</v>
      </c>
      <c r="N2054" s="75">
        <v>4.3698889393939391</v>
      </c>
      <c r="O2054" s="75" t="s">
        <v>3583</v>
      </c>
      <c r="Q2054" s="75" t="s">
        <v>1259</v>
      </c>
      <c r="R2054" s="75" t="s">
        <v>1523</v>
      </c>
      <c r="T2054" s="75">
        <v>2.11</v>
      </c>
      <c r="U2054" s="75">
        <v>30</v>
      </c>
      <c r="V2054" s="75">
        <v>45200</v>
      </c>
      <c r="W2054" s="75">
        <v>45930</v>
      </c>
      <c r="X2054" s="75" t="s">
        <v>4682</v>
      </c>
      <c r="AD2054" s="75" t="s">
        <v>1331</v>
      </c>
      <c r="AG2054" s="75">
        <v>7.5569523025770301E-4</v>
      </c>
      <c r="AH2054" s="75">
        <v>7.8935002505398956E-4</v>
      </c>
      <c r="AI2054" s="75">
        <v>1.8038098122802135</v>
      </c>
      <c r="AJ2054" s="75" t="s">
        <v>26</v>
      </c>
      <c r="AK2054" s="75">
        <v>4.0475706047140116</v>
      </c>
      <c r="AL2054" s="75">
        <v>1.5146192383207447E-3</v>
      </c>
      <c r="AN2054" s="75">
        <v>20</v>
      </c>
      <c r="AO2054" s="75" t="s">
        <v>1266</v>
      </c>
      <c r="AP2054" s="75" t="s">
        <v>1267</v>
      </c>
      <c r="AQ2054" s="75" t="s">
        <v>1365</v>
      </c>
      <c r="AR2054" s="75" t="s">
        <v>1267</v>
      </c>
    </row>
    <row r="2055" spans="1:44" x14ac:dyDescent="0.25">
      <c r="A2055" s="75" t="s">
        <v>3587</v>
      </c>
      <c r="B2055" s="75" t="s">
        <v>1269</v>
      </c>
      <c r="C2055" s="75" t="s">
        <v>1257</v>
      </c>
      <c r="D2055" s="75" t="s">
        <v>21</v>
      </c>
      <c r="E2055" s="75" t="s">
        <v>22</v>
      </c>
      <c r="F2055" s="75" t="s">
        <v>23</v>
      </c>
      <c r="G2055" s="75" t="s">
        <v>557</v>
      </c>
      <c r="H2055" s="75" t="s">
        <v>1523</v>
      </c>
      <c r="I2055" s="75" t="s">
        <v>1620</v>
      </c>
      <c r="J2055" s="75" t="s">
        <v>3518</v>
      </c>
      <c r="K2055" s="75" t="s">
        <v>1446</v>
      </c>
      <c r="L2055" s="75">
        <v>6.6422263937940178</v>
      </c>
      <c r="M2055" s="75">
        <v>2.1</v>
      </c>
      <c r="N2055" s="75">
        <v>5.9381960084439092</v>
      </c>
      <c r="O2055" s="75" t="s">
        <v>3585</v>
      </c>
      <c r="Q2055" s="75" t="s">
        <v>1259</v>
      </c>
      <c r="R2055" s="75" t="s">
        <v>1523</v>
      </c>
      <c r="T2055" s="75">
        <v>2.11</v>
      </c>
      <c r="U2055" s="75">
        <v>30</v>
      </c>
      <c r="V2055" s="75">
        <v>45200</v>
      </c>
      <c r="W2055" s="75">
        <v>45930</v>
      </c>
      <c r="X2055" s="75" t="s">
        <v>4682</v>
      </c>
      <c r="AD2055" s="75" t="s">
        <v>1331</v>
      </c>
      <c r="AG2055" s="75">
        <v>1.027725627478605E-3</v>
      </c>
      <c r="AH2055" s="75">
        <v>1.0734952627955866E-3</v>
      </c>
      <c r="AI2055" s="75">
        <v>2.4531338785155059</v>
      </c>
      <c r="AJ2055" s="75" t="s">
        <v>26</v>
      </c>
      <c r="AK2055" s="75">
        <v>-4.0563584566909539</v>
      </c>
      <c r="AL2055" s="75">
        <v>2.0598423078090969E-3</v>
      </c>
      <c r="AN2055" s="75">
        <v>20</v>
      </c>
      <c r="AO2055" s="75" t="s">
        <v>1266</v>
      </c>
      <c r="AP2055" s="75" t="s">
        <v>1267</v>
      </c>
      <c r="AQ2055" s="75" t="s">
        <v>1365</v>
      </c>
      <c r="AR2055" s="75" t="s">
        <v>1267</v>
      </c>
    </row>
    <row r="2056" spans="1:44" x14ac:dyDescent="0.25">
      <c r="A2056" s="75" t="s">
        <v>3588</v>
      </c>
      <c r="B2056" s="75" t="s">
        <v>1271</v>
      </c>
      <c r="C2056" s="75" t="s">
        <v>1257</v>
      </c>
      <c r="D2056" s="75" t="s">
        <v>21</v>
      </c>
      <c r="E2056" s="75" t="s">
        <v>22</v>
      </c>
      <c r="F2056" s="75" t="s">
        <v>23</v>
      </c>
      <c r="G2056" s="75" t="s">
        <v>557</v>
      </c>
      <c r="H2056" s="75" t="s">
        <v>1523</v>
      </c>
      <c r="I2056" s="75" t="s">
        <v>1620</v>
      </c>
      <c r="J2056" s="75" t="s">
        <v>3518</v>
      </c>
      <c r="K2056" s="75" t="s">
        <v>1436</v>
      </c>
      <c r="L2056" s="75">
        <v>5.0808752452348074</v>
      </c>
      <c r="M2056" s="75">
        <v>2.6</v>
      </c>
      <c r="N2056" s="75">
        <v>4.5423373597811221</v>
      </c>
      <c r="O2056" s="75" t="s">
        <v>3583</v>
      </c>
      <c r="Q2056" s="75" t="s">
        <v>1259</v>
      </c>
      <c r="R2056" s="75" t="s">
        <v>1523</v>
      </c>
      <c r="T2056" s="75">
        <v>2.11</v>
      </c>
      <c r="U2056" s="75">
        <v>30</v>
      </c>
      <c r="V2056" s="75">
        <v>45200</v>
      </c>
      <c r="W2056" s="75">
        <v>45930</v>
      </c>
      <c r="X2056" s="75" t="s">
        <v>4682</v>
      </c>
      <c r="AD2056" s="75" t="s">
        <v>1331</v>
      </c>
      <c r="AG2056" s="75">
        <v>7.8706992331443906E-4</v>
      </c>
      <c r="AH2056" s="75">
        <v>8.2212198623462379E-4</v>
      </c>
      <c r="AI2056" s="75">
        <v>1.8786997638466949</v>
      </c>
      <c r="AJ2056" s="75" t="s">
        <v>26</v>
      </c>
      <c r="AK2056" s="75">
        <v>2.827116224932313</v>
      </c>
      <c r="AL2056" s="75">
        <v>1.5775026757138008E-3</v>
      </c>
      <c r="AN2056" s="75">
        <v>20</v>
      </c>
      <c r="AO2056" s="75" t="s">
        <v>1266</v>
      </c>
      <c r="AP2056" s="75" t="s">
        <v>1267</v>
      </c>
      <c r="AQ2056" s="75" t="s">
        <v>1365</v>
      </c>
      <c r="AR2056" s="75" t="s">
        <v>1267</v>
      </c>
    </row>
    <row r="2057" spans="1:44" x14ac:dyDescent="0.25">
      <c r="A2057" s="75" t="s">
        <v>3589</v>
      </c>
      <c r="B2057" s="75" t="s">
        <v>1271</v>
      </c>
      <c r="C2057" s="75" t="s">
        <v>1257</v>
      </c>
      <c r="D2057" s="75" t="s">
        <v>21</v>
      </c>
      <c r="E2057" s="75" t="s">
        <v>22</v>
      </c>
      <c r="F2057" s="75" t="s">
        <v>23</v>
      </c>
      <c r="G2057" s="75" t="s">
        <v>557</v>
      </c>
      <c r="H2057" s="75" t="s">
        <v>1523</v>
      </c>
      <c r="I2057" s="75" t="s">
        <v>1620</v>
      </c>
      <c r="J2057" s="75" t="s">
        <v>3518</v>
      </c>
      <c r="K2057" s="75" t="s">
        <v>1446</v>
      </c>
      <c r="L2057" s="75">
        <v>6.7810685355147209</v>
      </c>
      <c r="M2057" s="75">
        <v>2.6</v>
      </c>
      <c r="N2057" s="75">
        <v>6.0623218365758751</v>
      </c>
      <c r="O2057" s="75" t="s">
        <v>3585</v>
      </c>
      <c r="Q2057" s="75" t="s">
        <v>1259</v>
      </c>
      <c r="R2057" s="75" t="s">
        <v>1523</v>
      </c>
      <c r="T2057" s="75">
        <v>2.11</v>
      </c>
      <c r="U2057" s="75">
        <v>30</v>
      </c>
      <c r="V2057" s="75">
        <v>45200</v>
      </c>
      <c r="W2057" s="75">
        <v>45930</v>
      </c>
      <c r="X2057" s="75" t="s">
        <v>4682</v>
      </c>
      <c r="AD2057" s="75" t="s">
        <v>1331</v>
      </c>
      <c r="AG2057" s="75">
        <v>1.0498259408628678E-3</v>
      </c>
      <c r="AH2057" s="75">
        <v>1.096579810937593E-3</v>
      </c>
      <c r="AI2057" s="75">
        <v>2.5058863116933705</v>
      </c>
      <c r="AJ2057" s="75" t="s">
        <v>26</v>
      </c>
      <c r="AK2057" s="75">
        <v>-4.5302795168341827</v>
      </c>
      <c r="AL2057" s="75">
        <v>2.10413736021178E-3</v>
      </c>
      <c r="AN2057" s="75">
        <v>20</v>
      </c>
      <c r="AO2057" s="75" t="s">
        <v>1266</v>
      </c>
      <c r="AP2057" s="75" t="s">
        <v>1267</v>
      </c>
      <c r="AQ2057" s="75" t="s">
        <v>1365</v>
      </c>
      <c r="AR2057" s="75" t="s">
        <v>1267</v>
      </c>
    </row>
    <row r="2058" spans="1:44" x14ac:dyDescent="0.25">
      <c r="A2058" s="75" t="s">
        <v>3590</v>
      </c>
      <c r="B2058" s="75" t="s">
        <v>1256</v>
      </c>
      <c r="C2058" s="75" t="s">
        <v>1257</v>
      </c>
      <c r="D2058" s="75" t="s">
        <v>21</v>
      </c>
      <c r="E2058" s="75" t="s">
        <v>22</v>
      </c>
      <c r="F2058" s="75" t="s">
        <v>23</v>
      </c>
      <c r="G2058" s="75" t="s">
        <v>557</v>
      </c>
      <c r="H2058" s="75" t="s">
        <v>1540</v>
      </c>
      <c r="I2058" s="75" t="s">
        <v>1620</v>
      </c>
      <c r="J2058" s="75" t="s">
        <v>3518</v>
      </c>
      <c r="K2058" s="75" t="s">
        <v>1436</v>
      </c>
      <c r="L2058" s="75">
        <v>4.3975930083597454</v>
      </c>
      <c r="M2058" s="75">
        <v>1.8</v>
      </c>
      <c r="N2058" s="75">
        <v>3.9373753263888887</v>
      </c>
      <c r="O2058" s="75" t="s">
        <v>3591</v>
      </c>
      <c r="Q2058" s="75" t="s">
        <v>1259</v>
      </c>
      <c r="R2058" s="75" t="s">
        <v>1540</v>
      </c>
      <c r="T2058" s="75">
        <v>2.11</v>
      </c>
      <c r="U2058" s="75">
        <v>30</v>
      </c>
      <c r="V2058" s="75">
        <v>45200</v>
      </c>
      <c r="W2058" s="75">
        <v>45930</v>
      </c>
      <c r="X2058" s="75" t="s">
        <v>4682</v>
      </c>
      <c r="AD2058" s="75" t="s">
        <v>1331</v>
      </c>
      <c r="AG2058" s="75">
        <v>5.9282742236602777E-4</v>
      </c>
      <c r="AH2058" s="75">
        <v>6.1860153649292483E-4</v>
      </c>
      <c r="AI2058" s="75">
        <v>1.5370207872021322</v>
      </c>
      <c r="AJ2058" s="75" t="s">
        <v>26</v>
      </c>
      <c r="AK2058" s="75">
        <v>10.318967608188085</v>
      </c>
      <c r="AL2058" s="75">
        <v>1.3643097337677783E-3</v>
      </c>
      <c r="AN2058" s="75">
        <v>20</v>
      </c>
      <c r="AO2058" s="75" t="s">
        <v>1266</v>
      </c>
      <c r="AP2058" s="75" t="s">
        <v>1267</v>
      </c>
      <c r="AQ2058" s="75" t="s">
        <v>1365</v>
      </c>
      <c r="AR2058" s="75" t="s">
        <v>1267</v>
      </c>
    </row>
    <row r="2059" spans="1:44" x14ac:dyDescent="0.25">
      <c r="A2059" s="75" t="s">
        <v>3592</v>
      </c>
      <c r="B2059" s="75" t="s">
        <v>1256</v>
      </c>
      <c r="C2059" s="75" t="s">
        <v>1257</v>
      </c>
      <c r="D2059" s="75" t="s">
        <v>21</v>
      </c>
      <c r="E2059" s="75" t="s">
        <v>22</v>
      </c>
      <c r="F2059" s="75" t="s">
        <v>23</v>
      </c>
      <c r="G2059" s="75" t="s">
        <v>557</v>
      </c>
      <c r="H2059" s="75" t="s">
        <v>1540</v>
      </c>
      <c r="I2059" s="75" t="s">
        <v>1620</v>
      </c>
      <c r="J2059" s="75" t="s">
        <v>3518</v>
      </c>
      <c r="K2059" s="75" t="s">
        <v>1446</v>
      </c>
      <c r="L2059" s="75">
        <v>5.8517747251079024</v>
      </c>
      <c r="M2059" s="75">
        <v>1.8</v>
      </c>
      <c r="N2059" s="75">
        <v>5.2393737606973056</v>
      </c>
      <c r="O2059" s="75" t="s">
        <v>3593</v>
      </c>
      <c r="Q2059" s="75" t="s">
        <v>1259</v>
      </c>
      <c r="R2059" s="75" t="s">
        <v>1540</v>
      </c>
      <c r="T2059" s="75">
        <v>2.11</v>
      </c>
      <c r="U2059" s="75">
        <v>30</v>
      </c>
      <c r="V2059" s="75">
        <v>45200</v>
      </c>
      <c r="W2059" s="75">
        <v>45930</v>
      </c>
      <c r="X2059" s="75" t="s">
        <v>4682</v>
      </c>
      <c r="AD2059" s="75" t="s">
        <v>1331</v>
      </c>
      <c r="AG2059" s="75">
        <v>7.8890436785952615E-4</v>
      </c>
      <c r="AH2059" s="75">
        <v>8.2320323873710279E-4</v>
      </c>
      <c r="AI2059" s="75">
        <v>2.0453885342806912</v>
      </c>
      <c r="AJ2059" s="75" t="s">
        <v>26</v>
      </c>
      <c r="AK2059" s="75">
        <v>1.8710816065728841</v>
      </c>
      <c r="AL2059" s="75">
        <v>1.8155535109813548E-3</v>
      </c>
      <c r="AN2059" s="75">
        <v>20</v>
      </c>
      <c r="AO2059" s="75" t="s">
        <v>1266</v>
      </c>
      <c r="AP2059" s="75" t="s">
        <v>1267</v>
      </c>
      <c r="AQ2059" s="75" t="s">
        <v>1365</v>
      </c>
      <c r="AR2059" s="75" t="s">
        <v>1267</v>
      </c>
    </row>
    <row r="2060" spans="1:44" x14ac:dyDescent="0.25">
      <c r="A2060" s="75" t="s">
        <v>3594</v>
      </c>
      <c r="B2060" s="75" t="s">
        <v>1269</v>
      </c>
      <c r="C2060" s="75" t="s">
        <v>1257</v>
      </c>
      <c r="D2060" s="75" t="s">
        <v>21</v>
      </c>
      <c r="E2060" s="75" t="s">
        <v>22</v>
      </c>
      <c r="F2060" s="75" t="s">
        <v>23</v>
      </c>
      <c r="G2060" s="75" t="s">
        <v>557</v>
      </c>
      <c r="H2060" s="75" t="s">
        <v>1540</v>
      </c>
      <c r="I2060" s="75" t="s">
        <v>1620</v>
      </c>
      <c r="J2060" s="75" t="s">
        <v>3518</v>
      </c>
      <c r="K2060" s="75" t="s">
        <v>1436</v>
      </c>
      <c r="L2060" s="75">
        <v>5.7566767322229788</v>
      </c>
      <c r="M2060" s="75">
        <v>2.1</v>
      </c>
      <c r="N2060" s="75">
        <v>5.1542279797979802</v>
      </c>
      <c r="O2060" s="75" t="s">
        <v>3591</v>
      </c>
      <c r="Q2060" s="75" t="s">
        <v>1259</v>
      </c>
      <c r="R2060" s="75" t="s">
        <v>1540</v>
      </c>
      <c r="T2060" s="75">
        <v>2.11</v>
      </c>
      <c r="U2060" s="75">
        <v>30</v>
      </c>
      <c r="V2060" s="75">
        <v>45200</v>
      </c>
      <c r="W2060" s="75">
        <v>45930</v>
      </c>
      <c r="X2060" s="75" t="s">
        <v>4682</v>
      </c>
      <c r="AD2060" s="75" t="s">
        <v>1331</v>
      </c>
      <c r="AG2060" s="75">
        <v>7.7510595431451543E-4</v>
      </c>
      <c r="AH2060" s="75">
        <v>8.0880491723901574E-4</v>
      </c>
      <c r="AI2060" s="75">
        <v>2.0096134543013466</v>
      </c>
      <c r="AJ2060" s="75" t="s">
        <v>26</v>
      </c>
      <c r="AK2060" s="75">
        <v>2.3257742002140862</v>
      </c>
      <c r="AL2060" s="75">
        <v>1.7837983842787502E-3</v>
      </c>
      <c r="AN2060" s="75">
        <v>20</v>
      </c>
      <c r="AO2060" s="75" t="s">
        <v>1266</v>
      </c>
      <c r="AP2060" s="75" t="s">
        <v>1267</v>
      </c>
      <c r="AQ2060" s="75" t="s">
        <v>1365</v>
      </c>
      <c r="AR2060" s="75" t="s">
        <v>1267</v>
      </c>
    </row>
    <row r="2061" spans="1:44" x14ac:dyDescent="0.25">
      <c r="A2061" s="75" t="s">
        <v>3595</v>
      </c>
      <c r="B2061" s="75" t="s">
        <v>1269</v>
      </c>
      <c r="C2061" s="75" t="s">
        <v>1257</v>
      </c>
      <c r="D2061" s="75" t="s">
        <v>21</v>
      </c>
      <c r="E2061" s="75" t="s">
        <v>22</v>
      </c>
      <c r="F2061" s="75" t="s">
        <v>23</v>
      </c>
      <c r="G2061" s="75" t="s">
        <v>557</v>
      </c>
      <c r="H2061" s="75" t="s">
        <v>1540</v>
      </c>
      <c r="I2061" s="75" t="s">
        <v>1620</v>
      </c>
      <c r="J2061" s="75" t="s">
        <v>3518</v>
      </c>
      <c r="K2061" s="75" t="s">
        <v>1446</v>
      </c>
      <c r="L2061" s="75">
        <v>7.8322505067873811</v>
      </c>
      <c r="M2061" s="75">
        <v>2.1</v>
      </c>
      <c r="N2061" s="75">
        <v>7.0125884402895062</v>
      </c>
      <c r="O2061" s="75" t="s">
        <v>3593</v>
      </c>
      <c r="Q2061" s="75" t="s">
        <v>1259</v>
      </c>
      <c r="R2061" s="75" t="s">
        <v>1540</v>
      </c>
      <c r="T2061" s="75">
        <v>2.11</v>
      </c>
      <c r="U2061" s="75">
        <v>30</v>
      </c>
      <c r="V2061" s="75">
        <v>45200</v>
      </c>
      <c r="W2061" s="75">
        <v>45930</v>
      </c>
      <c r="X2061" s="75" t="s">
        <v>4682</v>
      </c>
      <c r="AD2061" s="75" t="s">
        <v>1331</v>
      </c>
      <c r="AG2061" s="75">
        <v>1.0554123611958568E-3</v>
      </c>
      <c r="AH2061" s="75">
        <v>1.101298090536502E-3</v>
      </c>
      <c r="AI2061" s="75">
        <v>2.7363625180390736</v>
      </c>
      <c r="AJ2061" s="75" t="s">
        <v>26</v>
      </c>
      <c r="AK2061" s="75">
        <v>-4.5785938139871449</v>
      </c>
      <c r="AL2061" s="75">
        <v>2.428884534004068E-3</v>
      </c>
      <c r="AN2061" s="75">
        <v>20</v>
      </c>
      <c r="AO2061" s="75" t="s">
        <v>1266</v>
      </c>
      <c r="AP2061" s="75" t="s">
        <v>1267</v>
      </c>
      <c r="AQ2061" s="75" t="s">
        <v>1365</v>
      </c>
      <c r="AR2061" s="75" t="s">
        <v>1267</v>
      </c>
    </row>
    <row r="2062" spans="1:44" x14ac:dyDescent="0.25">
      <c r="A2062" s="75" t="s">
        <v>3596</v>
      </c>
      <c r="B2062" s="75" t="s">
        <v>1271</v>
      </c>
      <c r="C2062" s="75" t="s">
        <v>1257</v>
      </c>
      <c r="D2062" s="75" t="s">
        <v>21</v>
      </c>
      <c r="E2062" s="75" t="s">
        <v>22</v>
      </c>
      <c r="F2062" s="75" t="s">
        <v>23</v>
      </c>
      <c r="G2062" s="75" t="s">
        <v>557</v>
      </c>
      <c r="H2062" s="75" t="s">
        <v>1540</v>
      </c>
      <c r="I2062" s="75" t="s">
        <v>1620</v>
      </c>
      <c r="J2062" s="75" t="s">
        <v>3518</v>
      </c>
      <c r="K2062" s="75" t="s">
        <v>1436</v>
      </c>
      <c r="L2062" s="75">
        <v>5.8734115806798854</v>
      </c>
      <c r="M2062" s="75">
        <v>2.6</v>
      </c>
      <c r="N2062" s="75">
        <v>5.258746272229823</v>
      </c>
      <c r="O2062" s="75" t="s">
        <v>3591</v>
      </c>
      <c r="Q2062" s="75" t="s">
        <v>1259</v>
      </c>
      <c r="R2062" s="75" t="s">
        <v>1540</v>
      </c>
      <c r="T2062" s="75">
        <v>2.11</v>
      </c>
      <c r="U2062" s="75">
        <v>30</v>
      </c>
      <c r="V2062" s="75">
        <v>45200</v>
      </c>
      <c r="W2062" s="75">
        <v>45930</v>
      </c>
      <c r="X2062" s="75" t="s">
        <v>4682</v>
      </c>
      <c r="AD2062" s="75" t="s">
        <v>1331</v>
      </c>
      <c r="AG2062" s="75">
        <v>7.9238695139401279E-4</v>
      </c>
      <c r="AH2062" s="75">
        <v>8.2683723312420502E-4</v>
      </c>
      <c r="AI2062" s="75">
        <v>2.0544178117461467</v>
      </c>
      <c r="AJ2062" s="75" t="s">
        <v>26</v>
      </c>
      <c r="AK2062" s="75">
        <v>1.7588244535895978</v>
      </c>
      <c r="AL2062" s="75">
        <v>1.8235681918741453E-3</v>
      </c>
      <c r="AN2062" s="75">
        <v>20</v>
      </c>
      <c r="AO2062" s="75" t="s">
        <v>1266</v>
      </c>
      <c r="AP2062" s="75" t="s">
        <v>1267</v>
      </c>
      <c r="AQ2062" s="75" t="s">
        <v>1365</v>
      </c>
      <c r="AR2062" s="75" t="s">
        <v>1267</v>
      </c>
    </row>
    <row r="2063" spans="1:44" x14ac:dyDescent="0.25">
      <c r="A2063" s="75" t="s">
        <v>3597</v>
      </c>
      <c r="B2063" s="75" t="s">
        <v>1271</v>
      </c>
      <c r="C2063" s="75" t="s">
        <v>1257</v>
      </c>
      <c r="D2063" s="75" t="s">
        <v>21</v>
      </c>
      <c r="E2063" s="75" t="s">
        <v>22</v>
      </c>
      <c r="F2063" s="75" t="s">
        <v>23</v>
      </c>
      <c r="G2063" s="75" t="s">
        <v>557</v>
      </c>
      <c r="H2063" s="75" t="s">
        <v>1540</v>
      </c>
      <c r="I2063" s="75" t="s">
        <v>1620</v>
      </c>
      <c r="J2063" s="75" t="s">
        <v>3518</v>
      </c>
      <c r="K2063" s="75" t="s">
        <v>1446</v>
      </c>
      <c r="L2063" s="75">
        <v>7.8463819140084547</v>
      </c>
      <c r="M2063" s="75">
        <v>2.6</v>
      </c>
      <c r="N2063" s="75">
        <v>7.0252409649805445</v>
      </c>
      <c r="O2063" s="75" t="s">
        <v>3593</v>
      </c>
      <c r="Q2063" s="75" t="s">
        <v>1259</v>
      </c>
      <c r="R2063" s="75" t="s">
        <v>1540</v>
      </c>
      <c r="T2063" s="75">
        <v>2.11</v>
      </c>
      <c r="U2063" s="75">
        <v>30</v>
      </c>
      <c r="V2063" s="75">
        <v>45200</v>
      </c>
      <c r="W2063" s="75">
        <v>45930</v>
      </c>
      <c r="X2063" s="75" t="s">
        <v>4682</v>
      </c>
      <c r="AD2063" s="75" t="s">
        <v>1331</v>
      </c>
      <c r="AG2063" s="75">
        <v>1.0579391864325154E-3</v>
      </c>
      <c r="AH2063" s="75">
        <v>1.1039347735151803E-3</v>
      </c>
      <c r="AI2063" s="75">
        <v>2.7429138055940094</v>
      </c>
      <c r="AJ2063" s="75" t="s">
        <v>26</v>
      </c>
      <c r="AK2063" s="75">
        <v>-4.6241939861727133</v>
      </c>
      <c r="AL2063" s="75">
        <v>2.4346996703082297E-3</v>
      </c>
      <c r="AN2063" s="75">
        <v>20</v>
      </c>
      <c r="AO2063" s="75" t="s">
        <v>1266</v>
      </c>
      <c r="AP2063" s="75" t="s">
        <v>1267</v>
      </c>
      <c r="AQ2063" s="75" t="s">
        <v>1365</v>
      </c>
      <c r="AR2063" s="75" t="s">
        <v>1267</v>
      </c>
    </row>
    <row r="2064" spans="1:44" x14ac:dyDescent="0.25">
      <c r="A2064" s="75" t="s">
        <v>3598</v>
      </c>
      <c r="B2064" s="75" t="s">
        <v>1256</v>
      </c>
      <c r="C2064" s="75" t="s">
        <v>1257</v>
      </c>
      <c r="D2064" s="75" t="s">
        <v>21</v>
      </c>
      <c r="E2064" s="75" t="s">
        <v>22</v>
      </c>
      <c r="F2064" s="75" t="s">
        <v>23</v>
      </c>
      <c r="G2064" s="75" t="s">
        <v>557</v>
      </c>
      <c r="H2064" s="75" t="s">
        <v>1557</v>
      </c>
      <c r="I2064" s="75" t="s">
        <v>1620</v>
      </c>
      <c r="J2064" s="75" t="s">
        <v>3518</v>
      </c>
      <c r="K2064" s="75" t="s">
        <v>1436</v>
      </c>
      <c r="L2064" s="75">
        <v>4.8214573947076715</v>
      </c>
      <c r="M2064" s="75">
        <v>1.8</v>
      </c>
      <c r="N2064" s="75">
        <v>4.3168813819444436</v>
      </c>
      <c r="O2064" s="75" t="s">
        <v>3599</v>
      </c>
      <c r="Q2064" s="75" t="s">
        <v>1259</v>
      </c>
      <c r="R2064" s="75" t="s">
        <v>1557</v>
      </c>
      <c r="T2064" s="75">
        <v>2.11</v>
      </c>
      <c r="U2064" s="75">
        <v>30</v>
      </c>
      <c r="V2064" s="75">
        <v>45200</v>
      </c>
      <c r="W2064" s="75">
        <v>45930</v>
      </c>
      <c r="X2064" s="75" t="s">
        <v>4682</v>
      </c>
      <c r="AD2064" s="75" t="s">
        <v>1331</v>
      </c>
      <c r="AG2064" s="75">
        <v>6.4996741488323518E-4</v>
      </c>
      <c r="AH2064" s="75">
        <v>6.782257809741705E-4</v>
      </c>
      <c r="AI2064" s="75">
        <v>1.6851673691011329</v>
      </c>
      <c r="AJ2064" s="75" t="s">
        <v>26</v>
      </c>
      <c r="AK2064" s="75">
        <v>7.3308721516287774</v>
      </c>
      <c r="AL2064" s="75">
        <v>1.4958094671429858E-3</v>
      </c>
      <c r="AN2064" s="75">
        <v>20</v>
      </c>
      <c r="AO2064" s="75" t="s">
        <v>1266</v>
      </c>
      <c r="AP2064" s="75" t="s">
        <v>1267</v>
      </c>
      <c r="AQ2064" s="75" t="s">
        <v>1365</v>
      </c>
      <c r="AR2064" s="75" t="s">
        <v>1267</v>
      </c>
    </row>
    <row r="2065" spans="1:44" x14ac:dyDescent="0.25">
      <c r="A2065" s="75" t="s">
        <v>3600</v>
      </c>
      <c r="B2065" s="75" t="s">
        <v>1256</v>
      </c>
      <c r="C2065" s="75" t="s">
        <v>1257</v>
      </c>
      <c r="D2065" s="75" t="s">
        <v>21</v>
      </c>
      <c r="E2065" s="75" t="s">
        <v>22</v>
      </c>
      <c r="F2065" s="75" t="s">
        <v>23</v>
      </c>
      <c r="G2065" s="75" t="s">
        <v>557</v>
      </c>
      <c r="H2065" s="75" t="s">
        <v>1557</v>
      </c>
      <c r="I2065" s="75" t="s">
        <v>1620</v>
      </c>
      <c r="J2065" s="75" t="s">
        <v>3518</v>
      </c>
      <c r="K2065" s="75" t="s">
        <v>1446</v>
      </c>
      <c r="L2065" s="75">
        <v>6.4165572723033035</v>
      </c>
      <c r="M2065" s="75">
        <v>1.8</v>
      </c>
      <c r="N2065" s="75">
        <v>5.7450505847860542</v>
      </c>
      <c r="O2065" s="75" t="s">
        <v>3601</v>
      </c>
      <c r="Q2065" s="75" t="s">
        <v>1259</v>
      </c>
      <c r="R2065" s="75" t="s">
        <v>1557</v>
      </c>
      <c r="T2065" s="75">
        <v>2.11</v>
      </c>
      <c r="U2065" s="75">
        <v>30</v>
      </c>
      <c r="V2065" s="75">
        <v>45200</v>
      </c>
      <c r="W2065" s="75">
        <v>45930</v>
      </c>
      <c r="X2065" s="75" t="s">
        <v>4682</v>
      </c>
      <c r="AD2065" s="75" t="s">
        <v>1331</v>
      </c>
      <c r="AG2065" s="75">
        <v>8.6504527199610223E-4</v>
      </c>
      <c r="AH2065" s="75">
        <v>9.0265448966079089E-4</v>
      </c>
      <c r="AI2065" s="75">
        <v>2.2427986877233304</v>
      </c>
      <c r="AJ2065" s="75" t="s">
        <v>26</v>
      </c>
      <c r="AK2065" s="75">
        <v>-0.37708757045127977</v>
      </c>
      <c r="AL2065" s="75">
        <v>1.9907811956873288E-3</v>
      </c>
      <c r="AN2065" s="75">
        <v>20</v>
      </c>
      <c r="AO2065" s="75" t="s">
        <v>1266</v>
      </c>
      <c r="AP2065" s="75" t="s">
        <v>1267</v>
      </c>
      <c r="AQ2065" s="75" t="s">
        <v>1365</v>
      </c>
      <c r="AR2065" s="75" t="s">
        <v>1267</v>
      </c>
    </row>
    <row r="2066" spans="1:44" x14ac:dyDescent="0.25">
      <c r="A2066" s="75" t="s">
        <v>3602</v>
      </c>
      <c r="B2066" s="75" t="s">
        <v>1269</v>
      </c>
      <c r="C2066" s="75" t="s">
        <v>1257</v>
      </c>
      <c r="D2066" s="75" t="s">
        <v>21</v>
      </c>
      <c r="E2066" s="75" t="s">
        <v>22</v>
      </c>
      <c r="F2066" s="75" t="s">
        <v>23</v>
      </c>
      <c r="G2066" s="75" t="s">
        <v>557</v>
      </c>
      <c r="H2066" s="75" t="s">
        <v>1557</v>
      </c>
      <c r="I2066" s="75" t="s">
        <v>1620</v>
      </c>
      <c r="J2066" s="75" t="s">
        <v>3518</v>
      </c>
      <c r="K2066" s="75" t="s">
        <v>1436</v>
      </c>
      <c r="L2066" s="75">
        <v>6.2393794395832902</v>
      </c>
      <c r="M2066" s="75">
        <v>2.1</v>
      </c>
      <c r="N2066" s="75">
        <v>5.5864147979797982</v>
      </c>
      <c r="O2066" s="75" t="s">
        <v>3599</v>
      </c>
      <c r="Q2066" s="75" t="s">
        <v>1259</v>
      </c>
      <c r="R2066" s="75" t="s">
        <v>1557</v>
      </c>
      <c r="T2066" s="75">
        <v>2.11</v>
      </c>
      <c r="U2066" s="75">
        <v>30</v>
      </c>
      <c r="V2066" s="75">
        <v>45200</v>
      </c>
      <c r="W2066" s="75">
        <v>45930</v>
      </c>
      <c r="X2066" s="75" t="s">
        <v>4682</v>
      </c>
      <c r="AD2066" s="75" t="s">
        <v>1331</v>
      </c>
      <c r="AG2066" s="75">
        <v>8.4009931073219244E-4</v>
      </c>
      <c r="AH2066" s="75">
        <v>8.7662396309446126E-4</v>
      </c>
      <c r="AI2066" s="75">
        <v>2.1781214147551871</v>
      </c>
      <c r="AJ2066" s="75" t="s">
        <v>26</v>
      </c>
      <c r="AK2066" s="75">
        <v>0.31459197935310634</v>
      </c>
      <c r="AL2066" s="75">
        <v>1.9333715407244846E-3</v>
      </c>
      <c r="AN2066" s="75">
        <v>20</v>
      </c>
      <c r="AO2066" s="75" t="s">
        <v>1266</v>
      </c>
      <c r="AP2066" s="75" t="s">
        <v>1267</v>
      </c>
      <c r="AQ2066" s="75" t="s">
        <v>1365</v>
      </c>
      <c r="AR2066" s="75" t="s">
        <v>1267</v>
      </c>
    </row>
    <row r="2067" spans="1:44" x14ac:dyDescent="0.25">
      <c r="A2067" s="75" t="s">
        <v>3603</v>
      </c>
      <c r="B2067" s="75" t="s">
        <v>1269</v>
      </c>
      <c r="C2067" s="75" t="s">
        <v>1257</v>
      </c>
      <c r="D2067" s="75" t="s">
        <v>21</v>
      </c>
      <c r="E2067" s="75" t="s">
        <v>22</v>
      </c>
      <c r="F2067" s="75" t="s">
        <v>23</v>
      </c>
      <c r="G2067" s="75" t="s">
        <v>557</v>
      </c>
      <c r="H2067" s="75" t="s">
        <v>1557</v>
      </c>
      <c r="I2067" s="75" t="s">
        <v>1620</v>
      </c>
      <c r="J2067" s="75" t="s">
        <v>3518</v>
      </c>
      <c r="K2067" s="75" t="s">
        <v>1446</v>
      </c>
      <c r="L2067" s="75">
        <v>8.4970999286885878</v>
      </c>
      <c r="M2067" s="75">
        <v>2.1</v>
      </c>
      <c r="N2067" s="75">
        <v>7.6078599227985535</v>
      </c>
      <c r="O2067" s="75" t="s">
        <v>3601</v>
      </c>
      <c r="Q2067" s="75" t="s">
        <v>1259</v>
      </c>
      <c r="R2067" s="75" t="s">
        <v>1557</v>
      </c>
      <c r="T2067" s="75">
        <v>2.11</v>
      </c>
      <c r="U2067" s="75">
        <v>30</v>
      </c>
      <c r="V2067" s="75">
        <v>45200</v>
      </c>
      <c r="W2067" s="75">
        <v>45930</v>
      </c>
      <c r="X2067" s="75" t="s">
        <v>4682</v>
      </c>
      <c r="AD2067" s="75" t="s">
        <v>1331</v>
      </c>
      <c r="AG2067" s="75">
        <v>1.1450022303656916E-3</v>
      </c>
      <c r="AH2067" s="75">
        <v>1.1947830216172404E-3</v>
      </c>
      <c r="AI2067" s="75">
        <v>2.9686417379968426</v>
      </c>
      <c r="AJ2067" s="75" t="s">
        <v>26</v>
      </c>
      <c r="AK2067" s="75">
        <v>-6.072435417505587</v>
      </c>
      <c r="AL2067" s="75">
        <v>2.6350631383398175E-3</v>
      </c>
      <c r="AN2067" s="75">
        <v>20</v>
      </c>
      <c r="AO2067" s="75" t="s">
        <v>1266</v>
      </c>
      <c r="AP2067" s="75" t="s">
        <v>1267</v>
      </c>
      <c r="AQ2067" s="75" t="s">
        <v>1365</v>
      </c>
      <c r="AR2067" s="75" t="s">
        <v>1267</v>
      </c>
    </row>
    <row r="2068" spans="1:44" x14ac:dyDescent="0.25">
      <c r="A2068" s="75" t="s">
        <v>3604</v>
      </c>
      <c r="B2068" s="75" t="s">
        <v>1271</v>
      </c>
      <c r="C2068" s="75" t="s">
        <v>1257</v>
      </c>
      <c r="D2068" s="75" t="s">
        <v>21</v>
      </c>
      <c r="E2068" s="75" t="s">
        <v>22</v>
      </c>
      <c r="F2068" s="75" t="s">
        <v>23</v>
      </c>
      <c r="G2068" s="75" t="s">
        <v>557</v>
      </c>
      <c r="H2068" s="75" t="s">
        <v>1557</v>
      </c>
      <c r="I2068" s="75" t="s">
        <v>1620</v>
      </c>
      <c r="J2068" s="75" t="s">
        <v>3518</v>
      </c>
      <c r="K2068" s="75" t="s">
        <v>1436</v>
      </c>
      <c r="L2068" s="75">
        <v>6.4352161666579608</v>
      </c>
      <c r="M2068" s="75">
        <v>2.6</v>
      </c>
      <c r="N2068" s="75">
        <v>5.7617567852257183</v>
      </c>
      <c r="O2068" s="75" t="s">
        <v>3599</v>
      </c>
      <c r="Q2068" s="75" t="s">
        <v>1259</v>
      </c>
      <c r="R2068" s="75" t="s">
        <v>1557</v>
      </c>
      <c r="T2068" s="75">
        <v>2.11</v>
      </c>
      <c r="U2068" s="75">
        <v>30</v>
      </c>
      <c r="V2068" s="75">
        <v>45200</v>
      </c>
      <c r="W2068" s="75">
        <v>45930</v>
      </c>
      <c r="X2068" s="75" t="s">
        <v>4682</v>
      </c>
      <c r="AD2068" s="75" t="s">
        <v>1331</v>
      </c>
      <c r="AG2068" s="75">
        <v>8.6818048587517925E-4</v>
      </c>
      <c r="AH2068" s="75">
        <v>9.0592601194478114E-4</v>
      </c>
      <c r="AI2068" s="75">
        <v>2.2509273415653435</v>
      </c>
      <c r="AJ2068" s="75" t="s">
        <v>26</v>
      </c>
      <c r="AK2068" s="75">
        <v>-0.46120625515167185</v>
      </c>
      <c r="AL2068" s="75">
        <v>1.9979964537055858E-3</v>
      </c>
      <c r="AN2068" s="75">
        <v>20</v>
      </c>
      <c r="AO2068" s="75" t="s">
        <v>1266</v>
      </c>
      <c r="AP2068" s="75" t="s">
        <v>1267</v>
      </c>
      <c r="AQ2068" s="75" t="s">
        <v>1365</v>
      </c>
      <c r="AR2068" s="75" t="s">
        <v>1267</v>
      </c>
    </row>
    <row r="2069" spans="1:44" x14ac:dyDescent="0.25">
      <c r="A2069" s="75" t="s">
        <v>3605</v>
      </c>
      <c r="B2069" s="75" t="s">
        <v>1271</v>
      </c>
      <c r="C2069" s="75" t="s">
        <v>1257</v>
      </c>
      <c r="D2069" s="75" t="s">
        <v>21</v>
      </c>
      <c r="E2069" s="75" t="s">
        <v>22</v>
      </c>
      <c r="F2069" s="75" t="s">
        <v>23</v>
      </c>
      <c r="G2069" s="75" t="s">
        <v>557</v>
      </c>
      <c r="H2069" s="75" t="s">
        <v>1557</v>
      </c>
      <c r="I2069" s="75" t="s">
        <v>1620</v>
      </c>
      <c r="J2069" s="75" t="s">
        <v>3518</v>
      </c>
      <c r="K2069" s="75" t="s">
        <v>1446</v>
      </c>
      <c r="L2069" s="75">
        <v>8.5886072301984431</v>
      </c>
      <c r="M2069" s="75">
        <v>2.6</v>
      </c>
      <c r="N2069" s="75">
        <v>7.6897907859922174</v>
      </c>
      <c r="O2069" s="75" t="s">
        <v>3601</v>
      </c>
      <c r="Q2069" s="75" t="s">
        <v>1259</v>
      </c>
      <c r="R2069" s="75" t="s">
        <v>1557</v>
      </c>
      <c r="T2069" s="75">
        <v>2.11</v>
      </c>
      <c r="U2069" s="75">
        <v>30</v>
      </c>
      <c r="V2069" s="75">
        <v>45200</v>
      </c>
      <c r="W2069" s="75">
        <v>45930</v>
      </c>
      <c r="X2069" s="75" t="s">
        <v>4682</v>
      </c>
      <c r="AD2069" s="75" t="s">
        <v>1331</v>
      </c>
      <c r="AG2069" s="75">
        <v>1.1580145148788344E-3</v>
      </c>
      <c r="AH2069" s="75">
        <v>1.2083610358747242E-3</v>
      </c>
      <c r="AI2069" s="75">
        <v>3.0023786250420907</v>
      </c>
      <c r="AJ2069" s="75" t="s">
        <v>26</v>
      </c>
      <c r="AK2069" s="75">
        <v>-6.2701812647901036</v>
      </c>
      <c r="AL2069" s="75">
        <v>2.6650090985806301E-3</v>
      </c>
      <c r="AN2069" s="75">
        <v>20</v>
      </c>
      <c r="AO2069" s="75" t="s">
        <v>1266</v>
      </c>
      <c r="AP2069" s="75" t="s">
        <v>1267</v>
      </c>
      <c r="AQ2069" s="75" t="s">
        <v>1365</v>
      </c>
      <c r="AR2069" s="75" t="s">
        <v>1267</v>
      </c>
    </row>
    <row r="2070" spans="1:44" x14ac:dyDescent="0.25">
      <c r="A2070" s="75" t="s">
        <v>3606</v>
      </c>
      <c r="B2070" s="75" t="s">
        <v>1256</v>
      </c>
      <c r="C2070" s="75" t="s">
        <v>1257</v>
      </c>
      <c r="D2070" s="75" t="s">
        <v>21</v>
      </c>
      <c r="E2070" s="75" t="s">
        <v>22</v>
      </c>
      <c r="F2070" s="75" t="s">
        <v>23</v>
      </c>
      <c r="G2070" s="75" t="s">
        <v>557</v>
      </c>
      <c r="H2070" s="75" t="s">
        <v>1574</v>
      </c>
      <c r="I2070" s="75" t="s">
        <v>1620</v>
      </c>
      <c r="J2070" s="75" t="s">
        <v>3518</v>
      </c>
      <c r="K2070" s="75" t="s">
        <v>1436</v>
      </c>
      <c r="L2070" s="75">
        <v>1.4958568405710291</v>
      </c>
      <c r="M2070" s="75">
        <v>1.8</v>
      </c>
      <c r="N2070" s="75">
        <v>1.3440839467592591</v>
      </c>
      <c r="O2070" s="75" t="s">
        <v>3607</v>
      </c>
      <c r="Q2070" s="75" t="s">
        <v>1259</v>
      </c>
      <c r="R2070" s="75" t="s">
        <v>1574</v>
      </c>
      <c r="T2070" s="75">
        <v>2.11</v>
      </c>
      <c r="U2070" s="75">
        <v>30</v>
      </c>
      <c r="V2070" s="75">
        <v>45200</v>
      </c>
      <c r="W2070" s="75">
        <v>45930</v>
      </c>
      <c r="X2070" s="75" t="s">
        <v>4682</v>
      </c>
      <c r="AD2070" s="75" t="s">
        <v>1331</v>
      </c>
      <c r="AG2070" s="75">
        <v>1.2506821495206316E-4</v>
      </c>
      <c r="AH2070" s="75">
        <v>1.3024743861259774E-4</v>
      </c>
      <c r="AI2070" s="75">
        <v>0.44720150229997757</v>
      </c>
      <c r="AJ2070" s="75" t="s">
        <v>1267</v>
      </c>
      <c r="AK2070" s="75">
        <v>84.255522837885039</v>
      </c>
      <c r="AL2070" s="75">
        <v>4.6407478910272666E-4</v>
      </c>
      <c r="AN2070" s="75">
        <v>20</v>
      </c>
      <c r="AO2070" s="75" t="s">
        <v>1266</v>
      </c>
      <c r="AP2070" s="75" t="s">
        <v>1267</v>
      </c>
      <c r="AQ2070" s="75" t="s">
        <v>1365</v>
      </c>
      <c r="AR2070" s="75" t="s">
        <v>1267</v>
      </c>
    </row>
    <row r="2071" spans="1:44" x14ac:dyDescent="0.25">
      <c r="A2071" s="75" t="s">
        <v>3608</v>
      </c>
      <c r="B2071" s="75" t="s">
        <v>1256</v>
      </c>
      <c r="C2071" s="75" t="s">
        <v>1257</v>
      </c>
      <c r="D2071" s="75" t="s">
        <v>21</v>
      </c>
      <c r="E2071" s="75" t="s">
        <v>22</v>
      </c>
      <c r="F2071" s="75" t="s">
        <v>23</v>
      </c>
      <c r="G2071" s="75" t="s">
        <v>557</v>
      </c>
      <c r="H2071" s="75" t="s">
        <v>1574</v>
      </c>
      <c r="I2071" s="75" t="s">
        <v>1620</v>
      </c>
      <c r="J2071" s="75" t="s">
        <v>3518</v>
      </c>
      <c r="K2071" s="75" t="s">
        <v>1446</v>
      </c>
      <c r="L2071" s="75">
        <v>2.0009864896514737</v>
      </c>
      <c r="M2071" s="75">
        <v>1.8</v>
      </c>
      <c r="N2071" s="75">
        <v>1.7979620412044375</v>
      </c>
      <c r="O2071" s="75" t="s">
        <v>3609</v>
      </c>
      <c r="Q2071" s="75" t="s">
        <v>1259</v>
      </c>
      <c r="R2071" s="75" t="s">
        <v>1574</v>
      </c>
      <c r="T2071" s="75">
        <v>2.11</v>
      </c>
      <c r="U2071" s="75">
        <v>30</v>
      </c>
      <c r="V2071" s="75">
        <v>45200</v>
      </c>
      <c r="W2071" s="75">
        <v>45930</v>
      </c>
      <c r="X2071" s="75" t="s">
        <v>4682</v>
      </c>
      <c r="AD2071" s="75" t="s">
        <v>1331</v>
      </c>
      <c r="AG2071" s="75">
        <v>1.6731103532011742E-4</v>
      </c>
      <c r="AH2071" s="75">
        <v>1.742395844573272E-4</v>
      </c>
      <c r="AI2071" s="75">
        <v>0.59824749537841559</v>
      </c>
      <c r="AJ2071" s="75" t="s">
        <v>1267</v>
      </c>
      <c r="AK2071" s="75">
        <v>59.026571797137699</v>
      </c>
      <c r="AL2071" s="75">
        <v>6.2081987386245559E-4</v>
      </c>
      <c r="AN2071" s="75">
        <v>20</v>
      </c>
      <c r="AO2071" s="75" t="s">
        <v>1266</v>
      </c>
      <c r="AP2071" s="75" t="s">
        <v>1267</v>
      </c>
      <c r="AQ2071" s="75" t="s">
        <v>1365</v>
      </c>
      <c r="AR2071" s="75" t="s">
        <v>1267</v>
      </c>
    </row>
    <row r="2072" spans="1:44" x14ac:dyDescent="0.25">
      <c r="A2072" s="75" t="s">
        <v>3610</v>
      </c>
      <c r="B2072" s="75" t="s">
        <v>1269</v>
      </c>
      <c r="C2072" s="75" t="s">
        <v>1257</v>
      </c>
      <c r="D2072" s="75" t="s">
        <v>21</v>
      </c>
      <c r="E2072" s="75" t="s">
        <v>22</v>
      </c>
      <c r="F2072" s="75" t="s">
        <v>23</v>
      </c>
      <c r="G2072" s="75" t="s">
        <v>557</v>
      </c>
      <c r="H2072" s="75" t="s">
        <v>1574</v>
      </c>
      <c r="I2072" s="75" t="s">
        <v>1620</v>
      </c>
      <c r="J2072" s="75" t="s">
        <v>3518</v>
      </c>
      <c r="K2072" s="75" t="s">
        <v>1436</v>
      </c>
      <c r="L2072" s="75">
        <v>2.6899755805745733</v>
      </c>
      <c r="M2072" s="75">
        <v>2.1</v>
      </c>
      <c r="N2072" s="75">
        <v>2.417044797979798</v>
      </c>
      <c r="O2072" s="75" t="s">
        <v>3607</v>
      </c>
      <c r="Q2072" s="75" t="s">
        <v>1259</v>
      </c>
      <c r="R2072" s="75" t="s">
        <v>1574</v>
      </c>
      <c r="T2072" s="75">
        <v>2.11</v>
      </c>
      <c r="U2072" s="75">
        <v>30</v>
      </c>
      <c r="V2072" s="75">
        <v>45200</v>
      </c>
      <c r="W2072" s="75">
        <v>45930</v>
      </c>
      <c r="X2072" s="75" t="s">
        <v>4682</v>
      </c>
      <c r="AD2072" s="75" t="s">
        <v>1331</v>
      </c>
      <c r="AG2072" s="75">
        <v>2.2463697226962897E-4</v>
      </c>
      <c r="AH2072" s="75">
        <v>2.33939456695873E-4</v>
      </c>
      <c r="AI2072" s="75">
        <v>0.80322559580466202</v>
      </c>
      <c r="AJ2072" s="75" t="s">
        <v>1267</v>
      </c>
      <c r="AK2072" s="75">
        <v>39.964804490323147</v>
      </c>
      <c r="AL2072" s="75">
        <v>8.3353196949888524E-4</v>
      </c>
      <c r="AN2072" s="75">
        <v>20</v>
      </c>
      <c r="AO2072" s="75" t="s">
        <v>1266</v>
      </c>
      <c r="AP2072" s="75" t="s">
        <v>1267</v>
      </c>
      <c r="AQ2072" s="75" t="s">
        <v>1365</v>
      </c>
      <c r="AR2072" s="75" t="s">
        <v>1267</v>
      </c>
    </row>
    <row r="2073" spans="1:44" x14ac:dyDescent="0.25">
      <c r="A2073" s="75" t="s">
        <v>3611</v>
      </c>
      <c r="B2073" s="75" t="s">
        <v>1269</v>
      </c>
      <c r="C2073" s="75" t="s">
        <v>1257</v>
      </c>
      <c r="D2073" s="75" t="s">
        <v>21</v>
      </c>
      <c r="E2073" s="75" t="s">
        <v>22</v>
      </c>
      <c r="F2073" s="75" t="s">
        <v>23</v>
      </c>
      <c r="G2073" s="75" t="s">
        <v>557</v>
      </c>
      <c r="H2073" s="75" t="s">
        <v>1574</v>
      </c>
      <c r="I2073" s="75" t="s">
        <v>1620</v>
      </c>
      <c r="J2073" s="75" t="s">
        <v>3518</v>
      </c>
      <c r="K2073" s="75" t="s">
        <v>1446</v>
      </c>
      <c r="L2073" s="75">
        <v>3.667927270299987</v>
      </c>
      <c r="M2073" s="75">
        <v>2.1</v>
      </c>
      <c r="N2073" s="75">
        <v>3.2957713787696026</v>
      </c>
      <c r="O2073" s="75" t="s">
        <v>3609</v>
      </c>
      <c r="Q2073" s="75" t="s">
        <v>1259</v>
      </c>
      <c r="R2073" s="75" t="s">
        <v>1574</v>
      </c>
      <c r="T2073" s="75">
        <v>2.11</v>
      </c>
      <c r="U2073" s="75">
        <v>30</v>
      </c>
      <c r="V2073" s="75">
        <v>45200</v>
      </c>
      <c r="W2073" s="75">
        <v>45930</v>
      </c>
      <c r="X2073" s="75" t="s">
        <v>4682</v>
      </c>
      <c r="AD2073" s="75" t="s">
        <v>1331</v>
      </c>
      <c r="AG2073" s="75">
        <v>3.0654906163170797E-4</v>
      </c>
      <c r="AH2073" s="75">
        <v>3.1924362318538609E-4</v>
      </c>
      <c r="AI2073" s="75">
        <v>1.0961154354277187</v>
      </c>
      <c r="AJ2073" s="75" t="s">
        <v>26</v>
      </c>
      <c r="AK2073" s="75">
        <v>25.099130602189675</v>
      </c>
      <c r="AL2073" s="75">
        <v>1.1374727877974467E-3</v>
      </c>
      <c r="AN2073" s="75">
        <v>20</v>
      </c>
      <c r="AO2073" s="75" t="s">
        <v>1266</v>
      </c>
      <c r="AP2073" s="75" t="s">
        <v>1267</v>
      </c>
      <c r="AQ2073" s="75" t="s">
        <v>1365</v>
      </c>
      <c r="AR2073" s="75" t="s">
        <v>1267</v>
      </c>
    </row>
    <row r="2074" spans="1:44" x14ac:dyDescent="0.25">
      <c r="A2074" s="75" t="s">
        <v>3612</v>
      </c>
      <c r="B2074" s="75" t="s">
        <v>1271</v>
      </c>
      <c r="C2074" s="75" t="s">
        <v>1257</v>
      </c>
      <c r="D2074" s="75" t="s">
        <v>21</v>
      </c>
      <c r="E2074" s="75" t="s">
        <v>22</v>
      </c>
      <c r="F2074" s="75" t="s">
        <v>23</v>
      </c>
      <c r="G2074" s="75" t="s">
        <v>557</v>
      </c>
      <c r="H2074" s="75" t="s">
        <v>1574</v>
      </c>
      <c r="I2074" s="75" t="s">
        <v>1620</v>
      </c>
      <c r="J2074" s="75" t="s">
        <v>3518</v>
      </c>
      <c r="K2074" s="75" t="s">
        <v>1436</v>
      </c>
      <c r="L2074" s="75">
        <v>2.9856536607285702</v>
      </c>
      <c r="M2074" s="75">
        <v>2.6</v>
      </c>
      <c r="N2074" s="75">
        <v>2.6827227359781127</v>
      </c>
      <c r="O2074" s="75" t="s">
        <v>3607</v>
      </c>
      <c r="Q2074" s="75" t="s">
        <v>1259</v>
      </c>
      <c r="R2074" s="75" t="s">
        <v>1574</v>
      </c>
      <c r="T2074" s="75">
        <v>2.11</v>
      </c>
      <c r="U2074" s="75">
        <v>30</v>
      </c>
      <c r="V2074" s="75">
        <v>45200</v>
      </c>
      <c r="W2074" s="75">
        <v>45930</v>
      </c>
      <c r="X2074" s="75" t="s">
        <v>4682</v>
      </c>
      <c r="AD2074" s="75" t="s">
        <v>1331</v>
      </c>
      <c r="AG2074" s="75">
        <v>2.4982159461624947E-4</v>
      </c>
      <c r="AH2074" s="75">
        <v>2.6016700423327232E-4</v>
      </c>
      <c r="AI2074" s="75">
        <v>0.89327726043090661</v>
      </c>
      <c r="AJ2074" s="75" t="s">
        <v>1267</v>
      </c>
      <c r="AK2074" s="75">
        <v>34.356364784432586</v>
      </c>
      <c r="AL2074" s="75">
        <v>9.2698135876712886E-4</v>
      </c>
      <c r="AN2074" s="75">
        <v>20</v>
      </c>
      <c r="AO2074" s="75" t="s">
        <v>1266</v>
      </c>
      <c r="AP2074" s="75" t="s">
        <v>1267</v>
      </c>
      <c r="AQ2074" s="75" t="s">
        <v>1365</v>
      </c>
      <c r="AR2074" s="75" t="s">
        <v>1267</v>
      </c>
    </row>
    <row r="2075" spans="1:44" x14ac:dyDescent="0.25">
      <c r="A2075" s="75" t="s">
        <v>3613</v>
      </c>
      <c r="B2075" s="75" t="s">
        <v>1271</v>
      </c>
      <c r="C2075" s="75" t="s">
        <v>1257</v>
      </c>
      <c r="D2075" s="75" t="s">
        <v>21</v>
      </c>
      <c r="E2075" s="75" t="s">
        <v>22</v>
      </c>
      <c r="F2075" s="75" t="s">
        <v>23</v>
      </c>
      <c r="G2075" s="75" t="s">
        <v>557</v>
      </c>
      <c r="H2075" s="75" t="s">
        <v>1574</v>
      </c>
      <c r="I2075" s="75" t="s">
        <v>1620</v>
      </c>
      <c r="J2075" s="75" t="s">
        <v>3518</v>
      </c>
      <c r="K2075" s="75" t="s">
        <v>1446</v>
      </c>
      <c r="L2075" s="75">
        <v>3.9847311967950527</v>
      </c>
      <c r="M2075" s="75">
        <v>2.6</v>
      </c>
      <c r="N2075" s="75">
        <v>3.5804316887159535</v>
      </c>
      <c r="O2075" s="75" t="s">
        <v>3609</v>
      </c>
      <c r="Q2075" s="75" t="s">
        <v>1259</v>
      </c>
      <c r="R2075" s="75" t="s">
        <v>1574</v>
      </c>
      <c r="T2075" s="75">
        <v>2.11</v>
      </c>
      <c r="U2075" s="75">
        <v>30</v>
      </c>
      <c r="V2075" s="75">
        <v>45200</v>
      </c>
      <c r="W2075" s="75">
        <v>45930</v>
      </c>
      <c r="X2075" s="75" t="s">
        <v>4682</v>
      </c>
      <c r="AD2075" s="75" t="s">
        <v>1331</v>
      </c>
      <c r="AG2075" s="75">
        <v>3.3322222441358357E-4</v>
      </c>
      <c r="AH2075" s="75">
        <v>3.4702135338940111E-4</v>
      </c>
      <c r="AI2075" s="75">
        <v>1.191489615603861</v>
      </c>
      <c r="AJ2075" s="75" t="s">
        <v>26</v>
      </c>
      <c r="AK2075" s="75">
        <v>21.835820159502685</v>
      </c>
      <c r="AL2075" s="75">
        <v>1.2364455155800093E-3</v>
      </c>
      <c r="AN2075" s="75">
        <v>20</v>
      </c>
      <c r="AO2075" s="75" t="s">
        <v>1266</v>
      </c>
      <c r="AP2075" s="75" t="s">
        <v>1267</v>
      </c>
      <c r="AQ2075" s="75" t="s">
        <v>1365</v>
      </c>
      <c r="AR2075" s="75" t="s">
        <v>1267</v>
      </c>
    </row>
    <row r="2076" spans="1:44" x14ac:dyDescent="0.25">
      <c r="A2076" s="75" t="s">
        <v>3618</v>
      </c>
      <c r="B2076" s="75" t="s">
        <v>1273</v>
      </c>
      <c r="C2076" s="75" t="s">
        <v>1257</v>
      </c>
      <c r="D2076" s="75" t="s">
        <v>21</v>
      </c>
      <c r="E2076" s="75" t="s">
        <v>22</v>
      </c>
      <c r="F2076" s="75" t="s">
        <v>396</v>
      </c>
      <c r="G2076" s="75" t="s">
        <v>1069</v>
      </c>
      <c r="H2076" s="75" t="s">
        <v>1705</v>
      </c>
      <c r="I2076" s="75" t="s">
        <v>3619</v>
      </c>
      <c r="J2076" s="75" t="s">
        <v>1706</v>
      </c>
      <c r="L2076" s="75">
        <v>251.12969044898477</v>
      </c>
      <c r="M2076" s="75">
        <v>50</v>
      </c>
      <c r="N2076" s="75">
        <v>226.4</v>
      </c>
      <c r="O2076" s="75" t="s">
        <v>3620</v>
      </c>
      <c r="Q2076" s="75" t="s">
        <v>1259</v>
      </c>
      <c r="R2076" s="75" t="s">
        <v>1423</v>
      </c>
      <c r="T2076" s="75">
        <v>0</v>
      </c>
      <c r="U2076" s="75">
        <v>1</v>
      </c>
      <c r="V2076" s="75">
        <v>45200</v>
      </c>
      <c r="W2076" s="75">
        <v>45930</v>
      </c>
      <c r="X2076" s="75" t="s">
        <v>1707</v>
      </c>
      <c r="AD2076" s="75" t="s">
        <v>1264</v>
      </c>
      <c r="AE2076" s="75">
        <v>44669</v>
      </c>
      <c r="AF2076" s="75" t="s">
        <v>3616</v>
      </c>
      <c r="AG2076" s="75">
        <v>3.0197097093943536E-2</v>
      </c>
      <c r="AH2076" s="75">
        <v>3.1357650532010888E-2</v>
      </c>
      <c r="AI2076" s="75">
        <v>9999</v>
      </c>
      <c r="AJ2076" s="75" t="s">
        <v>26</v>
      </c>
      <c r="AK2076" s="75">
        <v>-21.675895580286014</v>
      </c>
      <c r="AL2076" s="75">
        <v>2.3355061211755572</v>
      </c>
      <c r="AN2076" s="75">
        <v>17</v>
      </c>
      <c r="AO2076" s="75" t="s">
        <v>1266</v>
      </c>
      <c r="AP2076" s="75" t="s">
        <v>1267</v>
      </c>
      <c r="AQ2076" s="75" t="s">
        <v>1261</v>
      </c>
      <c r="AR2076" s="75" t="s">
        <v>1267</v>
      </c>
    </row>
    <row r="2077" spans="1:44" x14ac:dyDescent="0.25">
      <c r="A2077" s="75" t="s">
        <v>3621</v>
      </c>
      <c r="B2077" s="75" t="s">
        <v>1273</v>
      </c>
      <c r="C2077" s="75" t="s">
        <v>1257</v>
      </c>
      <c r="D2077" s="75" t="s">
        <v>21</v>
      </c>
      <c r="E2077" s="75" t="s">
        <v>22</v>
      </c>
      <c r="F2077" s="75" t="s">
        <v>396</v>
      </c>
      <c r="G2077" s="75" t="s">
        <v>1069</v>
      </c>
      <c r="H2077" s="75" t="s">
        <v>1705</v>
      </c>
      <c r="I2077" s="75" t="s">
        <v>3622</v>
      </c>
      <c r="J2077" s="75" t="s">
        <v>1706</v>
      </c>
      <c r="L2077" s="75">
        <v>251.12969044898477</v>
      </c>
      <c r="M2077" s="75">
        <v>50</v>
      </c>
      <c r="N2077" s="75">
        <v>226.4</v>
      </c>
      <c r="O2077" s="75" t="s">
        <v>3623</v>
      </c>
      <c r="Q2077" s="75" t="s">
        <v>1259</v>
      </c>
      <c r="R2077" s="75" t="s">
        <v>1423</v>
      </c>
      <c r="T2077" s="75">
        <v>0</v>
      </c>
      <c r="U2077" s="75">
        <v>1</v>
      </c>
      <c r="V2077" s="75">
        <v>45200</v>
      </c>
      <c r="W2077" s="75">
        <v>45930</v>
      </c>
      <c r="X2077" s="75" t="s">
        <v>1707</v>
      </c>
      <c r="AD2077" s="75" t="s">
        <v>1264</v>
      </c>
      <c r="AE2077" s="75">
        <v>44669</v>
      </c>
      <c r="AF2077" s="75" t="s">
        <v>3616</v>
      </c>
      <c r="AG2077" s="75">
        <v>3.0197097093943536E-2</v>
      </c>
      <c r="AH2077" s="75">
        <v>3.1357650532010888E-2</v>
      </c>
      <c r="AI2077" s="75">
        <v>9999</v>
      </c>
      <c r="AJ2077" s="75" t="s">
        <v>26</v>
      </c>
      <c r="AK2077" s="75">
        <v>-21.675895580286014</v>
      </c>
      <c r="AL2077" s="75">
        <v>2.3355061211755572</v>
      </c>
      <c r="AN2077" s="75">
        <v>17</v>
      </c>
      <c r="AO2077" s="75" t="s">
        <v>1266</v>
      </c>
      <c r="AP2077" s="75" t="s">
        <v>1267</v>
      </c>
      <c r="AQ2077" s="75" t="s">
        <v>1261</v>
      </c>
      <c r="AR2077" s="75" t="s">
        <v>1267</v>
      </c>
    </row>
    <row r="2078" spans="1:44" x14ac:dyDescent="0.25">
      <c r="A2078" s="75" t="s">
        <v>3624</v>
      </c>
      <c r="B2078" s="75" t="s">
        <v>1273</v>
      </c>
      <c r="C2078" s="75" t="s">
        <v>1257</v>
      </c>
      <c r="D2078" s="75" t="s">
        <v>21</v>
      </c>
      <c r="E2078" s="75" t="s">
        <v>22</v>
      </c>
      <c r="F2078" s="75" t="s">
        <v>396</v>
      </c>
      <c r="G2078" s="75" t="s">
        <v>1069</v>
      </c>
      <c r="H2078" s="75" t="s">
        <v>1705</v>
      </c>
      <c r="I2078" s="75" t="s">
        <v>3625</v>
      </c>
      <c r="J2078" s="75" t="s">
        <v>1706</v>
      </c>
      <c r="L2078" s="75">
        <v>251.12969044898477</v>
      </c>
      <c r="M2078" s="75">
        <v>50</v>
      </c>
      <c r="N2078" s="75">
        <v>226.4</v>
      </c>
      <c r="O2078" s="75" t="s">
        <v>3626</v>
      </c>
      <c r="Q2078" s="75" t="s">
        <v>1259</v>
      </c>
      <c r="R2078" s="75" t="s">
        <v>1423</v>
      </c>
      <c r="T2078" s="75">
        <v>0</v>
      </c>
      <c r="U2078" s="75">
        <v>1</v>
      </c>
      <c r="V2078" s="75">
        <v>45200</v>
      </c>
      <c r="W2078" s="75">
        <v>45930</v>
      </c>
      <c r="X2078" s="75" t="s">
        <v>1707</v>
      </c>
      <c r="AD2078" s="75" t="s">
        <v>1264</v>
      </c>
      <c r="AE2078" s="75">
        <v>44669</v>
      </c>
      <c r="AF2078" s="75" t="s">
        <v>3616</v>
      </c>
      <c r="AG2078" s="75">
        <v>3.0197097093943536E-2</v>
      </c>
      <c r="AH2078" s="75">
        <v>3.1357650532010888E-2</v>
      </c>
      <c r="AI2078" s="75">
        <v>9999</v>
      </c>
      <c r="AJ2078" s="75" t="s">
        <v>26</v>
      </c>
      <c r="AK2078" s="75">
        <v>-21.675895580286014</v>
      </c>
      <c r="AL2078" s="75">
        <v>2.3355061211755572</v>
      </c>
      <c r="AN2078" s="75">
        <v>17</v>
      </c>
      <c r="AO2078" s="75" t="s">
        <v>1266</v>
      </c>
      <c r="AP2078" s="75" t="s">
        <v>1267</v>
      </c>
      <c r="AQ2078" s="75" t="s">
        <v>1261</v>
      </c>
      <c r="AR2078" s="75" t="s">
        <v>1267</v>
      </c>
    </row>
    <row r="2079" spans="1:44" x14ac:dyDescent="0.25">
      <c r="A2079" s="75" t="s">
        <v>3627</v>
      </c>
      <c r="B2079" s="75" t="s">
        <v>1273</v>
      </c>
      <c r="C2079" s="75" t="s">
        <v>1257</v>
      </c>
      <c r="D2079" s="75" t="s">
        <v>21</v>
      </c>
      <c r="E2079" s="75" t="s">
        <v>22</v>
      </c>
      <c r="F2079" s="75" t="s">
        <v>396</v>
      </c>
      <c r="G2079" s="75" t="s">
        <v>1069</v>
      </c>
      <c r="H2079" s="75" t="s">
        <v>1705</v>
      </c>
      <c r="I2079" s="75" t="s">
        <v>3628</v>
      </c>
      <c r="J2079" s="75" t="s">
        <v>1706</v>
      </c>
      <c r="L2079" s="75">
        <v>251.12969044898477</v>
      </c>
      <c r="M2079" s="75">
        <v>50</v>
      </c>
      <c r="N2079" s="75">
        <v>226.4</v>
      </c>
      <c r="O2079" s="75" t="s">
        <v>3629</v>
      </c>
      <c r="Q2079" s="75" t="s">
        <v>1259</v>
      </c>
      <c r="R2079" s="75" t="s">
        <v>1423</v>
      </c>
      <c r="T2079" s="75">
        <v>0</v>
      </c>
      <c r="U2079" s="75">
        <v>1</v>
      </c>
      <c r="V2079" s="75">
        <v>45200</v>
      </c>
      <c r="W2079" s="75">
        <v>45930</v>
      </c>
      <c r="X2079" s="75" t="s">
        <v>1707</v>
      </c>
      <c r="AD2079" s="75" t="s">
        <v>1264</v>
      </c>
      <c r="AE2079" s="75">
        <v>44669</v>
      </c>
      <c r="AF2079" s="75" t="s">
        <v>3616</v>
      </c>
      <c r="AG2079" s="75">
        <v>3.0197097093943536E-2</v>
      </c>
      <c r="AH2079" s="75">
        <v>3.1357650532010888E-2</v>
      </c>
      <c r="AI2079" s="75">
        <v>9999</v>
      </c>
      <c r="AJ2079" s="75" t="s">
        <v>26</v>
      </c>
      <c r="AK2079" s="75">
        <v>-21.675895580286014</v>
      </c>
      <c r="AL2079" s="75">
        <v>2.3355061211755572</v>
      </c>
      <c r="AN2079" s="75">
        <v>17</v>
      </c>
      <c r="AO2079" s="75" t="s">
        <v>1266</v>
      </c>
      <c r="AP2079" s="75" t="s">
        <v>1267</v>
      </c>
      <c r="AQ2079" s="75" t="s">
        <v>1261</v>
      </c>
      <c r="AR2079" s="75" t="s">
        <v>1267</v>
      </c>
    </row>
    <row r="2080" spans="1:44" x14ac:dyDescent="0.25">
      <c r="A2080" s="75" t="s">
        <v>3630</v>
      </c>
      <c r="B2080" s="75" t="s">
        <v>1273</v>
      </c>
      <c r="C2080" s="75" t="s">
        <v>1257</v>
      </c>
      <c r="D2080" s="75" t="s">
        <v>21</v>
      </c>
      <c r="E2080" s="75" t="s">
        <v>22</v>
      </c>
      <c r="F2080" s="75" t="s">
        <v>396</v>
      </c>
      <c r="G2080" s="75" t="s">
        <v>1069</v>
      </c>
      <c r="H2080" s="75" t="s">
        <v>1705</v>
      </c>
      <c r="I2080" s="75" t="s">
        <v>3619</v>
      </c>
      <c r="J2080" s="75" t="s">
        <v>1710</v>
      </c>
      <c r="L2080" s="75">
        <v>78.70545769977403</v>
      </c>
      <c r="M2080" s="75">
        <v>50</v>
      </c>
      <c r="N2080" s="75">
        <v>70.95</v>
      </c>
      <c r="O2080" s="75" t="s">
        <v>3631</v>
      </c>
      <c r="Q2080" s="75" t="s">
        <v>1259</v>
      </c>
      <c r="R2080" s="75" t="s">
        <v>1423</v>
      </c>
      <c r="T2080" s="75">
        <v>0</v>
      </c>
      <c r="U2080" s="75">
        <v>1</v>
      </c>
      <c r="V2080" s="75">
        <v>45200</v>
      </c>
      <c r="W2080" s="75">
        <v>45930</v>
      </c>
      <c r="X2080" s="75" t="s">
        <v>1707</v>
      </c>
      <c r="AD2080" s="75" t="s">
        <v>1264</v>
      </c>
      <c r="AE2080" s="75">
        <v>44669</v>
      </c>
      <c r="AF2080" s="75" t="s">
        <v>3616</v>
      </c>
      <c r="AG2080" s="75">
        <v>9.4639401009660677E-3</v>
      </c>
      <c r="AH2080" s="75">
        <v>9.8276640770711254E-3</v>
      </c>
      <c r="AI2080" s="75">
        <v>9999</v>
      </c>
      <c r="AJ2080" s="75" t="s">
        <v>26</v>
      </c>
      <c r="AK2080" s="75">
        <v>-21.675895580286021</v>
      </c>
      <c r="AL2080" s="75">
        <v>0.73196075660789794</v>
      </c>
      <c r="AN2080" s="75">
        <v>17</v>
      </c>
      <c r="AO2080" s="75" t="s">
        <v>1266</v>
      </c>
      <c r="AP2080" s="75" t="s">
        <v>1267</v>
      </c>
      <c r="AQ2080" s="75" t="s">
        <v>1261</v>
      </c>
      <c r="AR2080" s="75" t="s">
        <v>1267</v>
      </c>
    </row>
    <row r="2081" spans="1:44" x14ac:dyDescent="0.25">
      <c r="A2081" s="75" t="s">
        <v>3632</v>
      </c>
      <c r="B2081" s="75" t="s">
        <v>1273</v>
      </c>
      <c r="C2081" s="75" t="s">
        <v>1257</v>
      </c>
      <c r="D2081" s="75" t="s">
        <v>21</v>
      </c>
      <c r="E2081" s="75" t="s">
        <v>22</v>
      </c>
      <c r="F2081" s="75" t="s">
        <v>396</v>
      </c>
      <c r="G2081" s="75" t="s">
        <v>1069</v>
      </c>
      <c r="H2081" s="75" t="s">
        <v>1705</v>
      </c>
      <c r="I2081" s="75" t="s">
        <v>3622</v>
      </c>
      <c r="J2081" s="75" t="s">
        <v>1710</v>
      </c>
      <c r="L2081" s="75">
        <v>78.70545769977403</v>
      </c>
      <c r="M2081" s="75">
        <v>50</v>
      </c>
      <c r="N2081" s="75">
        <v>70.95</v>
      </c>
      <c r="O2081" s="75" t="s">
        <v>3633</v>
      </c>
      <c r="Q2081" s="75" t="s">
        <v>1259</v>
      </c>
      <c r="R2081" s="75" t="s">
        <v>1423</v>
      </c>
      <c r="T2081" s="75">
        <v>0</v>
      </c>
      <c r="U2081" s="75">
        <v>1</v>
      </c>
      <c r="V2081" s="75">
        <v>45200</v>
      </c>
      <c r="W2081" s="75">
        <v>45930</v>
      </c>
      <c r="X2081" s="75" t="s">
        <v>1707</v>
      </c>
      <c r="AD2081" s="75" t="s">
        <v>1264</v>
      </c>
      <c r="AE2081" s="75">
        <v>44669</v>
      </c>
      <c r="AF2081" s="75" t="s">
        <v>3616</v>
      </c>
      <c r="AG2081" s="75">
        <v>9.4639401009660677E-3</v>
      </c>
      <c r="AH2081" s="75">
        <v>9.8276640770711254E-3</v>
      </c>
      <c r="AI2081" s="75">
        <v>9999</v>
      </c>
      <c r="AJ2081" s="75" t="s">
        <v>26</v>
      </c>
      <c r="AK2081" s="75">
        <v>-21.675895580286021</v>
      </c>
      <c r="AL2081" s="75">
        <v>0.73196075660789794</v>
      </c>
      <c r="AN2081" s="75">
        <v>17</v>
      </c>
      <c r="AO2081" s="75" t="s">
        <v>1266</v>
      </c>
      <c r="AP2081" s="75" t="s">
        <v>1267</v>
      </c>
      <c r="AQ2081" s="75" t="s">
        <v>1261</v>
      </c>
      <c r="AR2081" s="75" t="s">
        <v>1267</v>
      </c>
    </row>
    <row r="2082" spans="1:44" x14ac:dyDescent="0.25">
      <c r="A2082" s="75" t="s">
        <v>3634</v>
      </c>
      <c r="B2082" s="75" t="s">
        <v>1273</v>
      </c>
      <c r="C2082" s="75" t="s">
        <v>1257</v>
      </c>
      <c r="D2082" s="75" t="s">
        <v>21</v>
      </c>
      <c r="E2082" s="75" t="s">
        <v>22</v>
      </c>
      <c r="F2082" s="75" t="s">
        <v>396</v>
      </c>
      <c r="G2082" s="75" t="s">
        <v>1069</v>
      </c>
      <c r="H2082" s="75" t="s">
        <v>1705</v>
      </c>
      <c r="I2082" s="75" t="s">
        <v>3625</v>
      </c>
      <c r="J2082" s="75" t="s">
        <v>1710</v>
      </c>
      <c r="L2082" s="75">
        <v>78.70545769977403</v>
      </c>
      <c r="M2082" s="75">
        <v>50</v>
      </c>
      <c r="N2082" s="75">
        <v>70.95</v>
      </c>
      <c r="O2082" s="75" t="s">
        <v>3635</v>
      </c>
      <c r="Q2082" s="75" t="s">
        <v>1259</v>
      </c>
      <c r="R2082" s="75" t="s">
        <v>1423</v>
      </c>
      <c r="T2082" s="75">
        <v>0</v>
      </c>
      <c r="U2082" s="75">
        <v>1</v>
      </c>
      <c r="V2082" s="75">
        <v>45200</v>
      </c>
      <c r="W2082" s="75">
        <v>45930</v>
      </c>
      <c r="X2082" s="75" t="s">
        <v>1707</v>
      </c>
      <c r="AD2082" s="75" t="s">
        <v>1264</v>
      </c>
      <c r="AE2082" s="75">
        <v>44669</v>
      </c>
      <c r="AF2082" s="75" t="s">
        <v>3616</v>
      </c>
      <c r="AG2082" s="75">
        <v>9.4639401009660677E-3</v>
      </c>
      <c r="AH2082" s="75">
        <v>9.8276640770711254E-3</v>
      </c>
      <c r="AI2082" s="75">
        <v>9999</v>
      </c>
      <c r="AJ2082" s="75" t="s">
        <v>26</v>
      </c>
      <c r="AK2082" s="75">
        <v>-21.675895580286021</v>
      </c>
      <c r="AL2082" s="75">
        <v>0.73196075660789794</v>
      </c>
      <c r="AN2082" s="75">
        <v>17</v>
      </c>
      <c r="AO2082" s="75" t="s">
        <v>1266</v>
      </c>
      <c r="AP2082" s="75" t="s">
        <v>1267</v>
      </c>
      <c r="AQ2082" s="75" t="s">
        <v>1261</v>
      </c>
      <c r="AR2082" s="75" t="s">
        <v>1267</v>
      </c>
    </row>
    <row r="2083" spans="1:44" x14ac:dyDescent="0.25">
      <c r="A2083" s="75" t="s">
        <v>3636</v>
      </c>
      <c r="B2083" s="75" t="s">
        <v>1273</v>
      </c>
      <c r="C2083" s="75" t="s">
        <v>1257</v>
      </c>
      <c r="D2083" s="75" t="s">
        <v>21</v>
      </c>
      <c r="E2083" s="75" t="s">
        <v>22</v>
      </c>
      <c r="F2083" s="75" t="s">
        <v>396</v>
      </c>
      <c r="G2083" s="75" t="s">
        <v>1069</v>
      </c>
      <c r="H2083" s="75" t="s">
        <v>1705</v>
      </c>
      <c r="I2083" s="75" t="s">
        <v>3628</v>
      </c>
      <c r="J2083" s="75" t="s">
        <v>1710</v>
      </c>
      <c r="L2083" s="75">
        <v>78.70545769977403</v>
      </c>
      <c r="M2083" s="75">
        <v>50</v>
      </c>
      <c r="N2083" s="75">
        <v>70.95</v>
      </c>
      <c r="O2083" s="75" t="s">
        <v>3637</v>
      </c>
      <c r="Q2083" s="75" t="s">
        <v>1259</v>
      </c>
      <c r="R2083" s="75" t="s">
        <v>1423</v>
      </c>
      <c r="T2083" s="75">
        <v>0</v>
      </c>
      <c r="U2083" s="75">
        <v>1</v>
      </c>
      <c r="V2083" s="75">
        <v>45200</v>
      </c>
      <c r="W2083" s="75">
        <v>45930</v>
      </c>
      <c r="X2083" s="75" t="s">
        <v>1707</v>
      </c>
      <c r="AD2083" s="75" t="s">
        <v>1264</v>
      </c>
      <c r="AE2083" s="75">
        <v>44669</v>
      </c>
      <c r="AF2083" s="75" t="s">
        <v>3616</v>
      </c>
      <c r="AG2083" s="75">
        <v>9.4639401009660677E-3</v>
      </c>
      <c r="AH2083" s="75">
        <v>9.8276640770711254E-3</v>
      </c>
      <c r="AI2083" s="75">
        <v>9999</v>
      </c>
      <c r="AJ2083" s="75" t="s">
        <v>26</v>
      </c>
      <c r="AK2083" s="75">
        <v>-21.675895580286021</v>
      </c>
      <c r="AL2083" s="75">
        <v>0.73196075660789794</v>
      </c>
      <c r="AN2083" s="75">
        <v>17</v>
      </c>
      <c r="AO2083" s="75" t="s">
        <v>1266</v>
      </c>
      <c r="AP2083" s="75" t="s">
        <v>1267</v>
      </c>
      <c r="AQ2083" s="75" t="s">
        <v>1261</v>
      </c>
      <c r="AR2083" s="75" t="s">
        <v>1267</v>
      </c>
    </row>
    <row r="2084" spans="1:44" x14ac:dyDescent="0.25">
      <c r="A2084" s="75" t="s">
        <v>3657</v>
      </c>
      <c r="B2084" s="75" t="s">
        <v>1273</v>
      </c>
      <c r="C2084" s="75" t="s">
        <v>1257</v>
      </c>
      <c r="D2084" s="75" t="s">
        <v>30</v>
      </c>
      <c r="E2084" s="75" t="s">
        <v>267</v>
      </c>
      <c r="F2084" s="75" t="s">
        <v>268</v>
      </c>
      <c r="G2084" s="75" t="s">
        <v>811</v>
      </c>
      <c r="H2084" s="75" t="s">
        <v>2002</v>
      </c>
      <c r="I2084" s="75" t="s">
        <v>3658</v>
      </c>
      <c r="L2084" s="75">
        <v>13308.02</v>
      </c>
      <c r="M2084" s="75">
        <v>2000</v>
      </c>
      <c r="N2084" s="75">
        <v>11927</v>
      </c>
      <c r="O2084" s="75" t="s">
        <v>3659</v>
      </c>
      <c r="Q2084" s="75" t="s">
        <v>1259</v>
      </c>
      <c r="R2084" s="75" t="s">
        <v>2002</v>
      </c>
      <c r="T2084" s="75">
        <v>8543.7199999999993</v>
      </c>
      <c r="U2084" s="75">
        <v>10</v>
      </c>
      <c r="V2084" s="75">
        <v>45200</v>
      </c>
      <c r="W2084" s="75">
        <v>45930</v>
      </c>
      <c r="X2084" s="75" t="s">
        <v>4342</v>
      </c>
      <c r="AD2084" s="75" t="s">
        <v>1264</v>
      </c>
      <c r="AE2084" s="75">
        <v>44669</v>
      </c>
      <c r="AF2084" s="75" t="s">
        <v>3660</v>
      </c>
      <c r="AG2084" s="75">
        <v>2.3920400000000002</v>
      </c>
      <c r="AH2084" s="75">
        <v>1.95</v>
      </c>
      <c r="AI2084" s="75">
        <v>0.63</v>
      </c>
      <c r="AJ2084" s="75" t="s">
        <v>1267</v>
      </c>
      <c r="AK2084" s="75">
        <v>60.59</v>
      </c>
      <c r="AL2084" s="75">
        <v>12.376000000000001</v>
      </c>
      <c r="AN2084" s="75">
        <v>20</v>
      </c>
      <c r="AO2084" s="75" t="s">
        <v>1266</v>
      </c>
      <c r="AP2084" s="75" t="s">
        <v>1267</v>
      </c>
      <c r="AQ2084" s="75" t="s">
        <v>1365</v>
      </c>
      <c r="AR2084" s="75" t="s">
        <v>1267</v>
      </c>
    </row>
    <row r="2085" spans="1:44" x14ac:dyDescent="0.25">
      <c r="A2085" s="75" t="s">
        <v>3661</v>
      </c>
      <c r="B2085" s="75" t="s">
        <v>1273</v>
      </c>
      <c r="C2085" s="75" t="s">
        <v>1257</v>
      </c>
      <c r="D2085" s="75" t="s">
        <v>30</v>
      </c>
      <c r="E2085" s="75" t="s">
        <v>267</v>
      </c>
      <c r="F2085" s="75" t="s">
        <v>268</v>
      </c>
      <c r="G2085" s="75" t="s">
        <v>811</v>
      </c>
      <c r="H2085" s="75" t="s">
        <v>2002</v>
      </c>
      <c r="I2085" s="75" t="s">
        <v>3662</v>
      </c>
      <c r="L2085" s="75">
        <v>19962.03</v>
      </c>
      <c r="M2085" s="75">
        <v>3000</v>
      </c>
      <c r="N2085" s="75">
        <v>17891</v>
      </c>
      <c r="O2085" s="75" t="s">
        <v>3663</v>
      </c>
      <c r="Q2085" s="75" t="s">
        <v>1259</v>
      </c>
      <c r="R2085" s="75" t="s">
        <v>2002</v>
      </c>
      <c r="T2085" s="75">
        <v>9939.36</v>
      </c>
      <c r="U2085" s="75">
        <v>10</v>
      </c>
      <c r="V2085" s="75">
        <v>45200</v>
      </c>
      <c r="W2085" s="75">
        <v>45930</v>
      </c>
      <c r="X2085" s="75" t="s">
        <v>4342</v>
      </c>
      <c r="AD2085" s="75" t="s">
        <v>1264</v>
      </c>
      <c r="AE2085" s="75">
        <v>44669</v>
      </c>
      <c r="AF2085" s="75" t="s">
        <v>3660</v>
      </c>
      <c r="AG2085" s="75">
        <v>3.5880610000000002</v>
      </c>
      <c r="AH2085" s="75">
        <v>2.93</v>
      </c>
      <c r="AI2085" s="75">
        <v>0.82</v>
      </c>
      <c r="AJ2085" s="75" t="s">
        <v>1267</v>
      </c>
      <c r="AK2085" s="75">
        <v>41.51</v>
      </c>
      <c r="AL2085" s="75">
        <v>18.565000000000001</v>
      </c>
      <c r="AN2085" s="75">
        <v>20</v>
      </c>
      <c r="AO2085" s="75" t="s">
        <v>1266</v>
      </c>
      <c r="AP2085" s="75" t="s">
        <v>1267</v>
      </c>
      <c r="AQ2085" s="75" t="s">
        <v>1365</v>
      </c>
      <c r="AR2085" s="75" t="s">
        <v>1267</v>
      </c>
    </row>
    <row r="2086" spans="1:44" x14ac:dyDescent="0.25">
      <c r="A2086" s="75" t="s">
        <v>3664</v>
      </c>
      <c r="B2086" s="75" t="s">
        <v>1273</v>
      </c>
      <c r="C2086" s="75" t="s">
        <v>1257</v>
      </c>
      <c r="D2086" s="75" t="s">
        <v>30</v>
      </c>
      <c r="E2086" s="75" t="s">
        <v>267</v>
      </c>
      <c r="F2086" s="75" t="s">
        <v>268</v>
      </c>
      <c r="G2086" s="75" t="s">
        <v>811</v>
      </c>
      <c r="H2086" s="75" t="s">
        <v>2002</v>
      </c>
      <c r="I2086" s="75" t="s">
        <v>3665</v>
      </c>
      <c r="L2086" s="75">
        <v>26616.04</v>
      </c>
      <c r="M2086" s="75">
        <v>4000</v>
      </c>
      <c r="N2086" s="75">
        <v>23854</v>
      </c>
      <c r="O2086" s="75" t="s">
        <v>3666</v>
      </c>
      <c r="Q2086" s="75" t="s">
        <v>1259</v>
      </c>
      <c r="R2086" s="75" t="s">
        <v>2002</v>
      </c>
      <c r="T2086" s="75">
        <v>11335</v>
      </c>
      <c r="U2086" s="75">
        <v>10</v>
      </c>
      <c r="V2086" s="75">
        <v>45200</v>
      </c>
      <c r="W2086" s="75">
        <v>45930</v>
      </c>
      <c r="X2086" s="75" t="s">
        <v>4342</v>
      </c>
      <c r="AD2086" s="75" t="s">
        <v>1264</v>
      </c>
      <c r="AE2086" s="75">
        <v>44669</v>
      </c>
      <c r="AF2086" s="75" t="s">
        <v>3660</v>
      </c>
      <c r="AG2086" s="75">
        <v>4.7840809999999996</v>
      </c>
      <c r="AH2086" s="75">
        <v>3.9</v>
      </c>
      <c r="AI2086" s="75">
        <v>0.95</v>
      </c>
      <c r="AJ2086" s="75" t="s">
        <v>1267</v>
      </c>
      <c r="AK2086" s="75">
        <v>31.96</v>
      </c>
      <c r="AL2086" s="75">
        <v>24.753</v>
      </c>
      <c r="AN2086" s="75">
        <v>20</v>
      </c>
      <c r="AO2086" s="75" t="s">
        <v>1266</v>
      </c>
      <c r="AP2086" s="75" t="s">
        <v>1267</v>
      </c>
      <c r="AQ2086" s="75" t="s">
        <v>1365</v>
      </c>
      <c r="AR2086" s="75" t="s">
        <v>1267</v>
      </c>
    </row>
    <row r="2087" spans="1:44" x14ac:dyDescent="0.25">
      <c r="A2087" s="75" t="s">
        <v>3667</v>
      </c>
      <c r="B2087" s="75" t="s">
        <v>1273</v>
      </c>
      <c r="C2087" s="75" t="s">
        <v>1257</v>
      </c>
      <c r="D2087" s="75" t="s">
        <v>30</v>
      </c>
      <c r="E2087" s="75" t="s">
        <v>267</v>
      </c>
      <c r="F2087" s="75" t="s">
        <v>268</v>
      </c>
      <c r="G2087" s="75" t="s">
        <v>811</v>
      </c>
      <c r="H2087" s="75" t="s">
        <v>2002</v>
      </c>
      <c r="I2087" s="75" t="s">
        <v>3668</v>
      </c>
      <c r="L2087" s="75">
        <v>33270.050000000003</v>
      </c>
      <c r="M2087" s="75">
        <v>5000</v>
      </c>
      <c r="N2087" s="75">
        <v>29818</v>
      </c>
      <c r="O2087" s="75" t="s">
        <v>3669</v>
      </c>
      <c r="Q2087" s="75" t="s">
        <v>1259</v>
      </c>
      <c r="R2087" s="75" t="s">
        <v>2002</v>
      </c>
      <c r="T2087" s="75">
        <v>12730.64</v>
      </c>
      <c r="U2087" s="75">
        <v>10</v>
      </c>
      <c r="V2087" s="75">
        <v>45200</v>
      </c>
      <c r="W2087" s="75">
        <v>45930</v>
      </c>
      <c r="X2087" s="75" t="s">
        <v>4342</v>
      </c>
      <c r="AD2087" s="75" t="s">
        <v>1264</v>
      </c>
      <c r="AE2087" s="75">
        <v>44669</v>
      </c>
      <c r="AF2087" s="75" t="s">
        <v>3660</v>
      </c>
      <c r="AG2087" s="75">
        <v>5.9801010000000003</v>
      </c>
      <c r="AH2087" s="75">
        <v>4.88</v>
      </c>
      <c r="AI2087" s="75">
        <v>1.06</v>
      </c>
      <c r="AJ2087" s="75" t="s">
        <v>26</v>
      </c>
      <c r="AK2087" s="75">
        <v>26.24</v>
      </c>
      <c r="AL2087" s="75">
        <v>30.941000000000003</v>
      </c>
      <c r="AN2087" s="75">
        <v>20</v>
      </c>
      <c r="AO2087" s="75" t="s">
        <v>1266</v>
      </c>
      <c r="AP2087" s="75" t="s">
        <v>1267</v>
      </c>
      <c r="AQ2087" s="75" t="s">
        <v>1365</v>
      </c>
      <c r="AR2087" s="75" t="s">
        <v>1267</v>
      </c>
    </row>
    <row r="2088" spans="1:44" x14ac:dyDescent="0.25">
      <c r="A2088" s="75" t="s">
        <v>3670</v>
      </c>
      <c r="B2088" s="75" t="s">
        <v>1273</v>
      </c>
      <c r="C2088" s="75" t="s">
        <v>1257</v>
      </c>
      <c r="D2088" s="75" t="s">
        <v>30</v>
      </c>
      <c r="E2088" s="75" t="s">
        <v>267</v>
      </c>
      <c r="F2088" s="75" t="s">
        <v>268</v>
      </c>
      <c r="G2088" s="75" t="s">
        <v>811</v>
      </c>
      <c r="H2088" s="75" t="s">
        <v>2002</v>
      </c>
      <c r="I2088" s="75" t="s">
        <v>3671</v>
      </c>
      <c r="L2088" s="75">
        <v>39924.050000000003</v>
      </c>
      <c r="M2088" s="75">
        <v>6000</v>
      </c>
      <c r="N2088" s="75">
        <v>35781</v>
      </c>
      <c r="O2088" s="75" t="s">
        <v>3672</v>
      </c>
      <c r="Q2088" s="75" t="s">
        <v>1259</v>
      </c>
      <c r="R2088" s="75" t="s">
        <v>2002</v>
      </c>
      <c r="T2088" s="75">
        <v>14126.29</v>
      </c>
      <c r="U2088" s="75">
        <v>10</v>
      </c>
      <c r="V2088" s="75">
        <v>45200</v>
      </c>
      <c r="W2088" s="75">
        <v>45930</v>
      </c>
      <c r="X2088" s="75" t="s">
        <v>4342</v>
      </c>
      <c r="AD2088" s="75" t="s">
        <v>1264</v>
      </c>
      <c r="AE2088" s="75">
        <v>44669</v>
      </c>
      <c r="AF2088" s="75" t="s">
        <v>3660</v>
      </c>
      <c r="AG2088" s="75">
        <v>7.1761210000000002</v>
      </c>
      <c r="AH2088" s="75">
        <v>5.86</v>
      </c>
      <c r="AI2088" s="75">
        <v>1.1499999999999999</v>
      </c>
      <c r="AJ2088" s="75" t="s">
        <v>26</v>
      </c>
      <c r="AK2088" s="75">
        <v>22.42</v>
      </c>
      <c r="AL2088" s="75">
        <v>37.129000000000005</v>
      </c>
      <c r="AN2088" s="75">
        <v>20</v>
      </c>
      <c r="AO2088" s="75" t="s">
        <v>1266</v>
      </c>
      <c r="AP2088" s="75" t="s">
        <v>1267</v>
      </c>
      <c r="AQ2088" s="75" t="s">
        <v>1365</v>
      </c>
      <c r="AR2088" s="75" t="s">
        <v>1267</v>
      </c>
    </row>
    <row r="2089" spans="1:44" x14ac:dyDescent="0.25">
      <c r="A2089" s="75" t="s">
        <v>3673</v>
      </c>
      <c r="B2089" s="75" t="s">
        <v>1273</v>
      </c>
      <c r="C2089" s="75" t="s">
        <v>1257</v>
      </c>
      <c r="D2089" s="75" t="s">
        <v>30</v>
      </c>
      <c r="E2089" s="75" t="s">
        <v>267</v>
      </c>
      <c r="F2089" s="75" t="s">
        <v>268</v>
      </c>
      <c r="G2089" s="75" t="s">
        <v>811</v>
      </c>
      <c r="H2089" s="75" t="s">
        <v>2002</v>
      </c>
      <c r="I2089" s="75" t="s">
        <v>3674</v>
      </c>
      <c r="L2089" s="75">
        <v>46578.06</v>
      </c>
      <c r="M2089" s="75">
        <v>7000</v>
      </c>
      <c r="N2089" s="75">
        <v>41745</v>
      </c>
      <c r="O2089" s="75" t="s">
        <v>3675</v>
      </c>
      <c r="Q2089" s="75" t="s">
        <v>1259</v>
      </c>
      <c r="R2089" s="75" t="s">
        <v>2002</v>
      </c>
      <c r="T2089" s="75">
        <v>15521.93</v>
      </c>
      <c r="U2089" s="75">
        <v>10</v>
      </c>
      <c r="V2089" s="75">
        <v>45200</v>
      </c>
      <c r="W2089" s="75">
        <v>45930</v>
      </c>
      <c r="X2089" s="75" t="s">
        <v>4342</v>
      </c>
      <c r="AD2089" s="75" t="s">
        <v>1264</v>
      </c>
      <c r="AE2089" s="75">
        <v>44669</v>
      </c>
      <c r="AF2089" s="75" t="s">
        <v>3660</v>
      </c>
      <c r="AG2089" s="75">
        <v>8.3721409999999992</v>
      </c>
      <c r="AH2089" s="75">
        <v>6.83</v>
      </c>
      <c r="AI2089" s="75">
        <v>1.22</v>
      </c>
      <c r="AJ2089" s="75" t="s">
        <v>26</v>
      </c>
      <c r="AK2089" s="75">
        <v>19.690000000000001</v>
      </c>
      <c r="AL2089" s="75">
        <v>43.317999999999998</v>
      </c>
      <c r="AN2089" s="75">
        <v>20</v>
      </c>
      <c r="AO2089" s="75" t="s">
        <v>1266</v>
      </c>
      <c r="AP2089" s="75" t="s">
        <v>1267</v>
      </c>
      <c r="AQ2089" s="75" t="s">
        <v>1365</v>
      </c>
      <c r="AR2089" s="75" t="s">
        <v>1267</v>
      </c>
    </row>
    <row r="2090" spans="1:44" x14ac:dyDescent="0.25">
      <c r="A2090" s="75" t="s">
        <v>3676</v>
      </c>
      <c r="B2090" s="75" t="s">
        <v>1273</v>
      </c>
      <c r="C2090" s="75" t="s">
        <v>1257</v>
      </c>
      <c r="D2090" s="75" t="s">
        <v>30</v>
      </c>
      <c r="E2090" s="75" t="s">
        <v>267</v>
      </c>
      <c r="F2090" s="75" t="s">
        <v>268</v>
      </c>
      <c r="G2090" s="75" t="s">
        <v>811</v>
      </c>
      <c r="H2090" s="75" t="s">
        <v>2002</v>
      </c>
      <c r="I2090" s="75" t="s">
        <v>3677</v>
      </c>
      <c r="L2090" s="75">
        <v>53232.07</v>
      </c>
      <c r="M2090" s="75">
        <v>8000</v>
      </c>
      <c r="N2090" s="75">
        <v>47708</v>
      </c>
      <c r="O2090" s="75" t="s">
        <v>3678</v>
      </c>
      <c r="Q2090" s="75" t="s">
        <v>1259</v>
      </c>
      <c r="R2090" s="75" t="s">
        <v>2002</v>
      </c>
      <c r="T2090" s="75">
        <v>16917.57</v>
      </c>
      <c r="U2090" s="75">
        <v>10</v>
      </c>
      <c r="V2090" s="75">
        <v>45200</v>
      </c>
      <c r="W2090" s="75">
        <v>45930</v>
      </c>
      <c r="X2090" s="75" t="s">
        <v>4342</v>
      </c>
      <c r="AD2090" s="75" t="s">
        <v>1264</v>
      </c>
      <c r="AE2090" s="75">
        <v>44669</v>
      </c>
      <c r="AF2090" s="75" t="s">
        <v>3660</v>
      </c>
      <c r="AG2090" s="75">
        <v>9.5681609999999999</v>
      </c>
      <c r="AH2090" s="75">
        <v>7.81</v>
      </c>
      <c r="AI2090" s="75">
        <v>1.28</v>
      </c>
      <c r="AJ2090" s="75" t="s">
        <v>26</v>
      </c>
      <c r="AK2090" s="75">
        <v>17.649999999999999</v>
      </c>
      <c r="AL2090" s="75">
        <v>49.506</v>
      </c>
      <c r="AN2090" s="75">
        <v>20</v>
      </c>
      <c r="AO2090" s="75" t="s">
        <v>1266</v>
      </c>
      <c r="AP2090" s="75" t="s">
        <v>1267</v>
      </c>
      <c r="AQ2090" s="75" t="s">
        <v>1365</v>
      </c>
      <c r="AR2090" s="75" t="s">
        <v>1267</v>
      </c>
    </row>
    <row r="2091" spans="1:44" x14ac:dyDescent="0.25">
      <c r="A2091" s="75" t="s">
        <v>3679</v>
      </c>
      <c r="B2091" s="75" t="s">
        <v>1273</v>
      </c>
      <c r="C2091" s="75" t="s">
        <v>1257</v>
      </c>
      <c r="D2091" s="75" t="s">
        <v>30</v>
      </c>
      <c r="E2091" s="75" t="s">
        <v>267</v>
      </c>
      <c r="F2091" s="75" t="s">
        <v>268</v>
      </c>
      <c r="G2091" s="75" t="s">
        <v>811</v>
      </c>
      <c r="H2091" s="75" t="s">
        <v>2002</v>
      </c>
      <c r="I2091" s="75" t="s">
        <v>3680</v>
      </c>
      <c r="L2091" s="75">
        <v>59886.080000000002</v>
      </c>
      <c r="M2091" s="75">
        <v>9000</v>
      </c>
      <c r="N2091" s="75">
        <v>53672</v>
      </c>
      <c r="O2091" s="75" t="s">
        <v>3681</v>
      </c>
      <c r="Q2091" s="75" t="s">
        <v>1259</v>
      </c>
      <c r="R2091" s="75" t="s">
        <v>2002</v>
      </c>
      <c r="T2091" s="75">
        <v>18313.21</v>
      </c>
      <c r="U2091" s="75">
        <v>10</v>
      </c>
      <c r="V2091" s="75">
        <v>45200</v>
      </c>
      <c r="W2091" s="75">
        <v>45930</v>
      </c>
      <c r="X2091" s="75" t="s">
        <v>4342</v>
      </c>
      <c r="AD2091" s="75" t="s">
        <v>1264</v>
      </c>
      <c r="AE2091" s="75">
        <v>44669</v>
      </c>
      <c r="AF2091" s="75" t="s">
        <v>3660</v>
      </c>
      <c r="AG2091" s="75">
        <v>10.764182</v>
      </c>
      <c r="AH2091" s="75">
        <v>8.7799999999999994</v>
      </c>
      <c r="AI2091" s="75">
        <v>1.33</v>
      </c>
      <c r="AJ2091" s="75" t="s">
        <v>26</v>
      </c>
      <c r="AK2091" s="75">
        <v>16.059999999999999</v>
      </c>
      <c r="AL2091" s="75">
        <v>55.694000000000003</v>
      </c>
      <c r="AN2091" s="75">
        <v>20</v>
      </c>
      <c r="AO2091" s="75" t="s">
        <v>1266</v>
      </c>
      <c r="AP2091" s="75" t="s">
        <v>1267</v>
      </c>
      <c r="AQ2091" s="75" t="s">
        <v>1365</v>
      </c>
      <c r="AR2091" s="75" t="s">
        <v>1267</v>
      </c>
    </row>
    <row r="2092" spans="1:44" x14ac:dyDescent="0.25">
      <c r="A2092" s="75" t="s">
        <v>3682</v>
      </c>
      <c r="B2092" s="75" t="s">
        <v>1273</v>
      </c>
      <c r="C2092" s="75" t="s">
        <v>1257</v>
      </c>
      <c r="D2092" s="75" t="s">
        <v>30</v>
      </c>
      <c r="E2092" s="75" t="s">
        <v>267</v>
      </c>
      <c r="F2092" s="75" t="s">
        <v>268</v>
      </c>
      <c r="G2092" s="75" t="s">
        <v>811</v>
      </c>
      <c r="H2092" s="75" t="s">
        <v>2002</v>
      </c>
      <c r="I2092" s="75" t="s">
        <v>3683</v>
      </c>
      <c r="L2092" s="75">
        <v>66540.09</v>
      </c>
      <c r="M2092" s="75">
        <v>10000</v>
      </c>
      <c r="N2092" s="75">
        <v>59635</v>
      </c>
      <c r="O2092" s="75" t="s">
        <v>3684</v>
      </c>
      <c r="Q2092" s="75" t="s">
        <v>1259</v>
      </c>
      <c r="R2092" s="75" t="s">
        <v>2002</v>
      </c>
      <c r="T2092" s="75">
        <v>19708.849999999999</v>
      </c>
      <c r="U2092" s="75">
        <v>10</v>
      </c>
      <c r="V2092" s="75">
        <v>45200</v>
      </c>
      <c r="W2092" s="75">
        <v>45930</v>
      </c>
      <c r="X2092" s="75" t="s">
        <v>4342</v>
      </c>
      <c r="AD2092" s="75" t="s">
        <v>1264</v>
      </c>
      <c r="AE2092" s="75">
        <v>44669</v>
      </c>
      <c r="AF2092" s="75" t="s">
        <v>3660</v>
      </c>
      <c r="AG2092" s="75">
        <v>11.960202000000001</v>
      </c>
      <c r="AH2092" s="75">
        <v>9.76</v>
      </c>
      <c r="AI2092" s="75">
        <v>1.37</v>
      </c>
      <c r="AJ2092" s="75" t="s">
        <v>26</v>
      </c>
      <c r="AK2092" s="75">
        <v>14.79</v>
      </c>
      <c r="AL2092" s="75">
        <v>61.882000000000005</v>
      </c>
      <c r="AN2092" s="75">
        <v>20</v>
      </c>
      <c r="AO2092" s="75" t="s">
        <v>1266</v>
      </c>
      <c r="AP2092" s="75" t="s">
        <v>1267</v>
      </c>
      <c r="AQ2092" s="75" t="s">
        <v>1365</v>
      </c>
      <c r="AR2092" s="75" t="s">
        <v>1267</v>
      </c>
    </row>
    <row r="2093" spans="1:44" x14ac:dyDescent="0.25">
      <c r="A2093" s="75" t="s">
        <v>3685</v>
      </c>
      <c r="B2093" s="75" t="s">
        <v>1273</v>
      </c>
      <c r="C2093" s="75" t="s">
        <v>1257</v>
      </c>
      <c r="D2093" s="75" t="s">
        <v>30</v>
      </c>
      <c r="E2093" s="75" t="s">
        <v>267</v>
      </c>
      <c r="F2093" s="75" t="s">
        <v>268</v>
      </c>
      <c r="G2093" s="75" t="s">
        <v>811</v>
      </c>
      <c r="H2093" s="75" t="s">
        <v>2002</v>
      </c>
      <c r="I2093" s="75" t="s">
        <v>3686</v>
      </c>
      <c r="L2093" s="75">
        <v>73194.100000000006</v>
      </c>
      <c r="M2093" s="75">
        <v>11000</v>
      </c>
      <c r="N2093" s="75">
        <v>65599</v>
      </c>
      <c r="O2093" s="75" t="s">
        <v>3687</v>
      </c>
      <c r="Q2093" s="75" t="s">
        <v>1259</v>
      </c>
      <c r="R2093" s="75" t="s">
        <v>2002</v>
      </c>
      <c r="T2093" s="75">
        <v>21104.49</v>
      </c>
      <c r="U2093" s="75">
        <v>10</v>
      </c>
      <c r="V2093" s="75">
        <v>45200</v>
      </c>
      <c r="W2093" s="75">
        <v>45930</v>
      </c>
      <c r="X2093" s="75" t="s">
        <v>4342</v>
      </c>
      <c r="AD2093" s="75" t="s">
        <v>1264</v>
      </c>
      <c r="AE2093" s="75">
        <v>44669</v>
      </c>
      <c r="AF2093" s="75" t="s">
        <v>3660</v>
      </c>
      <c r="AG2093" s="75">
        <v>13.156222</v>
      </c>
      <c r="AH2093" s="75">
        <v>10.73</v>
      </c>
      <c r="AI2093" s="75">
        <v>1.41</v>
      </c>
      <c r="AJ2093" s="75" t="s">
        <v>26</v>
      </c>
      <c r="AK2093" s="75">
        <v>13.74</v>
      </c>
      <c r="AL2093" s="75">
        <v>68.070999999999998</v>
      </c>
      <c r="AN2093" s="75">
        <v>20</v>
      </c>
      <c r="AO2093" s="75" t="s">
        <v>1266</v>
      </c>
      <c r="AP2093" s="75" t="s">
        <v>1267</v>
      </c>
      <c r="AQ2093" s="75" t="s">
        <v>1365</v>
      </c>
      <c r="AR2093" s="75" t="s">
        <v>1267</v>
      </c>
    </row>
    <row r="2094" spans="1:44" x14ac:dyDescent="0.25">
      <c r="A2094" s="75" t="s">
        <v>3688</v>
      </c>
      <c r="B2094" s="75" t="s">
        <v>1273</v>
      </c>
      <c r="C2094" s="75" t="s">
        <v>1257</v>
      </c>
      <c r="D2094" s="75" t="s">
        <v>30</v>
      </c>
      <c r="E2094" s="75" t="s">
        <v>267</v>
      </c>
      <c r="F2094" s="75" t="s">
        <v>268</v>
      </c>
      <c r="G2094" s="75" t="s">
        <v>811</v>
      </c>
      <c r="H2094" s="75" t="s">
        <v>2002</v>
      </c>
      <c r="I2094" s="75" t="s">
        <v>3689</v>
      </c>
      <c r="L2094" s="75">
        <v>79848.11</v>
      </c>
      <c r="M2094" s="75">
        <v>12000</v>
      </c>
      <c r="N2094" s="75">
        <v>71562</v>
      </c>
      <c r="O2094" s="75" t="s">
        <v>3690</v>
      </c>
      <c r="Q2094" s="75" t="s">
        <v>1259</v>
      </c>
      <c r="R2094" s="75" t="s">
        <v>2002</v>
      </c>
      <c r="T2094" s="75">
        <v>22500.14</v>
      </c>
      <c r="U2094" s="75">
        <v>10</v>
      </c>
      <c r="V2094" s="75">
        <v>45200</v>
      </c>
      <c r="W2094" s="75">
        <v>45930</v>
      </c>
      <c r="X2094" s="75" t="s">
        <v>4342</v>
      </c>
      <c r="AD2094" s="75" t="s">
        <v>1264</v>
      </c>
      <c r="AE2094" s="75">
        <v>44669</v>
      </c>
      <c r="AF2094" s="75" t="s">
        <v>3660</v>
      </c>
      <c r="AG2094" s="75">
        <v>14.352242</v>
      </c>
      <c r="AH2094" s="75">
        <v>11.71</v>
      </c>
      <c r="AI2094" s="75">
        <v>1.44</v>
      </c>
      <c r="AJ2094" s="75" t="s">
        <v>26</v>
      </c>
      <c r="AK2094" s="75">
        <v>12.88</v>
      </c>
      <c r="AL2094" s="75">
        <v>74.259</v>
      </c>
      <c r="AN2094" s="75">
        <v>20</v>
      </c>
      <c r="AO2094" s="75" t="s">
        <v>1266</v>
      </c>
      <c r="AP2094" s="75" t="s">
        <v>1267</v>
      </c>
      <c r="AQ2094" s="75" t="s">
        <v>1365</v>
      </c>
      <c r="AR2094" s="75" t="s">
        <v>1267</v>
      </c>
    </row>
    <row r="2095" spans="1:44" x14ac:dyDescent="0.25">
      <c r="A2095" s="75" t="s">
        <v>3691</v>
      </c>
      <c r="B2095" s="75" t="s">
        <v>1273</v>
      </c>
      <c r="C2095" s="75" t="s">
        <v>1257</v>
      </c>
      <c r="D2095" s="75" t="s">
        <v>30</v>
      </c>
      <c r="E2095" s="75" t="s">
        <v>267</v>
      </c>
      <c r="F2095" s="75" t="s">
        <v>268</v>
      </c>
      <c r="G2095" s="75" t="s">
        <v>811</v>
      </c>
      <c r="H2095" s="75" t="s">
        <v>2002</v>
      </c>
      <c r="I2095" s="75" t="s">
        <v>3692</v>
      </c>
      <c r="L2095" s="75">
        <v>86502.12</v>
      </c>
      <c r="M2095" s="75">
        <v>13000</v>
      </c>
      <c r="N2095" s="75">
        <v>77526</v>
      </c>
      <c r="O2095" s="75" t="s">
        <v>3693</v>
      </c>
      <c r="Q2095" s="75" t="s">
        <v>1259</v>
      </c>
      <c r="R2095" s="75" t="s">
        <v>2002</v>
      </c>
      <c r="T2095" s="75">
        <v>23895.78</v>
      </c>
      <c r="U2095" s="75">
        <v>10</v>
      </c>
      <c r="V2095" s="75">
        <v>45200</v>
      </c>
      <c r="W2095" s="75">
        <v>45930</v>
      </c>
      <c r="X2095" s="75" t="s">
        <v>4342</v>
      </c>
      <c r="AD2095" s="75" t="s">
        <v>1264</v>
      </c>
      <c r="AE2095" s="75">
        <v>44669</v>
      </c>
      <c r="AF2095" s="75" t="s">
        <v>3660</v>
      </c>
      <c r="AG2095" s="75">
        <v>15.548261999999999</v>
      </c>
      <c r="AH2095" s="75">
        <v>12.69</v>
      </c>
      <c r="AI2095" s="75">
        <v>1.47</v>
      </c>
      <c r="AJ2095" s="75" t="s">
        <v>26</v>
      </c>
      <c r="AK2095" s="75">
        <v>12.14</v>
      </c>
      <c r="AL2095" s="75">
        <v>80.447000000000003</v>
      </c>
      <c r="AN2095" s="75">
        <v>20</v>
      </c>
      <c r="AO2095" s="75" t="s">
        <v>1266</v>
      </c>
      <c r="AP2095" s="75" t="s">
        <v>1267</v>
      </c>
      <c r="AQ2095" s="75" t="s">
        <v>1365</v>
      </c>
      <c r="AR2095" s="75" t="s">
        <v>1267</v>
      </c>
    </row>
    <row r="2096" spans="1:44" x14ac:dyDescent="0.25">
      <c r="A2096" s="75" t="s">
        <v>3694</v>
      </c>
      <c r="B2096" s="75" t="s">
        <v>1273</v>
      </c>
      <c r="C2096" s="75" t="s">
        <v>1257</v>
      </c>
      <c r="D2096" s="75" t="s">
        <v>30</v>
      </c>
      <c r="E2096" s="75" t="s">
        <v>267</v>
      </c>
      <c r="F2096" s="75" t="s">
        <v>268</v>
      </c>
      <c r="G2096" s="75" t="s">
        <v>811</v>
      </c>
      <c r="H2096" s="75" t="s">
        <v>2002</v>
      </c>
      <c r="I2096" s="75" t="s">
        <v>3695</v>
      </c>
      <c r="L2096" s="75">
        <v>93156.13</v>
      </c>
      <c r="M2096" s="75">
        <v>14000</v>
      </c>
      <c r="N2096" s="75">
        <v>83489</v>
      </c>
      <c r="O2096" s="75" t="s">
        <v>3696</v>
      </c>
      <c r="Q2096" s="75" t="s">
        <v>1259</v>
      </c>
      <c r="R2096" s="75" t="s">
        <v>2002</v>
      </c>
      <c r="T2096" s="75">
        <v>25291.42</v>
      </c>
      <c r="U2096" s="75">
        <v>10</v>
      </c>
      <c r="V2096" s="75">
        <v>45200</v>
      </c>
      <c r="W2096" s="75">
        <v>45930</v>
      </c>
      <c r="X2096" s="75" t="s">
        <v>4342</v>
      </c>
      <c r="AD2096" s="75" t="s">
        <v>1264</v>
      </c>
      <c r="AE2096" s="75">
        <v>44669</v>
      </c>
      <c r="AF2096" s="75" t="s">
        <v>3660</v>
      </c>
      <c r="AG2096" s="75">
        <v>16.744282999999999</v>
      </c>
      <c r="AH2096" s="75">
        <v>13.66</v>
      </c>
      <c r="AI2096" s="75">
        <v>1.49</v>
      </c>
      <c r="AJ2096" s="75" t="s">
        <v>26</v>
      </c>
      <c r="AK2096" s="75">
        <v>11.51</v>
      </c>
      <c r="AL2096" s="75">
        <v>86.635000000000005</v>
      </c>
      <c r="AN2096" s="75">
        <v>20</v>
      </c>
      <c r="AO2096" s="75" t="s">
        <v>1266</v>
      </c>
      <c r="AP2096" s="75" t="s">
        <v>1267</v>
      </c>
      <c r="AQ2096" s="75" t="s">
        <v>1365</v>
      </c>
      <c r="AR2096" s="75" t="s">
        <v>1267</v>
      </c>
    </row>
    <row r="2097" spans="1:44" x14ac:dyDescent="0.25">
      <c r="A2097" s="75" t="s">
        <v>3697</v>
      </c>
      <c r="B2097" s="75" t="s">
        <v>1273</v>
      </c>
      <c r="C2097" s="75" t="s">
        <v>1257</v>
      </c>
      <c r="D2097" s="75" t="s">
        <v>30</v>
      </c>
      <c r="E2097" s="75" t="s">
        <v>267</v>
      </c>
      <c r="F2097" s="75" t="s">
        <v>268</v>
      </c>
      <c r="G2097" s="75" t="s">
        <v>811</v>
      </c>
      <c r="H2097" s="75" t="s">
        <v>2002</v>
      </c>
      <c r="I2097" s="75" t="s">
        <v>3698</v>
      </c>
      <c r="L2097" s="75">
        <v>99810.14</v>
      </c>
      <c r="M2097" s="75">
        <v>15000</v>
      </c>
      <c r="N2097" s="75">
        <v>89453</v>
      </c>
      <c r="O2097" s="75" t="s">
        <v>3699</v>
      </c>
      <c r="Q2097" s="75" t="s">
        <v>1259</v>
      </c>
      <c r="R2097" s="75" t="s">
        <v>2002</v>
      </c>
      <c r="T2097" s="75">
        <v>26687.06</v>
      </c>
      <c r="U2097" s="75">
        <v>10</v>
      </c>
      <c r="V2097" s="75">
        <v>45200</v>
      </c>
      <c r="W2097" s="75">
        <v>45930</v>
      </c>
      <c r="X2097" s="75" t="s">
        <v>4342</v>
      </c>
      <c r="AD2097" s="75" t="s">
        <v>1264</v>
      </c>
      <c r="AE2097" s="75">
        <v>44669</v>
      </c>
      <c r="AF2097" s="75" t="s">
        <v>3660</v>
      </c>
      <c r="AG2097" s="75">
        <v>17.940303</v>
      </c>
      <c r="AH2097" s="75">
        <v>14.64</v>
      </c>
      <c r="AI2097" s="75">
        <v>1.52</v>
      </c>
      <c r="AJ2097" s="75" t="s">
        <v>26</v>
      </c>
      <c r="AK2097" s="75">
        <v>10.97</v>
      </c>
      <c r="AL2097" s="75">
        <v>92.823000000000008</v>
      </c>
      <c r="AN2097" s="75">
        <v>20</v>
      </c>
      <c r="AO2097" s="75" t="s">
        <v>1266</v>
      </c>
      <c r="AP2097" s="75" t="s">
        <v>1267</v>
      </c>
      <c r="AQ2097" s="75" t="s">
        <v>1365</v>
      </c>
      <c r="AR2097" s="75" t="s">
        <v>1267</v>
      </c>
    </row>
    <row r="2098" spans="1:44" x14ac:dyDescent="0.25">
      <c r="A2098" s="75" t="s">
        <v>3700</v>
      </c>
      <c r="B2098" s="75" t="s">
        <v>1273</v>
      </c>
      <c r="C2098" s="75" t="s">
        <v>1257</v>
      </c>
      <c r="D2098" s="75" t="s">
        <v>30</v>
      </c>
      <c r="E2098" s="75" t="s">
        <v>267</v>
      </c>
      <c r="F2098" s="75" t="s">
        <v>268</v>
      </c>
      <c r="G2098" s="75" t="s">
        <v>811</v>
      </c>
      <c r="H2098" s="75" t="s">
        <v>2002</v>
      </c>
      <c r="I2098" s="75" t="s">
        <v>3701</v>
      </c>
      <c r="L2098" s="75">
        <v>106464.15</v>
      </c>
      <c r="M2098" s="75">
        <v>16000</v>
      </c>
      <c r="N2098" s="75">
        <v>95416</v>
      </c>
      <c r="O2098" s="75" t="s">
        <v>3702</v>
      </c>
      <c r="Q2098" s="75" t="s">
        <v>1259</v>
      </c>
      <c r="R2098" s="75" t="s">
        <v>2002</v>
      </c>
      <c r="T2098" s="75">
        <v>28082.7</v>
      </c>
      <c r="U2098" s="75">
        <v>10</v>
      </c>
      <c r="V2098" s="75">
        <v>45200</v>
      </c>
      <c r="W2098" s="75">
        <v>45930</v>
      </c>
      <c r="X2098" s="75" t="s">
        <v>4342</v>
      </c>
      <c r="AD2098" s="75" t="s">
        <v>1264</v>
      </c>
      <c r="AE2098" s="75">
        <v>44669</v>
      </c>
      <c r="AF2098" s="75" t="s">
        <v>3660</v>
      </c>
      <c r="AG2098" s="75">
        <v>19.136323000000001</v>
      </c>
      <c r="AH2098" s="75">
        <v>15.61</v>
      </c>
      <c r="AI2098" s="75">
        <v>1.54</v>
      </c>
      <c r="AJ2098" s="75" t="s">
        <v>26</v>
      </c>
      <c r="AK2098" s="75">
        <v>10.49</v>
      </c>
      <c r="AL2098" s="75">
        <v>99.012</v>
      </c>
      <c r="AN2098" s="75">
        <v>20</v>
      </c>
      <c r="AO2098" s="75" t="s">
        <v>1266</v>
      </c>
      <c r="AP2098" s="75" t="s">
        <v>1267</v>
      </c>
      <c r="AQ2098" s="75" t="s">
        <v>1365</v>
      </c>
      <c r="AR2098" s="75" t="s">
        <v>1267</v>
      </c>
    </row>
    <row r="2099" spans="1:44" x14ac:dyDescent="0.25">
      <c r="A2099" s="75" t="s">
        <v>3703</v>
      </c>
      <c r="B2099" s="75" t="s">
        <v>1273</v>
      </c>
      <c r="C2099" s="75" t="s">
        <v>1257</v>
      </c>
      <c r="D2099" s="75" t="s">
        <v>30</v>
      </c>
      <c r="E2099" s="75" t="s">
        <v>267</v>
      </c>
      <c r="F2099" s="75" t="s">
        <v>268</v>
      </c>
      <c r="G2099" s="75" t="s">
        <v>811</v>
      </c>
      <c r="H2099" s="75" t="s">
        <v>2002</v>
      </c>
      <c r="I2099" s="75" t="s">
        <v>3704</v>
      </c>
      <c r="L2099" s="75">
        <v>113118.16</v>
      </c>
      <c r="M2099" s="75">
        <v>17000</v>
      </c>
      <c r="N2099" s="75">
        <v>101380</v>
      </c>
      <c r="O2099" s="75" t="s">
        <v>3705</v>
      </c>
      <c r="Q2099" s="75" t="s">
        <v>1259</v>
      </c>
      <c r="R2099" s="75" t="s">
        <v>2002</v>
      </c>
      <c r="T2099" s="75">
        <v>29478.34</v>
      </c>
      <c r="U2099" s="75">
        <v>10</v>
      </c>
      <c r="V2099" s="75">
        <v>45200</v>
      </c>
      <c r="W2099" s="75">
        <v>45930</v>
      </c>
      <c r="X2099" s="75" t="s">
        <v>4342</v>
      </c>
      <c r="AD2099" s="75" t="s">
        <v>1264</v>
      </c>
      <c r="AE2099" s="75">
        <v>44669</v>
      </c>
      <c r="AF2099" s="75" t="s">
        <v>3660</v>
      </c>
      <c r="AG2099" s="75">
        <v>20.332343000000002</v>
      </c>
      <c r="AH2099" s="75">
        <v>16.59</v>
      </c>
      <c r="AI2099" s="75">
        <v>1.56</v>
      </c>
      <c r="AJ2099" s="75" t="s">
        <v>26</v>
      </c>
      <c r="AK2099" s="75">
        <v>10.07</v>
      </c>
      <c r="AL2099" s="75">
        <v>105.2</v>
      </c>
      <c r="AN2099" s="75">
        <v>20</v>
      </c>
      <c r="AO2099" s="75" t="s">
        <v>1266</v>
      </c>
      <c r="AP2099" s="75" t="s">
        <v>1267</v>
      </c>
      <c r="AQ2099" s="75" t="s">
        <v>1365</v>
      </c>
      <c r="AR2099" s="75" t="s">
        <v>1267</v>
      </c>
    </row>
    <row r="2100" spans="1:44" x14ac:dyDescent="0.25">
      <c r="A2100" s="75" t="s">
        <v>3706</v>
      </c>
      <c r="B2100" s="75" t="s">
        <v>1273</v>
      </c>
      <c r="C2100" s="75" t="s">
        <v>1257</v>
      </c>
      <c r="D2100" s="75" t="s">
        <v>30</v>
      </c>
      <c r="E2100" s="75" t="s">
        <v>267</v>
      </c>
      <c r="F2100" s="75" t="s">
        <v>268</v>
      </c>
      <c r="G2100" s="75" t="s">
        <v>811</v>
      </c>
      <c r="H2100" s="75" t="s">
        <v>2002</v>
      </c>
      <c r="I2100" s="75" t="s">
        <v>3707</v>
      </c>
      <c r="L2100" s="75">
        <v>119772.16</v>
      </c>
      <c r="M2100" s="75">
        <v>18000</v>
      </c>
      <c r="N2100" s="75">
        <v>107343</v>
      </c>
      <c r="O2100" s="75" t="s">
        <v>3708</v>
      </c>
      <c r="Q2100" s="75" t="s">
        <v>1259</v>
      </c>
      <c r="R2100" s="75" t="s">
        <v>2002</v>
      </c>
      <c r="T2100" s="75">
        <v>30873.98</v>
      </c>
      <c r="U2100" s="75">
        <v>10</v>
      </c>
      <c r="V2100" s="75">
        <v>45200</v>
      </c>
      <c r="W2100" s="75">
        <v>45930</v>
      </c>
      <c r="X2100" s="75" t="s">
        <v>4342</v>
      </c>
      <c r="AD2100" s="75" t="s">
        <v>1264</v>
      </c>
      <c r="AE2100" s="75">
        <v>44669</v>
      </c>
      <c r="AF2100" s="75" t="s">
        <v>3660</v>
      </c>
      <c r="AG2100" s="75">
        <v>21.528362999999999</v>
      </c>
      <c r="AH2100" s="75">
        <v>17.57</v>
      </c>
      <c r="AI2100" s="75">
        <v>1.57</v>
      </c>
      <c r="AJ2100" s="75" t="s">
        <v>26</v>
      </c>
      <c r="AK2100" s="75">
        <v>9.6999999999999993</v>
      </c>
      <c r="AL2100" s="75">
        <v>111.38800000000001</v>
      </c>
      <c r="AN2100" s="75">
        <v>20</v>
      </c>
      <c r="AO2100" s="75" t="s">
        <v>1266</v>
      </c>
      <c r="AP2100" s="75" t="s">
        <v>1267</v>
      </c>
      <c r="AQ2100" s="75" t="s">
        <v>1365</v>
      </c>
      <c r="AR2100" s="75" t="s">
        <v>1267</v>
      </c>
    </row>
    <row r="2101" spans="1:44" x14ac:dyDescent="0.25">
      <c r="A2101" s="75" t="s">
        <v>3709</v>
      </c>
      <c r="B2101" s="75" t="s">
        <v>1273</v>
      </c>
      <c r="C2101" s="75" t="s">
        <v>1257</v>
      </c>
      <c r="D2101" s="75" t="s">
        <v>30</v>
      </c>
      <c r="E2101" s="75" t="s">
        <v>267</v>
      </c>
      <c r="F2101" s="75" t="s">
        <v>268</v>
      </c>
      <c r="G2101" s="75" t="s">
        <v>811</v>
      </c>
      <c r="H2101" s="75" t="s">
        <v>2002</v>
      </c>
      <c r="I2101" s="75" t="s">
        <v>3710</v>
      </c>
      <c r="L2101" s="75">
        <v>126426.17</v>
      </c>
      <c r="M2101" s="75">
        <v>19000</v>
      </c>
      <c r="N2101" s="75">
        <v>113307</v>
      </c>
      <c r="O2101" s="75" t="s">
        <v>3711</v>
      </c>
      <c r="Q2101" s="75" t="s">
        <v>1259</v>
      </c>
      <c r="R2101" s="75" t="s">
        <v>2002</v>
      </c>
      <c r="T2101" s="75">
        <v>32269.63</v>
      </c>
      <c r="U2101" s="75">
        <v>10</v>
      </c>
      <c r="V2101" s="75">
        <v>45200</v>
      </c>
      <c r="W2101" s="75">
        <v>45930</v>
      </c>
      <c r="X2101" s="75" t="s">
        <v>4342</v>
      </c>
      <c r="AD2101" s="75" t="s">
        <v>1264</v>
      </c>
      <c r="AE2101" s="75">
        <v>44669</v>
      </c>
      <c r="AF2101" s="75" t="s">
        <v>3660</v>
      </c>
      <c r="AG2101" s="75">
        <v>22.724383</v>
      </c>
      <c r="AH2101" s="75">
        <v>18.54</v>
      </c>
      <c r="AI2101" s="75">
        <v>1.59</v>
      </c>
      <c r="AJ2101" s="75" t="s">
        <v>26</v>
      </c>
      <c r="AK2101" s="75">
        <v>9.36</v>
      </c>
      <c r="AL2101" s="75">
        <v>117.57599999999999</v>
      </c>
      <c r="AN2101" s="75">
        <v>20</v>
      </c>
      <c r="AO2101" s="75" t="s">
        <v>1266</v>
      </c>
      <c r="AP2101" s="75" t="s">
        <v>1267</v>
      </c>
      <c r="AQ2101" s="75" t="s">
        <v>1365</v>
      </c>
      <c r="AR2101" s="75" t="s">
        <v>1267</v>
      </c>
    </row>
    <row r="2102" spans="1:44" x14ac:dyDescent="0.25">
      <c r="A2102" s="75" t="s">
        <v>3712</v>
      </c>
      <c r="B2102" s="75" t="s">
        <v>1273</v>
      </c>
      <c r="C2102" s="75" t="s">
        <v>1257</v>
      </c>
      <c r="D2102" s="75" t="s">
        <v>30</v>
      </c>
      <c r="E2102" s="75" t="s">
        <v>267</v>
      </c>
      <c r="F2102" s="75" t="s">
        <v>268</v>
      </c>
      <c r="G2102" s="75" t="s">
        <v>811</v>
      </c>
      <c r="H2102" s="75" t="s">
        <v>2002</v>
      </c>
      <c r="I2102" s="75" t="s">
        <v>3713</v>
      </c>
      <c r="L2102" s="75">
        <v>133080.18</v>
      </c>
      <c r="M2102" s="75">
        <v>20000</v>
      </c>
      <c r="N2102" s="75">
        <v>119270</v>
      </c>
      <c r="O2102" s="75" t="s">
        <v>3714</v>
      </c>
      <c r="Q2102" s="75" t="s">
        <v>1259</v>
      </c>
      <c r="R2102" s="75" t="s">
        <v>2002</v>
      </c>
      <c r="T2102" s="75">
        <v>33665.269999999997</v>
      </c>
      <c r="U2102" s="75">
        <v>10</v>
      </c>
      <c r="V2102" s="75">
        <v>45200</v>
      </c>
      <c r="W2102" s="75">
        <v>45930</v>
      </c>
      <c r="X2102" s="75" t="s">
        <v>4342</v>
      </c>
      <c r="AD2102" s="75" t="s">
        <v>1264</v>
      </c>
      <c r="AE2102" s="75">
        <v>44669</v>
      </c>
      <c r="AF2102" s="75" t="s">
        <v>3660</v>
      </c>
      <c r="AG2102" s="75">
        <v>23.920404000000001</v>
      </c>
      <c r="AH2102" s="75">
        <v>19.52</v>
      </c>
      <c r="AI2102" s="75">
        <v>1.6</v>
      </c>
      <c r="AJ2102" s="75" t="s">
        <v>26</v>
      </c>
      <c r="AK2102" s="75">
        <v>9.06</v>
      </c>
      <c r="AL2102" s="75">
        <v>123.76500000000001</v>
      </c>
      <c r="AN2102" s="75">
        <v>20</v>
      </c>
      <c r="AO2102" s="75" t="s">
        <v>1266</v>
      </c>
      <c r="AP2102" s="75" t="s">
        <v>1267</v>
      </c>
      <c r="AQ2102" s="75" t="s">
        <v>1365</v>
      </c>
      <c r="AR2102" s="75" t="s">
        <v>1267</v>
      </c>
    </row>
    <row r="2103" spans="1:44" x14ac:dyDescent="0.25">
      <c r="A2103" s="75" t="s">
        <v>3715</v>
      </c>
      <c r="B2103" s="75" t="s">
        <v>1273</v>
      </c>
      <c r="C2103" s="75" t="s">
        <v>1257</v>
      </c>
      <c r="D2103" s="75" t="s">
        <v>30</v>
      </c>
      <c r="E2103" s="75" t="s">
        <v>267</v>
      </c>
      <c r="F2103" s="75" t="s">
        <v>268</v>
      </c>
      <c r="G2103" s="75" t="s">
        <v>811</v>
      </c>
      <c r="H2103" s="75" t="s">
        <v>2002</v>
      </c>
      <c r="I2103" s="75" t="s">
        <v>3716</v>
      </c>
      <c r="L2103" s="75">
        <v>146388.20000000001</v>
      </c>
      <c r="M2103" s="75">
        <v>22000</v>
      </c>
      <c r="N2103" s="75">
        <v>131197</v>
      </c>
      <c r="O2103" s="75" t="s">
        <v>3717</v>
      </c>
      <c r="Q2103" s="75" t="s">
        <v>1259</v>
      </c>
      <c r="R2103" s="75" t="s">
        <v>2002</v>
      </c>
      <c r="T2103" s="75">
        <v>36456.550000000003</v>
      </c>
      <c r="U2103" s="75">
        <v>10</v>
      </c>
      <c r="V2103" s="75">
        <v>45200</v>
      </c>
      <c r="W2103" s="75">
        <v>45930</v>
      </c>
      <c r="X2103" s="75" t="s">
        <v>4342</v>
      </c>
      <c r="AD2103" s="75" t="s">
        <v>1264</v>
      </c>
      <c r="AE2103" s="75">
        <v>44669</v>
      </c>
      <c r="AF2103" s="75" t="s">
        <v>3660</v>
      </c>
      <c r="AG2103" s="75">
        <v>26.312443999999999</v>
      </c>
      <c r="AH2103" s="75">
        <v>21.47</v>
      </c>
      <c r="AI2103" s="75">
        <v>1.63</v>
      </c>
      <c r="AJ2103" s="75" t="s">
        <v>26</v>
      </c>
      <c r="AK2103" s="75">
        <v>8.5399999999999991</v>
      </c>
      <c r="AL2103" s="75">
        <v>136.14100000000002</v>
      </c>
      <c r="AN2103" s="75">
        <v>20</v>
      </c>
      <c r="AO2103" s="75" t="s">
        <v>1266</v>
      </c>
      <c r="AP2103" s="75" t="s">
        <v>1267</v>
      </c>
      <c r="AQ2103" s="75" t="s">
        <v>1365</v>
      </c>
      <c r="AR2103" s="75" t="s">
        <v>1267</v>
      </c>
    </row>
    <row r="2104" spans="1:44" x14ac:dyDescent="0.25">
      <c r="A2104" s="75" t="s">
        <v>3718</v>
      </c>
      <c r="B2104" s="75" t="s">
        <v>1273</v>
      </c>
      <c r="C2104" s="75" t="s">
        <v>1257</v>
      </c>
      <c r="D2104" s="75" t="s">
        <v>30</v>
      </c>
      <c r="E2104" s="75" t="s">
        <v>267</v>
      </c>
      <c r="F2104" s="75" t="s">
        <v>268</v>
      </c>
      <c r="G2104" s="75" t="s">
        <v>811</v>
      </c>
      <c r="H2104" s="75" t="s">
        <v>2002</v>
      </c>
      <c r="I2104" s="75" t="s">
        <v>3719</v>
      </c>
      <c r="L2104" s="75">
        <v>159696.22</v>
      </c>
      <c r="M2104" s="75">
        <v>24000</v>
      </c>
      <c r="N2104" s="75">
        <v>143124</v>
      </c>
      <c r="O2104" s="75" t="s">
        <v>3720</v>
      </c>
      <c r="Q2104" s="75" t="s">
        <v>1259</v>
      </c>
      <c r="R2104" s="75" t="s">
        <v>2002</v>
      </c>
      <c r="T2104" s="75">
        <v>39247.83</v>
      </c>
      <c r="U2104" s="75">
        <v>10</v>
      </c>
      <c r="V2104" s="75">
        <v>45200</v>
      </c>
      <c r="W2104" s="75">
        <v>45930</v>
      </c>
      <c r="X2104" s="75" t="s">
        <v>4342</v>
      </c>
      <c r="AD2104" s="75" t="s">
        <v>1264</v>
      </c>
      <c r="AE2104" s="75">
        <v>44669</v>
      </c>
      <c r="AF2104" s="75" t="s">
        <v>3660</v>
      </c>
      <c r="AG2104" s="75">
        <v>28.704484000000001</v>
      </c>
      <c r="AH2104" s="75">
        <v>23.42</v>
      </c>
      <c r="AI2104" s="75">
        <v>1.65</v>
      </c>
      <c r="AJ2104" s="75" t="s">
        <v>26</v>
      </c>
      <c r="AK2104" s="75">
        <v>8.11</v>
      </c>
      <c r="AL2104" s="75">
        <v>148.517</v>
      </c>
      <c r="AN2104" s="75">
        <v>20</v>
      </c>
      <c r="AO2104" s="75" t="s">
        <v>1266</v>
      </c>
      <c r="AP2104" s="75" t="s">
        <v>1267</v>
      </c>
      <c r="AQ2104" s="75" t="s">
        <v>1365</v>
      </c>
      <c r="AR2104" s="75" t="s">
        <v>1267</v>
      </c>
    </row>
    <row r="2105" spans="1:44" x14ac:dyDescent="0.25">
      <c r="A2105" s="75" t="s">
        <v>3721</v>
      </c>
      <c r="B2105" s="75" t="s">
        <v>1273</v>
      </c>
      <c r="C2105" s="75" t="s">
        <v>1257</v>
      </c>
      <c r="D2105" s="75" t="s">
        <v>30</v>
      </c>
      <c r="E2105" s="75" t="s">
        <v>267</v>
      </c>
      <c r="F2105" s="75" t="s">
        <v>268</v>
      </c>
      <c r="G2105" s="75" t="s">
        <v>811</v>
      </c>
      <c r="H2105" s="75" t="s">
        <v>2002</v>
      </c>
      <c r="I2105" s="75" t="s">
        <v>3722</v>
      </c>
      <c r="L2105" s="75">
        <v>166350.23000000001</v>
      </c>
      <c r="M2105" s="75">
        <v>25000</v>
      </c>
      <c r="N2105" s="75">
        <v>149088</v>
      </c>
      <c r="O2105" s="75" t="s">
        <v>3723</v>
      </c>
      <c r="Q2105" s="75" t="s">
        <v>1259</v>
      </c>
      <c r="R2105" s="75" t="s">
        <v>2002</v>
      </c>
      <c r="T2105" s="75">
        <v>40643.480000000003</v>
      </c>
      <c r="U2105" s="75">
        <v>10</v>
      </c>
      <c r="V2105" s="75">
        <v>45200</v>
      </c>
      <c r="W2105" s="75">
        <v>45930</v>
      </c>
      <c r="X2105" s="75" t="s">
        <v>4342</v>
      </c>
      <c r="AD2105" s="75" t="s">
        <v>1264</v>
      </c>
      <c r="AE2105" s="75">
        <v>44669</v>
      </c>
      <c r="AF2105" s="75" t="s">
        <v>3660</v>
      </c>
      <c r="AG2105" s="75">
        <v>29.900504999999999</v>
      </c>
      <c r="AH2105" s="75">
        <v>24.4</v>
      </c>
      <c r="AI2105" s="75">
        <v>1.66</v>
      </c>
      <c r="AJ2105" s="75" t="s">
        <v>26</v>
      </c>
      <c r="AK2105" s="75">
        <v>7.91</v>
      </c>
      <c r="AL2105" s="75">
        <v>154.70599999999999</v>
      </c>
      <c r="AN2105" s="75">
        <v>20</v>
      </c>
      <c r="AO2105" s="75" t="s">
        <v>1266</v>
      </c>
      <c r="AP2105" s="75" t="s">
        <v>1267</v>
      </c>
      <c r="AQ2105" s="75" t="s">
        <v>1365</v>
      </c>
      <c r="AR2105" s="75" t="s">
        <v>1267</v>
      </c>
    </row>
    <row r="2106" spans="1:44" x14ac:dyDescent="0.25">
      <c r="A2106" s="75" t="s">
        <v>3724</v>
      </c>
      <c r="B2106" s="75" t="s">
        <v>1273</v>
      </c>
      <c r="C2106" s="75" t="s">
        <v>1257</v>
      </c>
      <c r="D2106" s="75" t="s">
        <v>30</v>
      </c>
      <c r="E2106" s="75" t="s">
        <v>267</v>
      </c>
      <c r="F2106" s="75" t="s">
        <v>268</v>
      </c>
      <c r="G2106" s="75" t="s">
        <v>811</v>
      </c>
      <c r="H2106" s="75" t="s">
        <v>2002</v>
      </c>
      <c r="I2106" s="75" t="s">
        <v>3725</v>
      </c>
      <c r="L2106" s="75">
        <v>173004.24</v>
      </c>
      <c r="M2106" s="75">
        <v>26000</v>
      </c>
      <c r="N2106" s="75">
        <v>155051</v>
      </c>
      <c r="O2106" s="75" t="s">
        <v>3726</v>
      </c>
      <c r="Q2106" s="75" t="s">
        <v>1259</v>
      </c>
      <c r="R2106" s="75" t="s">
        <v>2002</v>
      </c>
      <c r="T2106" s="75">
        <v>42039.12</v>
      </c>
      <c r="U2106" s="75">
        <v>10</v>
      </c>
      <c r="V2106" s="75">
        <v>45200</v>
      </c>
      <c r="W2106" s="75">
        <v>45930</v>
      </c>
      <c r="X2106" s="75" t="s">
        <v>4342</v>
      </c>
      <c r="AD2106" s="75" t="s">
        <v>1264</v>
      </c>
      <c r="AE2106" s="75">
        <v>44669</v>
      </c>
      <c r="AF2106" s="75" t="s">
        <v>3660</v>
      </c>
      <c r="AG2106" s="75">
        <v>31.096525</v>
      </c>
      <c r="AH2106" s="75">
        <v>25.37</v>
      </c>
      <c r="AI2106" s="75">
        <v>1.67</v>
      </c>
      <c r="AJ2106" s="75" t="s">
        <v>26</v>
      </c>
      <c r="AK2106" s="75">
        <v>7.74</v>
      </c>
      <c r="AL2106" s="75">
        <v>160.89400000000001</v>
      </c>
      <c r="AN2106" s="75">
        <v>20</v>
      </c>
      <c r="AO2106" s="75" t="s">
        <v>1266</v>
      </c>
      <c r="AP2106" s="75" t="s">
        <v>1267</v>
      </c>
      <c r="AQ2106" s="75" t="s">
        <v>1365</v>
      </c>
      <c r="AR2106" s="75" t="s">
        <v>1267</v>
      </c>
    </row>
    <row r="2107" spans="1:44" x14ac:dyDescent="0.25">
      <c r="A2107" s="75" t="s">
        <v>3727</v>
      </c>
      <c r="B2107" s="75" t="s">
        <v>1273</v>
      </c>
      <c r="C2107" s="75" t="s">
        <v>1257</v>
      </c>
      <c r="D2107" s="75" t="s">
        <v>30</v>
      </c>
      <c r="E2107" s="75" t="s">
        <v>267</v>
      </c>
      <c r="F2107" s="75" t="s">
        <v>268</v>
      </c>
      <c r="G2107" s="75" t="s">
        <v>811</v>
      </c>
      <c r="H2107" s="75" t="s">
        <v>2002</v>
      </c>
      <c r="I2107" s="75" t="s">
        <v>3728</v>
      </c>
      <c r="L2107" s="75">
        <v>186312.26</v>
      </c>
      <c r="M2107" s="75">
        <v>28000</v>
      </c>
      <c r="N2107" s="75">
        <v>166978</v>
      </c>
      <c r="O2107" s="75" t="s">
        <v>3729</v>
      </c>
      <c r="Q2107" s="75" t="s">
        <v>1259</v>
      </c>
      <c r="R2107" s="75" t="s">
        <v>2002</v>
      </c>
      <c r="T2107" s="75">
        <v>44830.400000000001</v>
      </c>
      <c r="U2107" s="75">
        <v>10</v>
      </c>
      <c r="V2107" s="75">
        <v>45200</v>
      </c>
      <c r="W2107" s="75">
        <v>45930</v>
      </c>
      <c r="X2107" s="75" t="s">
        <v>4342</v>
      </c>
      <c r="AD2107" s="75" t="s">
        <v>1264</v>
      </c>
      <c r="AE2107" s="75">
        <v>44669</v>
      </c>
      <c r="AF2107" s="75" t="s">
        <v>3660</v>
      </c>
      <c r="AG2107" s="75">
        <v>33.488565000000001</v>
      </c>
      <c r="AH2107" s="75">
        <v>27.32</v>
      </c>
      <c r="AI2107" s="75">
        <v>1.69</v>
      </c>
      <c r="AJ2107" s="75" t="s">
        <v>26</v>
      </c>
      <c r="AK2107" s="75">
        <v>7.42</v>
      </c>
      <c r="AL2107" s="75">
        <v>173.27</v>
      </c>
      <c r="AN2107" s="75">
        <v>20</v>
      </c>
      <c r="AO2107" s="75" t="s">
        <v>1266</v>
      </c>
      <c r="AP2107" s="75" t="s">
        <v>1267</v>
      </c>
      <c r="AQ2107" s="75" t="s">
        <v>1365</v>
      </c>
      <c r="AR2107" s="75" t="s">
        <v>1267</v>
      </c>
    </row>
    <row r="2108" spans="1:44" x14ac:dyDescent="0.25">
      <c r="A2108" s="75" t="s">
        <v>3730</v>
      </c>
      <c r="B2108" s="75" t="s">
        <v>1273</v>
      </c>
      <c r="C2108" s="75" t="s">
        <v>1257</v>
      </c>
      <c r="D2108" s="75" t="s">
        <v>30</v>
      </c>
      <c r="E2108" s="75" t="s">
        <v>267</v>
      </c>
      <c r="F2108" s="75" t="s">
        <v>268</v>
      </c>
      <c r="G2108" s="75" t="s">
        <v>811</v>
      </c>
      <c r="H2108" s="75" t="s">
        <v>2002</v>
      </c>
      <c r="I2108" s="75" t="s">
        <v>3731</v>
      </c>
      <c r="L2108" s="75">
        <v>199620.27</v>
      </c>
      <c r="M2108" s="75">
        <v>30000</v>
      </c>
      <c r="N2108" s="75">
        <v>178905</v>
      </c>
      <c r="O2108" s="75" t="s">
        <v>3732</v>
      </c>
      <c r="Q2108" s="75" t="s">
        <v>1259</v>
      </c>
      <c r="R2108" s="75" t="s">
        <v>2002</v>
      </c>
      <c r="T2108" s="75">
        <v>47621.68</v>
      </c>
      <c r="U2108" s="75">
        <v>10</v>
      </c>
      <c r="V2108" s="75">
        <v>45200</v>
      </c>
      <c r="W2108" s="75">
        <v>45930</v>
      </c>
      <c r="X2108" s="75" t="s">
        <v>4342</v>
      </c>
      <c r="AD2108" s="75" t="s">
        <v>1264</v>
      </c>
      <c r="AE2108" s="75">
        <v>44669</v>
      </c>
      <c r="AF2108" s="75" t="s">
        <v>3660</v>
      </c>
      <c r="AG2108" s="75">
        <v>35.880606</v>
      </c>
      <c r="AH2108" s="75">
        <v>29.28</v>
      </c>
      <c r="AI2108" s="75">
        <v>1.7</v>
      </c>
      <c r="AJ2108" s="75" t="s">
        <v>26</v>
      </c>
      <c r="AK2108" s="75">
        <v>7.15</v>
      </c>
      <c r="AL2108" s="75">
        <v>185.64699999999999</v>
      </c>
      <c r="AN2108" s="75">
        <v>20</v>
      </c>
      <c r="AO2108" s="75" t="s">
        <v>1266</v>
      </c>
      <c r="AP2108" s="75" t="s">
        <v>1267</v>
      </c>
      <c r="AQ2108" s="75" t="s">
        <v>1365</v>
      </c>
      <c r="AR2108" s="75" t="s">
        <v>1267</v>
      </c>
    </row>
    <row r="2109" spans="1:44" x14ac:dyDescent="0.25">
      <c r="A2109" s="75" t="s">
        <v>3733</v>
      </c>
      <c r="B2109" s="75" t="s">
        <v>1273</v>
      </c>
      <c r="C2109" s="75" t="s">
        <v>1257</v>
      </c>
      <c r="D2109" s="75" t="s">
        <v>30</v>
      </c>
      <c r="E2109" s="75" t="s">
        <v>267</v>
      </c>
      <c r="F2109" s="75" t="s">
        <v>268</v>
      </c>
      <c r="G2109" s="75" t="s">
        <v>811</v>
      </c>
      <c r="H2109" s="75" t="s">
        <v>2002</v>
      </c>
      <c r="I2109" s="75" t="s">
        <v>3734</v>
      </c>
      <c r="L2109" s="75">
        <v>212928.29</v>
      </c>
      <c r="M2109" s="75">
        <v>32000</v>
      </c>
      <c r="N2109" s="75">
        <v>190832</v>
      </c>
      <c r="O2109" s="75" t="s">
        <v>3735</v>
      </c>
      <c r="Q2109" s="75" t="s">
        <v>1259</v>
      </c>
      <c r="R2109" s="75" t="s">
        <v>2002</v>
      </c>
      <c r="T2109" s="75">
        <v>50412.97</v>
      </c>
      <c r="U2109" s="75">
        <v>10</v>
      </c>
      <c r="V2109" s="75">
        <v>45200</v>
      </c>
      <c r="W2109" s="75">
        <v>45930</v>
      </c>
      <c r="X2109" s="75" t="s">
        <v>4342</v>
      </c>
      <c r="AD2109" s="75" t="s">
        <v>1264</v>
      </c>
      <c r="AE2109" s="75">
        <v>44669</v>
      </c>
      <c r="AF2109" s="75" t="s">
        <v>3660</v>
      </c>
      <c r="AG2109" s="75">
        <v>38.272646000000002</v>
      </c>
      <c r="AH2109" s="75">
        <v>31.23</v>
      </c>
      <c r="AI2109" s="75">
        <v>1.71</v>
      </c>
      <c r="AJ2109" s="75" t="s">
        <v>26</v>
      </c>
      <c r="AK2109" s="75">
        <v>6.91</v>
      </c>
      <c r="AL2109" s="75">
        <v>198.023</v>
      </c>
      <c r="AN2109" s="75">
        <v>20</v>
      </c>
      <c r="AO2109" s="75" t="s">
        <v>1266</v>
      </c>
      <c r="AP2109" s="75" t="s">
        <v>1267</v>
      </c>
      <c r="AQ2109" s="75" t="s">
        <v>1365</v>
      </c>
      <c r="AR2109" s="75" t="s">
        <v>1267</v>
      </c>
    </row>
    <row r="2110" spans="1:44" x14ac:dyDescent="0.25">
      <c r="A2110" s="75" t="s">
        <v>3736</v>
      </c>
      <c r="B2110" s="75" t="s">
        <v>1273</v>
      </c>
      <c r="C2110" s="75" t="s">
        <v>1257</v>
      </c>
      <c r="D2110" s="75" t="s">
        <v>30</v>
      </c>
      <c r="E2110" s="75" t="s">
        <v>267</v>
      </c>
      <c r="F2110" s="75" t="s">
        <v>268</v>
      </c>
      <c r="G2110" s="75" t="s">
        <v>811</v>
      </c>
      <c r="H2110" s="75" t="s">
        <v>2002</v>
      </c>
      <c r="I2110" s="75" t="s">
        <v>3737</v>
      </c>
      <c r="L2110" s="75">
        <v>226236.31</v>
      </c>
      <c r="M2110" s="75">
        <v>34000</v>
      </c>
      <c r="N2110" s="75">
        <v>202759</v>
      </c>
      <c r="O2110" s="75" t="s">
        <v>3738</v>
      </c>
      <c r="Q2110" s="75" t="s">
        <v>1259</v>
      </c>
      <c r="R2110" s="75" t="s">
        <v>2002</v>
      </c>
      <c r="T2110" s="75">
        <v>53204.25</v>
      </c>
      <c r="U2110" s="75">
        <v>10</v>
      </c>
      <c r="V2110" s="75">
        <v>45200</v>
      </c>
      <c r="W2110" s="75">
        <v>45930</v>
      </c>
      <c r="X2110" s="75" t="s">
        <v>4342</v>
      </c>
      <c r="AD2110" s="75" t="s">
        <v>1264</v>
      </c>
      <c r="AE2110" s="75">
        <v>44669</v>
      </c>
      <c r="AF2110" s="75" t="s">
        <v>3660</v>
      </c>
      <c r="AG2110" s="75">
        <v>40.664686000000003</v>
      </c>
      <c r="AH2110" s="75">
        <v>33.18</v>
      </c>
      <c r="AI2110" s="75">
        <v>1.73</v>
      </c>
      <c r="AJ2110" s="75" t="s">
        <v>26</v>
      </c>
      <c r="AK2110" s="75">
        <v>6.7</v>
      </c>
      <c r="AL2110" s="75">
        <v>210.4</v>
      </c>
      <c r="AN2110" s="75">
        <v>20</v>
      </c>
      <c r="AO2110" s="75" t="s">
        <v>1266</v>
      </c>
      <c r="AP2110" s="75" t="s">
        <v>1267</v>
      </c>
      <c r="AQ2110" s="75" t="s">
        <v>1365</v>
      </c>
      <c r="AR2110" s="75" t="s">
        <v>1267</v>
      </c>
    </row>
    <row r="2111" spans="1:44" x14ac:dyDescent="0.25">
      <c r="A2111" s="75" t="s">
        <v>3739</v>
      </c>
      <c r="B2111" s="75" t="s">
        <v>1273</v>
      </c>
      <c r="C2111" s="75" t="s">
        <v>1257</v>
      </c>
      <c r="D2111" s="75" t="s">
        <v>30</v>
      </c>
      <c r="E2111" s="75" t="s">
        <v>267</v>
      </c>
      <c r="F2111" s="75" t="s">
        <v>268</v>
      </c>
      <c r="G2111" s="75" t="s">
        <v>811</v>
      </c>
      <c r="H2111" s="75" t="s">
        <v>2002</v>
      </c>
      <c r="I2111" s="75" t="s">
        <v>3740</v>
      </c>
      <c r="L2111" s="75">
        <v>239544.33</v>
      </c>
      <c r="M2111" s="75">
        <v>36000</v>
      </c>
      <c r="N2111" s="75">
        <v>214686</v>
      </c>
      <c r="O2111" s="75" t="s">
        <v>3741</v>
      </c>
      <c r="Q2111" s="75" t="s">
        <v>1259</v>
      </c>
      <c r="R2111" s="75" t="s">
        <v>2002</v>
      </c>
      <c r="T2111" s="75">
        <v>55995.53</v>
      </c>
      <c r="U2111" s="75">
        <v>10</v>
      </c>
      <c r="V2111" s="75">
        <v>45200</v>
      </c>
      <c r="W2111" s="75">
        <v>45930</v>
      </c>
      <c r="X2111" s="75" t="s">
        <v>4342</v>
      </c>
      <c r="AD2111" s="75" t="s">
        <v>1264</v>
      </c>
      <c r="AE2111" s="75">
        <v>44669</v>
      </c>
      <c r="AF2111" s="75" t="s">
        <v>3660</v>
      </c>
      <c r="AG2111" s="75">
        <v>43.056727000000002</v>
      </c>
      <c r="AH2111" s="75">
        <v>35.130000000000003</v>
      </c>
      <c r="AI2111" s="75">
        <v>1.74</v>
      </c>
      <c r="AJ2111" s="75" t="s">
        <v>26</v>
      </c>
      <c r="AK2111" s="75">
        <v>6.52</v>
      </c>
      <c r="AL2111" s="75">
        <v>222.77600000000001</v>
      </c>
      <c r="AN2111" s="75">
        <v>20</v>
      </c>
      <c r="AO2111" s="75" t="s">
        <v>1266</v>
      </c>
      <c r="AP2111" s="75" t="s">
        <v>1267</v>
      </c>
      <c r="AQ2111" s="75" t="s">
        <v>1365</v>
      </c>
      <c r="AR2111" s="75" t="s">
        <v>1267</v>
      </c>
    </row>
    <row r="2112" spans="1:44" x14ac:dyDescent="0.25">
      <c r="A2112" s="75" t="s">
        <v>3742</v>
      </c>
      <c r="B2112" s="75" t="s">
        <v>1273</v>
      </c>
      <c r="C2112" s="75" t="s">
        <v>1257</v>
      </c>
      <c r="D2112" s="75" t="s">
        <v>30</v>
      </c>
      <c r="E2112" s="75" t="s">
        <v>267</v>
      </c>
      <c r="F2112" s="75" t="s">
        <v>268</v>
      </c>
      <c r="G2112" s="75" t="s">
        <v>811</v>
      </c>
      <c r="H2112" s="75" t="s">
        <v>2002</v>
      </c>
      <c r="I2112" s="75" t="s">
        <v>3743</v>
      </c>
      <c r="L2112" s="75">
        <v>252852.35</v>
      </c>
      <c r="M2112" s="75">
        <v>38000</v>
      </c>
      <c r="N2112" s="75">
        <v>226613</v>
      </c>
      <c r="O2112" s="75" t="s">
        <v>3744</v>
      </c>
      <c r="Q2112" s="75" t="s">
        <v>1259</v>
      </c>
      <c r="R2112" s="75" t="s">
        <v>2002</v>
      </c>
      <c r="T2112" s="75">
        <v>58786.82</v>
      </c>
      <c r="U2112" s="75">
        <v>10</v>
      </c>
      <c r="V2112" s="75">
        <v>45200</v>
      </c>
      <c r="W2112" s="75">
        <v>45930</v>
      </c>
      <c r="X2112" s="75" t="s">
        <v>4342</v>
      </c>
      <c r="AD2112" s="75" t="s">
        <v>1264</v>
      </c>
      <c r="AE2112" s="75">
        <v>44669</v>
      </c>
      <c r="AF2112" s="75" t="s">
        <v>3660</v>
      </c>
      <c r="AG2112" s="75">
        <v>45.448766999999997</v>
      </c>
      <c r="AH2112" s="75">
        <v>37.08</v>
      </c>
      <c r="AI2112" s="75">
        <v>1.75</v>
      </c>
      <c r="AJ2112" s="75" t="s">
        <v>26</v>
      </c>
      <c r="AK2112" s="75">
        <v>6.35</v>
      </c>
      <c r="AL2112" s="75">
        <v>235.15300000000002</v>
      </c>
      <c r="AN2112" s="75">
        <v>20</v>
      </c>
      <c r="AO2112" s="75" t="s">
        <v>1266</v>
      </c>
      <c r="AP2112" s="75" t="s">
        <v>1267</v>
      </c>
      <c r="AQ2112" s="75" t="s">
        <v>1365</v>
      </c>
      <c r="AR2112" s="75" t="s">
        <v>1267</v>
      </c>
    </row>
    <row r="2113" spans="1:46" x14ac:dyDescent="0.25">
      <c r="A2113" s="75" t="s">
        <v>3745</v>
      </c>
      <c r="B2113" s="75" t="s">
        <v>1273</v>
      </c>
      <c r="C2113" s="75" t="s">
        <v>1257</v>
      </c>
      <c r="D2113" s="75" t="s">
        <v>30</v>
      </c>
      <c r="E2113" s="75" t="s">
        <v>267</v>
      </c>
      <c r="F2113" s="75" t="s">
        <v>268</v>
      </c>
      <c r="G2113" s="75" t="s">
        <v>811</v>
      </c>
      <c r="H2113" s="75" t="s">
        <v>2002</v>
      </c>
      <c r="I2113" s="75" t="s">
        <v>3746</v>
      </c>
      <c r="L2113" s="75">
        <v>266160.37</v>
      </c>
      <c r="M2113" s="75">
        <v>40000</v>
      </c>
      <c r="N2113" s="75">
        <v>238540</v>
      </c>
      <c r="O2113" s="75" t="s">
        <v>3747</v>
      </c>
      <c r="Q2113" s="75" t="s">
        <v>1259</v>
      </c>
      <c r="R2113" s="75" t="s">
        <v>2002</v>
      </c>
      <c r="T2113" s="75">
        <v>61578.1</v>
      </c>
      <c r="U2113" s="75">
        <v>10</v>
      </c>
      <c r="V2113" s="75">
        <v>45200</v>
      </c>
      <c r="W2113" s="75">
        <v>45930</v>
      </c>
      <c r="X2113" s="75" t="s">
        <v>4342</v>
      </c>
      <c r="AD2113" s="75" t="s">
        <v>1264</v>
      </c>
      <c r="AE2113" s="75">
        <v>44669</v>
      </c>
      <c r="AF2113" s="75" t="s">
        <v>3660</v>
      </c>
      <c r="AG2113" s="75">
        <v>47.840806999999998</v>
      </c>
      <c r="AH2113" s="75">
        <v>39.03</v>
      </c>
      <c r="AI2113" s="75">
        <v>1.75</v>
      </c>
      <c r="AJ2113" s="75" t="s">
        <v>26</v>
      </c>
      <c r="AK2113" s="75">
        <v>6.2</v>
      </c>
      <c r="AL2113" s="75">
        <v>247.529</v>
      </c>
      <c r="AN2113" s="75">
        <v>20</v>
      </c>
      <c r="AO2113" s="75" t="s">
        <v>1266</v>
      </c>
      <c r="AP2113" s="75" t="s">
        <v>1267</v>
      </c>
      <c r="AQ2113" s="75" t="s">
        <v>1365</v>
      </c>
      <c r="AR2113" s="75" t="s">
        <v>1267</v>
      </c>
    </row>
    <row r="2114" spans="1:46" x14ac:dyDescent="0.25">
      <c r="A2114" s="75" t="s">
        <v>3748</v>
      </c>
      <c r="B2114" s="75" t="s">
        <v>1273</v>
      </c>
      <c r="C2114" s="75" t="s">
        <v>1257</v>
      </c>
      <c r="D2114" s="75" t="s">
        <v>30</v>
      </c>
      <c r="E2114" s="75" t="s">
        <v>267</v>
      </c>
      <c r="F2114" s="75" t="s">
        <v>268</v>
      </c>
      <c r="G2114" s="75" t="s">
        <v>811</v>
      </c>
      <c r="H2114" s="75" t="s">
        <v>2002</v>
      </c>
      <c r="I2114" s="75" t="s">
        <v>3749</v>
      </c>
      <c r="L2114" s="75">
        <v>279468.38</v>
      </c>
      <c r="M2114" s="75">
        <v>42000</v>
      </c>
      <c r="N2114" s="75">
        <v>250467</v>
      </c>
      <c r="O2114" s="75" t="s">
        <v>3750</v>
      </c>
      <c r="Q2114" s="75" t="s">
        <v>1259</v>
      </c>
      <c r="R2114" s="75" t="s">
        <v>2002</v>
      </c>
      <c r="T2114" s="75">
        <v>64369.38</v>
      </c>
      <c r="U2114" s="75">
        <v>10</v>
      </c>
      <c r="V2114" s="75">
        <v>45200</v>
      </c>
      <c r="W2114" s="75">
        <v>45930</v>
      </c>
      <c r="X2114" s="75" t="s">
        <v>4342</v>
      </c>
      <c r="AD2114" s="75" t="s">
        <v>1264</v>
      </c>
      <c r="AE2114" s="75">
        <v>44669</v>
      </c>
      <c r="AF2114" s="75" t="s">
        <v>3660</v>
      </c>
      <c r="AG2114" s="75">
        <v>50.232847999999997</v>
      </c>
      <c r="AH2114" s="75">
        <v>40.99</v>
      </c>
      <c r="AI2114" s="75">
        <v>1.76</v>
      </c>
      <c r="AJ2114" s="75" t="s">
        <v>26</v>
      </c>
      <c r="AK2114" s="75">
        <v>6.06</v>
      </c>
      <c r="AL2114" s="75">
        <v>259.90600000000001</v>
      </c>
      <c r="AN2114" s="75">
        <v>20</v>
      </c>
      <c r="AO2114" s="75" t="s">
        <v>1266</v>
      </c>
      <c r="AP2114" s="75" t="s">
        <v>1267</v>
      </c>
      <c r="AQ2114" s="75" t="s">
        <v>1365</v>
      </c>
      <c r="AR2114" s="75" t="s">
        <v>1267</v>
      </c>
    </row>
    <row r="2115" spans="1:46" x14ac:dyDescent="0.25">
      <c r="A2115" s="75" t="s">
        <v>3751</v>
      </c>
      <c r="B2115" s="75" t="s">
        <v>1273</v>
      </c>
      <c r="C2115" s="75" t="s">
        <v>1257</v>
      </c>
      <c r="D2115" s="75" t="s">
        <v>30</v>
      </c>
      <c r="E2115" s="75" t="s">
        <v>267</v>
      </c>
      <c r="F2115" s="75" t="s">
        <v>268</v>
      </c>
      <c r="G2115" s="75" t="s">
        <v>811</v>
      </c>
      <c r="H2115" s="75" t="s">
        <v>2002</v>
      </c>
      <c r="I2115" s="75" t="s">
        <v>3752</v>
      </c>
      <c r="L2115" s="75">
        <v>292776.40000000002</v>
      </c>
      <c r="M2115" s="75">
        <v>44000</v>
      </c>
      <c r="N2115" s="75">
        <v>262394</v>
      </c>
      <c r="O2115" s="75" t="s">
        <v>3753</v>
      </c>
      <c r="Q2115" s="75" t="s">
        <v>1259</v>
      </c>
      <c r="R2115" s="75" t="s">
        <v>2002</v>
      </c>
      <c r="T2115" s="75">
        <v>67160.66</v>
      </c>
      <c r="U2115" s="75">
        <v>10</v>
      </c>
      <c r="V2115" s="75">
        <v>45200</v>
      </c>
      <c r="W2115" s="75">
        <v>45930</v>
      </c>
      <c r="X2115" s="75" t="s">
        <v>4342</v>
      </c>
      <c r="AD2115" s="75" t="s">
        <v>1264</v>
      </c>
      <c r="AE2115" s="75">
        <v>44669</v>
      </c>
      <c r="AF2115" s="75" t="s">
        <v>3660</v>
      </c>
      <c r="AG2115" s="75">
        <v>52.624887999999999</v>
      </c>
      <c r="AH2115" s="75">
        <v>42.94</v>
      </c>
      <c r="AI2115" s="75">
        <v>1.77</v>
      </c>
      <c r="AJ2115" s="75" t="s">
        <v>26</v>
      </c>
      <c r="AK2115" s="75">
        <v>5.94</v>
      </c>
      <c r="AL2115" s="75">
        <v>272.28200000000004</v>
      </c>
      <c r="AN2115" s="75">
        <v>20</v>
      </c>
      <c r="AO2115" s="75" t="s">
        <v>1266</v>
      </c>
      <c r="AP2115" s="75" t="s">
        <v>1267</v>
      </c>
      <c r="AQ2115" s="75" t="s">
        <v>1365</v>
      </c>
      <c r="AR2115" s="75" t="s">
        <v>1267</v>
      </c>
    </row>
    <row r="2116" spans="1:46" x14ac:dyDescent="0.25">
      <c r="A2116" s="75" t="s">
        <v>3754</v>
      </c>
      <c r="B2116" s="75" t="s">
        <v>1273</v>
      </c>
      <c r="C2116" s="75" t="s">
        <v>1257</v>
      </c>
      <c r="D2116" s="75" t="s">
        <v>30</v>
      </c>
      <c r="E2116" s="75" t="s">
        <v>267</v>
      </c>
      <c r="F2116" s="75" t="s">
        <v>268</v>
      </c>
      <c r="G2116" s="75" t="s">
        <v>811</v>
      </c>
      <c r="H2116" s="75" t="s">
        <v>2002</v>
      </c>
      <c r="I2116" s="75" t="s">
        <v>3755</v>
      </c>
      <c r="L2116" s="75">
        <v>306084.42</v>
      </c>
      <c r="M2116" s="75">
        <v>46000</v>
      </c>
      <c r="N2116" s="75">
        <v>274321</v>
      </c>
      <c r="O2116" s="75" t="s">
        <v>3756</v>
      </c>
      <c r="Q2116" s="75" t="s">
        <v>1259</v>
      </c>
      <c r="R2116" s="75" t="s">
        <v>2002</v>
      </c>
      <c r="T2116" s="75">
        <v>69951.95</v>
      </c>
      <c r="U2116" s="75">
        <v>10</v>
      </c>
      <c r="V2116" s="75">
        <v>45200</v>
      </c>
      <c r="W2116" s="75">
        <v>45930</v>
      </c>
      <c r="X2116" s="75" t="s">
        <v>4342</v>
      </c>
      <c r="AD2116" s="75" t="s">
        <v>1264</v>
      </c>
      <c r="AE2116" s="75">
        <v>44669</v>
      </c>
      <c r="AF2116" s="75" t="s">
        <v>3660</v>
      </c>
      <c r="AG2116" s="75">
        <v>55.016928</v>
      </c>
      <c r="AH2116" s="75">
        <v>44.89</v>
      </c>
      <c r="AI2116" s="75">
        <v>1.78</v>
      </c>
      <c r="AJ2116" s="75" t="s">
        <v>26</v>
      </c>
      <c r="AK2116" s="75">
        <v>5.82</v>
      </c>
      <c r="AL2116" s="75">
        <v>284.65899999999999</v>
      </c>
      <c r="AN2116" s="75">
        <v>20</v>
      </c>
      <c r="AO2116" s="75" t="s">
        <v>1266</v>
      </c>
      <c r="AP2116" s="75" t="s">
        <v>1267</v>
      </c>
      <c r="AQ2116" s="75" t="s">
        <v>1365</v>
      </c>
      <c r="AR2116" s="75" t="s">
        <v>1267</v>
      </c>
    </row>
    <row r="2117" spans="1:46" x14ac:dyDescent="0.25">
      <c r="A2117" s="75" t="s">
        <v>3757</v>
      </c>
      <c r="B2117" s="75" t="s">
        <v>1273</v>
      </c>
      <c r="C2117" s="75" t="s">
        <v>1257</v>
      </c>
      <c r="D2117" s="75" t="s">
        <v>30</v>
      </c>
      <c r="E2117" s="75" t="s">
        <v>267</v>
      </c>
      <c r="F2117" s="75" t="s">
        <v>268</v>
      </c>
      <c r="G2117" s="75" t="s">
        <v>811</v>
      </c>
      <c r="H2117" s="75" t="s">
        <v>2002</v>
      </c>
      <c r="I2117" s="75" t="s">
        <v>3758</v>
      </c>
      <c r="L2117" s="75">
        <v>319392.44</v>
      </c>
      <c r="M2117" s="75">
        <v>48000</v>
      </c>
      <c r="N2117" s="75">
        <v>286248</v>
      </c>
      <c r="O2117" s="75" t="s">
        <v>3759</v>
      </c>
      <c r="Q2117" s="75" t="s">
        <v>1259</v>
      </c>
      <c r="R2117" s="75" t="s">
        <v>2002</v>
      </c>
      <c r="T2117" s="75">
        <v>72743.23</v>
      </c>
      <c r="U2117" s="75">
        <v>10</v>
      </c>
      <c r="V2117" s="75">
        <v>45200</v>
      </c>
      <c r="W2117" s="75">
        <v>45930</v>
      </c>
      <c r="X2117" s="75" t="s">
        <v>4342</v>
      </c>
      <c r="AD2117" s="75" t="s">
        <v>1264</v>
      </c>
      <c r="AE2117" s="75">
        <v>44669</v>
      </c>
      <c r="AF2117" s="75" t="s">
        <v>3660</v>
      </c>
      <c r="AG2117" s="75">
        <v>57.408968999999999</v>
      </c>
      <c r="AH2117" s="75">
        <v>46.84</v>
      </c>
      <c r="AI2117" s="75">
        <v>1.78</v>
      </c>
      <c r="AJ2117" s="75" t="s">
        <v>26</v>
      </c>
      <c r="AK2117" s="75">
        <v>5.72</v>
      </c>
      <c r="AL2117" s="75">
        <v>297.03499999999997</v>
      </c>
      <c r="AN2117" s="75">
        <v>20</v>
      </c>
      <c r="AO2117" s="75" t="s">
        <v>1266</v>
      </c>
      <c r="AP2117" s="75" t="s">
        <v>1267</v>
      </c>
      <c r="AQ2117" s="75" t="s">
        <v>1365</v>
      </c>
      <c r="AR2117" s="75" t="s">
        <v>1267</v>
      </c>
    </row>
    <row r="2118" spans="1:46" x14ac:dyDescent="0.25">
      <c r="A2118" s="75" t="s">
        <v>3760</v>
      </c>
      <c r="B2118" s="75" t="s">
        <v>1273</v>
      </c>
      <c r="C2118" s="75" t="s">
        <v>1257</v>
      </c>
      <c r="D2118" s="75" t="s">
        <v>30</v>
      </c>
      <c r="E2118" s="75" t="s">
        <v>267</v>
      </c>
      <c r="F2118" s="75" t="s">
        <v>268</v>
      </c>
      <c r="G2118" s="75" t="s">
        <v>811</v>
      </c>
      <c r="H2118" s="75" t="s">
        <v>2002</v>
      </c>
      <c r="I2118" s="75" t="s">
        <v>3761</v>
      </c>
      <c r="L2118" s="75">
        <v>332700.46000000002</v>
      </c>
      <c r="M2118" s="75">
        <v>50000</v>
      </c>
      <c r="N2118" s="75">
        <v>298175</v>
      </c>
      <c r="O2118" s="75" t="s">
        <v>3762</v>
      </c>
      <c r="Q2118" s="75" t="s">
        <v>1259</v>
      </c>
      <c r="R2118" s="75" t="s">
        <v>2002</v>
      </c>
      <c r="T2118" s="75">
        <v>75534.509999999995</v>
      </c>
      <c r="U2118" s="75">
        <v>10</v>
      </c>
      <c r="V2118" s="75">
        <v>45200</v>
      </c>
      <c r="W2118" s="75">
        <v>45930</v>
      </c>
      <c r="X2118" s="75" t="s">
        <v>4342</v>
      </c>
      <c r="AD2118" s="75" t="s">
        <v>1264</v>
      </c>
      <c r="AE2118" s="75">
        <v>44669</v>
      </c>
      <c r="AF2118" s="75" t="s">
        <v>3660</v>
      </c>
      <c r="AG2118" s="75">
        <v>59.801009000000001</v>
      </c>
      <c r="AH2118" s="75">
        <v>48.79</v>
      </c>
      <c r="AI2118" s="75">
        <v>1.79</v>
      </c>
      <c r="AJ2118" s="75" t="s">
        <v>26</v>
      </c>
      <c r="AK2118" s="75">
        <v>5.62</v>
      </c>
      <c r="AL2118" s="75">
        <v>309.411</v>
      </c>
      <c r="AN2118" s="75">
        <v>20</v>
      </c>
      <c r="AO2118" s="75" t="s">
        <v>1266</v>
      </c>
      <c r="AP2118" s="75" t="s">
        <v>1267</v>
      </c>
      <c r="AQ2118" s="75" t="s">
        <v>1365</v>
      </c>
      <c r="AR2118" s="75" t="s">
        <v>1267</v>
      </c>
    </row>
    <row r="2119" spans="1:46" x14ac:dyDescent="0.25">
      <c r="A2119" s="75" t="s">
        <v>3763</v>
      </c>
      <c r="B2119" s="75" t="s">
        <v>1273</v>
      </c>
      <c r="C2119" s="75" t="s">
        <v>1257</v>
      </c>
      <c r="D2119" s="75" t="s">
        <v>30</v>
      </c>
      <c r="E2119" s="75" t="s">
        <v>267</v>
      </c>
      <c r="F2119" s="75" t="s">
        <v>268</v>
      </c>
      <c r="G2119" s="75" t="s">
        <v>811</v>
      </c>
      <c r="H2119" s="75" t="s">
        <v>2002</v>
      </c>
      <c r="I2119" s="75" t="s">
        <v>3764</v>
      </c>
      <c r="L2119" s="75">
        <v>399240.55</v>
      </c>
      <c r="M2119" s="75">
        <v>60000</v>
      </c>
      <c r="N2119" s="75">
        <v>357810</v>
      </c>
      <c r="O2119" s="75" t="s">
        <v>3765</v>
      </c>
      <c r="Q2119" s="75" t="s">
        <v>1259</v>
      </c>
      <c r="R2119" s="75" t="s">
        <v>2002</v>
      </c>
      <c r="T2119" s="75">
        <v>89490.93</v>
      </c>
      <c r="U2119" s="75">
        <v>10</v>
      </c>
      <c r="V2119" s="75">
        <v>45200</v>
      </c>
      <c r="W2119" s="75">
        <v>45930</v>
      </c>
      <c r="X2119" s="75" t="s">
        <v>4342</v>
      </c>
      <c r="AD2119" s="75" t="s">
        <v>1264</v>
      </c>
      <c r="AE2119" s="75">
        <v>44669</v>
      </c>
      <c r="AF2119" s="75" t="s">
        <v>3660</v>
      </c>
      <c r="AG2119" s="75">
        <v>71.761211000000003</v>
      </c>
      <c r="AH2119" s="75">
        <v>58.55</v>
      </c>
      <c r="AI2119" s="75">
        <v>1.81</v>
      </c>
      <c r="AJ2119" s="75" t="s">
        <v>26</v>
      </c>
      <c r="AK2119" s="75">
        <v>5.24</v>
      </c>
      <c r="AL2119" s="75">
        <v>371.29399999999998</v>
      </c>
      <c r="AN2119" s="75">
        <v>20</v>
      </c>
      <c r="AO2119" s="75" t="s">
        <v>1266</v>
      </c>
      <c r="AP2119" s="75" t="s">
        <v>1267</v>
      </c>
      <c r="AQ2119" s="75" t="s">
        <v>1365</v>
      </c>
      <c r="AR2119" s="75" t="s">
        <v>1267</v>
      </c>
    </row>
    <row r="2120" spans="1:46" x14ac:dyDescent="0.25">
      <c r="A2120" s="75" t="s">
        <v>3766</v>
      </c>
      <c r="B2120" s="75" t="s">
        <v>1273</v>
      </c>
      <c r="C2120" s="75" t="s">
        <v>1257</v>
      </c>
      <c r="D2120" s="75" t="s">
        <v>30</v>
      </c>
      <c r="E2120" s="75" t="s">
        <v>267</v>
      </c>
      <c r="F2120" s="75" t="s">
        <v>268</v>
      </c>
      <c r="G2120" s="75" t="s">
        <v>811</v>
      </c>
      <c r="H2120" s="75" t="s">
        <v>2002</v>
      </c>
      <c r="I2120" s="75" t="s">
        <v>3767</v>
      </c>
      <c r="L2120" s="75">
        <v>465780.64</v>
      </c>
      <c r="M2120" s="75">
        <v>70000</v>
      </c>
      <c r="N2120" s="75">
        <v>417445</v>
      </c>
      <c r="O2120" s="75" t="s">
        <v>3768</v>
      </c>
      <c r="Q2120" s="75" t="s">
        <v>1259</v>
      </c>
      <c r="R2120" s="75" t="s">
        <v>2002</v>
      </c>
      <c r="T2120" s="75">
        <v>103447.34</v>
      </c>
      <c r="U2120" s="75">
        <v>10</v>
      </c>
      <c r="V2120" s="75">
        <v>45200</v>
      </c>
      <c r="W2120" s="75">
        <v>45930</v>
      </c>
      <c r="X2120" s="75" t="s">
        <v>4342</v>
      </c>
      <c r="AD2120" s="75" t="s">
        <v>1264</v>
      </c>
      <c r="AE2120" s="75">
        <v>44669</v>
      </c>
      <c r="AF2120" s="75" t="s">
        <v>3660</v>
      </c>
      <c r="AG2120" s="75">
        <v>83.721412999999998</v>
      </c>
      <c r="AH2120" s="75">
        <v>68.31</v>
      </c>
      <c r="AI2120" s="75">
        <v>1.83</v>
      </c>
      <c r="AJ2120" s="75" t="s">
        <v>26</v>
      </c>
      <c r="AK2120" s="75">
        <v>4.97</v>
      </c>
      <c r="AL2120" s="75">
        <v>433.17600000000004</v>
      </c>
      <c r="AN2120" s="75">
        <v>20</v>
      </c>
      <c r="AO2120" s="75" t="s">
        <v>1266</v>
      </c>
      <c r="AP2120" s="75" t="s">
        <v>1267</v>
      </c>
      <c r="AQ2120" s="75" t="s">
        <v>1365</v>
      </c>
      <c r="AR2120" s="75" t="s">
        <v>1267</v>
      </c>
    </row>
    <row r="2121" spans="1:46" x14ac:dyDescent="0.25">
      <c r="A2121" s="75" t="s">
        <v>3769</v>
      </c>
      <c r="B2121" s="75" t="s">
        <v>1273</v>
      </c>
      <c r="C2121" s="75" t="s">
        <v>1257</v>
      </c>
      <c r="D2121" s="75" t="s">
        <v>30</v>
      </c>
      <c r="E2121" s="75" t="s">
        <v>267</v>
      </c>
      <c r="F2121" s="75" t="s">
        <v>268</v>
      </c>
      <c r="G2121" s="75" t="s">
        <v>811</v>
      </c>
      <c r="H2121" s="75" t="s">
        <v>2002</v>
      </c>
      <c r="I2121" s="75" t="s">
        <v>3770</v>
      </c>
      <c r="L2121" s="75">
        <v>532320.73</v>
      </c>
      <c r="M2121" s="75">
        <v>80000</v>
      </c>
      <c r="N2121" s="75">
        <v>477080</v>
      </c>
      <c r="O2121" s="75" t="s">
        <v>3771</v>
      </c>
      <c r="Q2121" s="75" t="s">
        <v>1259</v>
      </c>
      <c r="R2121" s="75" t="s">
        <v>2002</v>
      </c>
      <c r="T2121" s="75">
        <v>117403.76</v>
      </c>
      <c r="U2121" s="75">
        <v>10</v>
      </c>
      <c r="V2121" s="75">
        <v>45200</v>
      </c>
      <c r="W2121" s="75">
        <v>45930</v>
      </c>
      <c r="X2121" s="75" t="s">
        <v>4342</v>
      </c>
      <c r="AD2121" s="75" t="s">
        <v>1264</v>
      </c>
      <c r="AE2121" s="75">
        <v>44669</v>
      </c>
      <c r="AF2121" s="75" t="s">
        <v>3660</v>
      </c>
      <c r="AG2121" s="75">
        <v>95.681614999999994</v>
      </c>
      <c r="AH2121" s="75">
        <v>78.069999999999993</v>
      </c>
      <c r="AI2121" s="75">
        <v>1.84</v>
      </c>
      <c r="AJ2121" s="75" t="s">
        <v>26</v>
      </c>
      <c r="AK2121" s="75">
        <v>4.7699999999999996</v>
      </c>
      <c r="AL2121" s="75">
        <v>495.05799999999999</v>
      </c>
      <c r="AN2121" s="75">
        <v>20</v>
      </c>
      <c r="AO2121" s="75" t="s">
        <v>1266</v>
      </c>
      <c r="AP2121" s="75" t="s">
        <v>1267</v>
      </c>
      <c r="AQ2121" s="75" t="s">
        <v>1365</v>
      </c>
      <c r="AR2121" s="75" t="s">
        <v>1267</v>
      </c>
    </row>
    <row r="2122" spans="1:46" x14ac:dyDescent="0.25">
      <c r="A2122" s="75" t="s">
        <v>3772</v>
      </c>
      <c r="B2122" s="75" t="s">
        <v>1273</v>
      </c>
      <c r="C2122" s="75" t="s">
        <v>1257</v>
      </c>
      <c r="D2122" s="75" t="s">
        <v>30</v>
      </c>
      <c r="E2122" s="75" t="s">
        <v>267</v>
      </c>
      <c r="F2122" s="75" t="s">
        <v>268</v>
      </c>
      <c r="G2122" s="75" t="s">
        <v>811</v>
      </c>
      <c r="H2122" s="75" t="s">
        <v>2002</v>
      </c>
      <c r="I2122" s="75" t="s">
        <v>3773</v>
      </c>
      <c r="L2122" s="75">
        <v>598860.81999999995</v>
      </c>
      <c r="M2122" s="75">
        <v>90000</v>
      </c>
      <c r="N2122" s="75">
        <v>536715</v>
      </c>
      <c r="O2122" s="75" t="s">
        <v>3774</v>
      </c>
      <c r="Q2122" s="75" t="s">
        <v>1259</v>
      </c>
      <c r="R2122" s="75" t="s">
        <v>2002</v>
      </c>
      <c r="T2122" s="75">
        <v>131360.18</v>
      </c>
      <c r="U2122" s="75">
        <v>10</v>
      </c>
      <c r="V2122" s="75">
        <v>45200</v>
      </c>
      <c r="W2122" s="75">
        <v>45930</v>
      </c>
      <c r="X2122" s="75" t="s">
        <v>4342</v>
      </c>
      <c r="AD2122" s="75" t="s">
        <v>1264</v>
      </c>
      <c r="AE2122" s="75">
        <v>44669</v>
      </c>
      <c r="AF2122" s="75" t="s">
        <v>3660</v>
      </c>
      <c r="AG2122" s="75">
        <v>107.641817</v>
      </c>
      <c r="AH2122" s="75">
        <v>87.83</v>
      </c>
      <c r="AI2122" s="75">
        <v>1.85</v>
      </c>
      <c r="AJ2122" s="75" t="s">
        <v>26</v>
      </c>
      <c r="AK2122" s="75">
        <v>4.6100000000000003</v>
      </c>
      <c r="AL2122" s="75">
        <v>556.94100000000003</v>
      </c>
      <c r="AN2122" s="75">
        <v>20</v>
      </c>
      <c r="AO2122" s="75" t="s">
        <v>1266</v>
      </c>
      <c r="AP2122" s="75" t="s">
        <v>1267</v>
      </c>
      <c r="AQ2122" s="75" t="s">
        <v>1365</v>
      </c>
      <c r="AR2122" s="75" t="s">
        <v>1267</v>
      </c>
    </row>
    <row r="2123" spans="1:46" x14ac:dyDescent="0.25">
      <c r="A2123" s="75" t="s">
        <v>3775</v>
      </c>
      <c r="B2123" s="75" t="s">
        <v>1273</v>
      </c>
      <c r="C2123" s="75" t="s">
        <v>1257</v>
      </c>
      <c r="D2123" s="75" t="s">
        <v>30</v>
      </c>
      <c r="E2123" s="75" t="s">
        <v>267</v>
      </c>
      <c r="F2123" s="75" t="s">
        <v>268</v>
      </c>
      <c r="G2123" s="75" t="s">
        <v>811</v>
      </c>
      <c r="H2123" s="75" t="s">
        <v>2002</v>
      </c>
      <c r="I2123" s="75" t="s">
        <v>3776</v>
      </c>
      <c r="L2123" s="75">
        <v>665400.91</v>
      </c>
      <c r="M2123" s="75">
        <v>100000</v>
      </c>
      <c r="N2123" s="75">
        <v>596350</v>
      </c>
      <c r="O2123" s="75" t="s">
        <v>3777</v>
      </c>
      <c r="Q2123" s="75" t="s">
        <v>1259</v>
      </c>
      <c r="R2123" s="75" t="s">
        <v>2002</v>
      </c>
      <c r="T2123" s="75">
        <v>145316.59</v>
      </c>
      <c r="U2123" s="75">
        <v>10</v>
      </c>
      <c r="V2123" s="75">
        <v>45200</v>
      </c>
      <c r="W2123" s="75">
        <v>45930</v>
      </c>
      <c r="X2123" s="75" t="s">
        <v>4342</v>
      </c>
      <c r="AD2123" s="75" t="s">
        <v>1264</v>
      </c>
      <c r="AE2123" s="75">
        <v>44669</v>
      </c>
      <c r="AF2123" s="75" t="s">
        <v>3660</v>
      </c>
      <c r="AG2123" s="75">
        <v>119.602018</v>
      </c>
      <c r="AH2123" s="75">
        <v>97.59</v>
      </c>
      <c r="AI2123" s="75">
        <v>1.86</v>
      </c>
      <c r="AJ2123" s="75" t="s">
        <v>26</v>
      </c>
      <c r="AK2123" s="75">
        <v>4.4800000000000004</v>
      </c>
      <c r="AL2123" s="75">
        <v>618.82299999999998</v>
      </c>
      <c r="AN2123" s="75">
        <v>20</v>
      </c>
      <c r="AO2123" s="75" t="s">
        <v>1266</v>
      </c>
      <c r="AP2123" s="75" t="s">
        <v>1267</v>
      </c>
      <c r="AQ2123" s="75" t="s">
        <v>1365</v>
      </c>
      <c r="AR2123" s="75" t="s">
        <v>1267</v>
      </c>
    </row>
    <row r="2124" spans="1:46" x14ac:dyDescent="0.25">
      <c r="A2124" s="75" t="s">
        <v>3778</v>
      </c>
      <c r="B2124" s="75" t="s">
        <v>1273</v>
      </c>
      <c r="C2124" s="75" t="s">
        <v>1257</v>
      </c>
      <c r="D2124" s="75" t="s">
        <v>30</v>
      </c>
      <c r="E2124" s="75" t="s">
        <v>64</v>
      </c>
      <c r="F2124" s="75" t="s">
        <v>65</v>
      </c>
      <c r="G2124" s="75" t="s">
        <v>393</v>
      </c>
      <c r="H2124" s="75" t="s">
        <v>2015</v>
      </c>
      <c r="I2124" s="75" t="s">
        <v>3779</v>
      </c>
      <c r="M2124" s="75">
        <v>10000</v>
      </c>
      <c r="O2124" s="75" t="s">
        <v>3780</v>
      </c>
      <c r="Q2124" s="75" t="s">
        <v>1259</v>
      </c>
      <c r="R2124" s="75" t="s">
        <v>1999</v>
      </c>
      <c r="V2124" s="75">
        <v>45200</v>
      </c>
      <c r="W2124" s="75">
        <v>45930</v>
      </c>
      <c r="X2124" s="75" t="s">
        <v>4695</v>
      </c>
      <c r="AD2124" s="75" t="s">
        <v>1331</v>
      </c>
      <c r="AG2124" s="75" t="s">
        <v>1404</v>
      </c>
      <c r="AH2124" s="75" t="s">
        <v>1404</v>
      </c>
      <c r="AI2124" s="75" t="s">
        <v>1404</v>
      </c>
      <c r="AJ2124" s="75" t="s">
        <v>26</v>
      </c>
      <c r="AK2124" s="75" t="s">
        <v>1404</v>
      </c>
      <c r="AN2124" s="75">
        <v>24</v>
      </c>
      <c r="AO2124" s="75" t="s">
        <v>1371</v>
      </c>
      <c r="AP2124" s="75" t="s">
        <v>1267</v>
      </c>
      <c r="AQ2124" s="75" t="s">
        <v>1261</v>
      </c>
      <c r="AR2124" s="75" t="s">
        <v>26</v>
      </c>
      <c r="AS2124" s="75">
        <v>1.1086</v>
      </c>
      <c r="AT2124" s="75" t="s">
        <v>3781</v>
      </c>
    </row>
    <row r="2125" spans="1:46" x14ac:dyDescent="0.25">
      <c r="A2125" s="75" t="s">
        <v>3782</v>
      </c>
      <c r="B2125" s="75" t="s">
        <v>1273</v>
      </c>
      <c r="C2125" s="75" t="s">
        <v>1257</v>
      </c>
      <c r="D2125" s="75" t="s">
        <v>34</v>
      </c>
      <c r="E2125" s="75" t="s">
        <v>22</v>
      </c>
      <c r="F2125" s="75" t="s">
        <v>23</v>
      </c>
      <c r="G2125" s="75" t="s">
        <v>2355</v>
      </c>
      <c r="H2125" s="75" t="s">
        <v>2020</v>
      </c>
      <c r="I2125" s="75" t="s">
        <v>2050</v>
      </c>
      <c r="K2125" s="75" t="s">
        <v>3783</v>
      </c>
      <c r="L2125" s="75">
        <v>14.291714427375258</v>
      </c>
      <c r="M2125" s="75">
        <v>35</v>
      </c>
      <c r="N2125" s="75">
        <v>12.787737545671593</v>
      </c>
      <c r="O2125" s="75" t="s">
        <v>3784</v>
      </c>
      <c r="P2125" s="75" t="s">
        <v>2023</v>
      </c>
      <c r="Q2125" s="75" t="s">
        <v>1259</v>
      </c>
      <c r="R2125" s="75" t="s">
        <v>2358</v>
      </c>
      <c r="T2125" s="75">
        <v>18.908387912172401</v>
      </c>
      <c r="U2125" s="75">
        <v>5</v>
      </c>
      <c r="V2125" s="75">
        <v>45200</v>
      </c>
      <c r="W2125" s="75">
        <v>45930</v>
      </c>
      <c r="X2125" s="75" t="s">
        <v>2359</v>
      </c>
      <c r="AD2125" s="75" t="s">
        <v>1331</v>
      </c>
      <c r="AG2125" s="75">
        <v>2.2782815377551508E-3</v>
      </c>
      <c r="AH2125" s="75">
        <v>2.3792379287834887E-3</v>
      </c>
      <c r="AI2125" s="75">
        <v>1.9218667218562944</v>
      </c>
      <c r="AJ2125" s="75" t="s">
        <v>26</v>
      </c>
      <c r="AK2125" s="75">
        <v>292.556047217745</v>
      </c>
      <c r="AL2125" s="75">
        <v>0</v>
      </c>
      <c r="AM2125" s="75">
        <v>35</v>
      </c>
      <c r="AN2125" s="75">
        <v>20</v>
      </c>
      <c r="AO2125" s="75" t="s">
        <v>3346</v>
      </c>
      <c r="AP2125" s="75" t="s">
        <v>1267</v>
      </c>
      <c r="AQ2125" s="75" t="s">
        <v>1365</v>
      </c>
      <c r="AR2125" s="75" t="s">
        <v>1267</v>
      </c>
    </row>
    <row r="2126" spans="1:46" x14ac:dyDescent="0.25">
      <c r="A2126" s="75" t="s">
        <v>3785</v>
      </c>
      <c r="B2126" s="75" t="s">
        <v>1271</v>
      </c>
      <c r="C2126" s="75" t="s">
        <v>1257</v>
      </c>
      <c r="D2126" s="75" t="s">
        <v>34</v>
      </c>
      <c r="E2126" s="75" t="s">
        <v>22</v>
      </c>
      <c r="F2126" s="75" t="s">
        <v>45</v>
      </c>
      <c r="G2126" s="75" t="s">
        <v>324</v>
      </c>
      <c r="H2126" s="75" t="s">
        <v>2047</v>
      </c>
      <c r="I2126" s="75" t="s">
        <v>2492</v>
      </c>
      <c r="K2126" s="75" t="s">
        <v>2513</v>
      </c>
      <c r="L2126" s="75">
        <v>3175.1288164917023</v>
      </c>
      <c r="M2126" s="75">
        <v>6000</v>
      </c>
      <c r="N2126" s="75">
        <v>2851</v>
      </c>
      <c r="O2126" s="75" t="s">
        <v>3786</v>
      </c>
      <c r="P2126" s="75" t="s">
        <v>2023</v>
      </c>
      <c r="Q2126" s="75" t="s">
        <v>1259</v>
      </c>
      <c r="R2126" s="75" t="s">
        <v>2052</v>
      </c>
      <c r="T2126" s="75">
        <v>3895.16</v>
      </c>
      <c r="U2126" s="75">
        <v>15</v>
      </c>
      <c r="V2126" s="75">
        <v>45200</v>
      </c>
      <c r="W2126" s="75">
        <v>45930</v>
      </c>
      <c r="X2126" s="75" t="s">
        <v>2495</v>
      </c>
      <c r="AC2126" s="75" t="s">
        <v>2513</v>
      </c>
      <c r="AD2126" s="75" t="s">
        <v>1264</v>
      </c>
      <c r="AE2126" s="75">
        <v>45656</v>
      </c>
      <c r="AF2126" s="75" t="s">
        <v>3787</v>
      </c>
      <c r="AG2126" s="75">
        <v>0.40798050106116546</v>
      </c>
      <c r="AH2126" s="75">
        <v>0.42540020732322492</v>
      </c>
      <c r="AI2126" s="75">
        <v>0.20589082489116337</v>
      </c>
      <c r="AJ2126" s="75" t="s">
        <v>1267</v>
      </c>
      <c r="AK2126" s="75">
        <v>104.81302051450169</v>
      </c>
      <c r="AL2126" s="75">
        <v>1.968579866224855</v>
      </c>
      <c r="AM2126" s="75">
        <v>6000</v>
      </c>
      <c r="AN2126" s="75">
        <v>17</v>
      </c>
      <c r="AO2126" s="75" t="s">
        <v>3346</v>
      </c>
      <c r="AP2126" s="75" t="s">
        <v>1267</v>
      </c>
      <c r="AQ2126" s="75" t="s">
        <v>1261</v>
      </c>
      <c r="AR2126" s="75" t="s">
        <v>1267</v>
      </c>
    </row>
    <row r="2127" spans="1:46" x14ac:dyDescent="0.25">
      <c r="A2127" s="75" t="s">
        <v>3788</v>
      </c>
      <c r="B2127" s="75" t="s">
        <v>1256</v>
      </c>
      <c r="C2127" s="75" t="s">
        <v>1257</v>
      </c>
      <c r="D2127" s="75" t="s">
        <v>34</v>
      </c>
      <c r="E2127" s="75" t="s">
        <v>22</v>
      </c>
      <c r="F2127" s="75" t="s">
        <v>45</v>
      </c>
      <c r="G2127" s="75" t="s">
        <v>324</v>
      </c>
      <c r="H2127" s="75" t="s">
        <v>2047</v>
      </c>
      <c r="I2127" s="75" t="s">
        <v>2492</v>
      </c>
      <c r="K2127" s="75" t="s">
        <v>2513</v>
      </c>
      <c r="L2127" s="75">
        <v>3251.3</v>
      </c>
      <c r="M2127" s="75">
        <v>6000</v>
      </c>
      <c r="N2127" s="75">
        <v>3054.54</v>
      </c>
      <c r="O2127" s="75" t="s">
        <v>3786</v>
      </c>
      <c r="P2127" s="75" t="s">
        <v>2023</v>
      </c>
      <c r="Q2127" s="75" t="s">
        <v>1259</v>
      </c>
      <c r="R2127" s="75" t="s">
        <v>2052</v>
      </c>
      <c r="T2127" s="75">
        <v>3895.16</v>
      </c>
      <c r="U2127" s="75">
        <v>15</v>
      </c>
      <c r="V2127" s="75">
        <v>45200</v>
      </c>
      <c r="W2127" s="75">
        <v>45930</v>
      </c>
      <c r="X2127" s="75" t="s">
        <v>2495</v>
      </c>
      <c r="AC2127" s="75" t="s">
        <v>2513</v>
      </c>
      <c r="AD2127" s="75" t="s">
        <v>1264</v>
      </c>
      <c r="AE2127" s="75">
        <v>45656</v>
      </c>
      <c r="AF2127" s="75" t="s">
        <v>3787</v>
      </c>
      <c r="AG2127" s="75">
        <v>1.176207</v>
      </c>
      <c r="AH2127" s="75">
        <v>0.48</v>
      </c>
      <c r="AI2127" s="75">
        <v>0.5</v>
      </c>
      <c r="AJ2127" s="75" t="s">
        <v>1267</v>
      </c>
      <c r="AK2127" s="75">
        <v>97.34</v>
      </c>
      <c r="AL2127" s="75">
        <v>2.016</v>
      </c>
      <c r="AM2127" s="75">
        <v>6000</v>
      </c>
      <c r="AN2127" s="75">
        <v>17</v>
      </c>
      <c r="AO2127" s="75" t="s">
        <v>3346</v>
      </c>
      <c r="AP2127" s="75" t="s">
        <v>1267</v>
      </c>
      <c r="AQ2127" s="75" t="s">
        <v>1261</v>
      </c>
      <c r="AR2127" s="75" t="s">
        <v>1267</v>
      </c>
    </row>
    <row r="2128" spans="1:46" x14ac:dyDescent="0.25">
      <c r="A2128" s="75" t="s">
        <v>3789</v>
      </c>
      <c r="B2128" s="75" t="s">
        <v>1269</v>
      </c>
      <c r="C2128" s="75" t="s">
        <v>1257</v>
      </c>
      <c r="D2128" s="75" t="s">
        <v>34</v>
      </c>
      <c r="E2128" s="75" t="s">
        <v>22</v>
      </c>
      <c r="F2128" s="75" t="s">
        <v>45</v>
      </c>
      <c r="G2128" s="75" t="s">
        <v>324</v>
      </c>
      <c r="H2128" s="75" t="s">
        <v>2047</v>
      </c>
      <c r="I2128" s="75" t="s">
        <v>2492</v>
      </c>
      <c r="K2128" s="75" t="s">
        <v>2513</v>
      </c>
      <c r="L2128" s="75">
        <v>3146.12</v>
      </c>
      <c r="M2128" s="75">
        <v>6000</v>
      </c>
      <c r="N2128" s="75">
        <v>2824.97</v>
      </c>
      <c r="O2128" s="75" t="s">
        <v>3786</v>
      </c>
      <c r="P2128" s="75" t="s">
        <v>2023</v>
      </c>
      <c r="Q2128" s="75" t="s">
        <v>1259</v>
      </c>
      <c r="R2128" s="75" t="s">
        <v>2052</v>
      </c>
      <c r="T2128" s="75">
        <v>3895.16</v>
      </c>
      <c r="U2128" s="75">
        <v>15</v>
      </c>
      <c r="V2128" s="75">
        <v>45200</v>
      </c>
      <c r="W2128" s="75">
        <v>45930</v>
      </c>
      <c r="X2128" s="75" t="s">
        <v>2495</v>
      </c>
      <c r="AC2128" s="75" t="s">
        <v>2513</v>
      </c>
      <c r="AD2128" s="75" t="s">
        <v>1264</v>
      </c>
      <c r="AE2128" s="75">
        <v>45656</v>
      </c>
      <c r="AF2128" s="75" t="s">
        <v>3787</v>
      </c>
      <c r="AG2128" s="75">
        <v>0.99332100000000001</v>
      </c>
      <c r="AH2128" s="75">
        <v>0.45</v>
      </c>
      <c r="AI2128" s="75">
        <v>0.56999999999999995</v>
      </c>
      <c r="AJ2128" s="75" t="s">
        <v>1267</v>
      </c>
      <c r="AK2128" s="75">
        <v>90.32</v>
      </c>
      <c r="AL2128" s="75">
        <v>1.9506666666666668</v>
      </c>
      <c r="AM2128" s="75">
        <v>6000</v>
      </c>
      <c r="AN2128" s="75">
        <v>17</v>
      </c>
      <c r="AO2128" s="75" t="s">
        <v>3346</v>
      </c>
      <c r="AP2128" s="75" t="s">
        <v>1267</v>
      </c>
      <c r="AQ2128" s="75" t="s">
        <v>1261</v>
      </c>
      <c r="AR2128" s="75" t="s">
        <v>1267</v>
      </c>
    </row>
    <row r="2129" spans="1:44" x14ac:dyDescent="0.25">
      <c r="A2129" s="75" t="s">
        <v>3790</v>
      </c>
      <c r="B2129" s="75" t="s">
        <v>1256</v>
      </c>
      <c r="C2129" s="75" t="s">
        <v>2871</v>
      </c>
      <c r="D2129" s="75" t="s">
        <v>34</v>
      </c>
      <c r="E2129" s="75" t="s">
        <v>22</v>
      </c>
      <c r="F2129" s="75" t="s">
        <v>45</v>
      </c>
      <c r="G2129" s="75" t="s">
        <v>324</v>
      </c>
      <c r="H2129" s="75" t="s">
        <v>2047</v>
      </c>
      <c r="I2129" s="75" t="s">
        <v>2492</v>
      </c>
      <c r="K2129" s="75" t="s">
        <v>2493</v>
      </c>
      <c r="L2129" s="75">
        <v>1877.02</v>
      </c>
      <c r="M2129" s="75">
        <v>6000</v>
      </c>
      <c r="N2129" s="75">
        <v>1684.54</v>
      </c>
      <c r="O2129" s="75" t="s">
        <v>3791</v>
      </c>
      <c r="P2129" s="75" t="s">
        <v>2023</v>
      </c>
      <c r="Q2129" s="75" t="s">
        <v>1259</v>
      </c>
      <c r="R2129" s="75" t="s">
        <v>2052</v>
      </c>
      <c r="T2129" s="75">
        <v>3536</v>
      </c>
      <c r="U2129" s="75">
        <v>15</v>
      </c>
      <c r="V2129" s="75">
        <v>45200</v>
      </c>
      <c r="W2129" s="75">
        <v>45930</v>
      </c>
      <c r="X2129" s="75" t="s">
        <v>2495</v>
      </c>
      <c r="AC2129" s="75" t="s">
        <v>2493</v>
      </c>
      <c r="AD2129" s="75" t="s">
        <v>1264</v>
      </c>
      <c r="AE2129" s="75">
        <v>45643</v>
      </c>
      <c r="AF2129" s="75" t="s">
        <v>3792</v>
      </c>
      <c r="AG2129" s="75">
        <v>0.67632499999999995</v>
      </c>
      <c r="AH2129" s="75">
        <v>0.28000000000000003</v>
      </c>
      <c r="AI2129" s="75">
        <v>0.34</v>
      </c>
      <c r="AJ2129" s="75" t="s">
        <v>1267</v>
      </c>
      <c r="AK2129" s="75">
        <v>168.19</v>
      </c>
      <c r="AL2129" s="75">
        <v>1.1640000000000001</v>
      </c>
      <c r="AM2129" s="75">
        <v>6000</v>
      </c>
      <c r="AN2129" s="75">
        <v>17</v>
      </c>
      <c r="AO2129" s="75" t="s">
        <v>3346</v>
      </c>
      <c r="AP2129" s="75" t="s">
        <v>1267</v>
      </c>
      <c r="AQ2129" s="75" t="s">
        <v>1261</v>
      </c>
      <c r="AR2129" s="75" t="s">
        <v>1267</v>
      </c>
    </row>
    <row r="2130" spans="1:44" x14ac:dyDescent="0.25">
      <c r="A2130" s="75" t="s">
        <v>3793</v>
      </c>
      <c r="B2130" s="75" t="s">
        <v>1269</v>
      </c>
      <c r="C2130" s="75" t="s">
        <v>2871</v>
      </c>
      <c r="D2130" s="75" t="s">
        <v>34</v>
      </c>
      <c r="E2130" s="75" t="s">
        <v>22</v>
      </c>
      <c r="F2130" s="75" t="s">
        <v>45</v>
      </c>
      <c r="G2130" s="75" t="s">
        <v>324</v>
      </c>
      <c r="H2130" s="75" t="s">
        <v>2047</v>
      </c>
      <c r="I2130" s="75" t="s">
        <v>2492</v>
      </c>
      <c r="K2130" s="75" t="s">
        <v>2493</v>
      </c>
      <c r="L2130" s="75">
        <v>982.85</v>
      </c>
      <c r="M2130" s="75">
        <v>6000</v>
      </c>
      <c r="N2130" s="75">
        <v>882.48</v>
      </c>
      <c r="O2130" s="75" t="s">
        <v>3791</v>
      </c>
      <c r="P2130" s="75" t="s">
        <v>2023</v>
      </c>
      <c r="Q2130" s="75" t="s">
        <v>1259</v>
      </c>
      <c r="R2130" s="75" t="s">
        <v>2052</v>
      </c>
      <c r="T2130" s="75">
        <v>3356</v>
      </c>
      <c r="U2130" s="75">
        <v>15</v>
      </c>
      <c r="V2130" s="75">
        <v>45200</v>
      </c>
      <c r="W2130" s="75">
        <v>45930</v>
      </c>
      <c r="X2130" s="75" t="s">
        <v>2495</v>
      </c>
      <c r="AC2130" s="75" t="s">
        <v>2493</v>
      </c>
      <c r="AD2130" s="75" t="s">
        <v>1264</v>
      </c>
      <c r="AE2130" s="75">
        <v>45643</v>
      </c>
      <c r="AF2130" s="75" t="s">
        <v>2497</v>
      </c>
      <c r="AG2130" s="75">
        <v>0.31499100000000002</v>
      </c>
      <c r="AH2130" s="75">
        <v>0.14000000000000001</v>
      </c>
      <c r="AI2130" s="75">
        <v>0.26</v>
      </c>
      <c r="AJ2130" s="75" t="s">
        <v>1267</v>
      </c>
      <c r="AK2130" s="75">
        <v>333</v>
      </c>
      <c r="AL2130" s="75">
        <v>0.60933333333333339</v>
      </c>
      <c r="AM2130" s="75">
        <v>6000</v>
      </c>
      <c r="AN2130" s="75">
        <v>17</v>
      </c>
      <c r="AO2130" s="75" t="s">
        <v>3346</v>
      </c>
      <c r="AP2130" s="75" t="s">
        <v>1267</v>
      </c>
      <c r="AQ2130" s="75" t="s">
        <v>1261</v>
      </c>
      <c r="AR2130" s="75" t="s">
        <v>1267</v>
      </c>
    </row>
    <row r="2131" spans="1:44" x14ac:dyDescent="0.25">
      <c r="A2131" s="75" t="s">
        <v>3794</v>
      </c>
      <c r="B2131" s="75" t="s">
        <v>1271</v>
      </c>
      <c r="C2131" s="75" t="s">
        <v>2881</v>
      </c>
      <c r="D2131" s="75" t="s">
        <v>34</v>
      </c>
      <c r="E2131" s="75" t="s">
        <v>22</v>
      </c>
      <c r="F2131" s="75" t="s">
        <v>45</v>
      </c>
      <c r="G2131" s="75" t="s">
        <v>324</v>
      </c>
      <c r="H2131" s="75" t="s">
        <v>2047</v>
      </c>
      <c r="I2131" s="75" t="s">
        <v>2492</v>
      </c>
      <c r="K2131" s="75" t="s">
        <v>2493</v>
      </c>
      <c r="L2131" s="75">
        <v>1243.79</v>
      </c>
      <c r="M2131" s="75">
        <v>6000</v>
      </c>
      <c r="N2131" s="75">
        <v>1117.08</v>
      </c>
      <c r="O2131" s="75" t="s">
        <v>3791</v>
      </c>
      <c r="P2131" s="75" t="s">
        <v>2023</v>
      </c>
      <c r="Q2131" s="75" t="s">
        <v>1259</v>
      </c>
      <c r="R2131" s="75" t="s">
        <v>2052</v>
      </c>
      <c r="T2131" s="75">
        <v>4310.28</v>
      </c>
      <c r="U2131" s="75">
        <v>15</v>
      </c>
      <c r="V2131" s="75">
        <v>45200</v>
      </c>
      <c r="W2131" s="75">
        <v>45930</v>
      </c>
      <c r="X2131" s="75" t="s">
        <v>2495</v>
      </c>
      <c r="AC2131" s="75" t="s">
        <v>2493</v>
      </c>
      <c r="AD2131" s="75" t="s">
        <v>1264</v>
      </c>
      <c r="AE2131" s="75">
        <v>45643</v>
      </c>
      <c r="AF2131" s="75" t="s">
        <v>2497</v>
      </c>
      <c r="AG2131" s="75">
        <v>0.27314699999999997</v>
      </c>
      <c r="AH2131" s="75">
        <v>0.16</v>
      </c>
      <c r="AI2131" s="75">
        <v>0.35</v>
      </c>
      <c r="AJ2131" s="75" t="s">
        <v>1267</v>
      </c>
      <c r="AK2131" s="75">
        <v>262.33999999999997</v>
      </c>
      <c r="AL2131" s="75">
        <v>0.77133333333333332</v>
      </c>
      <c r="AM2131" s="75">
        <v>6000</v>
      </c>
      <c r="AN2131" s="75">
        <v>17</v>
      </c>
      <c r="AO2131" s="75" t="s">
        <v>3346</v>
      </c>
      <c r="AP2131" s="75" t="s">
        <v>1267</v>
      </c>
      <c r="AQ2131" s="75" t="s">
        <v>1261</v>
      </c>
      <c r="AR2131" s="75" t="s">
        <v>1267</v>
      </c>
    </row>
    <row r="2132" spans="1:44" x14ac:dyDescent="0.25">
      <c r="A2132" s="75" t="s">
        <v>3795</v>
      </c>
      <c r="B2132" s="75" t="s">
        <v>1256</v>
      </c>
      <c r="C2132" s="75" t="s">
        <v>2881</v>
      </c>
      <c r="D2132" s="75" t="s">
        <v>34</v>
      </c>
      <c r="E2132" s="75" t="s">
        <v>22</v>
      </c>
      <c r="F2132" s="75" t="s">
        <v>45</v>
      </c>
      <c r="G2132" s="75" t="s">
        <v>324</v>
      </c>
      <c r="H2132" s="75" t="s">
        <v>2047</v>
      </c>
      <c r="I2132" s="75" t="s">
        <v>2492</v>
      </c>
      <c r="K2132" s="75" t="s">
        <v>2493</v>
      </c>
      <c r="L2132" s="75">
        <v>2166.98</v>
      </c>
      <c r="M2132" s="75">
        <v>6000</v>
      </c>
      <c r="N2132" s="75">
        <v>1945.19</v>
      </c>
      <c r="O2132" s="75" t="s">
        <v>3791</v>
      </c>
      <c r="P2132" s="75" t="s">
        <v>2023</v>
      </c>
      <c r="Q2132" s="75" t="s">
        <v>1259</v>
      </c>
      <c r="R2132" s="75" t="s">
        <v>2052</v>
      </c>
      <c r="T2132" s="75">
        <v>3191</v>
      </c>
      <c r="U2132" s="75">
        <v>15</v>
      </c>
      <c r="V2132" s="75">
        <v>45200</v>
      </c>
      <c r="W2132" s="75">
        <v>45930</v>
      </c>
      <c r="X2132" s="75" t="s">
        <v>2495</v>
      </c>
      <c r="AC2132" s="75" t="s">
        <v>2493</v>
      </c>
      <c r="AD2132" s="75" t="s">
        <v>1264</v>
      </c>
      <c r="AE2132" s="75">
        <v>45643</v>
      </c>
      <c r="AF2132" s="75" t="s">
        <v>2497</v>
      </c>
      <c r="AG2132" s="75">
        <v>0.67779299999999998</v>
      </c>
      <c r="AH2132" s="75">
        <v>0.31</v>
      </c>
      <c r="AI2132" s="75">
        <v>0.35</v>
      </c>
      <c r="AJ2132" s="75" t="s">
        <v>1267</v>
      </c>
      <c r="AK2132" s="75">
        <v>162.19999999999999</v>
      </c>
      <c r="AL2132" s="75">
        <v>1.3433333333333333</v>
      </c>
      <c r="AM2132" s="75">
        <v>6000</v>
      </c>
      <c r="AN2132" s="75">
        <v>17</v>
      </c>
      <c r="AO2132" s="75" t="s">
        <v>3346</v>
      </c>
      <c r="AP2132" s="75" t="s">
        <v>1267</v>
      </c>
      <c r="AQ2132" s="75" t="s">
        <v>1261</v>
      </c>
      <c r="AR2132" s="75" t="s">
        <v>1267</v>
      </c>
    </row>
    <row r="2133" spans="1:44" x14ac:dyDescent="0.25">
      <c r="A2133" s="75" t="s">
        <v>3796</v>
      </c>
      <c r="B2133" s="75" t="s">
        <v>1269</v>
      </c>
      <c r="C2133" s="75" t="s">
        <v>2881</v>
      </c>
      <c r="D2133" s="75" t="s">
        <v>34</v>
      </c>
      <c r="E2133" s="75" t="s">
        <v>22</v>
      </c>
      <c r="F2133" s="75" t="s">
        <v>45</v>
      </c>
      <c r="G2133" s="75" t="s">
        <v>324</v>
      </c>
      <c r="H2133" s="75" t="s">
        <v>2047</v>
      </c>
      <c r="I2133" s="75" t="s">
        <v>2492</v>
      </c>
      <c r="K2133" s="75" t="s">
        <v>2493</v>
      </c>
      <c r="L2133" s="75">
        <v>1272.81</v>
      </c>
      <c r="M2133" s="75">
        <v>6000</v>
      </c>
      <c r="N2133" s="75">
        <v>1143.1400000000001</v>
      </c>
      <c r="O2133" s="75" t="s">
        <v>3791</v>
      </c>
      <c r="P2133" s="75" t="s">
        <v>2023</v>
      </c>
      <c r="Q2133" s="75" t="s">
        <v>1259</v>
      </c>
      <c r="R2133" s="75" t="s">
        <v>2052</v>
      </c>
      <c r="T2133" s="75">
        <v>3010</v>
      </c>
      <c r="U2133" s="75">
        <v>15</v>
      </c>
      <c r="V2133" s="75">
        <v>45200</v>
      </c>
      <c r="W2133" s="75">
        <v>45930</v>
      </c>
      <c r="X2133" s="75" t="s">
        <v>2495</v>
      </c>
      <c r="AC2133" s="75" t="s">
        <v>2493</v>
      </c>
      <c r="AD2133" s="75" t="s">
        <v>1264</v>
      </c>
      <c r="AE2133" s="75">
        <v>45643</v>
      </c>
      <c r="AF2133" s="75" t="s">
        <v>2497</v>
      </c>
      <c r="AG2133" s="75">
        <v>0.31645800000000002</v>
      </c>
      <c r="AH2133" s="75">
        <v>0.18</v>
      </c>
      <c r="AI2133" s="75">
        <v>0.27</v>
      </c>
      <c r="AJ2133" s="75" t="s">
        <v>1267</v>
      </c>
      <c r="AK2133" s="75">
        <v>285.25</v>
      </c>
      <c r="AL2133" s="75">
        <v>0.78933333333333333</v>
      </c>
      <c r="AM2133" s="75">
        <v>6000</v>
      </c>
      <c r="AN2133" s="75">
        <v>17</v>
      </c>
      <c r="AO2133" s="75" t="s">
        <v>3346</v>
      </c>
      <c r="AP2133" s="75" t="s">
        <v>1267</v>
      </c>
      <c r="AQ2133" s="75" t="s">
        <v>1261</v>
      </c>
      <c r="AR2133" s="75" t="s">
        <v>1267</v>
      </c>
    </row>
    <row r="2134" spans="1:44" x14ac:dyDescent="0.25">
      <c r="A2134" s="75" t="s">
        <v>3797</v>
      </c>
      <c r="B2134" s="75" t="s">
        <v>1269</v>
      </c>
      <c r="C2134" s="75" t="s">
        <v>2879</v>
      </c>
      <c r="D2134" s="75" t="s">
        <v>34</v>
      </c>
      <c r="E2134" s="75" t="s">
        <v>22</v>
      </c>
      <c r="F2134" s="75" t="s">
        <v>45</v>
      </c>
      <c r="G2134" s="75" t="s">
        <v>324</v>
      </c>
      <c r="H2134" s="75" t="s">
        <v>2047</v>
      </c>
      <c r="I2134" s="75" t="s">
        <v>2492</v>
      </c>
      <c r="K2134" s="75" t="s">
        <v>2493</v>
      </c>
      <c r="L2134" s="75">
        <v>1010.92</v>
      </c>
      <c r="M2134" s="75">
        <v>6000</v>
      </c>
      <c r="N2134" s="75">
        <v>907.72</v>
      </c>
      <c r="O2134" s="75" t="s">
        <v>3791</v>
      </c>
      <c r="P2134" s="75" t="s">
        <v>2023</v>
      </c>
      <c r="Q2134" s="75" t="s">
        <v>1259</v>
      </c>
      <c r="R2134" s="75" t="s">
        <v>2052</v>
      </c>
      <c r="T2134" s="75">
        <v>3179</v>
      </c>
      <c r="U2134" s="75">
        <v>15</v>
      </c>
      <c r="V2134" s="75">
        <v>45200</v>
      </c>
      <c r="W2134" s="75">
        <v>45930</v>
      </c>
      <c r="X2134" s="75" t="s">
        <v>2495</v>
      </c>
      <c r="AC2134" s="75" t="s">
        <v>2493</v>
      </c>
      <c r="AD2134" s="75" t="s">
        <v>1264</v>
      </c>
      <c r="AE2134" s="75">
        <v>45643</v>
      </c>
      <c r="AF2134" s="75" t="s">
        <v>2497</v>
      </c>
      <c r="AG2134" s="75">
        <v>0.315133</v>
      </c>
      <c r="AH2134" s="75">
        <v>0.15</v>
      </c>
      <c r="AI2134" s="75">
        <v>0.25</v>
      </c>
      <c r="AJ2134" s="75" t="s">
        <v>1267</v>
      </c>
      <c r="AK2134" s="75">
        <v>340.37</v>
      </c>
      <c r="AL2134" s="75">
        <v>0.62666666666666671</v>
      </c>
      <c r="AM2134" s="75">
        <v>6000</v>
      </c>
      <c r="AN2134" s="75">
        <v>17</v>
      </c>
      <c r="AO2134" s="75" t="s">
        <v>3346</v>
      </c>
      <c r="AP2134" s="75" t="s">
        <v>1267</v>
      </c>
      <c r="AQ2134" s="75" t="s">
        <v>1261</v>
      </c>
      <c r="AR2134" s="75" t="s">
        <v>1267</v>
      </c>
    </row>
    <row r="2135" spans="1:44" x14ac:dyDescent="0.25">
      <c r="A2135" s="75" t="s">
        <v>3798</v>
      </c>
      <c r="B2135" s="75" t="s">
        <v>1256</v>
      </c>
      <c r="C2135" s="75" t="s">
        <v>2879</v>
      </c>
      <c r="D2135" s="75" t="s">
        <v>34</v>
      </c>
      <c r="E2135" s="75" t="s">
        <v>22</v>
      </c>
      <c r="F2135" s="75" t="s">
        <v>45</v>
      </c>
      <c r="G2135" s="75" t="s">
        <v>324</v>
      </c>
      <c r="H2135" s="75" t="s">
        <v>2047</v>
      </c>
      <c r="I2135" s="75" t="s">
        <v>2492</v>
      </c>
      <c r="K2135" s="75" t="s">
        <v>2493</v>
      </c>
      <c r="L2135" s="75">
        <v>1905.09</v>
      </c>
      <c r="M2135" s="75">
        <v>6000</v>
      </c>
      <c r="N2135" s="75">
        <v>1709.77</v>
      </c>
      <c r="O2135" s="75" t="s">
        <v>3791</v>
      </c>
      <c r="P2135" s="75" t="s">
        <v>2023</v>
      </c>
      <c r="Q2135" s="75" t="s">
        <v>1259</v>
      </c>
      <c r="R2135" s="75" t="s">
        <v>2052</v>
      </c>
      <c r="T2135" s="75">
        <v>3359</v>
      </c>
      <c r="U2135" s="75">
        <v>15</v>
      </c>
      <c r="V2135" s="75">
        <v>45200</v>
      </c>
      <c r="W2135" s="75">
        <v>45930</v>
      </c>
      <c r="X2135" s="75" t="s">
        <v>2495</v>
      </c>
      <c r="AC2135" s="75" t="s">
        <v>2493</v>
      </c>
      <c r="AD2135" s="75" t="s">
        <v>1264</v>
      </c>
      <c r="AE2135" s="75">
        <v>45643</v>
      </c>
      <c r="AF2135" s="75" t="s">
        <v>2497</v>
      </c>
      <c r="AG2135" s="75">
        <v>0.67646700000000004</v>
      </c>
      <c r="AH2135" s="75">
        <v>0.28000000000000003</v>
      </c>
      <c r="AI2135" s="75">
        <v>0.33</v>
      </c>
      <c r="AJ2135" s="75" t="s">
        <v>1267</v>
      </c>
      <c r="AK2135" s="75">
        <v>174.53</v>
      </c>
      <c r="AL2135" s="75">
        <v>1.1813333333333333</v>
      </c>
      <c r="AM2135" s="75">
        <v>6000</v>
      </c>
      <c r="AN2135" s="75">
        <v>17</v>
      </c>
      <c r="AO2135" s="75" t="s">
        <v>3346</v>
      </c>
      <c r="AP2135" s="75" t="s">
        <v>1267</v>
      </c>
      <c r="AQ2135" s="75" t="s">
        <v>1261</v>
      </c>
      <c r="AR2135" s="75" t="s">
        <v>1267</v>
      </c>
    </row>
    <row r="2136" spans="1:44" x14ac:dyDescent="0.25">
      <c r="A2136" s="75" t="s">
        <v>3799</v>
      </c>
      <c r="B2136" s="75" t="s">
        <v>1271</v>
      </c>
      <c r="C2136" s="75" t="s">
        <v>2879</v>
      </c>
      <c r="D2136" s="75" t="s">
        <v>34</v>
      </c>
      <c r="E2136" s="75" t="s">
        <v>22</v>
      </c>
      <c r="F2136" s="75" t="s">
        <v>45</v>
      </c>
      <c r="G2136" s="75" t="s">
        <v>324</v>
      </c>
      <c r="H2136" s="75" t="s">
        <v>2047</v>
      </c>
      <c r="I2136" s="75" t="s">
        <v>2492</v>
      </c>
      <c r="K2136" s="75" t="s">
        <v>2493</v>
      </c>
      <c r="L2136" s="75">
        <v>981.9</v>
      </c>
      <c r="M2136" s="75">
        <v>6000</v>
      </c>
      <c r="N2136" s="75">
        <v>881.66</v>
      </c>
      <c r="O2136" s="75" t="s">
        <v>3791</v>
      </c>
      <c r="P2136" s="75" t="s">
        <v>2023</v>
      </c>
      <c r="Q2136" s="75" t="s">
        <v>1259</v>
      </c>
      <c r="R2136" s="75" t="s">
        <v>2052</v>
      </c>
      <c r="T2136" s="75">
        <v>4073.9</v>
      </c>
      <c r="U2136" s="75">
        <v>15</v>
      </c>
      <c r="V2136" s="75">
        <v>45200</v>
      </c>
      <c r="W2136" s="75">
        <v>45930</v>
      </c>
      <c r="X2136" s="75" t="s">
        <v>2495</v>
      </c>
      <c r="AC2136" s="75" t="s">
        <v>2493</v>
      </c>
      <c r="AD2136" s="75" t="s">
        <v>1264</v>
      </c>
      <c r="AE2136" s="75">
        <v>45643</v>
      </c>
      <c r="AF2136" s="75" t="s">
        <v>2497</v>
      </c>
      <c r="AG2136" s="75">
        <v>0.27182099999999998</v>
      </c>
      <c r="AH2136" s="75">
        <v>0.13</v>
      </c>
      <c r="AI2136" s="75">
        <v>0.33</v>
      </c>
      <c r="AJ2136" s="75" t="s">
        <v>1267</v>
      </c>
      <c r="AK2136" s="75">
        <v>312.98</v>
      </c>
      <c r="AL2136" s="75">
        <v>0.60866666666666669</v>
      </c>
      <c r="AM2136" s="75">
        <v>6000</v>
      </c>
      <c r="AN2136" s="75">
        <v>17</v>
      </c>
      <c r="AO2136" s="75" t="s">
        <v>3346</v>
      </c>
      <c r="AP2136" s="75" t="s">
        <v>1267</v>
      </c>
      <c r="AQ2136" s="75" t="s">
        <v>1261</v>
      </c>
      <c r="AR2136" s="75" t="s">
        <v>1267</v>
      </c>
    </row>
    <row r="2137" spans="1:44" x14ac:dyDescent="0.25">
      <c r="A2137" s="75" t="s">
        <v>3800</v>
      </c>
      <c r="B2137" s="75" t="s">
        <v>1271</v>
      </c>
      <c r="C2137" s="75" t="s">
        <v>2871</v>
      </c>
      <c r="D2137" s="75" t="s">
        <v>34</v>
      </c>
      <c r="E2137" s="75" t="s">
        <v>22</v>
      </c>
      <c r="F2137" s="75" t="s">
        <v>45</v>
      </c>
      <c r="G2137" s="75" t="s">
        <v>324</v>
      </c>
      <c r="H2137" s="75" t="s">
        <v>2047</v>
      </c>
      <c r="I2137" s="75" t="s">
        <v>2492</v>
      </c>
      <c r="K2137" s="75" t="s">
        <v>2493</v>
      </c>
      <c r="L2137" s="75">
        <v>953.83</v>
      </c>
      <c r="M2137" s="75">
        <v>6000</v>
      </c>
      <c r="N2137" s="75">
        <v>856.42</v>
      </c>
      <c r="O2137" s="75" t="s">
        <v>3791</v>
      </c>
      <c r="P2137" s="75" t="s">
        <v>2023</v>
      </c>
      <c r="Q2137" s="75" t="s">
        <v>1259</v>
      </c>
      <c r="R2137" s="75" t="s">
        <v>2052</v>
      </c>
      <c r="T2137" s="75">
        <v>3906.22</v>
      </c>
      <c r="U2137" s="75">
        <v>15</v>
      </c>
      <c r="V2137" s="75">
        <v>45200</v>
      </c>
      <c r="W2137" s="75">
        <v>45930</v>
      </c>
      <c r="X2137" s="75" t="s">
        <v>2495</v>
      </c>
      <c r="AC2137" s="75" t="s">
        <v>2493</v>
      </c>
      <c r="AD2137" s="75" t="s">
        <v>1264</v>
      </c>
      <c r="AE2137" s="75">
        <v>45643</v>
      </c>
      <c r="AF2137" s="75" t="s">
        <v>2497</v>
      </c>
      <c r="AG2137" s="75">
        <v>0.271679</v>
      </c>
      <c r="AH2137" s="75">
        <v>0.13</v>
      </c>
      <c r="AI2137" s="75">
        <v>0.34</v>
      </c>
      <c r="AJ2137" s="75" t="s">
        <v>1267</v>
      </c>
      <c r="AK2137" s="75">
        <v>304.58</v>
      </c>
      <c r="AL2137" s="75">
        <v>0.59133333333333327</v>
      </c>
      <c r="AM2137" s="75">
        <v>6000</v>
      </c>
      <c r="AN2137" s="75">
        <v>17</v>
      </c>
      <c r="AO2137" s="75" t="s">
        <v>3346</v>
      </c>
      <c r="AP2137" s="75" t="s">
        <v>1267</v>
      </c>
      <c r="AQ2137" s="75" t="s">
        <v>1261</v>
      </c>
      <c r="AR2137" s="75" t="s">
        <v>1267</v>
      </c>
    </row>
    <row r="2138" spans="1:44" x14ac:dyDescent="0.25">
      <c r="A2138" s="75" t="s">
        <v>3801</v>
      </c>
      <c r="B2138" s="75" t="s">
        <v>1256</v>
      </c>
      <c r="C2138" s="75" t="s">
        <v>1257</v>
      </c>
      <c r="D2138" s="75" t="s">
        <v>34</v>
      </c>
      <c r="E2138" s="75" t="s">
        <v>22</v>
      </c>
      <c r="F2138" s="75" t="s">
        <v>45</v>
      </c>
      <c r="G2138" s="75" t="s">
        <v>324</v>
      </c>
      <c r="H2138" s="75" t="s">
        <v>2176</v>
      </c>
      <c r="I2138" s="75" t="s">
        <v>2492</v>
      </c>
      <c r="K2138" s="75" t="s">
        <v>2513</v>
      </c>
      <c r="L2138" s="75">
        <v>2841.6</v>
      </c>
      <c r="M2138" s="75">
        <v>6000</v>
      </c>
      <c r="N2138" s="75">
        <v>2550.2800000000002</v>
      </c>
      <c r="O2138" s="75" t="s">
        <v>3802</v>
      </c>
      <c r="P2138" s="75" t="s">
        <v>2023</v>
      </c>
      <c r="Q2138" s="75" t="s">
        <v>1259</v>
      </c>
      <c r="R2138" s="75" t="s">
        <v>2179</v>
      </c>
      <c r="T2138" s="75">
        <v>4039.18</v>
      </c>
      <c r="U2138" s="75">
        <v>15</v>
      </c>
      <c r="V2138" s="75">
        <v>45200</v>
      </c>
      <c r="W2138" s="75">
        <v>45930</v>
      </c>
      <c r="X2138" s="75" t="s">
        <v>2495</v>
      </c>
      <c r="AC2138" s="75" t="s">
        <v>2513</v>
      </c>
      <c r="AD2138" s="75" t="s">
        <v>1264</v>
      </c>
      <c r="AE2138" s="75">
        <v>45643</v>
      </c>
      <c r="AF2138" s="75" t="s">
        <v>3787</v>
      </c>
      <c r="AG2138" s="75">
        <v>1.027992</v>
      </c>
      <c r="AH2138" s="75">
        <v>0.42</v>
      </c>
      <c r="AI2138" s="75">
        <v>0.69</v>
      </c>
      <c r="AJ2138" s="75" t="s">
        <v>1267</v>
      </c>
      <c r="AK2138" s="75">
        <v>78.06</v>
      </c>
      <c r="AL2138" s="75">
        <v>1.762</v>
      </c>
      <c r="AM2138" s="75">
        <v>6000</v>
      </c>
      <c r="AN2138" s="75">
        <v>17</v>
      </c>
      <c r="AO2138" s="75" t="s">
        <v>3346</v>
      </c>
      <c r="AP2138" s="75" t="s">
        <v>1267</v>
      </c>
      <c r="AQ2138" s="75" t="s">
        <v>1261</v>
      </c>
      <c r="AR2138" s="75" t="s">
        <v>1267</v>
      </c>
    </row>
    <row r="2139" spans="1:44" x14ac:dyDescent="0.25">
      <c r="A2139" s="75" t="s">
        <v>3803</v>
      </c>
      <c r="B2139" s="75" t="s">
        <v>1271</v>
      </c>
      <c r="C2139" s="75" t="s">
        <v>1257</v>
      </c>
      <c r="D2139" s="75" t="s">
        <v>34</v>
      </c>
      <c r="E2139" s="75" t="s">
        <v>22</v>
      </c>
      <c r="F2139" s="75" t="s">
        <v>45</v>
      </c>
      <c r="G2139" s="75" t="s">
        <v>324</v>
      </c>
      <c r="H2139" s="75" t="s">
        <v>2176</v>
      </c>
      <c r="I2139" s="75" t="s">
        <v>2492</v>
      </c>
      <c r="K2139" s="75" t="s">
        <v>2513</v>
      </c>
      <c r="L2139" s="75">
        <v>2832.1124448749206</v>
      </c>
      <c r="M2139" s="75">
        <v>6000</v>
      </c>
      <c r="N2139" s="75">
        <v>2543</v>
      </c>
      <c r="O2139" s="75" t="s">
        <v>3802</v>
      </c>
      <c r="P2139" s="75" t="s">
        <v>2023</v>
      </c>
      <c r="Q2139" s="75" t="s">
        <v>1259</v>
      </c>
      <c r="R2139" s="75" t="s">
        <v>2179</v>
      </c>
      <c r="T2139" s="75">
        <v>3895.16</v>
      </c>
      <c r="U2139" s="75">
        <v>15</v>
      </c>
      <c r="V2139" s="75">
        <v>45200</v>
      </c>
      <c r="W2139" s="75">
        <v>45930</v>
      </c>
      <c r="X2139" s="75" t="s">
        <v>2495</v>
      </c>
      <c r="AC2139" s="75" t="s">
        <v>2513</v>
      </c>
      <c r="AD2139" s="75" t="s">
        <v>1331</v>
      </c>
      <c r="AG2139" s="75">
        <v>0.36390544166907884</v>
      </c>
      <c r="AH2139" s="75">
        <v>0.37944325753172958</v>
      </c>
      <c r="AI2139" s="75">
        <v>0.18364797183382264</v>
      </c>
      <c r="AJ2139" s="75" t="s">
        <v>1267</v>
      </c>
      <c r="AK2139" s="75">
        <v>120.22825830550671</v>
      </c>
      <c r="AL2139" s="75">
        <v>1.7559097158224504</v>
      </c>
      <c r="AM2139" s="75">
        <v>6000</v>
      </c>
      <c r="AN2139" s="75">
        <v>17</v>
      </c>
      <c r="AO2139" s="75" t="s">
        <v>3346</v>
      </c>
      <c r="AP2139" s="75" t="s">
        <v>1267</v>
      </c>
      <c r="AQ2139" s="75" t="s">
        <v>1261</v>
      </c>
      <c r="AR2139" s="75" t="s">
        <v>1267</v>
      </c>
    </row>
    <row r="2140" spans="1:44" x14ac:dyDescent="0.25">
      <c r="A2140" s="75" t="s">
        <v>3804</v>
      </c>
      <c r="B2140" s="75" t="s">
        <v>1269</v>
      </c>
      <c r="C2140" s="75" t="s">
        <v>1257</v>
      </c>
      <c r="D2140" s="75" t="s">
        <v>34</v>
      </c>
      <c r="E2140" s="75" t="s">
        <v>22</v>
      </c>
      <c r="F2140" s="75" t="s">
        <v>45</v>
      </c>
      <c r="G2140" s="75" t="s">
        <v>324</v>
      </c>
      <c r="H2140" s="75" t="s">
        <v>2176</v>
      </c>
      <c r="I2140" s="75" t="s">
        <v>2492</v>
      </c>
      <c r="K2140" s="75" t="s">
        <v>2513</v>
      </c>
      <c r="L2140" s="75">
        <v>2862.49</v>
      </c>
      <c r="M2140" s="75">
        <v>6000</v>
      </c>
      <c r="N2140" s="75">
        <v>2570.29</v>
      </c>
      <c r="O2140" s="75" t="s">
        <v>3802</v>
      </c>
      <c r="P2140" s="75" t="s">
        <v>2023</v>
      </c>
      <c r="Q2140" s="75" t="s">
        <v>1259</v>
      </c>
      <c r="R2140" s="75" t="s">
        <v>2179</v>
      </c>
      <c r="T2140" s="75">
        <v>4039.18</v>
      </c>
      <c r="U2140" s="75">
        <v>15</v>
      </c>
      <c r="V2140" s="75">
        <v>45200</v>
      </c>
      <c r="W2140" s="75">
        <v>45930</v>
      </c>
      <c r="X2140" s="75" t="s">
        <v>2495</v>
      </c>
      <c r="AC2140" s="75" t="s">
        <v>2513</v>
      </c>
      <c r="AD2140" s="75" t="s">
        <v>1264</v>
      </c>
      <c r="AE2140" s="75">
        <v>44669</v>
      </c>
      <c r="AF2140" s="75" t="s">
        <v>3787</v>
      </c>
      <c r="AG2140" s="75">
        <v>0.90377099999999999</v>
      </c>
      <c r="AH2140" s="75">
        <v>0.41</v>
      </c>
      <c r="AI2140" s="75">
        <v>0.52</v>
      </c>
      <c r="AJ2140" s="75" t="s">
        <v>1267</v>
      </c>
      <c r="AK2140" s="75">
        <v>104.48</v>
      </c>
      <c r="AL2140" s="75">
        <v>1.7746666666666668</v>
      </c>
      <c r="AM2140" s="75">
        <v>6000</v>
      </c>
      <c r="AN2140" s="75">
        <v>17</v>
      </c>
      <c r="AO2140" s="75" t="s">
        <v>3346</v>
      </c>
      <c r="AP2140" s="75" t="s">
        <v>1267</v>
      </c>
      <c r="AQ2140" s="75" t="s">
        <v>1261</v>
      </c>
      <c r="AR2140" s="75" t="s">
        <v>1267</v>
      </c>
    </row>
    <row r="2141" spans="1:44" x14ac:dyDescent="0.25">
      <c r="A2141" s="75" t="s">
        <v>3805</v>
      </c>
      <c r="B2141" s="75" t="s">
        <v>1271</v>
      </c>
      <c r="C2141" s="75" t="s">
        <v>2881</v>
      </c>
      <c r="D2141" s="75" t="s">
        <v>34</v>
      </c>
      <c r="E2141" s="75" t="s">
        <v>22</v>
      </c>
      <c r="F2141" s="75" t="s">
        <v>45</v>
      </c>
      <c r="G2141" s="75" t="s">
        <v>324</v>
      </c>
      <c r="H2141" s="75" t="s">
        <v>2176</v>
      </c>
      <c r="I2141" s="75" t="s">
        <v>2492</v>
      </c>
      <c r="K2141" s="75" t="s">
        <v>2493</v>
      </c>
      <c r="L2141" s="75">
        <v>1243.79</v>
      </c>
      <c r="M2141" s="75">
        <v>6000</v>
      </c>
      <c r="N2141" s="75">
        <v>1117.08</v>
      </c>
      <c r="O2141" s="75" t="s">
        <v>2494</v>
      </c>
      <c r="P2141" s="75" t="s">
        <v>2023</v>
      </c>
      <c r="Q2141" s="75" t="s">
        <v>1259</v>
      </c>
      <c r="R2141" s="75" t="s">
        <v>2179</v>
      </c>
      <c r="T2141" s="75">
        <v>4310.28</v>
      </c>
      <c r="U2141" s="75">
        <v>15</v>
      </c>
      <c r="V2141" s="75">
        <v>45200</v>
      </c>
      <c r="W2141" s="75">
        <v>45930</v>
      </c>
      <c r="X2141" s="75" t="s">
        <v>2495</v>
      </c>
      <c r="AC2141" s="75" t="s">
        <v>2493</v>
      </c>
      <c r="AD2141" s="75" t="s">
        <v>1264</v>
      </c>
      <c r="AE2141" s="75">
        <v>44957</v>
      </c>
      <c r="AF2141" s="75" t="s">
        <v>3031</v>
      </c>
      <c r="AG2141" s="75">
        <v>0.27314699999999997</v>
      </c>
      <c r="AH2141" s="75">
        <v>0.16</v>
      </c>
      <c r="AI2141" s="75">
        <v>0.35</v>
      </c>
      <c r="AJ2141" s="75" t="s">
        <v>1267</v>
      </c>
      <c r="AK2141" s="75">
        <v>262.33999999999997</v>
      </c>
      <c r="AL2141" s="75">
        <v>0.77133333333333332</v>
      </c>
      <c r="AM2141" s="75">
        <v>6000</v>
      </c>
      <c r="AN2141" s="75">
        <v>17</v>
      </c>
      <c r="AO2141" s="75" t="s">
        <v>3346</v>
      </c>
      <c r="AP2141" s="75" t="s">
        <v>1267</v>
      </c>
      <c r="AQ2141" s="75" t="s">
        <v>1261</v>
      </c>
      <c r="AR2141" s="75" t="s">
        <v>1267</v>
      </c>
    </row>
    <row r="2142" spans="1:44" x14ac:dyDescent="0.25">
      <c r="A2142" s="75" t="s">
        <v>3806</v>
      </c>
      <c r="B2142" s="75" t="s">
        <v>1256</v>
      </c>
      <c r="C2142" s="75" t="s">
        <v>2881</v>
      </c>
      <c r="D2142" s="75" t="s">
        <v>34</v>
      </c>
      <c r="E2142" s="75" t="s">
        <v>22</v>
      </c>
      <c r="F2142" s="75" t="s">
        <v>45</v>
      </c>
      <c r="G2142" s="75" t="s">
        <v>324</v>
      </c>
      <c r="H2142" s="75" t="s">
        <v>2176</v>
      </c>
      <c r="I2142" s="75" t="s">
        <v>2492</v>
      </c>
      <c r="K2142" s="75" t="s">
        <v>2493</v>
      </c>
      <c r="L2142" s="75">
        <v>2166.98</v>
      </c>
      <c r="M2142" s="75">
        <v>6000</v>
      </c>
      <c r="N2142" s="75">
        <v>1945.19</v>
      </c>
      <c r="O2142" s="75" t="s">
        <v>2494</v>
      </c>
      <c r="P2142" s="75" t="s">
        <v>2023</v>
      </c>
      <c r="Q2142" s="75" t="s">
        <v>1259</v>
      </c>
      <c r="R2142" s="75" t="s">
        <v>2179</v>
      </c>
      <c r="T2142" s="75">
        <v>3191</v>
      </c>
      <c r="U2142" s="75">
        <v>15</v>
      </c>
      <c r="V2142" s="75">
        <v>45200</v>
      </c>
      <c r="W2142" s="75">
        <v>45930</v>
      </c>
      <c r="X2142" s="75" t="s">
        <v>2495</v>
      </c>
      <c r="AC2142" s="75" t="s">
        <v>2493</v>
      </c>
      <c r="AD2142" s="75" t="s">
        <v>1264</v>
      </c>
      <c r="AE2142" s="75">
        <v>44957</v>
      </c>
      <c r="AF2142" s="75" t="s">
        <v>3031</v>
      </c>
      <c r="AG2142" s="75">
        <v>0.67779299999999998</v>
      </c>
      <c r="AH2142" s="75">
        <v>0.31</v>
      </c>
      <c r="AI2142" s="75">
        <v>0.35</v>
      </c>
      <c r="AJ2142" s="75" t="s">
        <v>1267</v>
      </c>
      <c r="AK2142" s="75">
        <v>162.19999999999999</v>
      </c>
      <c r="AL2142" s="75">
        <v>1.3433333333333333</v>
      </c>
      <c r="AM2142" s="75">
        <v>6000</v>
      </c>
      <c r="AN2142" s="75">
        <v>17</v>
      </c>
      <c r="AO2142" s="75" t="s">
        <v>3346</v>
      </c>
      <c r="AP2142" s="75" t="s">
        <v>1267</v>
      </c>
      <c r="AQ2142" s="75" t="s">
        <v>1261</v>
      </c>
      <c r="AR2142" s="75" t="s">
        <v>1267</v>
      </c>
    </row>
    <row r="2143" spans="1:44" x14ac:dyDescent="0.25">
      <c r="A2143" s="75" t="s">
        <v>3807</v>
      </c>
      <c r="B2143" s="75" t="s">
        <v>1269</v>
      </c>
      <c r="C2143" s="75" t="s">
        <v>2881</v>
      </c>
      <c r="D2143" s="75" t="s">
        <v>34</v>
      </c>
      <c r="E2143" s="75" t="s">
        <v>22</v>
      </c>
      <c r="F2143" s="75" t="s">
        <v>45</v>
      </c>
      <c r="G2143" s="75" t="s">
        <v>324</v>
      </c>
      <c r="H2143" s="75" t="s">
        <v>2176</v>
      </c>
      <c r="I2143" s="75" t="s">
        <v>2492</v>
      </c>
      <c r="K2143" s="75" t="s">
        <v>2493</v>
      </c>
      <c r="L2143" s="75">
        <v>1272.81</v>
      </c>
      <c r="M2143" s="75">
        <v>6000</v>
      </c>
      <c r="N2143" s="75">
        <v>1143.1400000000001</v>
      </c>
      <c r="O2143" s="75" t="s">
        <v>2494</v>
      </c>
      <c r="P2143" s="75" t="s">
        <v>2023</v>
      </c>
      <c r="Q2143" s="75" t="s">
        <v>1259</v>
      </c>
      <c r="R2143" s="75" t="s">
        <v>2179</v>
      </c>
      <c r="T2143" s="75">
        <v>3010</v>
      </c>
      <c r="U2143" s="75">
        <v>15</v>
      </c>
      <c r="V2143" s="75">
        <v>45200</v>
      </c>
      <c r="W2143" s="75">
        <v>45930</v>
      </c>
      <c r="X2143" s="75" t="s">
        <v>2495</v>
      </c>
      <c r="AC2143" s="75" t="s">
        <v>2493</v>
      </c>
      <c r="AD2143" s="75" t="s">
        <v>1264</v>
      </c>
      <c r="AE2143" s="75">
        <v>44957</v>
      </c>
      <c r="AF2143" s="75" t="s">
        <v>3031</v>
      </c>
      <c r="AG2143" s="75">
        <v>0.31645800000000002</v>
      </c>
      <c r="AH2143" s="75">
        <v>0.18</v>
      </c>
      <c r="AI2143" s="75">
        <v>0.27</v>
      </c>
      <c r="AJ2143" s="75" t="s">
        <v>1267</v>
      </c>
      <c r="AK2143" s="75">
        <v>285.25</v>
      </c>
      <c r="AL2143" s="75">
        <v>0.78933333333333333</v>
      </c>
      <c r="AM2143" s="75">
        <v>6000</v>
      </c>
      <c r="AN2143" s="75">
        <v>17</v>
      </c>
      <c r="AO2143" s="75" t="s">
        <v>3346</v>
      </c>
      <c r="AP2143" s="75" t="s">
        <v>1267</v>
      </c>
      <c r="AQ2143" s="75" t="s">
        <v>1261</v>
      </c>
      <c r="AR2143" s="75" t="s">
        <v>1267</v>
      </c>
    </row>
    <row r="2144" spans="1:44" x14ac:dyDescent="0.25">
      <c r="A2144" s="75" t="s">
        <v>3808</v>
      </c>
      <c r="B2144" s="75" t="s">
        <v>1271</v>
      </c>
      <c r="C2144" s="75" t="s">
        <v>2879</v>
      </c>
      <c r="D2144" s="75" t="s">
        <v>34</v>
      </c>
      <c r="E2144" s="75" t="s">
        <v>22</v>
      </c>
      <c r="F2144" s="75" t="s">
        <v>45</v>
      </c>
      <c r="G2144" s="75" t="s">
        <v>324</v>
      </c>
      <c r="H2144" s="75" t="s">
        <v>2176</v>
      </c>
      <c r="I2144" s="75" t="s">
        <v>2492</v>
      </c>
      <c r="K2144" s="75" t="s">
        <v>2493</v>
      </c>
      <c r="L2144" s="75">
        <v>981.9</v>
      </c>
      <c r="M2144" s="75">
        <v>6000</v>
      </c>
      <c r="N2144" s="75">
        <v>881.66</v>
      </c>
      <c r="O2144" s="75" t="s">
        <v>2494</v>
      </c>
      <c r="P2144" s="75" t="s">
        <v>2023</v>
      </c>
      <c r="Q2144" s="75" t="s">
        <v>1259</v>
      </c>
      <c r="R2144" s="75" t="s">
        <v>2179</v>
      </c>
      <c r="T2144" s="75">
        <v>4073.9</v>
      </c>
      <c r="U2144" s="75">
        <v>15</v>
      </c>
      <c r="V2144" s="75">
        <v>45200</v>
      </c>
      <c r="W2144" s="75">
        <v>45930</v>
      </c>
      <c r="X2144" s="75" t="s">
        <v>2495</v>
      </c>
      <c r="AC2144" s="75" t="s">
        <v>2493</v>
      </c>
      <c r="AD2144" s="75" t="s">
        <v>1264</v>
      </c>
      <c r="AE2144" s="75">
        <v>44957</v>
      </c>
      <c r="AF2144" s="75" t="s">
        <v>3031</v>
      </c>
      <c r="AG2144" s="75">
        <v>0.27182099999999998</v>
      </c>
      <c r="AH2144" s="75">
        <v>0.13</v>
      </c>
      <c r="AI2144" s="75">
        <v>0.33</v>
      </c>
      <c r="AJ2144" s="75" t="s">
        <v>1267</v>
      </c>
      <c r="AK2144" s="75">
        <v>312.98</v>
      </c>
      <c r="AL2144" s="75">
        <v>0.60866666666666669</v>
      </c>
      <c r="AM2144" s="75">
        <v>6000</v>
      </c>
      <c r="AN2144" s="75">
        <v>17</v>
      </c>
      <c r="AO2144" s="75" t="s">
        <v>3346</v>
      </c>
      <c r="AP2144" s="75" t="s">
        <v>1267</v>
      </c>
      <c r="AQ2144" s="75" t="s">
        <v>1261</v>
      </c>
      <c r="AR2144" s="75" t="s">
        <v>1267</v>
      </c>
    </row>
    <row r="2145" spans="1:44" x14ac:dyDescent="0.25">
      <c r="A2145" s="75" t="s">
        <v>3809</v>
      </c>
      <c r="B2145" s="75" t="s">
        <v>1256</v>
      </c>
      <c r="C2145" s="75" t="s">
        <v>2879</v>
      </c>
      <c r="D2145" s="75" t="s">
        <v>34</v>
      </c>
      <c r="E2145" s="75" t="s">
        <v>22</v>
      </c>
      <c r="F2145" s="75" t="s">
        <v>45</v>
      </c>
      <c r="G2145" s="75" t="s">
        <v>324</v>
      </c>
      <c r="H2145" s="75" t="s">
        <v>2176</v>
      </c>
      <c r="I2145" s="75" t="s">
        <v>2492</v>
      </c>
      <c r="K2145" s="75" t="s">
        <v>2493</v>
      </c>
      <c r="L2145" s="75">
        <v>1905.09</v>
      </c>
      <c r="M2145" s="75">
        <v>6000</v>
      </c>
      <c r="N2145" s="75">
        <v>1709.77</v>
      </c>
      <c r="O2145" s="75" t="s">
        <v>2494</v>
      </c>
      <c r="P2145" s="75" t="s">
        <v>2023</v>
      </c>
      <c r="Q2145" s="75" t="s">
        <v>1259</v>
      </c>
      <c r="R2145" s="75" t="s">
        <v>2179</v>
      </c>
      <c r="T2145" s="75">
        <v>3359</v>
      </c>
      <c r="U2145" s="75">
        <v>15</v>
      </c>
      <c r="V2145" s="75">
        <v>45200</v>
      </c>
      <c r="W2145" s="75">
        <v>45930</v>
      </c>
      <c r="X2145" s="75" t="s">
        <v>2495</v>
      </c>
      <c r="AC2145" s="75" t="s">
        <v>2493</v>
      </c>
      <c r="AD2145" s="75" t="s">
        <v>1264</v>
      </c>
      <c r="AE2145" s="75">
        <v>44957</v>
      </c>
      <c r="AF2145" s="75" t="s">
        <v>3031</v>
      </c>
      <c r="AG2145" s="75">
        <v>0.67646700000000004</v>
      </c>
      <c r="AH2145" s="75">
        <v>0.28000000000000003</v>
      </c>
      <c r="AI2145" s="75">
        <v>0.33</v>
      </c>
      <c r="AJ2145" s="75" t="s">
        <v>1267</v>
      </c>
      <c r="AK2145" s="75">
        <v>174.53</v>
      </c>
      <c r="AL2145" s="75">
        <v>1.1813333333333333</v>
      </c>
      <c r="AM2145" s="75">
        <v>6000</v>
      </c>
      <c r="AN2145" s="75">
        <v>17</v>
      </c>
      <c r="AO2145" s="75" t="s">
        <v>3346</v>
      </c>
      <c r="AP2145" s="75" t="s">
        <v>1267</v>
      </c>
      <c r="AQ2145" s="75" t="s">
        <v>1261</v>
      </c>
      <c r="AR2145" s="75" t="s">
        <v>1267</v>
      </c>
    </row>
    <row r="2146" spans="1:44" x14ac:dyDescent="0.25">
      <c r="A2146" s="75" t="s">
        <v>3810</v>
      </c>
      <c r="B2146" s="75" t="s">
        <v>1269</v>
      </c>
      <c r="C2146" s="75" t="s">
        <v>2879</v>
      </c>
      <c r="D2146" s="75" t="s">
        <v>34</v>
      </c>
      <c r="E2146" s="75" t="s">
        <v>22</v>
      </c>
      <c r="F2146" s="75" t="s">
        <v>45</v>
      </c>
      <c r="G2146" s="75" t="s">
        <v>324</v>
      </c>
      <c r="H2146" s="75" t="s">
        <v>2176</v>
      </c>
      <c r="I2146" s="75" t="s">
        <v>2492</v>
      </c>
      <c r="K2146" s="75" t="s">
        <v>2493</v>
      </c>
      <c r="L2146" s="75">
        <v>1010.92</v>
      </c>
      <c r="M2146" s="75">
        <v>6000</v>
      </c>
      <c r="N2146" s="75">
        <v>907.72</v>
      </c>
      <c r="O2146" s="75" t="s">
        <v>2494</v>
      </c>
      <c r="P2146" s="75" t="s">
        <v>2023</v>
      </c>
      <c r="Q2146" s="75" t="s">
        <v>1259</v>
      </c>
      <c r="R2146" s="75" t="s">
        <v>2179</v>
      </c>
      <c r="T2146" s="75">
        <v>3179</v>
      </c>
      <c r="U2146" s="75">
        <v>15</v>
      </c>
      <c r="V2146" s="75">
        <v>45200</v>
      </c>
      <c r="W2146" s="75">
        <v>45930</v>
      </c>
      <c r="X2146" s="75" t="s">
        <v>2495</v>
      </c>
      <c r="AC2146" s="75" t="s">
        <v>2493</v>
      </c>
      <c r="AD2146" s="75" t="s">
        <v>1264</v>
      </c>
      <c r="AE2146" s="75">
        <v>44957</v>
      </c>
      <c r="AF2146" s="75" t="s">
        <v>3031</v>
      </c>
      <c r="AG2146" s="75">
        <v>0.315133</v>
      </c>
      <c r="AH2146" s="75">
        <v>0.15</v>
      </c>
      <c r="AI2146" s="75">
        <v>0.25</v>
      </c>
      <c r="AJ2146" s="75" t="s">
        <v>1267</v>
      </c>
      <c r="AK2146" s="75">
        <v>340.37</v>
      </c>
      <c r="AL2146" s="75">
        <v>0.62666666666666671</v>
      </c>
      <c r="AM2146" s="75">
        <v>6000</v>
      </c>
      <c r="AN2146" s="75">
        <v>17</v>
      </c>
      <c r="AO2146" s="75" t="s">
        <v>3346</v>
      </c>
      <c r="AP2146" s="75" t="s">
        <v>1267</v>
      </c>
      <c r="AQ2146" s="75" t="s">
        <v>1261</v>
      </c>
      <c r="AR2146" s="75" t="s">
        <v>1267</v>
      </c>
    </row>
    <row r="2147" spans="1:44" x14ac:dyDescent="0.25">
      <c r="A2147" s="75" t="s">
        <v>3811</v>
      </c>
      <c r="B2147" s="75" t="s">
        <v>1269</v>
      </c>
      <c r="C2147" s="75" t="s">
        <v>2871</v>
      </c>
      <c r="D2147" s="75" t="s">
        <v>34</v>
      </c>
      <c r="E2147" s="75" t="s">
        <v>22</v>
      </c>
      <c r="F2147" s="75" t="s">
        <v>45</v>
      </c>
      <c r="G2147" s="75" t="s">
        <v>324</v>
      </c>
      <c r="H2147" s="75" t="s">
        <v>2176</v>
      </c>
      <c r="I2147" s="75" t="s">
        <v>2492</v>
      </c>
      <c r="K2147" s="75" t="s">
        <v>2493</v>
      </c>
      <c r="L2147" s="75">
        <v>982.85</v>
      </c>
      <c r="M2147" s="75">
        <v>6000</v>
      </c>
      <c r="N2147" s="75">
        <v>882.48</v>
      </c>
      <c r="O2147" s="75" t="s">
        <v>2494</v>
      </c>
      <c r="P2147" s="75" t="s">
        <v>2023</v>
      </c>
      <c r="Q2147" s="75" t="s">
        <v>1259</v>
      </c>
      <c r="R2147" s="75" t="s">
        <v>2179</v>
      </c>
      <c r="T2147" s="75">
        <v>3356</v>
      </c>
      <c r="U2147" s="75">
        <v>15</v>
      </c>
      <c r="V2147" s="75">
        <v>45200</v>
      </c>
      <c r="W2147" s="75">
        <v>45930</v>
      </c>
      <c r="X2147" s="75" t="s">
        <v>2495</v>
      </c>
      <c r="AC2147" s="75" t="s">
        <v>2493</v>
      </c>
      <c r="AD2147" s="75" t="s">
        <v>1264</v>
      </c>
      <c r="AE2147" s="75">
        <v>44957</v>
      </c>
      <c r="AF2147" s="75" t="s">
        <v>3031</v>
      </c>
      <c r="AG2147" s="75">
        <v>0.31499100000000002</v>
      </c>
      <c r="AH2147" s="75">
        <v>0.14000000000000001</v>
      </c>
      <c r="AI2147" s="75">
        <v>0.26</v>
      </c>
      <c r="AJ2147" s="75" t="s">
        <v>1267</v>
      </c>
      <c r="AK2147" s="75">
        <v>333</v>
      </c>
      <c r="AL2147" s="75">
        <v>0.60933333333333339</v>
      </c>
      <c r="AM2147" s="75">
        <v>6000</v>
      </c>
      <c r="AN2147" s="75">
        <v>17</v>
      </c>
      <c r="AO2147" s="75" t="s">
        <v>3346</v>
      </c>
      <c r="AP2147" s="75" t="s">
        <v>1267</v>
      </c>
      <c r="AQ2147" s="75" t="s">
        <v>1261</v>
      </c>
      <c r="AR2147" s="75" t="s">
        <v>1267</v>
      </c>
    </row>
    <row r="2148" spans="1:44" x14ac:dyDescent="0.25">
      <c r="A2148" s="75" t="s">
        <v>3812</v>
      </c>
      <c r="B2148" s="75" t="s">
        <v>1256</v>
      </c>
      <c r="C2148" s="75" t="s">
        <v>2871</v>
      </c>
      <c r="D2148" s="75" t="s">
        <v>34</v>
      </c>
      <c r="E2148" s="75" t="s">
        <v>22</v>
      </c>
      <c r="F2148" s="75" t="s">
        <v>45</v>
      </c>
      <c r="G2148" s="75" t="s">
        <v>324</v>
      </c>
      <c r="H2148" s="75" t="s">
        <v>2176</v>
      </c>
      <c r="I2148" s="75" t="s">
        <v>2492</v>
      </c>
      <c r="K2148" s="75" t="s">
        <v>2493</v>
      </c>
      <c r="L2148" s="75">
        <v>1877.02</v>
      </c>
      <c r="M2148" s="75">
        <v>6000</v>
      </c>
      <c r="N2148" s="75">
        <v>1684.54</v>
      </c>
      <c r="O2148" s="75" t="s">
        <v>2494</v>
      </c>
      <c r="P2148" s="75" t="s">
        <v>2023</v>
      </c>
      <c r="Q2148" s="75" t="s">
        <v>1259</v>
      </c>
      <c r="R2148" s="75" t="s">
        <v>2179</v>
      </c>
      <c r="T2148" s="75">
        <v>3536</v>
      </c>
      <c r="U2148" s="75">
        <v>15</v>
      </c>
      <c r="V2148" s="75">
        <v>45200</v>
      </c>
      <c r="W2148" s="75">
        <v>45930</v>
      </c>
      <c r="X2148" s="75" t="s">
        <v>2495</v>
      </c>
      <c r="AC2148" s="75" t="s">
        <v>2493</v>
      </c>
      <c r="AD2148" s="75" t="s">
        <v>1264</v>
      </c>
      <c r="AE2148" s="75">
        <v>44957</v>
      </c>
      <c r="AF2148" s="75" t="s">
        <v>3031</v>
      </c>
      <c r="AG2148" s="75">
        <v>0.67632499999999995</v>
      </c>
      <c r="AH2148" s="75">
        <v>0.28000000000000003</v>
      </c>
      <c r="AI2148" s="75">
        <v>0.34</v>
      </c>
      <c r="AJ2148" s="75" t="s">
        <v>1267</v>
      </c>
      <c r="AK2148" s="75">
        <v>168.19</v>
      </c>
      <c r="AL2148" s="75">
        <v>1.1640000000000001</v>
      </c>
      <c r="AM2148" s="75">
        <v>6000</v>
      </c>
      <c r="AN2148" s="75">
        <v>17</v>
      </c>
      <c r="AO2148" s="75" t="s">
        <v>3346</v>
      </c>
      <c r="AP2148" s="75" t="s">
        <v>1267</v>
      </c>
      <c r="AQ2148" s="75" t="s">
        <v>1261</v>
      </c>
      <c r="AR2148" s="75" t="s">
        <v>1267</v>
      </c>
    </row>
    <row r="2149" spans="1:44" x14ac:dyDescent="0.25">
      <c r="A2149" s="75" t="s">
        <v>3813</v>
      </c>
      <c r="B2149" s="75" t="s">
        <v>1271</v>
      </c>
      <c r="C2149" s="75" t="s">
        <v>2871</v>
      </c>
      <c r="D2149" s="75" t="s">
        <v>34</v>
      </c>
      <c r="E2149" s="75" t="s">
        <v>22</v>
      </c>
      <c r="F2149" s="75" t="s">
        <v>45</v>
      </c>
      <c r="G2149" s="75" t="s">
        <v>324</v>
      </c>
      <c r="H2149" s="75" t="s">
        <v>2176</v>
      </c>
      <c r="I2149" s="75" t="s">
        <v>2492</v>
      </c>
      <c r="K2149" s="75" t="s">
        <v>2493</v>
      </c>
      <c r="L2149" s="75">
        <v>953.83</v>
      </c>
      <c r="M2149" s="75">
        <v>6000</v>
      </c>
      <c r="N2149" s="75">
        <v>856.42</v>
      </c>
      <c r="O2149" s="75" t="s">
        <v>2494</v>
      </c>
      <c r="P2149" s="75" t="s">
        <v>2023</v>
      </c>
      <c r="Q2149" s="75" t="s">
        <v>1259</v>
      </c>
      <c r="R2149" s="75" t="s">
        <v>2179</v>
      </c>
      <c r="T2149" s="75">
        <v>3906.22</v>
      </c>
      <c r="U2149" s="75">
        <v>15</v>
      </c>
      <c r="V2149" s="75">
        <v>45200</v>
      </c>
      <c r="W2149" s="75">
        <v>45930</v>
      </c>
      <c r="X2149" s="75" t="s">
        <v>2495</v>
      </c>
      <c r="AC2149" s="75" t="s">
        <v>2493</v>
      </c>
      <c r="AD2149" s="75" t="s">
        <v>1264</v>
      </c>
      <c r="AE2149" s="75">
        <v>44957</v>
      </c>
      <c r="AF2149" s="75" t="s">
        <v>3031</v>
      </c>
      <c r="AG2149" s="75">
        <v>0.271679</v>
      </c>
      <c r="AH2149" s="75">
        <v>0.13</v>
      </c>
      <c r="AI2149" s="75">
        <v>0.34</v>
      </c>
      <c r="AJ2149" s="75" t="s">
        <v>1267</v>
      </c>
      <c r="AK2149" s="75">
        <v>304.58</v>
      </c>
      <c r="AL2149" s="75">
        <v>0.59133333333333327</v>
      </c>
      <c r="AM2149" s="75">
        <v>6000</v>
      </c>
      <c r="AN2149" s="75">
        <v>17</v>
      </c>
      <c r="AO2149" s="75" t="s">
        <v>3346</v>
      </c>
      <c r="AP2149" s="75" t="s">
        <v>1267</v>
      </c>
      <c r="AQ2149" s="75" t="s">
        <v>1261</v>
      </c>
      <c r="AR2149" s="75" t="s">
        <v>1267</v>
      </c>
    </row>
    <row r="2150" spans="1:44" x14ac:dyDescent="0.25">
      <c r="A2150" s="75" t="s">
        <v>3814</v>
      </c>
      <c r="B2150" s="75" t="s">
        <v>1256</v>
      </c>
      <c r="C2150" s="75" t="s">
        <v>1257</v>
      </c>
      <c r="D2150" s="75" t="s">
        <v>34</v>
      </c>
      <c r="E2150" s="75" t="s">
        <v>22</v>
      </c>
      <c r="F2150" s="75" t="s">
        <v>45</v>
      </c>
      <c r="G2150" s="75" t="s">
        <v>1069</v>
      </c>
      <c r="H2150" s="75" t="s">
        <v>2020</v>
      </c>
      <c r="I2150" s="75" t="s">
        <v>2389</v>
      </c>
      <c r="J2150" s="75" t="s">
        <v>1436</v>
      </c>
      <c r="L2150" s="75">
        <v>398.37</v>
      </c>
      <c r="M2150" s="75">
        <v>400</v>
      </c>
      <c r="N2150" s="75">
        <v>356.44</v>
      </c>
      <c r="O2150" s="75" t="s">
        <v>3815</v>
      </c>
      <c r="P2150" s="75" t="s">
        <v>2023</v>
      </c>
      <c r="Q2150" s="75" t="s">
        <v>1259</v>
      </c>
      <c r="R2150" s="75" t="s">
        <v>2358</v>
      </c>
      <c r="T2150" s="75">
        <v>240.35</v>
      </c>
      <c r="U2150" s="75">
        <v>7</v>
      </c>
      <c r="V2150" s="75">
        <v>45200</v>
      </c>
      <c r="W2150" s="75">
        <v>45930</v>
      </c>
      <c r="X2150" s="75" t="s">
        <v>4690</v>
      </c>
      <c r="AD2150" s="75" t="s">
        <v>1264</v>
      </c>
      <c r="AE2150" s="75">
        <v>45124</v>
      </c>
      <c r="AF2150" s="75" t="s">
        <v>2392</v>
      </c>
      <c r="AG2150" s="75">
        <v>0.20585700000000001</v>
      </c>
      <c r="AH2150" s="75">
        <v>7.0000000000000007E-2</v>
      </c>
      <c r="AI2150" s="75">
        <v>0.74</v>
      </c>
      <c r="AJ2150" s="75" t="s">
        <v>1267</v>
      </c>
      <c r="AK2150" s="75">
        <v>48.25</v>
      </c>
      <c r="AL2150" s="75">
        <v>0.74</v>
      </c>
      <c r="AM2150" s="75">
        <v>400</v>
      </c>
      <c r="AN2150" s="75">
        <v>4</v>
      </c>
      <c r="AO2150" s="75" t="s">
        <v>3346</v>
      </c>
      <c r="AP2150" s="75" t="s">
        <v>1267</v>
      </c>
      <c r="AQ2150" s="75" t="s">
        <v>1261</v>
      </c>
      <c r="AR2150" s="75" t="s">
        <v>1267</v>
      </c>
    </row>
    <row r="2151" spans="1:44" x14ac:dyDescent="0.25">
      <c r="A2151" s="75" t="s">
        <v>3816</v>
      </c>
      <c r="B2151" s="75" t="s">
        <v>1256</v>
      </c>
      <c r="C2151" s="75" t="s">
        <v>1257</v>
      </c>
      <c r="D2151" s="75" t="s">
        <v>34</v>
      </c>
      <c r="E2151" s="75" t="s">
        <v>22</v>
      </c>
      <c r="F2151" s="75" t="s">
        <v>45</v>
      </c>
      <c r="G2151" s="75" t="s">
        <v>1069</v>
      </c>
      <c r="H2151" s="75" t="s">
        <v>2020</v>
      </c>
      <c r="I2151" s="75" t="s">
        <v>2389</v>
      </c>
      <c r="J2151" s="75" t="s">
        <v>2394</v>
      </c>
      <c r="L2151" s="75">
        <v>194.09</v>
      </c>
      <c r="M2151" s="75">
        <v>400</v>
      </c>
      <c r="N2151" s="75">
        <v>173.67</v>
      </c>
      <c r="O2151" s="75" t="s">
        <v>3817</v>
      </c>
      <c r="P2151" s="75" t="s">
        <v>2023</v>
      </c>
      <c r="Q2151" s="75" t="s">
        <v>1259</v>
      </c>
      <c r="R2151" s="75" t="s">
        <v>2358</v>
      </c>
      <c r="T2151" s="75">
        <v>240.35</v>
      </c>
      <c r="U2151" s="75">
        <v>7</v>
      </c>
      <c r="V2151" s="75">
        <v>45200</v>
      </c>
      <c r="W2151" s="75">
        <v>45930</v>
      </c>
      <c r="X2151" s="75" t="s">
        <v>4690</v>
      </c>
      <c r="AD2151" s="75" t="s">
        <v>1264</v>
      </c>
      <c r="AE2151" s="75">
        <v>45124</v>
      </c>
      <c r="AF2151" s="75" t="s">
        <v>2392</v>
      </c>
      <c r="AG2151" s="75">
        <v>0.100299</v>
      </c>
      <c r="AH2151" s="75">
        <v>0.03</v>
      </c>
      <c r="AI2151" s="75">
        <v>0.27</v>
      </c>
      <c r="AJ2151" s="75" t="s">
        <v>1267</v>
      </c>
      <c r="AK2151" s="75">
        <v>181.3</v>
      </c>
      <c r="AL2151" s="75">
        <v>0.36199999999999999</v>
      </c>
      <c r="AM2151" s="75">
        <v>400</v>
      </c>
      <c r="AN2151" s="75">
        <v>4</v>
      </c>
      <c r="AO2151" s="75" t="s">
        <v>3346</v>
      </c>
      <c r="AP2151" s="75" t="s">
        <v>1267</v>
      </c>
      <c r="AQ2151" s="75" t="s">
        <v>1261</v>
      </c>
      <c r="AR2151" s="75" t="s">
        <v>1267</v>
      </c>
    </row>
    <row r="2152" spans="1:44" x14ac:dyDescent="0.25">
      <c r="A2152" s="75" t="s">
        <v>3818</v>
      </c>
      <c r="B2152" s="75" t="s">
        <v>1269</v>
      </c>
      <c r="C2152" s="75" t="s">
        <v>1257</v>
      </c>
      <c r="D2152" s="75" t="s">
        <v>34</v>
      </c>
      <c r="E2152" s="75" t="s">
        <v>22</v>
      </c>
      <c r="F2152" s="75" t="s">
        <v>45</v>
      </c>
      <c r="G2152" s="75" t="s">
        <v>1069</v>
      </c>
      <c r="H2152" s="75" t="s">
        <v>2020</v>
      </c>
      <c r="I2152" s="75" t="s">
        <v>2389</v>
      </c>
      <c r="J2152" s="75" t="s">
        <v>1436</v>
      </c>
      <c r="L2152" s="75">
        <v>418.46</v>
      </c>
      <c r="M2152" s="75">
        <v>400</v>
      </c>
      <c r="N2152" s="75">
        <v>374.42</v>
      </c>
      <c r="O2152" s="75" t="s">
        <v>3815</v>
      </c>
      <c r="P2152" s="75" t="s">
        <v>2023</v>
      </c>
      <c r="Q2152" s="75" t="s">
        <v>1259</v>
      </c>
      <c r="R2152" s="75" t="s">
        <v>2358</v>
      </c>
      <c r="T2152" s="75">
        <v>240.35</v>
      </c>
      <c r="U2152" s="75">
        <v>7</v>
      </c>
      <c r="V2152" s="75">
        <v>45200</v>
      </c>
      <c r="W2152" s="75">
        <v>45930</v>
      </c>
      <c r="X2152" s="75" t="s">
        <v>4690</v>
      </c>
      <c r="AD2152" s="75" t="s">
        <v>1264</v>
      </c>
      <c r="AE2152" s="75">
        <v>45124</v>
      </c>
      <c r="AF2152" s="75" t="s">
        <v>2392</v>
      </c>
      <c r="AG2152" s="75">
        <v>0.21623999999999999</v>
      </c>
      <c r="AH2152" s="75">
        <v>7.0000000000000007E-2</v>
      </c>
      <c r="AI2152" s="75">
        <v>0.78</v>
      </c>
      <c r="AJ2152" s="75" t="s">
        <v>1267</v>
      </c>
      <c r="AK2152" s="75">
        <v>44.62</v>
      </c>
      <c r="AL2152" s="75">
        <v>0.77800000000000002</v>
      </c>
      <c r="AM2152" s="75">
        <v>400</v>
      </c>
      <c r="AN2152" s="75">
        <v>4</v>
      </c>
      <c r="AO2152" s="75" t="s">
        <v>3346</v>
      </c>
      <c r="AP2152" s="75" t="s">
        <v>1267</v>
      </c>
      <c r="AQ2152" s="75" t="s">
        <v>1261</v>
      </c>
      <c r="AR2152" s="75" t="s">
        <v>1267</v>
      </c>
    </row>
    <row r="2153" spans="1:44" x14ac:dyDescent="0.25">
      <c r="A2153" s="75" t="s">
        <v>3819</v>
      </c>
      <c r="B2153" s="75" t="s">
        <v>1269</v>
      </c>
      <c r="C2153" s="75" t="s">
        <v>1257</v>
      </c>
      <c r="D2153" s="75" t="s">
        <v>34</v>
      </c>
      <c r="E2153" s="75" t="s">
        <v>22</v>
      </c>
      <c r="F2153" s="75" t="s">
        <v>45</v>
      </c>
      <c r="G2153" s="75" t="s">
        <v>1069</v>
      </c>
      <c r="H2153" s="75" t="s">
        <v>2020</v>
      </c>
      <c r="I2153" s="75" t="s">
        <v>2389</v>
      </c>
      <c r="J2153" s="75" t="s">
        <v>2394</v>
      </c>
      <c r="L2153" s="75">
        <v>218.34</v>
      </c>
      <c r="M2153" s="75">
        <v>400</v>
      </c>
      <c r="N2153" s="75">
        <v>195.36</v>
      </c>
      <c r="O2153" s="75" t="s">
        <v>3817</v>
      </c>
      <c r="P2153" s="75" t="s">
        <v>2023</v>
      </c>
      <c r="Q2153" s="75" t="s">
        <v>1259</v>
      </c>
      <c r="R2153" s="75" t="s">
        <v>2358</v>
      </c>
      <c r="T2153" s="75">
        <v>240.35</v>
      </c>
      <c r="U2153" s="75">
        <v>7</v>
      </c>
      <c r="V2153" s="75">
        <v>45200</v>
      </c>
      <c r="W2153" s="75">
        <v>45930</v>
      </c>
      <c r="X2153" s="75" t="s">
        <v>4690</v>
      </c>
      <c r="AD2153" s="75" t="s">
        <v>1264</v>
      </c>
      <c r="AE2153" s="75">
        <v>45124</v>
      </c>
      <c r="AF2153" s="75" t="s">
        <v>2392</v>
      </c>
      <c r="AG2153" s="75">
        <v>0.112827</v>
      </c>
      <c r="AH2153" s="75">
        <v>0.04</v>
      </c>
      <c r="AI2153" s="75">
        <v>0.3</v>
      </c>
      <c r="AJ2153" s="75" t="s">
        <v>1267</v>
      </c>
      <c r="AK2153" s="75">
        <v>158.13999999999999</v>
      </c>
      <c r="AL2153" s="75">
        <v>0.40599999999999997</v>
      </c>
      <c r="AM2153" s="75">
        <v>400</v>
      </c>
      <c r="AN2153" s="75">
        <v>4</v>
      </c>
      <c r="AO2153" s="75" t="s">
        <v>3346</v>
      </c>
      <c r="AP2153" s="75" t="s">
        <v>1267</v>
      </c>
      <c r="AQ2153" s="75" t="s">
        <v>1261</v>
      </c>
      <c r="AR2153" s="75" t="s">
        <v>1267</v>
      </c>
    </row>
    <row r="2154" spans="1:44" x14ac:dyDescent="0.25">
      <c r="A2154" s="75" t="s">
        <v>3820</v>
      </c>
      <c r="B2154" s="75" t="s">
        <v>1271</v>
      </c>
      <c r="C2154" s="75" t="s">
        <v>1257</v>
      </c>
      <c r="D2154" s="75" t="s">
        <v>34</v>
      </c>
      <c r="E2154" s="75" t="s">
        <v>22</v>
      </c>
      <c r="F2154" s="75" t="s">
        <v>45</v>
      </c>
      <c r="G2154" s="75" t="s">
        <v>1069</v>
      </c>
      <c r="H2154" s="75" t="s">
        <v>2020</v>
      </c>
      <c r="I2154" s="75" t="s">
        <v>2389</v>
      </c>
      <c r="J2154" s="75" t="s">
        <v>1436</v>
      </c>
      <c r="L2154" s="75">
        <v>337.87</v>
      </c>
      <c r="M2154" s="75">
        <v>400</v>
      </c>
      <c r="N2154" s="75">
        <v>302.31</v>
      </c>
      <c r="O2154" s="75" t="s">
        <v>3815</v>
      </c>
      <c r="P2154" s="75" t="s">
        <v>2023</v>
      </c>
      <c r="Q2154" s="75" t="s">
        <v>1259</v>
      </c>
      <c r="R2154" s="75" t="s">
        <v>2358</v>
      </c>
      <c r="T2154" s="75">
        <v>165.03</v>
      </c>
      <c r="U2154" s="75">
        <v>7</v>
      </c>
      <c r="V2154" s="75">
        <v>45200</v>
      </c>
      <c r="W2154" s="75">
        <v>45930</v>
      </c>
      <c r="X2154" s="75" t="s">
        <v>4690</v>
      </c>
      <c r="AD2154" s="75" t="s">
        <v>1264</v>
      </c>
      <c r="AE2154" s="75">
        <v>45124</v>
      </c>
      <c r="AF2154" s="75" t="s">
        <v>2392</v>
      </c>
      <c r="AG2154" s="75">
        <v>0.174595</v>
      </c>
      <c r="AH2154" s="75">
        <v>0.06</v>
      </c>
      <c r="AI2154" s="75">
        <v>0.63</v>
      </c>
      <c r="AJ2154" s="75" t="s">
        <v>1267</v>
      </c>
      <c r="AK2154" s="75">
        <v>61.77</v>
      </c>
      <c r="AL2154" s="75">
        <v>0.628</v>
      </c>
      <c r="AM2154" s="75">
        <v>400</v>
      </c>
      <c r="AN2154" s="75">
        <v>4</v>
      </c>
      <c r="AO2154" s="75" t="s">
        <v>3346</v>
      </c>
      <c r="AP2154" s="75" t="s">
        <v>1267</v>
      </c>
      <c r="AQ2154" s="75" t="s">
        <v>1261</v>
      </c>
      <c r="AR2154" s="75" t="s">
        <v>1267</v>
      </c>
    </row>
    <row r="2155" spans="1:44" x14ac:dyDescent="0.25">
      <c r="A2155" s="75" t="s">
        <v>3821</v>
      </c>
      <c r="B2155" s="75" t="s">
        <v>1271</v>
      </c>
      <c r="C2155" s="75" t="s">
        <v>1257</v>
      </c>
      <c r="D2155" s="75" t="s">
        <v>34</v>
      </c>
      <c r="E2155" s="75" t="s">
        <v>22</v>
      </c>
      <c r="F2155" s="75" t="s">
        <v>45</v>
      </c>
      <c r="G2155" s="75" t="s">
        <v>1069</v>
      </c>
      <c r="H2155" s="75" t="s">
        <v>2020</v>
      </c>
      <c r="I2155" s="75" t="s">
        <v>2389</v>
      </c>
      <c r="J2155" s="75" t="s">
        <v>2394</v>
      </c>
      <c r="L2155" s="75">
        <v>204.98</v>
      </c>
      <c r="M2155" s="75">
        <v>400</v>
      </c>
      <c r="N2155" s="75">
        <v>183.41</v>
      </c>
      <c r="O2155" s="75" t="s">
        <v>3817</v>
      </c>
      <c r="P2155" s="75" t="s">
        <v>2023</v>
      </c>
      <c r="Q2155" s="75" t="s">
        <v>1259</v>
      </c>
      <c r="R2155" s="75" t="s">
        <v>2358</v>
      </c>
      <c r="T2155" s="75">
        <v>222.03</v>
      </c>
      <c r="U2155" s="75">
        <v>7</v>
      </c>
      <c r="V2155" s="75">
        <v>45200</v>
      </c>
      <c r="W2155" s="75">
        <v>45930</v>
      </c>
      <c r="X2155" s="75" t="s">
        <v>4690</v>
      </c>
      <c r="AD2155" s="75" t="s">
        <v>1264</v>
      </c>
      <c r="AE2155" s="75">
        <v>45124</v>
      </c>
      <c r="AF2155" s="75" t="s">
        <v>2392</v>
      </c>
      <c r="AG2155" s="75">
        <v>0.105922</v>
      </c>
      <c r="AH2155" s="75">
        <v>0.03</v>
      </c>
      <c r="AI2155" s="75">
        <v>0.28000000000000003</v>
      </c>
      <c r="AJ2155" s="75" t="s">
        <v>1267</v>
      </c>
      <c r="AK2155" s="75">
        <v>170.22</v>
      </c>
      <c r="AL2155" s="75">
        <v>0.38200000000000001</v>
      </c>
      <c r="AM2155" s="75">
        <v>400</v>
      </c>
      <c r="AN2155" s="75">
        <v>4</v>
      </c>
      <c r="AO2155" s="75" t="s">
        <v>3346</v>
      </c>
      <c r="AP2155" s="75" t="s">
        <v>1267</v>
      </c>
      <c r="AQ2155" s="75" t="s">
        <v>1261</v>
      </c>
      <c r="AR2155" s="75" t="s">
        <v>1267</v>
      </c>
    </row>
    <row r="2156" spans="1:44" x14ac:dyDescent="0.25">
      <c r="A2156" s="75" t="s">
        <v>3822</v>
      </c>
      <c r="B2156" s="75" t="s">
        <v>1256</v>
      </c>
      <c r="C2156" s="75" t="s">
        <v>2871</v>
      </c>
      <c r="D2156" s="75" t="s">
        <v>34</v>
      </c>
      <c r="E2156" s="75" t="s">
        <v>22</v>
      </c>
      <c r="F2156" s="75" t="s">
        <v>45</v>
      </c>
      <c r="G2156" s="75" t="s">
        <v>324</v>
      </c>
      <c r="H2156" s="75" t="s">
        <v>2447</v>
      </c>
      <c r="I2156" s="75" t="s">
        <v>2492</v>
      </c>
      <c r="K2156" s="75" t="s">
        <v>2493</v>
      </c>
      <c r="L2156" s="75">
        <v>1448</v>
      </c>
      <c r="M2156" s="75">
        <v>6000</v>
      </c>
      <c r="N2156" s="75">
        <v>1300</v>
      </c>
      <c r="O2156" s="75" t="s">
        <v>3823</v>
      </c>
      <c r="P2156" s="75" t="s">
        <v>2023</v>
      </c>
      <c r="Q2156" s="75" t="s">
        <v>1259</v>
      </c>
      <c r="R2156" s="75" t="s">
        <v>2449</v>
      </c>
      <c r="T2156" s="75">
        <v>3999.58</v>
      </c>
      <c r="U2156" s="75">
        <v>15</v>
      </c>
      <c r="V2156" s="75">
        <v>45383</v>
      </c>
      <c r="W2156" s="75">
        <v>45930</v>
      </c>
      <c r="X2156" s="75" t="s">
        <v>2495</v>
      </c>
      <c r="AC2156" s="75" t="s">
        <v>2493</v>
      </c>
      <c r="AD2156" s="75" t="s">
        <v>1264</v>
      </c>
      <c r="AE2156" s="75">
        <v>44669</v>
      </c>
      <c r="AF2156" s="75" t="s">
        <v>3824</v>
      </c>
      <c r="AG2156" s="75">
        <v>0.22</v>
      </c>
      <c r="AH2156" s="75">
        <v>0.22</v>
      </c>
      <c r="AI2156" s="75">
        <v>0.18</v>
      </c>
      <c r="AJ2156" s="75" t="s">
        <v>1267</v>
      </c>
      <c r="AK2156" s="75">
        <v>261.77</v>
      </c>
      <c r="AL2156" s="75">
        <v>0.89800000000000002</v>
      </c>
      <c r="AM2156" s="75">
        <v>6000</v>
      </c>
      <c r="AN2156" s="75">
        <v>17</v>
      </c>
      <c r="AO2156" s="75" t="s">
        <v>3346</v>
      </c>
      <c r="AP2156" s="75" t="s">
        <v>1267</v>
      </c>
      <c r="AQ2156" s="75" t="s">
        <v>1261</v>
      </c>
      <c r="AR2156" s="75" t="s">
        <v>1267</v>
      </c>
    </row>
    <row r="2157" spans="1:44" x14ac:dyDescent="0.25">
      <c r="A2157" s="75" t="s">
        <v>3825</v>
      </c>
      <c r="B2157" s="75" t="s">
        <v>1256</v>
      </c>
      <c r="C2157" s="75" t="s">
        <v>2879</v>
      </c>
      <c r="D2157" s="75" t="s">
        <v>34</v>
      </c>
      <c r="E2157" s="75" t="s">
        <v>22</v>
      </c>
      <c r="F2157" s="75" t="s">
        <v>45</v>
      </c>
      <c r="G2157" s="75" t="s">
        <v>324</v>
      </c>
      <c r="H2157" s="75" t="s">
        <v>2447</v>
      </c>
      <c r="I2157" s="75" t="s">
        <v>2492</v>
      </c>
      <c r="K2157" s="75" t="s">
        <v>2493</v>
      </c>
      <c r="L2157" s="75">
        <v>1448</v>
      </c>
      <c r="M2157" s="75">
        <v>6000</v>
      </c>
      <c r="N2157" s="75">
        <v>1300</v>
      </c>
      <c r="O2157" s="75" t="s">
        <v>3823</v>
      </c>
      <c r="P2157" s="75" t="s">
        <v>2023</v>
      </c>
      <c r="Q2157" s="75" t="s">
        <v>1259</v>
      </c>
      <c r="R2157" s="75" t="s">
        <v>2449</v>
      </c>
      <c r="T2157" s="75">
        <v>3999.58</v>
      </c>
      <c r="U2157" s="75">
        <v>15</v>
      </c>
      <c r="V2157" s="75">
        <v>45383</v>
      </c>
      <c r="W2157" s="75">
        <v>45930</v>
      </c>
      <c r="X2157" s="75" t="s">
        <v>2495</v>
      </c>
      <c r="AC2157" s="75" t="s">
        <v>2493</v>
      </c>
      <c r="AD2157" s="75" t="s">
        <v>1264</v>
      </c>
      <c r="AE2157" s="75">
        <v>44669</v>
      </c>
      <c r="AF2157" s="75" t="s">
        <v>3824</v>
      </c>
      <c r="AG2157" s="75">
        <v>0.22</v>
      </c>
      <c r="AH2157" s="75">
        <v>0.22</v>
      </c>
      <c r="AI2157" s="75">
        <v>0.18</v>
      </c>
      <c r="AJ2157" s="75" t="s">
        <v>1267</v>
      </c>
      <c r="AK2157" s="75">
        <v>261.77</v>
      </c>
      <c r="AL2157" s="75">
        <v>0.89800000000000002</v>
      </c>
      <c r="AM2157" s="75">
        <v>6000</v>
      </c>
      <c r="AN2157" s="75">
        <v>17</v>
      </c>
      <c r="AO2157" s="75" t="s">
        <v>3346</v>
      </c>
      <c r="AP2157" s="75" t="s">
        <v>1267</v>
      </c>
      <c r="AQ2157" s="75" t="s">
        <v>1261</v>
      </c>
      <c r="AR2157" s="75" t="s">
        <v>1267</v>
      </c>
    </row>
    <row r="2158" spans="1:44" x14ac:dyDescent="0.25">
      <c r="A2158" s="75" t="s">
        <v>3826</v>
      </c>
      <c r="B2158" s="75" t="s">
        <v>1256</v>
      </c>
      <c r="C2158" s="75" t="s">
        <v>2881</v>
      </c>
      <c r="D2158" s="75" t="s">
        <v>34</v>
      </c>
      <c r="E2158" s="75" t="s">
        <v>22</v>
      </c>
      <c r="F2158" s="75" t="s">
        <v>45</v>
      </c>
      <c r="G2158" s="75" t="s">
        <v>324</v>
      </c>
      <c r="H2158" s="75" t="s">
        <v>2447</v>
      </c>
      <c r="I2158" s="75" t="s">
        <v>2492</v>
      </c>
      <c r="K2158" s="75" t="s">
        <v>2493</v>
      </c>
      <c r="L2158" s="75">
        <v>1448</v>
      </c>
      <c r="M2158" s="75">
        <v>6000</v>
      </c>
      <c r="N2158" s="75">
        <v>1300</v>
      </c>
      <c r="O2158" s="75" t="s">
        <v>3823</v>
      </c>
      <c r="P2158" s="75" t="s">
        <v>2023</v>
      </c>
      <c r="Q2158" s="75" t="s">
        <v>1259</v>
      </c>
      <c r="R2158" s="75" t="s">
        <v>2449</v>
      </c>
      <c r="T2158" s="75">
        <v>3999.58</v>
      </c>
      <c r="U2158" s="75">
        <v>15</v>
      </c>
      <c r="V2158" s="75">
        <v>45383</v>
      </c>
      <c r="W2158" s="75">
        <v>45930</v>
      </c>
      <c r="X2158" s="75" t="s">
        <v>2495</v>
      </c>
      <c r="AC2158" s="75" t="s">
        <v>2493</v>
      </c>
      <c r="AD2158" s="75" t="s">
        <v>1264</v>
      </c>
      <c r="AE2158" s="75">
        <v>44669</v>
      </c>
      <c r="AF2158" s="75" t="s">
        <v>3824</v>
      </c>
      <c r="AG2158" s="75">
        <v>0.22</v>
      </c>
      <c r="AH2158" s="75">
        <v>0.22</v>
      </c>
      <c r="AI2158" s="75">
        <v>0.18</v>
      </c>
      <c r="AJ2158" s="75" t="s">
        <v>1267</v>
      </c>
      <c r="AK2158" s="75">
        <v>261.77</v>
      </c>
      <c r="AL2158" s="75">
        <v>0.89800000000000002</v>
      </c>
      <c r="AM2158" s="75">
        <v>6000</v>
      </c>
      <c r="AN2158" s="75">
        <v>17</v>
      </c>
      <c r="AO2158" s="75" t="s">
        <v>3346</v>
      </c>
      <c r="AP2158" s="75" t="s">
        <v>1267</v>
      </c>
      <c r="AQ2158" s="75" t="s">
        <v>1261</v>
      </c>
      <c r="AR2158" s="75" t="s">
        <v>1267</v>
      </c>
    </row>
    <row r="2159" spans="1:44" x14ac:dyDescent="0.25">
      <c r="A2159" s="75" t="s">
        <v>3827</v>
      </c>
      <c r="B2159" s="75" t="s">
        <v>1269</v>
      </c>
      <c r="C2159" s="75" t="s">
        <v>2871</v>
      </c>
      <c r="D2159" s="75" t="s">
        <v>34</v>
      </c>
      <c r="E2159" s="75" t="s">
        <v>22</v>
      </c>
      <c r="F2159" s="75" t="s">
        <v>45</v>
      </c>
      <c r="G2159" s="75" t="s">
        <v>324</v>
      </c>
      <c r="H2159" s="75" t="s">
        <v>2447</v>
      </c>
      <c r="I2159" s="75" t="s">
        <v>2492</v>
      </c>
      <c r="K2159" s="75" t="s">
        <v>2493</v>
      </c>
      <c r="L2159" s="75">
        <v>1448</v>
      </c>
      <c r="M2159" s="75">
        <v>6000</v>
      </c>
      <c r="N2159" s="75">
        <v>1300</v>
      </c>
      <c r="O2159" s="75" t="s">
        <v>3823</v>
      </c>
      <c r="P2159" s="75" t="s">
        <v>2023</v>
      </c>
      <c r="Q2159" s="75" t="s">
        <v>1259</v>
      </c>
      <c r="R2159" s="75" t="s">
        <v>2449</v>
      </c>
      <c r="T2159" s="75">
        <v>3999.58</v>
      </c>
      <c r="U2159" s="75">
        <v>15</v>
      </c>
      <c r="V2159" s="75">
        <v>45383</v>
      </c>
      <c r="W2159" s="75">
        <v>45930</v>
      </c>
      <c r="X2159" s="75" t="s">
        <v>2495</v>
      </c>
      <c r="AC2159" s="75" t="s">
        <v>2493</v>
      </c>
      <c r="AD2159" s="75" t="s">
        <v>1264</v>
      </c>
      <c r="AE2159" s="75">
        <v>44669</v>
      </c>
      <c r="AF2159" s="75" t="s">
        <v>3824</v>
      </c>
      <c r="AG2159" s="75">
        <v>0.21</v>
      </c>
      <c r="AH2159" s="75">
        <v>0.21</v>
      </c>
      <c r="AI2159" s="75">
        <v>0.18</v>
      </c>
      <c r="AJ2159" s="75" t="s">
        <v>1267</v>
      </c>
      <c r="AK2159" s="75">
        <v>262.33</v>
      </c>
      <c r="AL2159" s="75">
        <v>0.89733333333333343</v>
      </c>
      <c r="AM2159" s="75">
        <v>6000</v>
      </c>
      <c r="AN2159" s="75">
        <v>17</v>
      </c>
      <c r="AO2159" s="75" t="s">
        <v>3346</v>
      </c>
      <c r="AP2159" s="75" t="s">
        <v>1267</v>
      </c>
      <c r="AQ2159" s="75" t="s">
        <v>1261</v>
      </c>
      <c r="AR2159" s="75" t="s">
        <v>1267</v>
      </c>
    </row>
    <row r="2160" spans="1:44" x14ac:dyDescent="0.25">
      <c r="A2160" s="75" t="s">
        <v>3828</v>
      </c>
      <c r="B2160" s="75" t="s">
        <v>1269</v>
      </c>
      <c r="C2160" s="75" t="s">
        <v>2879</v>
      </c>
      <c r="D2160" s="75" t="s">
        <v>34</v>
      </c>
      <c r="E2160" s="75" t="s">
        <v>22</v>
      </c>
      <c r="F2160" s="75" t="s">
        <v>45</v>
      </c>
      <c r="G2160" s="75" t="s">
        <v>324</v>
      </c>
      <c r="H2160" s="75" t="s">
        <v>2447</v>
      </c>
      <c r="I2160" s="75" t="s">
        <v>2492</v>
      </c>
      <c r="K2160" s="75" t="s">
        <v>2493</v>
      </c>
      <c r="L2160" s="75">
        <v>1448</v>
      </c>
      <c r="M2160" s="75">
        <v>6000</v>
      </c>
      <c r="N2160" s="75">
        <v>1300</v>
      </c>
      <c r="O2160" s="75" t="s">
        <v>3823</v>
      </c>
      <c r="P2160" s="75" t="s">
        <v>2023</v>
      </c>
      <c r="Q2160" s="75" t="s">
        <v>1259</v>
      </c>
      <c r="R2160" s="75" t="s">
        <v>2449</v>
      </c>
      <c r="T2160" s="75">
        <v>3999.58</v>
      </c>
      <c r="U2160" s="75">
        <v>15</v>
      </c>
      <c r="V2160" s="75">
        <v>45383</v>
      </c>
      <c r="W2160" s="75">
        <v>45930</v>
      </c>
      <c r="X2160" s="75" t="s">
        <v>2495</v>
      </c>
      <c r="AC2160" s="75" t="s">
        <v>2493</v>
      </c>
      <c r="AD2160" s="75" t="s">
        <v>1264</v>
      </c>
      <c r="AE2160" s="75">
        <v>44669</v>
      </c>
      <c r="AF2160" s="75" t="s">
        <v>3824</v>
      </c>
      <c r="AG2160" s="75">
        <v>0.21</v>
      </c>
      <c r="AH2160" s="75">
        <v>0.21</v>
      </c>
      <c r="AI2160" s="75">
        <v>0.18</v>
      </c>
      <c r="AJ2160" s="75" t="s">
        <v>1267</v>
      </c>
      <c r="AK2160" s="75">
        <v>262.33</v>
      </c>
      <c r="AL2160" s="75">
        <v>0.89733333333333343</v>
      </c>
      <c r="AM2160" s="75">
        <v>6000</v>
      </c>
      <c r="AN2160" s="75">
        <v>17</v>
      </c>
      <c r="AO2160" s="75" t="s">
        <v>3346</v>
      </c>
      <c r="AP2160" s="75" t="s">
        <v>1267</v>
      </c>
      <c r="AQ2160" s="75" t="s">
        <v>1261</v>
      </c>
      <c r="AR2160" s="75" t="s">
        <v>1267</v>
      </c>
    </row>
    <row r="2161" spans="1:46" x14ac:dyDescent="0.25">
      <c r="A2161" s="75" t="s">
        <v>3829</v>
      </c>
      <c r="B2161" s="75" t="s">
        <v>1269</v>
      </c>
      <c r="C2161" s="75" t="s">
        <v>2881</v>
      </c>
      <c r="D2161" s="75" t="s">
        <v>34</v>
      </c>
      <c r="E2161" s="75" t="s">
        <v>22</v>
      </c>
      <c r="F2161" s="75" t="s">
        <v>45</v>
      </c>
      <c r="G2161" s="75" t="s">
        <v>324</v>
      </c>
      <c r="H2161" s="75" t="s">
        <v>2447</v>
      </c>
      <c r="I2161" s="75" t="s">
        <v>2492</v>
      </c>
      <c r="K2161" s="75" t="s">
        <v>2493</v>
      </c>
      <c r="L2161" s="75">
        <v>1448</v>
      </c>
      <c r="M2161" s="75">
        <v>6000</v>
      </c>
      <c r="N2161" s="75">
        <v>1300</v>
      </c>
      <c r="O2161" s="75" t="s">
        <v>3823</v>
      </c>
      <c r="P2161" s="75" t="s">
        <v>2023</v>
      </c>
      <c r="Q2161" s="75" t="s">
        <v>1259</v>
      </c>
      <c r="R2161" s="75" t="s">
        <v>2449</v>
      </c>
      <c r="T2161" s="75">
        <v>3999.58</v>
      </c>
      <c r="U2161" s="75">
        <v>15</v>
      </c>
      <c r="V2161" s="75">
        <v>45383</v>
      </c>
      <c r="W2161" s="75">
        <v>45930</v>
      </c>
      <c r="X2161" s="75" t="s">
        <v>2495</v>
      </c>
      <c r="AC2161" s="75" t="s">
        <v>2493</v>
      </c>
      <c r="AD2161" s="75" t="s">
        <v>1264</v>
      </c>
      <c r="AE2161" s="75">
        <v>44669</v>
      </c>
      <c r="AF2161" s="75" t="s">
        <v>3824</v>
      </c>
      <c r="AG2161" s="75">
        <v>0.21</v>
      </c>
      <c r="AH2161" s="75">
        <v>0.21</v>
      </c>
      <c r="AI2161" s="75">
        <v>0.18</v>
      </c>
      <c r="AJ2161" s="75" t="s">
        <v>1267</v>
      </c>
      <c r="AK2161" s="75">
        <v>262.33</v>
      </c>
      <c r="AL2161" s="75">
        <v>0.89733333333333343</v>
      </c>
      <c r="AM2161" s="75">
        <v>6000</v>
      </c>
      <c r="AN2161" s="75">
        <v>17</v>
      </c>
      <c r="AO2161" s="75" t="s">
        <v>3346</v>
      </c>
      <c r="AP2161" s="75" t="s">
        <v>1267</v>
      </c>
      <c r="AQ2161" s="75" t="s">
        <v>1261</v>
      </c>
      <c r="AR2161" s="75" t="s">
        <v>1267</v>
      </c>
    </row>
    <row r="2162" spans="1:46" x14ac:dyDescent="0.25">
      <c r="A2162" s="75" t="s">
        <v>3830</v>
      </c>
      <c r="B2162" s="75" t="s">
        <v>1271</v>
      </c>
      <c r="C2162" s="75" t="s">
        <v>2871</v>
      </c>
      <c r="D2162" s="75" t="s">
        <v>34</v>
      </c>
      <c r="E2162" s="75" t="s">
        <v>22</v>
      </c>
      <c r="F2162" s="75" t="s">
        <v>45</v>
      </c>
      <c r="G2162" s="75" t="s">
        <v>324</v>
      </c>
      <c r="H2162" s="75" t="s">
        <v>2447</v>
      </c>
      <c r="I2162" s="75" t="s">
        <v>2492</v>
      </c>
      <c r="K2162" s="75" t="s">
        <v>2493</v>
      </c>
      <c r="L2162" s="75">
        <v>1448</v>
      </c>
      <c r="M2162" s="75">
        <v>6000</v>
      </c>
      <c r="N2162" s="75">
        <v>1300</v>
      </c>
      <c r="O2162" s="75" t="s">
        <v>3823</v>
      </c>
      <c r="P2162" s="75" t="s">
        <v>2023</v>
      </c>
      <c r="Q2162" s="75" t="s">
        <v>1259</v>
      </c>
      <c r="R2162" s="75" t="s">
        <v>2449</v>
      </c>
      <c r="T2162" s="75">
        <v>3999.58</v>
      </c>
      <c r="U2162" s="75">
        <v>15</v>
      </c>
      <c r="V2162" s="75">
        <v>45383</v>
      </c>
      <c r="W2162" s="75">
        <v>45930</v>
      </c>
      <c r="X2162" s="75" t="s">
        <v>2495</v>
      </c>
      <c r="AC2162" s="75" t="s">
        <v>2493</v>
      </c>
      <c r="AD2162" s="75" t="s">
        <v>1264</v>
      </c>
      <c r="AE2162" s="75">
        <v>44669</v>
      </c>
      <c r="AF2162" s="75" t="s">
        <v>3824</v>
      </c>
      <c r="AG2162" s="75">
        <v>0.19</v>
      </c>
      <c r="AH2162" s="75">
        <v>0.19</v>
      </c>
      <c r="AI2162" s="75">
        <v>0.17</v>
      </c>
      <c r="AJ2162" s="75" t="s">
        <v>1267</v>
      </c>
      <c r="AK2162" s="75">
        <v>264.04000000000002</v>
      </c>
      <c r="AL2162" s="75">
        <v>0.89733333333333343</v>
      </c>
      <c r="AM2162" s="75">
        <v>6000</v>
      </c>
      <c r="AN2162" s="75">
        <v>17</v>
      </c>
      <c r="AO2162" s="75" t="s">
        <v>3346</v>
      </c>
      <c r="AP2162" s="75" t="s">
        <v>1267</v>
      </c>
      <c r="AQ2162" s="75" t="s">
        <v>1261</v>
      </c>
      <c r="AR2162" s="75" t="s">
        <v>1267</v>
      </c>
    </row>
    <row r="2163" spans="1:46" x14ac:dyDescent="0.25">
      <c r="A2163" s="75" t="s">
        <v>3831</v>
      </c>
      <c r="B2163" s="75" t="s">
        <v>1271</v>
      </c>
      <c r="C2163" s="75" t="s">
        <v>2879</v>
      </c>
      <c r="D2163" s="75" t="s">
        <v>34</v>
      </c>
      <c r="E2163" s="75" t="s">
        <v>22</v>
      </c>
      <c r="F2163" s="75" t="s">
        <v>45</v>
      </c>
      <c r="G2163" s="75" t="s">
        <v>324</v>
      </c>
      <c r="H2163" s="75" t="s">
        <v>2447</v>
      </c>
      <c r="I2163" s="75" t="s">
        <v>2492</v>
      </c>
      <c r="K2163" s="75" t="s">
        <v>2493</v>
      </c>
      <c r="L2163" s="75">
        <v>1448</v>
      </c>
      <c r="M2163" s="75">
        <v>6000</v>
      </c>
      <c r="N2163" s="75">
        <v>1300</v>
      </c>
      <c r="O2163" s="75" t="s">
        <v>3823</v>
      </c>
      <c r="P2163" s="75" t="s">
        <v>2023</v>
      </c>
      <c r="Q2163" s="75" t="s">
        <v>1259</v>
      </c>
      <c r="R2163" s="75" t="s">
        <v>2449</v>
      </c>
      <c r="T2163" s="75">
        <v>3999.58</v>
      </c>
      <c r="U2163" s="75">
        <v>15</v>
      </c>
      <c r="V2163" s="75">
        <v>45383</v>
      </c>
      <c r="W2163" s="75">
        <v>45930</v>
      </c>
      <c r="X2163" s="75" t="s">
        <v>2495</v>
      </c>
      <c r="AC2163" s="75" t="s">
        <v>2493</v>
      </c>
      <c r="AD2163" s="75" t="s">
        <v>1264</v>
      </c>
      <c r="AE2163" s="75">
        <v>44669</v>
      </c>
      <c r="AF2163" s="75" t="s">
        <v>3824</v>
      </c>
      <c r="AG2163" s="75">
        <v>0.19</v>
      </c>
      <c r="AH2163" s="75">
        <v>0.19</v>
      </c>
      <c r="AI2163" s="75">
        <v>0.17</v>
      </c>
      <c r="AJ2163" s="75" t="s">
        <v>1267</v>
      </c>
      <c r="AK2163" s="75">
        <v>264.04000000000002</v>
      </c>
      <c r="AL2163" s="75">
        <v>0.89733333333333343</v>
      </c>
      <c r="AM2163" s="75">
        <v>6000</v>
      </c>
      <c r="AN2163" s="75">
        <v>17</v>
      </c>
      <c r="AO2163" s="75" t="s">
        <v>3346</v>
      </c>
      <c r="AP2163" s="75" t="s">
        <v>1267</v>
      </c>
      <c r="AQ2163" s="75" t="s">
        <v>1261</v>
      </c>
      <c r="AR2163" s="75" t="s">
        <v>1267</v>
      </c>
    </row>
    <row r="2164" spans="1:46" x14ac:dyDescent="0.25">
      <c r="A2164" s="75" t="s">
        <v>3832</v>
      </c>
      <c r="B2164" s="75" t="s">
        <v>1271</v>
      </c>
      <c r="C2164" s="75" t="s">
        <v>2881</v>
      </c>
      <c r="D2164" s="75" t="s">
        <v>34</v>
      </c>
      <c r="E2164" s="75" t="s">
        <v>22</v>
      </c>
      <c r="F2164" s="75" t="s">
        <v>45</v>
      </c>
      <c r="G2164" s="75" t="s">
        <v>324</v>
      </c>
      <c r="H2164" s="75" t="s">
        <v>2447</v>
      </c>
      <c r="I2164" s="75" t="s">
        <v>2492</v>
      </c>
      <c r="K2164" s="75" t="s">
        <v>2493</v>
      </c>
      <c r="L2164" s="75">
        <v>1448</v>
      </c>
      <c r="M2164" s="75">
        <v>6000</v>
      </c>
      <c r="N2164" s="75">
        <v>1300</v>
      </c>
      <c r="O2164" s="75" t="s">
        <v>3823</v>
      </c>
      <c r="P2164" s="75" t="s">
        <v>2023</v>
      </c>
      <c r="Q2164" s="75" t="s">
        <v>1259</v>
      </c>
      <c r="R2164" s="75" t="s">
        <v>2449</v>
      </c>
      <c r="T2164" s="75">
        <v>3999.58</v>
      </c>
      <c r="U2164" s="75">
        <v>15</v>
      </c>
      <c r="V2164" s="75">
        <v>45383</v>
      </c>
      <c r="W2164" s="75">
        <v>45930</v>
      </c>
      <c r="X2164" s="75" t="s">
        <v>2495</v>
      </c>
      <c r="AC2164" s="75" t="s">
        <v>2493</v>
      </c>
      <c r="AD2164" s="75" t="s">
        <v>1264</v>
      </c>
      <c r="AE2164" s="75">
        <v>44669</v>
      </c>
      <c r="AF2164" s="75" t="s">
        <v>3824</v>
      </c>
      <c r="AG2164" s="75">
        <v>0.19</v>
      </c>
      <c r="AH2164" s="75">
        <v>0.19</v>
      </c>
      <c r="AI2164" s="75">
        <v>0.17</v>
      </c>
      <c r="AJ2164" s="75" t="s">
        <v>1267</v>
      </c>
      <c r="AK2164" s="75">
        <v>264.04000000000002</v>
      </c>
      <c r="AL2164" s="75">
        <v>0.89733333333333343</v>
      </c>
      <c r="AM2164" s="75">
        <v>6000</v>
      </c>
      <c r="AN2164" s="75">
        <v>17</v>
      </c>
      <c r="AO2164" s="75" t="s">
        <v>3346</v>
      </c>
      <c r="AP2164" s="75" t="s">
        <v>1267</v>
      </c>
      <c r="AQ2164" s="75" t="s">
        <v>1261</v>
      </c>
      <c r="AR2164" s="75" t="s">
        <v>1267</v>
      </c>
    </row>
    <row r="2165" spans="1:46" x14ac:dyDescent="0.25">
      <c r="A2165" s="75" t="s">
        <v>3833</v>
      </c>
      <c r="B2165" s="75" t="s">
        <v>1273</v>
      </c>
      <c r="C2165" s="75" t="s">
        <v>1257</v>
      </c>
      <c r="D2165" s="75" t="s">
        <v>34</v>
      </c>
      <c r="E2165" s="75" t="s">
        <v>126</v>
      </c>
      <c r="F2165" s="75" t="s">
        <v>127</v>
      </c>
      <c r="G2165" s="75" t="s">
        <v>2612</v>
      </c>
      <c r="H2165" s="75" t="s">
        <v>2613</v>
      </c>
      <c r="K2165" s="75" t="s">
        <v>3783</v>
      </c>
      <c r="L2165" s="75">
        <v>53.54</v>
      </c>
      <c r="M2165" s="75">
        <v>20</v>
      </c>
      <c r="N2165" s="75">
        <v>48.4</v>
      </c>
      <c r="O2165" s="75" t="s">
        <v>3834</v>
      </c>
      <c r="Q2165" s="75" t="s">
        <v>1321</v>
      </c>
      <c r="R2165" s="75" t="s">
        <v>2024</v>
      </c>
      <c r="T2165" s="75">
        <v>50.6</v>
      </c>
      <c r="U2165" s="75">
        <v>10</v>
      </c>
      <c r="V2165" s="75">
        <v>45200</v>
      </c>
      <c r="W2165" s="75">
        <v>45930</v>
      </c>
      <c r="X2165" s="75" t="s">
        <v>4342</v>
      </c>
      <c r="Y2165" s="75" t="s">
        <v>1963</v>
      </c>
      <c r="AD2165" s="75" t="s">
        <v>1264</v>
      </c>
      <c r="AE2165" s="75">
        <v>44669</v>
      </c>
      <c r="AF2165" s="75" t="s">
        <v>3835</v>
      </c>
      <c r="AG2165" s="75">
        <v>0</v>
      </c>
      <c r="AH2165" s="75">
        <v>0.01</v>
      </c>
      <c r="AI2165" s="75">
        <v>0.35</v>
      </c>
      <c r="AJ2165" s="75" t="s">
        <v>1267</v>
      </c>
      <c r="AK2165" s="75">
        <v>113.21</v>
      </c>
      <c r="AL2165" s="75">
        <v>0.05</v>
      </c>
      <c r="AN2165" s="75">
        <v>2</v>
      </c>
      <c r="AO2165" s="75" t="s">
        <v>1266</v>
      </c>
      <c r="AP2165" s="75" t="s">
        <v>1267</v>
      </c>
      <c r="AQ2165" s="75" t="s">
        <v>1261</v>
      </c>
      <c r="AR2165" s="75" t="s">
        <v>1267</v>
      </c>
    </row>
    <row r="2166" spans="1:46" x14ac:dyDescent="0.25">
      <c r="A2166" s="75" t="s">
        <v>3836</v>
      </c>
      <c r="B2166" s="75" t="s">
        <v>1273</v>
      </c>
      <c r="C2166" s="75" t="s">
        <v>1257</v>
      </c>
      <c r="D2166" s="75" t="s">
        <v>34</v>
      </c>
      <c r="E2166" s="75" t="s">
        <v>22</v>
      </c>
      <c r="F2166" s="75" t="s">
        <v>23</v>
      </c>
      <c r="G2166" s="75" t="s">
        <v>2355</v>
      </c>
      <c r="H2166" s="75" t="s">
        <v>2358</v>
      </c>
      <c r="I2166" s="75" t="s">
        <v>2050</v>
      </c>
      <c r="K2166" s="75" t="s">
        <v>3783</v>
      </c>
      <c r="L2166" s="75">
        <v>14.291714427375258</v>
      </c>
      <c r="M2166" s="75">
        <v>10</v>
      </c>
      <c r="N2166" s="75">
        <v>12.787737545671593</v>
      </c>
      <c r="O2166" s="75" t="s">
        <v>3837</v>
      </c>
      <c r="Q2166" s="75" t="s">
        <v>1321</v>
      </c>
      <c r="T2166" s="75">
        <v>18.908387912172401</v>
      </c>
      <c r="U2166" s="75">
        <v>5</v>
      </c>
      <c r="V2166" s="75">
        <v>45200</v>
      </c>
      <c r="W2166" s="75">
        <v>45930</v>
      </c>
      <c r="X2166" s="75" t="s">
        <v>2359</v>
      </c>
      <c r="AD2166" s="75" t="s">
        <v>1331</v>
      </c>
      <c r="AG2166" s="75">
        <v>2.2782815377551508E-3</v>
      </c>
      <c r="AH2166" s="75">
        <v>2.3792379287834887E-3</v>
      </c>
      <c r="AI2166" s="75">
        <v>1.9218667218562944</v>
      </c>
      <c r="AJ2166" s="75" t="s">
        <v>26</v>
      </c>
      <c r="AK2166" s="75">
        <v>292.556047217745</v>
      </c>
      <c r="AL2166" s="75">
        <v>0</v>
      </c>
      <c r="AN2166" s="75">
        <v>20</v>
      </c>
      <c r="AO2166" s="75" t="s">
        <v>1266</v>
      </c>
      <c r="AP2166" s="75" t="s">
        <v>1267</v>
      </c>
      <c r="AQ2166" s="75" t="s">
        <v>1365</v>
      </c>
      <c r="AR2166" s="75" t="s">
        <v>1267</v>
      </c>
    </row>
    <row r="2167" spans="1:46" x14ac:dyDescent="0.25">
      <c r="A2167" s="75" t="s">
        <v>3333</v>
      </c>
      <c r="B2167" s="75" t="s">
        <v>1256</v>
      </c>
      <c r="C2167" s="75" t="s">
        <v>1257</v>
      </c>
      <c r="D2167" s="75" t="s">
        <v>34</v>
      </c>
      <c r="E2167" s="75" t="s">
        <v>22</v>
      </c>
      <c r="F2167" s="75" t="s">
        <v>45</v>
      </c>
      <c r="G2167" s="75" t="s">
        <v>2464</v>
      </c>
      <c r="H2167" s="75" t="s">
        <v>2873</v>
      </c>
      <c r="I2167" s="75" t="s">
        <v>2465</v>
      </c>
      <c r="J2167" s="75" t="s">
        <v>2466</v>
      </c>
      <c r="L2167" s="75">
        <v>1205.5999999999999</v>
      </c>
      <c r="M2167" s="75">
        <v>200</v>
      </c>
      <c r="N2167" s="75">
        <v>1119.5999999999999</v>
      </c>
      <c r="O2167" s="75" t="s">
        <v>3334</v>
      </c>
      <c r="Q2167" s="75" t="s">
        <v>1377</v>
      </c>
      <c r="R2167" s="75" t="s">
        <v>2179</v>
      </c>
      <c r="T2167" s="75">
        <v>5432</v>
      </c>
      <c r="U2167" s="75">
        <v>15</v>
      </c>
      <c r="V2167" s="75">
        <v>45200</v>
      </c>
      <c r="W2167" s="75">
        <v>45565</v>
      </c>
      <c r="X2167" s="75" t="s">
        <v>4693</v>
      </c>
      <c r="AD2167" s="75" t="s">
        <v>1331</v>
      </c>
      <c r="AG2167" s="75">
        <v>0.44</v>
      </c>
      <c r="AH2167" s="75">
        <v>0.43</v>
      </c>
      <c r="AI2167" s="75">
        <v>0.3</v>
      </c>
      <c r="AJ2167" s="75" t="s">
        <v>1267</v>
      </c>
      <c r="AK2167" s="75">
        <v>365.1</v>
      </c>
      <c r="AL2167" s="75">
        <v>0.62</v>
      </c>
      <c r="AN2167" s="75">
        <v>11</v>
      </c>
      <c r="AO2167" s="75" t="s">
        <v>1266</v>
      </c>
      <c r="AP2167" s="75" t="s">
        <v>26</v>
      </c>
      <c r="AQ2167" s="75" t="s">
        <v>1261</v>
      </c>
      <c r="AR2167" s="75" t="s">
        <v>1267</v>
      </c>
      <c r="AT2167" s="75" t="s">
        <v>2333</v>
      </c>
    </row>
    <row r="2168" spans="1:46" x14ac:dyDescent="0.25">
      <c r="A2168" s="75" t="s">
        <v>3335</v>
      </c>
      <c r="B2168" s="75" t="s">
        <v>1269</v>
      </c>
      <c r="C2168" s="75" t="s">
        <v>1257</v>
      </c>
      <c r="D2168" s="75" t="s">
        <v>34</v>
      </c>
      <c r="E2168" s="75" t="s">
        <v>22</v>
      </c>
      <c r="F2168" s="75" t="s">
        <v>45</v>
      </c>
      <c r="G2168" s="75" t="s">
        <v>2464</v>
      </c>
      <c r="H2168" s="75" t="s">
        <v>2873</v>
      </c>
      <c r="I2168" s="75" t="s">
        <v>2465</v>
      </c>
      <c r="J2168" s="75" t="s">
        <v>2466</v>
      </c>
      <c r="L2168" s="75">
        <v>1502</v>
      </c>
      <c r="M2168" s="75">
        <v>200</v>
      </c>
      <c r="N2168" s="75">
        <v>1394.9</v>
      </c>
      <c r="O2168" s="75" t="s">
        <v>3334</v>
      </c>
      <c r="Q2168" s="75" t="s">
        <v>1377</v>
      </c>
      <c r="R2168" s="75" t="s">
        <v>2179</v>
      </c>
      <c r="T2168" s="75">
        <v>5432</v>
      </c>
      <c r="U2168" s="75">
        <v>15</v>
      </c>
      <c r="V2168" s="75">
        <v>45200</v>
      </c>
      <c r="W2168" s="75">
        <v>45565</v>
      </c>
      <c r="X2168" s="75" t="s">
        <v>4693</v>
      </c>
      <c r="AD2168" s="75" t="s">
        <v>1331</v>
      </c>
      <c r="AG2168" s="75">
        <v>0.56999999999999995</v>
      </c>
      <c r="AH2168" s="75">
        <v>0.56999999999999995</v>
      </c>
      <c r="AI2168" s="75">
        <v>0.4</v>
      </c>
      <c r="AJ2168" s="75" t="s">
        <v>1267</v>
      </c>
      <c r="AK2168" s="75">
        <v>265.10000000000002</v>
      </c>
      <c r="AL2168" s="75">
        <v>0.81</v>
      </c>
      <c r="AN2168" s="75">
        <v>11</v>
      </c>
      <c r="AO2168" s="75" t="s">
        <v>1266</v>
      </c>
      <c r="AP2168" s="75" t="s">
        <v>26</v>
      </c>
      <c r="AQ2168" s="75" t="s">
        <v>1261</v>
      </c>
      <c r="AR2168" s="75" t="s">
        <v>1267</v>
      </c>
      <c r="AT2168" s="75" t="s">
        <v>2333</v>
      </c>
    </row>
    <row r="2169" spans="1:46" x14ac:dyDescent="0.25">
      <c r="A2169" s="75" t="s">
        <v>3336</v>
      </c>
      <c r="B2169" s="75" t="s">
        <v>1271</v>
      </c>
      <c r="C2169" s="75" t="s">
        <v>1257</v>
      </c>
      <c r="D2169" s="75" t="s">
        <v>34</v>
      </c>
      <c r="E2169" s="75" t="s">
        <v>22</v>
      </c>
      <c r="F2169" s="75" t="s">
        <v>45</v>
      </c>
      <c r="G2169" s="75" t="s">
        <v>2464</v>
      </c>
      <c r="H2169" s="75" t="s">
        <v>2873</v>
      </c>
      <c r="I2169" s="75" t="s">
        <v>2465</v>
      </c>
      <c r="J2169" s="75" t="s">
        <v>2466</v>
      </c>
      <c r="L2169" s="75">
        <v>1630.6</v>
      </c>
      <c r="M2169" s="75">
        <v>200</v>
      </c>
      <c r="N2169" s="75">
        <v>1514.3</v>
      </c>
      <c r="O2169" s="75" t="s">
        <v>3334</v>
      </c>
      <c r="Q2169" s="75" t="s">
        <v>1377</v>
      </c>
      <c r="R2169" s="75" t="s">
        <v>2179</v>
      </c>
      <c r="T2169" s="75">
        <v>5432</v>
      </c>
      <c r="U2169" s="75">
        <v>15</v>
      </c>
      <c r="V2169" s="75">
        <v>45200</v>
      </c>
      <c r="W2169" s="75">
        <v>45565</v>
      </c>
      <c r="X2169" s="75" t="s">
        <v>4693</v>
      </c>
      <c r="AD2169" s="75" t="s">
        <v>1331</v>
      </c>
      <c r="AG2169" s="75">
        <v>0.68</v>
      </c>
      <c r="AH2169" s="75">
        <v>0.68</v>
      </c>
      <c r="AI2169" s="75">
        <v>0.5</v>
      </c>
      <c r="AJ2169" s="75" t="s">
        <v>1267</v>
      </c>
      <c r="AK2169" s="75">
        <v>210.8</v>
      </c>
      <c r="AL2169" s="75">
        <v>0.96</v>
      </c>
      <c r="AN2169" s="75">
        <v>11</v>
      </c>
      <c r="AO2169" s="75" t="s">
        <v>1266</v>
      </c>
      <c r="AP2169" s="75" t="s">
        <v>26</v>
      </c>
      <c r="AQ2169" s="75" t="s">
        <v>1261</v>
      </c>
      <c r="AR2169" s="75" t="s">
        <v>1267</v>
      </c>
      <c r="AT2169" s="75" t="s">
        <v>2333</v>
      </c>
    </row>
    <row r="2170" spans="1:46" x14ac:dyDescent="0.25">
      <c r="A2170" s="75" t="s">
        <v>3838</v>
      </c>
      <c r="B2170" s="75" t="s">
        <v>1271</v>
      </c>
      <c r="C2170" s="75" t="s">
        <v>1257</v>
      </c>
      <c r="D2170" s="75" t="s">
        <v>34</v>
      </c>
      <c r="E2170" s="75" t="s">
        <v>22</v>
      </c>
      <c r="F2170" s="75" t="s">
        <v>45</v>
      </c>
      <c r="G2170" s="75" t="s">
        <v>324</v>
      </c>
      <c r="H2170" s="75" t="s">
        <v>2617</v>
      </c>
      <c r="I2170" s="75" t="s">
        <v>2492</v>
      </c>
      <c r="K2170" s="75" t="s">
        <v>2513</v>
      </c>
      <c r="L2170" s="75">
        <v>3175.1288164917023</v>
      </c>
      <c r="M2170" s="75">
        <v>800</v>
      </c>
      <c r="N2170" s="75">
        <v>2851</v>
      </c>
      <c r="O2170" s="75" t="s">
        <v>3839</v>
      </c>
      <c r="Q2170" s="75" t="s">
        <v>1321</v>
      </c>
      <c r="R2170" s="75" t="s">
        <v>2052</v>
      </c>
      <c r="T2170" s="75">
        <v>3895.16</v>
      </c>
      <c r="U2170" s="75">
        <v>15</v>
      </c>
      <c r="V2170" s="75">
        <v>45200</v>
      </c>
      <c r="W2170" s="75">
        <v>45930</v>
      </c>
      <c r="X2170" s="75" t="s">
        <v>4342</v>
      </c>
      <c r="AC2170" s="75" t="s">
        <v>2513</v>
      </c>
      <c r="AD2170" s="75" t="s">
        <v>1331</v>
      </c>
      <c r="AG2170" s="75">
        <v>0.40798050106116546</v>
      </c>
      <c r="AH2170" s="75">
        <v>0.42540020732322492</v>
      </c>
      <c r="AI2170" s="75">
        <v>0.20589082489116337</v>
      </c>
      <c r="AJ2170" s="75" t="s">
        <v>1267</v>
      </c>
      <c r="AK2170" s="75">
        <v>104.81302051450169</v>
      </c>
      <c r="AL2170" s="75">
        <v>1.968579866224855</v>
      </c>
      <c r="AN2170" s="75">
        <v>17</v>
      </c>
      <c r="AO2170" s="75" t="s">
        <v>1266</v>
      </c>
      <c r="AP2170" s="75" t="s">
        <v>1267</v>
      </c>
      <c r="AQ2170" s="75" t="s">
        <v>1261</v>
      </c>
      <c r="AR2170" s="75" t="s">
        <v>1267</v>
      </c>
    </row>
    <row r="2171" spans="1:46" x14ac:dyDescent="0.25">
      <c r="A2171" s="75" t="s">
        <v>3840</v>
      </c>
      <c r="B2171" s="75" t="s">
        <v>1256</v>
      </c>
      <c r="C2171" s="75" t="s">
        <v>1257</v>
      </c>
      <c r="D2171" s="75" t="s">
        <v>34</v>
      </c>
      <c r="E2171" s="75" t="s">
        <v>22</v>
      </c>
      <c r="F2171" s="75" t="s">
        <v>45</v>
      </c>
      <c r="G2171" s="75" t="s">
        <v>324</v>
      </c>
      <c r="H2171" s="75" t="s">
        <v>2617</v>
      </c>
      <c r="I2171" s="75" t="s">
        <v>2492</v>
      </c>
      <c r="K2171" s="75" t="s">
        <v>2513</v>
      </c>
      <c r="L2171" s="75">
        <v>3251.3</v>
      </c>
      <c r="M2171" s="75">
        <v>800</v>
      </c>
      <c r="N2171" s="75">
        <v>3054.54</v>
      </c>
      <c r="O2171" s="75" t="s">
        <v>3839</v>
      </c>
      <c r="Q2171" s="75" t="s">
        <v>1321</v>
      </c>
      <c r="R2171" s="75" t="s">
        <v>2052</v>
      </c>
      <c r="T2171" s="75">
        <v>3895.16</v>
      </c>
      <c r="U2171" s="75">
        <v>15</v>
      </c>
      <c r="V2171" s="75">
        <v>45200</v>
      </c>
      <c r="W2171" s="75">
        <v>45930</v>
      </c>
      <c r="X2171" s="75" t="s">
        <v>4342</v>
      </c>
      <c r="AC2171" s="75" t="s">
        <v>2513</v>
      </c>
      <c r="AD2171" s="75" t="s">
        <v>1264</v>
      </c>
      <c r="AE2171" s="75">
        <v>44669</v>
      </c>
      <c r="AF2171" s="75" t="s">
        <v>3787</v>
      </c>
      <c r="AG2171" s="75">
        <v>1.176207</v>
      </c>
      <c r="AH2171" s="75">
        <v>0.48</v>
      </c>
      <c r="AI2171" s="75">
        <v>0.5</v>
      </c>
      <c r="AJ2171" s="75" t="s">
        <v>1267</v>
      </c>
      <c r="AK2171" s="75">
        <v>97.34</v>
      </c>
      <c r="AL2171" s="75">
        <v>2.016</v>
      </c>
      <c r="AN2171" s="75">
        <v>17</v>
      </c>
      <c r="AO2171" s="75" t="s">
        <v>1266</v>
      </c>
      <c r="AP2171" s="75" t="s">
        <v>1267</v>
      </c>
      <c r="AQ2171" s="75" t="s">
        <v>1261</v>
      </c>
      <c r="AR2171" s="75" t="s">
        <v>1267</v>
      </c>
    </row>
    <row r="2172" spans="1:46" x14ac:dyDescent="0.25">
      <c r="A2172" s="75" t="s">
        <v>3841</v>
      </c>
      <c r="B2172" s="75" t="s">
        <v>1269</v>
      </c>
      <c r="C2172" s="75" t="s">
        <v>1257</v>
      </c>
      <c r="D2172" s="75" t="s">
        <v>34</v>
      </c>
      <c r="E2172" s="75" t="s">
        <v>22</v>
      </c>
      <c r="F2172" s="75" t="s">
        <v>45</v>
      </c>
      <c r="G2172" s="75" t="s">
        <v>324</v>
      </c>
      <c r="H2172" s="75" t="s">
        <v>2617</v>
      </c>
      <c r="I2172" s="75" t="s">
        <v>2492</v>
      </c>
      <c r="K2172" s="75" t="s">
        <v>2513</v>
      </c>
      <c r="L2172" s="75">
        <v>3146.12</v>
      </c>
      <c r="M2172" s="75">
        <v>800</v>
      </c>
      <c r="N2172" s="75">
        <v>2824.97</v>
      </c>
      <c r="O2172" s="75" t="s">
        <v>3839</v>
      </c>
      <c r="Q2172" s="75" t="s">
        <v>1321</v>
      </c>
      <c r="R2172" s="75" t="s">
        <v>2052</v>
      </c>
      <c r="T2172" s="75">
        <v>3895.16</v>
      </c>
      <c r="U2172" s="75">
        <v>15</v>
      </c>
      <c r="V2172" s="75">
        <v>45200</v>
      </c>
      <c r="W2172" s="75">
        <v>45930</v>
      </c>
      <c r="X2172" s="75" t="s">
        <v>4342</v>
      </c>
      <c r="AC2172" s="75" t="s">
        <v>2513</v>
      </c>
      <c r="AD2172" s="75" t="s">
        <v>1264</v>
      </c>
      <c r="AE2172" s="75">
        <v>44669</v>
      </c>
      <c r="AF2172" s="75" t="s">
        <v>3787</v>
      </c>
      <c r="AG2172" s="75">
        <v>0.99332100000000001</v>
      </c>
      <c r="AH2172" s="75">
        <v>0.45</v>
      </c>
      <c r="AI2172" s="75">
        <v>0.56999999999999995</v>
      </c>
      <c r="AJ2172" s="75" t="s">
        <v>1267</v>
      </c>
      <c r="AK2172" s="75">
        <v>90.32</v>
      </c>
      <c r="AL2172" s="75">
        <v>1.9506666666666668</v>
      </c>
      <c r="AN2172" s="75">
        <v>17</v>
      </c>
      <c r="AO2172" s="75" t="s">
        <v>1266</v>
      </c>
      <c r="AP2172" s="75" t="s">
        <v>1267</v>
      </c>
      <c r="AQ2172" s="75" t="s">
        <v>1261</v>
      </c>
      <c r="AR2172" s="75" t="s">
        <v>1267</v>
      </c>
    </row>
    <row r="2173" spans="1:46" x14ac:dyDescent="0.25">
      <c r="A2173" s="75" t="s">
        <v>3842</v>
      </c>
      <c r="B2173" s="75" t="s">
        <v>1271</v>
      </c>
      <c r="C2173" s="75" t="s">
        <v>2871</v>
      </c>
      <c r="D2173" s="75" t="s">
        <v>34</v>
      </c>
      <c r="E2173" s="75" t="s">
        <v>22</v>
      </c>
      <c r="F2173" s="75" t="s">
        <v>45</v>
      </c>
      <c r="G2173" s="75" t="s">
        <v>324</v>
      </c>
      <c r="H2173" s="75" t="s">
        <v>2617</v>
      </c>
      <c r="I2173" s="75" t="s">
        <v>2492</v>
      </c>
      <c r="K2173" s="75" t="s">
        <v>2493</v>
      </c>
      <c r="L2173" s="75">
        <v>953.83</v>
      </c>
      <c r="M2173" s="75">
        <v>800</v>
      </c>
      <c r="N2173" s="75">
        <v>856.42</v>
      </c>
      <c r="O2173" s="75" t="s">
        <v>3144</v>
      </c>
      <c r="Q2173" s="75" t="s">
        <v>1321</v>
      </c>
      <c r="R2173" s="75" t="s">
        <v>2052</v>
      </c>
      <c r="T2173" s="75">
        <v>3906.22</v>
      </c>
      <c r="U2173" s="75">
        <v>15</v>
      </c>
      <c r="V2173" s="75">
        <v>45200</v>
      </c>
      <c r="W2173" s="75">
        <v>45930</v>
      </c>
      <c r="X2173" s="75" t="s">
        <v>4342</v>
      </c>
      <c r="AC2173" s="75" t="s">
        <v>2493</v>
      </c>
      <c r="AD2173" s="75" t="s">
        <v>1264</v>
      </c>
      <c r="AE2173" s="75">
        <v>44669</v>
      </c>
      <c r="AF2173" s="75" t="s">
        <v>2497</v>
      </c>
      <c r="AG2173" s="75">
        <v>0.271679</v>
      </c>
      <c r="AH2173" s="75">
        <v>0.13</v>
      </c>
      <c r="AI2173" s="75">
        <v>0.34</v>
      </c>
      <c r="AJ2173" s="75" t="s">
        <v>1267</v>
      </c>
      <c r="AK2173" s="75">
        <v>304.58</v>
      </c>
      <c r="AL2173" s="75">
        <v>0.59133333333333327</v>
      </c>
      <c r="AN2173" s="75">
        <v>17</v>
      </c>
      <c r="AO2173" s="75" t="s">
        <v>1266</v>
      </c>
      <c r="AP2173" s="75" t="s">
        <v>1267</v>
      </c>
      <c r="AQ2173" s="75" t="s">
        <v>1261</v>
      </c>
      <c r="AR2173" s="75" t="s">
        <v>1267</v>
      </c>
    </row>
    <row r="2174" spans="1:46" x14ac:dyDescent="0.25">
      <c r="A2174" s="75" t="s">
        <v>3843</v>
      </c>
      <c r="B2174" s="75" t="s">
        <v>1256</v>
      </c>
      <c r="C2174" s="75" t="s">
        <v>2871</v>
      </c>
      <c r="D2174" s="75" t="s">
        <v>34</v>
      </c>
      <c r="E2174" s="75" t="s">
        <v>22</v>
      </c>
      <c r="F2174" s="75" t="s">
        <v>45</v>
      </c>
      <c r="G2174" s="75" t="s">
        <v>324</v>
      </c>
      <c r="H2174" s="75" t="s">
        <v>2617</v>
      </c>
      <c r="I2174" s="75" t="s">
        <v>2492</v>
      </c>
      <c r="K2174" s="75" t="s">
        <v>2493</v>
      </c>
      <c r="L2174" s="75">
        <v>1877.02</v>
      </c>
      <c r="M2174" s="75">
        <v>800</v>
      </c>
      <c r="N2174" s="75">
        <v>1684.54</v>
      </c>
      <c r="O2174" s="75" t="s">
        <v>3144</v>
      </c>
      <c r="Q2174" s="75" t="s">
        <v>1321</v>
      </c>
      <c r="R2174" s="75" t="s">
        <v>2052</v>
      </c>
      <c r="T2174" s="75">
        <v>3644.31</v>
      </c>
      <c r="U2174" s="75">
        <v>15</v>
      </c>
      <c r="V2174" s="75">
        <v>45200</v>
      </c>
      <c r="W2174" s="75">
        <v>45930</v>
      </c>
      <c r="X2174" s="75" t="s">
        <v>4342</v>
      </c>
      <c r="AC2174" s="75" t="s">
        <v>2493</v>
      </c>
      <c r="AD2174" s="75" t="s">
        <v>1264</v>
      </c>
      <c r="AE2174" s="75">
        <v>44669</v>
      </c>
      <c r="AF2174" s="75" t="s">
        <v>2497</v>
      </c>
      <c r="AG2174" s="75">
        <v>0.67632499999999995</v>
      </c>
      <c r="AH2174" s="75">
        <v>0.28000000000000003</v>
      </c>
      <c r="AI2174" s="75">
        <v>0.34</v>
      </c>
      <c r="AJ2174" s="75" t="s">
        <v>1267</v>
      </c>
      <c r="AK2174" s="75">
        <v>168.19</v>
      </c>
      <c r="AL2174" s="75">
        <v>1.1640000000000001</v>
      </c>
      <c r="AN2174" s="75">
        <v>17</v>
      </c>
      <c r="AO2174" s="75" t="s">
        <v>1266</v>
      </c>
      <c r="AP2174" s="75" t="s">
        <v>1267</v>
      </c>
      <c r="AQ2174" s="75" t="s">
        <v>1261</v>
      </c>
      <c r="AR2174" s="75" t="s">
        <v>1267</v>
      </c>
    </row>
    <row r="2175" spans="1:46" x14ac:dyDescent="0.25">
      <c r="A2175" s="75" t="s">
        <v>3844</v>
      </c>
      <c r="B2175" s="75" t="s">
        <v>1269</v>
      </c>
      <c r="C2175" s="75" t="s">
        <v>2871</v>
      </c>
      <c r="D2175" s="75" t="s">
        <v>34</v>
      </c>
      <c r="E2175" s="75" t="s">
        <v>22</v>
      </c>
      <c r="F2175" s="75" t="s">
        <v>45</v>
      </c>
      <c r="G2175" s="75" t="s">
        <v>324</v>
      </c>
      <c r="H2175" s="75" t="s">
        <v>2617</v>
      </c>
      <c r="I2175" s="75" t="s">
        <v>2492</v>
      </c>
      <c r="K2175" s="75" t="s">
        <v>2493</v>
      </c>
      <c r="L2175" s="75">
        <v>982.85</v>
      </c>
      <c r="M2175" s="75">
        <v>800</v>
      </c>
      <c r="N2175" s="75">
        <v>882.48</v>
      </c>
      <c r="O2175" s="75" t="s">
        <v>3144</v>
      </c>
      <c r="Q2175" s="75" t="s">
        <v>1321</v>
      </c>
      <c r="R2175" s="75" t="s">
        <v>2052</v>
      </c>
      <c r="T2175" s="75">
        <v>3644.31</v>
      </c>
      <c r="U2175" s="75">
        <v>15</v>
      </c>
      <c r="V2175" s="75">
        <v>45200</v>
      </c>
      <c r="W2175" s="75">
        <v>45930</v>
      </c>
      <c r="X2175" s="75" t="s">
        <v>4342</v>
      </c>
      <c r="AC2175" s="75" t="s">
        <v>2493</v>
      </c>
      <c r="AD2175" s="75" t="s">
        <v>1264</v>
      </c>
      <c r="AE2175" s="75">
        <v>44669</v>
      </c>
      <c r="AF2175" s="75" t="s">
        <v>2497</v>
      </c>
      <c r="AG2175" s="75">
        <v>0.31499100000000002</v>
      </c>
      <c r="AH2175" s="75">
        <v>0.14000000000000001</v>
      </c>
      <c r="AI2175" s="75">
        <v>0.26</v>
      </c>
      <c r="AJ2175" s="75" t="s">
        <v>1267</v>
      </c>
      <c r="AK2175" s="75">
        <v>333</v>
      </c>
      <c r="AL2175" s="75">
        <v>0.60933333333333339</v>
      </c>
      <c r="AN2175" s="75">
        <v>17</v>
      </c>
      <c r="AO2175" s="75" t="s">
        <v>1266</v>
      </c>
      <c r="AP2175" s="75" t="s">
        <v>1267</v>
      </c>
      <c r="AQ2175" s="75" t="s">
        <v>1261</v>
      </c>
      <c r="AR2175" s="75" t="s">
        <v>1267</v>
      </c>
    </row>
    <row r="2176" spans="1:46" x14ac:dyDescent="0.25">
      <c r="A2176" s="75" t="s">
        <v>3845</v>
      </c>
      <c r="B2176" s="75" t="s">
        <v>1271</v>
      </c>
      <c r="C2176" s="75" t="s">
        <v>2881</v>
      </c>
      <c r="D2176" s="75" t="s">
        <v>34</v>
      </c>
      <c r="E2176" s="75" t="s">
        <v>22</v>
      </c>
      <c r="F2176" s="75" t="s">
        <v>45</v>
      </c>
      <c r="G2176" s="75" t="s">
        <v>324</v>
      </c>
      <c r="H2176" s="75" t="s">
        <v>2617</v>
      </c>
      <c r="I2176" s="75" t="s">
        <v>2492</v>
      </c>
      <c r="K2176" s="75" t="s">
        <v>2493</v>
      </c>
      <c r="L2176" s="75">
        <v>1243.79</v>
      </c>
      <c r="M2176" s="75">
        <v>800</v>
      </c>
      <c r="N2176" s="75">
        <v>1117.08</v>
      </c>
      <c r="O2176" s="75" t="s">
        <v>3144</v>
      </c>
      <c r="Q2176" s="75" t="s">
        <v>1321</v>
      </c>
      <c r="R2176" s="75" t="s">
        <v>2052</v>
      </c>
      <c r="T2176" s="75">
        <v>4310.28</v>
      </c>
      <c r="U2176" s="75">
        <v>15</v>
      </c>
      <c r="V2176" s="75">
        <v>45200</v>
      </c>
      <c r="W2176" s="75">
        <v>45930</v>
      </c>
      <c r="X2176" s="75" t="s">
        <v>4342</v>
      </c>
      <c r="AC2176" s="75" t="s">
        <v>2493</v>
      </c>
      <c r="AD2176" s="75" t="s">
        <v>1264</v>
      </c>
      <c r="AE2176" s="75">
        <v>44669</v>
      </c>
      <c r="AF2176" s="75" t="s">
        <v>2497</v>
      </c>
      <c r="AG2176" s="75">
        <v>0.27314699999999997</v>
      </c>
      <c r="AH2176" s="75">
        <v>0.16</v>
      </c>
      <c r="AI2176" s="75">
        <v>0.35</v>
      </c>
      <c r="AJ2176" s="75" t="s">
        <v>1267</v>
      </c>
      <c r="AK2176" s="75">
        <v>262.33999999999997</v>
      </c>
      <c r="AL2176" s="75">
        <v>0.77133333333333332</v>
      </c>
      <c r="AN2176" s="75">
        <v>17</v>
      </c>
      <c r="AO2176" s="75" t="s">
        <v>1266</v>
      </c>
      <c r="AP2176" s="75" t="s">
        <v>1267</v>
      </c>
      <c r="AQ2176" s="75" t="s">
        <v>1261</v>
      </c>
      <c r="AR2176" s="75" t="s">
        <v>1267</v>
      </c>
    </row>
    <row r="2177" spans="1:44" x14ac:dyDescent="0.25">
      <c r="A2177" s="75" t="s">
        <v>3846</v>
      </c>
      <c r="B2177" s="75" t="s">
        <v>1256</v>
      </c>
      <c r="C2177" s="75" t="s">
        <v>2881</v>
      </c>
      <c r="D2177" s="75" t="s">
        <v>34</v>
      </c>
      <c r="E2177" s="75" t="s">
        <v>22</v>
      </c>
      <c r="F2177" s="75" t="s">
        <v>45</v>
      </c>
      <c r="G2177" s="75" t="s">
        <v>324</v>
      </c>
      <c r="H2177" s="75" t="s">
        <v>2617</v>
      </c>
      <c r="I2177" s="75" t="s">
        <v>2492</v>
      </c>
      <c r="K2177" s="75" t="s">
        <v>2493</v>
      </c>
      <c r="L2177" s="75">
        <v>2166.98</v>
      </c>
      <c r="M2177" s="75">
        <v>800</v>
      </c>
      <c r="N2177" s="75">
        <v>1945.19</v>
      </c>
      <c r="O2177" s="75" t="s">
        <v>3144</v>
      </c>
      <c r="Q2177" s="75" t="s">
        <v>1321</v>
      </c>
      <c r="R2177" s="75" t="s">
        <v>2052</v>
      </c>
      <c r="T2177" s="75">
        <v>4024.37</v>
      </c>
      <c r="U2177" s="75">
        <v>15</v>
      </c>
      <c r="V2177" s="75">
        <v>45200</v>
      </c>
      <c r="W2177" s="75">
        <v>45930</v>
      </c>
      <c r="X2177" s="75" t="s">
        <v>4342</v>
      </c>
      <c r="AC2177" s="75" t="s">
        <v>2493</v>
      </c>
      <c r="AD2177" s="75" t="s">
        <v>1264</v>
      </c>
      <c r="AE2177" s="75">
        <v>44669</v>
      </c>
      <c r="AF2177" s="75" t="s">
        <v>2497</v>
      </c>
      <c r="AG2177" s="75">
        <v>0.67779299999999998</v>
      </c>
      <c r="AH2177" s="75">
        <v>0.31</v>
      </c>
      <c r="AI2177" s="75">
        <v>0.35</v>
      </c>
      <c r="AJ2177" s="75" t="s">
        <v>1267</v>
      </c>
      <c r="AK2177" s="75">
        <v>162.19999999999999</v>
      </c>
      <c r="AL2177" s="75">
        <v>1.3433333333333333</v>
      </c>
      <c r="AN2177" s="75">
        <v>17</v>
      </c>
      <c r="AO2177" s="75" t="s">
        <v>1266</v>
      </c>
      <c r="AP2177" s="75" t="s">
        <v>1267</v>
      </c>
      <c r="AQ2177" s="75" t="s">
        <v>1261</v>
      </c>
      <c r="AR2177" s="75" t="s">
        <v>1267</v>
      </c>
    </row>
    <row r="2178" spans="1:44" x14ac:dyDescent="0.25">
      <c r="A2178" s="75" t="s">
        <v>3847</v>
      </c>
      <c r="B2178" s="75" t="s">
        <v>1269</v>
      </c>
      <c r="C2178" s="75" t="s">
        <v>2881</v>
      </c>
      <c r="D2178" s="75" t="s">
        <v>34</v>
      </c>
      <c r="E2178" s="75" t="s">
        <v>22</v>
      </c>
      <c r="F2178" s="75" t="s">
        <v>45</v>
      </c>
      <c r="G2178" s="75" t="s">
        <v>324</v>
      </c>
      <c r="H2178" s="75" t="s">
        <v>2617</v>
      </c>
      <c r="I2178" s="75" t="s">
        <v>2492</v>
      </c>
      <c r="K2178" s="75" t="s">
        <v>2493</v>
      </c>
      <c r="L2178" s="75">
        <v>1272.81</v>
      </c>
      <c r="M2178" s="75">
        <v>800</v>
      </c>
      <c r="N2178" s="75">
        <v>1143.1400000000001</v>
      </c>
      <c r="O2178" s="75" t="s">
        <v>3144</v>
      </c>
      <c r="Q2178" s="75" t="s">
        <v>1321</v>
      </c>
      <c r="R2178" s="75" t="s">
        <v>2052</v>
      </c>
      <c r="T2178" s="75">
        <v>4024.37</v>
      </c>
      <c r="U2178" s="75">
        <v>15</v>
      </c>
      <c r="V2178" s="75">
        <v>45200</v>
      </c>
      <c r="W2178" s="75">
        <v>45930</v>
      </c>
      <c r="X2178" s="75" t="s">
        <v>4342</v>
      </c>
      <c r="AC2178" s="75" t="s">
        <v>2493</v>
      </c>
      <c r="AD2178" s="75" t="s">
        <v>1264</v>
      </c>
      <c r="AE2178" s="75">
        <v>44669</v>
      </c>
      <c r="AF2178" s="75" t="s">
        <v>2497</v>
      </c>
      <c r="AG2178" s="75">
        <v>0.31645800000000002</v>
      </c>
      <c r="AH2178" s="75">
        <v>0.18</v>
      </c>
      <c r="AI2178" s="75">
        <v>0.27</v>
      </c>
      <c r="AJ2178" s="75" t="s">
        <v>1267</v>
      </c>
      <c r="AK2178" s="75">
        <v>285.25</v>
      </c>
      <c r="AL2178" s="75">
        <v>0.78933333333333333</v>
      </c>
      <c r="AN2178" s="75">
        <v>17</v>
      </c>
      <c r="AO2178" s="75" t="s">
        <v>1266</v>
      </c>
      <c r="AP2178" s="75" t="s">
        <v>1267</v>
      </c>
      <c r="AQ2178" s="75" t="s">
        <v>1261</v>
      </c>
      <c r="AR2178" s="75" t="s">
        <v>1267</v>
      </c>
    </row>
    <row r="2179" spans="1:44" x14ac:dyDescent="0.25">
      <c r="A2179" s="75" t="s">
        <v>3848</v>
      </c>
      <c r="B2179" s="75" t="s">
        <v>1269</v>
      </c>
      <c r="C2179" s="75" t="s">
        <v>2879</v>
      </c>
      <c r="D2179" s="75" t="s">
        <v>34</v>
      </c>
      <c r="E2179" s="75" t="s">
        <v>22</v>
      </c>
      <c r="F2179" s="75" t="s">
        <v>45</v>
      </c>
      <c r="G2179" s="75" t="s">
        <v>324</v>
      </c>
      <c r="H2179" s="75" t="s">
        <v>2617</v>
      </c>
      <c r="I2179" s="75" t="s">
        <v>2492</v>
      </c>
      <c r="K2179" s="75" t="s">
        <v>2493</v>
      </c>
      <c r="L2179" s="75">
        <v>1010.92</v>
      </c>
      <c r="M2179" s="75">
        <v>800</v>
      </c>
      <c r="N2179" s="75">
        <v>907.72</v>
      </c>
      <c r="O2179" s="75" t="s">
        <v>3144</v>
      </c>
      <c r="Q2179" s="75" t="s">
        <v>1321</v>
      </c>
      <c r="R2179" s="75" t="s">
        <v>2052</v>
      </c>
      <c r="T2179" s="75">
        <v>3802.03</v>
      </c>
      <c r="U2179" s="75">
        <v>15</v>
      </c>
      <c r="V2179" s="75">
        <v>45200</v>
      </c>
      <c r="W2179" s="75">
        <v>45930</v>
      </c>
      <c r="X2179" s="75" t="s">
        <v>4342</v>
      </c>
      <c r="AC2179" s="75" t="s">
        <v>2493</v>
      </c>
      <c r="AD2179" s="75" t="s">
        <v>1264</v>
      </c>
      <c r="AE2179" s="75">
        <v>44669</v>
      </c>
      <c r="AF2179" s="75" t="s">
        <v>2497</v>
      </c>
      <c r="AG2179" s="75">
        <v>0.315133</v>
      </c>
      <c r="AH2179" s="75">
        <v>0.15</v>
      </c>
      <c r="AI2179" s="75">
        <v>0.25</v>
      </c>
      <c r="AJ2179" s="75" t="s">
        <v>1267</v>
      </c>
      <c r="AK2179" s="75">
        <v>340.37</v>
      </c>
      <c r="AL2179" s="75">
        <v>0.62666666666666671</v>
      </c>
      <c r="AN2179" s="75">
        <v>17</v>
      </c>
      <c r="AO2179" s="75" t="s">
        <v>1266</v>
      </c>
      <c r="AP2179" s="75" t="s">
        <v>1267</v>
      </c>
      <c r="AQ2179" s="75" t="s">
        <v>1261</v>
      </c>
      <c r="AR2179" s="75" t="s">
        <v>1267</v>
      </c>
    </row>
    <row r="2180" spans="1:44" x14ac:dyDescent="0.25">
      <c r="A2180" s="75" t="s">
        <v>3849</v>
      </c>
      <c r="B2180" s="75" t="s">
        <v>1256</v>
      </c>
      <c r="C2180" s="75" t="s">
        <v>2879</v>
      </c>
      <c r="D2180" s="75" t="s">
        <v>34</v>
      </c>
      <c r="E2180" s="75" t="s">
        <v>22</v>
      </c>
      <c r="F2180" s="75" t="s">
        <v>45</v>
      </c>
      <c r="G2180" s="75" t="s">
        <v>324</v>
      </c>
      <c r="H2180" s="75" t="s">
        <v>2617</v>
      </c>
      <c r="I2180" s="75" t="s">
        <v>2492</v>
      </c>
      <c r="K2180" s="75" t="s">
        <v>2493</v>
      </c>
      <c r="L2180" s="75">
        <v>1905.09</v>
      </c>
      <c r="M2180" s="75">
        <v>800</v>
      </c>
      <c r="N2180" s="75">
        <v>1709.77</v>
      </c>
      <c r="O2180" s="75" t="s">
        <v>3144</v>
      </c>
      <c r="Q2180" s="75" t="s">
        <v>1321</v>
      </c>
      <c r="R2180" s="75" t="s">
        <v>2052</v>
      </c>
      <c r="T2180" s="75">
        <v>3802.03</v>
      </c>
      <c r="U2180" s="75">
        <v>15</v>
      </c>
      <c r="V2180" s="75">
        <v>45200</v>
      </c>
      <c r="W2180" s="75">
        <v>45930</v>
      </c>
      <c r="X2180" s="75" t="s">
        <v>4342</v>
      </c>
      <c r="AC2180" s="75" t="s">
        <v>2493</v>
      </c>
      <c r="AD2180" s="75" t="s">
        <v>1264</v>
      </c>
      <c r="AE2180" s="75">
        <v>44669</v>
      </c>
      <c r="AF2180" s="75" t="s">
        <v>2497</v>
      </c>
      <c r="AG2180" s="75">
        <v>0.67646700000000004</v>
      </c>
      <c r="AH2180" s="75">
        <v>0.28000000000000003</v>
      </c>
      <c r="AI2180" s="75">
        <v>0.33</v>
      </c>
      <c r="AJ2180" s="75" t="s">
        <v>1267</v>
      </c>
      <c r="AK2180" s="75">
        <v>174.53</v>
      </c>
      <c r="AL2180" s="75">
        <v>1.1813333333333333</v>
      </c>
      <c r="AN2180" s="75">
        <v>17</v>
      </c>
      <c r="AO2180" s="75" t="s">
        <v>1266</v>
      </c>
      <c r="AP2180" s="75" t="s">
        <v>1267</v>
      </c>
      <c r="AQ2180" s="75" t="s">
        <v>1261</v>
      </c>
      <c r="AR2180" s="75" t="s">
        <v>1267</v>
      </c>
    </row>
    <row r="2181" spans="1:44" x14ac:dyDescent="0.25">
      <c r="A2181" s="75" t="s">
        <v>3850</v>
      </c>
      <c r="B2181" s="75" t="s">
        <v>1271</v>
      </c>
      <c r="C2181" s="75" t="s">
        <v>2879</v>
      </c>
      <c r="D2181" s="75" t="s">
        <v>34</v>
      </c>
      <c r="E2181" s="75" t="s">
        <v>22</v>
      </c>
      <c r="F2181" s="75" t="s">
        <v>45</v>
      </c>
      <c r="G2181" s="75" t="s">
        <v>324</v>
      </c>
      <c r="H2181" s="75" t="s">
        <v>2617</v>
      </c>
      <c r="I2181" s="75" t="s">
        <v>2492</v>
      </c>
      <c r="K2181" s="75" t="s">
        <v>2493</v>
      </c>
      <c r="L2181" s="75">
        <v>981.9</v>
      </c>
      <c r="M2181" s="75">
        <v>800</v>
      </c>
      <c r="N2181" s="75">
        <v>881.66</v>
      </c>
      <c r="O2181" s="75" t="s">
        <v>3144</v>
      </c>
      <c r="Q2181" s="75" t="s">
        <v>1321</v>
      </c>
      <c r="R2181" s="75" t="s">
        <v>2052</v>
      </c>
      <c r="T2181" s="75">
        <v>4073.9</v>
      </c>
      <c r="U2181" s="75">
        <v>15</v>
      </c>
      <c r="V2181" s="75">
        <v>45200</v>
      </c>
      <c r="W2181" s="75">
        <v>45930</v>
      </c>
      <c r="X2181" s="75" t="s">
        <v>4342</v>
      </c>
      <c r="AC2181" s="75" t="s">
        <v>2493</v>
      </c>
      <c r="AD2181" s="75" t="s">
        <v>1264</v>
      </c>
      <c r="AE2181" s="75">
        <v>44669</v>
      </c>
      <c r="AF2181" s="75" t="s">
        <v>2497</v>
      </c>
      <c r="AG2181" s="75">
        <v>0.27182099999999998</v>
      </c>
      <c r="AH2181" s="75">
        <v>0.13</v>
      </c>
      <c r="AI2181" s="75">
        <v>0.33</v>
      </c>
      <c r="AJ2181" s="75" t="s">
        <v>1267</v>
      </c>
      <c r="AK2181" s="75">
        <v>312.98</v>
      </c>
      <c r="AL2181" s="75">
        <v>0.60866666666666669</v>
      </c>
      <c r="AN2181" s="75">
        <v>17</v>
      </c>
      <c r="AO2181" s="75" t="s">
        <v>1266</v>
      </c>
      <c r="AP2181" s="75" t="s">
        <v>1267</v>
      </c>
      <c r="AQ2181" s="75" t="s">
        <v>1261</v>
      </c>
      <c r="AR2181" s="75" t="s">
        <v>1267</v>
      </c>
    </row>
    <row r="2182" spans="1:44" x14ac:dyDescent="0.25">
      <c r="A2182" s="75" t="s">
        <v>3851</v>
      </c>
      <c r="B2182" s="75" t="s">
        <v>1269</v>
      </c>
      <c r="C2182" s="75" t="s">
        <v>1257</v>
      </c>
      <c r="D2182" s="75" t="s">
        <v>34</v>
      </c>
      <c r="E2182" s="75" t="s">
        <v>22</v>
      </c>
      <c r="F2182" s="75" t="s">
        <v>45</v>
      </c>
      <c r="G2182" s="75" t="s">
        <v>324</v>
      </c>
      <c r="H2182" s="75" t="s">
        <v>2711</v>
      </c>
      <c r="I2182" s="75" t="s">
        <v>2492</v>
      </c>
      <c r="K2182" s="75" t="s">
        <v>2513</v>
      </c>
      <c r="L2182" s="75">
        <v>2862.49</v>
      </c>
      <c r="M2182" s="75">
        <v>800</v>
      </c>
      <c r="N2182" s="75">
        <v>2570.29</v>
      </c>
      <c r="O2182" s="75" t="s">
        <v>3852</v>
      </c>
      <c r="Q2182" s="75" t="s">
        <v>1259</v>
      </c>
      <c r="R2182" s="75" t="s">
        <v>2179</v>
      </c>
      <c r="T2182" s="75">
        <v>4039.18</v>
      </c>
      <c r="U2182" s="75">
        <v>15</v>
      </c>
      <c r="V2182" s="75">
        <v>45200</v>
      </c>
      <c r="W2182" s="75">
        <v>45930</v>
      </c>
      <c r="X2182" s="75" t="s">
        <v>4342</v>
      </c>
      <c r="AC2182" s="75" t="s">
        <v>2513</v>
      </c>
      <c r="AD2182" s="75" t="s">
        <v>1264</v>
      </c>
      <c r="AE2182" s="75">
        <v>44669</v>
      </c>
      <c r="AF2182" s="75" t="s">
        <v>3787</v>
      </c>
      <c r="AG2182" s="75">
        <v>0.90377099999999999</v>
      </c>
      <c r="AH2182" s="75">
        <v>0.41</v>
      </c>
      <c r="AI2182" s="75">
        <v>0.52</v>
      </c>
      <c r="AJ2182" s="75" t="s">
        <v>1267</v>
      </c>
      <c r="AK2182" s="75">
        <v>104.48</v>
      </c>
      <c r="AL2182" s="75">
        <v>1.7746666666666668</v>
      </c>
      <c r="AN2182" s="75">
        <v>17</v>
      </c>
      <c r="AO2182" s="75" t="s">
        <v>1266</v>
      </c>
      <c r="AP2182" s="75" t="s">
        <v>1267</v>
      </c>
      <c r="AQ2182" s="75" t="s">
        <v>1261</v>
      </c>
      <c r="AR2182" s="75" t="s">
        <v>1267</v>
      </c>
    </row>
    <row r="2183" spans="1:44" x14ac:dyDescent="0.25">
      <c r="A2183" s="75" t="s">
        <v>3853</v>
      </c>
      <c r="B2183" s="75" t="s">
        <v>1256</v>
      </c>
      <c r="C2183" s="75" t="s">
        <v>1257</v>
      </c>
      <c r="D2183" s="75" t="s">
        <v>34</v>
      </c>
      <c r="E2183" s="75" t="s">
        <v>22</v>
      </c>
      <c r="F2183" s="75" t="s">
        <v>45</v>
      </c>
      <c r="G2183" s="75" t="s">
        <v>324</v>
      </c>
      <c r="H2183" s="75" t="s">
        <v>2711</v>
      </c>
      <c r="I2183" s="75" t="s">
        <v>2492</v>
      </c>
      <c r="K2183" s="75" t="s">
        <v>2513</v>
      </c>
      <c r="L2183" s="75">
        <v>2841.6</v>
      </c>
      <c r="M2183" s="75">
        <v>800</v>
      </c>
      <c r="N2183" s="75">
        <v>2550.2800000000002</v>
      </c>
      <c r="O2183" s="75" t="s">
        <v>3852</v>
      </c>
      <c r="Q2183" s="75" t="s">
        <v>1259</v>
      </c>
      <c r="R2183" s="75" t="s">
        <v>2179</v>
      </c>
      <c r="T2183" s="75">
        <v>4039.18</v>
      </c>
      <c r="U2183" s="75">
        <v>15</v>
      </c>
      <c r="V2183" s="75">
        <v>45200</v>
      </c>
      <c r="W2183" s="75">
        <v>45930</v>
      </c>
      <c r="X2183" s="75" t="s">
        <v>4342</v>
      </c>
      <c r="AC2183" s="75" t="s">
        <v>2513</v>
      </c>
      <c r="AD2183" s="75" t="s">
        <v>1264</v>
      </c>
      <c r="AE2183" s="75">
        <v>44669</v>
      </c>
      <c r="AF2183" s="75" t="s">
        <v>3787</v>
      </c>
      <c r="AG2183" s="75">
        <v>1.027992</v>
      </c>
      <c r="AH2183" s="75">
        <v>0.42</v>
      </c>
      <c r="AI2183" s="75">
        <v>0.69</v>
      </c>
      <c r="AJ2183" s="75" t="s">
        <v>1267</v>
      </c>
      <c r="AK2183" s="75">
        <v>78.06</v>
      </c>
      <c r="AL2183" s="75">
        <v>1.762</v>
      </c>
      <c r="AN2183" s="75">
        <v>17</v>
      </c>
      <c r="AO2183" s="75" t="s">
        <v>1266</v>
      </c>
      <c r="AP2183" s="75" t="s">
        <v>1267</v>
      </c>
      <c r="AQ2183" s="75" t="s">
        <v>1261</v>
      </c>
      <c r="AR2183" s="75" t="s">
        <v>1267</v>
      </c>
    </row>
    <row r="2184" spans="1:44" x14ac:dyDescent="0.25">
      <c r="A2184" s="75" t="s">
        <v>3854</v>
      </c>
      <c r="B2184" s="75" t="s">
        <v>1271</v>
      </c>
      <c r="C2184" s="75" t="s">
        <v>1257</v>
      </c>
      <c r="D2184" s="75" t="s">
        <v>34</v>
      </c>
      <c r="E2184" s="75" t="s">
        <v>22</v>
      </c>
      <c r="F2184" s="75" t="s">
        <v>45</v>
      </c>
      <c r="G2184" s="75" t="s">
        <v>324</v>
      </c>
      <c r="H2184" s="75" t="s">
        <v>2711</v>
      </c>
      <c r="I2184" s="75" t="s">
        <v>2492</v>
      </c>
      <c r="K2184" s="75" t="s">
        <v>2513</v>
      </c>
      <c r="L2184" s="75">
        <v>2832.1124448749206</v>
      </c>
      <c r="M2184" s="75">
        <v>800</v>
      </c>
      <c r="N2184" s="75">
        <v>2543</v>
      </c>
      <c r="O2184" s="75" t="s">
        <v>3852</v>
      </c>
      <c r="Q2184" s="75" t="s">
        <v>1259</v>
      </c>
      <c r="R2184" s="75" t="s">
        <v>2179</v>
      </c>
      <c r="T2184" s="75">
        <v>3895.16</v>
      </c>
      <c r="U2184" s="75">
        <v>15</v>
      </c>
      <c r="V2184" s="75">
        <v>45200</v>
      </c>
      <c r="W2184" s="75">
        <v>45930</v>
      </c>
      <c r="X2184" s="75" t="s">
        <v>4342</v>
      </c>
      <c r="AC2184" s="75" t="s">
        <v>2513</v>
      </c>
      <c r="AD2184" s="75" t="s">
        <v>1331</v>
      </c>
      <c r="AG2184" s="75">
        <v>0.36390544166907884</v>
      </c>
      <c r="AH2184" s="75">
        <v>0.37944325753172958</v>
      </c>
      <c r="AI2184" s="75">
        <v>0.18364797183382264</v>
      </c>
      <c r="AJ2184" s="75" t="s">
        <v>1267</v>
      </c>
      <c r="AK2184" s="75">
        <v>120.22825830550671</v>
      </c>
      <c r="AL2184" s="75">
        <v>1.7559097158224504</v>
      </c>
      <c r="AN2184" s="75">
        <v>17</v>
      </c>
      <c r="AO2184" s="75" t="s">
        <v>1266</v>
      </c>
      <c r="AP2184" s="75" t="s">
        <v>1267</v>
      </c>
      <c r="AQ2184" s="75" t="s">
        <v>1261</v>
      </c>
      <c r="AR2184" s="75" t="s">
        <v>1267</v>
      </c>
    </row>
    <row r="2185" spans="1:44" x14ac:dyDescent="0.25">
      <c r="A2185" s="75" t="s">
        <v>3855</v>
      </c>
      <c r="B2185" s="75" t="s">
        <v>1271</v>
      </c>
      <c r="C2185" s="75" t="s">
        <v>2881</v>
      </c>
      <c r="D2185" s="75" t="s">
        <v>34</v>
      </c>
      <c r="E2185" s="75" t="s">
        <v>22</v>
      </c>
      <c r="F2185" s="75" t="s">
        <v>45</v>
      </c>
      <c r="G2185" s="75" t="s">
        <v>324</v>
      </c>
      <c r="H2185" s="75" t="s">
        <v>2711</v>
      </c>
      <c r="I2185" s="75" t="s">
        <v>2492</v>
      </c>
      <c r="K2185" s="75" t="s">
        <v>2493</v>
      </c>
      <c r="L2185" s="75">
        <v>1243.79</v>
      </c>
      <c r="M2185" s="75">
        <v>800</v>
      </c>
      <c r="N2185" s="75">
        <v>1117.08</v>
      </c>
      <c r="O2185" s="75" t="s">
        <v>3132</v>
      </c>
      <c r="Q2185" s="75" t="s">
        <v>1259</v>
      </c>
      <c r="R2185" s="75" t="s">
        <v>2179</v>
      </c>
      <c r="T2185" s="75">
        <v>4310.28</v>
      </c>
      <c r="U2185" s="75">
        <v>15</v>
      </c>
      <c r="V2185" s="75">
        <v>45200</v>
      </c>
      <c r="W2185" s="75">
        <v>45930</v>
      </c>
      <c r="X2185" s="75" t="s">
        <v>4342</v>
      </c>
      <c r="AC2185" s="75" t="s">
        <v>2493</v>
      </c>
      <c r="AD2185" s="75" t="s">
        <v>1264</v>
      </c>
      <c r="AE2185" s="75">
        <v>44957</v>
      </c>
      <c r="AF2185" s="75" t="s">
        <v>3031</v>
      </c>
      <c r="AG2185" s="75">
        <v>0.27314699999999997</v>
      </c>
      <c r="AH2185" s="75">
        <v>0.16</v>
      </c>
      <c r="AI2185" s="75">
        <v>0.35</v>
      </c>
      <c r="AJ2185" s="75" t="s">
        <v>1267</v>
      </c>
      <c r="AK2185" s="75">
        <v>262.33999999999997</v>
      </c>
      <c r="AL2185" s="75">
        <v>0.77133333333333332</v>
      </c>
      <c r="AN2185" s="75">
        <v>17</v>
      </c>
      <c r="AO2185" s="75" t="s">
        <v>1266</v>
      </c>
      <c r="AP2185" s="75" t="s">
        <v>1267</v>
      </c>
      <c r="AQ2185" s="75" t="s">
        <v>1261</v>
      </c>
      <c r="AR2185" s="75" t="s">
        <v>1267</v>
      </c>
    </row>
    <row r="2186" spans="1:44" x14ac:dyDescent="0.25">
      <c r="A2186" s="75" t="s">
        <v>3856</v>
      </c>
      <c r="B2186" s="75" t="s">
        <v>1256</v>
      </c>
      <c r="C2186" s="75" t="s">
        <v>2881</v>
      </c>
      <c r="D2186" s="75" t="s">
        <v>34</v>
      </c>
      <c r="E2186" s="75" t="s">
        <v>22</v>
      </c>
      <c r="F2186" s="75" t="s">
        <v>45</v>
      </c>
      <c r="G2186" s="75" t="s">
        <v>324</v>
      </c>
      <c r="H2186" s="75" t="s">
        <v>2711</v>
      </c>
      <c r="I2186" s="75" t="s">
        <v>2492</v>
      </c>
      <c r="K2186" s="75" t="s">
        <v>2493</v>
      </c>
      <c r="L2186" s="75">
        <v>2166.98</v>
      </c>
      <c r="M2186" s="75">
        <v>800</v>
      </c>
      <c r="N2186" s="75">
        <v>1945.19</v>
      </c>
      <c r="O2186" s="75" t="s">
        <v>3132</v>
      </c>
      <c r="Q2186" s="75" t="s">
        <v>1259</v>
      </c>
      <c r="R2186" s="75" t="s">
        <v>2179</v>
      </c>
      <c r="T2186" s="75">
        <v>4024.37</v>
      </c>
      <c r="U2186" s="75">
        <v>15</v>
      </c>
      <c r="V2186" s="75">
        <v>45200</v>
      </c>
      <c r="W2186" s="75">
        <v>45930</v>
      </c>
      <c r="X2186" s="75" t="s">
        <v>4342</v>
      </c>
      <c r="AC2186" s="75" t="s">
        <v>2493</v>
      </c>
      <c r="AD2186" s="75" t="s">
        <v>1264</v>
      </c>
      <c r="AE2186" s="75">
        <v>44957</v>
      </c>
      <c r="AF2186" s="75" t="s">
        <v>3031</v>
      </c>
      <c r="AG2186" s="75">
        <v>0.67779299999999998</v>
      </c>
      <c r="AH2186" s="75">
        <v>0.31</v>
      </c>
      <c r="AI2186" s="75">
        <v>0.35</v>
      </c>
      <c r="AJ2186" s="75" t="s">
        <v>1267</v>
      </c>
      <c r="AK2186" s="75">
        <v>162.19999999999999</v>
      </c>
      <c r="AL2186" s="75">
        <v>1.3433333333333333</v>
      </c>
      <c r="AN2186" s="75">
        <v>17</v>
      </c>
      <c r="AO2186" s="75" t="s">
        <v>1266</v>
      </c>
      <c r="AP2186" s="75" t="s">
        <v>1267</v>
      </c>
      <c r="AQ2186" s="75" t="s">
        <v>1261</v>
      </c>
      <c r="AR2186" s="75" t="s">
        <v>1267</v>
      </c>
    </row>
    <row r="2187" spans="1:44" x14ac:dyDescent="0.25">
      <c r="A2187" s="75" t="s">
        <v>3857</v>
      </c>
      <c r="B2187" s="75" t="s">
        <v>1269</v>
      </c>
      <c r="C2187" s="75" t="s">
        <v>2881</v>
      </c>
      <c r="D2187" s="75" t="s">
        <v>34</v>
      </c>
      <c r="E2187" s="75" t="s">
        <v>22</v>
      </c>
      <c r="F2187" s="75" t="s">
        <v>45</v>
      </c>
      <c r="G2187" s="75" t="s">
        <v>324</v>
      </c>
      <c r="H2187" s="75" t="s">
        <v>2711</v>
      </c>
      <c r="I2187" s="75" t="s">
        <v>2492</v>
      </c>
      <c r="K2187" s="75" t="s">
        <v>2493</v>
      </c>
      <c r="L2187" s="75">
        <v>1272.81</v>
      </c>
      <c r="M2187" s="75">
        <v>800</v>
      </c>
      <c r="N2187" s="75">
        <v>1143.1400000000001</v>
      </c>
      <c r="O2187" s="75" t="s">
        <v>3132</v>
      </c>
      <c r="Q2187" s="75" t="s">
        <v>1259</v>
      </c>
      <c r="R2187" s="75" t="s">
        <v>2179</v>
      </c>
      <c r="T2187" s="75">
        <v>4024.37</v>
      </c>
      <c r="U2187" s="75">
        <v>15</v>
      </c>
      <c r="V2187" s="75">
        <v>45200</v>
      </c>
      <c r="W2187" s="75">
        <v>45930</v>
      </c>
      <c r="X2187" s="75" t="s">
        <v>4342</v>
      </c>
      <c r="AC2187" s="75" t="s">
        <v>2493</v>
      </c>
      <c r="AD2187" s="75" t="s">
        <v>1264</v>
      </c>
      <c r="AE2187" s="75">
        <v>44957</v>
      </c>
      <c r="AF2187" s="75" t="s">
        <v>3031</v>
      </c>
      <c r="AG2187" s="75">
        <v>0.31645800000000002</v>
      </c>
      <c r="AH2187" s="75">
        <v>0.18</v>
      </c>
      <c r="AI2187" s="75">
        <v>0.27</v>
      </c>
      <c r="AJ2187" s="75" t="s">
        <v>1267</v>
      </c>
      <c r="AK2187" s="75">
        <v>285.25</v>
      </c>
      <c r="AL2187" s="75">
        <v>0.78933333333333333</v>
      </c>
      <c r="AN2187" s="75">
        <v>17</v>
      </c>
      <c r="AO2187" s="75" t="s">
        <v>1266</v>
      </c>
      <c r="AP2187" s="75" t="s">
        <v>1267</v>
      </c>
      <c r="AQ2187" s="75" t="s">
        <v>1261</v>
      </c>
      <c r="AR2187" s="75" t="s">
        <v>1267</v>
      </c>
    </row>
    <row r="2188" spans="1:44" x14ac:dyDescent="0.25">
      <c r="A2188" s="75" t="s">
        <v>3858</v>
      </c>
      <c r="B2188" s="75" t="s">
        <v>1271</v>
      </c>
      <c r="C2188" s="75" t="s">
        <v>2879</v>
      </c>
      <c r="D2188" s="75" t="s">
        <v>34</v>
      </c>
      <c r="E2188" s="75" t="s">
        <v>22</v>
      </c>
      <c r="F2188" s="75" t="s">
        <v>45</v>
      </c>
      <c r="G2188" s="75" t="s">
        <v>324</v>
      </c>
      <c r="H2188" s="75" t="s">
        <v>2711</v>
      </c>
      <c r="I2188" s="75" t="s">
        <v>2492</v>
      </c>
      <c r="K2188" s="75" t="s">
        <v>2493</v>
      </c>
      <c r="L2188" s="75">
        <v>981.9</v>
      </c>
      <c r="M2188" s="75">
        <v>800</v>
      </c>
      <c r="N2188" s="75">
        <v>881.66</v>
      </c>
      <c r="O2188" s="75" t="s">
        <v>3132</v>
      </c>
      <c r="Q2188" s="75" t="s">
        <v>1259</v>
      </c>
      <c r="R2188" s="75" t="s">
        <v>2179</v>
      </c>
      <c r="T2188" s="75">
        <v>4073.9</v>
      </c>
      <c r="U2188" s="75">
        <v>15</v>
      </c>
      <c r="V2188" s="75">
        <v>45200</v>
      </c>
      <c r="W2188" s="75">
        <v>45930</v>
      </c>
      <c r="X2188" s="75" t="s">
        <v>4342</v>
      </c>
      <c r="AC2188" s="75" t="s">
        <v>2493</v>
      </c>
      <c r="AD2188" s="75" t="s">
        <v>1264</v>
      </c>
      <c r="AE2188" s="75">
        <v>44957</v>
      </c>
      <c r="AF2188" s="75" t="s">
        <v>3031</v>
      </c>
      <c r="AG2188" s="75">
        <v>0.27182099999999998</v>
      </c>
      <c r="AH2188" s="75">
        <v>0.13</v>
      </c>
      <c r="AI2188" s="75">
        <v>0.33</v>
      </c>
      <c r="AJ2188" s="75" t="s">
        <v>1267</v>
      </c>
      <c r="AK2188" s="75">
        <v>312.98</v>
      </c>
      <c r="AL2188" s="75">
        <v>0.60866666666666669</v>
      </c>
      <c r="AN2188" s="75">
        <v>17</v>
      </c>
      <c r="AO2188" s="75" t="s">
        <v>1266</v>
      </c>
      <c r="AP2188" s="75" t="s">
        <v>1267</v>
      </c>
      <c r="AQ2188" s="75" t="s">
        <v>1261</v>
      </c>
      <c r="AR2188" s="75" t="s">
        <v>1267</v>
      </c>
    </row>
    <row r="2189" spans="1:44" x14ac:dyDescent="0.25">
      <c r="A2189" s="75" t="s">
        <v>3859</v>
      </c>
      <c r="B2189" s="75" t="s">
        <v>1256</v>
      </c>
      <c r="C2189" s="75" t="s">
        <v>2879</v>
      </c>
      <c r="D2189" s="75" t="s">
        <v>34</v>
      </c>
      <c r="E2189" s="75" t="s">
        <v>22</v>
      </c>
      <c r="F2189" s="75" t="s">
        <v>45</v>
      </c>
      <c r="G2189" s="75" t="s">
        <v>324</v>
      </c>
      <c r="H2189" s="75" t="s">
        <v>2711</v>
      </c>
      <c r="I2189" s="75" t="s">
        <v>2492</v>
      </c>
      <c r="K2189" s="75" t="s">
        <v>2493</v>
      </c>
      <c r="L2189" s="75">
        <v>1905.09</v>
      </c>
      <c r="M2189" s="75">
        <v>800</v>
      </c>
      <c r="N2189" s="75">
        <v>1709.77</v>
      </c>
      <c r="O2189" s="75" t="s">
        <v>3132</v>
      </c>
      <c r="Q2189" s="75" t="s">
        <v>1259</v>
      </c>
      <c r="R2189" s="75" t="s">
        <v>2179</v>
      </c>
      <c r="T2189" s="75">
        <v>3802.03</v>
      </c>
      <c r="U2189" s="75">
        <v>15</v>
      </c>
      <c r="V2189" s="75">
        <v>45200</v>
      </c>
      <c r="W2189" s="75">
        <v>45930</v>
      </c>
      <c r="X2189" s="75" t="s">
        <v>4342</v>
      </c>
      <c r="AC2189" s="75" t="s">
        <v>2493</v>
      </c>
      <c r="AD2189" s="75" t="s">
        <v>1264</v>
      </c>
      <c r="AE2189" s="75">
        <v>44957</v>
      </c>
      <c r="AF2189" s="75" t="s">
        <v>3031</v>
      </c>
      <c r="AG2189" s="75">
        <v>0.67646700000000004</v>
      </c>
      <c r="AH2189" s="75">
        <v>0.28000000000000003</v>
      </c>
      <c r="AI2189" s="75">
        <v>0.33</v>
      </c>
      <c r="AJ2189" s="75" t="s">
        <v>1267</v>
      </c>
      <c r="AK2189" s="75">
        <v>174.53</v>
      </c>
      <c r="AL2189" s="75">
        <v>1.1813333333333333</v>
      </c>
      <c r="AN2189" s="75">
        <v>17</v>
      </c>
      <c r="AO2189" s="75" t="s">
        <v>1266</v>
      </c>
      <c r="AP2189" s="75" t="s">
        <v>1267</v>
      </c>
      <c r="AQ2189" s="75" t="s">
        <v>1261</v>
      </c>
      <c r="AR2189" s="75" t="s">
        <v>1267</v>
      </c>
    </row>
    <row r="2190" spans="1:44" x14ac:dyDescent="0.25">
      <c r="A2190" s="75" t="s">
        <v>3860</v>
      </c>
      <c r="B2190" s="75" t="s">
        <v>1269</v>
      </c>
      <c r="C2190" s="75" t="s">
        <v>2879</v>
      </c>
      <c r="D2190" s="75" t="s">
        <v>34</v>
      </c>
      <c r="E2190" s="75" t="s">
        <v>22</v>
      </c>
      <c r="F2190" s="75" t="s">
        <v>45</v>
      </c>
      <c r="G2190" s="75" t="s">
        <v>324</v>
      </c>
      <c r="H2190" s="75" t="s">
        <v>2711</v>
      </c>
      <c r="I2190" s="75" t="s">
        <v>2492</v>
      </c>
      <c r="K2190" s="75" t="s">
        <v>2493</v>
      </c>
      <c r="L2190" s="75">
        <v>1010.92</v>
      </c>
      <c r="M2190" s="75">
        <v>800</v>
      </c>
      <c r="N2190" s="75">
        <v>907.72</v>
      </c>
      <c r="O2190" s="75" t="s">
        <v>3132</v>
      </c>
      <c r="Q2190" s="75" t="s">
        <v>1259</v>
      </c>
      <c r="R2190" s="75" t="s">
        <v>2179</v>
      </c>
      <c r="T2190" s="75">
        <v>3802.03</v>
      </c>
      <c r="U2190" s="75">
        <v>15</v>
      </c>
      <c r="V2190" s="75">
        <v>45200</v>
      </c>
      <c r="W2190" s="75">
        <v>45930</v>
      </c>
      <c r="X2190" s="75" t="s">
        <v>4342</v>
      </c>
      <c r="AC2190" s="75" t="s">
        <v>2493</v>
      </c>
      <c r="AD2190" s="75" t="s">
        <v>1264</v>
      </c>
      <c r="AE2190" s="75">
        <v>44957</v>
      </c>
      <c r="AF2190" s="75" t="s">
        <v>3031</v>
      </c>
      <c r="AG2190" s="75">
        <v>0.315133</v>
      </c>
      <c r="AH2190" s="75">
        <v>0.15</v>
      </c>
      <c r="AI2190" s="75">
        <v>0.25</v>
      </c>
      <c r="AJ2190" s="75" t="s">
        <v>1267</v>
      </c>
      <c r="AK2190" s="75">
        <v>340.37</v>
      </c>
      <c r="AL2190" s="75">
        <v>0.62666666666666671</v>
      </c>
      <c r="AN2190" s="75">
        <v>17</v>
      </c>
      <c r="AO2190" s="75" t="s">
        <v>1266</v>
      </c>
      <c r="AP2190" s="75" t="s">
        <v>1267</v>
      </c>
      <c r="AQ2190" s="75" t="s">
        <v>1261</v>
      </c>
      <c r="AR2190" s="75" t="s">
        <v>1267</v>
      </c>
    </row>
    <row r="2191" spans="1:44" x14ac:dyDescent="0.25">
      <c r="A2191" s="75" t="s">
        <v>3861</v>
      </c>
      <c r="B2191" s="75" t="s">
        <v>1269</v>
      </c>
      <c r="C2191" s="75" t="s">
        <v>2871</v>
      </c>
      <c r="D2191" s="75" t="s">
        <v>34</v>
      </c>
      <c r="E2191" s="75" t="s">
        <v>22</v>
      </c>
      <c r="F2191" s="75" t="s">
        <v>45</v>
      </c>
      <c r="G2191" s="75" t="s">
        <v>324</v>
      </c>
      <c r="H2191" s="75" t="s">
        <v>2711</v>
      </c>
      <c r="I2191" s="75" t="s">
        <v>2492</v>
      </c>
      <c r="K2191" s="75" t="s">
        <v>2493</v>
      </c>
      <c r="L2191" s="75">
        <v>982.85</v>
      </c>
      <c r="M2191" s="75">
        <v>800</v>
      </c>
      <c r="N2191" s="75">
        <v>882.48</v>
      </c>
      <c r="O2191" s="75" t="s">
        <v>3132</v>
      </c>
      <c r="Q2191" s="75" t="s">
        <v>1259</v>
      </c>
      <c r="R2191" s="75" t="s">
        <v>2179</v>
      </c>
      <c r="T2191" s="75">
        <v>3644.31</v>
      </c>
      <c r="U2191" s="75">
        <v>15</v>
      </c>
      <c r="V2191" s="75">
        <v>45200</v>
      </c>
      <c r="W2191" s="75">
        <v>45930</v>
      </c>
      <c r="X2191" s="75" t="s">
        <v>4342</v>
      </c>
      <c r="AC2191" s="75" t="s">
        <v>2493</v>
      </c>
      <c r="AD2191" s="75" t="s">
        <v>1264</v>
      </c>
      <c r="AE2191" s="75">
        <v>44957</v>
      </c>
      <c r="AF2191" s="75" t="s">
        <v>3031</v>
      </c>
      <c r="AG2191" s="75">
        <v>0.31499100000000002</v>
      </c>
      <c r="AH2191" s="75">
        <v>0.14000000000000001</v>
      </c>
      <c r="AI2191" s="75">
        <v>0.26</v>
      </c>
      <c r="AJ2191" s="75" t="s">
        <v>1267</v>
      </c>
      <c r="AK2191" s="75">
        <v>333</v>
      </c>
      <c r="AL2191" s="75">
        <v>0.60933333333333339</v>
      </c>
      <c r="AN2191" s="75">
        <v>17</v>
      </c>
      <c r="AO2191" s="75" t="s">
        <v>1266</v>
      </c>
      <c r="AP2191" s="75" t="s">
        <v>1267</v>
      </c>
      <c r="AQ2191" s="75" t="s">
        <v>1261</v>
      </c>
      <c r="AR2191" s="75" t="s">
        <v>1267</v>
      </c>
    </row>
    <row r="2192" spans="1:44" x14ac:dyDescent="0.25">
      <c r="A2192" s="75" t="s">
        <v>3862</v>
      </c>
      <c r="B2192" s="75" t="s">
        <v>1256</v>
      </c>
      <c r="C2192" s="75" t="s">
        <v>2871</v>
      </c>
      <c r="D2192" s="75" t="s">
        <v>34</v>
      </c>
      <c r="E2192" s="75" t="s">
        <v>22</v>
      </c>
      <c r="F2192" s="75" t="s">
        <v>45</v>
      </c>
      <c r="G2192" s="75" t="s">
        <v>324</v>
      </c>
      <c r="H2192" s="75" t="s">
        <v>2711</v>
      </c>
      <c r="I2192" s="75" t="s">
        <v>2492</v>
      </c>
      <c r="K2192" s="75" t="s">
        <v>2493</v>
      </c>
      <c r="L2192" s="75">
        <v>1877.02</v>
      </c>
      <c r="M2192" s="75">
        <v>800</v>
      </c>
      <c r="N2192" s="75">
        <v>1684.54</v>
      </c>
      <c r="O2192" s="75" t="s">
        <v>3132</v>
      </c>
      <c r="Q2192" s="75" t="s">
        <v>1259</v>
      </c>
      <c r="R2192" s="75" t="s">
        <v>2179</v>
      </c>
      <c r="T2192" s="75">
        <v>3644.31</v>
      </c>
      <c r="U2192" s="75">
        <v>15</v>
      </c>
      <c r="V2192" s="75">
        <v>45200</v>
      </c>
      <c r="W2192" s="75">
        <v>45930</v>
      </c>
      <c r="X2192" s="75" t="s">
        <v>4342</v>
      </c>
      <c r="AC2192" s="75" t="s">
        <v>2493</v>
      </c>
      <c r="AD2192" s="75" t="s">
        <v>1264</v>
      </c>
      <c r="AE2192" s="75">
        <v>44957</v>
      </c>
      <c r="AF2192" s="75" t="s">
        <v>3031</v>
      </c>
      <c r="AG2192" s="75">
        <v>0.67632499999999995</v>
      </c>
      <c r="AH2192" s="75">
        <v>0.28000000000000003</v>
      </c>
      <c r="AI2192" s="75">
        <v>0.34</v>
      </c>
      <c r="AJ2192" s="75" t="s">
        <v>1267</v>
      </c>
      <c r="AK2192" s="75">
        <v>168.19</v>
      </c>
      <c r="AL2192" s="75">
        <v>1.1640000000000001</v>
      </c>
      <c r="AN2192" s="75">
        <v>17</v>
      </c>
      <c r="AO2192" s="75" t="s">
        <v>1266</v>
      </c>
      <c r="AP2192" s="75" t="s">
        <v>1267</v>
      </c>
      <c r="AQ2192" s="75" t="s">
        <v>1261</v>
      </c>
      <c r="AR2192" s="75" t="s">
        <v>1267</v>
      </c>
    </row>
    <row r="2193" spans="1:44" x14ac:dyDescent="0.25">
      <c r="A2193" s="75" t="s">
        <v>3863</v>
      </c>
      <c r="B2193" s="75" t="s">
        <v>1271</v>
      </c>
      <c r="C2193" s="75" t="s">
        <v>2871</v>
      </c>
      <c r="D2193" s="75" t="s">
        <v>34</v>
      </c>
      <c r="E2193" s="75" t="s">
        <v>22</v>
      </c>
      <c r="F2193" s="75" t="s">
        <v>45</v>
      </c>
      <c r="G2193" s="75" t="s">
        <v>324</v>
      </c>
      <c r="H2193" s="75" t="s">
        <v>2711</v>
      </c>
      <c r="I2193" s="75" t="s">
        <v>2492</v>
      </c>
      <c r="K2193" s="75" t="s">
        <v>2493</v>
      </c>
      <c r="L2193" s="75">
        <v>953.83</v>
      </c>
      <c r="M2193" s="75">
        <v>800</v>
      </c>
      <c r="N2193" s="75">
        <v>856.42</v>
      </c>
      <c r="O2193" s="75" t="s">
        <v>3132</v>
      </c>
      <c r="Q2193" s="75" t="s">
        <v>1259</v>
      </c>
      <c r="R2193" s="75" t="s">
        <v>2179</v>
      </c>
      <c r="T2193" s="75">
        <v>3906.22</v>
      </c>
      <c r="U2193" s="75">
        <v>15</v>
      </c>
      <c r="V2193" s="75">
        <v>45200</v>
      </c>
      <c r="W2193" s="75">
        <v>45930</v>
      </c>
      <c r="X2193" s="75" t="s">
        <v>4342</v>
      </c>
      <c r="AC2193" s="75" t="s">
        <v>2493</v>
      </c>
      <c r="AD2193" s="75" t="s">
        <v>1264</v>
      </c>
      <c r="AE2193" s="75">
        <v>44957</v>
      </c>
      <c r="AF2193" s="75" t="s">
        <v>3031</v>
      </c>
      <c r="AG2193" s="75">
        <v>0.271679</v>
      </c>
      <c r="AH2193" s="75">
        <v>0.13</v>
      </c>
      <c r="AI2193" s="75">
        <v>0.34</v>
      </c>
      <c r="AJ2193" s="75" t="s">
        <v>1267</v>
      </c>
      <c r="AK2193" s="75">
        <v>304.58</v>
      </c>
      <c r="AL2193" s="75">
        <v>0.59133333333333327</v>
      </c>
      <c r="AN2193" s="75">
        <v>17</v>
      </c>
      <c r="AO2193" s="75" t="s">
        <v>1266</v>
      </c>
      <c r="AP2193" s="75" t="s">
        <v>1267</v>
      </c>
      <c r="AQ2193" s="75" t="s">
        <v>1261</v>
      </c>
      <c r="AR2193" s="75" t="s">
        <v>1267</v>
      </c>
    </row>
    <row r="2194" spans="1:44" x14ac:dyDescent="0.25">
      <c r="A2194" s="75" t="s">
        <v>3864</v>
      </c>
      <c r="B2194" s="75" t="s">
        <v>1256</v>
      </c>
      <c r="C2194" s="75" t="s">
        <v>1257</v>
      </c>
      <c r="D2194" s="75" t="s">
        <v>34</v>
      </c>
      <c r="E2194" s="75" t="s">
        <v>22</v>
      </c>
      <c r="F2194" s="75" t="s">
        <v>45</v>
      </c>
      <c r="G2194" s="75" t="s">
        <v>1069</v>
      </c>
      <c r="H2194" s="75" t="s">
        <v>2358</v>
      </c>
      <c r="I2194" s="75" t="s">
        <v>2389</v>
      </c>
      <c r="J2194" s="75" t="s">
        <v>2394</v>
      </c>
      <c r="K2194" s="75" t="s">
        <v>3783</v>
      </c>
      <c r="L2194" s="75">
        <v>194.09</v>
      </c>
      <c r="M2194" s="75">
        <v>140</v>
      </c>
      <c r="N2194" s="75">
        <v>173.67</v>
      </c>
      <c r="O2194" s="75" t="s">
        <v>3865</v>
      </c>
      <c r="Q2194" s="75" t="s">
        <v>1321</v>
      </c>
      <c r="R2194" s="75" t="s">
        <v>2358</v>
      </c>
      <c r="T2194" s="75">
        <v>240.35</v>
      </c>
      <c r="U2194" s="75">
        <v>7</v>
      </c>
      <c r="V2194" s="75">
        <v>45200</v>
      </c>
      <c r="W2194" s="75">
        <v>45930</v>
      </c>
      <c r="AD2194" s="75" t="s">
        <v>1264</v>
      </c>
      <c r="AE2194" s="75">
        <v>44669</v>
      </c>
      <c r="AF2194" s="75" t="s">
        <v>3866</v>
      </c>
      <c r="AG2194" s="75">
        <v>0.100299</v>
      </c>
      <c r="AH2194" s="75">
        <v>0.03</v>
      </c>
      <c r="AI2194" s="75">
        <v>0.27</v>
      </c>
      <c r="AJ2194" s="75" t="s">
        <v>1267</v>
      </c>
      <c r="AK2194" s="75">
        <v>181.3</v>
      </c>
      <c r="AL2194" s="75">
        <v>0.36199999999999999</v>
      </c>
      <c r="AN2194" s="75">
        <v>4</v>
      </c>
      <c r="AO2194" s="75" t="s">
        <v>1266</v>
      </c>
      <c r="AP2194" s="75" t="s">
        <v>1267</v>
      </c>
      <c r="AQ2194" s="75" t="s">
        <v>1261</v>
      </c>
      <c r="AR2194" s="75" t="s">
        <v>1267</v>
      </c>
    </row>
    <row r="2195" spans="1:44" x14ac:dyDescent="0.25">
      <c r="A2195" s="75" t="s">
        <v>3867</v>
      </c>
      <c r="B2195" s="75" t="s">
        <v>1256</v>
      </c>
      <c r="C2195" s="75" t="s">
        <v>1257</v>
      </c>
      <c r="D2195" s="75" t="s">
        <v>34</v>
      </c>
      <c r="E2195" s="75" t="s">
        <v>22</v>
      </c>
      <c r="F2195" s="75" t="s">
        <v>45</v>
      </c>
      <c r="G2195" s="75" t="s">
        <v>1069</v>
      </c>
      <c r="H2195" s="75" t="s">
        <v>2358</v>
      </c>
      <c r="I2195" s="75" t="s">
        <v>2389</v>
      </c>
      <c r="J2195" s="75" t="s">
        <v>1436</v>
      </c>
      <c r="K2195" s="75" t="s">
        <v>3783</v>
      </c>
      <c r="L2195" s="75">
        <v>398.37</v>
      </c>
      <c r="M2195" s="75">
        <v>140</v>
      </c>
      <c r="N2195" s="75">
        <v>356.44</v>
      </c>
      <c r="O2195" s="75" t="s">
        <v>3868</v>
      </c>
      <c r="Q2195" s="75" t="s">
        <v>1321</v>
      </c>
      <c r="R2195" s="75" t="s">
        <v>2358</v>
      </c>
      <c r="T2195" s="75">
        <v>240.35</v>
      </c>
      <c r="U2195" s="75">
        <v>7</v>
      </c>
      <c r="V2195" s="75">
        <v>45200</v>
      </c>
      <c r="W2195" s="75">
        <v>45930</v>
      </c>
      <c r="AD2195" s="75" t="s">
        <v>1264</v>
      </c>
      <c r="AE2195" s="75">
        <v>44669</v>
      </c>
      <c r="AF2195" s="75" t="s">
        <v>3866</v>
      </c>
      <c r="AG2195" s="75">
        <v>0.20585700000000001</v>
      </c>
      <c r="AH2195" s="75">
        <v>7.0000000000000007E-2</v>
      </c>
      <c r="AI2195" s="75">
        <v>0.74</v>
      </c>
      <c r="AJ2195" s="75" t="s">
        <v>1267</v>
      </c>
      <c r="AK2195" s="75">
        <v>48.25</v>
      </c>
      <c r="AL2195" s="75">
        <v>0.74</v>
      </c>
      <c r="AN2195" s="75">
        <v>4</v>
      </c>
      <c r="AO2195" s="75" t="s">
        <v>1266</v>
      </c>
      <c r="AP2195" s="75" t="s">
        <v>1267</v>
      </c>
      <c r="AQ2195" s="75" t="s">
        <v>1261</v>
      </c>
      <c r="AR2195" s="75" t="s">
        <v>1267</v>
      </c>
    </row>
    <row r="2196" spans="1:44" x14ac:dyDescent="0.25">
      <c r="A2196" s="75" t="s">
        <v>3869</v>
      </c>
      <c r="B2196" s="75" t="s">
        <v>1269</v>
      </c>
      <c r="C2196" s="75" t="s">
        <v>1257</v>
      </c>
      <c r="D2196" s="75" t="s">
        <v>34</v>
      </c>
      <c r="E2196" s="75" t="s">
        <v>22</v>
      </c>
      <c r="F2196" s="75" t="s">
        <v>45</v>
      </c>
      <c r="G2196" s="75" t="s">
        <v>1069</v>
      </c>
      <c r="H2196" s="75" t="s">
        <v>2358</v>
      </c>
      <c r="I2196" s="75" t="s">
        <v>2389</v>
      </c>
      <c r="J2196" s="75" t="s">
        <v>2394</v>
      </c>
      <c r="K2196" s="75" t="s">
        <v>3783</v>
      </c>
      <c r="L2196" s="75">
        <v>218.34</v>
      </c>
      <c r="M2196" s="75">
        <v>140</v>
      </c>
      <c r="N2196" s="75">
        <v>195.36</v>
      </c>
      <c r="O2196" s="75" t="s">
        <v>3865</v>
      </c>
      <c r="Q2196" s="75" t="s">
        <v>1321</v>
      </c>
      <c r="R2196" s="75" t="s">
        <v>2358</v>
      </c>
      <c r="T2196" s="75">
        <v>222.03</v>
      </c>
      <c r="U2196" s="75">
        <v>5</v>
      </c>
      <c r="V2196" s="75">
        <v>45200</v>
      </c>
      <c r="W2196" s="75">
        <v>45930</v>
      </c>
      <c r="AD2196" s="75" t="s">
        <v>1264</v>
      </c>
      <c r="AE2196" s="75">
        <v>44669</v>
      </c>
      <c r="AF2196" s="75" t="s">
        <v>3966</v>
      </c>
      <c r="AG2196" s="75">
        <v>0.112827</v>
      </c>
      <c r="AH2196" s="75">
        <v>0.04</v>
      </c>
      <c r="AI2196" s="75">
        <v>0.3</v>
      </c>
      <c r="AJ2196" s="75" t="s">
        <v>1267</v>
      </c>
      <c r="AK2196" s="75">
        <v>158.13999999999999</v>
      </c>
      <c r="AL2196" s="75">
        <v>0.40599999999999997</v>
      </c>
      <c r="AN2196" s="75">
        <v>4</v>
      </c>
      <c r="AO2196" s="75" t="s">
        <v>1266</v>
      </c>
      <c r="AP2196" s="75" t="s">
        <v>1267</v>
      </c>
      <c r="AQ2196" s="75" t="s">
        <v>1261</v>
      </c>
      <c r="AR2196" s="75" t="s">
        <v>1267</v>
      </c>
    </row>
    <row r="2197" spans="1:44" x14ac:dyDescent="0.25">
      <c r="A2197" s="75" t="s">
        <v>3870</v>
      </c>
      <c r="B2197" s="75" t="s">
        <v>1269</v>
      </c>
      <c r="C2197" s="75" t="s">
        <v>1257</v>
      </c>
      <c r="D2197" s="75" t="s">
        <v>34</v>
      </c>
      <c r="E2197" s="75" t="s">
        <v>22</v>
      </c>
      <c r="F2197" s="75" t="s">
        <v>45</v>
      </c>
      <c r="G2197" s="75" t="s">
        <v>1069</v>
      </c>
      <c r="H2197" s="75" t="s">
        <v>2358</v>
      </c>
      <c r="I2197" s="75" t="s">
        <v>2389</v>
      </c>
      <c r="J2197" s="75" t="s">
        <v>1436</v>
      </c>
      <c r="K2197" s="75" t="s">
        <v>3783</v>
      </c>
      <c r="L2197" s="75">
        <v>418.46</v>
      </c>
      <c r="M2197" s="75">
        <v>140</v>
      </c>
      <c r="N2197" s="75">
        <v>374.42</v>
      </c>
      <c r="O2197" s="75" t="s">
        <v>3868</v>
      </c>
      <c r="Q2197" s="75" t="s">
        <v>1321</v>
      </c>
      <c r="R2197" s="75" t="s">
        <v>2358</v>
      </c>
      <c r="T2197" s="75">
        <v>294.25</v>
      </c>
      <c r="U2197" s="75">
        <v>7</v>
      </c>
      <c r="V2197" s="75">
        <v>45200</v>
      </c>
      <c r="W2197" s="75">
        <v>45930</v>
      </c>
      <c r="AD2197" s="75" t="s">
        <v>1264</v>
      </c>
      <c r="AE2197" s="75">
        <v>44669</v>
      </c>
      <c r="AF2197" s="75" t="s">
        <v>3866</v>
      </c>
      <c r="AG2197" s="75">
        <v>0.21623999999999999</v>
      </c>
      <c r="AH2197" s="75">
        <v>7.0000000000000007E-2</v>
      </c>
      <c r="AI2197" s="75">
        <v>0.78</v>
      </c>
      <c r="AJ2197" s="75" t="s">
        <v>1267</v>
      </c>
      <c r="AK2197" s="75">
        <v>44.62</v>
      </c>
      <c r="AL2197" s="75">
        <v>0.77800000000000002</v>
      </c>
      <c r="AN2197" s="75">
        <v>4</v>
      </c>
      <c r="AO2197" s="75" t="s">
        <v>1266</v>
      </c>
      <c r="AP2197" s="75" t="s">
        <v>1267</v>
      </c>
      <c r="AQ2197" s="75" t="s">
        <v>1261</v>
      </c>
      <c r="AR2197" s="75" t="s">
        <v>1267</v>
      </c>
    </row>
    <row r="2198" spans="1:44" x14ac:dyDescent="0.25">
      <c r="A2198" s="75" t="s">
        <v>3871</v>
      </c>
      <c r="B2198" s="75" t="s">
        <v>1271</v>
      </c>
      <c r="C2198" s="75" t="s">
        <v>1257</v>
      </c>
      <c r="D2198" s="75" t="s">
        <v>34</v>
      </c>
      <c r="E2198" s="75" t="s">
        <v>22</v>
      </c>
      <c r="F2198" s="75" t="s">
        <v>45</v>
      </c>
      <c r="G2198" s="75" t="s">
        <v>1069</v>
      </c>
      <c r="H2198" s="75" t="s">
        <v>2358</v>
      </c>
      <c r="I2198" s="75" t="s">
        <v>2389</v>
      </c>
      <c r="J2198" s="75" t="s">
        <v>2394</v>
      </c>
      <c r="K2198" s="75" t="s">
        <v>3783</v>
      </c>
      <c r="L2198" s="75">
        <v>204.98</v>
      </c>
      <c r="M2198" s="75">
        <v>140</v>
      </c>
      <c r="N2198" s="75">
        <v>183.41</v>
      </c>
      <c r="O2198" s="75" t="s">
        <v>3865</v>
      </c>
      <c r="Q2198" s="75" t="s">
        <v>1321</v>
      </c>
      <c r="R2198" s="75" t="s">
        <v>2358</v>
      </c>
      <c r="T2198" s="75">
        <v>294.25</v>
      </c>
      <c r="U2198" s="75">
        <v>5</v>
      </c>
      <c r="V2198" s="75">
        <v>45200</v>
      </c>
      <c r="W2198" s="75">
        <v>45930</v>
      </c>
      <c r="AD2198" s="75" t="s">
        <v>1264</v>
      </c>
      <c r="AE2198" s="75">
        <v>44669</v>
      </c>
      <c r="AF2198" s="75" t="s">
        <v>3966</v>
      </c>
      <c r="AG2198" s="75">
        <v>0.105922</v>
      </c>
      <c r="AH2198" s="75">
        <v>0.03</v>
      </c>
      <c r="AI2198" s="75">
        <v>0.28000000000000003</v>
      </c>
      <c r="AJ2198" s="75" t="s">
        <v>1267</v>
      </c>
      <c r="AK2198" s="75">
        <v>170.22</v>
      </c>
      <c r="AL2198" s="75">
        <v>0.38200000000000001</v>
      </c>
      <c r="AN2198" s="75">
        <v>4</v>
      </c>
      <c r="AO2198" s="75" t="s">
        <v>1266</v>
      </c>
      <c r="AP2198" s="75" t="s">
        <v>1267</v>
      </c>
      <c r="AQ2198" s="75" t="s">
        <v>1261</v>
      </c>
      <c r="AR2198" s="75" t="s">
        <v>1267</v>
      </c>
    </row>
    <row r="2199" spans="1:44" x14ac:dyDescent="0.25">
      <c r="A2199" s="75" t="s">
        <v>3872</v>
      </c>
      <c r="B2199" s="75" t="s">
        <v>1271</v>
      </c>
      <c r="C2199" s="75" t="s">
        <v>1257</v>
      </c>
      <c r="D2199" s="75" t="s">
        <v>34</v>
      </c>
      <c r="E2199" s="75" t="s">
        <v>22</v>
      </c>
      <c r="F2199" s="75" t="s">
        <v>45</v>
      </c>
      <c r="G2199" s="75" t="s">
        <v>1069</v>
      </c>
      <c r="H2199" s="75" t="s">
        <v>2358</v>
      </c>
      <c r="I2199" s="75" t="s">
        <v>2389</v>
      </c>
      <c r="J2199" s="75" t="s">
        <v>1436</v>
      </c>
      <c r="K2199" s="75" t="s">
        <v>3783</v>
      </c>
      <c r="L2199" s="75">
        <v>337.87</v>
      </c>
      <c r="M2199" s="75">
        <v>140</v>
      </c>
      <c r="N2199" s="75">
        <v>302.31</v>
      </c>
      <c r="O2199" s="75" t="s">
        <v>3868</v>
      </c>
      <c r="Q2199" s="75" t="s">
        <v>1321</v>
      </c>
      <c r="R2199" s="75" t="s">
        <v>2358</v>
      </c>
      <c r="T2199" s="75">
        <v>165.03</v>
      </c>
      <c r="U2199" s="75">
        <v>7</v>
      </c>
      <c r="V2199" s="75">
        <v>45200</v>
      </c>
      <c r="W2199" s="75">
        <v>45930</v>
      </c>
      <c r="AD2199" s="75" t="s">
        <v>1264</v>
      </c>
      <c r="AE2199" s="75">
        <v>44669</v>
      </c>
      <c r="AF2199" s="75" t="s">
        <v>3866</v>
      </c>
      <c r="AG2199" s="75">
        <v>0.174595</v>
      </c>
      <c r="AH2199" s="75">
        <v>0.06</v>
      </c>
      <c r="AI2199" s="75">
        <v>0.63</v>
      </c>
      <c r="AJ2199" s="75" t="s">
        <v>1267</v>
      </c>
      <c r="AK2199" s="75">
        <v>61.77</v>
      </c>
      <c r="AL2199" s="75">
        <v>0.628</v>
      </c>
      <c r="AN2199" s="75">
        <v>4</v>
      </c>
      <c r="AO2199" s="75" t="s">
        <v>1266</v>
      </c>
      <c r="AP2199" s="75" t="s">
        <v>1267</v>
      </c>
      <c r="AQ2199" s="75" t="s">
        <v>1261</v>
      </c>
      <c r="AR2199" s="75" t="s">
        <v>1267</v>
      </c>
    </row>
    <row r="2200" spans="1:44" x14ac:dyDescent="0.25">
      <c r="A2200" s="75" t="s">
        <v>3873</v>
      </c>
      <c r="B2200" s="75" t="s">
        <v>1256</v>
      </c>
      <c r="C2200" s="75" t="s">
        <v>2871</v>
      </c>
      <c r="D2200" s="75" t="s">
        <v>34</v>
      </c>
      <c r="E2200" s="75" t="s">
        <v>22</v>
      </c>
      <c r="F2200" s="75" t="s">
        <v>45</v>
      </c>
      <c r="G2200" s="75" t="s">
        <v>324</v>
      </c>
      <c r="H2200" s="75" t="s">
        <v>3006</v>
      </c>
      <c r="I2200" s="75" t="s">
        <v>2492</v>
      </c>
      <c r="K2200" s="75" t="s">
        <v>2493</v>
      </c>
      <c r="L2200" s="75">
        <v>1448</v>
      </c>
      <c r="M2200" s="75">
        <v>800</v>
      </c>
      <c r="N2200" s="75">
        <v>1300</v>
      </c>
      <c r="O2200" s="75" t="s">
        <v>3137</v>
      </c>
      <c r="Q2200" s="75" t="s">
        <v>1259</v>
      </c>
      <c r="R2200" s="75" t="s">
        <v>2449</v>
      </c>
      <c r="T2200" s="75">
        <v>3999.58</v>
      </c>
      <c r="U2200" s="75">
        <v>15</v>
      </c>
      <c r="V2200" s="75">
        <v>45383</v>
      </c>
      <c r="W2200" s="75">
        <v>45930</v>
      </c>
      <c r="X2200" s="75" t="s">
        <v>2495</v>
      </c>
      <c r="AC2200" s="75" t="s">
        <v>2493</v>
      </c>
      <c r="AD2200" s="75" t="s">
        <v>1264</v>
      </c>
      <c r="AE2200" s="75">
        <v>44669</v>
      </c>
      <c r="AF2200" s="75" t="s">
        <v>3824</v>
      </c>
      <c r="AG2200" s="75">
        <v>0.22</v>
      </c>
      <c r="AH2200" s="75">
        <v>0.22</v>
      </c>
      <c r="AI2200" s="75">
        <v>0.18</v>
      </c>
      <c r="AJ2200" s="75" t="s">
        <v>1267</v>
      </c>
      <c r="AK2200" s="75">
        <v>261.77</v>
      </c>
      <c r="AL2200" s="75">
        <v>0.89800000000000002</v>
      </c>
      <c r="AN2200" s="75">
        <v>17</v>
      </c>
      <c r="AO2200" s="75" t="s">
        <v>1266</v>
      </c>
      <c r="AP2200" s="75" t="s">
        <v>1267</v>
      </c>
      <c r="AQ2200" s="75" t="s">
        <v>1261</v>
      </c>
      <c r="AR2200" s="75" t="s">
        <v>1267</v>
      </c>
    </row>
    <row r="2201" spans="1:44" x14ac:dyDescent="0.25">
      <c r="A2201" s="75" t="s">
        <v>3874</v>
      </c>
      <c r="B2201" s="75" t="s">
        <v>1256</v>
      </c>
      <c r="C2201" s="75" t="s">
        <v>2879</v>
      </c>
      <c r="D2201" s="75" t="s">
        <v>34</v>
      </c>
      <c r="E2201" s="75" t="s">
        <v>22</v>
      </c>
      <c r="F2201" s="75" t="s">
        <v>45</v>
      </c>
      <c r="G2201" s="75" t="s">
        <v>324</v>
      </c>
      <c r="H2201" s="75" t="s">
        <v>3006</v>
      </c>
      <c r="I2201" s="75" t="s">
        <v>2492</v>
      </c>
      <c r="K2201" s="75" t="s">
        <v>2493</v>
      </c>
      <c r="L2201" s="75">
        <v>1448</v>
      </c>
      <c r="M2201" s="75">
        <v>800</v>
      </c>
      <c r="N2201" s="75">
        <v>1300</v>
      </c>
      <c r="O2201" s="75" t="s">
        <v>3137</v>
      </c>
      <c r="Q2201" s="75" t="s">
        <v>1259</v>
      </c>
      <c r="R2201" s="75" t="s">
        <v>2449</v>
      </c>
      <c r="T2201" s="75">
        <v>3999.58</v>
      </c>
      <c r="U2201" s="75">
        <v>15</v>
      </c>
      <c r="V2201" s="75">
        <v>45383</v>
      </c>
      <c r="W2201" s="75">
        <v>45930</v>
      </c>
      <c r="X2201" s="75" t="s">
        <v>2495</v>
      </c>
      <c r="AC2201" s="75" t="s">
        <v>2493</v>
      </c>
      <c r="AD2201" s="75" t="s">
        <v>1264</v>
      </c>
      <c r="AE2201" s="75">
        <v>44669</v>
      </c>
      <c r="AF2201" s="75" t="s">
        <v>3824</v>
      </c>
      <c r="AG2201" s="75">
        <v>0.22</v>
      </c>
      <c r="AH2201" s="75">
        <v>0.22</v>
      </c>
      <c r="AI2201" s="75">
        <v>0.18</v>
      </c>
      <c r="AJ2201" s="75" t="s">
        <v>1267</v>
      </c>
      <c r="AK2201" s="75">
        <v>261.77</v>
      </c>
      <c r="AL2201" s="75">
        <v>0.89800000000000002</v>
      </c>
      <c r="AN2201" s="75">
        <v>17</v>
      </c>
      <c r="AO2201" s="75" t="s">
        <v>1266</v>
      </c>
      <c r="AP2201" s="75" t="s">
        <v>1267</v>
      </c>
      <c r="AQ2201" s="75" t="s">
        <v>1261</v>
      </c>
      <c r="AR2201" s="75" t="s">
        <v>1267</v>
      </c>
    </row>
    <row r="2202" spans="1:44" x14ac:dyDescent="0.25">
      <c r="A2202" s="75" t="s">
        <v>3875</v>
      </c>
      <c r="B2202" s="75" t="s">
        <v>1256</v>
      </c>
      <c r="C2202" s="75" t="s">
        <v>2881</v>
      </c>
      <c r="D2202" s="75" t="s">
        <v>34</v>
      </c>
      <c r="E2202" s="75" t="s">
        <v>22</v>
      </c>
      <c r="F2202" s="75" t="s">
        <v>45</v>
      </c>
      <c r="G2202" s="75" t="s">
        <v>324</v>
      </c>
      <c r="H2202" s="75" t="s">
        <v>3006</v>
      </c>
      <c r="I2202" s="75" t="s">
        <v>2492</v>
      </c>
      <c r="K2202" s="75" t="s">
        <v>2493</v>
      </c>
      <c r="L2202" s="75">
        <v>1448</v>
      </c>
      <c r="M2202" s="75">
        <v>800</v>
      </c>
      <c r="N2202" s="75">
        <v>1300</v>
      </c>
      <c r="O2202" s="75" t="s">
        <v>3137</v>
      </c>
      <c r="Q2202" s="75" t="s">
        <v>1259</v>
      </c>
      <c r="R2202" s="75" t="s">
        <v>2449</v>
      </c>
      <c r="T2202" s="75">
        <v>3999.58</v>
      </c>
      <c r="U2202" s="75">
        <v>15</v>
      </c>
      <c r="V2202" s="75">
        <v>45383</v>
      </c>
      <c r="W2202" s="75">
        <v>45930</v>
      </c>
      <c r="X2202" s="75" t="s">
        <v>2495</v>
      </c>
      <c r="AC2202" s="75" t="s">
        <v>2493</v>
      </c>
      <c r="AD2202" s="75" t="s">
        <v>1264</v>
      </c>
      <c r="AE2202" s="75">
        <v>44669</v>
      </c>
      <c r="AF2202" s="75" t="s">
        <v>3824</v>
      </c>
      <c r="AG2202" s="75">
        <v>0.22</v>
      </c>
      <c r="AH2202" s="75">
        <v>0.22</v>
      </c>
      <c r="AI2202" s="75">
        <v>0.18</v>
      </c>
      <c r="AJ2202" s="75" t="s">
        <v>1267</v>
      </c>
      <c r="AK2202" s="75">
        <v>261.77</v>
      </c>
      <c r="AL2202" s="75">
        <v>0.89800000000000002</v>
      </c>
      <c r="AN2202" s="75">
        <v>17</v>
      </c>
      <c r="AO2202" s="75" t="s">
        <v>1266</v>
      </c>
      <c r="AP2202" s="75" t="s">
        <v>1267</v>
      </c>
      <c r="AQ2202" s="75" t="s">
        <v>1261</v>
      </c>
      <c r="AR2202" s="75" t="s">
        <v>1267</v>
      </c>
    </row>
    <row r="2203" spans="1:44" x14ac:dyDescent="0.25">
      <c r="A2203" s="75" t="s">
        <v>3876</v>
      </c>
      <c r="B2203" s="75" t="s">
        <v>1269</v>
      </c>
      <c r="C2203" s="75" t="s">
        <v>2871</v>
      </c>
      <c r="D2203" s="75" t="s">
        <v>34</v>
      </c>
      <c r="E2203" s="75" t="s">
        <v>22</v>
      </c>
      <c r="F2203" s="75" t="s">
        <v>45</v>
      </c>
      <c r="G2203" s="75" t="s">
        <v>324</v>
      </c>
      <c r="H2203" s="75" t="s">
        <v>3006</v>
      </c>
      <c r="I2203" s="75" t="s">
        <v>2492</v>
      </c>
      <c r="K2203" s="75" t="s">
        <v>2493</v>
      </c>
      <c r="L2203" s="75">
        <v>1448</v>
      </c>
      <c r="M2203" s="75">
        <v>800</v>
      </c>
      <c r="N2203" s="75">
        <v>1300</v>
      </c>
      <c r="O2203" s="75" t="s">
        <v>3137</v>
      </c>
      <c r="Q2203" s="75" t="s">
        <v>1259</v>
      </c>
      <c r="R2203" s="75" t="s">
        <v>2449</v>
      </c>
      <c r="T2203" s="75">
        <v>3999.58</v>
      </c>
      <c r="U2203" s="75">
        <v>15</v>
      </c>
      <c r="V2203" s="75">
        <v>45383</v>
      </c>
      <c r="W2203" s="75">
        <v>45930</v>
      </c>
      <c r="X2203" s="75" t="s">
        <v>2495</v>
      </c>
      <c r="AC2203" s="75" t="s">
        <v>2493</v>
      </c>
      <c r="AD2203" s="75" t="s">
        <v>1264</v>
      </c>
      <c r="AE2203" s="75">
        <v>44669</v>
      </c>
      <c r="AF2203" s="75" t="s">
        <v>3824</v>
      </c>
      <c r="AG2203" s="75">
        <v>0.21</v>
      </c>
      <c r="AH2203" s="75">
        <v>0.21</v>
      </c>
      <c r="AI2203" s="75">
        <v>0.18</v>
      </c>
      <c r="AJ2203" s="75" t="s">
        <v>1267</v>
      </c>
      <c r="AK2203" s="75">
        <v>262.33</v>
      </c>
      <c r="AL2203" s="75">
        <v>0.89733333333333343</v>
      </c>
      <c r="AN2203" s="75">
        <v>17</v>
      </c>
      <c r="AO2203" s="75" t="s">
        <v>1266</v>
      </c>
      <c r="AP2203" s="75" t="s">
        <v>1267</v>
      </c>
      <c r="AQ2203" s="75" t="s">
        <v>1261</v>
      </c>
      <c r="AR2203" s="75" t="s">
        <v>1267</v>
      </c>
    </row>
    <row r="2204" spans="1:44" x14ac:dyDescent="0.25">
      <c r="A2204" s="75" t="s">
        <v>3877</v>
      </c>
      <c r="B2204" s="75" t="s">
        <v>1269</v>
      </c>
      <c r="C2204" s="75" t="s">
        <v>2879</v>
      </c>
      <c r="D2204" s="75" t="s">
        <v>34</v>
      </c>
      <c r="E2204" s="75" t="s">
        <v>22</v>
      </c>
      <c r="F2204" s="75" t="s">
        <v>45</v>
      </c>
      <c r="G2204" s="75" t="s">
        <v>324</v>
      </c>
      <c r="H2204" s="75" t="s">
        <v>3006</v>
      </c>
      <c r="I2204" s="75" t="s">
        <v>2492</v>
      </c>
      <c r="K2204" s="75" t="s">
        <v>2493</v>
      </c>
      <c r="L2204" s="75">
        <v>1448</v>
      </c>
      <c r="M2204" s="75">
        <v>800</v>
      </c>
      <c r="N2204" s="75">
        <v>1300</v>
      </c>
      <c r="O2204" s="75" t="s">
        <v>3137</v>
      </c>
      <c r="Q2204" s="75" t="s">
        <v>1259</v>
      </c>
      <c r="R2204" s="75" t="s">
        <v>2449</v>
      </c>
      <c r="T2204" s="75">
        <v>3999.58</v>
      </c>
      <c r="U2204" s="75">
        <v>15</v>
      </c>
      <c r="V2204" s="75">
        <v>45383</v>
      </c>
      <c r="W2204" s="75">
        <v>45930</v>
      </c>
      <c r="X2204" s="75" t="s">
        <v>2495</v>
      </c>
      <c r="AC2204" s="75" t="s">
        <v>2493</v>
      </c>
      <c r="AD2204" s="75" t="s">
        <v>1264</v>
      </c>
      <c r="AE2204" s="75">
        <v>44669</v>
      </c>
      <c r="AF2204" s="75" t="s">
        <v>3824</v>
      </c>
      <c r="AG2204" s="75">
        <v>0.21</v>
      </c>
      <c r="AH2204" s="75">
        <v>0.21</v>
      </c>
      <c r="AI2204" s="75">
        <v>0.18</v>
      </c>
      <c r="AJ2204" s="75" t="s">
        <v>1267</v>
      </c>
      <c r="AK2204" s="75">
        <v>262.33</v>
      </c>
      <c r="AL2204" s="75">
        <v>0.89733333333333343</v>
      </c>
      <c r="AN2204" s="75">
        <v>17</v>
      </c>
      <c r="AO2204" s="75" t="s">
        <v>1266</v>
      </c>
      <c r="AP2204" s="75" t="s">
        <v>1267</v>
      </c>
      <c r="AQ2204" s="75" t="s">
        <v>1261</v>
      </c>
      <c r="AR2204" s="75" t="s">
        <v>1267</v>
      </c>
    </row>
    <row r="2205" spans="1:44" x14ac:dyDescent="0.25">
      <c r="A2205" s="75" t="s">
        <v>3878</v>
      </c>
      <c r="B2205" s="75" t="s">
        <v>1269</v>
      </c>
      <c r="C2205" s="75" t="s">
        <v>2881</v>
      </c>
      <c r="D2205" s="75" t="s">
        <v>34</v>
      </c>
      <c r="E2205" s="75" t="s">
        <v>22</v>
      </c>
      <c r="F2205" s="75" t="s">
        <v>45</v>
      </c>
      <c r="G2205" s="75" t="s">
        <v>324</v>
      </c>
      <c r="H2205" s="75" t="s">
        <v>3006</v>
      </c>
      <c r="I2205" s="75" t="s">
        <v>2492</v>
      </c>
      <c r="K2205" s="75" t="s">
        <v>2493</v>
      </c>
      <c r="L2205" s="75">
        <v>1448</v>
      </c>
      <c r="M2205" s="75">
        <v>800</v>
      </c>
      <c r="N2205" s="75">
        <v>1300</v>
      </c>
      <c r="O2205" s="75" t="s">
        <v>3137</v>
      </c>
      <c r="Q2205" s="75" t="s">
        <v>1259</v>
      </c>
      <c r="R2205" s="75" t="s">
        <v>2449</v>
      </c>
      <c r="T2205" s="75">
        <v>3999.58</v>
      </c>
      <c r="U2205" s="75">
        <v>15</v>
      </c>
      <c r="V2205" s="75">
        <v>45383</v>
      </c>
      <c r="W2205" s="75">
        <v>45930</v>
      </c>
      <c r="X2205" s="75" t="s">
        <v>2495</v>
      </c>
      <c r="AC2205" s="75" t="s">
        <v>2493</v>
      </c>
      <c r="AD2205" s="75" t="s">
        <v>1264</v>
      </c>
      <c r="AE2205" s="75">
        <v>44669</v>
      </c>
      <c r="AF2205" s="75" t="s">
        <v>3824</v>
      </c>
      <c r="AG2205" s="75">
        <v>0.21</v>
      </c>
      <c r="AH2205" s="75">
        <v>0.21</v>
      </c>
      <c r="AI2205" s="75">
        <v>0.18</v>
      </c>
      <c r="AJ2205" s="75" t="s">
        <v>1267</v>
      </c>
      <c r="AK2205" s="75">
        <v>262.33</v>
      </c>
      <c r="AL2205" s="75">
        <v>0.89733333333333343</v>
      </c>
      <c r="AN2205" s="75">
        <v>17</v>
      </c>
      <c r="AO2205" s="75" t="s">
        <v>1266</v>
      </c>
      <c r="AP2205" s="75" t="s">
        <v>1267</v>
      </c>
      <c r="AQ2205" s="75" t="s">
        <v>1261</v>
      </c>
      <c r="AR2205" s="75" t="s">
        <v>1267</v>
      </c>
    </row>
    <row r="2206" spans="1:44" x14ac:dyDescent="0.25">
      <c r="A2206" s="75" t="s">
        <v>3879</v>
      </c>
      <c r="B2206" s="75" t="s">
        <v>1271</v>
      </c>
      <c r="C2206" s="75" t="s">
        <v>2871</v>
      </c>
      <c r="D2206" s="75" t="s">
        <v>34</v>
      </c>
      <c r="E2206" s="75" t="s">
        <v>22</v>
      </c>
      <c r="F2206" s="75" t="s">
        <v>45</v>
      </c>
      <c r="G2206" s="75" t="s">
        <v>324</v>
      </c>
      <c r="H2206" s="75" t="s">
        <v>3006</v>
      </c>
      <c r="I2206" s="75" t="s">
        <v>2492</v>
      </c>
      <c r="K2206" s="75" t="s">
        <v>2493</v>
      </c>
      <c r="L2206" s="75">
        <v>1448</v>
      </c>
      <c r="M2206" s="75">
        <v>800</v>
      </c>
      <c r="N2206" s="75">
        <v>1300</v>
      </c>
      <c r="O2206" s="75" t="s">
        <v>3137</v>
      </c>
      <c r="Q2206" s="75" t="s">
        <v>1259</v>
      </c>
      <c r="R2206" s="75" t="s">
        <v>2449</v>
      </c>
      <c r="T2206" s="75">
        <v>3999.58</v>
      </c>
      <c r="U2206" s="75">
        <v>15</v>
      </c>
      <c r="V2206" s="75">
        <v>45383</v>
      </c>
      <c r="W2206" s="75">
        <v>45930</v>
      </c>
      <c r="X2206" s="75" t="s">
        <v>2495</v>
      </c>
      <c r="AC2206" s="75" t="s">
        <v>2493</v>
      </c>
      <c r="AD2206" s="75" t="s">
        <v>1264</v>
      </c>
      <c r="AE2206" s="75">
        <v>44669</v>
      </c>
      <c r="AF2206" s="75" t="s">
        <v>3824</v>
      </c>
      <c r="AG2206" s="75">
        <v>0.19</v>
      </c>
      <c r="AH2206" s="75">
        <v>0.19</v>
      </c>
      <c r="AI2206" s="75">
        <v>0.17</v>
      </c>
      <c r="AJ2206" s="75" t="s">
        <v>1267</v>
      </c>
      <c r="AK2206" s="75">
        <v>264.04000000000002</v>
      </c>
      <c r="AL2206" s="75">
        <v>0.89733333333333343</v>
      </c>
      <c r="AN2206" s="75">
        <v>17</v>
      </c>
      <c r="AO2206" s="75" t="s">
        <v>1266</v>
      </c>
      <c r="AP2206" s="75" t="s">
        <v>1267</v>
      </c>
      <c r="AQ2206" s="75" t="s">
        <v>1261</v>
      </c>
      <c r="AR2206" s="75" t="s">
        <v>1267</v>
      </c>
    </row>
    <row r="2207" spans="1:44" x14ac:dyDescent="0.25">
      <c r="A2207" s="75" t="s">
        <v>3880</v>
      </c>
      <c r="B2207" s="75" t="s">
        <v>1271</v>
      </c>
      <c r="C2207" s="75" t="s">
        <v>2879</v>
      </c>
      <c r="D2207" s="75" t="s">
        <v>34</v>
      </c>
      <c r="E2207" s="75" t="s">
        <v>22</v>
      </c>
      <c r="F2207" s="75" t="s">
        <v>45</v>
      </c>
      <c r="G2207" s="75" t="s">
        <v>324</v>
      </c>
      <c r="H2207" s="75" t="s">
        <v>3006</v>
      </c>
      <c r="I2207" s="75" t="s">
        <v>2492</v>
      </c>
      <c r="K2207" s="75" t="s">
        <v>2493</v>
      </c>
      <c r="L2207" s="75">
        <v>1448</v>
      </c>
      <c r="M2207" s="75">
        <v>800</v>
      </c>
      <c r="N2207" s="75">
        <v>1300</v>
      </c>
      <c r="O2207" s="75" t="s">
        <v>3137</v>
      </c>
      <c r="Q2207" s="75" t="s">
        <v>1259</v>
      </c>
      <c r="R2207" s="75" t="s">
        <v>2449</v>
      </c>
      <c r="T2207" s="75">
        <v>3999.58</v>
      </c>
      <c r="U2207" s="75">
        <v>15</v>
      </c>
      <c r="V2207" s="75">
        <v>45383</v>
      </c>
      <c r="W2207" s="75">
        <v>45930</v>
      </c>
      <c r="X2207" s="75" t="s">
        <v>2495</v>
      </c>
      <c r="AC2207" s="75" t="s">
        <v>2493</v>
      </c>
      <c r="AD2207" s="75" t="s">
        <v>1264</v>
      </c>
      <c r="AE2207" s="75">
        <v>44669</v>
      </c>
      <c r="AF2207" s="75" t="s">
        <v>3824</v>
      </c>
      <c r="AG2207" s="75">
        <v>0.19</v>
      </c>
      <c r="AH2207" s="75">
        <v>0.19</v>
      </c>
      <c r="AI2207" s="75">
        <v>0.17</v>
      </c>
      <c r="AJ2207" s="75" t="s">
        <v>1267</v>
      </c>
      <c r="AK2207" s="75">
        <v>264.04000000000002</v>
      </c>
      <c r="AL2207" s="75">
        <v>0.89733333333333343</v>
      </c>
      <c r="AN2207" s="75">
        <v>17</v>
      </c>
      <c r="AO2207" s="75" t="s">
        <v>1266</v>
      </c>
      <c r="AP2207" s="75" t="s">
        <v>1267</v>
      </c>
      <c r="AQ2207" s="75" t="s">
        <v>1261</v>
      </c>
      <c r="AR2207" s="75" t="s">
        <v>1267</v>
      </c>
    </row>
    <row r="2208" spans="1:44" x14ac:dyDescent="0.25">
      <c r="A2208" s="75" t="s">
        <v>3881</v>
      </c>
      <c r="B2208" s="75" t="s">
        <v>1271</v>
      </c>
      <c r="C2208" s="75" t="s">
        <v>2881</v>
      </c>
      <c r="D2208" s="75" t="s">
        <v>34</v>
      </c>
      <c r="E2208" s="75" t="s">
        <v>22</v>
      </c>
      <c r="F2208" s="75" t="s">
        <v>45</v>
      </c>
      <c r="G2208" s="75" t="s">
        <v>324</v>
      </c>
      <c r="H2208" s="75" t="s">
        <v>3006</v>
      </c>
      <c r="I2208" s="75" t="s">
        <v>2492</v>
      </c>
      <c r="K2208" s="75" t="s">
        <v>2493</v>
      </c>
      <c r="L2208" s="75">
        <v>1448</v>
      </c>
      <c r="M2208" s="75">
        <v>800</v>
      </c>
      <c r="N2208" s="75">
        <v>1300</v>
      </c>
      <c r="O2208" s="75" t="s">
        <v>3137</v>
      </c>
      <c r="Q2208" s="75" t="s">
        <v>1259</v>
      </c>
      <c r="R2208" s="75" t="s">
        <v>2449</v>
      </c>
      <c r="T2208" s="75">
        <v>3999.58</v>
      </c>
      <c r="U2208" s="75">
        <v>15</v>
      </c>
      <c r="V2208" s="75">
        <v>45383</v>
      </c>
      <c r="W2208" s="75">
        <v>45930</v>
      </c>
      <c r="X2208" s="75" t="s">
        <v>2495</v>
      </c>
      <c r="AC2208" s="75" t="s">
        <v>2493</v>
      </c>
      <c r="AD2208" s="75" t="s">
        <v>1264</v>
      </c>
      <c r="AE2208" s="75">
        <v>44669</v>
      </c>
      <c r="AF2208" s="75" t="s">
        <v>3824</v>
      </c>
      <c r="AG2208" s="75">
        <v>0.19</v>
      </c>
      <c r="AH2208" s="75">
        <v>0.19</v>
      </c>
      <c r="AI2208" s="75">
        <v>0.17</v>
      </c>
      <c r="AJ2208" s="75" t="s">
        <v>1267</v>
      </c>
      <c r="AK2208" s="75">
        <v>264.04000000000002</v>
      </c>
      <c r="AL2208" s="75">
        <v>0.89733333333333343</v>
      </c>
      <c r="AN2208" s="75">
        <v>17</v>
      </c>
      <c r="AO2208" s="75" t="s">
        <v>1266</v>
      </c>
      <c r="AP2208" s="75" t="s">
        <v>1267</v>
      </c>
      <c r="AQ2208" s="75" t="s">
        <v>1261</v>
      </c>
      <c r="AR2208" s="75" t="s">
        <v>1267</v>
      </c>
    </row>
    <row r="2209" spans="1:44" x14ac:dyDescent="0.25">
      <c r="A2209" s="75" t="s">
        <v>3882</v>
      </c>
      <c r="B2209" s="75" t="s">
        <v>1273</v>
      </c>
      <c r="C2209" s="75" t="s">
        <v>1257</v>
      </c>
      <c r="D2209" s="75" t="s">
        <v>34</v>
      </c>
      <c r="E2209" s="75" t="s">
        <v>61</v>
      </c>
      <c r="F2209" s="75" t="s">
        <v>131</v>
      </c>
      <c r="G2209" s="75" t="s">
        <v>3306</v>
      </c>
      <c r="H2209" s="75" t="s">
        <v>2358</v>
      </c>
      <c r="I2209" s="75" t="s">
        <v>3307</v>
      </c>
      <c r="J2209" s="75" t="s">
        <v>3308</v>
      </c>
      <c r="K2209" s="75" t="s">
        <v>3783</v>
      </c>
      <c r="L2209" s="75">
        <v>28.17</v>
      </c>
      <c r="M2209" s="75">
        <v>15</v>
      </c>
      <c r="N2209" s="75">
        <v>25.27</v>
      </c>
      <c r="O2209" s="75" t="s">
        <v>3883</v>
      </c>
      <c r="Q2209" s="75" t="s">
        <v>1321</v>
      </c>
      <c r="R2209" s="75" t="s">
        <v>2024</v>
      </c>
      <c r="S2209" s="75" t="s">
        <v>3783</v>
      </c>
      <c r="T2209" s="75">
        <v>18.3</v>
      </c>
      <c r="U2209" s="75">
        <v>10</v>
      </c>
      <c r="V2209" s="75">
        <v>45200</v>
      </c>
      <c r="W2209" s="75">
        <v>45930</v>
      </c>
      <c r="X2209" s="75" t="s">
        <v>4342</v>
      </c>
      <c r="AD2209" s="75" t="s">
        <v>1264</v>
      </c>
      <c r="AE2209" s="75">
        <v>45167</v>
      </c>
      <c r="AF2209" s="75" t="s">
        <v>3310</v>
      </c>
      <c r="AG2209" s="75">
        <v>4.5919999999999997E-3</v>
      </c>
      <c r="AH2209" s="75">
        <v>0</v>
      </c>
      <c r="AI2209" s="75">
        <v>2.2400000000000002</v>
      </c>
      <c r="AJ2209" s="75" t="s">
        <v>26</v>
      </c>
      <c r="AK2209" s="75">
        <v>-82.55</v>
      </c>
      <c r="AL2209" s="75">
        <v>3.5999999999999997E-2</v>
      </c>
      <c r="AN2209" s="75">
        <v>2</v>
      </c>
      <c r="AO2209" s="75" t="s">
        <v>1266</v>
      </c>
      <c r="AP2209" s="75" t="s">
        <v>1267</v>
      </c>
      <c r="AQ2209" s="75" t="s">
        <v>1261</v>
      </c>
      <c r="AR2209" s="75" t="s">
        <v>1267</v>
      </c>
    </row>
    <row r="2210" spans="1:44" x14ac:dyDescent="0.25">
      <c r="A2210" s="75" t="s">
        <v>3884</v>
      </c>
      <c r="B2210" s="75" t="s">
        <v>1273</v>
      </c>
      <c r="C2210" s="75" t="s">
        <v>1257</v>
      </c>
      <c r="D2210" s="75" t="s">
        <v>34</v>
      </c>
      <c r="E2210" s="75" t="s">
        <v>61</v>
      </c>
      <c r="F2210" s="75" t="s">
        <v>131</v>
      </c>
      <c r="G2210" s="75" t="s">
        <v>3306</v>
      </c>
      <c r="H2210" s="75" t="s">
        <v>2358</v>
      </c>
      <c r="I2210" s="75" t="s">
        <v>3307</v>
      </c>
      <c r="J2210" s="75" t="s">
        <v>3312</v>
      </c>
      <c r="K2210" s="75" t="s">
        <v>3783</v>
      </c>
      <c r="L2210" s="75">
        <v>50.1</v>
      </c>
      <c r="M2210" s="75">
        <v>15</v>
      </c>
      <c r="N2210" s="75">
        <v>44.95</v>
      </c>
      <c r="O2210" s="75" t="s">
        <v>3885</v>
      </c>
      <c r="Q2210" s="75" t="s">
        <v>1321</v>
      </c>
      <c r="R2210" s="75" t="s">
        <v>2024</v>
      </c>
      <c r="S2210" s="75" t="s">
        <v>3783</v>
      </c>
      <c r="T2210" s="75">
        <v>18.3</v>
      </c>
      <c r="U2210" s="75">
        <v>10</v>
      </c>
      <c r="V2210" s="75">
        <v>45200</v>
      </c>
      <c r="W2210" s="75">
        <v>45930</v>
      </c>
      <c r="X2210" s="75" t="s">
        <v>4342</v>
      </c>
      <c r="AD2210" s="75" t="s">
        <v>1264</v>
      </c>
      <c r="AE2210" s="75">
        <v>45167</v>
      </c>
      <c r="AF2210" s="75" t="s">
        <v>3310</v>
      </c>
      <c r="AG2210" s="75">
        <v>8.2170000000000003E-3</v>
      </c>
      <c r="AH2210" s="75">
        <v>0.01</v>
      </c>
      <c r="AI2210" s="75">
        <v>2.48</v>
      </c>
      <c r="AJ2210" s="75" t="s">
        <v>26</v>
      </c>
      <c r="AK2210" s="75">
        <v>-46.06</v>
      </c>
      <c r="AL2210" s="75">
        <v>4.7E-2</v>
      </c>
      <c r="AN2210" s="75">
        <v>2</v>
      </c>
      <c r="AO2210" s="75" t="s">
        <v>1266</v>
      </c>
      <c r="AP2210" s="75" t="s">
        <v>1267</v>
      </c>
      <c r="AQ2210" s="75" t="s">
        <v>1261</v>
      </c>
      <c r="AR2210" s="75" t="s">
        <v>1267</v>
      </c>
    </row>
  </sheetData>
  <autoFilter ref="A2:AT2210" xr:uid="{7D306DB3-D5D6-4436-A69A-D82B1C1C4288}"/>
  <mergeCells count="1">
    <mergeCell ref="A1:L1"/>
  </mergeCells>
  <dataValidations count="3">
    <dataValidation type="list" allowBlank="1" showInputMessage="1" showErrorMessage="1" sqref="D2" xr:uid="{0A87364F-8D85-469C-9519-99814ECA4773}">
      <formula1>"Residential, Commercial, Agricultural, Industrial"</formula1>
    </dataValidation>
    <dataValidation type="list" allowBlank="1" showInputMessage="1" showErrorMessage="1" sqref="R2" xr:uid="{8A5D05EE-2E09-43EB-ABEC-276F50D7198E}">
      <formula1>Res_BldgTypes</formula1>
    </dataValidation>
    <dataValidation type="list" allowBlank="1" showInputMessage="1" showErrorMessage="1" errorTitle="Heating Zone Value ERROR!" error="You have entered an invalid Heating Zone." promptTitle="Heating Zone Values" prompt="Using the drop down selection; select the appropriate value." sqref="N352 N952 W352:AR352 P952:U952 P352:U352 W952:AR952 B952:L952 B352:L352" xr:uid="{D9586601-F2C0-4F47-9145-595D0A803BB7}">
      <formula1>Heating_Zone</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49E24-D724-4D33-90CF-78ECCCE30243}">
  <sheetPr>
    <tabColor rgb="FF92D050"/>
  </sheetPr>
  <dimension ref="A1:M2524"/>
  <sheetViews>
    <sheetView zoomScale="160" zoomScaleNormal="160" workbookViewId="0">
      <selection activeCell="J3" sqref="J3"/>
    </sheetView>
  </sheetViews>
  <sheetFormatPr defaultRowHeight="15" x14ac:dyDescent="0.25"/>
  <cols>
    <col min="1" max="1" width="13.28515625" bestFit="1" customWidth="1"/>
    <col min="2" max="2" width="14" bestFit="1" customWidth="1"/>
    <col min="3" max="3" width="16.28515625" bestFit="1" customWidth="1"/>
    <col min="4" max="4" width="11.28515625" bestFit="1" customWidth="1"/>
    <col min="5" max="5" width="8" bestFit="1" customWidth="1"/>
    <col min="6" max="6" width="20.42578125" bestFit="1" customWidth="1"/>
    <col min="7" max="7" width="32.7109375" bestFit="1" customWidth="1"/>
    <col min="8" max="8" width="32.7109375" customWidth="1"/>
    <col min="9" max="9" width="12" bestFit="1" customWidth="1"/>
    <col min="10" max="10" width="16.28515625" customWidth="1"/>
    <col min="11" max="11" width="11.7109375" bestFit="1" customWidth="1"/>
    <col min="12" max="12" width="11.140625" bestFit="1" customWidth="1"/>
    <col min="13" max="13" width="12.28515625" bestFit="1" customWidth="1"/>
  </cols>
  <sheetData>
    <row r="1" spans="1:13" x14ac:dyDescent="0.25">
      <c r="B1">
        <v>2</v>
      </c>
      <c r="C1">
        <v>3</v>
      </c>
      <c r="D1">
        <v>4</v>
      </c>
      <c r="E1">
        <v>5</v>
      </c>
      <c r="F1">
        <v>6</v>
      </c>
      <c r="G1">
        <v>7</v>
      </c>
      <c r="H1">
        <v>14</v>
      </c>
      <c r="I1">
        <v>12</v>
      </c>
      <c r="J1">
        <v>20</v>
      </c>
      <c r="K1">
        <v>21</v>
      </c>
    </row>
    <row r="2" spans="1:13" x14ac:dyDescent="0.25">
      <c r="A2" t="s">
        <v>4699</v>
      </c>
      <c r="B2" t="s">
        <v>4700</v>
      </c>
      <c r="C2" t="s">
        <v>4701</v>
      </c>
      <c r="D2" t="s">
        <v>3</v>
      </c>
      <c r="E2" t="s">
        <v>4</v>
      </c>
      <c r="F2" t="s">
        <v>5</v>
      </c>
      <c r="G2" t="s">
        <v>1187</v>
      </c>
      <c r="H2" t="s">
        <v>5049</v>
      </c>
      <c r="I2" t="s">
        <v>4702</v>
      </c>
      <c r="J2" t="s">
        <v>1192</v>
      </c>
      <c r="K2" t="s">
        <v>4703</v>
      </c>
      <c r="L2" t="s">
        <v>5043</v>
      </c>
      <c r="M2" t="s">
        <v>5044</v>
      </c>
    </row>
    <row r="3" spans="1:13" x14ac:dyDescent="0.25">
      <c r="A3" s="13" t="s">
        <v>1255</v>
      </c>
      <c r="B3" t="str">
        <f>VLOOKUP($A3,'UES Measure List Oct 2026'!$A$3:$AR$2210,B$1,FALSE)</f>
        <v>Heating Zone 1</v>
      </c>
      <c r="C3" t="str">
        <f>VLOOKUP($A3,'UES Measure List Oct 2026'!$A$3:$AR$2210,C$1,FALSE)</f>
        <v>All Cooling Zones</v>
      </c>
      <c r="D3" t="str">
        <f>VLOOKUP($A3,'UES Measure List Oct 2026'!$A$3:$AR$2210,D$1,FALSE)</f>
        <v>Agricultural</v>
      </c>
      <c r="E3" t="str">
        <f>VLOOKUP($A3,'UES Measure List Oct 2026'!$A$3:$AR$2210,E$1,FALSE)</f>
        <v>HVAC</v>
      </c>
      <c r="F3" t="str">
        <f>VLOOKUP($A3,'UES Measure List Oct 2026'!$A$3:$AR$2210,F$1,FALSE)</f>
        <v>HVAC System Controls</v>
      </c>
      <c r="G3" t="str">
        <f>VLOOKUP($A3,'UES Measure List Oct 2026'!$A$3:$AR$2210,G$1,FALSE)</f>
        <v>Thermostatically Controlled Outlets</v>
      </c>
      <c r="H3">
        <f>VLOOKUP($A3,'UES Measure List Oct 2026'!$A$3:$AR$2210,H$1,FALSE)</f>
        <v>796</v>
      </c>
      <c r="I3">
        <f>VLOOKUP($A3,'UES Measure List Oct 2026'!$A$3:$AR$2210,I$1,FALSE)</f>
        <v>888.25172415339284</v>
      </c>
      <c r="J3">
        <f>VLOOKUP($A3,'UES Measure List Oct 2026'!$A$3:$AR$2210,J$1,FALSE)</f>
        <v>21</v>
      </c>
      <c r="K3">
        <f>VLOOKUP($A3,'UES Measure List Oct 2026'!$A$3:$AR$2210,K$1,FALSE)</f>
        <v>2</v>
      </c>
      <c r="L3" s="71" t="s">
        <v>93</v>
      </c>
      <c r="M3">
        <f>INDEX('Results 2016$'!$B$3:$AT$352,MATCH(L3,'Results 2016$'!$A$3:$A$352,0),MATCH(K3,'Results 2016$'!$B$2:$AT$2,0))</f>
        <v>0.13737406338659797</v>
      </c>
    </row>
    <row r="4" spans="1:13" x14ac:dyDescent="0.25">
      <c r="A4" s="13" t="s">
        <v>1268</v>
      </c>
      <c r="B4" t="str">
        <f>VLOOKUP($A4,'UES Measure List Oct 2026'!$A$3:$AR$2210,B$1,FALSE)</f>
        <v>Heating Zone 2</v>
      </c>
      <c r="C4" t="str">
        <f>VLOOKUP($A4,'UES Measure List Oct 2026'!$A$3:$AR$2210,C$1,FALSE)</f>
        <v>All Cooling Zones</v>
      </c>
      <c r="D4" t="str">
        <f>VLOOKUP($A4,'UES Measure List Oct 2026'!$A$3:$AR$2210,D$1,FALSE)</f>
        <v>Agricultural</v>
      </c>
      <c r="E4" t="str">
        <f>VLOOKUP($A4,'UES Measure List Oct 2026'!$A$3:$AR$2210,E$1,FALSE)</f>
        <v>HVAC</v>
      </c>
      <c r="F4" t="str">
        <f>VLOOKUP($A4,'UES Measure List Oct 2026'!$A$3:$AR$2210,F$1,FALSE)</f>
        <v>HVAC System Controls</v>
      </c>
      <c r="G4" t="str">
        <f>VLOOKUP($A4,'UES Measure List Oct 2026'!$A$3:$AR$2210,G$1,FALSE)</f>
        <v>Thermostatically Controlled Outlets</v>
      </c>
      <c r="H4">
        <f>VLOOKUP($A4,'UES Measure List Oct 2026'!$A$3:$AR$2210,H$1,FALSE)</f>
        <v>756.75</v>
      </c>
      <c r="I4">
        <f>VLOOKUP($A4,'UES Measure List Oct 2026'!$A$3:$AR$2210,I$1,FALSE)</f>
        <v>841.50454949308403</v>
      </c>
      <c r="J4">
        <f>VLOOKUP($A4,'UES Measure List Oct 2026'!$A$3:$AR$2210,J$1,FALSE)</f>
        <v>21</v>
      </c>
      <c r="K4">
        <f>VLOOKUP($A4,'UES Measure List Oct 2026'!$A$3:$AR$2210,K$1,FALSE)</f>
        <v>2</v>
      </c>
      <c r="L4" s="71" t="s">
        <v>93</v>
      </c>
      <c r="M4">
        <f>INDEX('Results 2016$'!$B$3:$AT$352,MATCH(L4,'Results 2016$'!$A$3:$A$352,0),MATCH(K4,'Results 2016$'!$B$2:$AT$2,0))</f>
        <v>0.13737406338659797</v>
      </c>
    </row>
    <row r="5" spans="1:13" x14ac:dyDescent="0.25">
      <c r="A5" s="14" t="s">
        <v>1270</v>
      </c>
      <c r="B5" t="str">
        <f>VLOOKUP($A5,'UES Measure List Oct 2026'!$A$3:$AR$2210,B$1,FALSE)</f>
        <v>Heating Zone 3</v>
      </c>
      <c r="C5" t="str">
        <f>VLOOKUP($A5,'UES Measure List Oct 2026'!$A$3:$AR$2210,C$1,FALSE)</f>
        <v>All Cooling Zones</v>
      </c>
      <c r="D5" t="str">
        <f>VLOOKUP($A5,'UES Measure List Oct 2026'!$A$3:$AR$2210,D$1,FALSE)</f>
        <v>Agricultural</v>
      </c>
      <c r="E5" t="str">
        <f>VLOOKUP($A5,'UES Measure List Oct 2026'!$A$3:$AR$2210,E$1,FALSE)</f>
        <v>HVAC</v>
      </c>
      <c r="F5" t="str">
        <f>VLOOKUP($A5,'UES Measure List Oct 2026'!$A$3:$AR$2210,F$1,FALSE)</f>
        <v>HVAC System Controls</v>
      </c>
      <c r="G5" t="str">
        <f>VLOOKUP($A5,'UES Measure List Oct 2026'!$A$3:$AR$2210,G$1,FALSE)</f>
        <v>Thermostatically Controlled Outlets</v>
      </c>
      <c r="H5">
        <f>VLOOKUP($A5,'UES Measure List Oct 2026'!$A$3:$AR$2210,H$1,FALSE)</f>
        <v>495.75</v>
      </c>
      <c r="I5">
        <f>VLOOKUP($A5,'UES Measure List Oct 2026'!$A$3:$AR$2210,I$1,FALSE)</f>
        <v>551.34935332619875</v>
      </c>
      <c r="J5">
        <f>VLOOKUP($A5,'UES Measure List Oct 2026'!$A$3:$AR$2210,J$1,FALSE)</f>
        <v>21</v>
      </c>
      <c r="K5">
        <f>VLOOKUP($A5,'UES Measure List Oct 2026'!$A$3:$AR$2210,K$1,FALSE)</f>
        <v>2</v>
      </c>
      <c r="L5" s="71" t="s">
        <v>93</v>
      </c>
      <c r="M5">
        <f>INDEX('Results 2016$'!$B$3:$AT$352,MATCH(L5,'Results 2016$'!$A$3:$A$352,0),MATCH(K5,'Results 2016$'!$B$2:$AT$2,0))</f>
        <v>0.13737406338659797</v>
      </c>
    </row>
    <row r="6" spans="1:13" x14ac:dyDescent="0.25">
      <c r="A6" s="13" t="s">
        <v>1272</v>
      </c>
      <c r="B6" t="str">
        <f>VLOOKUP($A6,'UES Measure List Oct 2026'!$A$3:$AR$2210,B$1,FALSE)</f>
        <v>All Heating Zones</v>
      </c>
      <c r="C6" t="str">
        <f>VLOOKUP($A6,'UES Measure List Oct 2026'!$A$3:$AR$2210,C$1,FALSE)</f>
        <v>All Cooling Zones</v>
      </c>
      <c r="D6" t="str">
        <f>VLOOKUP($A6,'UES Measure List Oct 2026'!$A$3:$AR$2210,D$1,FALSE)</f>
        <v>Agricultural</v>
      </c>
      <c r="E6" t="str">
        <f>VLOOKUP($A6,'UES Measure List Oct 2026'!$A$3:$AR$2210,E$1,FALSE)</f>
        <v>Irrigation</v>
      </c>
      <c r="F6" t="str">
        <f>VLOOKUP($A6,'UES Measure List Oct 2026'!$A$3:$AR$2210,F$1,FALSE)</f>
        <v>Hardware</v>
      </c>
      <c r="G6" t="str">
        <f>VLOOKUP($A6,'UES Measure List Oct 2026'!$A$3:$AR$2210,G$1,FALSE)</f>
        <v>Gasket Replacement</v>
      </c>
      <c r="H6">
        <f>VLOOKUP($A6,'UES Measure List Oct 2026'!$A$3:$AR$2210,H$1,FALSE)</f>
        <v>11.88804225773781</v>
      </c>
      <c r="I6">
        <f>VLOOKUP($A6,'UES Measure List Oct 2026'!$A$3:$AR$2210,I$1,FALSE)</f>
        <v>13.114978549180412</v>
      </c>
      <c r="J6">
        <f>VLOOKUP($A6,'UES Measure List Oct 2026'!$A$3:$AR$2210,J$1,FALSE)</f>
        <v>6.3348195833729264</v>
      </c>
      <c r="K6">
        <f>VLOOKUP($A6,'UES Measure List Oct 2026'!$A$3:$AR$2210,K$1,FALSE)</f>
        <v>5</v>
      </c>
      <c r="L6" s="71" t="s">
        <v>93</v>
      </c>
      <c r="M6">
        <f>INDEX('Results 2016$'!$B$3:$AT$352,MATCH(L6,'Results 2016$'!$A$3:$A$352,0),MATCH(K6,'Results 2016$'!$B$2:$AT$2,0))</f>
        <v>0.29519112583865559</v>
      </c>
    </row>
    <row r="7" spans="1:13" x14ac:dyDescent="0.25">
      <c r="A7" s="13" t="s">
        <v>1280</v>
      </c>
      <c r="B7" t="str">
        <f>VLOOKUP($A7,'UES Measure List Oct 2026'!$A$3:$AR$2210,B$1,FALSE)</f>
        <v>All Heating Zones</v>
      </c>
      <c r="C7" t="str">
        <f>VLOOKUP($A7,'UES Measure List Oct 2026'!$A$3:$AR$2210,C$1,FALSE)</f>
        <v>All Cooling Zones</v>
      </c>
      <c r="D7" t="str">
        <f>VLOOKUP($A7,'UES Measure List Oct 2026'!$A$3:$AR$2210,D$1,FALSE)</f>
        <v>Agricultural</v>
      </c>
      <c r="E7" t="str">
        <f>VLOOKUP($A7,'UES Measure List Oct 2026'!$A$3:$AR$2210,E$1,FALSE)</f>
        <v>Irrigation</v>
      </c>
      <c r="F7" t="str">
        <f>VLOOKUP($A7,'UES Measure List Oct 2026'!$A$3:$AR$2210,F$1,FALSE)</f>
        <v>Hardware</v>
      </c>
      <c r="G7" t="str">
        <f>VLOOKUP($A7,'UES Measure List Oct 2026'!$A$3:$AR$2210,G$1,FALSE)</f>
        <v>Gasket Replacement</v>
      </c>
      <c r="H7">
        <f>VLOOKUP($A7,'UES Measure List Oct 2026'!$A$3:$AR$2210,H$1,FALSE)</f>
        <v>16.188587046319423</v>
      </c>
      <c r="I7">
        <f>VLOOKUP($A7,'UES Measure List Oct 2026'!$A$3:$AR$2210,I$1,FALSE)</f>
        <v>17.859372237327527</v>
      </c>
      <c r="J7">
        <f>VLOOKUP($A7,'UES Measure List Oct 2026'!$A$3:$AR$2210,J$1,FALSE)</f>
        <v>4.410057721984181</v>
      </c>
      <c r="K7">
        <f>VLOOKUP($A7,'UES Measure List Oct 2026'!$A$3:$AR$2210,K$1,FALSE)</f>
        <v>5</v>
      </c>
      <c r="L7" s="71" t="s">
        <v>93</v>
      </c>
      <c r="M7">
        <f>INDEX('Results 2016$'!$B$3:$AT$352,MATCH(L7,'Results 2016$'!$A$3:$A$352,0),MATCH(K7,'Results 2016$'!$B$2:$AT$2,0))</f>
        <v>0.29519112583865559</v>
      </c>
    </row>
    <row r="8" spans="1:13" x14ac:dyDescent="0.25">
      <c r="A8" s="13" t="s">
        <v>1285</v>
      </c>
      <c r="B8" t="str">
        <f>VLOOKUP($A8,'UES Measure List Oct 2026'!$A$3:$AR$2210,B$1,FALSE)</f>
        <v>All Heating Zones</v>
      </c>
      <c r="C8" t="str">
        <f>VLOOKUP($A8,'UES Measure List Oct 2026'!$A$3:$AR$2210,C$1,FALSE)</f>
        <v>All Cooling Zones</v>
      </c>
      <c r="D8" t="str">
        <f>VLOOKUP($A8,'UES Measure List Oct 2026'!$A$3:$AR$2210,D$1,FALSE)</f>
        <v>Agricultural</v>
      </c>
      <c r="E8" t="str">
        <f>VLOOKUP($A8,'UES Measure List Oct 2026'!$A$3:$AR$2210,E$1,FALSE)</f>
        <v>Irrigation</v>
      </c>
      <c r="F8" t="str">
        <f>VLOOKUP($A8,'UES Measure List Oct 2026'!$A$3:$AR$2210,F$1,FALSE)</f>
        <v>Hardware</v>
      </c>
      <c r="G8" t="str">
        <f>VLOOKUP($A8,'UES Measure List Oct 2026'!$A$3:$AR$2210,G$1,FALSE)</f>
        <v>Hub Replacement</v>
      </c>
      <c r="H8">
        <f>VLOOKUP($A8,'UES Measure List Oct 2026'!$A$3:$AR$2210,H$1,FALSE)</f>
        <v>16.188587046319423</v>
      </c>
      <c r="I8">
        <f>VLOOKUP($A8,'UES Measure List Oct 2026'!$A$3:$AR$2210,I$1,FALSE)</f>
        <v>17.859372237327527</v>
      </c>
      <c r="J8">
        <f>VLOOKUP($A8,'UES Measure List Oct 2026'!$A$3:$AR$2210,J$1,FALSE)</f>
        <v>4.410057721984181</v>
      </c>
      <c r="K8">
        <f>VLOOKUP($A8,'UES Measure List Oct 2026'!$A$3:$AR$2210,K$1,FALSE)</f>
        <v>10</v>
      </c>
      <c r="L8" s="71" t="s">
        <v>93</v>
      </c>
      <c r="M8">
        <f>INDEX('Results 2016$'!$B$3:$AT$352,MATCH(L8,'Results 2016$'!$A$3:$A$352,0),MATCH(K8,'Results 2016$'!$B$2:$AT$2,0))</f>
        <v>0.46921264677093277</v>
      </c>
    </row>
    <row r="9" spans="1:13" x14ac:dyDescent="0.25">
      <c r="A9" s="13" t="s">
        <v>1290</v>
      </c>
      <c r="B9" t="str">
        <f>VLOOKUP($A9,'UES Measure List Oct 2026'!$A$3:$AR$2210,B$1,FALSE)</f>
        <v>All Heating Zones</v>
      </c>
      <c r="C9" t="str">
        <f>VLOOKUP($A9,'UES Measure List Oct 2026'!$A$3:$AR$2210,C$1,FALSE)</f>
        <v>All Cooling Zones</v>
      </c>
      <c r="D9" t="str">
        <f>VLOOKUP($A9,'UES Measure List Oct 2026'!$A$3:$AR$2210,D$1,FALSE)</f>
        <v>Agricultural</v>
      </c>
      <c r="E9" t="str">
        <f>VLOOKUP($A9,'UES Measure List Oct 2026'!$A$3:$AR$2210,E$1,FALSE)</f>
        <v>Irrigation</v>
      </c>
      <c r="F9" t="str">
        <f>VLOOKUP($A9,'UES Measure List Oct 2026'!$A$3:$AR$2210,F$1,FALSE)</f>
        <v>Hardware</v>
      </c>
      <c r="G9" t="str">
        <f>VLOOKUP($A9,'UES Measure List Oct 2026'!$A$3:$AR$2210,G$1,FALSE)</f>
        <v>Leveler Rebuild</v>
      </c>
      <c r="H9">
        <f>VLOOKUP($A9,'UES Measure List Oct 2026'!$A$3:$AR$2210,H$1,FALSE)</f>
        <v>4.4009382482861774</v>
      </c>
      <c r="I9">
        <f>VLOOKUP($A9,'UES Measure List Oct 2026'!$A$3:$AR$2210,I$1,FALSE)</f>
        <v>4.8551485157257588</v>
      </c>
      <c r="J9">
        <f>VLOOKUP($A9,'UES Measure List Oct 2026'!$A$3:$AR$2210,J$1,FALSE)</f>
        <v>8.1538723207840693</v>
      </c>
      <c r="K9">
        <f>VLOOKUP($A9,'UES Measure List Oct 2026'!$A$3:$AR$2210,K$1,FALSE)</f>
        <v>4</v>
      </c>
      <c r="L9" s="71" t="s">
        <v>93</v>
      </c>
      <c r="M9">
        <f>INDEX('Results 2016$'!$B$3:$AT$352,MATCH(L9,'Results 2016$'!$A$3:$A$352,0),MATCH(K9,'Results 2016$'!$B$2:$AT$2,0))</f>
        <v>0.24313289583363609</v>
      </c>
    </row>
    <row r="10" spans="1:13" x14ac:dyDescent="0.25">
      <c r="A10" s="13" t="s">
        <v>1294</v>
      </c>
      <c r="B10" t="str">
        <f>VLOOKUP($A10,'UES Measure List Oct 2026'!$A$3:$AR$2210,B$1,FALSE)</f>
        <v>All Heating Zones</v>
      </c>
      <c r="C10" t="str">
        <f>VLOOKUP($A10,'UES Measure List Oct 2026'!$A$3:$AR$2210,C$1,FALSE)</f>
        <v>All Cooling Zones</v>
      </c>
      <c r="D10" t="str">
        <f>VLOOKUP($A10,'UES Measure List Oct 2026'!$A$3:$AR$2210,D$1,FALSE)</f>
        <v>Agricultural</v>
      </c>
      <c r="E10" t="str">
        <f>VLOOKUP($A10,'UES Measure List Oct 2026'!$A$3:$AR$2210,E$1,FALSE)</f>
        <v>Irrigation</v>
      </c>
      <c r="F10" t="str">
        <f>VLOOKUP($A10,'UES Measure List Oct 2026'!$A$3:$AR$2210,F$1,FALSE)</f>
        <v>Hardware</v>
      </c>
      <c r="G10" t="str">
        <f>VLOOKUP($A10,'UES Measure List Oct 2026'!$A$3:$AR$2210,G$1,FALSE)</f>
        <v>Sprinkler Replacements</v>
      </c>
      <c r="H10">
        <f>VLOOKUP($A10,'UES Measure List Oct 2026'!$A$3:$AR$2210,H$1,FALSE)</f>
        <v>2.3076543871908237</v>
      </c>
      <c r="I10">
        <f>VLOOKUP($A10,'UES Measure List Oct 2026'!$A$3:$AR$2210,I$1,FALSE)</f>
        <v>2.5458218544967433</v>
      </c>
      <c r="J10">
        <f>VLOOKUP($A10,'UES Measure List Oct 2026'!$A$3:$AR$2210,J$1,FALSE)</f>
        <v>15.838730479209929</v>
      </c>
      <c r="K10">
        <f>VLOOKUP($A10,'UES Measure List Oct 2026'!$A$3:$AR$2210,K$1,FALSE)</f>
        <v>4</v>
      </c>
      <c r="L10" s="71" t="s">
        <v>93</v>
      </c>
      <c r="M10">
        <f>INDEX('Results 2016$'!$B$3:$AT$352,MATCH(L10,'Results 2016$'!$A$3:$A$352,0),MATCH(K10,'Results 2016$'!$B$2:$AT$2,0))</f>
        <v>0.24313289583363609</v>
      </c>
    </row>
    <row r="11" spans="1:13" x14ac:dyDescent="0.25">
      <c r="A11" s="13" t="s">
        <v>1298</v>
      </c>
      <c r="B11" t="str">
        <f>VLOOKUP($A11,'UES Measure List Oct 2026'!$A$3:$AR$2210,B$1,FALSE)</f>
        <v>All Heating Zones</v>
      </c>
      <c r="C11" t="str">
        <f>VLOOKUP($A11,'UES Measure List Oct 2026'!$A$3:$AR$2210,C$1,FALSE)</f>
        <v>All Cooling Zones</v>
      </c>
      <c r="D11" t="str">
        <f>VLOOKUP($A11,'UES Measure List Oct 2026'!$A$3:$AR$2210,D$1,FALSE)</f>
        <v>Agricultural</v>
      </c>
      <c r="E11" t="str">
        <f>VLOOKUP($A11,'UES Measure List Oct 2026'!$A$3:$AR$2210,E$1,FALSE)</f>
        <v>Irrigation</v>
      </c>
      <c r="F11" t="str">
        <f>VLOOKUP($A11,'UES Measure List Oct 2026'!$A$3:$AR$2210,F$1,FALSE)</f>
        <v>Hardware</v>
      </c>
      <c r="G11" t="str">
        <f>VLOOKUP($A11,'UES Measure List Oct 2026'!$A$3:$AR$2210,G$1,FALSE)</f>
        <v>Nozzle Replacement</v>
      </c>
      <c r="H11">
        <f>VLOOKUP($A11,'UES Measure List Oct 2026'!$A$3:$AR$2210,H$1,FALSE)</f>
        <v>26.06112181911837</v>
      </c>
      <c r="I11">
        <f>VLOOKUP($A11,'UES Measure List Oct 2026'!$A$3:$AR$2210,I$1,FALSE)</f>
        <v>28.750827614433028</v>
      </c>
      <c r="J11">
        <f>VLOOKUP($A11,'UES Measure List Oct 2026'!$A$3:$AR$2210,J$1,FALSE)</f>
        <v>3.159037442144736</v>
      </c>
      <c r="K11">
        <f>VLOOKUP($A11,'UES Measure List Oct 2026'!$A$3:$AR$2210,K$1,FALSE)</f>
        <v>5</v>
      </c>
      <c r="L11" s="71" t="s">
        <v>93</v>
      </c>
      <c r="M11">
        <f>INDEX('Results 2016$'!$B$3:$AT$352,MATCH(L11,'Results 2016$'!$A$3:$A$352,0),MATCH(K11,'Results 2016$'!$B$2:$AT$2,0))</f>
        <v>0.29519112583865559</v>
      </c>
    </row>
    <row r="12" spans="1:13" x14ac:dyDescent="0.25">
      <c r="A12" s="13" t="s">
        <v>1302</v>
      </c>
      <c r="B12" t="str">
        <f>VLOOKUP($A12,'UES Measure List Oct 2026'!$A$3:$AR$2210,B$1,FALSE)</f>
        <v>All Heating Zones</v>
      </c>
      <c r="C12" t="str">
        <f>VLOOKUP($A12,'UES Measure List Oct 2026'!$A$3:$AR$2210,C$1,FALSE)</f>
        <v>All Cooling Zones</v>
      </c>
      <c r="D12" t="str">
        <f>VLOOKUP($A12,'UES Measure List Oct 2026'!$A$3:$AR$2210,D$1,FALSE)</f>
        <v>Agricultural</v>
      </c>
      <c r="E12" t="str">
        <f>VLOOKUP($A12,'UES Measure List Oct 2026'!$A$3:$AR$2210,E$1,FALSE)</f>
        <v>Irrigation</v>
      </c>
      <c r="F12" t="str">
        <f>VLOOKUP($A12,'UES Measure List Oct 2026'!$A$3:$AR$2210,F$1,FALSE)</f>
        <v>Hardware</v>
      </c>
      <c r="G12" t="str">
        <f>VLOOKUP($A12,'UES Measure List Oct 2026'!$A$3:$AR$2210,G$1,FALSE)</f>
        <v>Sprinkler Upgrade</v>
      </c>
      <c r="H12">
        <f>VLOOKUP($A12,'UES Measure List Oct 2026'!$A$3:$AR$2210,H$1,FALSE)</f>
        <v>53.141488000550304</v>
      </c>
      <c r="I12">
        <f>VLOOKUP($A12,'UES Measure List Oct 2026'!$A$3:$AR$2210,I$1,FALSE)</f>
        <v>58.626093354026217</v>
      </c>
      <c r="J12">
        <f>VLOOKUP($A12,'UES Measure List Oct 2026'!$A$3:$AR$2210,J$1,FALSE)</f>
        <v>28.785641467701964</v>
      </c>
      <c r="K12">
        <f>VLOOKUP($A12,'UES Measure List Oct 2026'!$A$3:$AR$2210,K$1,FALSE)</f>
        <v>10</v>
      </c>
      <c r="L12" s="71" t="s">
        <v>93</v>
      </c>
      <c r="M12">
        <f>INDEX('Results 2016$'!$B$3:$AT$352,MATCH(L12,'Results 2016$'!$A$3:$A$352,0),MATCH(K12,'Results 2016$'!$B$2:$AT$2,0))</f>
        <v>0.46921264677093277</v>
      </c>
    </row>
    <row r="13" spans="1:13" x14ac:dyDescent="0.25">
      <c r="A13" s="13" t="s">
        <v>1311</v>
      </c>
      <c r="B13" t="str">
        <f>VLOOKUP($A13,'UES Measure List Oct 2026'!$A$3:$AR$2210,B$1,FALSE)</f>
        <v>All Heating Zones</v>
      </c>
      <c r="C13" t="str">
        <f>VLOOKUP($A13,'UES Measure List Oct 2026'!$A$3:$AR$2210,C$1,FALSE)</f>
        <v>All Cooling Zones</v>
      </c>
      <c r="D13" t="str">
        <f>VLOOKUP($A13,'UES Measure List Oct 2026'!$A$3:$AR$2210,D$1,FALSE)</f>
        <v>Agricultural</v>
      </c>
      <c r="E13" t="str">
        <f>VLOOKUP($A13,'UES Measure List Oct 2026'!$A$3:$AR$2210,E$1,FALSE)</f>
        <v>Irrigation</v>
      </c>
      <c r="F13" t="str">
        <f>VLOOKUP($A13,'UES Measure List Oct 2026'!$A$3:$AR$2210,F$1,FALSE)</f>
        <v>Hardware</v>
      </c>
      <c r="G13" t="str">
        <f>VLOOKUP($A13,'UES Measure List Oct 2026'!$A$3:$AR$2210,G$1,FALSE)</f>
        <v>Sprinkler Package Replacements</v>
      </c>
      <c r="H13">
        <f>VLOOKUP($A13,'UES Measure List Oct 2026'!$A$3:$AR$2210,H$1,FALSE)</f>
        <v>59.697337094622419</v>
      </c>
      <c r="I13">
        <f>VLOOKUP($A13,'UES Measure List Oct 2026'!$A$3:$AR$2210,I$1,FALSE)</f>
        <v>65.858555888759923</v>
      </c>
      <c r="J13">
        <f>VLOOKUP($A13,'UES Measure List Oct 2026'!$A$3:$AR$2210,J$1,FALSE)</f>
        <v>15.838730479209929</v>
      </c>
      <c r="K13">
        <f>VLOOKUP($A13,'UES Measure List Oct 2026'!$A$3:$AR$2210,K$1,FALSE)</f>
        <v>4</v>
      </c>
      <c r="L13" s="71" t="s">
        <v>93</v>
      </c>
      <c r="M13">
        <f>INDEX('Results 2016$'!$B$3:$AT$352,MATCH(L13,'Results 2016$'!$A$3:$A$352,0),MATCH(K13,'Results 2016$'!$B$2:$AT$2,0))</f>
        <v>0.24313289583363609</v>
      </c>
    </row>
    <row r="14" spans="1:13" x14ac:dyDescent="0.25">
      <c r="A14" s="13" t="s">
        <v>1315</v>
      </c>
      <c r="B14" t="str">
        <f>VLOOKUP($A14,'UES Measure List Oct 2026'!$A$3:$AR$2210,B$1,FALSE)</f>
        <v>All Heating Zones</v>
      </c>
      <c r="C14" t="str">
        <f>VLOOKUP($A14,'UES Measure List Oct 2026'!$A$3:$AR$2210,C$1,FALSE)</f>
        <v>All Cooling Zones</v>
      </c>
      <c r="D14" t="str">
        <f>VLOOKUP($A14,'UES Measure List Oct 2026'!$A$3:$AR$2210,D$1,FALSE)</f>
        <v>Agricultural</v>
      </c>
      <c r="E14" t="str">
        <f>VLOOKUP($A14,'UES Measure List Oct 2026'!$A$3:$AR$2210,E$1,FALSE)</f>
        <v>Irrigation</v>
      </c>
      <c r="F14" t="str">
        <f>VLOOKUP($A14,'UES Measure List Oct 2026'!$A$3:$AR$2210,F$1,FALSE)</f>
        <v>Hardware</v>
      </c>
      <c r="G14" t="str">
        <f>VLOOKUP($A14,'UES Measure List Oct 2026'!$A$3:$AR$2210,G$1,FALSE)</f>
        <v>Sprinkler Package Replacements</v>
      </c>
      <c r="H14">
        <f>VLOOKUP($A14,'UES Measure List Oct 2026'!$A$3:$AR$2210,H$1,FALSE)</f>
        <v>29.84866854731121</v>
      </c>
      <c r="I14">
        <f>VLOOKUP($A14,'UES Measure List Oct 2026'!$A$3:$AR$2210,I$1,FALSE)</f>
        <v>32.929277944379962</v>
      </c>
      <c r="J14">
        <f>VLOOKUP($A14,'UES Measure List Oct 2026'!$A$3:$AR$2210,J$1,FALSE)</f>
        <v>25.874159482749786</v>
      </c>
      <c r="K14">
        <f>VLOOKUP($A14,'UES Measure List Oct 2026'!$A$3:$AR$2210,K$1,FALSE)</f>
        <v>5</v>
      </c>
      <c r="L14" s="71" t="s">
        <v>93</v>
      </c>
      <c r="M14">
        <f>INDEX('Results 2016$'!$B$3:$AT$352,MATCH(L14,'Results 2016$'!$A$3:$A$352,0),MATCH(K14,'Results 2016$'!$B$2:$AT$2,0))</f>
        <v>0.29519112583865559</v>
      </c>
    </row>
    <row r="15" spans="1:13" x14ac:dyDescent="0.25">
      <c r="A15" s="13" t="s">
        <v>1318</v>
      </c>
      <c r="B15" t="str">
        <f>VLOOKUP($A15,'UES Measure List Oct 2026'!$A$3:$AR$2210,B$1,FALSE)</f>
        <v>All Heating Zones</v>
      </c>
      <c r="C15" t="str">
        <f>VLOOKUP($A15,'UES Measure List Oct 2026'!$A$3:$AR$2210,C$1,FALSE)</f>
        <v>All Cooling Zones</v>
      </c>
      <c r="D15" t="str">
        <f>VLOOKUP($A15,'UES Measure List Oct 2026'!$A$3:$AR$2210,D$1,FALSE)</f>
        <v>Agricultural</v>
      </c>
      <c r="E15" t="str">
        <f>VLOOKUP($A15,'UES Measure List Oct 2026'!$A$3:$AR$2210,E$1,FALSE)</f>
        <v>Irrigation</v>
      </c>
      <c r="F15" t="str">
        <f>VLOOKUP($A15,'UES Measure List Oct 2026'!$A$3:$AR$2210,F$1,FALSE)</f>
        <v>Hardware</v>
      </c>
      <c r="G15" t="str">
        <f>VLOOKUP($A15,'UES Measure List Oct 2026'!$A$3:$AR$2210,G$1,FALSE)</f>
        <v>Sprinkler Upgrade</v>
      </c>
      <c r="H15">
        <f>VLOOKUP($A15,'UES Measure List Oct 2026'!$A$3:$AR$2210,H$1,FALSE)</f>
        <v>55.938408421631856</v>
      </c>
      <c r="I15">
        <f>VLOOKUP($A15,'UES Measure List Oct 2026'!$A$3:$AR$2210,I$1,FALSE)</f>
        <v>61.711677214764393</v>
      </c>
      <c r="J15">
        <f>VLOOKUP($A15,'UES Measure List Oct 2026'!$A$3:$AR$2210,J$1,FALSE)</f>
        <v>32.125747545177916</v>
      </c>
      <c r="K15">
        <f>VLOOKUP($A15,'UES Measure List Oct 2026'!$A$3:$AR$2210,K$1,FALSE)</f>
        <v>10</v>
      </c>
      <c r="L15" s="71" t="s">
        <v>93</v>
      </c>
      <c r="M15">
        <f>INDEX('Results 2016$'!$B$3:$AT$352,MATCH(L15,'Results 2016$'!$A$3:$A$352,0),MATCH(K15,'Results 2016$'!$B$2:$AT$2,0))</f>
        <v>0.46921264677093277</v>
      </c>
    </row>
    <row r="16" spans="1:13" x14ac:dyDescent="0.25">
      <c r="A16" s="13" t="s">
        <v>1322</v>
      </c>
      <c r="B16" t="str">
        <f>VLOOKUP($A16,'UES Measure List Oct 2026'!$A$3:$AR$2210,B$1,FALSE)</f>
        <v>All Heating Zones</v>
      </c>
      <c r="C16" t="str">
        <f>VLOOKUP($A16,'UES Measure List Oct 2026'!$A$3:$AR$2210,C$1,FALSE)</f>
        <v>All Cooling Zones</v>
      </c>
      <c r="D16" t="str">
        <f>VLOOKUP($A16,'UES Measure List Oct 2026'!$A$3:$AR$2210,D$1,FALSE)</f>
        <v>Agricultural</v>
      </c>
      <c r="E16" t="str">
        <f>VLOOKUP($A16,'UES Measure List Oct 2026'!$A$3:$AR$2210,E$1,FALSE)</f>
        <v>Irrigation</v>
      </c>
      <c r="F16" t="str">
        <f>VLOOKUP($A16,'UES Measure List Oct 2026'!$A$3:$AR$2210,F$1,FALSE)</f>
        <v>Hardware</v>
      </c>
      <c r="G16" t="str">
        <f>VLOOKUP($A16,'UES Measure List Oct 2026'!$A$3:$AR$2210,G$1,FALSE)</f>
        <v>Sprinkler Upgrade</v>
      </c>
      <c r="H16">
        <f>VLOOKUP($A16,'UES Measure List Oct 2026'!$A$3:$AR$2210,H$1,FALSE)</f>
        <v>33.563045052979078</v>
      </c>
      <c r="I16">
        <f>VLOOKUP($A16,'UES Measure List Oct 2026'!$A$3:$AR$2210,I$1,FALSE)</f>
        <v>37.027006328858604</v>
      </c>
      <c r="J16">
        <f>VLOOKUP($A16,'UES Measure List Oct 2026'!$A$3:$AR$2210,J$1,FALSE)</f>
        <v>32.125747545177916</v>
      </c>
      <c r="K16">
        <f>VLOOKUP($A16,'UES Measure List Oct 2026'!$A$3:$AR$2210,K$1,FALSE)</f>
        <v>10</v>
      </c>
      <c r="L16" s="71" t="s">
        <v>93</v>
      </c>
      <c r="M16">
        <f>INDEX('Results 2016$'!$B$3:$AT$352,MATCH(L16,'Results 2016$'!$A$3:$A$352,0),MATCH(K16,'Results 2016$'!$B$2:$AT$2,0))</f>
        <v>0.46921264677093277</v>
      </c>
    </row>
    <row r="17" spans="1:13" x14ac:dyDescent="0.25">
      <c r="A17" s="13" t="s">
        <v>1325</v>
      </c>
      <c r="B17" t="str">
        <f>VLOOKUP($A17,'UES Measure List Oct 2026'!$A$3:$AR$2210,B$1,FALSE)</f>
        <v>All Heating Zones</v>
      </c>
      <c r="C17" t="str">
        <f>VLOOKUP($A17,'UES Measure List Oct 2026'!$A$3:$AR$2210,C$1,FALSE)</f>
        <v>All Cooling Zones</v>
      </c>
      <c r="D17" t="str">
        <f>VLOOKUP($A17,'UES Measure List Oct 2026'!$A$3:$AR$2210,D$1,FALSE)</f>
        <v>Agricultural</v>
      </c>
      <c r="E17" t="str">
        <f>VLOOKUP($A17,'UES Measure List Oct 2026'!$A$3:$AR$2210,E$1,FALSE)</f>
        <v>Irrigation</v>
      </c>
      <c r="F17" t="str">
        <f>VLOOKUP($A17,'UES Measure List Oct 2026'!$A$3:$AR$2210,F$1,FALSE)</f>
        <v>Hardware</v>
      </c>
      <c r="G17" t="str">
        <f>VLOOKUP($A17,'UES Measure List Oct 2026'!$A$3:$AR$2210,G$1,FALSE)</f>
        <v>Sprinkler Package Replacements</v>
      </c>
      <c r="H17">
        <f>VLOOKUP($A17,'UES Measure List Oct 2026'!$A$3:$AR$2210,H$1,FALSE)</f>
        <v>14.924334273655605</v>
      </c>
      <c r="I17">
        <f>VLOOKUP($A17,'UES Measure List Oct 2026'!$A$3:$AR$2210,I$1,FALSE)</f>
        <v>16.464638972189981</v>
      </c>
      <c r="J17">
        <f>VLOOKUP($A17,'UES Measure List Oct 2026'!$A$3:$AR$2210,J$1,FALSE)</f>
        <v>17.872227129212522</v>
      </c>
      <c r="K17">
        <f>VLOOKUP($A17,'UES Measure List Oct 2026'!$A$3:$AR$2210,K$1,FALSE)</f>
        <v>5</v>
      </c>
      <c r="L17" s="71" t="s">
        <v>93</v>
      </c>
      <c r="M17">
        <f>INDEX('Results 2016$'!$B$3:$AT$352,MATCH(L17,'Results 2016$'!$A$3:$A$352,0),MATCH(K17,'Results 2016$'!$B$2:$AT$2,0))</f>
        <v>0.29519112583865559</v>
      </c>
    </row>
    <row r="18" spans="1:13" x14ac:dyDescent="0.25">
      <c r="A18" s="13" t="s">
        <v>1328</v>
      </c>
      <c r="B18" t="str">
        <f>VLOOKUP($A18,'UES Measure List Oct 2026'!$A$3:$AR$2210,B$1,FALSE)</f>
        <v>All Heating Zones</v>
      </c>
      <c r="C18" t="str">
        <f>VLOOKUP($A18,'UES Measure List Oct 2026'!$A$3:$AR$2210,C$1,FALSE)</f>
        <v>All Cooling Zones</v>
      </c>
      <c r="D18" t="str">
        <f>VLOOKUP($A18,'UES Measure List Oct 2026'!$A$3:$AR$2210,D$1,FALSE)</f>
        <v>Agricultural</v>
      </c>
      <c r="E18" t="str">
        <f>VLOOKUP($A18,'UES Measure List Oct 2026'!$A$3:$AR$2210,E$1,FALSE)</f>
        <v>Irrigation</v>
      </c>
      <c r="F18" t="str">
        <f>VLOOKUP($A18,'UES Measure List Oct 2026'!$A$3:$AR$2210,F$1,FALSE)</f>
        <v>Hardware</v>
      </c>
      <c r="G18" t="str">
        <f>VLOOKUP($A18,'UES Measure List Oct 2026'!$A$3:$AR$2210,G$1,FALSE)</f>
        <v>Sprinkler Upgrade</v>
      </c>
      <c r="H18">
        <f>VLOOKUP($A18,'UES Measure List Oct 2026'!$A$3:$AR$2210,H$1,FALSE)</f>
        <v>53.141488000550304</v>
      </c>
      <c r="I18">
        <f>VLOOKUP($A18,'UES Measure List Oct 2026'!$A$3:$AR$2210,I$1,FALSE)</f>
        <v>58.626093354026217</v>
      </c>
      <c r="J18">
        <f>VLOOKUP($A18,'UES Measure List Oct 2026'!$A$3:$AR$2210,J$1,FALSE)</f>
        <v>28.785641467701964</v>
      </c>
      <c r="K18">
        <f>VLOOKUP($A18,'UES Measure List Oct 2026'!$A$3:$AR$2210,K$1,FALSE)</f>
        <v>10</v>
      </c>
      <c r="L18" s="71" t="s">
        <v>93</v>
      </c>
      <c r="M18">
        <f>INDEX('Results 2016$'!$B$3:$AT$352,MATCH(L18,'Results 2016$'!$A$3:$A$352,0),MATCH(K18,'Results 2016$'!$B$2:$AT$2,0))</f>
        <v>0.46921264677093277</v>
      </c>
    </row>
    <row r="19" spans="1:13" x14ac:dyDescent="0.25">
      <c r="A19" s="13" t="s">
        <v>1332</v>
      </c>
      <c r="B19" t="str">
        <f>VLOOKUP($A19,'UES Measure List Oct 2026'!$A$3:$AR$2210,B$1,FALSE)</f>
        <v>All Heating Zones</v>
      </c>
      <c r="C19" t="str">
        <f>VLOOKUP($A19,'UES Measure List Oct 2026'!$A$3:$AR$2210,C$1,FALSE)</f>
        <v>All Cooling Zones</v>
      </c>
      <c r="D19" t="str">
        <f>VLOOKUP($A19,'UES Measure List Oct 2026'!$A$3:$AR$2210,D$1,FALSE)</f>
        <v>Agricultural</v>
      </c>
      <c r="E19" t="str">
        <f>VLOOKUP($A19,'UES Measure List Oct 2026'!$A$3:$AR$2210,E$1,FALSE)</f>
        <v>Irrigation</v>
      </c>
      <c r="F19" t="str">
        <f>VLOOKUP($A19,'UES Measure List Oct 2026'!$A$3:$AR$2210,F$1,FALSE)</f>
        <v>Pumps and Fans</v>
      </c>
      <c r="G19" t="str">
        <f>VLOOKUP($A19,'UES Measure List Oct 2026'!$A$3:$AR$2210,G$1,FALSE)</f>
        <v>Pump Testing Service</v>
      </c>
      <c r="H19">
        <f>VLOOKUP($A19,'UES Measure List Oct 2026'!$A$3:$AR$2210,H$1,FALSE)</f>
        <v>0</v>
      </c>
      <c r="I19">
        <f>VLOOKUP($A19,'UES Measure List Oct 2026'!$A$3:$AR$2210,I$1,FALSE)</f>
        <v>0</v>
      </c>
      <c r="J19">
        <f>VLOOKUP($A19,'UES Measure List Oct 2026'!$A$3:$AR$2210,J$1,FALSE)</f>
        <v>0</v>
      </c>
      <c r="K19">
        <f>VLOOKUP($A19,'UES Measure List Oct 2026'!$A$3:$AR$2210,K$1,FALSE)</f>
        <v>0</v>
      </c>
      <c r="L19" s="71" t="s">
        <v>93</v>
      </c>
      <c r="M19">
        <v>0</v>
      </c>
    </row>
    <row r="20" spans="1:13" x14ac:dyDescent="0.25">
      <c r="A20" s="13" t="s">
        <v>1337</v>
      </c>
      <c r="B20" t="str">
        <f>VLOOKUP($A20,'UES Measure List Oct 2026'!$A$3:$AR$2210,B$1,FALSE)</f>
        <v>All Heating Zones</v>
      </c>
      <c r="C20" t="str">
        <f>VLOOKUP($A20,'UES Measure List Oct 2026'!$A$3:$AR$2210,C$1,FALSE)</f>
        <v>All Cooling Zones</v>
      </c>
      <c r="D20" t="str">
        <f>VLOOKUP($A20,'UES Measure List Oct 2026'!$A$3:$AR$2210,D$1,FALSE)</f>
        <v>Agricultural</v>
      </c>
      <c r="E20" t="str">
        <f>VLOOKUP($A20,'UES Measure List Oct 2026'!$A$3:$AR$2210,E$1,FALSE)</f>
        <v>Irrigation</v>
      </c>
      <c r="F20" t="str">
        <f>VLOOKUP($A20,'UES Measure List Oct 2026'!$A$3:$AR$2210,F$1,FALSE)</f>
        <v>Pumps and Fans</v>
      </c>
      <c r="G20" t="str">
        <f>VLOOKUP($A20,'UES Measure List Oct 2026'!$A$3:$AR$2210,G$1,FALSE)</f>
        <v>Pump Testing Service</v>
      </c>
      <c r="H20">
        <f>VLOOKUP($A20,'UES Measure List Oct 2026'!$A$3:$AR$2210,H$1,FALSE)</f>
        <v>0</v>
      </c>
      <c r="I20">
        <f>VLOOKUP($A20,'UES Measure List Oct 2026'!$A$3:$AR$2210,I$1,FALSE)</f>
        <v>0</v>
      </c>
      <c r="J20">
        <f>VLOOKUP($A20,'UES Measure List Oct 2026'!$A$3:$AR$2210,J$1,FALSE)</f>
        <v>0</v>
      </c>
      <c r="K20">
        <f>VLOOKUP($A20,'UES Measure List Oct 2026'!$A$3:$AR$2210,K$1,FALSE)</f>
        <v>0</v>
      </c>
      <c r="L20" s="71" t="s">
        <v>93</v>
      </c>
      <c r="M20">
        <v>0</v>
      </c>
    </row>
    <row r="21" spans="1:13" x14ac:dyDescent="0.25">
      <c r="A21" s="13" t="s">
        <v>1341</v>
      </c>
      <c r="B21" t="str">
        <f>VLOOKUP($A21,'UES Measure List Oct 2026'!$A$3:$AR$2210,B$1,FALSE)</f>
        <v>All Heating Zones</v>
      </c>
      <c r="C21" t="str">
        <f>VLOOKUP($A21,'UES Measure List Oct 2026'!$A$3:$AR$2210,C$1,FALSE)</f>
        <v>All Cooling Zones</v>
      </c>
      <c r="D21" t="str">
        <f>VLOOKUP($A21,'UES Measure List Oct 2026'!$A$3:$AR$2210,D$1,FALSE)</f>
        <v>Agricultural</v>
      </c>
      <c r="E21" t="str">
        <f>VLOOKUP($A21,'UES Measure List Oct 2026'!$A$3:$AR$2210,E$1,FALSE)</f>
        <v>Irrigation</v>
      </c>
      <c r="F21" t="str">
        <f>VLOOKUP($A21,'UES Measure List Oct 2026'!$A$3:$AR$2210,F$1,FALSE)</f>
        <v>Pumps and Fans</v>
      </c>
      <c r="G21" t="str">
        <f>VLOOKUP($A21,'UES Measure List Oct 2026'!$A$3:$AR$2210,G$1,FALSE)</f>
        <v>Pump Testing Service</v>
      </c>
      <c r="H21">
        <f>VLOOKUP($A21,'UES Measure List Oct 2026'!$A$3:$AR$2210,H$1,FALSE)</f>
        <v>0</v>
      </c>
      <c r="I21">
        <f>VLOOKUP($A21,'UES Measure List Oct 2026'!$A$3:$AR$2210,I$1,FALSE)</f>
        <v>0</v>
      </c>
      <c r="J21">
        <f>VLOOKUP($A21,'UES Measure List Oct 2026'!$A$3:$AR$2210,J$1,FALSE)</f>
        <v>0</v>
      </c>
      <c r="K21">
        <f>VLOOKUP($A21,'UES Measure List Oct 2026'!$A$3:$AR$2210,K$1,FALSE)</f>
        <v>0</v>
      </c>
      <c r="L21" s="71" t="s">
        <v>93</v>
      </c>
      <c r="M21">
        <v>0</v>
      </c>
    </row>
    <row r="22" spans="1:13" x14ac:dyDescent="0.25">
      <c r="A22" s="13" t="s">
        <v>1345</v>
      </c>
      <c r="B22" t="str">
        <f>VLOOKUP($A22,'UES Measure List Oct 2026'!$A$3:$AR$2210,B$1,FALSE)</f>
        <v>All Heating Zones</v>
      </c>
      <c r="C22" t="str">
        <f>VLOOKUP($A22,'UES Measure List Oct 2026'!$A$3:$AR$2210,C$1,FALSE)</f>
        <v>All Cooling Zones</v>
      </c>
      <c r="D22" t="str">
        <f>VLOOKUP($A22,'UES Measure List Oct 2026'!$A$3:$AR$2210,D$1,FALSE)</f>
        <v>Agricultural</v>
      </c>
      <c r="E22" t="str">
        <f>VLOOKUP($A22,'UES Measure List Oct 2026'!$A$3:$AR$2210,E$1,FALSE)</f>
        <v>Irrigation</v>
      </c>
      <c r="F22" t="str">
        <f>VLOOKUP($A22,'UES Measure List Oct 2026'!$A$3:$AR$2210,F$1,FALSE)</f>
        <v>Pumps and Fans</v>
      </c>
      <c r="G22" t="str">
        <f>VLOOKUP($A22,'UES Measure List Oct 2026'!$A$3:$AR$2210,G$1,FALSE)</f>
        <v>Pump Testing Service</v>
      </c>
      <c r="H22">
        <f>VLOOKUP($A22,'UES Measure List Oct 2026'!$A$3:$AR$2210,H$1,FALSE)</f>
        <v>0</v>
      </c>
      <c r="I22">
        <f>VLOOKUP($A22,'UES Measure List Oct 2026'!$A$3:$AR$2210,I$1,FALSE)</f>
        <v>0</v>
      </c>
      <c r="J22">
        <f>VLOOKUP($A22,'UES Measure List Oct 2026'!$A$3:$AR$2210,J$1,FALSE)</f>
        <v>0</v>
      </c>
      <c r="K22">
        <f>VLOOKUP($A22,'UES Measure List Oct 2026'!$A$3:$AR$2210,K$1,FALSE)</f>
        <v>0</v>
      </c>
      <c r="L22" s="71" t="s">
        <v>93</v>
      </c>
      <c r="M22">
        <v>0</v>
      </c>
    </row>
    <row r="23" spans="1:13" x14ac:dyDescent="0.25">
      <c r="A23" s="13" t="s">
        <v>1348</v>
      </c>
      <c r="B23" t="str">
        <f>VLOOKUP($A23,'UES Measure List Oct 2026'!$A$3:$AR$2210,B$1,FALSE)</f>
        <v>All Heating Zones</v>
      </c>
      <c r="C23" t="str">
        <f>VLOOKUP($A23,'UES Measure List Oct 2026'!$A$3:$AR$2210,C$1,FALSE)</f>
        <v>All Cooling Zones</v>
      </c>
      <c r="D23" t="str">
        <f>VLOOKUP($A23,'UES Measure List Oct 2026'!$A$3:$AR$2210,D$1,FALSE)</f>
        <v>Agricultural</v>
      </c>
      <c r="E23" t="str">
        <f>VLOOKUP($A23,'UES Measure List Oct 2026'!$A$3:$AR$2210,E$1,FALSE)</f>
        <v>Irrigation</v>
      </c>
      <c r="F23" t="str">
        <f>VLOOKUP($A23,'UES Measure List Oct 2026'!$A$3:$AR$2210,F$1,FALSE)</f>
        <v>Pumps and Fans</v>
      </c>
      <c r="G23" t="str">
        <f>VLOOKUP($A23,'UES Measure List Oct 2026'!$A$3:$AR$2210,G$1,FALSE)</f>
        <v>Pump Testing Service</v>
      </c>
      <c r="H23">
        <f>VLOOKUP($A23,'UES Measure List Oct 2026'!$A$3:$AR$2210,H$1,FALSE)</f>
        <v>0</v>
      </c>
      <c r="I23">
        <f>VLOOKUP($A23,'UES Measure List Oct 2026'!$A$3:$AR$2210,I$1,FALSE)</f>
        <v>0</v>
      </c>
      <c r="J23">
        <f>VLOOKUP($A23,'UES Measure List Oct 2026'!$A$3:$AR$2210,J$1,FALSE)</f>
        <v>0</v>
      </c>
      <c r="K23">
        <f>VLOOKUP($A23,'UES Measure List Oct 2026'!$A$3:$AR$2210,K$1,FALSE)</f>
        <v>0</v>
      </c>
      <c r="L23" s="71" t="s">
        <v>93</v>
      </c>
      <c r="M23">
        <v>0</v>
      </c>
    </row>
    <row r="24" spans="1:13" x14ac:dyDescent="0.25">
      <c r="A24" s="13" t="s">
        <v>1352</v>
      </c>
      <c r="B24" t="str">
        <f>VLOOKUP($A24,'UES Measure List Oct 2026'!$A$3:$AR$2210,B$1,FALSE)</f>
        <v>All Heating Zones</v>
      </c>
      <c r="C24" t="str">
        <f>VLOOKUP($A24,'UES Measure List Oct 2026'!$A$3:$AR$2210,C$1,FALSE)</f>
        <v>All Cooling Zones</v>
      </c>
      <c r="D24" t="str">
        <f>VLOOKUP($A24,'UES Measure List Oct 2026'!$A$3:$AR$2210,D$1,FALSE)</f>
        <v>Agricultural</v>
      </c>
      <c r="E24" t="str">
        <f>VLOOKUP($A24,'UES Measure List Oct 2026'!$A$3:$AR$2210,E$1,FALSE)</f>
        <v>Irrigation</v>
      </c>
      <c r="F24" t="str">
        <f>VLOOKUP($A24,'UES Measure List Oct 2026'!$A$3:$AR$2210,F$1,FALSE)</f>
        <v>Pumps and Fans</v>
      </c>
      <c r="G24" t="str">
        <f>VLOOKUP($A24,'UES Measure List Oct 2026'!$A$3:$AR$2210,G$1,FALSE)</f>
        <v>Pump Testing Service</v>
      </c>
      <c r="H24">
        <f>VLOOKUP($A24,'UES Measure List Oct 2026'!$A$3:$AR$2210,H$1,FALSE)</f>
        <v>0</v>
      </c>
      <c r="I24">
        <f>VLOOKUP($A24,'UES Measure List Oct 2026'!$A$3:$AR$2210,I$1,FALSE)</f>
        <v>0</v>
      </c>
      <c r="J24">
        <f>VLOOKUP($A24,'UES Measure List Oct 2026'!$A$3:$AR$2210,J$1,FALSE)</f>
        <v>0</v>
      </c>
      <c r="K24">
        <f>VLOOKUP($A24,'UES Measure List Oct 2026'!$A$3:$AR$2210,K$1,FALSE)</f>
        <v>0</v>
      </c>
      <c r="L24" s="71" t="s">
        <v>93</v>
      </c>
      <c r="M24">
        <v>0</v>
      </c>
    </row>
    <row r="25" spans="1:13" x14ac:dyDescent="0.25">
      <c r="A25" s="13" t="s">
        <v>1356</v>
      </c>
      <c r="B25" t="str">
        <f>VLOOKUP($A25,'UES Measure List Oct 2026'!$A$3:$AR$2210,B$1,FALSE)</f>
        <v>All Heating Zones</v>
      </c>
      <c r="C25" t="str">
        <f>VLOOKUP($A25,'UES Measure List Oct 2026'!$A$3:$AR$2210,C$1,FALSE)</f>
        <v>All Cooling Zones</v>
      </c>
      <c r="D25" t="str">
        <f>VLOOKUP($A25,'UES Measure List Oct 2026'!$A$3:$AR$2210,D$1,FALSE)</f>
        <v>Agricultural</v>
      </c>
      <c r="E25" t="str">
        <f>VLOOKUP($A25,'UES Measure List Oct 2026'!$A$3:$AR$2210,E$1,FALSE)</f>
        <v>Irrigation</v>
      </c>
      <c r="F25" t="str">
        <f>VLOOKUP($A25,'UES Measure List Oct 2026'!$A$3:$AR$2210,F$1,FALSE)</f>
        <v>Pumps and Fans</v>
      </c>
      <c r="G25" t="str">
        <f>VLOOKUP($A25,'UES Measure List Oct 2026'!$A$3:$AR$2210,G$1,FALSE)</f>
        <v>Pump Efficiency Upgrade</v>
      </c>
      <c r="H25">
        <f>VLOOKUP($A25,'UES Measure List Oct 2026'!$A$3:$AR$2210,H$1,FALSE)</f>
        <v>200</v>
      </c>
      <c r="I25">
        <f>VLOOKUP($A25,'UES Measure List Oct 2026'!$A$3:$AR$2210,I$1,FALSE)</f>
        <v>220.64151968578344</v>
      </c>
      <c r="J25">
        <f>VLOOKUP($A25,'UES Measure List Oct 2026'!$A$3:$AR$2210,J$1,FALSE)</f>
        <v>103</v>
      </c>
      <c r="K25">
        <f>VLOOKUP($A25,'UES Measure List Oct 2026'!$A$3:$AR$2210,K$1,FALSE)</f>
        <v>10</v>
      </c>
      <c r="L25" s="71" t="s">
        <v>93</v>
      </c>
      <c r="M25">
        <f>INDEX('Results 2016$'!$B$3:$AT$352,MATCH(L25,'Results 2016$'!$A$3:$A$352,0),MATCH(K25,'Results 2016$'!$B$2:$AT$2,0))</f>
        <v>0.46921264677093277</v>
      </c>
    </row>
    <row r="26" spans="1:13" x14ac:dyDescent="0.25">
      <c r="A26" s="13" t="s">
        <v>1367</v>
      </c>
      <c r="B26" t="str">
        <f>VLOOKUP($A26,'UES Measure List Oct 2026'!$A$3:$AR$2210,B$1,FALSE)</f>
        <v>All Heating Zones</v>
      </c>
      <c r="C26" t="str">
        <f>VLOOKUP($A26,'UES Measure List Oct 2026'!$A$3:$AR$2210,C$1,FALSE)</f>
        <v>All Cooling Zones</v>
      </c>
      <c r="D26" t="str">
        <f>VLOOKUP($A26,'UES Measure List Oct 2026'!$A$3:$AR$2210,D$1,FALSE)</f>
        <v>Agricultural</v>
      </c>
      <c r="E26" t="str">
        <f>VLOOKUP($A26,'UES Measure List Oct 2026'!$A$3:$AR$2210,E$1,FALSE)</f>
        <v>Motors/Drives</v>
      </c>
      <c r="F26" t="str">
        <f>VLOOKUP($A26,'UES Measure List Oct 2026'!$A$3:$AR$2210,F$1,FALSE)</f>
        <v>Motors/Drives Controls</v>
      </c>
      <c r="G26" t="str">
        <f>VLOOKUP($A26,'UES Measure List Oct 2026'!$A$3:$AR$2210,G$1,FALSE)</f>
        <v>Motors/Drives Control Improvements (VFD)</v>
      </c>
      <c r="H26">
        <f>VLOOKUP($A26,'UES Measure List Oct 2026'!$A$3:$AR$2210,H$1,FALSE)</f>
        <v>0</v>
      </c>
      <c r="I26">
        <f>VLOOKUP($A26,'UES Measure List Oct 2026'!$A$3:$AR$2210,I$1,FALSE)</f>
        <v>0</v>
      </c>
      <c r="J26">
        <f>VLOOKUP($A26,'UES Measure List Oct 2026'!$A$3:$AR$2210,J$1,FALSE)</f>
        <v>127</v>
      </c>
      <c r="K26">
        <f>VLOOKUP($A26,'UES Measure List Oct 2026'!$A$3:$AR$2210,K$1,FALSE)</f>
        <v>10</v>
      </c>
      <c r="L26" s="71" t="s">
        <v>93</v>
      </c>
      <c r="M26">
        <f>INDEX('Results 2016$'!$B$3:$AT$352,MATCH(L26,'Results 2016$'!$A$3:$A$352,0),MATCH(K26,'Results 2016$'!$B$2:$AT$2,0))</f>
        <v>0.46921264677093277</v>
      </c>
    </row>
    <row r="27" spans="1:13" x14ac:dyDescent="0.25">
      <c r="A27" s="13" t="s">
        <v>1373</v>
      </c>
      <c r="B27" t="str">
        <f>VLOOKUP($A27,'UES Measure List Oct 2026'!$A$3:$AR$2210,B$1,FALSE)</f>
        <v>All Heating Zones</v>
      </c>
      <c r="C27" t="str">
        <f>VLOOKUP($A27,'UES Measure List Oct 2026'!$A$3:$AR$2210,C$1,FALSE)</f>
        <v>All Cooling Zones</v>
      </c>
      <c r="D27" t="str">
        <f>VLOOKUP($A27,'UES Measure List Oct 2026'!$A$3:$AR$2210,D$1,FALSE)</f>
        <v>Agricultural</v>
      </c>
      <c r="E27" t="str">
        <f>VLOOKUP($A27,'UES Measure List Oct 2026'!$A$3:$AR$2210,E$1,FALSE)</f>
        <v>Motors/Drives</v>
      </c>
      <c r="F27" t="str">
        <f>VLOOKUP($A27,'UES Measure List Oct 2026'!$A$3:$AR$2210,F$1,FALSE)</f>
        <v>Motors/Drives Controls</v>
      </c>
      <c r="G27" t="str">
        <f>VLOOKUP($A27,'UES Measure List Oct 2026'!$A$3:$AR$2210,G$1,FALSE)</f>
        <v>Motors/Drives Control Improvements (VFD)</v>
      </c>
      <c r="H27">
        <f>VLOOKUP($A27,'UES Measure List Oct 2026'!$A$3:$AR$2210,H$1,FALSE)</f>
        <v>0</v>
      </c>
      <c r="I27">
        <f>VLOOKUP($A27,'UES Measure List Oct 2026'!$A$3:$AR$2210,I$1,FALSE)</f>
        <v>0</v>
      </c>
      <c r="J27">
        <f>VLOOKUP($A27,'UES Measure List Oct 2026'!$A$3:$AR$2210,J$1,FALSE)</f>
        <v>203</v>
      </c>
      <c r="K27">
        <f>VLOOKUP($A27,'UES Measure List Oct 2026'!$A$3:$AR$2210,K$1,FALSE)</f>
        <v>10</v>
      </c>
      <c r="L27" s="71" t="s">
        <v>93</v>
      </c>
      <c r="M27">
        <f>INDEX('Results 2016$'!$B$3:$AT$352,MATCH(L27,'Results 2016$'!$A$3:$A$352,0),MATCH(K27,'Results 2016$'!$B$2:$AT$2,0))</f>
        <v>0.46921264677093277</v>
      </c>
    </row>
    <row r="28" spans="1:13" x14ac:dyDescent="0.25">
      <c r="A28" s="13" t="s">
        <v>1376</v>
      </c>
      <c r="B28" t="str">
        <f>VLOOKUP($A28,'UES Measure List Oct 2026'!$A$3:$AR$2210,B$1,FALSE)</f>
        <v>All Heating Zones</v>
      </c>
      <c r="C28" t="str">
        <f>VLOOKUP($A28,'UES Measure List Oct 2026'!$A$3:$AR$2210,C$1,FALSE)</f>
        <v>All Cooling Zones</v>
      </c>
      <c r="D28" t="str">
        <f>VLOOKUP($A28,'UES Measure List Oct 2026'!$A$3:$AR$2210,D$1,FALSE)</f>
        <v>Agricultural</v>
      </c>
      <c r="E28" t="str">
        <f>VLOOKUP($A28,'UES Measure List Oct 2026'!$A$3:$AR$2210,E$1,FALSE)</f>
        <v>Motors/Drives</v>
      </c>
      <c r="F28" t="str">
        <f>VLOOKUP($A28,'UES Measure List Oct 2026'!$A$3:$AR$2210,F$1,FALSE)</f>
        <v>Motors/Drives Controls</v>
      </c>
      <c r="G28" t="str">
        <f>VLOOKUP($A28,'UES Measure List Oct 2026'!$A$3:$AR$2210,G$1,FALSE)</f>
        <v>Motors/Drives Control Improvements (VFD)</v>
      </c>
      <c r="H28">
        <f>VLOOKUP($A28,'UES Measure List Oct 2026'!$A$3:$AR$2210,H$1,FALSE)</f>
        <v>0</v>
      </c>
      <c r="I28">
        <f>VLOOKUP($A28,'UES Measure List Oct 2026'!$A$3:$AR$2210,I$1,FALSE)</f>
        <v>0</v>
      </c>
      <c r="J28">
        <f>VLOOKUP($A28,'UES Measure List Oct 2026'!$A$3:$AR$2210,J$1,FALSE)</f>
        <v>127</v>
      </c>
      <c r="K28">
        <f>VLOOKUP($A28,'UES Measure List Oct 2026'!$A$3:$AR$2210,K$1,FALSE)</f>
        <v>10</v>
      </c>
      <c r="L28" s="71" t="s">
        <v>93</v>
      </c>
      <c r="M28">
        <f>INDEX('Results 2016$'!$B$3:$AT$352,MATCH(L28,'Results 2016$'!$A$3:$A$352,0),MATCH(K28,'Results 2016$'!$B$2:$AT$2,0))</f>
        <v>0.46921264677093277</v>
      </c>
    </row>
    <row r="29" spans="1:13" x14ac:dyDescent="0.25">
      <c r="A29" s="13" t="s">
        <v>1379</v>
      </c>
      <c r="B29" t="str">
        <f>VLOOKUP($A29,'UES Measure List Oct 2026'!$A$3:$AR$2210,B$1,FALSE)</f>
        <v>All Heating Zones</v>
      </c>
      <c r="C29" t="str">
        <f>VLOOKUP($A29,'UES Measure List Oct 2026'!$A$3:$AR$2210,C$1,FALSE)</f>
        <v>All Cooling Zones</v>
      </c>
      <c r="D29" t="str">
        <f>VLOOKUP($A29,'UES Measure List Oct 2026'!$A$3:$AR$2210,D$1,FALSE)</f>
        <v>Agricultural</v>
      </c>
      <c r="E29" t="str">
        <f>VLOOKUP($A29,'UES Measure List Oct 2026'!$A$3:$AR$2210,E$1,FALSE)</f>
        <v>Motors/Drives</v>
      </c>
      <c r="F29" t="str">
        <f>VLOOKUP($A29,'UES Measure List Oct 2026'!$A$3:$AR$2210,F$1,FALSE)</f>
        <v>Motors/Drives Controls</v>
      </c>
      <c r="G29" t="str">
        <f>VLOOKUP($A29,'UES Measure List Oct 2026'!$A$3:$AR$2210,G$1,FALSE)</f>
        <v>Motors/Drives Control Improvements (VFD)</v>
      </c>
      <c r="H29">
        <f>VLOOKUP($A29,'UES Measure List Oct 2026'!$A$3:$AR$2210,H$1,FALSE)</f>
        <v>0</v>
      </c>
      <c r="I29">
        <f>VLOOKUP($A29,'UES Measure List Oct 2026'!$A$3:$AR$2210,I$1,FALSE)</f>
        <v>0</v>
      </c>
      <c r="J29">
        <f>VLOOKUP($A29,'UES Measure List Oct 2026'!$A$3:$AR$2210,J$1,FALSE)</f>
        <v>127</v>
      </c>
      <c r="K29">
        <f>VLOOKUP($A29,'UES Measure List Oct 2026'!$A$3:$AR$2210,K$1,FALSE)</f>
        <v>10</v>
      </c>
      <c r="L29" s="71" t="s">
        <v>93</v>
      </c>
      <c r="M29">
        <f>INDEX('Results 2016$'!$B$3:$AT$352,MATCH(L29,'Results 2016$'!$A$3:$A$352,0),MATCH(K29,'Results 2016$'!$B$2:$AT$2,0))</f>
        <v>0.46921264677093277</v>
      </c>
    </row>
    <row r="30" spans="1:13" x14ac:dyDescent="0.25">
      <c r="A30" s="13" t="s">
        <v>1380</v>
      </c>
      <c r="B30" t="str">
        <f>VLOOKUP($A30,'UES Measure List Oct 2026'!$A$3:$AR$2210,B$1,FALSE)</f>
        <v>Heating Zone 1</v>
      </c>
      <c r="C30" t="str">
        <f>VLOOKUP($A30,'UES Measure List Oct 2026'!$A$3:$AR$2210,C$1,FALSE)</f>
        <v>All Cooling Zones</v>
      </c>
      <c r="D30" t="str">
        <f>VLOOKUP($A30,'UES Measure List Oct 2026'!$A$3:$AR$2210,D$1,FALSE)</f>
        <v>Agricultural</v>
      </c>
      <c r="E30" t="str">
        <f>VLOOKUP($A30,'UES Measure List Oct 2026'!$A$3:$AR$2210,E$1,FALSE)</f>
        <v>Process Loads</v>
      </c>
      <c r="F30" t="str">
        <f>VLOOKUP($A30,'UES Measure List Oct 2026'!$A$3:$AR$2210,F$1,FALSE)</f>
        <v>Livestock Tanks</v>
      </c>
      <c r="G30" t="str">
        <f>VLOOKUP($A30,'UES Measure List Oct 2026'!$A$3:$AR$2210,G$1,FALSE)</f>
        <v>Freeze Resistant Stock Tanks</v>
      </c>
      <c r="H30">
        <f>VLOOKUP($A30,'UES Measure List Oct 2026'!$A$3:$AR$2210,H$1,FALSE)</f>
        <v>54.875</v>
      </c>
      <c r="I30">
        <f>VLOOKUP($A30,'UES Measure List Oct 2026'!$A$3:$AR$2210,I$1,FALSE)</f>
        <v>61.398983135562702</v>
      </c>
      <c r="J30">
        <f>VLOOKUP($A30,'UES Measure List Oct 2026'!$A$3:$AR$2210,J$1,FALSE)</f>
        <v>0</v>
      </c>
      <c r="K30">
        <f>VLOOKUP($A30,'UES Measure List Oct 2026'!$A$3:$AR$2210,K$1,FALSE)</f>
        <v>20</v>
      </c>
      <c r="L30" t="s">
        <v>4710</v>
      </c>
      <c r="M30">
        <f>INDEX('Results 2016$'!$B$3:$AT$352,MATCH(L30,'Results 2016$'!$A$3:$A$352,0),MATCH(K30,'Results 2016$'!$B$2:$AT$2,0))</f>
        <v>0.87830828254967908</v>
      </c>
    </row>
    <row r="31" spans="1:13" x14ac:dyDescent="0.25">
      <c r="A31" s="13" t="s">
        <v>1388</v>
      </c>
      <c r="B31" t="str">
        <f>VLOOKUP($A31,'UES Measure List Oct 2026'!$A$3:$AR$2210,B$1,FALSE)</f>
        <v>Heating Zone 2</v>
      </c>
      <c r="C31" t="str">
        <f>VLOOKUP($A31,'UES Measure List Oct 2026'!$A$3:$AR$2210,C$1,FALSE)</f>
        <v>All Cooling Zones</v>
      </c>
      <c r="D31" t="str">
        <f>VLOOKUP($A31,'UES Measure List Oct 2026'!$A$3:$AR$2210,D$1,FALSE)</f>
        <v>Agricultural</v>
      </c>
      <c r="E31" t="str">
        <f>VLOOKUP($A31,'UES Measure List Oct 2026'!$A$3:$AR$2210,E$1,FALSE)</f>
        <v>Process Loads</v>
      </c>
      <c r="F31" t="str">
        <f>VLOOKUP($A31,'UES Measure List Oct 2026'!$A$3:$AR$2210,F$1,FALSE)</f>
        <v>Livestock Tanks</v>
      </c>
      <c r="G31" t="str">
        <f>VLOOKUP($A31,'UES Measure List Oct 2026'!$A$3:$AR$2210,G$1,FALSE)</f>
        <v>Freeze Resistant Stock Tanks</v>
      </c>
      <c r="H31">
        <f>VLOOKUP($A31,'UES Measure List Oct 2026'!$A$3:$AR$2210,H$1,FALSE)</f>
        <v>247.25</v>
      </c>
      <c r="I31">
        <f>VLOOKUP($A31,'UES Measure List Oct 2026'!$A$3:$AR$2210,I$1,FALSE)</f>
        <v>276.32833259491093</v>
      </c>
      <c r="J31">
        <f>VLOOKUP($A31,'UES Measure List Oct 2026'!$A$3:$AR$2210,J$1,FALSE)</f>
        <v>0</v>
      </c>
      <c r="K31">
        <f>VLOOKUP($A31,'UES Measure List Oct 2026'!$A$3:$AR$2210,K$1,FALSE)</f>
        <v>20</v>
      </c>
      <c r="L31" t="s">
        <v>4710</v>
      </c>
      <c r="M31">
        <f>INDEX('Results 2016$'!$B$3:$AT$352,MATCH(L31,'Results 2016$'!$A$3:$A$352,0),MATCH(K31,'Results 2016$'!$B$2:$AT$2,0))</f>
        <v>0.87830828254967908</v>
      </c>
    </row>
    <row r="32" spans="1:13" x14ac:dyDescent="0.25">
      <c r="A32" s="13" t="s">
        <v>1389</v>
      </c>
      <c r="B32" t="str">
        <f>VLOOKUP($A32,'UES Measure List Oct 2026'!$A$3:$AR$2210,B$1,FALSE)</f>
        <v>Heating Zone 3</v>
      </c>
      <c r="C32" t="str">
        <f>VLOOKUP($A32,'UES Measure List Oct 2026'!$A$3:$AR$2210,C$1,FALSE)</f>
        <v>All Cooling Zones</v>
      </c>
      <c r="D32" t="str">
        <f>VLOOKUP($A32,'UES Measure List Oct 2026'!$A$3:$AR$2210,D$1,FALSE)</f>
        <v>Agricultural</v>
      </c>
      <c r="E32" t="str">
        <f>VLOOKUP($A32,'UES Measure List Oct 2026'!$A$3:$AR$2210,E$1,FALSE)</f>
        <v>Process Loads</v>
      </c>
      <c r="F32" t="str">
        <f>VLOOKUP($A32,'UES Measure List Oct 2026'!$A$3:$AR$2210,F$1,FALSE)</f>
        <v>Livestock Tanks</v>
      </c>
      <c r="G32" t="str">
        <f>VLOOKUP($A32,'UES Measure List Oct 2026'!$A$3:$AR$2210,G$1,FALSE)</f>
        <v>Freeze Resistant Stock Tanks</v>
      </c>
      <c r="H32">
        <f>VLOOKUP($A32,'UES Measure List Oct 2026'!$A$3:$AR$2210,H$1,FALSE)</f>
        <v>379.25</v>
      </c>
      <c r="I32">
        <f>VLOOKUP($A32,'UES Measure List Oct 2026'!$A$3:$AR$2210,I$1,FALSE)</f>
        <v>423.85245757985831</v>
      </c>
      <c r="J32">
        <f>VLOOKUP($A32,'UES Measure List Oct 2026'!$A$3:$AR$2210,J$1,FALSE)</f>
        <v>0</v>
      </c>
      <c r="K32">
        <f>VLOOKUP($A32,'UES Measure List Oct 2026'!$A$3:$AR$2210,K$1,FALSE)</f>
        <v>20</v>
      </c>
      <c r="L32" t="s">
        <v>4710</v>
      </c>
      <c r="M32">
        <f>INDEX('Results 2016$'!$B$3:$AT$352,MATCH(L32,'Results 2016$'!$A$3:$A$352,0),MATCH(K32,'Results 2016$'!$B$2:$AT$2,0))</f>
        <v>0.87830828254967908</v>
      </c>
    </row>
    <row r="33" spans="1:13" x14ac:dyDescent="0.25">
      <c r="A33" s="13" t="s">
        <v>1390</v>
      </c>
      <c r="B33" t="str">
        <f>VLOOKUP($A33,'UES Measure List Oct 2026'!$A$3:$AR$2210,B$1,FALSE)</f>
        <v>All Heating Zones</v>
      </c>
      <c r="C33" t="str">
        <f>VLOOKUP($A33,'UES Measure List Oct 2026'!$A$3:$AR$2210,C$1,FALSE)</f>
        <v>All Cooling Zones</v>
      </c>
      <c r="D33" t="str">
        <f>VLOOKUP($A33,'UES Measure List Oct 2026'!$A$3:$AR$2210,D$1,FALSE)</f>
        <v>Agricultural</v>
      </c>
      <c r="E33" t="str">
        <f>VLOOKUP($A33,'UES Measure List Oct 2026'!$A$3:$AR$2210,E$1,FALSE)</f>
        <v>Process Loads</v>
      </c>
      <c r="F33" t="str">
        <f>VLOOKUP($A33,'UES Measure List Oct 2026'!$A$3:$AR$2210,F$1,FALSE)</f>
        <v>Process Loads System Improvements</v>
      </c>
      <c r="G33" t="str">
        <f>VLOOKUP($A33,'UES Measure List Oct 2026'!$A$3:$AR$2210,G$1,FALSE)</f>
        <v>Interactive Process Loads System Improvements</v>
      </c>
      <c r="H33">
        <f>VLOOKUP($A33,'UES Measure List Oct 2026'!$A$3:$AR$2210,H$1,FALSE)</f>
        <v>1271.9376792916121</v>
      </c>
      <c r="I33">
        <f>VLOOKUP($A33,'UES Measure List Oct 2026'!$A$3:$AR$2210,I$1,FALSE)</f>
        <v>1409.9751905578639</v>
      </c>
      <c r="J33">
        <f>VLOOKUP($A33,'UES Measure List Oct 2026'!$A$3:$AR$2210,J$1,FALSE)</f>
        <v>795.82382628292373</v>
      </c>
      <c r="K33">
        <f>VLOOKUP($A33,'UES Measure List Oct 2026'!$A$3:$AR$2210,K$1,FALSE)</f>
        <v>15</v>
      </c>
      <c r="L33" s="71" t="s">
        <v>93</v>
      </c>
      <c r="M33">
        <f>INDEX('Results 2016$'!$B$3:$AT$352,MATCH(L33,'Results 2016$'!$A$3:$A$352,0),MATCH(K33,'Results 2016$'!$B$2:$AT$2,0))</f>
        <v>0.63202344278738332</v>
      </c>
    </row>
    <row r="34" spans="1:13" x14ac:dyDescent="0.25">
      <c r="A34" s="13" t="s">
        <v>1398</v>
      </c>
      <c r="B34" t="str">
        <f>VLOOKUP($A34,'UES Measure List Oct 2026'!$A$3:$AR$2210,B$1,FALSE)</f>
        <v>All Heating Zones</v>
      </c>
      <c r="C34" t="str">
        <f>VLOOKUP($A34,'UES Measure List Oct 2026'!$A$3:$AR$2210,C$1,FALSE)</f>
        <v>All Cooling Zones</v>
      </c>
      <c r="D34" t="str">
        <f>VLOOKUP($A34,'UES Measure List Oct 2026'!$A$3:$AR$2210,D$1,FALSE)</f>
        <v>Agricultural</v>
      </c>
      <c r="E34" t="str">
        <f>VLOOKUP($A34,'UES Measure List Oct 2026'!$A$3:$AR$2210,E$1,FALSE)</f>
        <v>Process Loads</v>
      </c>
      <c r="F34" t="str">
        <f>VLOOKUP($A34,'UES Measure List Oct 2026'!$A$3:$AR$2210,F$1,FALSE)</f>
        <v>Process Loads System Improvements</v>
      </c>
      <c r="G34" t="str">
        <f>VLOOKUP($A34,'UES Measure List Oct 2026'!$A$3:$AR$2210,G$1,FALSE)</f>
        <v>Interactive Process Loads System Improvements</v>
      </c>
      <c r="H34">
        <f>VLOOKUP($A34,'UES Measure List Oct 2026'!$A$3:$AR$2210,H$1,FALSE)</f>
        <v>3655.6847115181695</v>
      </c>
      <c r="I34">
        <f>VLOOKUP($A34,'UES Measure List Oct 2026'!$A$3:$AR$2210,I$1,FALSE)</f>
        <v>4052.4192589474869</v>
      </c>
      <c r="J34">
        <f>VLOOKUP($A34,'UES Measure List Oct 2026'!$A$3:$AR$2210,J$1,FALSE)</f>
        <v>1400.4898594678336</v>
      </c>
      <c r="K34">
        <f>VLOOKUP($A34,'UES Measure List Oct 2026'!$A$3:$AR$2210,K$1,FALSE)</f>
        <v>15</v>
      </c>
      <c r="L34" s="71" t="s">
        <v>93</v>
      </c>
      <c r="M34">
        <f>INDEX('Results 2016$'!$B$3:$AT$352,MATCH(L34,'Results 2016$'!$A$3:$A$352,0),MATCH(K34,'Results 2016$'!$B$2:$AT$2,0))</f>
        <v>0.63202344278738332</v>
      </c>
    </row>
    <row r="35" spans="1:13" x14ac:dyDescent="0.25">
      <c r="A35" s="13" t="s">
        <v>1401</v>
      </c>
      <c r="B35" t="str">
        <f>VLOOKUP($A35,'UES Measure List Oct 2026'!$A$3:$AR$2210,B$1,FALSE)</f>
        <v>All Heating Zones</v>
      </c>
      <c r="C35" t="str">
        <f>VLOOKUP($A35,'UES Measure List Oct 2026'!$A$3:$AR$2210,C$1,FALSE)</f>
        <v>All Cooling Zones</v>
      </c>
      <c r="D35" t="str">
        <f>VLOOKUP($A35,'UES Measure List Oct 2026'!$A$3:$AR$2210,D$1,FALSE)</f>
        <v>Agricultural</v>
      </c>
      <c r="E35" t="str">
        <f>VLOOKUP($A35,'UES Measure List Oct 2026'!$A$3:$AR$2210,E$1,FALSE)</f>
        <v>Utility Distribution System</v>
      </c>
      <c r="F35" t="str">
        <f>VLOOKUP($A35,'UES Measure List Oct 2026'!$A$3:$AR$2210,F$1,FALSE)</f>
        <v>Transformers</v>
      </c>
      <c r="G35" t="str">
        <f>VLOOKUP($A35,'UES Measure List Oct 2026'!$A$3:$AR$2210,G$1,FALSE)</f>
        <v>De-Energization</v>
      </c>
      <c r="H35">
        <f>VLOOKUP($A35,'UES Measure List Oct 2026'!$A$3:$AR$2210,H$1,FALSE)</f>
        <v>0.92</v>
      </c>
      <c r="I35">
        <f>VLOOKUP($A35,'UES Measure List Oct 2026'!$A$3:$AR$2210,I$1,FALSE)</f>
        <v>1</v>
      </c>
      <c r="J35">
        <f>VLOOKUP($A35,'UES Measure List Oct 2026'!$A$3:$AR$2210,J$1,FALSE)</f>
        <v>0</v>
      </c>
      <c r="K35">
        <f>VLOOKUP($A35,'UES Measure List Oct 2026'!$A$3:$AR$2210,K$1,FALSE)</f>
        <v>1</v>
      </c>
      <c r="L35" t="s">
        <v>459</v>
      </c>
      <c r="M35">
        <f>INDEX('Results 2016$'!$B$3:$AT$352,MATCH(L35,'Results 2016$'!$A$3:$A$352,0),MATCH(K35,'Results 2016$'!$B$2:$AT$2,0))</f>
        <v>6.8162318765388655E-2</v>
      </c>
    </row>
    <row r="36" spans="1:13" x14ac:dyDescent="0.25">
      <c r="A36" s="13" t="s">
        <v>1406</v>
      </c>
      <c r="B36" t="str">
        <f>VLOOKUP($A36,'UES Measure List Oct 2026'!$A$3:$AR$2210,B$1,FALSE)</f>
        <v>All Heating Zones</v>
      </c>
      <c r="C36" t="str">
        <f>VLOOKUP($A36,'UES Measure List Oct 2026'!$A$3:$AR$2210,C$1,FALSE)</f>
        <v>All Cooling Zones</v>
      </c>
      <c r="D36" t="str">
        <f>VLOOKUP($A36,'UES Measure List Oct 2026'!$A$3:$AR$2210,D$1,FALSE)</f>
        <v>Agricultural</v>
      </c>
      <c r="E36" t="str">
        <f>VLOOKUP($A36,'UES Measure List Oct 2026'!$A$3:$AR$2210,E$1,FALSE)</f>
        <v>Whole Bldg/Meter Level</v>
      </c>
      <c r="F36" t="str">
        <f>VLOOKUP($A36,'UES Measure List Oct 2026'!$A$3:$AR$2210,F$1,FALSE)</f>
        <v>Whole Bldg/Meter Level System Improvements</v>
      </c>
      <c r="G36" t="str">
        <f>VLOOKUP($A36,'UES Measure List Oct 2026'!$A$3:$AR$2210,G$1,FALSE)</f>
        <v>Energy Audit</v>
      </c>
      <c r="H36">
        <f>VLOOKUP($A36,'UES Measure List Oct 2026'!$A$3:$AR$2210,H$1,FALSE)</f>
        <v>0</v>
      </c>
      <c r="I36">
        <f>VLOOKUP($A36,'UES Measure List Oct 2026'!$A$3:$AR$2210,I$1,FALSE)</f>
        <v>0</v>
      </c>
      <c r="J36">
        <f>VLOOKUP($A36,'UES Measure List Oct 2026'!$A$3:$AR$2210,J$1,FALSE)</f>
        <v>0</v>
      </c>
      <c r="K36">
        <f>VLOOKUP($A36,'UES Measure List Oct 2026'!$A$3:$AR$2210,K$1,FALSE)</f>
        <v>1</v>
      </c>
      <c r="L36" s="71" t="s">
        <v>93</v>
      </c>
      <c r="M36">
        <f>INDEX('Results 2016$'!$B$3:$AT$352,MATCH(L36,'Results 2016$'!$A$3:$A$352,0),MATCH(K36,'Results 2016$'!$B$2:$AT$2,0))</f>
        <v>7.1192140349595284E-2</v>
      </c>
    </row>
    <row r="37" spans="1:13" x14ac:dyDescent="0.25">
      <c r="A37" s="13" t="s">
        <v>1409</v>
      </c>
      <c r="B37" t="str">
        <f>VLOOKUP($A37,'UES Measure List Oct 2026'!$A$3:$AR$2210,B$1,FALSE)</f>
        <v>All Heating Zones</v>
      </c>
      <c r="C37" t="str">
        <f>VLOOKUP($A37,'UES Measure List Oct 2026'!$A$3:$AR$2210,C$1,FALSE)</f>
        <v>All Cooling Zones</v>
      </c>
      <c r="D37" t="str">
        <f>VLOOKUP($A37,'UES Measure List Oct 2026'!$A$3:$AR$2210,D$1,FALSE)</f>
        <v>Agricultural</v>
      </c>
      <c r="E37" t="str">
        <f>VLOOKUP($A37,'UES Measure List Oct 2026'!$A$3:$AR$2210,E$1,FALSE)</f>
        <v>Whole Bldg/Meter Level</v>
      </c>
      <c r="F37" t="str">
        <f>VLOOKUP($A37,'UES Measure List Oct 2026'!$A$3:$AR$2210,F$1,FALSE)</f>
        <v>Whole Bldg/Meter Level System Improvements</v>
      </c>
      <c r="G37" t="str">
        <f>VLOOKUP($A37,'UES Measure List Oct 2026'!$A$3:$AR$2210,G$1,FALSE)</f>
        <v>Energy Audit Screening</v>
      </c>
      <c r="H37">
        <f>VLOOKUP($A37,'UES Measure List Oct 2026'!$A$3:$AR$2210,H$1,FALSE)</f>
        <v>0</v>
      </c>
      <c r="I37">
        <f>VLOOKUP($A37,'UES Measure List Oct 2026'!$A$3:$AR$2210,I$1,FALSE)</f>
        <v>0</v>
      </c>
      <c r="J37">
        <f>VLOOKUP($A37,'UES Measure List Oct 2026'!$A$3:$AR$2210,J$1,FALSE)</f>
        <v>0</v>
      </c>
      <c r="K37">
        <f>VLOOKUP($A37,'UES Measure List Oct 2026'!$A$3:$AR$2210,K$1,FALSE)</f>
        <v>1</v>
      </c>
      <c r="L37" s="71" t="s">
        <v>93</v>
      </c>
      <c r="M37">
        <f>INDEX('Results 2016$'!$B$3:$AT$352,MATCH(L37,'Results 2016$'!$A$3:$A$352,0),MATCH(K37,'Results 2016$'!$B$2:$AT$2,0))</f>
        <v>7.1192140349595284E-2</v>
      </c>
    </row>
    <row r="38" spans="1:13" x14ac:dyDescent="0.25">
      <c r="A38" s="15" t="s">
        <v>1412</v>
      </c>
      <c r="B38" t="str">
        <f>VLOOKUP($A38,'UES Measure List Oct 2026'!$A$3:$AR$2210,B$1,FALSE)</f>
        <v>All Heating Zones</v>
      </c>
      <c r="C38" t="str">
        <f>VLOOKUP($A38,'UES Measure List Oct 2026'!$A$3:$AR$2210,C$1,FALSE)</f>
        <v>All Cooling Zones</v>
      </c>
      <c r="D38" t="str">
        <f>VLOOKUP($A38,'UES Measure List Oct 2026'!$A$3:$AR$2210,D$1,FALSE)</f>
        <v>Commercial</v>
      </c>
      <c r="E38" t="str">
        <f>VLOOKUP($A38,'UES Measure List Oct 2026'!$A$3:$AR$2210,E$1,FALSE)</f>
        <v>Food Preparation</v>
      </c>
      <c r="F38" t="str">
        <f>VLOOKUP($A38,'UES Measure List Oct 2026'!$A$3:$AR$2210,F$1,FALSE)</f>
        <v>Motors/Drives Controls</v>
      </c>
      <c r="G38" t="str">
        <f>VLOOKUP($A38,'UES Measure List Oct 2026'!$A$3:$AR$2210,G$1,FALSE)</f>
        <v>Interactive Process Loads System Improvements</v>
      </c>
      <c r="H38">
        <f>VLOOKUP($A38,'UES Measure List Oct 2026'!$A$3:$AR$2210,H$1,FALSE)</f>
        <v>986</v>
      </c>
      <c r="I38">
        <f>VLOOKUP($A38,'UES Measure List Oct 2026'!$A$3:$AR$2210,I$1,FALSE)</f>
        <v>1094.8877632985157</v>
      </c>
      <c r="J38">
        <f>VLOOKUP($A38,'UES Measure List Oct 2026'!$A$3:$AR$2210,J$1,FALSE)</f>
        <v>1219.57</v>
      </c>
      <c r="K38">
        <f>VLOOKUP($A38,'UES Measure List Oct 2026'!$A$3:$AR$2210,K$1,FALSE)</f>
        <v>5</v>
      </c>
      <c r="L38" t="s">
        <v>4732</v>
      </c>
      <c r="M38">
        <f>INDEX('Results 2016$'!$B$3:$AT$352,MATCH(L38,'Results 2016$'!$A$3:$A$352,0),MATCH(K38,'Results 2016$'!$B$2:$AT$2,0))</f>
        <v>0.28222309900371123</v>
      </c>
    </row>
    <row r="39" spans="1:13" x14ac:dyDescent="0.25">
      <c r="A39" s="15" t="s">
        <v>1417</v>
      </c>
      <c r="B39" t="str">
        <f>VLOOKUP($A39,'UES Measure List Oct 2026'!$A$3:$AR$2210,B$1,FALSE)</f>
        <v>All Heating Zones</v>
      </c>
      <c r="C39" t="str">
        <f>VLOOKUP($A39,'UES Measure List Oct 2026'!$A$3:$AR$2210,C$1,FALSE)</f>
        <v>All Cooling Zones</v>
      </c>
      <c r="D39" t="str">
        <f>VLOOKUP($A39,'UES Measure List Oct 2026'!$A$3:$AR$2210,D$1,FALSE)</f>
        <v>Commercial</v>
      </c>
      <c r="E39" t="str">
        <f>VLOOKUP($A39,'UES Measure List Oct 2026'!$A$3:$AR$2210,E$1,FALSE)</f>
        <v>Food Preparation</v>
      </c>
      <c r="F39" t="str">
        <f>VLOOKUP($A39,'UES Measure List Oct 2026'!$A$3:$AR$2210,F$1,FALSE)</f>
        <v>Motors/Drives Controls</v>
      </c>
      <c r="G39" t="str">
        <f>VLOOKUP($A39,'UES Measure List Oct 2026'!$A$3:$AR$2210,G$1,FALSE)</f>
        <v>Interactive Process Loads System Improvements</v>
      </c>
      <c r="H39">
        <f>VLOOKUP($A39,'UES Measure List Oct 2026'!$A$3:$AR$2210,H$1,FALSE)</f>
        <v>2299</v>
      </c>
      <c r="I39">
        <f>VLOOKUP($A39,'UES Measure List Oct 2026'!$A$3:$AR$2210,I$1,FALSE)</f>
        <v>2552.8873913015086</v>
      </c>
      <c r="J39">
        <f>VLOOKUP($A39,'UES Measure List Oct 2026'!$A$3:$AR$2210,J$1,FALSE)</f>
        <v>1219.57</v>
      </c>
      <c r="K39">
        <f>VLOOKUP($A39,'UES Measure List Oct 2026'!$A$3:$AR$2210,K$1,FALSE)</f>
        <v>5</v>
      </c>
      <c r="L39" t="s">
        <v>4732</v>
      </c>
      <c r="M39">
        <f>INDEX('Results 2016$'!$B$3:$AT$352,MATCH(L39,'Results 2016$'!$A$3:$A$352,0),MATCH(K39,'Results 2016$'!$B$2:$AT$2,0))</f>
        <v>0.28222309900371123</v>
      </c>
    </row>
    <row r="40" spans="1:13" x14ac:dyDescent="0.25">
      <c r="A40" s="15" t="s">
        <v>1420</v>
      </c>
      <c r="B40" t="str">
        <f>VLOOKUP($A40,'UES Measure List Oct 2026'!$A$3:$AR$2210,B$1,FALSE)</f>
        <v>Heating Zone 1</v>
      </c>
      <c r="C40" t="str">
        <f>VLOOKUP($A40,'UES Measure List Oct 2026'!$A$3:$AR$2210,C$1,FALSE)</f>
        <v>All Cooling Zones</v>
      </c>
      <c r="D40" t="str">
        <f>VLOOKUP($A40,'UES Measure List Oct 2026'!$A$3:$AR$2210,D$1,FALSE)</f>
        <v>Commercial</v>
      </c>
      <c r="E40" t="str">
        <f>VLOOKUP($A40,'UES Measure List Oct 2026'!$A$3:$AR$2210,E$1,FALSE)</f>
        <v>HVAC</v>
      </c>
      <c r="F40" t="str">
        <f>VLOOKUP($A40,'UES Measure List Oct 2026'!$A$3:$AR$2210,F$1,FALSE)</f>
        <v>Envelope</v>
      </c>
      <c r="G40" t="str">
        <f>VLOOKUP($A40,'UES Measure List Oct 2026'!$A$3:$AR$2210,G$1,FALSE)</f>
        <v>Windows</v>
      </c>
      <c r="H40">
        <f>VLOOKUP($A40,'UES Measure List Oct 2026'!$A$3:$AR$2210,H$1,FALSE)</f>
        <v>23.504645817047226</v>
      </c>
      <c r="I40">
        <f>VLOOKUP($A40,'UES Measure List Oct 2026'!$A$3:$AR$2210,I$1,FALSE)</f>
        <v>26.167480853450805</v>
      </c>
      <c r="J40">
        <f>VLOOKUP($A40,'UES Measure List Oct 2026'!$A$3:$AR$2210,J$1,FALSE)</f>
        <v>22.71</v>
      </c>
      <c r="K40">
        <f>VLOOKUP($A40,'UES Measure List Oct 2026'!$A$3:$AR$2210,K$1,FALSE)</f>
        <v>20</v>
      </c>
      <c r="L40" t="s">
        <v>4926</v>
      </c>
      <c r="M40">
        <f>INDEX('Results 2016$'!$B$3:$AT$352,MATCH(L40,'Results 2016$'!$A$3:$A$352,0),MATCH(K40,'Results 2016$'!$B$2:$AT$2,0))</f>
        <v>0.77399306864194395</v>
      </c>
    </row>
    <row r="41" spans="1:13" x14ac:dyDescent="0.25">
      <c r="A41" s="16" t="s">
        <v>1425</v>
      </c>
      <c r="B41" t="str">
        <f>VLOOKUP($A41,'UES Measure List Oct 2026'!$A$3:$AR$2210,B$1,FALSE)</f>
        <v>Heating Zone 2</v>
      </c>
      <c r="C41" t="str">
        <f>VLOOKUP($A41,'UES Measure List Oct 2026'!$A$3:$AR$2210,C$1,FALSE)</f>
        <v>All Cooling Zones</v>
      </c>
      <c r="D41" t="str">
        <f>VLOOKUP($A41,'UES Measure List Oct 2026'!$A$3:$AR$2210,D$1,FALSE)</f>
        <v>Commercial</v>
      </c>
      <c r="E41" t="str">
        <f>VLOOKUP($A41,'UES Measure List Oct 2026'!$A$3:$AR$2210,E$1,FALSE)</f>
        <v>HVAC</v>
      </c>
      <c r="F41" t="str">
        <f>VLOOKUP($A41,'UES Measure List Oct 2026'!$A$3:$AR$2210,F$1,FALSE)</f>
        <v>Envelope</v>
      </c>
      <c r="G41" t="str">
        <f>VLOOKUP($A41,'UES Measure List Oct 2026'!$A$3:$AR$2210,G$1,FALSE)</f>
        <v>Windows</v>
      </c>
      <c r="H41">
        <f>VLOOKUP($A41,'UES Measure List Oct 2026'!$A$3:$AR$2210,H$1,FALSE)</f>
        <v>38.281040414034237</v>
      </c>
      <c r="I41">
        <f>VLOOKUP($A41,'UES Measure List Oct 2026'!$A$3:$AR$2210,I$1,FALSE)</f>
        <v>42.849689735072637</v>
      </c>
      <c r="J41">
        <f>VLOOKUP($A41,'UES Measure List Oct 2026'!$A$3:$AR$2210,J$1,FALSE)</f>
        <v>22.71</v>
      </c>
      <c r="K41">
        <f>VLOOKUP($A41,'UES Measure List Oct 2026'!$A$3:$AR$2210,K$1,FALSE)</f>
        <v>20</v>
      </c>
      <c r="L41" t="s">
        <v>4926</v>
      </c>
      <c r="M41">
        <f>INDEX('Results 2016$'!$B$3:$AT$352,MATCH(L41,'Results 2016$'!$A$3:$A$352,0),MATCH(K41,'Results 2016$'!$B$2:$AT$2,0))</f>
        <v>0.77399306864194395</v>
      </c>
    </row>
    <row r="42" spans="1:13" x14ac:dyDescent="0.25">
      <c r="A42" s="16" t="s">
        <v>1426</v>
      </c>
      <c r="B42" t="str">
        <f>VLOOKUP($A42,'UES Measure List Oct 2026'!$A$3:$AR$2210,B$1,FALSE)</f>
        <v>Heating Zone 3</v>
      </c>
      <c r="C42" t="str">
        <f>VLOOKUP($A42,'UES Measure List Oct 2026'!$A$3:$AR$2210,C$1,FALSE)</f>
        <v>All Cooling Zones</v>
      </c>
      <c r="D42" t="str">
        <f>VLOOKUP($A42,'UES Measure List Oct 2026'!$A$3:$AR$2210,D$1,FALSE)</f>
        <v>Commercial</v>
      </c>
      <c r="E42" t="str">
        <f>VLOOKUP($A42,'UES Measure List Oct 2026'!$A$3:$AR$2210,E$1,FALSE)</f>
        <v>HVAC</v>
      </c>
      <c r="F42" t="str">
        <f>VLOOKUP($A42,'UES Measure List Oct 2026'!$A$3:$AR$2210,F$1,FALSE)</f>
        <v>Envelope</v>
      </c>
      <c r="G42" t="str">
        <f>VLOOKUP($A42,'UES Measure List Oct 2026'!$A$3:$AR$2210,G$1,FALSE)</f>
        <v>Windows</v>
      </c>
      <c r="H42">
        <f>VLOOKUP($A42,'UES Measure List Oct 2026'!$A$3:$AR$2210,H$1,FALSE)</f>
        <v>38.281040414034237</v>
      </c>
      <c r="I42">
        <f>VLOOKUP($A42,'UES Measure List Oct 2026'!$A$3:$AR$2210,I$1,FALSE)</f>
        <v>42.849689735072637</v>
      </c>
      <c r="J42">
        <f>VLOOKUP($A42,'UES Measure List Oct 2026'!$A$3:$AR$2210,J$1,FALSE)</f>
        <v>22.71</v>
      </c>
      <c r="K42">
        <f>VLOOKUP($A42,'UES Measure List Oct 2026'!$A$3:$AR$2210,K$1,FALSE)</f>
        <v>20</v>
      </c>
      <c r="L42" t="s">
        <v>4926</v>
      </c>
      <c r="M42">
        <f>INDEX('Results 2016$'!$B$3:$AT$352,MATCH(L42,'Results 2016$'!$A$3:$A$352,0),MATCH(K42,'Results 2016$'!$B$2:$AT$2,0))</f>
        <v>0.77399306864194395</v>
      </c>
    </row>
    <row r="43" spans="1:13" x14ac:dyDescent="0.25">
      <c r="A43" s="15" t="s">
        <v>1427</v>
      </c>
      <c r="B43" t="str">
        <f>VLOOKUP($A43,'UES Measure List Oct 2026'!$A$3:$AR$2210,B$1,FALSE)</f>
        <v>Heating Zone 1</v>
      </c>
      <c r="C43" t="str">
        <f>VLOOKUP($A43,'UES Measure List Oct 2026'!$A$3:$AR$2210,C$1,FALSE)</f>
        <v>All Cooling Zones</v>
      </c>
      <c r="D43" t="str">
        <f>VLOOKUP($A43,'UES Measure List Oct 2026'!$A$3:$AR$2210,D$1,FALSE)</f>
        <v>Commercial</v>
      </c>
      <c r="E43" t="str">
        <f>VLOOKUP($A43,'UES Measure List Oct 2026'!$A$3:$AR$2210,E$1,FALSE)</f>
        <v>HVAC</v>
      </c>
      <c r="F43" t="str">
        <f>VLOOKUP($A43,'UES Measure List Oct 2026'!$A$3:$AR$2210,F$1,FALSE)</f>
        <v>Envelope</v>
      </c>
      <c r="G43" t="str">
        <f>VLOOKUP($A43,'UES Measure List Oct 2026'!$A$3:$AR$2210,G$1,FALSE)</f>
        <v>Windows</v>
      </c>
      <c r="H43">
        <f>VLOOKUP($A43,'UES Measure List Oct 2026'!$A$3:$AR$2210,H$1,FALSE)</f>
        <v>22.140174352400408</v>
      </c>
      <c r="I43">
        <f>VLOOKUP($A43,'UES Measure List Oct 2026'!$A$3:$AR$2210,I$1,FALSE)</f>
        <v>24.648428781611884</v>
      </c>
      <c r="J43">
        <f>VLOOKUP($A43,'UES Measure List Oct 2026'!$A$3:$AR$2210,J$1,FALSE)</f>
        <v>22.71</v>
      </c>
      <c r="K43">
        <f>VLOOKUP($A43,'UES Measure List Oct 2026'!$A$3:$AR$2210,K$1,FALSE)</f>
        <v>20</v>
      </c>
      <c r="L43" t="s">
        <v>4926</v>
      </c>
      <c r="M43">
        <f>INDEX('Results 2016$'!$B$3:$AT$352,MATCH(L43,'Results 2016$'!$A$3:$A$352,0),MATCH(K43,'Results 2016$'!$B$2:$AT$2,0))</f>
        <v>0.77399306864194395</v>
      </c>
    </row>
    <row r="44" spans="1:13" x14ac:dyDescent="0.25">
      <c r="A44" s="16" t="s">
        <v>1430</v>
      </c>
      <c r="B44" t="str">
        <f>VLOOKUP($A44,'UES Measure List Oct 2026'!$A$3:$AR$2210,B$1,FALSE)</f>
        <v>Heating Zone 2</v>
      </c>
      <c r="C44" t="str">
        <f>VLOOKUP($A44,'UES Measure List Oct 2026'!$A$3:$AR$2210,C$1,FALSE)</f>
        <v>All Cooling Zones</v>
      </c>
      <c r="D44" t="str">
        <f>VLOOKUP($A44,'UES Measure List Oct 2026'!$A$3:$AR$2210,D$1,FALSE)</f>
        <v>Commercial</v>
      </c>
      <c r="E44" t="str">
        <f>VLOOKUP($A44,'UES Measure List Oct 2026'!$A$3:$AR$2210,E$1,FALSE)</f>
        <v>HVAC</v>
      </c>
      <c r="F44" t="str">
        <f>VLOOKUP($A44,'UES Measure List Oct 2026'!$A$3:$AR$2210,F$1,FALSE)</f>
        <v>Envelope</v>
      </c>
      <c r="G44" t="str">
        <f>VLOOKUP($A44,'UES Measure List Oct 2026'!$A$3:$AR$2210,G$1,FALSE)</f>
        <v>Windows</v>
      </c>
      <c r="H44">
        <f>VLOOKUP($A44,'UES Measure List Oct 2026'!$A$3:$AR$2210,H$1,FALSE)</f>
        <v>31.832373089801784</v>
      </c>
      <c r="I44">
        <f>VLOOKUP($A44,'UES Measure List Oct 2026'!$A$3:$AR$2210,I$1,FALSE)</f>
        <v>35.631406452814751</v>
      </c>
      <c r="J44">
        <f>VLOOKUP($A44,'UES Measure List Oct 2026'!$A$3:$AR$2210,J$1,FALSE)</f>
        <v>22.71</v>
      </c>
      <c r="K44">
        <f>VLOOKUP($A44,'UES Measure List Oct 2026'!$A$3:$AR$2210,K$1,FALSE)</f>
        <v>20</v>
      </c>
      <c r="L44" t="s">
        <v>4926</v>
      </c>
      <c r="M44">
        <f>INDEX('Results 2016$'!$B$3:$AT$352,MATCH(L44,'Results 2016$'!$A$3:$A$352,0),MATCH(K44,'Results 2016$'!$B$2:$AT$2,0))</f>
        <v>0.77399306864194395</v>
      </c>
    </row>
    <row r="45" spans="1:13" x14ac:dyDescent="0.25">
      <c r="A45" s="16" t="s">
        <v>1431</v>
      </c>
      <c r="B45" t="str">
        <f>VLOOKUP($A45,'UES Measure List Oct 2026'!$A$3:$AR$2210,B$1,FALSE)</f>
        <v>Heating Zone 3</v>
      </c>
      <c r="C45" t="str">
        <f>VLOOKUP($A45,'UES Measure List Oct 2026'!$A$3:$AR$2210,C$1,FALSE)</f>
        <v>All Cooling Zones</v>
      </c>
      <c r="D45" t="str">
        <f>VLOOKUP($A45,'UES Measure List Oct 2026'!$A$3:$AR$2210,D$1,FALSE)</f>
        <v>Commercial</v>
      </c>
      <c r="E45" t="str">
        <f>VLOOKUP($A45,'UES Measure List Oct 2026'!$A$3:$AR$2210,E$1,FALSE)</f>
        <v>HVAC</v>
      </c>
      <c r="F45" t="str">
        <f>VLOOKUP($A45,'UES Measure List Oct 2026'!$A$3:$AR$2210,F$1,FALSE)</f>
        <v>Envelope</v>
      </c>
      <c r="G45" t="str">
        <f>VLOOKUP($A45,'UES Measure List Oct 2026'!$A$3:$AR$2210,G$1,FALSE)</f>
        <v>Windows</v>
      </c>
      <c r="H45">
        <f>VLOOKUP($A45,'UES Measure List Oct 2026'!$A$3:$AR$2210,H$1,FALSE)</f>
        <v>31.832373089801784</v>
      </c>
      <c r="I45">
        <f>VLOOKUP($A45,'UES Measure List Oct 2026'!$A$3:$AR$2210,I$1,FALSE)</f>
        <v>35.631406452814751</v>
      </c>
      <c r="J45">
        <f>VLOOKUP($A45,'UES Measure List Oct 2026'!$A$3:$AR$2210,J$1,FALSE)</f>
        <v>22.71</v>
      </c>
      <c r="K45">
        <f>VLOOKUP($A45,'UES Measure List Oct 2026'!$A$3:$AR$2210,K$1,FALSE)</f>
        <v>20</v>
      </c>
      <c r="L45" t="s">
        <v>4926</v>
      </c>
      <c r="M45">
        <f>INDEX('Results 2016$'!$B$3:$AT$352,MATCH(L45,'Results 2016$'!$A$3:$A$352,0),MATCH(K45,'Results 2016$'!$B$2:$AT$2,0))</f>
        <v>0.77399306864194395</v>
      </c>
    </row>
    <row r="46" spans="1:13" x14ac:dyDescent="0.25">
      <c r="A46" s="15" t="s">
        <v>1432</v>
      </c>
      <c r="B46" t="str">
        <f>VLOOKUP($A46,'UES Measure List Oct 2026'!$A$3:$AR$2210,B$1,FALSE)</f>
        <v>Heating Zone 1</v>
      </c>
      <c r="C46" t="str">
        <f>VLOOKUP($A46,'UES Measure List Oct 2026'!$A$3:$AR$2210,C$1,FALSE)</f>
        <v>All Cooling Zones</v>
      </c>
      <c r="D46" t="str">
        <f>VLOOKUP($A46,'UES Measure List Oct 2026'!$A$3:$AR$2210,D$1,FALSE)</f>
        <v>Commercial</v>
      </c>
      <c r="E46" t="str">
        <f>VLOOKUP($A46,'UES Measure List Oct 2026'!$A$3:$AR$2210,E$1,FALSE)</f>
        <v>HVAC</v>
      </c>
      <c r="F46" t="str">
        <f>VLOOKUP($A46,'UES Measure List Oct 2026'!$A$3:$AR$2210,F$1,FALSE)</f>
        <v>Envelope</v>
      </c>
      <c r="G46" t="str">
        <f>VLOOKUP($A46,'UES Measure List Oct 2026'!$A$3:$AR$2210,G$1,FALSE)</f>
        <v>Insulation</v>
      </c>
      <c r="H46">
        <f>VLOOKUP($A46,'UES Measure List Oct 2026'!$A$3:$AR$2210,H$1,FALSE)</f>
        <v>0.73678784343434334</v>
      </c>
      <c r="I46">
        <f>VLOOKUP($A46,'UES Measure List Oct 2026'!$A$3:$AR$2210,I$1,FALSE)</f>
        <v>0.82355435898582952</v>
      </c>
      <c r="J46">
        <f>VLOOKUP($A46,'UES Measure List Oct 2026'!$A$3:$AR$2210,J$1,FALSE)</f>
        <v>2.11</v>
      </c>
      <c r="K46">
        <f>VLOOKUP($A46,'UES Measure List Oct 2026'!$A$3:$AR$2210,K$1,FALSE)</f>
        <v>30</v>
      </c>
      <c r="L46" t="s">
        <v>4804</v>
      </c>
      <c r="M46">
        <f>INDEX('Results 2016$'!$B$3:$AT$352,MATCH(L46,'Results 2016$'!$A$3:$A$352,0),MATCH(K46,'Results 2016$'!$B$2:$AT$2,0))</f>
        <v>1.048403539370695</v>
      </c>
    </row>
    <row r="47" spans="1:13" x14ac:dyDescent="0.25">
      <c r="A47" s="16" t="s">
        <v>1438</v>
      </c>
      <c r="B47" t="str">
        <f>VLOOKUP($A47,'UES Measure List Oct 2026'!$A$3:$AR$2210,B$1,FALSE)</f>
        <v>Heating Zone 2</v>
      </c>
      <c r="C47" t="str">
        <f>VLOOKUP($A47,'UES Measure List Oct 2026'!$A$3:$AR$2210,C$1,FALSE)</f>
        <v>All Cooling Zones</v>
      </c>
      <c r="D47" t="str">
        <f>VLOOKUP($A47,'UES Measure List Oct 2026'!$A$3:$AR$2210,D$1,FALSE)</f>
        <v>Commercial</v>
      </c>
      <c r="E47" t="str">
        <f>VLOOKUP($A47,'UES Measure List Oct 2026'!$A$3:$AR$2210,E$1,FALSE)</f>
        <v>HVAC</v>
      </c>
      <c r="F47" t="str">
        <f>VLOOKUP($A47,'UES Measure List Oct 2026'!$A$3:$AR$2210,F$1,FALSE)</f>
        <v>Envelope</v>
      </c>
      <c r="G47" t="str">
        <f>VLOOKUP($A47,'UES Measure List Oct 2026'!$A$3:$AR$2210,G$1,FALSE)</f>
        <v>Insulation</v>
      </c>
      <c r="H47">
        <f>VLOOKUP($A47,'UES Measure List Oct 2026'!$A$3:$AR$2210,H$1,FALSE)</f>
        <v>0.95338030958841136</v>
      </c>
      <c r="I47">
        <f>VLOOKUP($A47,'UES Measure List Oct 2026'!$A$3:$AR$2210,I$1,FALSE)</f>
        <v>1.0656534533373623</v>
      </c>
      <c r="J47">
        <f>VLOOKUP($A47,'UES Measure List Oct 2026'!$A$3:$AR$2210,J$1,FALSE)</f>
        <v>2.11</v>
      </c>
      <c r="K47">
        <f>VLOOKUP($A47,'UES Measure List Oct 2026'!$A$3:$AR$2210,K$1,FALSE)</f>
        <v>30</v>
      </c>
      <c r="L47" t="s">
        <v>4804</v>
      </c>
      <c r="M47">
        <f>INDEX('Results 2016$'!$B$3:$AT$352,MATCH(L47,'Results 2016$'!$A$3:$A$352,0),MATCH(K47,'Results 2016$'!$B$2:$AT$2,0))</f>
        <v>1.048403539370695</v>
      </c>
    </row>
    <row r="48" spans="1:13" x14ac:dyDescent="0.25">
      <c r="A48" s="16" t="s">
        <v>1439</v>
      </c>
      <c r="B48" t="str">
        <f>VLOOKUP($A48,'UES Measure List Oct 2026'!$A$3:$AR$2210,B$1,FALSE)</f>
        <v>Heating Zone 3</v>
      </c>
      <c r="C48" t="str">
        <f>VLOOKUP($A48,'UES Measure List Oct 2026'!$A$3:$AR$2210,C$1,FALSE)</f>
        <v>All Cooling Zones</v>
      </c>
      <c r="D48" t="str">
        <f>VLOOKUP($A48,'UES Measure List Oct 2026'!$A$3:$AR$2210,D$1,FALSE)</f>
        <v>Commercial</v>
      </c>
      <c r="E48" t="str">
        <f>VLOOKUP($A48,'UES Measure List Oct 2026'!$A$3:$AR$2210,E$1,FALSE)</f>
        <v>HVAC</v>
      </c>
      <c r="F48" t="str">
        <f>VLOOKUP($A48,'UES Measure List Oct 2026'!$A$3:$AR$2210,F$1,FALSE)</f>
        <v>Envelope</v>
      </c>
      <c r="G48" t="str">
        <f>VLOOKUP($A48,'UES Measure List Oct 2026'!$A$3:$AR$2210,G$1,FALSE)</f>
        <v>Insulation</v>
      </c>
      <c r="H48">
        <f>VLOOKUP($A48,'UES Measure List Oct 2026'!$A$3:$AR$2210,H$1,FALSE)</f>
        <v>0.95338030958841136</v>
      </c>
      <c r="I48">
        <f>VLOOKUP($A48,'UES Measure List Oct 2026'!$A$3:$AR$2210,I$1,FALSE)</f>
        <v>1.0656534533373623</v>
      </c>
      <c r="J48">
        <f>VLOOKUP($A48,'UES Measure List Oct 2026'!$A$3:$AR$2210,J$1,FALSE)</f>
        <v>2.11</v>
      </c>
      <c r="K48">
        <f>VLOOKUP($A48,'UES Measure List Oct 2026'!$A$3:$AR$2210,K$1,FALSE)</f>
        <v>30</v>
      </c>
      <c r="L48" t="s">
        <v>4804</v>
      </c>
      <c r="M48">
        <f>INDEX('Results 2016$'!$B$3:$AT$352,MATCH(L48,'Results 2016$'!$A$3:$A$352,0),MATCH(K48,'Results 2016$'!$B$2:$AT$2,0))</f>
        <v>1.048403539370695</v>
      </c>
    </row>
    <row r="49" spans="1:13" x14ac:dyDescent="0.25">
      <c r="A49" s="15" t="s">
        <v>1440</v>
      </c>
      <c r="B49" t="str">
        <f>VLOOKUP($A49,'UES Measure List Oct 2026'!$A$3:$AR$2210,B$1,FALSE)</f>
        <v>Heating Zone 1</v>
      </c>
      <c r="C49" t="str">
        <f>VLOOKUP($A49,'UES Measure List Oct 2026'!$A$3:$AR$2210,C$1,FALSE)</f>
        <v>All Cooling Zones</v>
      </c>
      <c r="D49" t="str">
        <f>VLOOKUP($A49,'UES Measure List Oct 2026'!$A$3:$AR$2210,D$1,FALSE)</f>
        <v>Commercial</v>
      </c>
      <c r="E49" t="str">
        <f>VLOOKUP($A49,'UES Measure List Oct 2026'!$A$3:$AR$2210,E$1,FALSE)</f>
        <v>HVAC</v>
      </c>
      <c r="F49" t="str">
        <f>VLOOKUP($A49,'UES Measure List Oct 2026'!$A$3:$AR$2210,F$1,FALSE)</f>
        <v>Envelope</v>
      </c>
      <c r="G49" t="str">
        <f>VLOOKUP($A49,'UES Measure List Oct 2026'!$A$3:$AR$2210,G$1,FALSE)</f>
        <v>Insulation</v>
      </c>
      <c r="H49">
        <f>VLOOKUP($A49,'UES Measure List Oct 2026'!$A$3:$AR$2210,H$1,FALSE)</f>
        <v>0.79605766329966321</v>
      </c>
      <c r="I49">
        <f>VLOOKUP($A49,'UES Measure List Oct 2026'!$A$3:$AR$2210,I$1,FALSE)</f>
        <v>0.88980398422240392</v>
      </c>
      <c r="J49">
        <f>VLOOKUP($A49,'UES Measure List Oct 2026'!$A$3:$AR$2210,J$1,FALSE)</f>
        <v>2.8</v>
      </c>
      <c r="K49">
        <f>VLOOKUP($A49,'UES Measure List Oct 2026'!$A$3:$AR$2210,K$1,FALSE)</f>
        <v>30</v>
      </c>
      <c r="L49" t="s">
        <v>4804</v>
      </c>
      <c r="M49">
        <f>INDEX('Results 2016$'!$B$3:$AT$352,MATCH(L49,'Results 2016$'!$A$3:$A$352,0),MATCH(K49,'Results 2016$'!$B$2:$AT$2,0))</f>
        <v>1.048403539370695</v>
      </c>
    </row>
    <row r="50" spans="1:13" x14ac:dyDescent="0.25">
      <c r="A50" s="16" t="s">
        <v>1443</v>
      </c>
      <c r="B50" t="str">
        <f>VLOOKUP($A50,'UES Measure List Oct 2026'!$A$3:$AR$2210,B$1,FALSE)</f>
        <v>Heating Zone 2</v>
      </c>
      <c r="C50" t="str">
        <f>VLOOKUP($A50,'UES Measure List Oct 2026'!$A$3:$AR$2210,C$1,FALSE)</f>
        <v>All Cooling Zones</v>
      </c>
      <c r="D50" t="str">
        <f>VLOOKUP($A50,'UES Measure List Oct 2026'!$A$3:$AR$2210,D$1,FALSE)</f>
        <v>Commercial</v>
      </c>
      <c r="E50" t="str">
        <f>VLOOKUP($A50,'UES Measure List Oct 2026'!$A$3:$AR$2210,E$1,FALSE)</f>
        <v>HVAC</v>
      </c>
      <c r="F50" t="str">
        <f>VLOOKUP($A50,'UES Measure List Oct 2026'!$A$3:$AR$2210,F$1,FALSE)</f>
        <v>Envelope</v>
      </c>
      <c r="G50" t="str">
        <f>VLOOKUP($A50,'UES Measure List Oct 2026'!$A$3:$AR$2210,G$1,FALSE)</f>
        <v>Insulation</v>
      </c>
      <c r="H50">
        <f>VLOOKUP($A50,'UES Measure List Oct 2026'!$A$3:$AR$2210,H$1,FALSE)</f>
        <v>1.2882460823425692</v>
      </c>
      <c r="I50">
        <f>VLOOKUP($A50,'UES Measure List Oct 2026'!$A$3:$AR$2210,I$1,FALSE)</f>
        <v>1.4399541007820433</v>
      </c>
      <c r="J50">
        <f>VLOOKUP($A50,'UES Measure List Oct 2026'!$A$3:$AR$2210,J$1,FALSE)</f>
        <v>2.8</v>
      </c>
      <c r="K50">
        <f>VLOOKUP($A50,'UES Measure List Oct 2026'!$A$3:$AR$2210,K$1,FALSE)</f>
        <v>30</v>
      </c>
      <c r="L50" t="s">
        <v>4804</v>
      </c>
      <c r="M50">
        <f>INDEX('Results 2016$'!$B$3:$AT$352,MATCH(L50,'Results 2016$'!$A$3:$A$352,0),MATCH(K50,'Results 2016$'!$B$2:$AT$2,0))</f>
        <v>1.048403539370695</v>
      </c>
    </row>
    <row r="51" spans="1:13" x14ac:dyDescent="0.25">
      <c r="A51" s="16" t="s">
        <v>1444</v>
      </c>
      <c r="B51" t="str">
        <f>VLOOKUP($A51,'UES Measure List Oct 2026'!$A$3:$AR$2210,B$1,FALSE)</f>
        <v>Heating Zone 3</v>
      </c>
      <c r="C51" t="str">
        <f>VLOOKUP($A51,'UES Measure List Oct 2026'!$A$3:$AR$2210,C$1,FALSE)</f>
        <v>All Cooling Zones</v>
      </c>
      <c r="D51" t="str">
        <f>VLOOKUP($A51,'UES Measure List Oct 2026'!$A$3:$AR$2210,D$1,FALSE)</f>
        <v>Commercial</v>
      </c>
      <c r="E51" t="str">
        <f>VLOOKUP($A51,'UES Measure List Oct 2026'!$A$3:$AR$2210,E$1,FALSE)</f>
        <v>HVAC</v>
      </c>
      <c r="F51" t="str">
        <f>VLOOKUP($A51,'UES Measure List Oct 2026'!$A$3:$AR$2210,F$1,FALSE)</f>
        <v>Envelope</v>
      </c>
      <c r="G51" t="str">
        <f>VLOOKUP($A51,'UES Measure List Oct 2026'!$A$3:$AR$2210,G$1,FALSE)</f>
        <v>Insulation</v>
      </c>
      <c r="H51">
        <f>VLOOKUP($A51,'UES Measure List Oct 2026'!$A$3:$AR$2210,H$1,FALSE)</f>
        <v>1.2882460823425692</v>
      </c>
      <c r="I51">
        <f>VLOOKUP($A51,'UES Measure List Oct 2026'!$A$3:$AR$2210,I$1,FALSE)</f>
        <v>1.4399541007820433</v>
      </c>
      <c r="J51">
        <f>VLOOKUP($A51,'UES Measure List Oct 2026'!$A$3:$AR$2210,J$1,FALSE)</f>
        <v>2.8</v>
      </c>
      <c r="K51">
        <f>VLOOKUP($A51,'UES Measure List Oct 2026'!$A$3:$AR$2210,K$1,FALSE)</f>
        <v>30</v>
      </c>
      <c r="L51" t="s">
        <v>4804</v>
      </c>
      <c r="M51">
        <f>INDEX('Results 2016$'!$B$3:$AT$352,MATCH(L51,'Results 2016$'!$A$3:$A$352,0),MATCH(K51,'Results 2016$'!$B$2:$AT$2,0))</f>
        <v>1.048403539370695</v>
      </c>
    </row>
    <row r="52" spans="1:13" x14ac:dyDescent="0.25">
      <c r="A52" s="15" t="s">
        <v>1445</v>
      </c>
      <c r="B52" t="str">
        <f>VLOOKUP($A52,'UES Measure List Oct 2026'!$A$3:$AR$2210,B$1,FALSE)</f>
        <v>Heating Zone 1</v>
      </c>
      <c r="C52" t="str">
        <f>VLOOKUP($A52,'UES Measure List Oct 2026'!$A$3:$AR$2210,C$1,FALSE)</f>
        <v>All Cooling Zones</v>
      </c>
      <c r="D52" t="str">
        <f>VLOOKUP($A52,'UES Measure List Oct 2026'!$A$3:$AR$2210,D$1,FALSE)</f>
        <v>Commercial</v>
      </c>
      <c r="E52" t="str">
        <f>VLOOKUP($A52,'UES Measure List Oct 2026'!$A$3:$AR$2210,E$1,FALSE)</f>
        <v>HVAC</v>
      </c>
      <c r="F52" t="str">
        <f>VLOOKUP($A52,'UES Measure List Oct 2026'!$A$3:$AR$2210,F$1,FALSE)</f>
        <v>Envelope</v>
      </c>
      <c r="G52" t="str">
        <f>VLOOKUP($A52,'UES Measure List Oct 2026'!$A$3:$AR$2210,G$1,FALSE)</f>
        <v>Insulation</v>
      </c>
      <c r="H52">
        <f>VLOOKUP($A52,'UES Measure List Oct 2026'!$A$3:$AR$2210,H$1,FALSE)</f>
        <v>0.70963877078085635</v>
      </c>
      <c r="I52">
        <f>VLOOKUP($A52,'UES Measure List Oct 2026'!$A$3:$AR$2210,I$1,FALSE)</f>
        <v>0.79320812387154915</v>
      </c>
      <c r="J52">
        <f>VLOOKUP($A52,'UES Measure List Oct 2026'!$A$3:$AR$2210,J$1,FALSE)</f>
        <v>2.11</v>
      </c>
      <c r="K52">
        <f>VLOOKUP($A52,'UES Measure List Oct 2026'!$A$3:$AR$2210,K$1,FALSE)</f>
        <v>30</v>
      </c>
      <c r="L52" t="s">
        <v>4804</v>
      </c>
      <c r="M52">
        <f>INDEX('Results 2016$'!$B$3:$AT$352,MATCH(L52,'Results 2016$'!$A$3:$A$352,0),MATCH(K52,'Results 2016$'!$B$2:$AT$2,0))</f>
        <v>1.048403539370695</v>
      </c>
    </row>
    <row r="53" spans="1:13" x14ac:dyDescent="0.25">
      <c r="A53" s="16" t="s">
        <v>1448</v>
      </c>
      <c r="B53" t="str">
        <f>VLOOKUP($A53,'UES Measure List Oct 2026'!$A$3:$AR$2210,B$1,FALSE)</f>
        <v>Heating Zone 2</v>
      </c>
      <c r="C53" t="str">
        <f>VLOOKUP($A53,'UES Measure List Oct 2026'!$A$3:$AR$2210,C$1,FALSE)</f>
        <v>All Cooling Zones</v>
      </c>
      <c r="D53" t="str">
        <f>VLOOKUP($A53,'UES Measure List Oct 2026'!$A$3:$AR$2210,D$1,FALSE)</f>
        <v>Commercial</v>
      </c>
      <c r="E53" t="str">
        <f>VLOOKUP($A53,'UES Measure List Oct 2026'!$A$3:$AR$2210,E$1,FALSE)</f>
        <v>HVAC</v>
      </c>
      <c r="F53" t="str">
        <f>VLOOKUP($A53,'UES Measure List Oct 2026'!$A$3:$AR$2210,F$1,FALSE)</f>
        <v>Envelope</v>
      </c>
      <c r="G53" t="str">
        <f>VLOOKUP($A53,'UES Measure List Oct 2026'!$A$3:$AR$2210,G$1,FALSE)</f>
        <v>Insulation</v>
      </c>
      <c r="H53">
        <f>VLOOKUP($A53,'UES Measure List Oct 2026'!$A$3:$AR$2210,H$1,FALSE)</f>
        <v>1.3063014655644607</v>
      </c>
      <c r="I53">
        <f>VLOOKUP($A53,'UES Measure List Oct 2026'!$A$3:$AR$2210,I$1,FALSE)</f>
        <v>1.4601357442334848</v>
      </c>
      <c r="J53">
        <f>VLOOKUP($A53,'UES Measure List Oct 2026'!$A$3:$AR$2210,J$1,FALSE)</f>
        <v>2.8</v>
      </c>
      <c r="K53">
        <f>VLOOKUP($A53,'UES Measure List Oct 2026'!$A$3:$AR$2210,K$1,FALSE)</f>
        <v>30</v>
      </c>
      <c r="L53" t="s">
        <v>4804</v>
      </c>
      <c r="M53">
        <f>INDEX('Results 2016$'!$B$3:$AT$352,MATCH(L53,'Results 2016$'!$A$3:$A$352,0),MATCH(K53,'Results 2016$'!$B$2:$AT$2,0))</f>
        <v>1.048403539370695</v>
      </c>
    </row>
    <row r="54" spans="1:13" x14ac:dyDescent="0.25">
      <c r="A54" s="16" t="s">
        <v>1449</v>
      </c>
      <c r="B54" t="str">
        <f>VLOOKUP($A54,'UES Measure List Oct 2026'!$A$3:$AR$2210,B$1,FALSE)</f>
        <v>Heating Zone 3</v>
      </c>
      <c r="C54" t="str">
        <f>VLOOKUP($A54,'UES Measure List Oct 2026'!$A$3:$AR$2210,C$1,FALSE)</f>
        <v>All Cooling Zones</v>
      </c>
      <c r="D54" t="str">
        <f>VLOOKUP($A54,'UES Measure List Oct 2026'!$A$3:$AR$2210,D$1,FALSE)</f>
        <v>Commercial</v>
      </c>
      <c r="E54" t="str">
        <f>VLOOKUP($A54,'UES Measure List Oct 2026'!$A$3:$AR$2210,E$1,FALSE)</f>
        <v>HVAC</v>
      </c>
      <c r="F54" t="str">
        <f>VLOOKUP($A54,'UES Measure List Oct 2026'!$A$3:$AR$2210,F$1,FALSE)</f>
        <v>Envelope</v>
      </c>
      <c r="G54" t="str">
        <f>VLOOKUP($A54,'UES Measure List Oct 2026'!$A$3:$AR$2210,G$1,FALSE)</f>
        <v>Insulation</v>
      </c>
      <c r="H54">
        <f>VLOOKUP($A54,'UES Measure List Oct 2026'!$A$3:$AR$2210,H$1,FALSE)</f>
        <v>1.3063014655644607</v>
      </c>
      <c r="I54">
        <f>VLOOKUP($A54,'UES Measure List Oct 2026'!$A$3:$AR$2210,I$1,FALSE)</f>
        <v>1.4601357442334848</v>
      </c>
      <c r="J54">
        <f>VLOOKUP($A54,'UES Measure List Oct 2026'!$A$3:$AR$2210,J$1,FALSE)</f>
        <v>2.8</v>
      </c>
      <c r="K54">
        <f>VLOOKUP($A54,'UES Measure List Oct 2026'!$A$3:$AR$2210,K$1,FALSE)</f>
        <v>30</v>
      </c>
      <c r="L54" t="s">
        <v>4804</v>
      </c>
      <c r="M54">
        <f>INDEX('Results 2016$'!$B$3:$AT$352,MATCH(L54,'Results 2016$'!$A$3:$A$352,0),MATCH(K54,'Results 2016$'!$B$2:$AT$2,0))</f>
        <v>1.048403539370695</v>
      </c>
    </row>
    <row r="55" spans="1:13" x14ac:dyDescent="0.25">
      <c r="A55" s="15" t="s">
        <v>1450</v>
      </c>
      <c r="B55" t="str">
        <f>VLOOKUP($A55,'UES Measure List Oct 2026'!$A$3:$AR$2210,B$1,FALSE)</f>
        <v>Heating Zone 1</v>
      </c>
      <c r="C55" t="str">
        <f>VLOOKUP($A55,'UES Measure List Oct 2026'!$A$3:$AR$2210,C$1,FALSE)</f>
        <v>All Cooling Zones</v>
      </c>
      <c r="D55" t="str">
        <f>VLOOKUP($A55,'UES Measure List Oct 2026'!$A$3:$AR$2210,D$1,FALSE)</f>
        <v>Commercial</v>
      </c>
      <c r="E55" t="str">
        <f>VLOOKUP($A55,'UES Measure List Oct 2026'!$A$3:$AR$2210,E$1,FALSE)</f>
        <v>HVAC</v>
      </c>
      <c r="F55" t="str">
        <f>VLOOKUP($A55,'UES Measure List Oct 2026'!$A$3:$AR$2210,F$1,FALSE)</f>
        <v>Envelope</v>
      </c>
      <c r="G55" t="str">
        <f>VLOOKUP($A55,'UES Measure List Oct 2026'!$A$3:$AR$2210,G$1,FALSE)</f>
        <v>Insulation</v>
      </c>
      <c r="H55">
        <f>VLOOKUP($A55,'UES Measure List Oct 2026'!$A$3:$AR$2210,H$1,FALSE)</f>
        <v>0.92959906666666681</v>
      </c>
      <c r="I55">
        <f>VLOOKUP($A55,'UES Measure List Oct 2026'!$A$3:$AR$2210,I$1,FALSE)</f>
        <v>1.0390716544588512</v>
      </c>
      <c r="J55">
        <f>VLOOKUP($A55,'UES Measure List Oct 2026'!$A$3:$AR$2210,J$1,FALSE)</f>
        <v>2.8</v>
      </c>
      <c r="K55">
        <f>VLOOKUP($A55,'UES Measure List Oct 2026'!$A$3:$AR$2210,K$1,FALSE)</f>
        <v>30</v>
      </c>
      <c r="L55" t="s">
        <v>4804</v>
      </c>
      <c r="M55">
        <f>INDEX('Results 2016$'!$B$3:$AT$352,MATCH(L55,'Results 2016$'!$A$3:$A$352,0),MATCH(K55,'Results 2016$'!$B$2:$AT$2,0))</f>
        <v>1.048403539370695</v>
      </c>
    </row>
    <row r="56" spans="1:13" x14ac:dyDescent="0.25">
      <c r="A56" s="16" t="s">
        <v>1452</v>
      </c>
      <c r="B56" t="str">
        <f>VLOOKUP($A56,'UES Measure List Oct 2026'!$A$3:$AR$2210,B$1,FALSE)</f>
        <v>Heating Zone 2</v>
      </c>
      <c r="C56" t="str">
        <f>VLOOKUP($A56,'UES Measure List Oct 2026'!$A$3:$AR$2210,C$1,FALSE)</f>
        <v>All Cooling Zones</v>
      </c>
      <c r="D56" t="str">
        <f>VLOOKUP($A56,'UES Measure List Oct 2026'!$A$3:$AR$2210,D$1,FALSE)</f>
        <v>Commercial</v>
      </c>
      <c r="E56" t="str">
        <f>VLOOKUP($A56,'UES Measure List Oct 2026'!$A$3:$AR$2210,E$1,FALSE)</f>
        <v>HVAC</v>
      </c>
      <c r="F56" t="str">
        <f>VLOOKUP($A56,'UES Measure List Oct 2026'!$A$3:$AR$2210,F$1,FALSE)</f>
        <v>Envelope</v>
      </c>
      <c r="G56" t="str">
        <f>VLOOKUP($A56,'UES Measure List Oct 2026'!$A$3:$AR$2210,G$1,FALSE)</f>
        <v>Insulation</v>
      </c>
      <c r="H56">
        <f>VLOOKUP($A56,'UES Measure List Oct 2026'!$A$3:$AR$2210,H$1,FALSE)</f>
        <v>2.2837175126333866</v>
      </c>
      <c r="I56">
        <f>VLOOKUP($A56,'UES Measure List Oct 2026'!$A$3:$AR$2210,I$1,FALSE)</f>
        <v>2.552655461109139</v>
      </c>
      <c r="J56">
        <f>VLOOKUP($A56,'UES Measure List Oct 2026'!$A$3:$AR$2210,J$1,FALSE)</f>
        <v>1.95</v>
      </c>
      <c r="K56">
        <f>VLOOKUP($A56,'UES Measure List Oct 2026'!$A$3:$AR$2210,K$1,FALSE)</f>
        <v>30</v>
      </c>
      <c r="L56" t="s">
        <v>4804</v>
      </c>
      <c r="M56">
        <f>INDEX('Results 2016$'!$B$3:$AT$352,MATCH(L56,'Results 2016$'!$A$3:$A$352,0),MATCH(K56,'Results 2016$'!$B$2:$AT$2,0))</f>
        <v>1.048403539370695</v>
      </c>
    </row>
    <row r="57" spans="1:13" x14ac:dyDescent="0.25">
      <c r="A57" s="16" t="s">
        <v>1453</v>
      </c>
      <c r="B57" t="str">
        <f>VLOOKUP($A57,'UES Measure List Oct 2026'!$A$3:$AR$2210,B$1,FALSE)</f>
        <v>Heating Zone 3</v>
      </c>
      <c r="C57" t="str">
        <f>VLOOKUP($A57,'UES Measure List Oct 2026'!$A$3:$AR$2210,C$1,FALSE)</f>
        <v>All Cooling Zones</v>
      </c>
      <c r="D57" t="str">
        <f>VLOOKUP($A57,'UES Measure List Oct 2026'!$A$3:$AR$2210,D$1,FALSE)</f>
        <v>Commercial</v>
      </c>
      <c r="E57" t="str">
        <f>VLOOKUP($A57,'UES Measure List Oct 2026'!$A$3:$AR$2210,E$1,FALSE)</f>
        <v>HVAC</v>
      </c>
      <c r="F57" t="str">
        <f>VLOOKUP($A57,'UES Measure List Oct 2026'!$A$3:$AR$2210,F$1,FALSE)</f>
        <v>Envelope</v>
      </c>
      <c r="G57" t="str">
        <f>VLOOKUP($A57,'UES Measure List Oct 2026'!$A$3:$AR$2210,G$1,FALSE)</f>
        <v>Insulation</v>
      </c>
      <c r="H57">
        <f>VLOOKUP($A57,'UES Measure List Oct 2026'!$A$3:$AR$2210,H$1,FALSE)</f>
        <v>2.2837175126333866</v>
      </c>
      <c r="I57">
        <f>VLOOKUP($A57,'UES Measure List Oct 2026'!$A$3:$AR$2210,I$1,FALSE)</f>
        <v>2.552655461109139</v>
      </c>
      <c r="J57">
        <f>VLOOKUP($A57,'UES Measure List Oct 2026'!$A$3:$AR$2210,J$1,FALSE)</f>
        <v>1.95</v>
      </c>
      <c r="K57">
        <f>VLOOKUP($A57,'UES Measure List Oct 2026'!$A$3:$AR$2210,K$1,FALSE)</f>
        <v>30</v>
      </c>
      <c r="L57" t="s">
        <v>4804</v>
      </c>
      <c r="M57">
        <f>INDEX('Results 2016$'!$B$3:$AT$352,MATCH(L57,'Results 2016$'!$A$3:$A$352,0),MATCH(K57,'Results 2016$'!$B$2:$AT$2,0))</f>
        <v>1.048403539370695</v>
      </c>
    </row>
    <row r="58" spans="1:13" x14ac:dyDescent="0.25">
      <c r="A58" s="15" t="s">
        <v>1454</v>
      </c>
      <c r="B58" t="str">
        <f>VLOOKUP($A58,'UES Measure List Oct 2026'!$A$3:$AR$2210,B$1,FALSE)</f>
        <v>Heating Zone 1</v>
      </c>
      <c r="C58" t="str">
        <f>VLOOKUP($A58,'UES Measure List Oct 2026'!$A$3:$AR$2210,C$1,FALSE)</f>
        <v>All Cooling Zones</v>
      </c>
      <c r="D58" t="str">
        <f>VLOOKUP($A58,'UES Measure List Oct 2026'!$A$3:$AR$2210,D$1,FALSE)</f>
        <v>Commercial</v>
      </c>
      <c r="E58" t="str">
        <f>VLOOKUP($A58,'UES Measure List Oct 2026'!$A$3:$AR$2210,E$1,FALSE)</f>
        <v>HVAC</v>
      </c>
      <c r="F58" t="str">
        <f>VLOOKUP($A58,'UES Measure List Oct 2026'!$A$3:$AR$2210,F$1,FALSE)</f>
        <v>Envelope</v>
      </c>
      <c r="G58" t="str">
        <f>VLOOKUP($A58,'UES Measure List Oct 2026'!$A$3:$AR$2210,G$1,FALSE)</f>
        <v>Insulation</v>
      </c>
      <c r="H58">
        <f>VLOOKUP($A58,'UES Measure List Oct 2026'!$A$3:$AR$2210,H$1,FALSE)</f>
        <v>0.83959544949494946</v>
      </c>
      <c r="I58">
        <f>VLOOKUP($A58,'UES Measure List Oct 2026'!$A$3:$AR$2210,I$1,FALSE)</f>
        <v>0.93393847143329234</v>
      </c>
      <c r="J58">
        <f>VLOOKUP($A58,'UES Measure List Oct 2026'!$A$3:$AR$2210,J$1,FALSE)</f>
        <v>2.11</v>
      </c>
      <c r="K58">
        <f>VLOOKUP($A58,'UES Measure List Oct 2026'!$A$3:$AR$2210,K$1,FALSE)</f>
        <v>30</v>
      </c>
      <c r="L58" t="s">
        <v>4843</v>
      </c>
      <c r="M58">
        <f>INDEX('Results 2016$'!$B$3:$AT$352,MATCH(L58,'Results 2016$'!$A$3:$A$352,0),MATCH(K58,'Results 2016$'!$B$2:$AT$2,0))</f>
        <v>1.0200846995752575</v>
      </c>
    </row>
    <row r="59" spans="1:13" x14ac:dyDescent="0.25">
      <c r="A59" s="16" t="s">
        <v>1457</v>
      </c>
      <c r="B59" t="str">
        <f>VLOOKUP($A59,'UES Measure List Oct 2026'!$A$3:$AR$2210,B$1,FALSE)</f>
        <v>Heating Zone 2</v>
      </c>
      <c r="C59" t="str">
        <f>VLOOKUP($A59,'UES Measure List Oct 2026'!$A$3:$AR$2210,C$1,FALSE)</f>
        <v>All Cooling Zones</v>
      </c>
      <c r="D59" t="str">
        <f>VLOOKUP($A59,'UES Measure List Oct 2026'!$A$3:$AR$2210,D$1,FALSE)</f>
        <v>Commercial</v>
      </c>
      <c r="E59" t="str">
        <f>VLOOKUP($A59,'UES Measure List Oct 2026'!$A$3:$AR$2210,E$1,FALSE)</f>
        <v>HVAC</v>
      </c>
      <c r="F59" t="str">
        <f>VLOOKUP($A59,'UES Measure List Oct 2026'!$A$3:$AR$2210,F$1,FALSE)</f>
        <v>Envelope</v>
      </c>
      <c r="G59" t="str">
        <f>VLOOKUP($A59,'UES Measure List Oct 2026'!$A$3:$AR$2210,G$1,FALSE)</f>
        <v>Insulation</v>
      </c>
      <c r="H59">
        <f>VLOOKUP($A59,'UES Measure List Oct 2026'!$A$3:$AR$2210,H$1,FALSE)</f>
        <v>1.11530836585672</v>
      </c>
      <c r="I59">
        <f>VLOOKUP($A59,'UES Measure List Oct 2026'!$A$3:$AR$2210,I$1,FALSE)</f>
        <v>1.2475389250167348</v>
      </c>
      <c r="J59">
        <f>VLOOKUP($A59,'UES Measure List Oct 2026'!$A$3:$AR$2210,J$1,FALSE)</f>
        <v>2.8</v>
      </c>
      <c r="K59">
        <f>VLOOKUP($A59,'UES Measure List Oct 2026'!$A$3:$AR$2210,K$1,FALSE)</f>
        <v>30</v>
      </c>
      <c r="L59" t="s">
        <v>4843</v>
      </c>
      <c r="M59">
        <f>INDEX('Results 2016$'!$B$3:$AT$352,MATCH(L59,'Results 2016$'!$A$3:$A$352,0),MATCH(K59,'Results 2016$'!$B$2:$AT$2,0))</f>
        <v>1.0200846995752575</v>
      </c>
    </row>
    <row r="60" spans="1:13" x14ac:dyDescent="0.25">
      <c r="A60" s="16" t="s">
        <v>1458</v>
      </c>
      <c r="B60" t="str">
        <f>VLOOKUP($A60,'UES Measure List Oct 2026'!$A$3:$AR$2210,B$1,FALSE)</f>
        <v>Heating Zone 3</v>
      </c>
      <c r="C60" t="str">
        <f>VLOOKUP($A60,'UES Measure List Oct 2026'!$A$3:$AR$2210,C$1,FALSE)</f>
        <v>All Cooling Zones</v>
      </c>
      <c r="D60" t="str">
        <f>VLOOKUP($A60,'UES Measure List Oct 2026'!$A$3:$AR$2210,D$1,FALSE)</f>
        <v>Commercial</v>
      </c>
      <c r="E60" t="str">
        <f>VLOOKUP($A60,'UES Measure List Oct 2026'!$A$3:$AR$2210,E$1,FALSE)</f>
        <v>HVAC</v>
      </c>
      <c r="F60" t="str">
        <f>VLOOKUP($A60,'UES Measure List Oct 2026'!$A$3:$AR$2210,F$1,FALSE)</f>
        <v>Envelope</v>
      </c>
      <c r="G60" t="str">
        <f>VLOOKUP($A60,'UES Measure List Oct 2026'!$A$3:$AR$2210,G$1,FALSE)</f>
        <v>Insulation</v>
      </c>
      <c r="H60">
        <f>VLOOKUP($A60,'UES Measure List Oct 2026'!$A$3:$AR$2210,H$1,FALSE)</f>
        <v>1.11530836585672</v>
      </c>
      <c r="I60">
        <f>VLOOKUP($A60,'UES Measure List Oct 2026'!$A$3:$AR$2210,I$1,FALSE)</f>
        <v>1.2475389250167348</v>
      </c>
      <c r="J60">
        <f>VLOOKUP($A60,'UES Measure List Oct 2026'!$A$3:$AR$2210,J$1,FALSE)</f>
        <v>2.8</v>
      </c>
      <c r="K60">
        <f>VLOOKUP($A60,'UES Measure List Oct 2026'!$A$3:$AR$2210,K$1,FALSE)</f>
        <v>30</v>
      </c>
      <c r="L60" t="s">
        <v>4843</v>
      </c>
      <c r="M60">
        <f>INDEX('Results 2016$'!$B$3:$AT$352,MATCH(L60,'Results 2016$'!$A$3:$A$352,0),MATCH(K60,'Results 2016$'!$B$2:$AT$2,0))</f>
        <v>1.0200846995752575</v>
      </c>
    </row>
    <row r="61" spans="1:13" x14ac:dyDescent="0.25">
      <c r="A61" s="15" t="s">
        <v>1459</v>
      </c>
      <c r="B61" t="str">
        <f>VLOOKUP($A61,'UES Measure List Oct 2026'!$A$3:$AR$2210,B$1,FALSE)</f>
        <v>Heating Zone 1</v>
      </c>
      <c r="C61" t="str">
        <f>VLOOKUP($A61,'UES Measure List Oct 2026'!$A$3:$AR$2210,C$1,FALSE)</f>
        <v>All Cooling Zones</v>
      </c>
      <c r="D61" t="str">
        <f>VLOOKUP($A61,'UES Measure List Oct 2026'!$A$3:$AR$2210,D$1,FALSE)</f>
        <v>Commercial</v>
      </c>
      <c r="E61" t="str">
        <f>VLOOKUP($A61,'UES Measure List Oct 2026'!$A$3:$AR$2210,E$1,FALSE)</f>
        <v>HVAC</v>
      </c>
      <c r="F61" t="str">
        <f>VLOOKUP($A61,'UES Measure List Oct 2026'!$A$3:$AR$2210,F$1,FALSE)</f>
        <v>Envelope</v>
      </c>
      <c r="G61" t="str">
        <f>VLOOKUP($A61,'UES Measure List Oct 2026'!$A$3:$AR$2210,G$1,FALSE)</f>
        <v>Insulation</v>
      </c>
      <c r="H61">
        <f>VLOOKUP($A61,'UES Measure List Oct 2026'!$A$3:$AR$2210,H$1,FALSE)</f>
        <v>0.89877478114478093</v>
      </c>
      <c r="I61">
        <f>VLOOKUP($A61,'UES Measure List Oct 2026'!$A$3:$AR$2210,I$1,FALSE)</f>
        <v>0.9997676211443044</v>
      </c>
      <c r="J61">
        <f>VLOOKUP($A61,'UES Measure List Oct 2026'!$A$3:$AR$2210,J$1,FALSE)</f>
        <v>2.8</v>
      </c>
      <c r="K61">
        <f>VLOOKUP($A61,'UES Measure List Oct 2026'!$A$3:$AR$2210,K$1,FALSE)</f>
        <v>30</v>
      </c>
      <c r="L61" t="s">
        <v>4843</v>
      </c>
      <c r="M61">
        <f>INDEX('Results 2016$'!$B$3:$AT$352,MATCH(L61,'Results 2016$'!$A$3:$A$352,0),MATCH(K61,'Results 2016$'!$B$2:$AT$2,0))</f>
        <v>1.0200846995752575</v>
      </c>
    </row>
    <row r="62" spans="1:13" x14ac:dyDescent="0.25">
      <c r="A62" s="16" t="s">
        <v>1461</v>
      </c>
      <c r="B62" t="str">
        <f>VLOOKUP($A62,'UES Measure List Oct 2026'!$A$3:$AR$2210,B$1,FALSE)</f>
        <v>Heating Zone 2</v>
      </c>
      <c r="C62" t="str">
        <f>VLOOKUP($A62,'UES Measure List Oct 2026'!$A$3:$AR$2210,C$1,FALSE)</f>
        <v>All Cooling Zones</v>
      </c>
      <c r="D62" t="str">
        <f>VLOOKUP($A62,'UES Measure List Oct 2026'!$A$3:$AR$2210,D$1,FALSE)</f>
        <v>Commercial</v>
      </c>
      <c r="E62" t="str">
        <f>VLOOKUP($A62,'UES Measure List Oct 2026'!$A$3:$AR$2210,E$1,FALSE)</f>
        <v>HVAC</v>
      </c>
      <c r="F62" t="str">
        <f>VLOOKUP($A62,'UES Measure List Oct 2026'!$A$3:$AR$2210,F$1,FALSE)</f>
        <v>Envelope</v>
      </c>
      <c r="G62" t="str">
        <f>VLOOKUP($A62,'UES Measure List Oct 2026'!$A$3:$AR$2210,G$1,FALSE)</f>
        <v>Insulation</v>
      </c>
      <c r="H62">
        <f>VLOOKUP($A62,'UES Measure List Oct 2026'!$A$3:$AR$2210,H$1,FALSE)</f>
        <v>1.4664581537783374</v>
      </c>
      <c r="I62">
        <f>VLOOKUP($A62,'UES Measure List Oct 2026'!$A$3:$AR$2210,I$1,FALSE)</f>
        <v>1.6403209056370316</v>
      </c>
      <c r="J62">
        <f>VLOOKUP($A62,'UES Measure List Oct 2026'!$A$3:$AR$2210,J$1,FALSE)</f>
        <v>2.11</v>
      </c>
      <c r="K62">
        <f>VLOOKUP($A62,'UES Measure List Oct 2026'!$A$3:$AR$2210,K$1,FALSE)</f>
        <v>30</v>
      </c>
      <c r="L62" t="s">
        <v>4843</v>
      </c>
      <c r="M62">
        <f>INDEX('Results 2016$'!$B$3:$AT$352,MATCH(L62,'Results 2016$'!$A$3:$A$352,0),MATCH(K62,'Results 2016$'!$B$2:$AT$2,0))</f>
        <v>1.0200846995752575</v>
      </c>
    </row>
    <row r="63" spans="1:13" x14ac:dyDescent="0.25">
      <c r="A63" s="16" t="s">
        <v>1462</v>
      </c>
      <c r="B63" t="str">
        <f>VLOOKUP($A63,'UES Measure List Oct 2026'!$A$3:$AR$2210,B$1,FALSE)</f>
        <v>Heating Zone 3</v>
      </c>
      <c r="C63" t="str">
        <f>VLOOKUP($A63,'UES Measure List Oct 2026'!$A$3:$AR$2210,C$1,FALSE)</f>
        <v>All Cooling Zones</v>
      </c>
      <c r="D63" t="str">
        <f>VLOOKUP($A63,'UES Measure List Oct 2026'!$A$3:$AR$2210,D$1,FALSE)</f>
        <v>Commercial</v>
      </c>
      <c r="E63" t="str">
        <f>VLOOKUP($A63,'UES Measure List Oct 2026'!$A$3:$AR$2210,E$1,FALSE)</f>
        <v>HVAC</v>
      </c>
      <c r="F63" t="str">
        <f>VLOOKUP($A63,'UES Measure List Oct 2026'!$A$3:$AR$2210,F$1,FALSE)</f>
        <v>Envelope</v>
      </c>
      <c r="G63" t="str">
        <f>VLOOKUP($A63,'UES Measure List Oct 2026'!$A$3:$AR$2210,G$1,FALSE)</f>
        <v>Insulation</v>
      </c>
      <c r="H63">
        <f>VLOOKUP($A63,'UES Measure List Oct 2026'!$A$3:$AR$2210,H$1,FALSE)</f>
        <v>1.4664581537783374</v>
      </c>
      <c r="I63">
        <f>VLOOKUP($A63,'UES Measure List Oct 2026'!$A$3:$AR$2210,I$1,FALSE)</f>
        <v>1.6403209056370316</v>
      </c>
      <c r="J63">
        <f>VLOOKUP($A63,'UES Measure List Oct 2026'!$A$3:$AR$2210,J$1,FALSE)</f>
        <v>2.11</v>
      </c>
      <c r="K63">
        <f>VLOOKUP($A63,'UES Measure List Oct 2026'!$A$3:$AR$2210,K$1,FALSE)</f>
        <v>30</v>
      </c>
      <c r="L63" t="s">
        <v>4843</v>
      </c>
      <c r="M63">
        <f>INDEX('Results 2016$'!$B$3:$AT$352,MATCH(L63,'Results 2016$'!$A$3:$A$352,0),MATCH(K63,'Results 2016$'!$B$2:$AT$2,0))</f>
        <v>1.0200846995752575</v>
      </c>
    </row>
    <row r="64" spans="1:13" x14ac:dyDescent="0.25">
      <c r="A64" s="15" t="s">
        <v>1463</v>
      </c>
      <c r="B64" t="str">
        <f>VLOOKUP($A64,'UES Measure List Oct 2026'!$A$3:$AR$2210,B$1,FALSE)</f>
        <v>Heating Zone 1</v>
      </c>
      <c r="C64" t="str">
        <f>VLOOKUP($A64,'UES Measure List Oct 2026'!$A$3:$AR$2210,C$1,FALSE)</f>
        <v>All Cooling Zones</v>
      </c>
      <c r="D64" t="str">
        <f>VLOOKUP($A64,'UES Measure List Oct 2026'!$A$3:$AR$2210,D$1,FALSE)</f>
        <v>Commercial</v>
      </c>
      <c r="E64" t="str">
        <f>VLOOKUP($A64,'UES Measure List Oct 2026'!$A$3:$AR$2210,E$1,FALSE)</f>
        <v>HVAC</v>
      </c>
      <c r="F64" t="str">
        <f>VLOOKUP($A64,'UES Measure List Oct 2026'!$A$3:$AR$2210,F$1,FALSE)</f>
        <v>Envelope</v>
      </c>
      <c r="G64" t="str">
        <f>VLOOKUP($A64,'UES Measure List Oct 2026'!$A$3:$AR$2210,G$1,FALSE)</f>
        <v>Insulation</v>
      </c>
      <c r="H64">
        <f>VLOOKUP($A64,'UES Measure List Oct 2026'!$A$3:$AR$2210,H$1,FALSE)</f>
        <v>0.82051982871536511</v>
      </c>
      <c r="I64">
        <f>VLOOKUP($A64,'UES Measure List Oct 2026'!$A$3:$AR$2210,I$1,FALSE)</f>
        <v>0.91271937582809004</v>
      </c>
      <c r="J64">
        <f>VLOOKUP($A64,'UES Measure List Oct 2026'!$A$3:$AR$2210,J$1,FALSE)</f>
        <v>2.11</v>
      </c>
      <c r="K64">
        <f>VLOOKUP($A64,'UES Measure List Oct 2026'!$A$3:$AR$2210,K$1,FALSE)</f>
        <v>30</v>
      </c>
      <c r="L64" t="s">
        <v>4843</v>
      </c>
      <c r="M64">
        <f>INDEX('Results 2016$'!$B$3:$AT$352,MATCH(L64,'Results 2016$'!$A$3:$A$352,0),MATCH(K64,'Results 2016$'!$B$2:$AT$2,0))</f>
        <v>1.0200846995752575</v>
      </c>
    </row>
    <row r="65" spans="1:13" x14ac:dyDescent="0.25">
      <c r="A65" s="16" t="s">
        <v>1465</v>
      </c>
      <c r="B65" t="str">
        <f>VLOOKUP($A65,'UES Measure List Oct 2026'!$A$3:$AR$2210,B$1,FALSE)</f>
        <v>Heating Zone 2</v>
      </c>
      <c r="C65" t="str">
        <f>VLOOKUP($A65,'UES Measure List Oct 2026'!$A$3:$AR$2210,C$1,FALSE)</f>
        <v>All Cooling Zones</v>
      </c>
      <c r="D65" t="str">
        <f>VLOOKUP($A65,'UES Measure List Oct 2026'!$A$3:$AR$2210,D$1,FALSE)</f>
        <v>Commercial</v>
      </c>
      <c r="E65" t="str">
        <f>VLOOKUP($A65,'UES Measure List Oct 2026'!$A$3:$AR$2210,E$1,FALSE)</f>
        <v>HVAC</v>
      </c>
      <c r="F65" t="str">
        <f>VLOOKUP($A65,'UES Measure List Oct 2026'!$A$3:$AR$2210,F$1,FALSE)</f>
        <v>Envelope</v>
      </c>
      <c r="G65" t="str">
        <f>VLOOKUP($A65,'UES Measure List Oct 2026'!$A$3:$AR$2210,G$1,FALSE)</f>
        <v>Insulation</v>
      </c>
      <c r="H65">
        <f>VLOOKUP($A65,'UES Measure List Oct 2026'!$A$3:$AR$2210,H$1,FALSE)</f>
        <v>1.5347049026104878</v>
      </c>
      <c r="I65">
        <f>VLOOKUP($A65,'UES Measure List Oct 2026'!$A$3:$AR$2210,I$1,FALSE)</f>
        <v>1.716658964491766</v>
      </c>
      <c r="J65">
        <f>VLOOKUP($A65,'UES Measure List Oct 2026'!$A$3:$AR$2210,J$1,FALSE)</f>
        <v>1.95</v>
      </c>
      <c r="K65">
        <f>VLOOKUP($A65,'UES Measure List Oct 2026'!$A$3:$AR$2210,K$1,FALSE)</f>
        <v>30</v>
      </c>
      <c r="L65" t="s">
        <v>4843</v>
      </c>
      <c r="M65">
        <f>INDEX('Results 2016$'!$B$3:$AT$352,MATCH(L65,'Results 2016$'!$A$3:$A$352,0),MATCH(K65,'Results 2016$'!$B$2:$AT$2,0))</f>
        <v>1.0200846995752575</v>
      </c>
    </row>
    <row r="66" spans="1:13" x14ac:dyDescent="0.25">
      <c r="A66" s="16" t="s">
        <v>1466</v>
      </c>
      <c r="B66" t="str">
        <f>VLOOKUP($A66,'UES Measure List Oct 2026'!$A$3:$AR$2210,B$1,FALSE)</f>
        <v>Heating Zone 3</v>
      </c>
      <c r="C66" t="str">
        <f>VLOOKUP($A66,'UES Measure List Oct 2026'!$A$3:$AR$2210,C$1,FALSE)</f>
        <v>All Cooling Zones</v>
      </c>
      <c r="D66" t="str">
        <f>VLOOKUP($A66,'UES Measure List Oct 2026'!$A$3:$AR$2210,D$1,FALSE)</f>
        <v>Commercial</v>
      </c>
      <c r="E66" t="str">
        <f>VLOOKUP($A66,'UES Measure List Oct 2026'!$A$3:$AR$2210,E$1,FALSE)</f>
        <v>HVAC</v>
      </c>
      <c r="F66" t="str">
        <f>VLOOKUP($A66,'UES Measure List Oct 2026'!$A$3:$AR$2210,F$1,FALSE)</f>
        <v>Envelope</v>
      </c>
      <c r="G66" t="str">
        <f>VLOOKUP($A66,'UES Measure List Oct 2026'!$A$3:$AR$2210,G$1,FALSE)</f>
        <v>Insulation</v>
      </c>
      <c r="H66">
        <f>VLOOKUP($A66,'UES Measure List Oct 2026'!$A$3:$AR$2210,H$1,FALSE)</f>
        <v>1.5347049026104878</v>
      </c>
      <c r="I66">
        <f>VLOOKUP($A66,'UES Measure List Oct 2026'!$A$3:$AR$2210,I$1,FALSE)</f>
        <v>1.716658964491766</v>
      </c>
      <c r="J66">
        <f>VLOOKUP($A66,'UES Measure List Oct 2026'!$A$3:$AR$2210,J$1,FALSE)</f>
        <v>1.95</v>
      </c>
      <c r="K66">
        <f>VLOOKUP($A66,'UES Measure List Oct 2026'!$A$3:$AR$2210,K$1,FALSE)</f>
        <v>30</v>
      </c>
      <c r="L66" t="s">
        <v>4843</v>
      </c>
      <c r="M66">
        <f>INDEX('Results 2016$'!$B$3:$AT$352,MATCH(L66,'Results 2016$'!$A$3:$A$352,0),MATCH(K66,'Results 2016$'!$B$2:$AT$2,0))</f>
        <v>1.0200846995752575</v>
      </c>
    </row>
    <row r="67" spans="1:13" x14ac:dyDescent="0.25">
      <c r="A67" s="15" t="s">
        <v>1467</v>
      </c>
      <c r="B67" t="str">
        <f>VLOOKUP($A67,'UES Measure List Oct 2026'!$A$3:$AR$2210,B$1,FALSE)</f>
        <v>Heating Zone 1</v>
      </c>
      <c r="C67" t="str">
        <f>VLOOKUP($A67,'UES Measure List Oct 2026'!$A$3:$AR$2210,C$1,FALSE)</f>
        <v>All Cooling Zones</v>
      </c>
      <c r="D67" t="str">
        <f>VLOOKUP($A67,'UES Measure List Oct 2026'!$A$3:$AR$2210,D$1,FALSE)</f>
        <v>Commercial</v>
      </c>
      <c r="E67" t="str">
        <f>VLOOKUP($A67,'UES Measure List Oct 2026'!$A$3:$AR$2210,E$1,FALSE)</f>
        <v>HVAC</v>
      </c>
      <c r="F67" t="str">
        <f>VLOOKUP($A67,'UES Measure List Oct 2026'!$A$3:$AR$2210,F$1,FALSE)</f>
        <v>Envelope</v>
      </c>
      <c r="G67" t="str">
        <f>VLOOKUP($A67,'UES Measure List Oct 2026'!$A$3:$AR$2210,G$1,FALSE)</f>
        <v>Insulation</v>
      </c>
      <c r="H67">
        <f>VLOOKUP($A67,'UES Measure List Oct 2026'!$A$3:$AR$2210,H$1,FALSE)</f>
        <v>1.0495473333333334</v>
      </c>
      <c r="I67">
        <f>VLOOKUP($A67,'UES Measure List Oct 2026'!$A$3:$AR$2210,I$1,FALSE)</f>
        <v>1.1674820686318144</v>
      </c>
      <c r="J67">
        <f>VLOOKUP($A67,'UES Measure List Oct 2026'!$A$3:$AR$2210,J$1,FALSE)</f>
        <v>2.8</v>
      </c>
      <c r="K67">
        <f>VLOOKUP($A67,'UES Measure List Oct 2026'!$A$3:$AR$2210,K$1,FALSE)</f>
        <v>30</v>
      </c>
      <c r="L67" t="s">
        <v>4843</v>
      </c>
      <c r="M67">
        <f>INDEX('Results 2016$'!$B$3:$AT$352,MATCH(L67,'Results 2016$'!$A$3:$A$352,0),MATCH(K67,'Results 2016$'!$B$2:$AT$2,0))</f>
        <v>1.0200846995752575</v>
      </c>
    </row>
    <row r="68" spans="1:13" x14ac:dyDescent="0.25">
      <c r="A68" s="16" t="s">
        <v>1469</v>
      </c>
      <c r="B68" t="str">
        <f>VLOOKUP($A68,'UES Measure List Oct 2026'!$A$3:$AR$2210,B$1,FALSE)</f>
        <v>Heating Zone 2</v>
      </c>
      <c r="C68" t="str">
        <f>VLOOKUP($A68,'UES Measure List Oct 2026'!$A$3:$AR$2210,C$1,FALSE)</f>
        <v>All Cooling Zones</v>
      </c>
      <c r="D68" t="str">
        <f>VLOOKUP($A68,'UES Measure List Oct 2026'!$A$3:$AR$2210,D$1,FALSE)</f>
        <v>Commercial</v>
      </c>
      <c r="E68" t="str">
        <f>VLOOKUP($A68,'UES Measure List Oct 2026'!$A$3:$AR$2210,E$1,FALSE)</f>
        <v>HVAC</v>
      </c>
      <c r="F68" t="str">
        <f>VLOOKUP($A68,'UES Measure List Oct 2026'!$A$3:$AR$2210,F$1,FALSE)</f>
        <v>Envelope</v>
      </c>
      <c r="G68" t="str">
        <f>VLOOKUP($A68,'UES Measure List Oct 2026'!$A$3:$AR$2210,G$1,FALSE)</f>
        <v>Insulation</v>
      </c>
      <c r="H68">
        <f>VLOOKUP($A68,'UES Measure List Oct 2026'!$A$3:$AR$2210,H$1,FALSE)</f>
        <v>2.583569460900847</v>
      </c>
      <c r="I68">
        <f>VLOOKUP($A68,'UES Measure List Oct 2026'!$A$3:$AR$2210,I$1,FALSE)</f>
        <v>2.8898765279882865</v>
      </c>
      <c r="J68">
        <f>VLOOKUP($A68,'UES Measure List Oct 2026'!$A$3:$AR$2210,J$1,FALSE)</f>
        <v>2.8</v>
      </c>
      <c r="K68">
        <f>VLOOKUP($A68,'UES Measure List Oct 2026'!$A$3:$AR$2210,K$1,FALSE)</f>
        <v>30</v>
      </c>
      <c r="L68" t="s">
        <v>4843</v>
      </c>
      <c r="M68">
        <f>INDEX('Results 2016$'!$B$3:$AT$352,MATCH(L68,'Results 2016$'!$A$3:$A$352,0),MATCH(K68,'Results 2016$'!$B$2:$AT$2,0))</f>
        <v>1.0200846995752575</v>
      </c>
    </row>
    <row r="69" spans="1:13" x14ac:dyDescent="0.25">
      <c r="A69" s="16" t="s">
        <v>1470</v>
      </c>
      <c r="B69" t="str">
        <f>VLOOKUP($A69,'UES Measure List Oct 2026'!$A$3:$AR$2210,B$1,FALSE)</f>
        <v>Heating Zone 3</v>
      </c>
      <c r="C69" t="str">
        <f>VLOOKUP($A69,'UES Measure List Oct 2026'!$A$3:$AR$2210,C$1,FALSE)</f>
        <v>All Cooling Zones</v>
      </c>
      <c r="D69" t="str">
        <f>VLOOKUP($A69,'UES Measure List Oct 2026'!$A$3:$AR$2210,D$1,FALSE)</f>
        <v>Commercial</v>
      </c>
      <c r="E69" t="str">
        <f>VLOOKUP($A69,'UES Measure List Oct 2026'!$A$3:$AR$2210,E$1,FALSE)</f>
        <v>HVAC</v>
      </c>
      <c r="F69" t="str">
        <f>VLOOKUP($A69,'UES Measure List Oct 2026'!$A$3:$AR$2210,F$1,FALSE)</f>
        <v>Envelope</v>
      </c>
      <c r="G69" t="str">
        <f>VLOOKUP($A69,'UES Measure List Oct 2026'!$A$3:$AR$2210,G$1,FALSE)</f>
        <v>Insulation</v>
      </c>
      <c r="H69">
        <f>VLOOKUP($A69,'UES Measure List Oct 2026'!$A$3:$AR$2210,H$1,FALSE)</f>
        <v>2.583569460900847</v>
      </c>
      <c r="I69">
        <f>VLOOKUP($A69,'UES Measure List Oct 2026'!$A$3:$AR$2210,I$1,FALSE)</f>
        <v>2.8898765279882865</v>
      </c>
      <c r="J69">
        <f>VLOOKUP($A69,'UES Measure List Oct 2026'!$A$3:$AR$2210,J$1,FALSE)</f>
        <v>2.8</v>
      </c>
      <c r="K69">
        <f>VLOOKUP($A69,'UES Measure List Oct 2026'!$A$3:$AR$2210,K$1,FALSE)</f>
        <v>30</v>
      </c>
      <c r="L69" t="s">
        <v>4843</v>
      </c>
      <c r="M69">
        <f>INDEX('Results 2016$'!$B$3:$AT$352,MATCH(L69,'Results 2016$'!$A$3:$A$352,0),MATCH(K69,'Results 2016$'!$B$2:$AT$2,0))</f>
        <v>1.0200846995752575</v>
      </c>
    </row>
    <row r="70" spans="1:13" x14ac:dyDescent="0.25">
      <c r="A70" s="15" t="s">
        <v>1471</v>
      </c>
      <c r="B70" t="str">
        <f>VLOOKUP($A70,'UES Measure List Oct 2026'!$A$3:$AR$2210,B$1,FALSE)</f>
        <v>Heating Zone 1</v>
      </c>
      <c r="C70" t="str">
        <f>VLOOKUP($A70,'UES Measure List Oct 2026'!$A$3:$AR$2210,C$1,FALSE)</f>
        <v>All Cooling Zones</v>
      </c>
      <c r="D70" t="str">
        <f>VLOOKUP($A70,'UES Measure List Oct 2026'!$A$3:$AR$2210,D$1,FALSE)</f>
        <v>Commercial</v>
      </c>
      <c r="E70" t="str">
        <f>VLOOKUP($A70,'UES Measure List Oct 2026'!$A$3:$AR$2210,E$1,FALSE)</f>
        <v>HVAC</v>
      </c>
      <c r="F70" t="str">
        <f>VLOOKUP($A70,'UES Measure List Oct 2026'!$A$3:$AR$2210,F$1,FALSE)</f>
        <v>Envelope</v>
      </c>
      <c r="G70" t="str">
        <f>VLOOKUP($A70,'UES Measure List Oct 2026'!$A$3:$AR$2210,G$1,FALSE)</f>
        <v>Insulation</v>
      </c>
      <c r="H70">
        <f>VLOOKUP($A70,'UES Measure List Oct 2026'!$A$3:$AR$2210,H$1,FALSE)</f>
        <v>2.2446327323232325</v>
      </c>
      <c r="I70">
        <f>VLOOKUP($A70,'UES Measure List Oct 2026'!$A$3:$AR$2210,I$1,FALSE)</f>
        <v>2.498926574060409</v>
      </c>
      <c r="J70">
        <f>VLOOKUP($A70,'UES Measure List Oct 2026'!$A$3:$AR$2210,J$1,FALSE)</f>
        <v>2.11</v>
      </c>
      <c r="K70">
        <f>VLOOKUP($A70,'UES Measure List Oct 2026'!$A$3:$AR$2210,K$1,FALSE)</f>
        <v>30</v>
      </c>
      <c r="L70" t="s">
        <v>4926</v>
      </c>
      <c r="M70">
        <f>INDEX('Results 2016$'!$B$3:$AT$352,MATCH(L70,'Results 2016$'!$A$3:$A$352,0),MATCH(K70,'Results 2016$'!$B$2:$AT$2,0))</f>
        <v>0.9207388833476754</v>
      </c>
    </row>
    <row r="71" spans="1:13" x14ac:dyDescent="0.25">
      <c r="A71" s="16" t="s">
        <v>1474</v>
      </c>
      <c r="B71" t="str">
        <f>VLOOKUP($A71,'UES Measure List Oct 2026'!$A$3:$AR$2210,B$1,FALSE)</f>
        <v>Heating Zone 2</v>
      </c>
      <c r="C71" t="str">
        <f>VLOOKUP($A71,'UES Measure List Oct 2026'!$A$3:$AR$2210,C$1,FALSE)</f>
        <v>All Cooling Zones</v>
      </c>
      <c r="D71" t="str">
        <f>VLOOKUP($A71,'UES Measure List Oct 2026'!$A$3:$AR$2210,D$1,FALSE)</f>
        <v>Commercial</v>
      </c>
      <c r="E71" t="str">
        <f>VLOOKUP($A71,'UES Measure List Oct 2026'!$A$3:$AR$2210,E$1,FALSE)</f>
        <v>HVAC</v>
      </c>
      <c r="F71" t="str">
        <f>VLOOKUP($A71,'UES Measure List Oct 2026'!$A$3:$AR$2210,F$1,FALSE)</f>
        <v>Envelope</v>
      </c>
      <c r="G71" t="str">
        <f>VLOOKUP($A71,'UES Measure List Oct 2026'!$A$3:$AR$2210,G$1,FALSE)</f>
        <v>Insulation</v>
      </c>
      <c r="H71">
        <f>VLOOKUP($A71,'UES Measure List Oct 2026'!$A$3:$AR$2210,H$1,FALSE)</f>
        <v>2.8045999834340041</v>
      </c>
      <c r="I71">
        <f>VLOOKUP($A71,'UES Measure List Oct 2026'!$A$3:$AR$2210,I$1,FALSE)</f>
        <v>3.1223323652412001</v>
      </c>
      <c r="J71">
        <f>VLOOKUP($A71,'UES Measure List Oct 2026'!$A$3:$AR$2210,J$1,FALSE)</f>
        <v>2.8</v>
      </c>
      <c r="K71">
        <f>VLOOKUP($A71,'UES Measure List Oct 2026'!$A$3:$AR$2210,K$1,FALSE)</f>
        <v>30</v>
      </c>
      <c r="L71" t="s">
        <v>4926</v>
      </c>
      <c r="M71">
        <f>INDEX('Results 2016$'!$B$3:$AT$352,MATCH(L71,'Results 2016$'!$A$3:$A$352,0),MATCH(K71,'Results 2016$'!$B$2:$AT$2,0))</f>
        <v>0.9207388833476754</v>
      </c>
    </row>
    <row r="72" spans="1:13" x14ac:dyDescent="0.25">
      <c r="A72" s="16" t="s">
        <v>1475</v>
      </c>
      <c r="B72" t="str">
        <f>VLOOKUP($A72,'UES Measure List Oct 2026'!$A$3:$AR$2210,B$1,FALSE)</f>
        <v>Heating Zone 3</v>
      </c>
      <c r="C72" t="str">
        <f>VLOOKUP($A72,'UES Measure List Oct 2026'!$A$3:$AR$2210,C$1,FALSE)</f>
        <v>All Cooling Zones</v>
      </c>
      <c r="D72" t="str">
        <f>VLOOKUP($A72,'UES Measure List Oct 2026'!$A$3:$AR$2210,D$1,FALSE)</f>
        <v>Commercial</v>
      </c>
      <c r="E72" t="str">
        <f>VLOOKUP($A72,'UES Measure List Oct 2026'!$A$3:$AR$2210,E$1,FALSE)</f>
        <v>HVAC</v>
      </c>
      <c r="F72" t="str">
        <f>VLOOKUP($A72,'UES Measure List Oct 2026'!$A$3:$AR$2210,F$1,FALSE)</f>
        <v>Envelope</v>
      </c>
      <c r="G72" t="str">
        <f>VLOOKUP($A72,'UES Measure List Oct 2026'!$A$3:$AR$2210,G$1,FALSE)</f>
        <v>Insulation</v>
      </c>
      <c r="H72">
        <f>VLOOKUP($A72,'UES Measure List Oct 2026'!$A$3:$AR$2210,H$1,FALSE)</f>
        <v>2.8045999834340041</v>
      </c>
      <c r="I72">
        <f>VLOOKUP($A72,'UES Measure List Oct 2026'!$A$3:$AR$2210,I$1,FALSE)</f>
        <v>3.1223323652412001</v>
      </c>
      <c r="J72">
        <f>VLOOKUP($A72,'UES Measure List Oct 2026'!$A$3:$AR$2210,J$1,FALSE)</f>
        <v>2.8</v>
      </c>
      <c r="K72">
        <f>VLOOKUP($A72,'UES Measure List Oct 2026'!$A$3:$AR$2210,K$1,FALSE)</f>
        <v>30</v>
      </c>
      <c r="L72" t="s">
        <v>4926</v>
      </c>
      <c r="M72">
        <f>INDEX('Results 2016$'!$B$3:$AT$352,MATCH(L72,'Results 2016$'!$A$3:$A$352,0),MATCH(K72,'Results 2016$'!$B$2:$AT$2,0))</f>
        <v>0.9207388833476754</v>
      </c>
    </row>
    <row r="73" spans="1:13" x14ac:dyDescent="0.25">
      <c r="A73" s="15" t="s">
        <v>1476</v>
      </c>
      <c r="B73" t="str">
        <f>VLOOKUP($A73,'UES Measure List Oct 2026'!$A$3:$AR$2210,B$1,FALSE)</f>
        <v>Heating Zone 1</v>
      </c>
      <c r="C73" t="str">
        <f>VLOOKUP($A73,'UES Measure List Oct 2026'!$A$3:$AR$2210,C$1,FALSE)</f>
        <v>All Cooling Zones</v>
      </c>
      <c r="D73" t="str">
        <f>VLOOKUP($A73,'UES Measure List Oct 2026'!$A$3:$AR$2210,D$1,FALSE)</f>
        <v>Commercial</v>
      </c>
      <c r="E73" t="str">
        <f>VLOOKUP($A73,'UES Measure List Oct 2026'!$A$3:$AR$2210,E$1,FALSE)</f>
        <v>HVAC</v>
      </c>
      <c r="F73" t="str">
        <f>VLOOKUP($A73,'UES Measure List Oct 2026'!$A$3:$AR$2210,F$1,FALSE)</f>
        <v>Envelope</v>
      </c>
      <c r="G73" t="str">
        <f>VLOOKUP($A73,'UES Measure List Oct 2026'!$A$3:$AR$2210,G$1,FALSE)</f>
        <v>Insulation</v>
      </c>
      <c r="H73">
        <f>VLOOKUP($A73,'UES Measure List Oct 2026'!$A$3:$AR$2210,H$1,FALSE)</f>
        <v>2.272616232323232</v>
      </c>
      <c r="I73">
        <f>VLOOKUP($A73,'UES Measure List Oct 2026'!$A$3:$AR$2210,I$1,FALSE)</f>
        <v>2.5300803172889688</v>
      </c>
      <c r="J73">
        <f>VLOOKUP($A73,'UES Measure List Oct 2026'!$A$3:$AR$2210,J$1,FALSE)</f>
        <v>2.8</v>
      </c>
      <c r="K73">
        <f>VLOOKUP($A73,'UES Measure List Oct 2026'!$A$3:$AR$2210,K$1,FALSE)</f>
        <v>30</v>
      </c>
      <c r="L73" t="s">
        <v>4926</v>
      </c>
      <c r="M73">
        <f>INDEX('Results 2016$'!$B$3:$AT$352,MATCH(L73,'Results 2016$'!$A$3:$A$352,0),MATCH(K73,'Results 2016$'!$B$2:$AT$2,0))</f>
        <v>0.9207388833476754</v>
      </c>
    </row>
    <row r="74" spans="1:13" x14ac:dyDescent="0.25">
      <c r="A74" s="16" t="s">
        <v>1478</v>
      </c>
      <c r="B74" t="str">
        <f>VLOOKUP($A74,'UES Measure List Oct 2026'!$A$3:$AR$2210,B$1,FALSE)</f>
        <v>Heating Zone 2</v>
      </c>
      <c r="C74" t="str">
        <f>VLOOKUP($A74,'UES Measure List Oct 2026'!$A$3:$AR$2210,C$1,FALSE)</f>
        <v>All Cooling Zones</v>
      </c>
      <c r="D74" t="str">
        <f>VLOOKUP($A74,'UES Measure List Oct 2026'!$A$3:$AR$2210,D$1,FALSE)</f>
        <v>Commercial</v>
      </c>
      <c r="E74" t="str">
        <f>VLOOKUP($A74,'UES Measure List Oct 2026'!$A$3:$AR$2210,E$1,FALSE)</f>
        <v>HVAC</v>
      </c>
      <c r="F74" t="str">
        <f>VLOOKUP($A74,'UES Measure List Oct 2026'!$A$3:$AR$2210,F$1,FALSE)</f>
        <v>Envelope</v>
      </c>
      <c r="G74" t="str">
        <f>VLOOKUP($A74,'UES Measure List Oct 2026'!$A$3:$AR$2210,G$1,FALSE)</f>
        <v>Insulation</v>
      </c>
      <c r="H74">
        <f>VLOOKUP($A74,'UES Measure List Oct 2026'!$A$3:$AR$2210,H$1,FALSE)</f>
        <v>3.408603663904282</v>
      </c>
      <c r="I74">
        <f>VLOOKUP($A74,'UES Measure List Oct 2026'!$A$3:$AR$2210,I$1,FALSE)</f>
        <v>3.7947634610825478</v>
      </c>
      <c r="J74">
        <f>VLOOKUP($A74,'UES Measure List Oct 2026'!$A$3:$AR$2210,J$1,FALSE)</f>
        <v>2.11</v>
      </c>
      <c r="K74">
        <f>VLOOKUP($A74,'UES Measure List Oct 2026'!$A$3:$AR$2210,K$1,FALSE)</f>
        <v>30</v>
      </c>
      <c r="L74" t="s">
        <v>4926</v>
      </c>
      <c r="M74">
        <f>INDEX('Results 2016$'!$B$3:$AT$352,MATCH(L74,'Results 2016$'!$A$3:$A$352,0),MATCH(K74,'Results 2016$'!$B$2:$AT$2,0))</f>
        <v>0.9207388833476754</v>
      </c>
    </row>
    <row r="75" spans="1:13" x14ac:dyDescent="0.25">
      <c r="A75" s="16" t="s">
        <v>1479</v>
      </c>
      <c r="B75" t="str">
        <f>VLOOKUP($A75,'UES Measure List Oct 2026'!$A$3:$AR$2210,B$1,FALSE)</f>
        <v>Heating Zone 3</v>
      </c>
      <c r="C75" t="str">
        <f>VLOOKUP($A75,'UES Measure List Oct 2026'!$A$3:$AR$2210,C$1,FALSE)</f>
        <v>All Cooling Zones</v>
      </c>
      <c r="D75" t="str">
        <f>VLOOKUP($A75,'UES Measure List Oct 2026'!$A$3:$AR$2210,D$1,FALSE)</f>
        <v>Commercial</v>
      </c>
      <c r="E75" t="str">
        <f>VLOOKUP($A75,'UES Measure List Oct 2026'!$A$3:$AR$2210,E$1,FALSE)</f>
        <v>HVAC</v>
      </c>
      <c r="F75" t="str">
        <f>VLOOKUP($A75,'UES Measure List Oct 2026'!$A$3:$AR$2210,F$1,FALSE)</f>
        <v>Envelope</v>
      </c>
      <c r="G75" t="str">
        <f>VLOOKUP($A75,'UES Measure List Oct 2026'!$A$3:$AR$2210,G$1,FALSE)</f>
        <v>Insulation</v>
      </c>
      <c r="H75">
        <f>VLOOKUP($A75,'UES Measure List Oct 2026'!$A$3:$AR$2210,H$1,FALSE)</f>
        <v>3.408603663904282</v>
      </c>
      <c r="I75">
        <f>VLOOKUP($A75,'UES Measure List Oct 2026'!$A$3:$AR$2210,I$1,FALSE)</f>
        <v>3.7947634610825478</v>
      </c>
      <c r="J75">
        <f>VLOOKUP($A75,'UES Measure List Oct 2026'!$A$3:$AR$2210,J$1,FALSE)</f>
        <v>2.11</v>
      </c>
      <c r="K75">
        <f>VLOOKUP($A75,'UES Measure List Oct 2026'!$A$3:$AR$2210,K$1,FALSE)</f>
        <v>30</v>
      </c>
      <c r="L75" t="s">
        <v>4926</v>
      </c>
      <c r="M75">
        <f>INDEX('Results 2016$'!$B$3:$AT$352,MATCH(L75,'Results 2016$'!$A$3:$A$352,0),MATCH(K75,'Results 2016$'!$B$2:$AT$2,0))</f>
        <v>0.9207388833476754</v>
      </c>
    </row>
    <row r="76" spans="1:13" x14ac:dyDescent="0.25">
      <c r="A76" s="15" t="s">
        <v>1480</v>
      </c>
      <c r="B76" t="str">
        <f>VLOOKUP($A76,'UES Measure List Oct 2026'!$A$3:$AR$2210,B$1,FALSE)</f>
        <v>Heating Zone 1</v>
      </c>
      <c r="C76" t="str">
        <f>VLOOKUP($A76,'UES Measure List Oct 2026'!$A$3:$AR$2210,C$1,FALSE)</f>
        <v>All Cooling Zones</v>
      </c>
      <c r="D76" t="str">
        <f>VLOOKUP($A76,'UES Measure List Oct 2026'!$A$3:$AR$2210,D$1,FALSE)</f>
        <v>Commercial</v>
      </c>
      <c r="E76" t="str">
        <f>VLOOKUP($A76,'UES Measure List Oct 2026'!$A$3:$AR$2210,E$1,FALSE)</f>
        <v>HVAC</v>
      </c>
      <c r="F76" t="str">
        <f>VLOOKUP($A76,'UES Measure List Oct 2026'!$A$3:$AR$2210,F$1,FALSE)</f>
        <v>Envelope</v>
      </c>
      <c r="G76" t="str">
        <f>VLOOKUP($A76,'UES Measure List Oct 2026'!$A$3:$AR$2210,G$1,FALSE)</f>
        <v>Insulation</v>
      </c>
      <c r="H76">
        <f>VLOOKUP($A76,'UES Measure List Oct 2026'!$A$3:$AR$2210,H$1,FALSE)</f>
        <v>2.1732687355163725</v>
      </c>
      <c r="I76">
        <f>VLOOKUP($A76,'UES Measure List Oct 2026'!$A$3:$AR$2210,I$1,FALSE)</f>
        <v>2.4194777691473459</v>
      </c>
      <c r="J76">
        <f>VLOOKUP($A76,'UES Measure List Oct 2026'!$A$3:$AR$2210,J$1,FALSE)</f>
        <v>2.11</v>
      </c>
      <c r="K76">
        <f>VLOOKUP($A76,'UES Measure List Oct 2026'!$A$3:$AR$2210,K$1,FALSE)</f>
        <v>30</v>
      </c>
      <c r="L76" t="s">
        <v>4926</v>
      </c>
      <c r="M76">
        <f>INDEX('Results 2016$'!$B$3:$AT$352,MATCH(L76,'Results 2016$'!$A$3:$A$352,0),MATCH(K76,'Results 2016$'!$B$2:$AT$2,0))</f>
        <v>0.9207388833476754</v>
      </c>
    </row>
    <row r="77" spans="1:13" x14ac:dyDescent="0.25">
      <c r="A77" s="16" t="s">
        <v>1482</v>
      </c>
      <c r="B77" t="str">
        <f>VLOOKUP($A77,'UES Measure List Oct 2026'!$A$3:$AR$2210,B$1,FALSE)</f>
        <v>Heating Zone 2</v>
      </c>
      <c r="C77" t="str">
        <f>VLOOKUP($A77,'UES Measure List Oct 2026'!$A$3:$AR$2210,C$1,FALSE)</f>
        <v>All Cooling Zones</v>
      </c>
      <c r="D77" t="str">
        <f>VLOOKUP($A77,'UES Measure List Oct 2026'!$A$3:$AR$2210,D$1,FALSE)</f>
        <v>Commercial</v>
      </c>
      <c r="E77" t="str">
        <f>VLOOKUP($A77,'UES Measure List Oct 2026'!$A$3:$AR$2210,E$1,FALSE)</f>
        <v>HVAC</v>
      </c>
      <c r="F77" t="str">
        <f>VLOOKUP($A77,'UES Measure List Oct 2026'!$A$3:$AR$2210,F$1,FALSE)</f>
        <v>Envelope</v>
      </c>
      <c r="G77" t="str">
        <f>VLOOKUP($A77,'UES Measure List Oct 2026'!$A$3:$AR$2210,G$1,FALSE)</f>
        <v>Insulation</v>
      </c>
      <c r="H77">
        <f>VLOOKUP($A77,'UES Measure List Oct 2026'!$A$3:$AR$2210,H$1,FALSE)</f>
        <v>3.8646204224822527</v>
      </c>
      <c r="I77">
        <f>VLOOKUP($A77,'UES Measure List Oct 2026'!$A$3:$AR$2210,I$1,FALSE)</f>
        <v>4.3024422362414239</v>
      </c>
      <c r="J77">
        <f>VLOOKUP($A77,'UES Measure List Oct 2026'!$A$3:$AR$2210,J$1,FALSE)</f>
        <v>1.95</v>
      </c>
      <c r="K77">
        <f>VLOOKUP($A77,'UES Measure List Oct 2026'!$A$3:$AR$2210,K$1,FALSE)</f>
        <v>30</v>
      </c>
      <c r="L77" t="s">
        <v>4926</v>
      </c>
      <c r="M77">
        <f>INDEX('Results 2016$'!$B$3:$AT$352,MATCH(L77,'Results 2016$'!$A$3:$A$352,0),MATCH(K77,'Results 2016$'!$B$2:$AT$2,0))</f>
        <v>0.9207388833476754</v>
      </c>
    </row>
    <row r="78" spans="1:13" x14ac:dyDescent="0.25">
      <c r="A78" s="16" t="s">
        <v>1483</v>
      </c>
      <c r="B78" t="str">
        <f>VLOOKUP($A78,'UES Measure List Oct 2026'!$A$3:$AR$2210,B$1,FALSE)</f>
        <v>Heating Zone 3</v>
      </c>
      <c r="C78" t="str">
        <f>VLOOKUP($A78,'UES Measure List Oct 2026'!$A$3:$AR$2210,C$1,FALSE)</f>
        <v>All Cooling Zones</v>
      </c>
      <c r="D78" t="str">
        <f>VLOOKUP($A78,'UES Measure List Oct 2026'!$A$3:$AR$2210,D$1,FALSE)</f>
        <v>Commercial</v>
      </c>
      <c r="E78" t="str">
        <f>VLOOKUP($A78,'UES Measure List Oct 2026'!$A$3:$AR$2210,E$1,FALSE)</f>
        <v>HVAC</v>
      </c>
      <c r="F78" t="str">
        <f>VLOOKUP($A78,'UES Measure List Oct 2026'!$A$3:$AR$2210,F$1,FALSE)</f>
        <v>Envelope</v>
      </c>
      <c r="G78" t="str">
        <f>VLOOKUP($A78,'UES Measure List Oct 2026'!$A$3:$AR$2210,G$1,FALSE)</f>
        <v>Insulation</v>
      </c>
      <c r="H78">
        <f>VLOOKUP($A78,'UES Measure List Oct 2026'!$A$3:$AR$2210,H$1,FALSE)</f>
        <v>3.8646204224822527</v>
      </c>
      <c r="I78">
        <f>VLOOKUP($A78,'UES Measure List Oct 2026'!$A$3:$AR$2210,I$1,FALSE)</f>
        <v>4.3024422362414239</v>
      </c>
      <c r="J78">
        <f>VLOOKUP($A78,'UES Measure List Oct 2026'!$A$3:$AR$2210,J$1,FALSE)</f>
        <v>1.95</v>
      </c>
      <c r="K78">
        <f>VLOOKUP($A78,'UES Measure List Oct 2026'!$A$3:$AR$2210,K$1,FALSE)</f>
        <v>30</v>
      </c>
      <c r="L78" t="s">
        <v>4926</v>
      </c>
      <c r="M78">
        <f>INDEX('Results 2016$'!$B$3:$AT$352,MATCH(L78,'Results 2016$'!$A$3:$A$352,0),MATCH(K78,'Results 2016$'!$B$2:$AT$2,0))</f>
        <v>0.9207388833476754</v>
      </c>
    </row>
    <row r="79" spans="1:13" x14ac:dyDescent="0.25">
      <c r="A79" s="16" t="s">
        <v>1484</v>
      </c>
      <c r="B79" t="str">
        <f>VLOOKUP($A79,'UES Measure List Oct 2026'!$A$3:$AR$2210,B$1,FALSE)</f>
        <v>Heating Zone 1</v>
      </c>
      <c r="C79" t="str">
        <f>VLOOKUP($A79,'UES Measure List Oct 2026'!$A$3:$AR$2210,C$1,FALSE)</f>
        <v>All Cooling Zones</v>
      </c>
      <c r="D79" t="str">
        <f>VLOOKUP($A79,'UES Measure List Oct 2026'!$A$3:$AR$2210,D$1,FALSE)</f>
        <v>Commercial</v>
      </c>
      <c r="E79" t="str">
        <f>VLOOKUP($A79,'UES Measure List Oct 2026'!$A$3:$AR$2210,E$1,FALSE)</f>
        <v>HVAC</v>
      </c>
      <c r="F79" t="str">
        <f>VLOOKUP($A79,'UES Measure List Oct 2026'!$A$3:$AR$2210,F$1,FALSE)</f>
        <v>Envelope</v>
      </c>
      <c r="G79" t="str">
        <f>VLOOKUP($A79,'UES Measure List Oct 2026'!$A$3:$AR$2210,G$1,FALSE)</f>
        <v>Insulation</v>
      </c>
      <c r="H79">
        <f>VLOOKUP($A79,'UES Measure List Oct 2026'!$A$3:$AR$2210,H$1,FALSE)</f>
        <v>2.6488575555555558</v>
      </c>
      <c r="I79">
        <f>VLOOKUP($A79,'UES Measure List Oct 2026'!$A$3:$AR$2210,I$1,FALSE)</f>
        <v>2.9489459193742524</v>
      </c>
      <c r="J79">
        <f>VLOOKUP($A79,'UES Measure List Oct 2026'!$A$3:$AR$2210,J$1,FALSE)</f>
        <v>2.8</v>
      </c>
      <c r="K79">
        <f>VLOOKUP($A79,'UES Measure List Oct 2026'!$A$3:$AR$2210,K$1,FALSE)</f>
        <v>30</v>
      </c>
      <c r="L79" t="s">
        <v>4926</v>
      </c>
      <c r="M79">
        <f>INDEX('Results 2016$'!$B$3:$AT$352,MATCH(L79,'Results 2016$'!$A$3:$A$352,0),MATCH(K79,'Results 2016$'!$B$2:$AT$2,0))</f>
        <v>0.9207388833476754</v>
      </c>
    </row>
    <row r="80" spans="1:13" x14ac:dyDescent="0.25">
      <c r="A80" s="16" t="s">
        <v>1486</v>
      </c>
      <c r="B80" t="str">
        <f>VLOOKUP($A80,'UES Measure List Oct 2026'!$A$3:$AR$2210,B$1,FALSE)</f>
        <v>Heating Zone 2</v>
      </c>
      <c r="C80" t="str">
        <f>VLOOKUP($A80,'UES Measure List Oct 2026'!$A$3:$AR$2210,C$1,FALSE)</f>
        <v>All Cooling Zones</v>
      </c>
      <c r="D80" t="str">
        <f>VLOOKUP($A80,'UES Measure List Oct 2026'!$A$3:$AR$2210,D$1,FALSE)</f>
        <v>Commercial</v>
      </c>
      <c r="E80" t="str">
        <f>VLOOKUP($A80,'UES Measure List Oct 2026'!$A$3:$AR$2210,E$1,FALSE)</f>
        <v>HVAC</v>
      </c>
      <c r="F80" t="str">
        <f>VLOOKUP($A80,'UES Measure List Oct 2026'!$A$3:$AR$2210,F$1,FALSE)</f>
        <v>Envelope</v>
      </c>
      <c r="G80" t="str">
        <f>VLOOKUP($A80,'UES Measure List Oct 2026'!$A$3:$AR$2210,G$1,FALSE)</f>
        <v>Insulation</v>
      </c>
      <c r="H80">
        <f>VLOOKUP($A80,'UES Measure List Oct 2026'!$A$3:$AR$2210,H$1,FALSE)</f>
        <v>6.0408256773812683</v>
      </c>
      <c r="I80">
        <f>VLOOKUP($A80,'UES Measure List Oct 2026'!$A$3:$AR$2210,I$1,FALSE)</f>
        <v>6.7251892022666642</v>
      </c>
      <c r="J80">
        <f>VLOOKUP($A80,'UES Measure List Oct 2026'!$A$3:$AR$2210,J$1,FALSE)</f>
        <v>2.8</v>
      </c>
      <c r="K80">
        <f>VLOOKUP($A80,'UES Measure List Oct 2026'!$A$3:$AR$2210,K$1,FALSE)</f>
        <v>30</v>
      </c>
      <c r="L80" t="s">
        <v>4926</v>
      </c>
      <c r="M80">
        <f>INDEX('Results 2016$'!$B$3:$AT$352,MATCH(L80,'Results 2016$'!$A$3:$A$352,0),MATCH(K80,'Results 2016$'!$B$2:$AT$2,0))</f>
        <v>0.9207388833476754</v>
      </c>
    </row>
    <row r="81" spans="1:13" x14ac:dyDescent="0.25">
      <c r="A81" s="16" t="s">
        <v>1487</v>
      </c>
      <c r="B81" t="str">
        <f>VLOOKUP($A81,'UES Measure List Oct 2026'!$A$3:$AR$2210,B$1,FALSE)</f>
        <v>Heating Zone 3</v>
      </c>
      <c r="C81" t="str">
        <f>VLOOKUP($A81,'UES Measure List Oct 2026'!$A$3:$AR$2210,C$1,FALSE)</f>
        <v>All Cooling Zones</v>
      </c>
      <c r="D81" t="str">
        <f>VLOOKUP($A81,'UES Measure List Oct 2026'!$A$3:$AR$2210,D$1,FALSE)</f>
        <v>Commercial</v>
      </c>
      <c r="E81" t="str">
        <f>VLOOKUP($A81,'UES Measure List Oct 2026'!$A$3:$AR$2210,E$1,FALSE)</f>
        <v>HVAC</v>
      </c>
      <c r="F81" t="str">
        <f>VLOOKUP($A81,'UES Measure List Oct 2026'!$A$3:$AR$2210,F$1,FALSE)</f>
        <v>Envelope</v>
      </c>
      <c r="G81" t="str">
        <f>VLOOKUP($A81,'UES Measure List Oct 2026'!$A$3:$AR$2210,G$1,FALSE)</f>
        <v>Insulation</v>
      </c>
      <c r="H81">
        <f>VLOOKUP($A81,'UES Measure List Oct 2026'!$A$3:$AR$2210,H$1,FALSE)</f>
        <v>6.0408256773812683</v>
      </c>
      <c r="I81">
        <f>VLOOKUP($A81,'UES Measure List Oct 2026'!$A$3:$AR$2210,I$1,FALSE)</f>
        <v>6.7251892022666642</v>
      </c>
      <c r="J81">
        <f>VLOOKUP($A81,'UES Measure List Oct 2026'!$A$3:$AR$2210,J$1,FALSE)</f>
        <v>2.8</v>
      </c>
      <c r="K81">
        <f>VLOOKUP($A81,'UES Measure List Oct 2026'!$A$3:$AR$2210,K$1,FALSE)</f>
        <v>30</v>
      </c>
      <c r="L81" t="s">
        <v>4926</v>
      </c>
      <c r="M81">
        <f>INDEX('Results 2016$'!$B$3:$AT$352,MATCH(L81,'Results 2016$'!$A$3:$A$352,0),MATCH(K81,'Results 2016$'!$B$2:$AT$2,0))</f>
        <v>0.9207388833476754</v>
      </c>
    </row>
    <row r="82" spans="1:13" x14ac:dyDescent="0.25">
      <c r="A82" s="15" t="s">
        <v>1488</v>
      </c>
      <c r="B82" t="str">
        <f>VLOOKUP($A82,'UES Measure List Oct 2026'!$A$3:$AR$2210,B$1,FALSE)</f>
        <v>Heating Zone 1</v>
      </c>
      <c r="C82" t="str">
        <f>VLOOKUP($A82,'UES Measure List Oct 2026'!$A$3:$AR$2210,C$1,FALSE)</f>
        <v>All Cooling Zones</v>
      </c>
      <c r="D82" t="str">
        <f>VLOOKUP($A82,'UES Measure List Oct 2026'!$A$3:$AR$2210,D$1,FALSE)</f>
        <v>Commercial</v>
      </c>
      <c r="E82" t="str">
        <f>VLOOKUP($A82,'UES Measure List Oct 2026'!$A$3:$AR$2210,E$1,FALSE)</f>
        <v>HVAC</v>
      </c>
      <c r="F82" t="str">
        <f>VLOOKUP($A82,'UES Measure List Oct 2026'!$A$3:$AR$2210,F$1,FALSE)</f>
        <v>Envelope</v>
      </c>
      <c r="G82" t="str">
        <f>VLOOKUP($A82,'UES Measure List Oct 2026'!$A$3:$AR$2210,G$1,FALSE)</f>
        <v>Insulation</v>
      </c>
      <c r="H82">
        <f>VLOOKUP($A82,'UES Measure List Oct 2026'!$A$3:$AR$2210,H$1,FALSE)</f>
        <v>4.2493810505050504</v>
      </c>
      <c r="I82">
        <f>VLOOKUP($A82,'UES Measure List Oct 2026'!$A$3:$AR$2210,I$1,FALSE)</f>
        <v>4.7102090230881783</v>
      </c>
      <c r="J82">
        <f>VLOOKUP($A82,'UES Measure List Oct 2026'!$A$3:$AR$2210,J$1,FALSE)</f>
        <v>2.11</v>
      </c>
      <c r="K82">
        <f>VLOOKUP($A82,'UES Measure List Oct 2026'!$A$3:$AR$2210,K$1,FALSE)</f>
        <v>30</v>
      </c>
      <c r="L82" t="s">
        <v>4741</v>
      </c>
      <c r="M82">
        <f>INDEX('Results 2016$'!$B$3:$AT$352,MATCH(L82,'Results 2016$'!$A$3:$A$352,0),MATCH(K82,'Results 2016$'!$B$2:$AT$2,0))</f>
        <v>0.93821276906900852</v>
      </c>
    </row>
    <row r="83" spans="1:13" x14ac:dyDescent="0.25">
      <c r="A83" s="16" t="s">
        <v>1491</v>
      </c>
      <c r="B83" t="str">
        <f>VLOOKUP($A83,'UES Measure List Oct 2026'!$A$3:$AR$2210,B$1,FALSE)</f>
        <v>Heating Zone 2</v>
      </c>
      <c r="C83" t="str">
        <f>VLOOKUP($A83,'UES Measure List Oct 2026'!$A$3:$AR$2210,C$1,FALSE)</f>
        <v>All Cooling Zones</v>
      </c>
      <c r="D83" t="str">
        <f>VLOOKUP($A83,'UES Measure List Oct 2026'!$A$3:$AR$2210,D$1,FALSE)</f>
        <v>Commercial</v>
      </c>
      <c r="E83" t="str">
        <f>VLOOKUP($A83,'UES Measure List Oct 2026'!$A$3:$AR$2210,E$1,FALSE)</f>
        <v>HVAC</v>
      </c>
      <c r="F83" t="str">
        <f>VLOOKUP($A83,'UES Measure List Oct 2026'!$A$3:$AR$2210,F$1,FALSE)</f>
        <v>Envelope</v>
      </c>
      <c r="G83" t="str">
        <f>VLOOKUP($A83,'UES Measure List Oct 2026'!$A$3:$AR$2210,G$1,FALSE)</f>
        <v>Insulation</v>
      </c>
      <c r="H83">
        <f>VLOOKUP($A83,'UES Measure List Oct 2026'!$A$3:$AR$2210,H$1,FALSE)</f>
        <v>3.8699600755312993</v>
      </c>
      <c r="I83">
        <f>VLOOKUP($A83,'UES Measure List Oct 2026'!$A$3:$AR$2210,I$1,FALSE)</f>
        <v>4.2896413972082001</v>
      </c>
      <c r="J83">
        <f>VLOOKUP($A83,'UES Measure List Oct 2026'!$A$3:$AR$2210,J$1,FALSE)</f>
        <v>2.11</v>
      </c>
      <c r="K83">
        <f>VLOOKUP($A83,'UES Measure List Oct 2026'!$A$3:$AR$2210,K$1,FALSE)</f>
        <v>30</v>
      </c>
      <c r="L83" t="s">
        <v>4741</v>
      </c>
      <c r="M83">
        <f>INDEX('Results 2016$'!$B$3:$AT$352,MATCH(L83,'Results 2016$'!$A$3:$A$352,0),MATCH(K83,'Results 2016$'!$B$2:$AT$2,0))</f>
        <v>0.93821276906900852</v>
      </c>
    </row>
    <row r="84" spans="1:13" x14ac:dyDescent="0.25">
      <c r="A84" s="16" t="s">
        <v>1492</v>
      </c>
      <c r="B84" t="str">
        <f>VLOOKUP($A84,'UES Measure List Oct 2026'!$A$3:$AR$2210,B$1,FALSE)</f>
        <v>Heating Zone 3</v>
      </c>
      <c r="C84" t="str">
        <f>VLOOKUP($A84,'UES Measure List Oct 2026'!$A$3:$AR$2210,C$1,FALSE)</f>
        <v>All Cooling Zones</v>
      </c>
      <c r="D84" t="str">
        <f>VLOOKUP($A84,'UES Measure List Oct 2026'!$A$3:$AR$2210,D$1,FALSE)</f>
        <v>Commercial</v>
      </c>
      <c r="E84" t="str">
        <f>VLOOKUP($A84,'UES Measure List Oct 2026'!$A$3:$AR$2210,E$1,FALSE)</f>
        <v>HVAC</v>
      </c>
      <c r="F84" t="str">
        <f>VLOOKUP($A84,'UES Measure List Oct 2026'!$A$3:$AR$2210,F$1,FALSE)</f>
        <v>Envelope</v>
      </c>
      <c r="G84" t="str">
        <f>VLOOKUP($A84,'UES Measure List Oct 2026'!$A$3:$AR$2210,G$1,FALSE)</f>
        <v>Insulation</v>
      </c>
      <c r="H84">
        <f>VLOOKUP($A84,'UES Measure List Oct 2026'!$A$3:$AR$2210,H$1,FALSE)</f>
        <v>3.8699600755312993</v>
      </c>
      <c r="I84">
        <f>VLOOKUP($A84,'UES Measure List Oct 2026'!$A$3:$AR$2210,I$1,FALSE)</f>
        <v>4.2896413972082001</v>
      </c>
      <c r="J84">
        <f>VLOOKUP($A84,'UES Measure List Oct 2026'!$A$3:$AR$2210,J$1,FALSE)</f>
        <v>2.11</v>
      </c>
      <c r="K84">
        <f>VLOOKUP($A84,'UES Measure List Oct 2026'!$A$3:$AR$2210,K$1,FALSE)</f>
        <v>30</v>
      </c>
      <c r="L84" t="s">
        <v>4741</v>
      </c>
      <c r="M84">
        <f>INDEX('Results 2016$'!$B$3:$AT$352,MATCH(L84,'Results 2016$'!$A$3:$A$352,0),MATCH(K84,'Results 2016$'!$B$2:$AT$2,0))</f>
        <v>0.93821276906900852</v>
      </c>
    </row>
    <row r="85" spans="1:13" x14ac:dyDescent="0.25">
      <c r="A85" s="15" t="s">
        <v>1493</v>
      </c>
      <c r="B85" t="str">
        <f>VLOOKUP($A85,'UES Measure List Oct 2026'!$A$3:$AR$2210,B$1,FALSE)</f>
        <v>Heating Zone 1</v>
      </c>
      <c r="C85" t="str">
        <f>VLOOKUP($A85,'UES Measure List Oct 2026'!$A$3:$AR$2210,C$1,FALSE)</f>
        <v>All Cooling Zones</v>
      </c>
      <c r="D85" t="str">
        <f>VLOOKUP($A85,'UES Measure List Oct 2026'!$A$3:$AR$2210,D$1,FALSE)</f>
        <v>Commercial</v>
      </c>
      <c r="E85" t="str">
        <f>VLOOKUP($A85,'UES Measure List Oct 2026'!$A$3:$AR$2210,E$1,FALSE)</f>
        <v>HVAC</v>
      </c>
      <c r="F85" t="str">
        <f>VLOOKUP($A85,'UES Measure List Oct 2026'!$A$3:$AR$2210,F$1,FALSE)</f>
        <v>Envelope</v>
      </c>
      <c r="G85" t="str">
        <f>VLOOKUP($A85,'UES Measure List Oct 2026'!$A$3:$AR$2210,G$1,FALSE)</f>
        <v>Insulation</v>
      </c>
      <c r="H85">
        <f>VLOOKUP($A85,'UES Measure List Oct 2026'!$A$3:$AR$2210,H$1,FALSE)</f>
        <v>4.5837513838383828</v>
      </c>
      <c r="I85">
        <f>VLOOKUP($A85,'UES Measure List Oct 2026'!$A$3:$AR$2210,I$1,FALSE)</f>
        <v>5.0808404497361783</v>
      </c>
      <c r="J85">
        <f>VLOOKUP($A85,'UES Measure List Oct 2026'!$A$3:$AR$2210,J$1,FALSE)</f>
        <v>2.8</v>
      </c>
      <c r="K85">
        <f>VLOOKUP($A85,'UES Measure List Oct 2026'!$A$3:$AR$2210,K$1,FALSE)</f>
        <v>30</v>
      </c>
      <c r="L85" t="s">
        <v>4741</v>
      </c>
      <c r="M85">
        <f>INDEX('Results 2016$'!$B$3:$AT$352,MATCH(L85,'Results 2016$'!$A$3:$A$352,0),MATCH(K85,'Results 2016$'!$B$2:$AT$2,0))</f>
        <v>0.93821276906900852</v>
      </c>
    </row>
    <row r="86" spans="1:13" x14ac:dyDescent="0.25">
      <c r="A86" s="16" t="s">
        <v>1495</v>
      </c>
      <c r="B86" t="str">
        <f>VLOOKUP($A86,'UES Measure List Oct 2026'!$A$3:$AR$2210,B$1,FALSE)</f>
        <v>Heating Zone 2</v>
      </c>
      <c r="C86" t="str">
        <f>VLOOKUP($A86,'UES Measure List Oct 2026'!$A$3:$AR$2210,C$1,FALSE)</f>
        <v>All Cooling Zones</v>
      </c>
      <c r="D86" t="str">
        <f>VLOOKUP($A86,'UES Measure List Oct 2026'!$A$3:$AR$2210,D$1,FALSE)</f>
        <v>Commercial</v>
      </c>
      <c r="E86" t="str">
        <f>VLOOKUP($A86,'UES Measure List Oct 2026'!$A$3:$AR$2210,E$1,FALSE)</f>
        <v>HVAC</v>
      </c>
      <c r="F86" t="str">
        <f>VLOOKUP($A86,'UES Measure List Oct 2026'!$A$3:$AR$2210,F$1,FALSE)</f>
        <v>Envelope</v>
      </c>
      <c r="G86" t="str">
        <f>VLOOKUP($A86,'UES Measure List Oct 2026'!$A$3:$AR$2210,G$1,FALSE)</f>
        <v>Insulation</v>
      </c>
      <c r="H86">
        <f>VLOOKUP($A86,'UES Measure List Oct 2026'!$A$3:$AR$2210,H$1,FALSE)</f>
        <v>5.0503395172040308</v>
      </c>
      <c r="I86">
        <f>VLOOKUP($A86,'UES Measure List Oct 2026'!$A$3:$AR$2210,I$1,FALSE)</f>
        <v>5.5980281553629867</v>
      </c>
      <c r="J86">
        <f>VLOOKUP($A86,'UES Measure List Oct 2026'!$A$3:$AR$2210,J$1,FALSE)</f>
        <v>2.8</v>
      </c>
      <c r="K86">
        <f>VLOOKUP($A86,'UES Measure List Oct 2026'!$A$3:$AR$2210,K$1,FALSE)</f>
        <v>30</v>
      </c>
      <c r="L86" t="s">
        <v>4741</v>
      </c>
      <c r="M86">
        <f>INDEX('Results 2016$'!$B$3:$AT$352,MATCH(L86,'Results 2016$'!$A$3:$A$352,0),MATCH(K86,'Results 2016$'!$B$2:$AT$2,0))</f>
        <v>0.93821276906900852</v>
      </c>
    </row>
    <row r="87" spans="1:13" x14ac:dyDescent="0.25">
      <c r="A87" s="16" t="s">
        <v>1496</v>
      </c>
      <c r="B87" t="str">
        <f>VLOOKUP($A87,'UES Measure List Oct 2026'!$A$3:$AR$2210,B$1,FALSE)</f>
        <v>Heating Zone 3</v>
      </c>
      <c r="C87" t="str">
        <f>VLOOKUP($A87,'UES Measure List Oct 2026'!$A$3:$AR$2210,C$1,FALSE)</f>
        <v>All Cooling Zones</v>
      </c>
      <c r="D87" t="str">
        <f>VLOOKUP($A87,'UES Measure List Oct 2026'!$A$3:$AR$2210,D$1,FALSE)</f>
        <v>Commercial</v>
      </c>
      <c r="E87" t="str">
        <f>VLOOKUP($A87,'UES Measure List Oct 2026'!$A$3:$AR$2210,E$1,FALSE)</f>
        <v>HVAC</v>
      </c>
      <c r="F87" t="str">
        <f>VLOOKUP($A87,'UES Measure List Oct 2026'!$A$3:$AR$2210,F$1,FALSE)</f>
        <v>Envelope</v>
      </c>
      <c r="G87" t="str">
        <f>VLOOKUP($A87,'UES Measure List Oct 2026'!$A$3:$AR$2210,G$1,FALSE)</f>
        <v>Insulation</v>
      </c>
      <c r="H87">
        <f>VLOOKUP($A87,'UES Measure List Oct 2026'!$A$3:$AR$2210,H$1,FALSE)</f>
        <v>5.0503395172040308</v>
      </c>
      <c r="I87">
        <f>VLOOKUP($A87,'UES Measure List Oct 2026'!$A$3:$AR$2210,I$1,FALSE)</f>
        <v>5.5980281553629867</v>
      </c>
      <c r="J87">
        <f>VLOOKUP($A87,'UES Measure List Oct 2026'!$A$3:$AR$2210,J$1,FALSE)</f>
        <v>2.8</v>
      </c>
      <c r="K87">
        <f>VLOOKUP($A87,'UES Measure List Oct 2026'!$A$3:$AR$2210,K$1,FALSE)</f>
        <v>30</v>
      </c>
      <c r="L87" t="s">
        <v>4741</v>
      </c>
      <c r="M87">
        <f>INDEX('Results 2016$'!$B$3:$AT$352,MATCH(L87,'Results 2016$'!$A$3:$A$352,0),MATCH(K87,'Results 2016$'!$B$2:$AT$2,0))</f>
        <v>0.93821276906900852</v>
      </c>
    </row>
    <row r="88" spans="1:13" x14ac:dyDescent="0.25">
      <c r="A88" s="16" t="s">
        <v>1497</v>
      </c>
      <c r="B88" t="str">
        <f>VLOOKUP($A88,'UES Measure List Oct 2026'!$A$3:$AR$2210,B$1,FALSE)</f>
        <v>Heating Zone 1</v>
      </c>
      <c r="C88" t="str">
        <f>VLOOKUP($A88,'UES Measure List Oct 2026'!$A$3:$AR$2210,C$1,FALSE)</f>
        <v>All Cooling Zones</v>
      </c>
      <c r="D88" t="str">
        <f>VLOOKUP($A88,'UES Measure List Oct 2026'!$A$3:$AR$2210,D$1,FALSE)</f>
        <v>Commercial</v>
      </c>
      <c r="E88" t="str">
        <f>VLOOKUP($A88,'UES Measure List Oct 2026'!$A$3:$AR$2210,E$1,FALSE)</f>
        <v>HVAC</v>
      </c>
      <c r="F88" t="str">
        <f>VLOOKUP($A88,'UES Measure List Oct 2026'!$A$3:$AR$2210,F$1,FALSE)</f>
        <v>Envelope</v>
      </c>
      <c r="G88" t="str">
        <f>VLOOKUP($A88,'UES Measure List Oct 2026'!$A$3:$AR$2210,G$1,FALSE)</f>
        <v>Insulation</v>
      </c>
      <c r="H88">
        <f>VLOOKUP($A88,'UES Measure List Oct 2026'!$A$3:$AR$2210,H$1,FALSE)</f>
        <v>4.1247753551637274</v>
      </c>
      <c r="I88">
        <f>VLOOKUP($A88,'UES Measure List Oct 2026'!$A$3:$AR$2210,I$1,FALSE)</f>
        <v>4.5720903503805097</v>
      </c>
      <c r="J88">
        <f>VLOOKUP($A88,'UES Measure List Oct 2026'!$A$3:$AR$2210,J$1,FALSE)</f>
        <v>2.11</v>
      </c>
      <c r="K88">
        <f>VLOOKUP($A88,'UES Measure List Oct 2026'!$A$3:$AR$2210,K$1,FALSE)</f>
        <v>30</v>
      </c>
      <c r="L88" t="s">
        <v>4741</v>
      </c>
      <c r="M88">
        <f>INDEX('Results 2016$'!$B$3:$AT$352,MATCH(L88,'Results 2016$'!$A$3:$A$352,0),MATCH(K88,'Results 2016$'!$B$2:$AT$2,0))</f>
        <v>0.93821276906900852</v>
      </c>
    </row>
    <row r="89" spans="1:13" x14ac:dyDescent="0.25">
      <c r="A89" s="16" t="s">
        <v>1499</v>
      </c>
      <c r="B89" t="str">
        <f>VLOOKUP($A89,'UES Measure List Oct 2026'!$A$3:$AR$2210,B$1,FALSE)</f>
        <v>Heating Zone 2</v>
      </c>
      <c r="C89" t="str">
        <f>VLOOKUP($A89,'UES Measure List Oct 2026'!$A$3:$AR$2210,C$1,FALSE)</f>
        <v>All Cooling Zones</v>
      </c>
      <c r="D89" t="str">
        <f>VLOOKUP($A89,'UES Measure List Oct 2026'!$A$3:$AR$2210,D$1,FALSE)</f>
        <v>Commercial</v>
      </c>
      <c r="E89" t="str">
        <f>VLOOKUP($A89,'UES Measure List Oct 2026'!$A$3:$AR$2210,E$1,FALSE)</f>
        <v>HVAC</v>
      </c>
      <c r="F89" t="str">
        <f>VLOOKUP($A89,'UES Measure List Oct 2026'!$A$3:$AR$2210,F$1,FALSE)</f>
        <v>Envelope</v>
      </c>
      <c r="G89" t="str">
        <f>VLOOKUP($A89,'UES Measure List Oct 2026'!$A$3:$AR$2210,G$1,FALSE)</f>
        <v>Insulation</v>
      </c>
      <c r="H89">
        <f>VLOOKUP($A89,'UES Measure List Oct 2026'!$A$3:$AR$2210,H$1,FALSE)</f>
        <v>5.339273996175864</v>
      </c>
      <c r="I89">
        <f>VLOOKUP($A89,'UES Measure List Oct 2026'!$A$3:$AR$2210,I$1,FALSE)</f>
        <v>5.9182963953158758</v>
      </c>
      <c r="J89">
        <f>VLOOKUP($A89,'UES Measure List Oct 2026'!$A$3:$AR$2210,J$1,FALSE)</f>
        <v>2.8</v>
      </c>
      <c r="K89">
        <f>VLOOKUP($A89,'UES Measure List Oct 2026'!$A$3:$AR$2210,K$1,FALSE)</f>
        <v>30</v>
      </c>
      <c r="L89" t="s">
        <v>4741</v>
      </c>
      <c r="M89">
        <f>INDEX('Results 2016$'!$B$3:$AT$352,MATCH(L89,'Results 2016$'!$A$3:$A$352,0),MATCH(K89,'Results 2016$'!$B$2:$AT$2,0))</f>
        <v>0.93821276906900852</v>
      </c>
    </row>
    <row r="90" spans="1:13" x14ac:dyDescent="0.25">
      <c r="A90" s="16" t="s">
        <v>1500</v>
      </c>
      <c r="B90" t="str">
        <f>VLOOKUP($A90,'UES Measure List Oct 2026'!$A$3:$AR$2210,B$1,FALSE)</f>
        <v>Heating Zone 3</v>
      </c>
      <c r="C90" t="str">
        <f>VLOOKUP($A90,'UES Measure List Oct 2026'!$A$3:$AR$2210,C$1,FALSE)</f>
        <v>All Cooling Zones</v>
      </c>
      <c r="D90" t="str">
        <f>VLOOKUP($A90,'UES Measure List Oct 2026'!$A$3:$AR$2210,D$1,FALSE)</f>
        <v>Commercial</v>
      </c>
      <c r="E90" t="str">
        <f>VLOOKUP($A90,'UES Measure List Oct 2026'!$A$3:$AR$2210,E$1,FALSE)</f>
        <v>HVAC</v>
      </c>
      <c r="F90" t="str">
        <f>VLOOKUP($A90,'UES Measure List Oct 2026'!$A$3:$AR$2210,F$1,FALSE)</f>
        <v>Envelope</v>
      </c>
      <c r="G90" t="str">
        <f>VLOOKUP($A90,'UES Measure List Oct 2026'!$A$3:$AR$2210,G$1,FALSE)</f>
        <v>Insulation</v>
      </c>
      <c r="H90">
        <f>VLOOKUP($A90,'UES Measure List Oct 2026'!$A$3:$AR$2210,H$1,FALSE)</f>
        <v>5.339273996175864</v>
      </c>
      <c r="I90">
        <f>VLOOKUP($A90,'UES Measure List Oct 2026'!$A$3:$AR$2210,I$1,FALSE)</f>
        <v>5.9182963953158758</v>
      </c>
      <c r="J90">
        <f>VLOOKUP($A90,'UES Measure List Oct 2026'!$A$3:$AR$2210,J$1,FALSE)</f>
        <v>2.8</v>
      </c>
      <c r="K90">
        <f>VLOOKUP($A90,'UES Measure List Oct 2026'!$A$3:$AR$2210,K$1,FALSE)</f>
        <v>30</v>
      </c>
      <c r="L90" t="s">
        <v>4741</v>
      </c>
      <c r="M90">
        <f>INDEX('Results 2016$'!$B$3:$AT$352,MATCH(L90,'Results 2016$'!$A$3:$A$352,0),MATCH(K90,'Results 2016$'!$B$2:$AT$2,0))</f>
        <v>0.93821276906900852</v>
      </c>
    </row>
    <row r="91" spans="1:13" x14ac:dyDescent="0.25">
      <c r="A91" s="15" t="s">
        <v>1501</v>
      </c>
      <c r="B91" t="str">
        <f>VLOOKUP($A91,'UES Measure List Oct 2026'!$A$3:$AR$2210,B$1,FALSE)</f>
        <v>Heating Zone 1</v>
      </c>
      <c r="C91" t="str">
        <f>VLOOKUP($A91,'UES Measure List Oct 2026'!$A$3:$AR$2210,C$1,FALSE)</f>
        <v>All Cooling Zones</v>
      </c>
      <c r="D91" t="str">
        <f>VLOOKUP($A91,'UES Measure List Oct 2026'!$A$3:$AR$2210,D$1,FALSE)</f>
        <v>Commercial</v>
      </c>
      <c r="E91" t="str">
        <f>VLOOKUP($A91,'UES Measure List Oct 2026'!$A$3:$AR$2210,E$1,FALSE)</f>
        <v>HVAC</v>
      </c>
      <c r="F91" t="str">
        <f>VLOOKUP($A91,'UES Measure List Oct 2026'!$A$3:$AR$2210,F$1,FALSE)</f>
        <v>Envelope</v>
      </c>
      <c r="G91" t="str">
        <f>VLOOKUP($A91,'UES Measure List Oct 2026'!$A$3:$AR$2210,G$1,FALSE)</f>
        <v>Insulation</v>
      </c>
      <c r="H91">
        <f>VLOOKUP($A91,'UES Measure List Oct 2026'!$A$3:$AR$2210,H$1,FALSE)</f>
        <v>5.3576892444444448</v>
      </c>
      <c r="I91">
        <f>VLOOKUP($A91,'UES Measure List Oct 2026'!$A$3:$AR$2210,I$1,FALSE)</f>
        <v>5.9387087018438507</v>
      </c>
      <c r="J91">
        <f>VLOOKUP($A91,'UES Measure List Oct 2026'!$A$3:$AR$2210,J$1,FALSE)</f>
        <v>2.8</v>
      </c>
      <c r="K91">
        <f>VLOOKUP($A91,'UES Measure List Oct 2026'!$A$3:$AR$2210,K$1,FALSE)</f>
        <v>30</v>
      </c>
      <c r="L91" t="s">
        <v>4741</v>
      </c>
      <c r="M91">
        <f>INDEX('Results 2016$'!$B$3:$AT$352,MATCH(L91,'Results 2016$'!$A$3:$A$352,0),MATCH(K91,'Results 2016$'!$B$2:$AT$2,0))</f>
        <v>0.93821276906900852</v>
      </c>
    </row>
    <row r="92" spans="1:13" x14ac:dyDescent="0.25">
      <c r="A92" s="16" t="s">
        <v>1503</v>
      </c>
      <c r="B92" t="str">
        <f>VLOOKUP($A92,'UES Measure List Oct 2026'!$A$3:$AR$2210,B$1,FALSE)</f>
        <v>Heating Zone 2</v>
      </c>
      <c r="C92" t="str">
        <f>VLOOKUP($A92,'UES Measure List Oct 2026'!$A$3:$AR$2210,C$1,FALSE)</f>
        <v>All Cooling Zones</v>
      </c>
      <c r="D92" t="str">
        <f>VLOOKUP($A92,'UES Measure List Oct 2026'!$A$3:$AR$2210,D$1,FALSE)</f>
        <v>Commercial</v>
      </c>
      <c r="E92" t="str">
        <f>VLOOKUP($A92,'UES Measure List Oct 2026'!$A$3:$AR$2210,E$1,FALSE)</f>
        <v>HVAC</v>
      </c>
      <c r="F92" t="str">
        <f>VLOOKUP($A92,'UES Measure List Oct 2026'!$A$3:$AR$2210,F$1,FALSE)</f>
        <v>Envelope</v>
      </c>
      <c r="G92" t="str">
        <f>VLOOKUP($A92,'UES Measure List Oct 2026'!$A$3:$AR$2210,G$1,FALSE)</f>
        <v>Insulation</v>
      </c>
      <c r="H92">
        <f>VLOOKUP($A92,'UES Measure List Oct 2026'!$A$3:$AR$2210,H$1,FALSE)</f>
        <v>8.9990305087350571</v>
      </c>
      <c r="I92">
        <f>VLOOKUP($A92,'UES Measure List Oct 2026'!$A$3:$AR$2210,I$1,FALSE)</f>
        <v>9.9749385139870697</v>
      </c>
      <c r="J92">
        <f>VLOOKUP($A92,'UES Measure List Oct 2026'!$A$3:$AR$2210,J$1,FALSE)</f>
        <v>1.95</v>
      </c>
      <c r="K92">
        <f>VLOOKUP($A92,'UES Measure List Oct 2026'!$A$3:$AR$2210,K$1,FALSE)</f>
        <v>30</v>
      </c>
      <c r="L92" t="s">
        <v>4741</v>
      </c>
      <c r="M92">
        <f>INDEX('Results 2016$'!$B$3:$AT$352,MATCH(L92,'Results 2016$'!$A$3:$A$352,0),MATCH(K92,'Results 2016$'!$B$2:$AT$2,0))</f>
        <v>0.93821276906900852</v>
      </c>
    </row>
    <row r="93" spans="1:13" x14ac:dyDescent="0.25">
      <c r="A93" s="16" t="s">
        <v>1504</v>
      </c>
      <c r="B93" t="str">
        <f>VLOOKUP($A93,'UES Measure List Oct 2026'!$A$3:$AR$2210,B$1,FALSE)</f>
        <v>Heating Zone 3</v>
      </c>
      <c r="C93" t="str">
        <f>VLOOKUP($A93,'UES Measure List Oct 2026'!$A$3:$AR$2210,C$1,FALSE)</f>
        <v>All Cooling Zones</v>
      </c>
      <c r="D93" t="str">
        <f>VLOOKUP($A93,'UES Measure List Oct 2026'!$A$3:$AR$2210,D$1,FALSE)</f>
        <v>Commercial</v>
      </c>
      <c r="E93" t="str">
        <f>VLOOKUP($A93,'UES Measure List Oct 2026'!$A$3:$AR$2210,E$1,FALSE)</f>
        <v>HVAC</v>
      </c>
      <c r="F93" t="str">
        <f>VLOOKUP($A93,'UES Measure List Oct 2026'!$A$3:$AR$2210,F$1,FALSE)</f>
        <v>Envelope</v>
      </c>
      <c r="G93" t="str">
        <f>VLOOKUP($A93,'UES Measure List Oct 2026'!$A$3:$AR$2210,G$1,FALSE)</f>
        <v>Insulation</v>
      </c>
      <c r="H93">
        <f>VLOOKUP($A93,'UES Measure List Oct 2026'!$A$3:$AR$2210,H$1,FALSE)</f>
        <v>8.9990305087350571</v>
      </c>
      <c r="I93">
        <f>VLOOKUP($A93,'UES Measure List Oct 2026'!$A$3:$AR$2210,I$1,FALSE)</f>
        <v>9.9749385139870697</v>
      </c>
      <c r="J93">
        <f>VLOOKUP($A93,'UES Measure List Oct 2026'!$A$3:$AR$2210,J$1,FALSE)</f>
        <v>1.95</v>
      </c>
      <c r="K93">
        <f>VLOOKUP($A93,'UES Measure List Oct 2026'!$A$3:$AR$2210,K$1,FALSE)</f>
        <v>30</v>
      </c>
      <c r="L93" t="s">
        <v>4741</v>
      </c>
      <c r="M93">
        <f>INDEX('Results 2016$'!$B$3:$AT$352,MATCH(L93,'Results 2016$'!$A$3:$A$352,0),MATCH(K93,'Results 2016$'!$B$2:$AT$2,0))</f>
        <v>0.93821276906900852</v>
      </c>
    </row>
    <row r="94" spans="1:13" x14ac:dyDescent="0.25">
      <c r="A94" s="15" t="s">
        <v>1505</v>
      </c>
      <c r="B94" t="str">
        <f>VLOOKUP($A94,'UES Measure List Oct 2026'!$A$3:$AR$2210,B$1,FALSE)</f>
        <v>Heating Zone 1</v>
      </c>
      <c r="C94" t="str">
        <f>VLOOKUP($A94,'UES Measure List Oct 2026'!$A$3:$AR$2210,C$1,FALSE)</f>
        <v>All Cooling Zones</v>
      </c>
      <c r="D94" t="str">
        <f>VLOOKUP($A94,'UES Measure List Oct 2026'!$A$3:$AR$2210,D$1,FALSE)</f>
        <v>Commercial</v>
      </c>
      <c r="E94" t="str">
        <f>VLOOKUP($A94,'UES Measure List Oct 2026'!$A$3:$AR$2210,E$1,FALSE)</f>
        <v>HVAC</v>
      </c>
      <c r="F94" t="str">
        <f>VLOOKUP($A94,'UES Measure List Oct 2026'!$A$3:$AR$2210,F$1,FALSE)</f>
        <v>Envelope</v>
      </c>
      <c r="G94" t="str">
        <f>VLOOKUP($A94,'UES Measure List Oct 2026'!$A$3:$AR$2210,G$1,FALSE)</f>
        <v>Insulation</v>
      </c>
      <c r="H94">
        <f>VLOOKUP($A94,'UES Measure List Oct 2026'!$A$3:$AR$2210,H$1,FALSE)</f>
        <v>1.1994220707070706</v>
      </c>
      <c r="I94">
        <f>VLOOKUP($A94,'UES Measure List Oct 2026'!$A$3:$AR$2210,I$1,FALSE)</f>
        <v>1.331802878860463</v>
      </c>
      <c r="J94">
        <f>VLOOKUP($A94,'UES Measure List Oct 2026'!$A$3:$AR$2210,J$1,FALSE)</f>
        <v>2.11</v>
      </c>
      <c r="K94">
        <f>VLOOKUP($A94,'UES Measure List Oct 2026'!$A$3:$AR$2210,K$1,FALSE)</f>
        <v>30</v>
      </c>
      <c r="L94" t="s">
        <v>4754</v>
      </c>
      <c r="M94">
        <f>INDEX('Results 2016$'!$B$3:$AT$352,MATCH(L94,'Results 2016$'!$A$3:$A$352,0),MATCH(K94,'Results 2016$'!$B$2:$AT$2,0))</f>
        <v>1.0470667634056154</v>
      </c>
    </row>
    <row r="95" spans="1:13" x14ac:dyDescent="0.25">
      <c r="A95" s="16" t="s">
        <v>1508</v>
      </c>
      <c r="B95" t="str">
        <f>VLOOKUP($A95,'UES Measure List Oct 2026'!$A$3:$AR$2210,B$1,FALSE)</f>
        <v>Heating Zone 2</v>
      </c>
      <c r="C95" t="str">
        <f>VLOOKUP($A95,'UES Measure List Oct 2026'!$A$3:$AR$2210,C$1,FALSE)</f>
        <v>All Cooling Zones</v>
      </c>
      <c r="D95" t="str">
        <f>VLOOKUP($A95,'UES Measure List Oct 2026'!$A$3:$AR$2210,D$1,FALSE)</f>
        <v>Commercial</v>
      </c>
      <c r="E95" t="str">
        <f>VLOOKUP($A95,'UES Measure List Oct 2026'!$A$3:$AR$2210,E$1,FALSE)</f>
        <v>HVAC</v>
      </c>
      <c r="F95" t="str">
        <f>VLOOKUP($A95,'UES Measure List Oct 2026'!$A$3:$AR$2210,F$1,FALSE)</f>
        <v>Envelope</v>
      </c>
      <c r="G95" t="str">
        <f>VLOOKUP($A95,'UES Measure List Oct 2026'!$A$3:$AR$2210,G$1,FALSE)</f>
        <v>Insulation</v>
      </c>
      <c r="H95">
        <f>VLOOKUP($A95,'UES Measure List Oct 2026'!$A$3:$AR$2210,H$1,FALSE)</f>
        <v>1.6696935762498197</v>
      </c>
      <c r="I95">
        <f>VLOOKUP($A95,'UES Measure List Oct 2026'!$A$3:$AR$2210,I$1,FALSE)</f>
        <v>1.8539784834486481</v>
      </c>
      <c r="J95">
        <f>VLOOKUP($A95,'UES Measure List Oct 2026'!$A$3:$AR$2210,J$1,FALSE)</f>
        <v>2.11</v>
      </c>
      <c r="K95">
        <f>VLOOKUP($A95,'UES Measure List Oct 2026'!$A$3:$AR$2210,K$1,FALSE)</f>
        <v>30</v>
      </c>
      <c r="L95" t="s">
        <v>4754</v>
      </c>
      <c r="M95">
        <f>INDEX('Results 2016$'!$B$3:$AT$352,MATCH(L95,'Results 2016$'!$A$3:$A$352,0),MATCH(K95,'Results 2016$'!$B$2:$AT$2,0))</f>
        <v>1.0470667634056154</v>
      </c>
    </row>
    <row r="96" spans="1:13" x14ac:dyDescent="0.25">
      <c r="A96" s="16" t="s">
        <v>1509</v>
      </c>
      <c r="B96" t="str">
        <f>VLOOKUP($A96,'UES Measure List Oct 2026'!$A$3:$AR$2210,B$1,FALSE)</f>
        <v>Heating Zone 3</v>
      </c>
      <c r="C96" t="str">
        <f>VLOOKUP($A96,'UES Measure List Oct 2026'!$A$3:$AR$2210,C$1,FALSE)</f>
        <v>All Cooling Zones</v>
      </c>
      <c r="D96" t="str">
        <f>VLOOKUP($A96,'UES Measure List Oct 2026'!$A$3:$AR$2210,D$1,FALSE)</f>
        <v>Commercial</v>
      </c>
      <c r="E96" t="str">
        <f>VLOOKUP($A96,'UES Measure List Oct 2026'!$A$3:$AR$2210,E$1,FALSE)</f>
        <v>HVAC</v>
      </c>
      <c r="F96" t="str">
        <f>VLOOKUP($A96,'UES Measure List Oct 2026'!$A$3:$AR$2210,F$1,FALSE)</f>
        <v>Envelope</v>
      </c>
      <c r="G96" t="str">
        <f>VLOOKUP($A96,'UES Measure List Oct 2026'!$A$3:$AR$2210,G$1,FALSE)</f>
        <v>Insulation</v>
      </c>
      <c r="H96">
        <f>VLOOKUP($A96,'UES Measure List Oct 2026'!$A$3:$AR$2210,H$1,FALSE)</f>
        <v>1.6696935762498197</v>
      </c>
      <c r="I96">
        <f>VLOOKUP($A96,'UES Measure List Oct 2026'!$A$3:$AR$2210,I$1,FALSE)</f>
        <v>1.8539784834486481</v>
      </c>
      <c r="J96">
        <f>VLOOKUP($A96,'UES Measure List Oct 2026'!$A$3:$AR$2210,J$1,FALSE)</f>
        <v>2.11</v>
      </c>
      <c r="K96">
        <f>VLOOKUP($A96,'UES Measure List Oct 2026'!$A$3:$AR$2210,K$1,FALSE)</f>
        <v>30</v>
      </c>
      <c r="L96" t="s">
        <v>4754</v>
      </c>
      <c r="M96">
        <f>INDEX('Results 2016$'!$B$3:$AT$352,MATCH(L96,'Results 2016$'!$A$3:$A$352,0),MATCH(K96,'Results 2016$'!$B$2:$AT$2,0))</f>
        <v>1.0470667634056154</v>
      </c>
    </row>
    <row r="97" spans="1:13" x14ac:dyDescent="0.25">
      <c r="A97" s="15" t="s">
        <v>1510</v>
      </c>
      <c r="B97" t="str">
        <f>VLOOKUP($A97,'UES Measure List Oct 2026'!$A$3:$AR$2210,B$1,FALSE)</f>
        <v>Heating Zone 1</v>
      </c>
      <c r="C97" t="str">
        <f>VLOOKUP($A97,'UES Measure List Oct 2026'!$A$3:$AR$2210,C$1,FALSE)</f>
        <v>All Cooling Zones</v>
      </c>
      <c r="D97" t="str">
        <f>VLOOKUP($A97,'UES Measure List Oct 2026'!$A$3:$AR$2210,D$1,FALSE)</f>
        <v>Commercial</v>
      </c>
      <c r="E97" t="str">
        <f>VLOOKUP($A97,'UES Measure List Oct 2026'!$A$3:$AR$2210,E$1,FALSE)</f>
        <v>HVAC</v>
      </c>
      <c r="F97" t="str">
        <f>VLOOKUP($A97,'UES Measure List Oct 2026'!$A$3:$AR$2210,F$1,FALSE)</f>
        <v>Envelope</v>
      </c>
      <c r="G97" t="str">
        <f>VLOOKUP($A97,'UES Measure List Oct 2026'!$A$3:$AR$2210,G$1,FALSE)</f>
        <v>Insulation</v>
      </c>
      <c r="H97">
        <f>VLOOKUP($A97,'UES Measure List Oct 2026'!$A$3:$AR$2210,H$1,FALSE)</f>
        <v>1.2197657744107742</v>
      </c>
      <c r="I97">
        <f>VLOOKUP($A97,'UES Measure List Oct 2026'!$A$3:$AR$2210,I$1,FALSE)</f>
        <v>1.3543919272204825</v>
      </c>
      <c r="J97">
        <f>VLOOKUP($A97,'UES Measure List Oct 2026'!$A$3:$AR$2210,J$1,FALSE)</f>
        <v>2.8</v>
      </c>
      <c r="K97">
        <f>VLOOKUP($A97,'UES Measure List Oct 2026'!$A$3:$AR$2210,K$1,FALSE)</f>
        <v>30</v>
      </c>
      <c r="L97" t="s">
        <v>4754</v>
      </c>
      <c r="M97">
        <f>INDEX('Results 2016$'!$B$3:$AT$352,MATCH(L97,'Results 2016$'!$A$3:$A$352,0),MATCH(K97,'Results 2016$'!$B$2:$AT$2,0))</f>
        <v>1.0470667634056154</v>
      </c>
    </row>
    <row r="98" spans="1:13" x14ac:dyDescent="0.25">
      <c r="A98" s="16" t="s">
        <v>1512</v>
      </c>
      <c r="B98" t="str">
        <f>VLOOKUP($A98,'UES Measure List Oct 2026'!$A$3:$AR$2210,B$1,FALSE)</f>
        <v>Heating Zone 2</v>
      </c>
      <c r="C98" t="str">
        <f>VLOOKUP($A98,'UES Measure List Oct 2026'!$A$3:$AR$2210,C$1,FALSE)</f>
        <v>All Cooling Zones</v>
      </c>
      <c r="D98" t="str">
        <f>VLOOKUP($A98,'UES Measure List Oct 2026'!$A$3:$AR$2210,D$1,FALSE)</f>
        <v>Commercial</v>
      </c>
      <c r="E98" t="str">
        <f>VLOOKUP($A98,'UES Measure List Oct 2026'!$A$3:$AR$2210,E$1,FALSE)</f>
        <v>HVAC</v>
      </c>
      <c r="F98" t="str">
        <f>VLOOKUP($A98,'UES Measure List Oct 2026'!$A$3:$AR$2210,F$1,FALSE)</f>
        <v>Envelope</v>
      </c>
      <c r="G98" t="str">
        <f>VLOOKUP($A98,'UES Measure List Oct 2026'!$A$3:$AR$2210,G$1,FALSE)</f>
        <v>Insulation</v>
      </c>
      <c r="H98">
        <f>VLOOKUP($A98,'UES Measure List Oct 2026'!$A$3:$AR$2210,H$1,FALSE)</f>
        <v>2.1217811867758187</v>
      </c>
      <c r="I98">
        <f>VLOOKUP($A98,'UES Measure List Oct 2026'!$A$3:$AR$2210,I$1,FALSE)</f>
        <v>2.355963227518544</v>
      </c>
      <c r="J98">
        <f>VLOOKUP($A98,'UES Measure List Oct 2026'!$A$3:$AR$2210,J$1,FALSE)</f>
        <v>2.8</v>
      </c>
      <c r="K98">
        <f>VLOOKUP($A98,'UES Measure List Oct 2026'!$A$3:$AR$2210,K$1,FALSE)</f>
        <v>30</v>
      </c>
      <c r="L98" t="s">
        <v>4754</v>
      </c>
      <c r="M98">
        <f>INDEX('Results 2016$'!$B$3:$AT$352,MATCH(L98,'Results 2016$'!$A$3:$A$352,0),MATCH(K98,'Results 2016$'!$B$2:$AT$2,0))</f>
        <v>1.0470667634056154</v>
      </c>
    </row>
    <row r="99" spans="1:13" x14ac:dyDescent="0.25">
      <c r="A99" s="16" t="s">
        <v>1513</v>
      </c>
      <c r="B99" t="str">
        <f>VLOOKUP($A99,'UES Measure List Oct 2026'!$A$3:$AR$2210,B$1,FALSE)</f>
        <v>Heating Zone 3</v>
      </c>
      <c r="C99" t="str">
        <f>VLOOKUP($A99,'UES Measure List Oct 2026'!$A$3:$AR$2210,C$1,FALSE)</f>
        <v>All Cooling Zones</v>
      </c>
      <c r="D99" t="str">
        <f>VLOOKUP($A99,'UES Measure List Oct 2026'!$A$3:$AR$2210,D$1,FALSE)</f>
        <v>Commercial</v>
      </c>
      <c r="E99" t="str">
        <f>VLOOKUP($A99,'UES Measure List Oct 2026'!$A$3:$AR$2210,E$1,FALSE)</f>
        <v>HVAC</v>
      </c>
      <c r="F99" t="str">
        <f>VLOOKUP($A99,'UES Measure List Oct 2026'!$A$3:$AR$2210,F$1,FALSE)</f>
        <v>Envelope</v>
      </c>
      <c r="G99" t="str">
        <f>VLOOKUP($A99,'UES Measure List Oct 2026'!$A$3:$AR$2210,G$1,FALSE)</f>
        <v>Insulation</v>
      </c>
      <c r="H99">
        <f>VLOOKUP($A99,'UES Measure List Oct 2026'!$A$3:$AR$2210,H$1,FALSE)</f>
        <v>2.1217811867758187</v>
      </c>
      <c r="I99">
        <f>VLOOKUP($A99,'UES Measure List Oct 2026'!$A$3:$AR$2210,I$1,FALSE)</f>
        <v>2.355963227518544</v>
      </c>
      <c r="J99">
        <f>VLOOKUP($A99,'UES Measure List Oct 2026'!$A$3:$AR$2210,J$1,FALSE)</f>
        <v>2.8</v>
      </c>
      <c r="K99">
        <f>VLOOKUP($A99,'UES Measure List Oct 2026'!$A$3:$AR$2210,K$1,FALSE)</f>
        <v>30</v>
      </c>
      <c r="L99" t="s">
        <v>4754</v>
      </c>
      <c r="M99">
        <f>INDEX('Results 2016$'!$B$3:$AT$352,MATCH(L99,'Results 2016$'!$A$3:$A$352,0),MATCH(K99,'Results 2016$'!$B$2:$AT$2,0))</f>
        <v>1.0470667634056154</v>
      </c>
    </row>
    <row r="100" spans="1:13" x14ac:dyDescent="0.25">
      <c r="A100" s="16" t="s">
        <v>1514</v>
      </c>
      <c r="B100" t="str">
        <f>VLOOKUP($A100,'UES Measure List Oct 2026'!$A$3:$AR$2210,B$1,FALSE)</f>
        <v>Heating Zone 1</v>
      </c>
      <c r="C100" t="str">
        <f>VLOOKUP($A100,'UES Measure List Oct 2026'!$A$3:$AR$2210,C$1,FALSE)</f>
        <v>All Cooling Zones</v>
      </c>
      <c r="D100" t="str">
        <f>VLOOKUP($A100,'UES Measure List Oct 2026'!$A$3:$AR$2210,D$1,FALSE)</f>
        <v>Commercial</v>
      </c>
      <c r="E100" t="str">
        <f>VLOOKUP($A100,'UES Measure List Oct 2026'!$A$3:$AR$2210,E$1,FALSE)</f>
        <v>HVAC</v>
      </c>
      <c r="F100" t="str">
        <f>VLOOKUP($A100,'UES Measure List Oct 2026'!$A$3:$AR$2210,F$1,FALSE)</f>
        <v>Envelope</v>
      </c>
      <c r="G100" t="str">
        <f>VLOOKUP($A100,'UES Measure List Oct 2026'!$A$3:$AR$2210,G$1,FALSE)</f>
        <v>Insulation</v>
      </c>
      <c r="H100">
        <f>VLOOKUP($A100,'UES Measure List Oct 2026'!$A$3:$AR$2210,H$1,FALSE)</f>
        <v>1.1531630025188915</v>
      </c>
      <c r="I100">
        <f>VLOOKUP($A100,'UES Measure List Oct 2026'!$A$3:$AR$2210,I$1,FALSE)</f>
        <v>1.2804381743990045</v>
      </c>
      <c r="J100">
        <f>VLOOKUP($A100,'UES Measure List Oct 2026'!$A$3:$AR$2210,J$1,FALSE)</f>
        <v>2.11</v>
      </c>
      <c r="K100">
        <f>VLOOKUP($A100,'UES Measure List Oct 2026'!$A$3:$AR$2210,K$1,FALSE)</f>
        <v>30</v>
      </c>
      <c r="L100" t="s">
        <v>4754</v>
      </c>
      <c r="M100">
        <f>INDEX('Results 2016$'!$B$3:$AT$352,MATCH(L100,'Results 2016$'!$A$3:$A$352,0),MATCH(K100,'Results 2016$'!$B$2:$AT$2,0))</f>
        <v>1.0470667634056154</v>
      </c>
    </row>
    <row r="101" spans="1:13" x14ac:dyDescent="0.25">
      <c r="A101" s="16" t="s">
        <v>1516</v>
      </c>
      <c r="B101" t="str">
        <f>VLOOKUP($A101,'UES Measure List Oct 2026'!$A$3:$AR$2210,B$1,FALSE)</f>
        <v>Heating Zone 2</v>
      </c>
      <c r="C101" t="str">
        <f>VLOOKUP($A101,'UES Measure List Oct 2026'!$A$3:$AR$2210,C$1,FALSE)</f>
        <v>All Cooling Zones</v>
      </c>
      <c r="D101" t="str">
        <f>VLOOKUP($A101,'UES Measure List Oct 2026'!$A$3:$AR$2210,D$1,FALSE)</f>
        <v>Commercial</v>
      </c>
      <c r="E101" t="str">
        <f>VLOOKUP($A101,'UES Measure List Oct 2026'!$A$3:$AR$2210,E$1,FALSE)</f>
        <v>HVAC</v>
      </c>
      <c r="F101" t="str">
        <f>VLOOKUP($A101,'UES Measure List Oct 2026'!$A$3:$AR$2210,F$1,FALSE)</f>
        <v>Envelope</v>
      </c>
      <c r="G101" t="str">
        <f>VLOOKUP($A101,'UES Measure List Oct 2026'!$A$3:$AR$2210,G$1,FALSE)</f>
        <v>Insulation</v>
      </c>
      <c r="H101">
        <f>VLOOKUP($A101,'UES Measure List Oct 2026'!$A$3:$AR$2210,H$1,FALSE)</f>
        <v>2.3109423717700937</v>
      </c>
      <c r="I101">
        <f>VLOOKUP($A101,'UES Measure List Oct 2026'!$A$3:$AR$2210,I$1,FALSE)</f>
        <v>2.5660022262135733</v>
      </c>
      <c r="J101">
        <f>VLOOKUP($A101,'UES Measure List Oct 2026'!$A$3:$AR$2210,J$1,FALSE)</f>
        <v>2.8</v>
      </c>
      <c r="K101">
        <f>VLOOKUP($A101,'UES Measure List Oct 2026'!$A$3:$AR$2210,K$1,FALSE)</f>
        <v>30</v>
      </c>
      <c r="L101" t="s">
        <v>4754</v>
      </c>
      <c r="M101">
        <f>INDEX('Results 2016$'!$B$3:$AT$352,MATCH(L101,'Results 2016$'!$A$3:$A$352,0),MATCH(K101,'Results 2016$'!$B$2:$AT$2,0))</f>
        <v>1.0470667634056154</v>
      </c>
    </row>
    <row r="102" spans="1:13" x14ac:dyDescent="0.25">
      <c r="A102" s="16" t="s">
        <v>1517</v>
      </c>
      <c r="B102" t="str">
        <f>VLOOKUP($A102,'UES Measure List Oct 2026'!$A$3:$AR$2210,B$1,FALSE)</f>
        <v>Heating Zone 3</v>
      </c>
      <c r="C102" t="str">
        <f>VLOOKUP($A102,'UES Measure List Oct 2026'!$A$3:$AR$2210,C$1,FALSE)</f>
        <v>All Cooling Zones</v>
      </c>
      <c r="D102" t="str">
        <f>VLOOKUP($A102,'UES Measure List Oct 2026'!$A$3:$AR$2210,D$1,FALSE)</f>
        <v>Commercial</v>
      </c>
      <c r="E102" t="str">
        <f>VLOOKUP($A102,'UES Measure List Oct 2026'!$A$3:$AR$2210,E$1,FALSE)</f>
        <v>HVAC</v>
      </c>
      <c r="F102" t="str">
        <f>VLOOKUP($A102,'UES Measure List Oct 2026'!$A$3:$AR$2210,F$1,FALSE)</f>
        <v>Envelope</v>
      </c>
      <c r="G102" t="str">
        <f>VLOOKUP($A102,'UES Measure List Oct 2026'!$A$3:$AR$2210,G$1,FALSE)</f>
        <v>Insulation</v>
      </c>
      <c r="H102">
        <f>VLOOKUP($A102,'UES Measure List Oct 2026'!$A$3:$AR$2210,H$1,FALSE)</f>
        <v>2.3109423717700937</v>
      </c>
      <c r="I102">
        <f>VLOOKUP($A102,'UES Measure List Oct 2026'!$A$3:$AR$2210,I$1,FALSE)</f>
        <v>2.5660022262135733</v>
      </c>
      <c r="J102">
        <f>VLOOKUP($A102,'UES Measure List Oct 2026'!$A$3:$AR$2210,J$1,FALSE)</f>
        <v>2.8</v>
      </c>
      <c r="K102">
        <f>VLOOKUP($A102,'UES Measure List Oct 2026'!$A$3:$AR$2210,K$1,FALSE)</f>
        <v>30</v>
      </c>
      <c r="L102" t="s">
        <v>4754</v>
      </c>
      <c r="M102">
        <f>INDEX('Results 2016$'!$B$3:$AT$352,MATCH(L102,'Results 2016$'!$A$3:$A$352,0),MATCH(K102,'Results 2016$'!$B$2:$AT$2,0))</f>
        <v>1.0470667634056154</v>
      </c>
    </row>
    <row r="103" spans="1:13" x14ac:dyDescent="0.25">
      <c r="A103" s="15" t="s">
        <v>1518</v>
      </c>
      <c r="B103" t="str">
        <f>VLOOKUP($A103,'UES Measure List Oct 2026'!$A$3:$AR$2210,B$1,FALSE)</f>
        <v>Heating Zone 1</v>
      </c>
      <c r="C103" t="str">
        <f>VLOOKUP($A103,'UES Measure List Oct 2026'!$A$3:$AR$2210,C$1,FALSE)</f>
        <v>All Cooling Zones</v>
      </c>
      <c r="D103" t="str">
        <f>VLOOKUP($A103,'UES Measure List Oct 2026'!$A$3:$AR$2210,D$1,FALSE)</f>
        <v>Commercial</v>
      </c>
      <c r="E103" t="str">
        <f>VLOOKUP($A103,'UES Measure List Oct 2026'!$A$3:$AR$2210,E$1,FALSE)</f>
        <v>HVAC</v>
      </c>
      <c r="F103" t="str">
        <f>VLOOKUP($A103,'UES Measure List Oct 2026'!$A$3:$AR$2210,F$1,FALSE)</f>
        <v>Envelope</v>
      </c>
      <c r="G103" t="str">
        <f>VLOOKUP($A103,'UES Measure List Oct 2026'!$A$3:$AR$2210,G$1,FALSE)</f>
        <v>Insulation</v>
      </c>
      <c r="H103">
        <f>VLOOKUP($A103,'UES Measure List Oct 2026'!$A$3:$AR$2210,H$1,FALSE)</f>
        <v>1.4193878222222223</v>
      </c>
      <c r="I103">
        <f>VLOOKUP($A103,'UES Measure List Oct 2026'!$A$3:$AR$2210,I$1,FALSE)</f>
        <v>1.5760463593442655</v>
      </c>
      <c r="J103">
        <f>VLOOKUP($A103,'UES Measure List Oct 2026'!$A$3:$AR$2210,J$1,FALSE)</f>
        <v>2.8</v>
      </c>
      <c r="K103">
        <f>VLOOKUP($A103,'UES Measure List Oct 2026'!$A$3:$AR$2210,K$1,FALSE)</f>
        <v>30</v>
      </c>
      <c r="L103" t="s">
        <v>4754</v>
      </c>
      <c r="M103">
        <f>INDEX('Results 2016$'!$B$3:$AT$352,MATCH(L103,'Results 2016$'!$A$3:$A$352,0),MATCH(K103,'Results 2016$'!$B$2:$AT$2,0))</f>
        <v>1.0470667634056154</v>
      </c>
    </row>
    <row r="104" spans="1:13" x14ac:dyDescent="0.25">
      <c r="A104" s="16" t="s">
        <v>1520</v>
      </c>
      <c r="B104" t="str">
        <f>VLOOKUP($A104,'UES Measure List Oct 2026'!$A$3:$AR$2210,B$1,FALSE)</f>
        <v>Heating Zone 2</v>
      </c>
      <c r="C104" t="str">
        <f>VLOOKUP($A104,'UES Measure List Oct 2026'!$A$3:$AR$2210,C$1,FALSE)</f>
        <v>All Cooling Zones</v>
      </c>
      <c r="D104" t="str">
        <f>VLOOKUP($A104,'UES Measure List Oct 2026'!$A$3:$AR$2210,D$1,FALSE)</f>
        <v>Commercial</v>
      </c>
      <c r="E104" t="str">
        <f>VLOOKUP($A104,'UES Measure List Oct 2026'!$A$3:$AR$2210,E$1,FALSE)</f>
        <v>HVAC</v>
      </c>
      <c r="F104" t="str">
        <f>VLOOKUP($A104,'UES Measure List Oct 2026'!$A$3:$AR$2210,F$1,FALSE)</f>
        <v>Envelope</v>
      </c>
      <c r="G104" t="str">
        <f>VLOOKUP($A104,'UES Measure List Oct 2026'!$A$3:$AR$2210,G$1,FALSE)</f>
        <v>Insulation</v>
      </c>
      <c r="H104">
        <f>VLOOKUP($A104,'UES Measure List Oct 2026'!$A$3:$AR$2210,H$1,FALSE)</f>
        <v>3.7536361040366386</v>
      </c>
      <c r="I104">
        <f>VLOOKUP($A104,'UES Measure List Oct 2026'!$A$3:$AR$2210,I$1,FALSE)</f>
        <v>4.1679267804398075</v>
      </c>
      <c r="J104">
        <f>VLOOKUP($A104,'UES Measure List Oct 2026'!$A$3:$AR$2210,J$1,FALSE)</f>
        <v>1.95</v>
      </c>
      <c r="K104">
        <f>VLOOKUP($A104,'UES Measure List Oct 2026'!$A$3:$AR$2210,K$1,FALSE)</f>
        <v>30</v>
      </c>
      <c r="L104" t="s">
        <v>4754</v>
      </c>
      <c r="M104">
        <f>INDEX('Results 2016$'!$B$3:$AT$352,MATCH(L104,'Results 2016$'!$A$3:$A$352,0),MATCH(K104,'Results 2016$'!$B$2:$AT$2,0))</f>
        <v>1.0470667634056154</v>
      </c>
    </row>
    <row r="105" spans="1:13" x14ac:dyDescent="0.25">
      <c r="A105" s="16" t="s">
        <v>1521</v>
      </c>
      <c r="B105" t="str">
        <f>VLOOKUP($A105,'UES Measure List Oct 2026'!$A$3:$AR$2210,B$1,FALSE)</f>
        <v>Heating Zone 3</v>
      </c>
      <c r="C105" t="str">
        <f>VLOOKUP($A105,'UES Measure List Oct 2026'!$A$3:$AR$2210,C$1,FALSE)</f>
        <v>All Cooling Zones</v>
      </c>
      <c r="D105" t="str">
        <f>VLOOKUP($A105,'UES Measure List Oct 2026'!$A$3:$AR$2210,D$1,FALSE)</f>
        <v>Commercial</v>
      </c>
      <c r="E105" t="str">
        <f>VLOOKUP($A105,'UES Measure List Oct 2026'!$A$3:$AR$2210,E$1,FALSE)</f>
        <v>HVAC</v>
      </c>
      <c r="F105" t="str">
        <f>VLOOKUP($A105,'UES Measure List Oct 2026'!$A$3:$AR$2210,F$1,FALSE)</f>
        <v>Envelope</v>
      </c>
      <c r="G105" t="str">
        <f>VLOOKUP($A105,'UES Measure List Oct 2026'!$A$3:$AR$2210,G$1,FALSE)</f>
        <v>Insulation</v>
      </c>
      <c r="H105">
        <f>VLOOKUP($A105,'UES Measure List Oct 2026'!$A$3:$AR$2210,H$1,FALSE)</f>
        <v>3.7536361040366386</v>
      </c>
      <c r="I105">
        <f>VLOOKUP($A105,'UES Measure List Oct 2026'!$A$3:$AR$2210,I$1,FALSE)</f>
        <v>4.1679267804398075</v>
      </c>
      <c r="J105">
        <f>VLOOKUP($A105,'UES Measure List Oct 2026'!$A$3:$AR$2210,J$1,FALSE)</f>
        <v>1.95</v>
      </c>
      <c r="K105">
        <f>VLOOKUP($A105,'UES Measure List Oct 2026'!$A$3:$AR$2210,K$1,FALSE)</f>
        <v>30</v>
      </c>
      <c r="L105" t="s">
        <v>4754</v>
      </c>
      <c r="M105">
        <f>INDEX('Results 2016$'!$B$3:$AT$352,MATCH(L105,'Results 2016$'!$A$3:$A$352,0),MATCH(K105,'Results 2016$'!$B$2:$AT$2,0))</f>
        <v>1.0470667634056154</v>
      </c>
    </row>
    <row r="106" spans="1:13" x14ac:dyDescent="0.25">
      <c r="A106" s="15" t="s">
        <v>1522</v>
      </c>
      <c r="B106" t="str">
        <f>VLOOKUP($A106,'UES Measure List Oct 2026'!$A$3:$AR$2210,B$1,FALSE)</f>
        <v>Heating Zone 1</v>
      </c>
      <c r="C106" t="str">
        <f>VLOOKUP($A106,'UES Measure List Oct 2026'!$A$3:$AR$2210,C$1,FALSE)</f>
        <v>All Cooling Zones</v>
      </c>
      <c r="D106" t="str">
        <f>VLOOKUP($A106,'UES Measure List Oct 2026'!$A$3:$AR$2210,D$1,FALSE)</f>
        <v>Commercial</v>
      </c>
      <c r="E106" t="str">
        <f>VLOOKUP($A106,'UES Measure List Oct 2026'!$A$3:$AR$2210,E$1,FALSE)</f>
        <v>HVAC</v>
      </c>
      <c r="F106" t="str">
        <f>VLOOKUP($A106,'UES Measure List Oct 2026'!$A$3:$AR$2210,F$1,FALSE)</f>
        <v>Envelope</v>
      </c>
      <c r="G106" t="str">
        <f>VLOOKUP($A106,'UES Measure List Oct 2026'!$A$3:$AR$2210,G$1,FALSE)</f>
        <v>Insulation</v>
      </c>
      <c r="H106">
        <f>VLOOKUP($A106,'UES Measure List Oct 2026'!$A$3:$AR$2210,H$1,FALSE)</f>
        <v>1.1137490656565656</v>
      </c>
      <c r="I106">
        <f>VLOOKUP($A106,'UES Measure List Oct 2026'!$A$3:$AR$2210,I$1,FALSE)</f>
        <v>1.2457947547450587</v>
      </c>
      <c r="J106">
        <f>VLOOKUP($A106,'UES Measure List Oct 2026'!$A$3:$AR$2210,J$1,FALSE)</f>
        <v>2.11</v>
      </c>
      <c r="K106">
        <f>VLOOKUP($A106,'UES Measure List Oct 2026'!$A$3:$AR$2210,K$1,FALSE)</f>
        <v>30</v>
      </c>
      <c r="L106" t="s">
        <v>4843</v>
      </c>
      <c r="M106">
        <f>INDEX('Results 2016$'!$B$3:$AT$352,MATCH(L106,'Results 2016$'!$A$3:$A$352,0),MATCH(K106,'Results 2016$'!$B$2:$AT$2,0))</f>
        <v>1.0200846995752575</v>
      </c>
    </row>
    <row r="107" spans="1:13" x14ac:dyDescent="0.25">
      <c r="A107" s="16" t="s">
        <v>1525</v>
      </c>
      <c r="B107" t="str">
        <f>VLOOKUP($A107,'UES Measure List Oct 2026'!$A$3:$AR$2210,B$1,FALSE)</f>
        <v>Heating Zone 2</v>
      </c>
      <c r="C107" t="str">
        <f>VLOOKUP($A107,'UES Measure List Oct 2026'!$A$3:$AR$2210,C$1,FALSE)</f>
        <v>All Cooling Zones</v>
      </c>
      <c r="D107" t="str">
        <f>VLOOKUP($A107,'UES Measure List Oct 2026'!$A$3:$AR$2210,D$1,FALSE)</f>
        <v>Commercial</v>
      </c>
      <c r="E107" t="str">
        <f>VLOOKUP($A107,'UES Measure List Oct 2026'!$A$3:$AR$2210,E$1,FALSE)</f>
        <v>HVAC</v>
      </c>
      <c r="F107" t="str">
        <f>VLOOKUP($A107,'UES Measure List Oct 2026'!$A$3:$AR$2210,F$1,FALSE)</f>
        <v>Envelope</v>
      </c>
      <c r="G107" t="str">
        <f>VLOOKUP($A107,'UES Measure List Oct 2026'!$A$3:$AR$2210,G$1,FALSE)</f>
        <v>Insulation</v>
      </c>
      <c r="H107">
        <f>VLOOKUP($A107,'UES Measure List Oct 2026'!$A$3:$AR$2210,H$1,FALSE)</f>
        <v>1.4699636567485093</v>
      </c>
      <c r="I107">
        <f>VLOOKUP($A107,'UES Measure List Oct 2026'!$A$3:$AR$2210,I$1,FALSE)</f>
        <v>1.6442420197799277</v>
      </c>
      <c r="J107">
        <f>VLOOKUP($A107,'UES Measure List Oct 2026'!$A$3:$AR$2210,J$1,FALSE)</f>
        <v>1.5908</v>
      </c>
      <c r="K107">
        <f>VLOOKUP($A107,'UES Measure List Oct 2026'!$A$3:$AR$2210,K$1,FALSE)</f>
        <v>30</v>
      </c>
      <c r="L107" t="s">
        <v>4843</v>
      </c>
      <c r="M107">
        <f>INDEX('Results 2016$'!$B$3:$AT$352,MATCH(L107,'Results 2016$'!$A$3:$A$352,0),MATCH(K107,'Results 2016$'!$B$2:$AT$2,0))</f>
        <v>1.0200846995752575</v>
      </c>
    </row>
    <row r="108" spans="1:13" x14ac:dyDescent="0.25">
      <c r="A108" s="16" t="s">
        <v>1526</v>
      </c>
      <c r="B108" t="str">
        <f>VLOOKUP($A108,'UES Measure List Oct 2026'!$A$3:$AR$2210,B$1,FALSE)</f>
        <v>Heating Zone 3</v>
      </c>
      <c r="C108" t="str">
        <f>VLOOKUP($A108,'UES Measure List Oct 2026'!$A$3:$AR$2210,C$1,FALSE)</f>
        <v>All Cooling Zones</v>
      </c>
      <c r="D108" t="str">
        <f>VLOOKUP($A108,'UES Measure List Oct 2026'!$A$3:$AR$2210,D$1,FALSE)</f>
        <v>Commercial</v>
      </c>
      <c r="E108" t="str">
        <f>VLOOKUP($A108,'UES Measure List Oct 2026'!$A$3:$AR$2210,E$1,FALSE)</f>
        <v>HVAC</v>
      </c>
      <c r="F108" t="str">
        <f>VLOOKUP($A108,'UES Measure List Oct 2026'!$A$3:$AR$2210,F$1,FALSE)</f>
        <v>Envelope</v>
      </c>
      <c r="G108" t="str">
        <f>VLOOKUP($A108,'UES Measure List Oct 2026'!$A$3:$AR$2210,G$1,FALSE)</f>
        <v>Insulation</v>
      </c>
      <c r="H108">
        <f>VLOOKUP($A108,'UES Measure List Oct 2026'!$A$3:$AR$2210,H$1,FALSE)</f>
        <v>1.4699636567485093</v>
      </c>
      <c r="I108">
        <f>VLOOKUP($A108,'UES Measure List Oct 2026'!$A$3:$AR$2210,I$1,FALSE)</f>
        <v>1.6442420197799277</v>
      </c>
      <c r="J108">
        <f>VLOOKUP($A108,'UES Measure List Oct 2026'!$A$3:$AR$2210,J$1,FALSE)</f>
        <v>1.5908</v>
      </c>
      <c r="K108">
        <f>VLOOKUP($A108,'UES Measure List Oct 2026'!$A$3:$AR$2210,K$1,FALSE)</f>
        <v>30</v>
      </c>
      <c r="L108" t="s">
        <v>4843</v>
      </c>
      <c r="M108">
        <f>INDEX('Results 2016$'!$B$3:$AT$352,MATCH(L108,'Results 2016$'!$A$3:$A$352,0),MATCH(K108,'Results 2016$'!$B$2:$AT$2,0))</f>
        <v>1.0200846995752575</v>
      </c>
    </row>
    <row r="109" spans="1:13" x14ac:dyDescent="0.25">
      <c r="A109" s="15" t="s">
        <v>1527</v>
      </c>
      <c r="B109" t="str">
        <f>VLOOKUP($A109,'UES Measure List Oct 2026'!$A$3:$AR$2210,B$1,FALSE)</f>
        <v>Heating Zone 1</v>
      </c>
      <c r="C109" t="str">
        <f>VLOOKUP($A109,'UES Measure List Oct 2026'!$A$3:$AR$2210,C$1,FALSE)</f>
        <v>All Cooling Zones</v>
      </c>
      <c r="D109" t="str">
        <f>VLOOKUP($A109,'UES Measure List Oct 2026'!$A$3:$AR$2210,D$1,FALSE)</f>
        <v>Commercial</v>
      </c>
      <c r="E109" t="str">
        <f>VLOOKUP($A109,'UES Measure List Oct 2026'!$A$3:$AR$2210,E$1,FALSE)</f>
        <v>HVAC</v>
      </c>
      <c r="F109" t="str">
        <f>VLOOKUP($A109,'UES Measure List Oct 2026'!$A$3:$AR$2210,F$1,FALSE)</f>
        <v>Envelope</v>
      </c>
      <c r="G109" t="str">
        <f>VLOOKUP($A109,'UES Measure List Oct 2026'!$A$3:$AR$2210,G$1,FALSE)</f>
        <v>Insulation</v>
      </c>
      <c r="H109">
        <f>VLOOKUP($A109,'UES Measure List Oct 2026'!$A$3:$AR$2210,H$1,FALSE)</f>
        <v>1.1555675757575756</v>
      </c>
      <c r="I109">
        <f>VLOOKUP($A109,'UES Measure List Oct 2026'!$A$3:$AR$2210,I$1,FALSE)</f>
        <v>1.2925712523795412</v>
      </c>
      <c r="J109">
        <f>VLOOKUP($A109,'UES Measure List Oct 2026'!$A$3:$AR$2210,J$1,FALSE)</f>
        <v>2.8</v>
      </c>
      <c r="K109">
        <f>VLOOKUP($A109,'UES Measure List Oct 2026'!$A$3:$AR$2210,K$1,FALSE)</f>
        <v>30</v>
      </c>
      <c r="L109" t="s">
        <v>4843</v>
      </c>
      <c r="M109">
        <f>INDEX('Results 2016$'!$B$3:$AT$352,MATCH(L109,'Results 2016$'!$A$3:$A$352,0),MATCH(K109,'Results 2016$'!$B$2:$AT$2,0))</f>
        <v>1.0200846995752575</v>
      </c>
    </row>
    <row r="110" spans="1:13" x14ac:dyDescent="0.25">
      <c r="A110" s="16" t="s">
        <v>1529</v>
      </c>
      <c r="B110" t="str">
        <f>VLOOKUP($A110,'UES Measure List Oct 2026'!$A$3:$AR$2210,B$1,FALSE)</f>
        <v>Heating Zone 2</v>
      </c>
      <c r="C110" t="str">
        <f>VLOOKUP($A110,'UES Measure List Oct 2026'!$A$3:$AR$2210,C$1,FALSE)</f>
        <v>All Cooling Zones</v>
      </c>
      <c r="D110" t="str">
        <f>VLOOKUP($A110,'UES Measure List Oct 2026'!$A$3:$AR$2210,D$1,FALSE)</f>
        <v>Commercial</v>
      </c>
      <c r="E110" t="str">
        <f>VLOOKUP($A110,'UES Measure List Oct 2026'!$A$3:$AR$2210,E$1,FALSE)</f>
        <v>HVAC</v>
      </c>
      <c r="F110" t="str">
        <f>VLOOKUP($A110,'UES Measure List Oct 2026'!$A$3:$AR$2210,F$1,FALSE)</f>
        <v>Envelope</v>
      </c>
      <c r="G110" t="str">
        <f>VLOOKUP($A110,'UES Measure List Oct 2026'!$A$3:$AR$2210,G$1,FALSE)</f>
        <v>Insulation</v>
      </c>
      <c r="H110">
        <f>VLOOKUP($A110,'UES Measure List Oct 2026'!$A$3:$AR$2210,H$1,FALSE)</f>
        <v>1.893045673350126</v>
      </c>
      <c r="I110">
        <f>VLOOKUP($A110,'UES Measure List Oct 2026'!$A$3:$AR$2210,I$1,FALSE)</f>
        <v>2.1174844882694894</v>
      </c>
      <c r="J110">
        <f>VLOOKUP($A110,'UES Measure List Oct 2026'!$A$3:$AR$2210,J$1,FALSE)</f>
        <v>0.93589999999999995</v>
      </c>
      <c r="K110">
        <f>VLOOKUP($A110,'UES Measure List Oct 2026'!$A$3:$AR$2210,K$1,FALSE)</f>
        <v>30</v>
      </c>
      <c r="L110" t="s">
        <v>4843</v>
      </c>
      <c r="M110">
        <f>INDEX('Results 2016$'!$B$3:$AT$352,MATCH(L110,'Results 2016$'!$A$3:$A$352,0),MATCH(K110,'Results 2016$'!$B$2:$AT$2,0))</f>
        <v>1.0200846995752575</v>
      </c>
    </row>
    <row r="111" spans="1:13" x14ac:dyDescent="0.25">
      <c r="A111" s="16" t="s">
        <v>1530</v>
      </c>
      <c r="B111" t="str">
        <f>VLOOKUP($A111,'UES Measure List Oct 2026'!$A$3:$AR$2210,B$1,FALSE)</f>
        <v>Heating Zone 3</v>
      </c>
      <c r="C111" t="str">
        <f>VLOOKUP($A111,'UES Measure List Oct 2026'!$A$3:$AR$2210,C$1,FALSE)</f>
        <v>All Cooling Zones</v>
      </c>
      <c r="D111" t="str">
        <f>VLOOKUP($A111,'UES Measure List Oct 2026'!$A$3:$AR$2210,D$1,FALSE)</f>
        <v>Commercial</v>
      </c>
      <c r="E111" t="str">
        <f>VLOOKUP($A111,'UES Measure List Oct 2026'!$A$3:$AR$2210,E$1,FALSE)</f>
        <v>HVAC</v>
      </c>
      <c r="F111" t="str">
        <f>VLOOKUP($A111,'UES Measure List Oct 2026'!$A$3:$AR$2210,F$1,FALSE)</f>
        <v>Envelope</v>
      </c>
      <c r="G111" t="str">
        <f>VLOOKUP($A111,'UES Measure List Oct 2026'!$A$3:$AR$2210,G$1,FALSE)</f>
        <v>Insulation</v>
      </c>
      <c r="H111">
        <f>VLOOKUP($A111,'UES Measure List Oct 2026'!$A$3:$AR$2210,H$1,FALSE)</f>
        <v>1.893045673350126</v>
      </c>
      <c r="I111">
        <f>VLOOKUP($A111,'UES Measure List Oct 2026'!$A$3:$AR$2210,I$1,FALSE)</f>
        <v>2.1174844882694894</v>
      </c>
      <c r="J111">
        <f>VLOOKUP($A111,'UES Measure List Oct 2026'!$A$3:$AR$2210,J$1,FALSE)</f>
        <v>0.93589999999999995</v>
      </c>
      <c r="K111">
        <f>VLOOKUP($A111,'UES Measure List Oct 2026'!$A$3:$AR$2210,K$1,FALSE)</f>
        <v>30</v>
      </c>
      <c r="L111" t="s">
        <v>4843</v>
      </c>
      <c r="M111">
        <f>INDEX('Results 2016$'!$B$3:$AT$352,MATCH(L111,'Results 2016$'!$A$3:$A$352,0),MATCH(K111,'Results 2016$'!$B$2:$AT$2,0))</f>
        <v>1.0200846995752575</v>
      </c>
    </row>
    <row r="112" spans="1:13" x14ac:dyDescent="0.25">
      <c r="A112" s="15" t="s">
        <v>1531</v>
      </c>
      <c r="B112" t="str">
        <f>VLOOKUP($A112,'UES Measure List Oct 2026'!$A$3:$AR$2210,B$1,FALSE)</f>
        <v>Heating Zone 1</v>
      </c>
      <c r="C112" t="str">
        <f>VLOOKUP($A112,'UES Measure List Oct 2026'!$A$3:$AR$2210,C$1,FALSE)</f>
        <v>All Cooling Zones</v>
      </c>
      <c r="D112" t="str">
        <f>VLOOKUP($A112,'UES Measure List Oct 2026'!$A$3:$AR$2210,D$1,FALSE)</f>
        <v>Commercial</v>
      </c>
      <c r="E112" t="str">
        <f>VLOOKUP($A112,'UES Measure List Oct 2026'!$A$3:$AR$2210,E$1,FALSE)</f>
        <v>HVAC</v>
      </c>
      <c r="F112" t="str">
        <f>VLOOKUP($A112,'UES Measure List Oct 2026'!$A$3:$AR$2210,F$1,FALSE)</f>
        <v>Envelope</v>
      </c>
      <c r="G112" t="str">
        <f>VLOOKUP($A112,'UES Measure List Oct 2026'!$A$3:$AR$2210,G$1,FALSE)</f>
        <v>Insulation</v>
      </c>
      <c r="H112">
        <f>VLOOKUP($A112,'UES Measure List Oct 2026'!$A$3:$AR$2210,H$1,FALSE)</f>
        <v>1.0755462619647354</v>
      </c>
      <c r="I112">
        <f>VLOOKUP($A112,'UES Measure List Oct 2026'!$A$3:$AR$2210,I$1,FALSE)</f>
        <v>1.2030626403726161</v>
      </c>
      <c r="J112">
        <f>VLOOKUP($A112,'UES Measure List Oct 2026'!$A$3:$AR$2210,J$1,FALSE)</f>
        <v>2.11</v>
      </c>
      <c r="K112">
        <f>VLOOKUP($A112,'UES Measure List Oct 2026'!$A$3:$AR$2210,K$1,FALSE)</f>
        <v>30</v>
      </c>
      <c r="L112" t="s">
        <v>4843</v>
      </c>
      <c r="M112">
        <f>INDEX('Results 2016$'!$B$3:$AT$352,MATCH(L112,'Results 2016$'!$A$3:$A$352,0),MATCH(K112,'Results 2016$'!$B$2:$AT$2,0))</f>
        <v>1.0200846995752575</v>
      </c>
    </row>
    <row r="113" spans="1:13" x14ac:dyDescent="0.25">
      <c r="A113" s="16" t="s">
        <v>1533</v>
      </c>
      <c r="B113" t="str">
        <f>VLOOKUP($A113,'UES Measure List Oct 2026'!$A$3:$AR$2210,B$1,FALSE)</f>
        <v>Heating Zone 2</v>
      </c>
      <c r="C113" t="str">
        <f>VLOOKUP($A113,'UES Measure List Oct 2026'!$A$3:$AR$2210,C$1,FALSE)</f>
        <v>All Cooling Zones</v>
      </c>
      <c r="D113" t="str">
        <f>VLOOKUP($A113,'UES Measure List Oct 2026'!$A$3:$AR$2210,D$1,FALSE)</f>
        <v>Commercial</v>
      </c>
      <c r="E113" t="str">
        <f>VLOOKUP($A113,'UES Measure List Oct 2026'!$A$3:$AR$2210,E$1,FALSE)</f>
        <v>HVAC</v>
      </c>
      <c r="F113" t="str">
        <f>VLOOKUP($A113,'UES Measure List Oct 2026'!$A$3:$AR$2210,F$1,FALSE)</f>
        <v>Envelope</v>
      </c>
      <c r="G113" t="str">
        <f>VLOOKUP($A113,'UES Measure List Oct 2026'!$A$3:$AR$2210,G$1,FALSE)</f>
        <v>Insulation</v>
      </c>
      <c r="H113">
        <f>VLOOKUP($A113,'UES Measure List Oct 2026'!$A$3:$AR$2210,H$1,FALSE)</f>
        <v>2.0292193466223947</v>
      </c>
      <c r="I113">
        <f>VLOOKUP($A113,'UES Measure List Oct 2026'!$A$3:$AR$2210,I$1,FALSE)</f>
        <v>2.2698028633219098</v>
      </c>
      <c r="J113">
        <f>VLOOKUP($A113,'UES Measure List Oct 2026'!$A$3:$AR$2210,J$1,FALSE)</f>
        <v>1.4364000000000001</v>
      </c>
      <c r="K113">
        <f>VLOOKUP($A113,'UES Measure List Oct 2026'!$A$3:$AR$2210,K$1,FALSE)</f>
        <v>30</v>
      </c>
      <c r="L113" t="s">
        <v>4843</v>
      </c>
      <c r="M113">
        <f>INDEX('Results 2016$'!$B$3:$AT$352,MATCH(L113,'Results 2016$'!$A$3:$A$352,0),MATCH(K113,'Results 2016$'!$B$2:$AT$2,0))</f>
        <v>1.0200846995752575</v>
      </c>
    </row>
    <row r="114" spans="1:13" x14ac:dyDescent="0.25">
      <c r="A114" s="16" t="s">
        <v>1534</v>
      </c>
      <c r="B114" t="str">
        <f>VLOOKUP($A114,'UES Measure List Oct 2026'!$A$3:$AR$2210,B$1,FALSE)</f>
        <v>Heating Zone 3</v>
      </c>
      <c r="C114" t="str">
        <f>VLOOKUP($A114,'UES Measure List Oct 2026'!$A$3:$AR$2210,C$1,FALSE)</f>
        <v>All Cooling Zones</v>
      </c>
      <c r="D114" t="str">
        <f>VLOOKUP($A114,'UES Measure List Oct 2026'!$A$3:$AR$2210,D$1,FALSE)</f>
        <v>Commercial</v>
      </c>
      <c r="E114" t="str">
        <f>VLOOKUP($A114,'UES Measure List Oct 2026'!$A$3:$AR$2210,E$1,FALSE)</f>
        <v>HVAC</v>
      </c>
      <c r="F114" t="str">
        <f>VLOOKUP($A114,'UES Measure List Oct 2026'!$A$3:$AR$2210,F$1,FALSE)</f>
        <v>Envelope</v>
      </c>
      <c r="G114" t="str">
        <f>VLOOKUP($A114,'UES Measure List Oct 2026'!$A$3:$AR$2210,G$1,FALSE)</f>
        <v>Insulation</v>
      </c>
      <c r="H114">
        <f>VLOOKUP($A114,'UES Measure List Oct 2026'!$A$3:$AR$2210,H$1,FALSE)</f>
        <v>2.0292193466223947</v>
      </c>
      <c r="I114">
        <f>VLOOKUP($A114,'UES Measure List Oct 2026'!$A$3:$AR$2210,I$1,FALSE)</f>
        <v>2.2698028633219098</v>
      </c>
      <c r="J114">
        <f>VLOOKUP($A114,'UES Measure List Oct 2026'!$A$3:$AR$2210,J$1,FALSE)</f>
        <v>1.4364000000000001</v>
      </c>
      <c r="K114">
        <f>VLOOKUP($A114,'UES Measure List Oct 2026'!$A$3:$AR$2210,K$1,FALSE)</f>
        <v>30</v>
      </c>
      <c r="L114" t="s">
        <v>4843</v>
      </c>
      <c r="M114">
        <f>INDEX('Results 2016$'!$B$3:$AT$352,MATCH(L114,'Results 2016$'!$A$3:$A$352,0),MATCH(K114,'Results 2016$'!$B$2:$AT$2,0))</f>
        <v>1.0200846995752575</v>
      </c>
    </row>
    <row r="115" spans="1:13" x14ac:dyDescent="0.25">
      <c r="A115" s="16" t="s">
        <v>1535</v>
      </c>
      <c r="B115" t="str">
        <f>VLOOKUP($A115,'UES Measure List Oct 2026'!$A$3:$AR$2210,B$1,FALSE)</f>
        <v>Heating Zone 1</v>
      </c>
      <c r="C115" t="str">
        <f>VLOOKUP($A115,'UES Measure List Oct 2026'!$A$3:$AR$2210,C$1,FALSE)</f>
        <v>All Cooling Zones</v>
      </c>
      <c r="D115" t="str">
        <f>VLOOKUP($A115,'UES Measure List Oct 2026'!$A$3:$AR$2210,D$1,FALSE)</f>
        <v>Commercial</v>
      </c>
      <c r="E115" t="str">
        <f>VLOOKUP($A115,'UES Measure List Oct 2026'!$A$3:$AR$2210,E$1,FALSE)</f>
        <v>HVAC</v>
      </c>
      <c r="F115" t="str">
        <f>VLOOKUP($A115,'UES Measure List Oct 2026'!$A$3:$AR$2210,F$1,FALSE)</f>
        <v>Envelope</v>
      </c>
      <c r="G115" t="str">
        <f>VLOOKUP($A115,'UES Measure List Oct 2026'!$A$3:$AR$2210,G$1,FALSE)</f>
        <v>Insulation</v>
      </c>
      <c r="H115">
        <f>VLOOKUP($A115,'UES Measure List Oct 2026'!$A$3:$AR$2210,H$1,FALSE)</f>
        <v>1.3494180000000002</v>
      </c>
      <c r="I115">
        <f>VLOOKUP($A115,'UES Measure List Oct 2026'!$A$3:$AR$2210,I$1,FALSE)</f>
        <v>1.5094045132756586</v>
      </c>
      <c r="J115">
        <f>VLOOKUP($A115,'UES Measure List Oct 2026'!$A$3:$AR$2210,J$1,FALSE)</f>
        <v>2.8</v>
      </c>
      <c r="K115">
        <f>VLOOKUP($A115,'UES Measure List Oct 2026'!$A$3:$AR$2210,K$1,FALSE)</f>
        <v>30</v>
      </c>
      <c r="L115" t="s">
        <v>4843</v>
      </c>
      <c r="M115">
        <f>INDEX('Results 2016$'!$B$3:$AT$352,MATCH(L115,'Results 2016$'!$A$3:$A$352,0),MATCH(K115,'Results 2016$'!$B$2:$AT$2,0))</f>
        <v>1.0200846995752575</v>
      </c>
    </row>
    <row r="116" spans="1:13" x14ac:dyDescent="0.25">
      <c r="A116" s="16" t="s">
        <v>1537</v>
      </c>
      <c r="B116" t="str">
        <f>VLOOKUP($A116,'UES Measure List Oct 2026'!$A$3:$AR$2210,B$1,FALSE)</f>
        <v>Heating Zone 2</v>
      </c>
      <c r="C116" t="str">
        <f>VLOOKUP($A116,'UES Measure List Oct 2026'!$A$3:$AR$2210,C$1,FALSE)</f>
        <v>All Cooling Zones</v>
      </c>
      <c r="D116" t="str">
        <f>VLOOKUP($A116,'UES Measure List Oct 2026'!$A$3:$AR$2210,D$1,FALSE)</f>
        <v>Commercial</v>
      </c>
      <c r="E116" t="str">
        <f>VLOOKUP($A116,'UES Measure List Oct 2026'!$A$3:$AR$2210,E$1,FALSE)</f>
        <v>HVAC</v>
      </c>
      <c r="F116" t="str">
        <f>VLOOKUP($A116,'UES Measure List Oct 2026'!$A$3:$AR$2210,F$1,FALSE)</f>
        <v>Envelope</v>
      </c>
      <c r="G116" t="str">
        <f>VLOOKUP($A116,'UES Measure List Oct 2026'!$A$3:$AR$2210,G$1,FALSE)</f>
        <v>Insulation</v>
      </c>
      <c r="H116">
        <f>VLOOKUP($A116,'UES Measure List Oct 2026'!$A$3:$AR$2210,H$1,FALSE)</f>
        <v>3.3496059368921456</v>
      </c>
      <c r="I116">
        <f>VLOOKUP($A116,'UES Measure List Oct 2026'!$A$3:$AR$2210,I$1,FALSE)</f>
        <v>3.7467340133597924</v>
      </c>
      <c r="J116">
        <f>VLOOKUP($A116,'UES Measure List Oct 2026'!$A$3:$AR$2210,J$1,FALSE)</f>
        <v>1.7185999999999999</v>
      </c>
      <c r="K116">
        <f>VLOOKUP($A116,'UES Measure List Oct 2026'!$A$3:$AR$2210,K$1,FALSE)</f>
        <v>30</v>
      </c>
      <c r="L116" t="s">
        <v>4843</v>
      </c>
      <c r="M116">
        <f>INDEX('Results 2016$'!$B$3:$AT$352,MATCH(L116,'Results 2016$'!$A$3:$A$352,0),MATCH(K116,'Results 2016$'!$B$2:$AT$2,0))</f>
        <v>1.0200846995752575</v>
      </c>
    </row>
    <row r="117" spans="1:13" x14ac:dyDescent="0.25">
      <c r="A117" s="16" t="s">
        <v>1538</v>
      </c>
      <c r="B117" t="str">
        <f>VLOOKUP($A117,'UES Measure List Oct 2026'!$A$3:$AR$2210,B$1,FALSE)</f>
        <v>Heating Zone 3</v>
      </c>
      <c r="C117" t="str">
        <f>VLOOKUP($A117,'UES Measure List Oct 2026'!$A$3:$AR$2210,C$1,FALSE)</f>
        <v>All Cooling Zones</v>
      </c>
      <c r="D117" t="str">
        <f>VLOOKUP($A117,'UES Measure List Oct 2026'!$A$3:$AR$2210,D$1,FALSE)</f>
        <v>Commercial</v>
      </c>
      <c r="E117" t="str">
        <f>VLOOKUP($A117,'UES Measure List Oct 2026'!$A$3:$AR$2210,E$1,FALSE)</f>
        <v>HVAC</v>
      </c>
      <c r="F117" t="str">
        <f>VLOOKUP($A117,'UES Measure List Oct 2026'!$A$3:$AR$2210,F$1,FALSE)</f>
        <v>Envelope</v>
      </c>
      <c r="G117" t="str">
        <f>VLOOKUP($A117,'UES Measure List Oct 2026'!$A$3:$AR$2210,G$1,FALSE)</f>
        <v>Insulation</v>
      </c>
      <c r="H117">
        <f>VLOOKUP($A117,'UES Measure List Oct 2026'!$A$3:$AR$2210,H$1,FALSE)</f>
        <v>3.3496059368921456</v>
      </c>
      <c r="I117">
        <f>VLOOKUP($A117,'UES Measure List Oct 2026'!$A$3:$AR$2210,I$1,FALSE)</f>
        <v>3.7467340133597924</v>
      </c>
      <c r="J117">
        <f>VLOOKUP($A117,'UES Measure List Oct 2026'!$A$3:$AR$2210,J$1,FALSE)</f>
        <v>1.7185999999999999</v>
      </c>
      <c r="K117">
        <f>VLOOKUP($A117,'UES Measure List Oct 2026'!$A$3:$AR$2210,K$1,FALSE)</f>
        <v>30</v>
      </c>
      <c r="L117" t="s">
        <v>4843</v>
      </c>
      <c r="M117">
        <f>INDEX('Results 2016$'!$B$3:$AT$352,MATCH(L117,'Results 2016$'!$A$3:$A$352,0),MATCH(K117,'Results 2016$'!$B$2:$AT$2,0))</f>
        <v>1.0200846995752575</v>
      </c>
    </row>
    <row r="118" spans="1:13" x14ac:dyDescent="0.25">
      <c r="A118" s="15" t="s">
        <v>1539</v>
      </c>
      <c r="B118" t="str">
        <f>VLOOKUP($A118,'UES Measure List Oct 2026'!$A$3:$AR$2210,B$1,FALSE)</f>
        <v>Heating Zone 1</v>
      </c>
      <c r="C118" t="str">
        <f>VLOOKUP($A118,'UES Measure List Oct 2026'!$A$3:$AR$2210,C$1,FALSE)</f>
        <v>All Cooling Zones</v>
      </c>
      <c r="D118" t="str">
        <f>VLOOKUP($A118,'UES Measure List Oct 2026'!$A$3:$AR$2210,D$1,FALSE)</f>
        <v>Commercial</v>
      </c>
      <c r="E118" t="str">
        <f>VLOOKUP($A118,'UES Measure List Oct 2026'!$A$3:$AR$2210,E$1,FALSE)</f>
        <v>HVAC</v>
      </c>
      <c r="F118" t="str">
        <f>VLOOKUP($A118,'UES Measure List Oct 2026'!$A$3:$AR$2210,F$1,FALSE)</f>
        <v>Envelope</v>
      </c>
      <c r="G118" t="str">
        <f>VLOOKUP($A118,'UES Measure List Oct 2026'!$A$3:$AR$2210,G$1,FALSE)</f>
        <v>Insulation</v>
      </c>
      <c r="H118">
        <f>VLOOKUP($A118,'UES Measure List Oct 2026'!$A$3:$AR$2210,H$1,FALSE)</f>
        <v>1.0794798636363636</v>
      </c>
      <c r="I118">
        <f>VLOOKUP($A118,'UES Measure List Oct 2026'!$A$3:$AR$2210,I$1,FALSE)</f>
        <v>1.2056542004457969</v>
      </c>
      <c r="J118">
        <f>VLOOKUP($A118,'UES Measure List Oct 2026'!$A$3:$AR$2210,J$1,FALSE)</f>
        <v>2.11</v>
      </c>
      <c r="K118">
        <f>VLOOKUP($A118,'UES Measure List Oct 2026'!$A$3:$AR$2210,K$1,FALSE)</f>
        <v>30</v>
      </c>
      <c r="L118" t="s">
        <v>4817</v>
      </c>
      <c r="M118">
        <f>INDEX('Results 2016$'!$B$3:$AT$352,MATCH(L118,'Results 2016$'!$A$3:$A$352,0),MATCH(K118,'Results 2016$'!$B$2:$AT$2,0))</f>
        <v>0.96091907229636897</v>
      </c>
    </row>
    <row r="119" spans="1:13" x14ac:dyDescent="0.25">
      <c r="A119" s="16" t="s">
        <v>1542</v>
      </c>
      <c r="B119" t="str">
        <f>VLOOKUP($A119,'UES Measure List Oct 2026'!$A$3:$AR$2210,B$1,FALSE)</f>
        <v>Heating Zone 2</v>
      </c>
      <c r="C119" t="str">
        <f>VLOOKUP($A119,'UES Measure List Oct 2026'!$A$3:$AR$2210,C$1,FALSE)</f>
        <v>All Cooling Zones</v>
      </c>
      <c r="D119" t="str">
        <f>VLOOKUP($A119,'UES Measure List Oct 2026'!$A$3:$AR$2210,D$1,FALSE)</f>
        <v>Commercial</v>
      </c>
      <c r="E119" t="str">
        <f>VLOOKUP($A119,'UES Measure List Oct 2026'!$A$3:$AR$2210,E$1,FALSE)</f>
        <v>HVAC</v>
      </c>
      <c r="F119" t="str">
        <f>VLOOKUP($A119,'UES Measure List Oct 2026'!$A$3:$AR$2210,F$1,FALSE)</f>
        <v>Envelope</v>
      </c>
      <c r="G119" t="str">
        <f>VLOOKUP($A119,'UES Measure List Oct 2026'!$A$3:$AR$2210,G$1,FALSE)</f>
        <v>Insulation</v>
      </c>
      <c r="H119">
        <f>VLOOKUP($A119,'UES Measure List Oct 2026'!$A$3:$AR$2210,H$1,FALSE)</f>
        <v>1.3080356004802007</v>
      </c>
      <c r="I119">
        <f>VLOOKUP($A119,'UES Measure List Oct 2026'!$A$3:$AR$2210,I$1,FALSE)</f>
        <v>1.4609245333573349</v>
      </c>
      <c r="J119">
        <f>VLOOKUP($A119,'UES Measure List Oct 2026'!$A$3:$AR$2210,J$1,FALSE)</f>
        <v>2.11</v>
      </c>
      <c r="K119">
        <f>VLOOKUP($A119,'UES Measure List Oct 2026'!$A$3:$AR$2210,K$1,FALSE)</f>
        <v>30</v>
      </c>
      <c r="L119" t="s">
        <v>4817</v>
      </c>
      <c r="M119">
        <f>INDEX('Results 2016$'!$B$3:$AT$352,MATCH(L119,'Results 2016$'!$A$3:$A$352,0),MATCH(K119,'Results 2016$'!$B$2:$AT$2,0))</f>
        <v>0.96091907229636897</v>
      </c>
    </row>
    <row r="120" spans="1:13" x14ac:dyDescent="0.25">
      <c r="A120" s="16" t="s">
        <v>1543</v>
      </c>
      <c r="B120" t="str">
        <f>VLOOKUP($A120,'UES Measure List Oct 2026'!$A$3:$AR$2210,B$1,FALSE)</f>
        <v>Heating Zone 3</v>
      </c>
      <c r="C120" t="str">
        <f>VLOOKUP($A120,'UES Measure List Oct 2026'!$A$3:$AR$2210,C$1,FALSE)</f>
        <v>All Cooling Zones</v>
      </c>
      <c r="D120" t="str">
        <f>VLOOKUP($A120,'UES Measure List Oct 2026'!$A$3:$AR$2210,D$1,FALSE)</f>
        <v>Commercial</v>
      </c>
      <c r="E120" t="str">
        <f>VLOOKUP($A120,'UES Measure List Oct 2026'!$A$3:$AR$2210,E$1,FALSE)</f>
        <v>HVAC</v>
      </c>
      <c r="F120" t="str">
        <f>VLOOKUP($A120,'UES Measure List Oct 2026'!$A$3:$AR$2210,F$1,FALSE)</f>
        <v>Envelope</v>
      </c>
      <c r="G120" t="str">
        <f>VLOOKUP($A120,'UES Measure List Oct 2026'!$A$3:$AR$2210,G$1,FALSE)</f>
        <v>Insulation</v>
      </c>
      <c r="H120">
        <f>VLOOKUP($A120,'UES Measure List Oct 2026'!$A$3:$AR$2210,H$1,FALSE)</f>
        <v>1.3080356004802007</v>
      </c>
      <c r="I120">
        <f>VLOOKUP($A120,'UES Measure List Oct 2026'!$A$3:$AR$2210,I$1,FALSE)</f>
        <v>1.4609245333573349</v>
      </c>
      <c r="J120">
        <f>VLOOKUP($A120,'UES Measure List Oct 2026'!$A$3:$AR$2210,J$1,FALSE)</f>
        <v>2.11</v>
      </c>
      <c r="K120">
        <f>VLOOKUP($A120,'UES Measure List Oct 2026'!$A$3:$AR$2210,K$1,FALSE)</f>
        <v>30</v>
      </c>
      <c r="L120" t="s">
        <v>4817</v>
      </c>
      <c r="M120">
        <f>INDEX('Results 2016$'!$B$3:$AT$352,MATCH(L120,'Results 2016$'!$A$3:$A$352,0),MATCH(K120,'Results 2016$'!$B$2:$AT$2,0))</f>
        <v>0.96091907229636897</v>
      </c>
    </row>
    <row r="121" spans="1:13" x14ac:dyDescent="0.25">
      <c r="A121" s="15" t="s">
        <v>1544</v>
      </c>
      <c r="B121" t="str">
        <f>VLOOKUP($A121,'UES Measure List Oct 2026'!$A$3:$AR$2210,B$1,FALSE)</f>
        <v>Heating Zone 1</v>
      </c>
      <c r="C121" t="str">
        <f>VLOOKUP($A121,'UES Measure List Oct 2026'!$A$3:$AR$2210,C$1,FALSE)</f>
        <v>All Cooling Zones</v>
      </c>
      <c r="D121" t="str">
        <f>VLOOKUP($A121,'UES Measure List Oct 2026'!$A$3:$AR$2210,D$1,FALSE)</f>
        <v>Commercial</v>
      </c>
      <c r="E121" t="str">
        <f>VLOOKUP($A121,'UES Measure List Oct 2026'!$A$3:$AR$2210,E$1,FALSE)</f>
        <v>HVAC</v>
      </c>
      <c r="F121" t="str">
        <f>VLOOKUP($A121,'UES Measure List Oct 2026'!$A$3:$AR$2210,F$1,FALSE)</f>
        <v>Envelope</v>
      </c>
      <c r="G121" t="str">
        <f>VLOOKUP($A121,'UES Measure List Oct 2026'!$A$3:$AR$2210,G$1,FALSE)</f>
        <v>Insulation</v>
      </c>
      <c r="H121">
        <f>VLOOKUP($A121,'UES Measure List Oct 2026'!$A$3:$AR$2210,H$1,FALSE)</f>
        <v>1.142727936026936</v>
      </c>
      <c r="I121">
        <f>VLOOKUP($A121,'UES Measure List Oct 2026'!$A$3:$AR$2210,I$1,FALSE)</f>
        <v>1.2762949846943494</v>
      </c>
      <c r="J121">
        <f>VLOOKUP($A121,'UES Measure List Oct 2026'!$A$3:$AR$2210,J$1,FALSE)</f>
        <v>2.8</v>
      </c>
      <c r="K121">
        <f>VLOOKUP($A121,'UES Measure List Oct 2026'!$A$3:$AR$2210,K$1,FALSE)</f>
        <v>30</v>
      </c>
      <c r="L121" t="s">
        <v>4817</v>
      </c>
      <c r="M121">
        <f>INDEX('Results 2016$'!$B$3:$AT$352,MATCH(L121,'Results 2016$'!$A$3:$A$352,0),MATCH(K121,'Results 2016$'!$B$2:$AT$2,0))</f>
        <v>0.96091907229636897</v>
      </c>
    </row>
    <row r="122" spans="1:13" x14ac:dyDescent="0.25">
      <c r="A122" s="16" t="s">
        <v>1546</v>
      </c>
      <c r="B122" t="str">
        <f>VLOOKUP($A122,'UES Measure List Oct 2026'!$A$3:$AR$2210,B$1,FALSE)</f>
        <v>Heating Zone 2</v>
      </c>
      <c r="C122" t="str">
        <f>VLOOKUP($A122,'UES Measure List Oct 2026'!$A$3:$AR$2210,C$1,FALSE)</f>
        <v>All Cooling Zones</v>
      </c>
      <c r="D122" t="str">
        <f>VLOOKUP($A122,'UES Measure List Oct 2026'!$A$3:$AR$2210,D$1,FALSE)</f>
        <v>Commercial</v>
      </c>
      <c r="E122" t="str">
        <f>VLOOKUP($A122,'UES Measure List Oct 2026'!$A$3:$AR$2210,E$1,FALSE)</f>
        <v>HVAC</v>
      </c>
      <c r="F122" t="str">
        <f>VLOOKUP($A122,'UES Measure List Oct 2026'!$A$3:$AR$2210,F$1,FALSE)</f>
        <v>Envelope</v>
      </c>
      <c r="G122" t="str">
        <f>VLOOKUP($A122,'UES Measure List Oct 2026'!$A$3:$AR$2210,G$1,FALSE)</f>
        <v>Insulation</v>
      </c>
      <c r="H122">
        <f>VLOOKUP($A122,'UES Measure List Oct 2026'!$A$3:$AR$2210,H$1,FALSE)</f>
        <v>1.7162281532997481</v>
      </c>
      <c r="I122">
        <f>VLOOKUP($A122,'UES Measure List Oct 2026'!$A$3:$AR$2210,I$1,FALSE)</f>
        <v>1.9168284204754769</v>
      </c>
      <c r="J122">
        <f>VLOOKUP($A122,'UES Measure List Oct 2026'!$A$3:$AR$2210,J$1,FALSE)</f>
        <v>2.8</v>
      </c>
      <c r="K122">
        <f>VLOOKUP($A122,'UES Measure List Oct 2026'!$A$3:$AR$2210,K$1,FALSE)</f>
        <v>30</v>
      </c>
      <c r="L122" t="s">
        <v>4817</v>
      </c>
      <c r="M122">
        <f>INDEX('Results 2016$'!$B$3:$AT$352,MATCH(L122,'Results 2016$'!$A$3:$A$352,0),MATCH(K122,'Results 2016$'!$B$2:$AT$2,0))</f>
        <v>0.96091907229636897</v>
      </c>
    </row>
    <row r="123" spans="1:13" x14ac:dyDescent="0.25">
      <c r="A123" s="16" t="s">
        <v>1547</v>
      </c>
      <c r="B123" t="str">
        <f>VLOOKUP($A123,'UES Measure List Oct 2026'!$A$3:$AR$2210,B$1,FALSE)</f>
        <v>Heating Zone 3</v>
      </c>
      <c r="C123" t="str">
        <f>VLOOKUP($A123,'UES Measure List Oct 2026'!$A$3:$AR$2210,C$1,FALSE)</f>
        <v>All Cooling Zones</v>
      </c>
      <c r="D123" t="str">
        <f>VLOOKUP($A123,'UES Measure List Oct 2026'!$A$3:$AR$2210,D$1,FALSE)</f>
        <v>Commercial</v>
      </c>
      <c r="E123" t="str">
        <f>VLOOKUP($A123,'UES Measure List Oct 2026'!$A$3:$AR$2210,E$1,FALSE)</f>
        <v>HVAC</v>
      </c>
      <c r="F123" t="str">
        <f>VLOOKUP($A123,'UES Measure List Oct 2026'!$A$3:$AR$2210,F$1,FALSE)</f>
        <v>Envelope</v>
      </c>
      <c r="G123" t="str">
        <f>VLOOKUP($A123,'UES Measure List Oct 2026'!$A$3:$AR$2210,G$1,FALSE)</f>
        <v>Insulation</v>
      </c>
      <c r="H123">
        <f>VLOOKUP($A123,'UES Measure List Oct 2026'!$A$3:$AR$2210,H$1,FALSE)</f>
        <v>1.7162281532997481</v>
      </c>
      <c r="I123">
        <f>VLOOKUP($A123,'UES Measure List Oct 2026'!$A$3:$AR$2210,I$1,FALSE)</f>
        <v>1.9168284204754769</v>
      </c>
      <c r="J123">
        <f>VLOOKUP($A123,'UES Measure List Oct 2026'!$A$3:$AR$2210,J$1,FALSE)</f>
        <v>2.8</v>
      </c>
      <c r="K123">
        <f>VLOOKUP($A123,'UES Measure List Oct 2026'!$A$3:$AR$2210,K$1,FALSE)</f>
        <v>30</v>
      </c>
      <c r="L123" t="s">
        <v>4817</v>
      </c>
      <c r="M123">
        <f>INDEX('Results 2016$'!$B$3:$AT$352,MATCH(L123,'Results 2016$'!$A$3:$A$352,0),MATCH(K123,'Results 2016$'!$B$2:$AT$2,0))</f>
        <v>0.96091907229636897</v>
      </c>
    </row>
    <row r="124" spans="1:13" x14ac:dyDescent="0.25">
      <c r="A124" s="15" t="s">
        <v>1548</v>
      </c>
      <c r="B124" t="str">
        <f>VLOOKUP($A124,'UES Measure List Oct 2026'!$A$3:$AR$2210,B$1,FALSE)</f>
        <v>Heating Zone 1</v>
      </c>
      <c r="C124" t="str">
        <f>VLOOKUP($A124,'UES Measure List Oct 2026'!$A$3:$AR$2210,C$1,FALSE)</f>
        <v>All Cooling Zones</v>
      </c>
      <c r="D124" t="str">
        <f>VLOOKUP($A124,'UES Measure List Oct 2026'!$A$3:$AR$2210,D$1,FALSE)</f>
        <v>Commercial</v>
      </c>
      <c r="E124" t="str">
        <f>VLOOKUP($A124,'UES Measure List Oct 2026'!$A$3:$AR$2210,E$1,FALSE)</f>
        <v>HVAC</v>
      </c>
      <c r="F124" t="str">
        <f>VLOOKUP($A124,'UES Measure List Oct 2026'!$A$3:$AR$2210,F$1,FALSE)</f>
        <v>Envelope</v>
      </c>
      <c r="G124" t="str">
        <f>VLOOKUP($A124,'UES Measure List Oct 2026'!$A$3:$AR$2210,G$1,FALSE)</f>
        <v>Insulation</v>
      </c>
      <c r="H124">
        <f>VLOOKUP($A124,'UES Measure List Oct 2026'!$A$3:$AR$2210,H$1,FALSE)</f>
        <v>1.0422819445843827</v>
      </c>
      <c r="I124">
        <f>VLOOKUP($A124,'UES Measure List Oct 2026'!$A$3:$AR$2210,I$1,FALSE)</f>
        <v>1.1641084256114353</v>
      </c>
      <c r="J124">
        <f>VLOOKUP($A124,'UES Measure List Oct 2026'!$A$3:$AR$2210,J$1,FALSE)</f>
        <v>2.11</v>
      </c>
      <c r="K124">
        <f>VLOOKUP($A124,'UES Measure List Oct 2026'!$A$3:$AR$2210,K$1,FALSE)</f>
        <v>30</v>
      </c>
      <c r="L124" t="s">
        <v>4817</v>
      </c>
      <c r="M124">
        <f>INDEX('Results 2016$'!$B$3:$AT$352,MATCH(L124,'Results 2016$'!$A$3:$A$352,0),MATCH(K124,'Results 2016$'!$B$2:$AT$2,0))</f>
        <v>0.96091907229636897</v>
      </c>
    </row>
    <row r="125" spans="1:13" x14ac:dyDescent="0.25">
      <c r="A125" s="16" t="s">
        <v>1550</v>
      </c>
      <c r="B125" t="str">
        <f>VLOOKUP($A125,'UES Measure List Oct 2026'!$A$3:$AR$2210,B$1,FALSE)</f>
        <v>Heating Zone 2</v>
      </c>
      <c r="C125" t="str">
        <f>VLOOKUP($A125,'UES Measure List Oct 2026'!$A$3:$AR$2210,C$1,FALSE)</f>
        <v>All Cooling Zones</v>
      </c>
      <c r="D125" t="str">
        <f>VLOOKUP($A125,'UES Measure List Oct 2026'!$A$3:$AR$2210,D$1,FALSE)</f>
        <v>Commercial</v>
      </c>
      <c r="E125" t="str">
        <f>VLOOKUP($A125,'UES Measure List Oct 2026'!$A$3:$AR$2210,E$1,FALSE)</f>
        <v>HVAC</v>
      </c>
      <c r="F125" t="str">
        <f>VLOOKUP($A125,'UES Measure List Oct 2026'!$A$3:$AR$2210,F$1,FALSE)</f>
        <v>Envelope</v>
      </c>
      <c r="G125" t="str">
        <f>VLOOKUP($A125,'UES Measure List Oct 2026'!$A$3:$AR$2210,G$1,FALSE)</f>
        <v>Insulation</v>
      </c>
      <c r="H125">
        <f>VLOOKUP($A125,'UES Measure List Oct 2026'!$A$3:$AR$2210,H$1,FALSE)</f>
        <v>1.8056188781726588</v>
      </c>
      <c r="I125">
        <f>VLOOKUP($A125,'UES Measure List Oct 2026'!$A$3:$AR$2210,I$1,FALSE)</f>
        <v>2.0166675249872257</v>
      </c>
      <c r="J125">
        <f>VLOOKUP($A125,'UES Measure List Oct 2026'!$A$3:$AR$2210,J$1,FALSE)</f>
        <v>2.8</v>
      </c>
      <c r="K125">
        <f>VLOOKUP($A125,'UES Measure List Oct 2026'!$A$3:$AR$2210,K$1,FALSE)</f>
        <v>30</v>
      </c>
      <c r="L125" t="s">
        <v>4817</v>
      </c>
      <c r="M125">
        <f>INDEX('Results 2016$'!$B$3:$AT$352,MATCH(L125,'Results 2016$'!$A$3:$A$352,0),MATCH(K125,'Results 2016$'!$B$2:$AT$2,0))</f>
        <v>0.96091907229636897</v>
      </c>
    </row>
    <row r="126" spans="1:13" x14ac:dyDescent="0.25">
      <c r="A126" s="16" t="s">
        <v>1551</v>
      </c>
      <c r="B126" t="str">
        <f>VLOOKUP($A126,'UES Measure List Oct 2026'!$A$3:$AR$2210,B$1,FALSE)</f>
        <v>Heating Zone 3</v>
      </c>
      <c r="C126" t="str">
        <f>VLOOKUP($A126,'UES Measure List Oct 2026'!$A$3:$AR$2210,C$1,FALSE)</f>
        <v>All Cooling Zones</v>
      </c>
      <c r="D126" t="str">
        <f>VLOOKUP($A126,'UES Measure List Oct 2026'!$A$3:$AR$2210,D$1,FALSE)</f>
        <v>Commercial</v>
      </c>
      <c r="E126" t="str">
        <f>VLOOKUP($A126,'UES Measure List Oct 2026'!$A$3:$AR$2210,E$1,FALSE)</f>
        <v>HVAC</v>
      </c>
      <c r="F126" t="str">
        <f>VLOOKUP($A126,'UES Measure List Oct 2026'!$A$3:$AR$2210,F$1,FALSE)</f>
        <v>Envelope</v>
      </c>
      <c r="G126" t="str">
        <f>VLOOKUP($A126,'UES Measure List Oct 2026'!$A$3:$AR$2210,G$1,FALSE)</f>
        <v>Insulation</v>
      </c>
      <c r="H126">
        <f>VLOOKUP($A126,'UES Measure List Oct 2026'!$A$3:$AR$2210,H$1,FALSE)</f>
        <v>1.8056188781726588</v>
      </c>
      <c r="I126">
        <f>VLOOKUP($A126,'UES Measure List Oct 2026'!$A$3:$AR$2210,I$1,FALSE)</f>
        <v>2.0166675249872257</v>
      </c>
      <c r="J126">
        <f>VLOOKUP($A126,'UES Measure List Oct 2026'!$A$3:$AR$2210,J$1,FALSE)</f>
        <v>2.8</v>
      </c>
      <c r="K126">
        <f>VLOOKUP($A126,'UES Measure List Oct 2026'!$A$3:$AR$2210,K$1,FALSE)</f>
        <v>30</v>
      </c>
      <c r="L126" t="s">
        <v>4817</v>
      </c>
      <c r="M126">
        <f>INDEX('Results 2016$'!$B$3:$AT$352,MATCH(L126,'Results 2016$'!$A$3:$A$352,0),MATCH(K126,'Results 2016$'!$B$2:$AT$2,0))</f>
        <v>0.96091907229636897</v>
      </c>
    </row>
    <row r="127" spans="1:13" x14ac:dyDescent="0.25">
      <c r="A127" s="15" t="s">
        <v>1552</v>
      </c>
      <c r="B127" t="str">
        <f>VLOOKUP($A127,'UES Measure List Oct 2026'!$A$3:$AR$2210,B$1,FALSE)</f>
        <v>Heating Zone 1</v>
      </c>
      <c r="C127" t="str">
        <f>VLOOKUP($A127,'UES Measure List Oct 2026'!$A$3:$AR$2210,C$1,FALSE)</f>
        <v>All Cooling Zones</v>
      </c>
      <c r="D127" t="str">
        <f>VLOOKUP($A127,'UES Measure List Oct 2026'!$A$3:$AR$2210,D$1,FALSE)</f>
        <v>Commercial</v>
      </c>
      <c r="E127" t="str">
        <f>VLOOKUP($A127,'UES Measure List Oct 2026'!$A$3:$AR$2210,E$1,FALSE)</f>
        <v>HVAC</v>
      </c>
      <c r="F127" t="str">
        <f>VLOOKUP($A127,'UES Measure List Oct 2026'!$A$3:$AR$2210,F$1,FALSE)</f>
        <v>Envelope</v>
      </c>
      <c r="G127" t="str">
        <f>VLOOKUP($A127,'UES Measure List Oct 2026'!$A$3:$AR$2210,G$1,FALSE)</f>
        <v>Insulation</v>
      </c>
      <c r="H127">
        <f>VLOOKUP($A127,'UES Measure List Oct 2026'!$A$3:$AR$2210,H$1,FALSE)</f>
        <v>1.3394223111111112</v>
      </c>
      <c r="I127">
        <f>VLOOKUP($A127,'UES Measure List Oct 2026'!$A$3:$AR$2210,I$1,FALSE)</f>
        <v>1.4959798602652961</v>
      </c>
      <c r="J127">
        <f>VLOOKUP($A127,'UES Measure List Oct 2026'!$A$3:$AR$2210,J$1,FALSE)</f>
        <v>2.8</v>
      </c>
      <c r="K127">
        <f>VLOOKUP($A127,'UES Measure List Oct 2026'!$A$3:$AR$2210,K$1,FALSE)</f>
        <v>30</v>
      </c>
      <c r="L127" t="s">
        <v>4817</v>
      </c>
      <c r="M127">
        <f>INDEX('Results 2016$'!$B$3:$AT$352,MATCH(L127,'Results 2016$'!$A$3:$A$352,0),MATCH(K127,'Results 2016$'!$B$2:$AT$2,0))</f>
        <v>0.96091907229636897</v>
      </c>
    </row>
    <row r="128" spans="1:13" x14ac:dyDescent="0.25">
      <c r="A128" s="16" t="s">
        <v>1554</v>
      </c>
      <c r="B128" t="str">
        <f>VLOOKUP($A128,'UES Measure List Oct 2026'!$A$3:$AR$2210,B$1,FALSE)</f>
        <v>Heating Zone 2</v>
      </c>
      <c r="C128" t="str">
        <f>VLOOKUP($A128,'UES Measure List Oct 2026'!$A$3:$AR$2210,C$1,FALSE)</f>
        <v>All Cooling Zones</v>
      </c>
      <c r="D128" t="str">
        <f>VLOOKUP($A128,'UES Measure List Oct 2026'!$A$3:$AR$2210,D$1,FALSE)</f>
        <v>Commercial</v>
      </c>
      <c r="E128" t="str">
        <f>VLOOKUP($A128,'UES Measure List Oct 2026'!$A$3:$AR$2210,E$1,FALSE)</f>
        <v>HVAC</v>
      </c>
      <c r="F128" t="str">
        <f>VLOOKUP($A128,'UES Measure List Oct 2026'!$A$3:$AR$2210,F$1,FALSE)</f>
        <v>Envelope</v>
      </c>
      <c r="G128" t="str">
        <f>VLOOKUP($A128,'UES Measure List Oct 2026'!$A$3:$AR$2210,G$1,FALSE)</f>
        <v>Insulation</v>
      </c>
      <c r="H128">
        <f>VLOOKUP($A128,'UES Measure List Oct 2026'!$A$3:$AR$2210,H$1,FALSE)</f>
        <v>3.0370712802610482</v>
      </c>
      <c r="I128">
        <f>VLOOKUP($A128,'UES Measure List Oct 2026'!$A$3:$AR$2210,I$1,FALSE)</f>
        <v>3.3920574801323964</v>
      </c>
      <c r="J128">
        <f>VLOOKUP($A128,'UES Measure List Oct 2026'!$A$3:$AR$2210,J$1,FALSE)</f>
        <v>1.95</v>
      </c>
      <c r="K128">
        <f>VLOOKUP($A128,'UES Measure List Oct 2026'!$A$3:$AR$2210,K$1,FALSE)</f>
        <v>30</v>
      </c>
      <c r="L128" t="s">
        <v>4817</v>
      </c>
      <c r="M128">
        <f>INDEX('Results 2016$'!$B$3:$AT$352,MATCH(L128,'Results 2016$'!$A$3:$A$352,0),MATCH(K128,'Results 2016$'!$B$2:$AT$2,0))</f>
        <v>0.96091907229636897</v>
      </c>
    </row>
    <row r="129" spans="1:13" x14ac:dyDescent="0.25">
      <c r="A129" s="16" t="s">
        <v>1555</v>
      </c>
      <c r="B129" t="str">
        <f>VLOOKUP($A129,'UES Measure List Oct 2026'!$A$3:$AR$2210,B$1,FALSE)</f>
        <v>Heating Zone 3</v>
      </c>
      <c r="C129" t="str">
        <f>VLOOKUP($A129,'UES Measure List Oct 2026'!$A$3:$AR$2210,C$1,FALSE)</f>
        <v>All Cooling Zones</v>
      </c>
      <c r="D129" t="str">
        <f>VLOOKUP($A129,'UES Measure List Oct 2026'!$A$3:$AR$2210,D$1,FALSE)</f>
        <v>Commercial</v>
      </c>
      <c r="E129" t="str">
        <f>VLOOKUP($A129,'UES Measure List Oct 2026'!$A$3:$AR$2210,E$1,FALSE)</f>
        <v>HVAC</v>
      </c>
      <c r="F129" t="str">
        <f>VLOOKUP($A129,'UES Measure List Oct 2026'!$A$3:$AR$2210,F$1,FALSE)</f>
        <v>Envelope</v>
      </c>
      <c r="G129" t="str">
        <f>VLOOKUP($A129,'UES Measure List Oct 2026'!$A$3:$AR$2210,G$1,FALSE)</f>
        <v>Insulation</v>
      </c>
      <c r="H129">
        <f>VLOOKUP($A129,'UES Measure List Oct 2026'!$A$3:$AR$2210,H$1,FALSE)</f>
        <v>3.0370712802610482</v>
      </c>
      <c r="I129">
        <f>VLOOKUP($A129,'UES Measure List Oct 2026'!$A$3:$AR$2210,I$1,FALSE)</f>
        <v>3.3920574801323964</v>
      </c>
      <c r="J129">
        <f>VLOOKUP($A129,'UES Measure List Oct 2026'!$A$3:$AR$2210,J$1,FALSE)</f>
        <v>1.95</v>
      </c>
      <c r="K129">
        <f>VLOOKUP($A129,'UES Measure List Oct 2026'!$A$3:$AR$2210,K$1,FALSE)</f>
        <v>30</v>
      </c>
      <c r="L129" t="s">
        <v>4817</v>
      </c>
      <c r="M129">
        <f>INDEX('Results 2016$'!$B$3:$AT$352,MATCH(L129,'Results 2016$'!$A$3:$A$352,0),MATCH(K129,'Results 2016$'!$B$2:$AT$2,0))</f>
        <v>0.96091907229636897</v>
      </c>
    </row>
    <row r="130" spans="1:13" x14ac:dyDescent="0.25">
      <c r="A130" s="16" t="s">
        <v>1556</v>
      </c>
      <c r="B130" t="str">
        <f>VLOOKUP($A130,'UES Measure List Oct 2026'!$A$3:$AR$2210,B$1,FALSE)</f>
        <v>Heating Zone 1</v>
      </c>
      <c r="C130" t="str">
        <f>VLOOKUP($A130,'UES Measure List Oct 2026'!$A$3:$AR$2210,C$1,FALSE)</f>
        <v>All Cooling Zones</v>
      </c>
      <c r="D130" t="str">
        <f>VLOOKUP($A130,'UES Measure List Oct 2026'!$A$3:$AR$2210,D$1,FALSE)</f>
        <v>Commercial</v>
      </c>
      <c r="E130" t="str">
        <f>VLOOKUP($A130,'UES Measure List Oct 2026'!$A$3:$AR$2210,E$1,FALSE)</f>
        <v>HVAC</v>
      </c>
      <c r="F130" t="str">
        <f>VLOOKUP($A130,'UES Measure List Oct 2026'!$A$3:$AR$2210,F$1,FALSE)</f>
        <v>Envelope</v>
      </c>
      <c r="G130" t="str">
        <f>VLOOKUP($A130,'UES Measure List Oct 2026'!$A$3:$AR$2210,G$1,FALSE)</f>
        <v>Insulation</v>
      </c>
      <c r="H130">
        <f>VLOOKUP($A130,'UES Measure List Oct 2026'!$A$3:$AR$2210,H$1,FALSE)</f>
        <v>1.0623452626262626</v>
      </c>
      <c r="I130">
        <f>VLOOKUP($A130,'UES Measure List Oct 2026'!$A$3:$AR$2210,I$1,FALSE)</f>
        <v>1.1865168321847523</v>
      </c>
      <c r="J130">
        <f>VLOOKUP($A130,'UES Measure List Oct 2026'!$A$3:$AR$2210,J$1,FALSE)</f>
        <v>2.11</v>
      </c>
      <c r="K130">
        <f>VLOOKUP($A130,'UES Measure List Oct 2026'!$A$3:$AR$2210,K$1,FALSE)</f>
        <v>30</v>
      </c>
      <c r="L130" t="s">
        <v>4817</v>
      </c>
      <c r="M130">
        <f>INDEX('Results 2016$'!$B$3:$AT$352,MATCH(L130,'Results 2016$'!$A$3:$A$352,0),MATCH(K130,'Results 2016$'!$B$2:$AT$2,0))</f>
        <v>0.96091907229636897</v>
      </c>
    </row>
    <row r="131" spans="1:13" x14ac:dyDescent="0.25">
      <c r="A131" s="16" t="s">
        <v>1559</v>
      </c>
      <c r="B131" t="str">
        <f>VLOOKUP($A131,'UES Measure List Oct 2026'!$A$3:$AR$2210,B$1,FALSE)</f>
        <v>Heating Zone 2</v>
      </c>
      <c r="C131" t="str">
        <f>VLOOKUP($A131,'UES Measure List Oct 2026'!$A$3:$AR$2210,C$1,FALSE)</f>
        <v>All Cooling Zones</v>
      </c>
      <c r="D131" t="str">
        <f>VLOOKUP($A131,'UES Measure List Oct 2026'!$A$3:$AR$2210,D$1,FALSE)</f>
        <v>Commercial</v>
      </c>
      <c r="E131" t="str">
        <f>VLOOKUP($A131,'UES Measure List Oct 2026'!$A$3:$AR$2210,E$1,FALSE)</f>
        <v>HVAC</v>
      </c>
      <c r="F131" t="str">
        <f>VLOOKUP($A131,'UES Measure List Oct 2026'!$A$3:$AR$2210,F$1,FALSE)</f>
        <v>Envelope</v>
      </c>
      <c r="G131" t="str">
        <f>VLOOKUP($A131,'UES Measure List Oct 2026'!$A$3:$AR$2210,G$1,FALSE)</f>
        <v>Insulation</v>
      </c>
      <c r="H131">
        <f>VLOOKUP($A131,'UES Measure List Oct 2026'!$A$3:$AR$2210,H$1,FALSE)</f>
        <v>1.3155030251653392</v>
      </c>
      <c r="I131">
        <f>VLOOKUP($A131,'UES Measure List Oct 2026'!$A$3:$AR$2210,I$1,FALSE)</f>
        <v>1.46926478336239</v>
      </c>
      <c r="J131">
        <f>VLOOKUP($A131,'UES Measure List Oct 2026'!$A$3:$AR$2210,J$1,FALSE)</f>
        <v>2.8</v>
      </c>
      <c r="K131">
        <f>VLOOKUP($A131,'UES Measure List Oct 2026'!$A$3:$AR$2210,K$1,FALSE)</f>
        <v>30</v>
      </c>
      <c r="L131" t="s">
        <v>4817</v>
      </c>
      <c r="M131">
        <f>INDEX('Results 2016$'!$B$3:$AT$352,MATCH(L131,'Results 2016$'!$A$3:$A$352,0),MATCH(K131,'Results 2016$'!$B$2:$AT$2,0))</f>
        <v>0.96091907229636897</v>
      </c>
    </row>
    <row r="132" spans="1:13" x14ac:dyDescent="0.25">
      <c r="A132" s="16" t="s">
        <v>1560</v>
      </c>
      <c r="B132" t="str">
        <f>VLOOKUP($A132,'UES Measure List Oct 2026'!$A$3:$AR$2210,B$1,FALSE)</f>
        <v>Heating Zone 3</v>
      </c>
      <c r="C132" t="str">
        <f>VLOOKUP($A132,'UES Measure List Oct 2026'!$A$3:$AR$2210,C$1,FALSE)</f>
        <v>All Cooling Zones</v>
      </c>
      <c r="D132" t="str">
        <f>VLOOKUP($A132,'UES Measure List Oct 2026'!$A$3:$AR$2210,D$1,FALSE)</f>
        <v>Commercial</v>
      </c>
      <c r="E132" t="str">
        <f>VLOOKUP($A132,'UES Measure List Oct 2026'!$A$3:$AR$2210,E$1,FALSE)</f>
        <v>HVAC</v>
      </c>
      <c r="F132" t="str">
        <f>VLOOKUP($A132,'UES Measure List Oct 2026'!$A$3:$AR$2210,F$1,FALSE)</f>
        <v>Envelope</v>
      </c>
      <c r="G132" t="str">
        <f>VLOOKUP($A132,'UES Measure List Oct 2026'!$A$3:$AR$2210,G$1,FALSE)</f>
        <v>Insulation</v>
      </c>
      <c r="H132">
        <f>VLOOKUP($A132,'UES Measure List Oct 2026'!$A$3:$AR$2210,H$1,FALSE)</f>
        <v>1.3155030251653392</v>
      </c>
      <c r="I132">
        <f>VLOOKUP($A132,'UES Measure List Oct 2026'!$A$3:$AR$2210,I$1,FALSE)</f>
        <v>1.46926478336239</v>
      </c>
      <c r="J132">
        <f>VLOOKUP($A132,'UES Measure List Oct 2026'!$A$3:$AR$2210,J$1,FALSE)</f>
        <v>2.8</v>
      </c>
      <c r="K132">
        <f>VLOOKUP($A132,'UES Measure List Oct 2026'!$A$3:$AR$2210,K$1,FALSE)</f>
        <v>30</v>
      </c>
      <c r="L132" t="s">
        <v>4817</v>
      </c>
      <c r="M132">
        <f>INDEX('Results 2016$'!$B$3:$AT$352,MATCH(L132,'Results 2016$'!$A$3:$A$352,0),MATCH(K132,'Results 2016$'!$B$2:$AT$2,0))</f>
        <v>0.96091907229636897</v>
      </c>
    </row>
    <row r="133" spans="1:13" x14ac:dyDescent="0.25">
      <c r="A133" s="15" t="s">
        <v>1561</v>
      </c>
      <c r="B133" t="str">
        <f>VLOOKUP($A133,'UES Measure List Oct 2026'!$A$3:$AR$2210,B$1,FALSE)</f>
        <v>Heating Zone 1</v>
      </c>
      <c r="C133" t="str">
        <f>VLOOKUP($A133,'UES Measure List Oct 2026'!$A$3:$AR$2210,C$1,FALSE)</f>
        <v>All Cooling Zones</v>
      </c>
      <c r="D133" t="str">
        <f>VLOOKUP($A133,'UES Measure List Oct 2026'!$A$3:$AR$2210,D$1,FALSE)</f>
        <v>Commercial</v>
      </c>
      <c r="E133" t="str">
        <f>VLOOKUP($A133,'UES Measure List Oct 2026'!$A$3:$AR$2210,E$1,FALSE)</f>
        <v>HVAC</v>
      </c>
      <c r="F133" t="str">
        <f>VLOOKUP($A133,'UES Measure List Oct 2026'!$A$3:$AR$2210,F$1,FALSE)</f>
        <v>Envelope</v>
      </c>
      <c r="G133" t="str">
        <f>VLOOKUP($A133,'UES Measure List Oct 2026'!$A$3:$AR$2210,G$1,FALSE)</f>
        <v>Insulation</v>
      </c>
      <c r="H133">
        <f>VLOOKUP($A133,'UES Measure List Oct 2026'!$A$3:$AR$2210,H$1,FALSE)</f>
        <v>1.604954966329966</v>
      </c>
      <c r="I133">
        <f>VLOOKUP($A133,'UES Measure List Oct 2026'!$A$3:$AR$2210,I$1,FALSE)</f>
        <v>1.7925491358066703</v>
      </c>
      <c r="J133">
        <f>VLOOKUP($A133,'UES Measure List Oct 2026'!$A$3:$AR$2210,J$1,FALSE)</f>
        <v>2.8</v>
      </c>
      <c r="K133">
        <f>VLOOKUP($A133,'UES Measure List Oct 2026'!$A$3:$AR$2210,K$1,FALSE)</f>
        <v>30</v>
      </c>
      <c r="L133" t="s">
        <v>4817</v>
      </c>
      <c r="M133">
        <f>INDEX('Results 2016$'!$B$3:$AT$352,MATCH(L133,'Results 2016$'!$A$3:$A$352,0),MATCH(K133,'Results 2016$'!$B$2:$AT$2,0))</f>
        <v>0.96091907229636897</v>
      </c>
    </row>
    <row r="134" spans="1:13" x14ac:dyDescent="0.25">
      <c r="A134" s="16" t="s">
        <v>1563</v>
      </c>
      <c r="B134" t="str">
        <f>VLOOKUP($A134,'UES Measure List Oct 2026'!$A$3:$AR$2210,B$1,FALSE)</f>
        <v>Heating Zone 2</v>
      </c>
      <c r="C134" t="str">
        <f>VLOOKUP($A134,'UES Measure List Oct 2026'!$A$3:$AR$2210,C$1,FALSE)</f>
        <v>All Cooling Zones</v>
      </c>
      <c r="D134" t="str">
        <f>VLOOKUP($A134,'UES Measure List Oct 2026'!$A$3:$AR$2210,D$1,FALSE)</f>
        <v>Commercial</v>
      </c>
      <c r="E134" t="str">
        <f>VLOOKUP($A134,'UES Measure List Oct 2026'!$A$3:$AR$2210,E$1,FALSE)</f>
        <v>HVAC</v>
      </c>
      <c r="F134" t="str">
        <f>VLOOKUP($A134,'UES Measure List Oct 2026'!$A$3:$AR$2210,F$1,FALSE)</f>
        <v>Envelope</v>
      </c>
      <c r="G134" t="str">
        <f>VLOOKUP($A134,'UES Measure List Oct 2026'!$A$3:$AR$2210,G$1,FALSE)</f>
        <v>Insulation</v>
      </c>
      <c r="H134">
        <f>VLOOKUP($A134,'UES Measure List Oct 2026'!$A$3:$AR$2210,H$1,FALSE)</f>
        <v>2.3182386415365244</v>
      </c>
      <c r="I134">
        <f>VLOOKUP($A134,'UES Measure List Oct 2026'!$A$3:$AR$2210,I$1,FALSE)</f>
        <v>2.5892045326246098</v>
      </c>
      <c r="J134">
        <f>VLOOKUP($A134,'UES Measure List Oct 2026'!$A$3:$AR$2210,J$1,FALSE)</f>
        <v>2.11</v>
      </c>
      <c r="K134">
        <f>VLOOKUP($A134,'UES Measure List Oct 2026'!$A$3:$AR$2210,K$1,FALSE)</f>
        <v>30</v>
      </c>
      <c r="L134" t="s">
        <v>4817</v>
      </c>
      <c r="M134">
        <f>INDEX('Results 2016$'!$B$3:$AT$352,MATCH(L134,'Results 2016$'!$A$3:$A$352,0),MATCH(K134,'Results 2016$'!$B$2:$AT$2,0))</f>
        <v>0.96091907229636897</v>
      </c>
    </row>
    <row r="135" spans="1:13" x14ac:dyDescent="0.25">
      <c r="A135" s="16" t="s">
        <v>1564</v>
      </c>
      <c r="B135" t="str">
        <f>VLOOKUP($A135,'UES Measure List Oct 2026'!$A$3:$AR$2210,B$1,FALSE)</f>
        <v>Heating Zone 3</v>
      </c>
      <c r="C135" t="str">
        <f>VLOOKUP($A135,'UES Measure List Oct 2026'!$A$3:$AR$2210,C$1,FALSE)</f>
        <v>All Cooling Zones</v>
      </c>
      <c r="D135" t="str">
        <f>VLOOKUP($A135,'UES Measure List Oct 2026'!$A$3:$AR$2210,D$1,FALSE)</f>
        <v>Commercial</v>
      </c>
      <c r="E135" t="str">
        <f>VLOOKUP($A135,'UES Measure List Oct 2026'!$A$3:$AR$2210,E$1,FALSE)</f>
        <v>HVAC</v>
      </c>
      <c r="F135" t="str">
        <f>VLOOKUP($A135,'UES Measure List Oct 2026'!$A$3:$AR$2210,F$1,FALSE)</f>
        <v>Envelope</v>
      </c>
      <c r="G135" t="str">
        <f>VLOOKUP($A135,'UES Measure List Oct 2026'!$A$3:$AR$2210,G$1,FALSE)</f>
        <v>Insulation</v>
      </c>
      <c r="H135">
        <f>VLOOKUP($A135,'UES Measure List Oct 2026'!$A$3:$AR$2210,H$1,FALSE)</f>
        <v>2.3182386415365244</v>
      </c>
      <c r="I135">
        <f>VLOOKUP($A135,'UES Measure List Oct 2026'!$A$3:$AR$2210,I$1,FALSE)</f>
        <v>2.5892045326246098</v>
      </c>
      <c r="J135">
        <f>VLOOKUP($A135,'UES Measure List Oct 2026'!$A$3:$AR$2210,J$1,FALSE)</f>
        <v>2.11</v>
      </c>
      <c r="K135">
        <f>VLOOKUP($A135,'UES Measure List Oct 2026'!$A$3:$AR$2210,K$1,FALSE)</f>
        <v>30</v>
      </c>
      <c r="L135" t="s">
        <v>4817</v>
      </c>
      <c r="M135">
        <f>INDEX('Results 2016$'!$B$3:$AT$352,MATCH(L135,'Results 2016$'!$A$3:$A$352,0),MATCH(K135,'Results 2016$'!$B$2:$AT$2,0))</f>
        <v>0.96091907229636897</v>
      </c>
    </row>
    <row r="136" spans="1:13" x14ac:dyDescent="0.25">
      <c r="A136" s="16" t="s">
        <v>1565</v>
      </c>
      <c r="B136" t="str">
        <f>VLOOKUP($A136,'UES Measure List Oct 2026'!$A$3:$AR$2210,B$1,FALSE)</f>
        <v>Heating Zone 1</v>
      </c>
      <c r="C136" t="str">
        <f>VLOOKUP($A136,'UES Measure List Oct 2026'!$A$3:$AR$2210,C$1,FALSE)</f>
        <v>All Cooling Zones</v>
      </c>
      <c r="D136" t="str">
        <f>VLOOKUP($A136,'UES Measure List Oct 2026'!$A$3:$AR$2210,D$1,FALSE)</f>
        <v>Commercial</v>
      </c>
      <c r="E136" t="str">
        <f>VLOOKUP($A136,'UES Measure List Oct 2026'!$A$3:$AR$2210,E$1,FALSE)</f>
        <v>HVAC</v>
      </c>
      <c r="F136" t="str">
        <f>VLOOKUP($A136,'UES Measure List Oct 2026'!$A$3:$AR$2210,F$1,FALSE)</f>
        <v>Envelope</v>
      </c>
      <c r="G136" t="str">
        <f>VLOOKUP($A136,'UES Measure List Oct 2026'!$A$3:$AR$2210,G$1,FALSE)</f>
        <v>Insulation</v>
      </c>
      <c r="H136">
        <f>VLOOKUP($A136,'UES Measure List Oct 2026'!$A$3:$AR$2210,H$1,FALSE)</f>
        <v>1.0311938387909318</v>
      </c>
      <c r="I136">
        <f>VLOOKUP($A136,'UES Measure List Oct 2026'!$A$3:$AR$2210,I$1,FALSE)</f>
        <v>1.1517242934240797</v>
      </c>
      <c r="J136">
        <f>VLOOKUP($A136,'UES Measure List Oct 2026'!$A$3:$AR$2210,J$1,FALSE)</f>
        <v>2.11</v>
      </c>
      <c r="K136">
        <f>VLOOKUP($A136,'UES Measure List Oct 2026'!$A$3:$AR$2210,K$1,FALSE)</f>
        <v>30</v>
      </c>
      <c r="L136" t="s">
        <v>4817</v>
      </c>
      <c r="M136">
        <f>INDEX('Results 2016$'!$B$3:$AT$352,MATCH(L136,'Results 2016$'!$A$3:$A$352,0),MATCH(K136,'Results 2016$'!$B$2:$AT$2,0))</f>
        <v>0.96091907229636897</v>
      </c>
    </row>
    <row r="137" spans="1:13" x14ac:dyDescent="0.25">
      <c r="A137" s="16" t="s">
        <v>1567</v>
      </c>
      <c r="B137" t="str">
        <f>VLOOKUP($A137,'UES Measure List Oct 2026'!$A$3:$AR$2210,B$1,FALSE)</f>
        <v>Heating Zone 2</v>
      </c>
      <c r="C137" t="str">
        <f>VLOOKUP($A137,'UES Measure List Oct 2026'!$A$3:$AR$2210,C$1,FALSE)</f>
        <v>All Cooling Zones</v>
      </c>
      <c r="D137" t="str">
        <f>VLOOKUP($A137,'UES Measure List Oct 2026'!$A$3:$AR$2210,D$1,FALSE)</f>
        <v>Commercial</v>
      </c>
      <c r="E137" t="str">
        <f>VLOOKUP($A137,'UES Measure List Oct 2026'!$A$3:$AR$2210,E$1,FALSE)</f>
        <v>HVAC</v>
      </c>
      <c r="F137" t="str">
        <f>VLOOKUP($A137,'UES Measure List Oct 2026'!$A$3:$AR$2210,F$1,FALSE)</f>
        <v>Envelope</v>
      </c>
      <c r="G137" t="str">
        <f>VLOOKUP($A137,'UES Measure List Oct 2026'!$A$3:$AR$2210,G$1,FALSE)</f>
        <v>Insulation</v>
      </c>
      <c r="H137">
        <f>VLOOKUP($A137,'UES Measure List Oct 2026'!$A$3:$AR$2210,H$1,FALSE)</f>
        <v>1.8149860890817495</v>
      </c>
      <c r="I137">
        <f>VLOOKUP($A137,'UES Measure List Oct 2026'!$A$3:$AR$2210,I$1,FALSE)</f>
        <v>2.0271296165550692</v>
      </c>
      <c r="J137">
        <f>VLOOKUP($A137,'UES Measure List Oct 2026'!$A$3:$AR$2210,J$1,FALSE)</f>
        <v>1.95</v>
      </c>
      <c r="K137">
        <f>VLOOKUP($A137,'UES Measure List Oct 2026'!$A$3:$AR$2210,K$1,FALSE)</f>
        <v>30</v>
      </c>
      <c r="L137" t="s">
        <v>4817</v>
      </c>
      <c r="M137">
        <f>INDEX('Results 2016$'!$B$3:$AT$352,MATCH(L137,'Results 2016$'!$A$3:$A$352,0),MATCH(K137,'Results 2016$'!$B$2:$AT$2,0))</f>
        <v>0.96091907229636897</v>
      </c>
    </row>
    <row r="138" spans="1:13" x14ac:dyDescent="0.25">
      <c r="A138" s="16" t="s">
        <v>1568</v>
      </c>
      <c r="B138" t="str">
        <f>VLOOKUP($A138,'UES Measure List Oct 2026'!$A$3:$AR$2210,B$1,FALSE)</f>
        <v>Heating Zone 3</v>
      </c>
      <c r="C138" t="str">
        <f>VLOOKUP($A138,'UES Measure List Oct 2026'!$A$3:$AR$2210,C$1,FALSE)</f>
        <v>All Cooling Zones</v>
      </c>
      <c r="D138" t="str">
        <f>VLOOKUP($A138,'UES Measure List Oct 2026'!$A$3:$AR$2210,D$1,FALSE)</f>
        <v>Commercial</v>
      </c>
      <c r="E138" t="str">
        <f>VLOOKUP($A138,'UES Measure List Oct 2026'!$A$3:$AR$2210,E$1,FALSE)</f>
        <v>HVAC</v>
      </c>
      <c r="F138" t="str">
        <f>VLOOKUP($A138,'UES Measure List Oct 2026'!$A$3:$AR$2210,F$1,FALSE)</f>
        <v>Envelope</v>
      </c>
      <c r="G138" t="str">
        <f>VLOOKUP($A138,'UES Measure List Oct 2026'!$A$3:$AR$2210,G$1,FALSE)</f>
        <v>Insulation</v>
      </c>
      <c r="H138">
        <f>VLOOKUP($A138,'UES Measure List Oct 2026'!$A$3:$AR$2210,H$1,FALSE)</f>
        <v>1.8149860890817495</v>
      </c>
      <c r="I138">
        <f>VLOOKUP($A138,'UES Measure List Oct 2026'!$A$3:$AR$2210,I$1,FALSE)</f>
        <v>2.0271296165550692</v>
      </c>
      <c r="J138">
        <f>VLOOKUP($A138,'UES Measure List Oct 2026'!$A$3:$AR$2210,J$1,FALSE)</f>
        <v>1.95</v>
      </c>
      <c r="K138">
        <f>VLOOKUP($A138,'UES Measure List Oct 2026'!$A$3:$AR$2210,K$1,FALSE)</f>
        <v>30</v>
      </c>
      <c r="L138" t="s">
        <v>4817</v>
      </c>
      <c r="M138">
        <f>INDEX('Results 2016$'!$B$3:$AT$352,MATCH(L138,'Results 2016$'!$A$3:$A$352,0),MATCH(K138,'Results 2016$'!$B$2:$AT$2,0))</f>
        <v>0.96091907229636897</v>
      </c>
    </row>
    <row r="139" spans="1:13" x14ac:dyDescent="0.25">
      <c r="A139" s="15" t="s">
        <v>1569</v>
      </c>
      <c r="B139" t="str">
        <f>VLOOKUP($A139,'UES Measure List Oct 2026'!$A$3:$AR$2210,B$1,FALSE)</f>
        <v>Heating Zone 1</v>
      </c>
      <c r="C139" t="str">
        <f>VLOOKUP($A139,'UES Measure List Oct 2026'!$A$3:$AR$2210,C$1,FALSE)</f>
        <v>All Cooling Zones</v>
      </c>
      <c r="D139" t="str">
        <f>VLOOKUP($A139,'UES Measure List Oct 2026'!$A$3:$AR$2210,D$1,FALSE)</f>
        <v>Commercial</v>
      </c>
      <c r="E139" t="str">
        <f>VLOOKUP($A139,'UES Measure List Oct 2026'!$A$3:$AR$2210,E$1,FALSE)</f>
        <v>HVAC</v>
      </c>
      <c r="F139" t="str">
        <f>VLOOKUP($A139,'UES Measure List Oct 2026'!$A$3:$AR$2210,F$1,FALSE)</f>
        <v>Envelope</v>
      </c>
      <c r="G139" t="str">
        <f>VLOOKUP($A139,'UES Measure List Oct 2026'!$A$3:$AR$2210,G$1,FALSE)</f>
        <v>Insulation</v>
      </c>
      <c r="H139">
        <f>VLOOKUP($A139,'UES Measure List Oct 2026'!$A$3:$AR$2210,H$1,FALSE)</f>
        <v>1.8791895111111112</v>
      </c>
      <c r="I139">
        <f>VLOOKUP($A139,'UES Measure List Oct 2026'!$A$3:$AR$2210,I$1,FALSE)</f>
        <v>2.0988374158945944</v>
      </c>
      <c r="J139">
        <f>VLOOKUP($A139,'UES Measure List Oct 2026'!$A$3:$AR$2210,J$1,FALSE)</f>
        <v>2.8</v>
      </c>
      <c r="K139">
        <f>VLOOKUP($A139,'UES Measure List Oct 2026'!$A$3:$AR$2210,K$1,FALSE)</f>
        <v>30</v>
      </c>
      <c r="L139" t="s">
        <v>4817</v>
      </c>
      <c r="M139">
        <f>INDEX('Results 2016$'!$B$3:$AT$352,MATCH(L139,'Results 2016$'!$A$3:$A$352,0),MATCH(K139,'Results 2016$'!$B$2:$AT$2,0))</f>
        <v>0.96091907229636897</v>
      </c>
    </row>
    <row r="140" spans="1:13" x14ac:dyDescent="0.25">
      <c r="A140" s="16" t="s">
        <v>1571</v>
      </c>
      <c r="B140" t="str">
        <f>VLOOKUP($A140,'UES Measure List Oct 2026'!$A$3:$AR$2210,B$1,FALSE)</f>
        <v>Heating Zone 2</v>
      </c>
      <c r="C140" t="str">
        <f>VLOOKUP($A140,'UES Measure List Oct 2026'!$A$3:$AR$2210,C$1,FALSE)</f>
        <v>All Cooling Zones</v>
      </c>
      <c r="D140" t="str">
        <f>VLOOKUP($A140,'UES Measure List Oct 2026'!$A$3:$AR$2210,D$1,FALSE)</f>
        <v>Commercial</v>
      </c>
      <c r="E140" t="str">
        <f>VLOOKUP($A140,'UES Measure List Oct 2026'!$A$3:$AR$2210,E$1,FALSE)</f>
        <v>HVAC</v>
      </c>
      <c r="F140" t="str">
        <f>VLOOKUP($A140,'UES Measure List Oct 2026'!$A$3:$AR$2210,F$1,FALSE)</f>
        <v>Envelope</v>
      </c>
      <c r="G140" t="str">
        <f>VLOOKUP($A140,'UES Measure List Oct 2026'!$A$3:$AR$2210,G$1,FALSE)</f>
        <v>Insulation</v>
      </c>
      <c r="H140">
        <f>VLOOKUP($A140,'UES Measure List Oct 2026'!$A$3:$AR$2210,H$1,FALSE)</f>
        <v>4.1158942491312107</v>
      </c>
      <c r="I140">
        <f>VLOOKUP($A140,'UES Measure List Oct 2026'!$A$3:$AR$2210,I$1,FALSE)</f>
        <v>4.596978005073165</v>
      </c>
      <c r="J140">
        <f>VLOOKUP($A140,'UES Measure List Oct 2026'!$A$3:$AR$2210,J$1,FALSE)</f>
        <v>2.8</v>
      </c>
      <c r="K140">
        <f>VLOOKUP($A140,'UES Measure List Oct 2026'!$A$3:$AR$2210,K$1,FALSE)</f>
        <v>30</v>
      </c>
      <c r="L140" t="s">
        <v>4817</v>
      </c>
      <c r="M140">
        <f>INDEX('Results 2016$'!$B$3:$AT$352,MATCH(L140,'Results 2016$'!$A$3:$A$352,0),MATCH(K140,'Results 2016$'!$B$2:$AT$2,0))</f>
        <v>0.96091907229636897</v>
      </c>
    </row>
    <row r="141" spans="1:13" x14ac:dyDescent="0.25">
      <c r="A141" s="16" t="s">
        <v>1572</v>
      </c>
      <c r="B141" t="str">
        <f>VLOOKUP($A141,'UES Measure List Oct 2026'!$A$3:$AR$2210,B$1,FALSE)</f>
        <v>Heating Zone 3</v>
      </c>
      <c r="C141" t="str">
        <f>VLOOKUP($A141,'UES Measure List Oct 2026'!$A$3:$AR$2210,C$1,FALSE)</f>
        <v>All Cooling Zones</v>
      </c>
      <c r="D141" t="str">
        <f>VLOOKUP($A141,'UES Measure List Oct 2026'!$A$3:$AR$2210,D$1,FALSE)</f>
        <v>Commercial</v>
      </c>
      <c r="E141" t="str">
        <f>VLOOKUP($A141,'UES Measure List Oct 2026'!$A$3:$AR$2210,E$1,FALSE)</f>
        <v>HVAC</v>
      </c>
      <c r="F141" t="str">
        <f>VLOOKUP($A141,'UES Measure List Oct 2026'!$A$3:$AR$2210,F$1,FALSE)</f>
        <v>Envelope</v>
      </c>
      <c r="G141" t="str">
        <f>VLOOKUP($A141,'UES Measure List Oct 2026'!$A$3:$AR$2210,G$1,FALSE)</f>
        <v>Insulation</v>
      </c>
      <c r="H141">
        <f>VLOOKUP($A141,'UES Measure List Oct 2026'!$A$3:$AR$2210,H$1,FALSE)</f>
        <v>4.1158942491312107</v>
      </c>
      <c r="I141">
        <f>VLOOKUP($A141,'UES Measure List Oct 2026'!$A$3:$AR$2210,I$1,FALSE)</f>
        <v>4.596978005073165</v>
      </c>
      <c r="J141">
        <f>VLOOKUP($A141,'UES Measure List Oct 2026'!$A$3:$AR$2210,J$1,FALSE)</f>
        <v>2.8</v>
      </c>
      <c r="K141">
        <f>VLOOKUP($A141,'UES Measure List Oct 2026'!$A$3:$AR$2210,K$1,FALSE)</f>
        <v>30</v>
      </c>
      <c r="L141" t="s">
        <v>4817</v>
      </c>
      <c r="M141">
        <f>INDEX('Results 2016$'!$B$3:$AT$352,MATCH(L141,'Results 2016$'!$A$3:$A$352,0),MATCH(K141,'Results 2016$'!$B$2:$AT$2,0))</f>
        <v>0.96091907229636897</v>
      </c>
    </row>
    <row r="142" spans="1:13" x14ac:dyDescent="0.25">
      <c r="A142" s="16" t="s">
        <v>1573</v>
      </c>
      <c r="B142" t="str">
        <f>VLOOKUP($A142,'UES Measure List Oct 2026'!$A$3:$AR$2210,B$1,FALSE)</f>
        <v>Heating Zone 1</v>
      </c>
      <c r="C142" t="str">
        <f>VLOOKUP($A142,'UES Measure List Oct 2026'!$A$3:$AR$2210,C$1,FALSE)</f>
        <v>All Cooling Zones</v>
      </c>
      <c r="D142" t="str">
        <f>VLOOKUP($A142,'UES Measure List Oct 2026'!$A$3:$AR$2210,D$1,FALSE)</f>
        <v>Commercial</v>
      </c>
      <c r="E142" t="str">
        <f>VLOOKUP($A142,'UES Measure List Oct 2026'!$A$3:$AR$2210,E$1,FALSE)</f>
        <v>HVAC</v>
      </c>
      <c r="F142" t="str">
        <f>VLOOKUP($A142,'UES Measure List Oct 2026'!$A$3:$AR$2210,F$1,FALSE)</f>
        <v>Envelope</v>
      </c>
      <c r="G142" t="str">
        <f>VLOOKUP($A142,'UES Measure List Oct 2026'!$A$3:$AR$2210,G$1,FALSE)</f>
        <v>Insulation</v>
      </c>
      <c r="H142">
        <f>VLOOKUP($A142,'UES Measure List Oct 2026'!$A$3:$AR$2210,H$1,FALSE)</f>
        <v>7.3678784343434334</v>
      </c>
      <c r="I142">
        <f>VLOOKUP($A142,'UES Measure List Oct 2026'!$A$3:$AR$2210,I$1,FALSE)</f>
        <v>8.1998534266271008</v>
      </c>
      <c r="J142">
        <f>VLOOKUP($A142,'UES Measure List Oct 2026'!$A$3:$AR$2210,J$1,FALSE)</f>
        <v>2.11</v>
      </c>
      <c r="K142">
        <f>VLOOKUP($A142,'UES Measure List Oct 2026'!$A$3:$AR$2210,K$1,FALSE)</f>
        <v>30</v>
      </c>
      <c r="L142" t="s">
        <v>4852</v>
      </c>
      <c r="M142">
        <f>INDEX('Results 2016$'!$B$3:$AT$352,MATCH(L142,'Results 2016$'!$A$3:$A$352,0),MATCH(K142,'Results 2016$'!$B$2:$AT$2,0))</f>
        <v>0.82859955794562512</v>
      </c>
    </row>
    <row r="143" spans="1:13" x14ac:dyDescent="0.25">
      <c r="A143" s="16" t="s">
        <v>1576</v>
      </c>
      <c r="B143" t="str">
        <f>VLOOKUP($A143,'UES Measure List Oct 2026'!$A$3:$AR$2210,B$1,FALSE)</f>
        <v>Heating Zone 2</v>
      </c>
      <c r="C143" t="str">
        <f>VLOOKUP($A143,'UES Measure List Oct 2026'!$A$3:$AR$2210,C$1,FALSE)</f>
        <v>All Cooling Zones</v>
      </c>
      <c r="D143" t="str">
        <f>VLOOKUP($A143,'UES Measure List Oct 2026'!$A$3:$AR$2210,D$1,FALSE)</f>
        <v>Commercial</v>
      </c>
      <c r="E143" t="str">
        <f>VLOOKUP($A143,'UES Measure List Oct 2026'!$A$3:$AR$2210,E$1,FALSE)</f>
        <v>HVAC</v>
      </c>
      <c r="F143" t="str">
        <f>VLOOKUP($A143,'UES Measure List Oct 2026'!$A$3:$AR$2210,F$1,FALSE)</f>
        <v>Envelope</v>
      </c>
      <c r="G143" t="str">
        <f>VLOOKUP($A143,'UES Measure List Oct 2026'!$A$3:$AR$2210,G$1,FALSE)</f>
        <v>Insulation</v>
      </c>
      <c r="H143">
        <f>VLOOKUP($A143,'UES Measure List Oct 2026'!$A$3:$AR$2210,H$1,FALSE)</f>
        <v>10.833890737987769</v>
      </c>
      <c r="I143">
        <f>VLOOKUP($A143,'UES Measure List Oct 2026'!$A$3:$AR$2210,I$1,FALSE)</f>
        <v>12.057245092088575</v>
      </c>
      <c r="J143">
        <f>VLOOKUP($A143,'UES Measure List Oct 2026'!$A$3:$AR$2210,J$1,FALSE)</f>
        <v>2.11</v>
      </c>
      <c r="K143">
        <f>VLOOKUP($A143,'UES Measure List Oct 2026'!$A$3:$AR$2210,K$1,FALSE)</f>
        <v>30</v>
      </c>
      <c r="L143" t="s">
        <v>4852</v>
      </c>
      <c r="M143">
        <f>INDEX('Results 2016$'!$B$3:$AT$352,MATCH(L143,'Results 2016$'!$A$3:$A$352,0),MATCH(K143,'Results 2016$'!$B$2:$AT$2,0))</f>
        <v>0.82859955794562512</v>
      </c>
    </row>
    <row r="144" spans="1:13" x14ac:dyDescent="0.25">
      <c r="A144" s="16" t="s">
        <v>1577</v>
      </c>
      <c r="B144" t="str">
        <f>VLOOKUP($A144,'UES Measure List Oct 2026'!$A$3:$AR$2210,B$1,FALSE)</f>
        <v>Heating Zone 3</v>
      </c>
      <c r="C144" t="str">
        <f>VLOOKUP($A144,'UES Measure List Oct 2026'!$A$3:$AR$2210,C$1,FALSE)</f>
        <v>All Cooling Zones</v>
      </c>
      <c r="D144" t="str">
        <f>VLOOKUP($A144,'UES Measure List Oct 2026'!$A$3:$AR$2210,D$1,FALSE)</f>
        <v>Commercial</v>
      </c>
      <c r="E144" t="str">
        <f>VLOOKUP($A144,'UES Measure List Oct 2026'!$A$3:$AR$2210,E$1,FALSE)</f>
        <v>HVAC</v>
      </c>
      <c r="F144" t="str">
        <f>VLOOKUP($A144,'UES Measure List Oct 2026'!$A$3:$AR$2210,F$1,FALSE)</f>
        <v>Envelope</v>
      </c>
      <c r="G144" t="str">
        <f>VLOOKUP($A144,'UES Measure List Oct 2026'!$A$3:$AR$2210,G$1,FALSE)</f>
        <v>Insulation</v>
      </c>
      <c r="H144">
        <f>VLOOKUP($A144,'UES Measure List Oct 2026'!$A$3:$AR$2210,H$1,FALSE)</f>
        <v>10.833890737987769</v>
      </c>
      <c r="I144">
        <f>VLOOKUP($A144,'UES Measure List Oct 2026'!$A$3:$AR$2210,I$1,FALSE)</f>
        <v>12.057245092088575</v>
      </c>
      <c r="J144">
        <f>VLOOKUP($A144,'UES Measure List Oct 2026'!$A$3:$AR$2210,J$1,FALSE)</f>
        <v>2.11</v>
      </c>
      <c r="K144">
        <f>VLOOKUP($A144,'UES Measure List Oct 2026'!$A$3:$AR$2210,K$1,FALSE)</f>
        <v>30</v>
      </c>
      <c r="L144" t="s">
        <v>4852</v>
      </c>
      <c r="M144">
        <f>INDEX('Results 2016$'!$B$3:$AT$352,MATCH(L144,'Results 2016$'!$A$3:$A$352,0),MATCH(K144,'Results 2016$'!$B$2:$AT$2,0))</f>
        <v>0.82859955794562512</v>
      </c>
    </row>
    <row r="145" spans="1:13" x14ac:dyDescent="0.25">
      <c r="A145" s="15" t="s">
        <v>1578</v>
      </c>
      <c r="B145" t="str">
        <f>VLOOKUP($A145,'UES Measure List Oct 2026'!$A$3:$AR$2210,B$1,FALSE)</f>
        <v>Heating Zone 1</v>
      </c>
      <c r="C145" t="str">
        <f>VLOOKUP($A145,'UES Measure List Oct 2026'!$A$3:$AR$2210,C$1,FALSE)</f>
        <v>All Cooling Zones</v>
      </c>
      <c r="D145" t="str">
        <f>VLOOKUP($A145,'UES Measure List Oct 2026'!$A$3:$AR$2210,D$1,FALSE)</f>
        <v>Commercial</v>
      </c>
      <c r="E145" t="str">
        <f>VLOOKUP($A145,'UES Measure List Oct 2026'!$A$3:$AR$2210,E$1,FALSE)</f>
        <v>HVAC</v>
      </c>
      <c r="F145" t="str">
        <f>VLOOKUP($A145,'UES Measure List Oct 2026'!$A$3:$AR$2210,F$1,FALSE)</f>
        <v>Envelope</v>
      </c>
      <c r="G145" t="str">
        <f>VLOOKUP($A145,'UES Measure List Oct 2026'!$A$3:$AR$2210,G$1,FALSE)</f>
        <v>Insulation</v>
      </c>
      <c r="H145">
        <f>VLOOKUP($A145,'UES Measure List Oct 2026'!$A$3:$AR$2210,H$1,FALSE)</f>
        <v>5.9575928350168343</v>
      </c>
      <c r="I145">
        <f>VLOOKUP($A145,'UES Measure List Oct 2026'!$A$3:$AR$2210,I$1,FALSE)</f>
        <v>6.6303194953589246</v>
      </c>
      <c r="J145">
        <f>VLOOKUP($A145,'UES Measure List Oct 2026'!$A$3:$AR$2210,J$1,FALSE)</f>
        <v>2.8</v>
      </c>
      <c r="K145">
        <f>VLOOKUP($A145,'UES Measure List Oct 2026'!$A$3:$AR$2210,K$1,FALSE)</f>
        <v>30</v>
      </c>
      <c r="L145" t="s">
        <v>4852</v>
      </c>
      <c r="M145">
        <f>INDEX('Results 2016$'!$B$3:$AT$352,MATCH(L145,'Results 2016$'!$A$3:$A$352,0),MATCH(K145,'Results 2016$'!$B$2:$AT$2,0))</f>
        <v>0.82859955794562512</v>
      </c>
    </row>
    <row r="146" spans="1:13" x14ac:dyDescent="0.25">
      <c r="A146" s="16" t="s">
        <v>1580</v>
      </c>
      <c r="B146" t="str">
        <f>VLOOKUP($A146,'UES Measure List Oct 2026'!$A$3:$AR$2210,B$1,FALSE)</f>
        <v>Heating Zone 2</v>
      </c>
      <c r="C146" t="str">
        <f>VLOOKUP($A146,'UES Measure List Oct 2026'!$A$3:$AR$2210,C$1,FALSE)</f>
        <v>All Cooling Zones</v>
      </c>
      <c r="D146" t="str">
        <f>VLOOKUP($A146,'UES Measure List Oct 2026'!$A$3:$AR$2210,D$1,FALSE)</f>
        <v>Commercial</v>
      </c>
      <c r="E146" t="str">
        <f>VLOOKUP($A146,'UES Measure List Oct 2026'!$A$3:$AR$2210,E$1,FALSE)</f>
        <v>HVAC</v>
      </c>
      <c r="F146" t="str">
        <f>VLOOKUP($A146,'UES Measure List Oct 2026'!$A$3:$AR$2210,F$1,FALSE)</f>
        <v>Envelope</v>
      </c>
      <c r="G146" t="str">
        <f>VLOOKUP($A146,'UES Measure List Oct 2026'!$A$3:$AR$2210,G$1,FALSE)</f>
        <v>Insulation</v>
      </c>
      <c r="H146">
        <f>VLOOKUP($A146,'UES Measure List Oct 2026'!$A$3:$AR$2210,H$1,FALSE)</f>
        <v>10.736710778639798</v>
      </c>
      <c r="I146">
        <f>VLOOKUP($A146,'UES Measure List Oct 2026'!$A$3:$AR$2210,I$1,FALSE)</f>
        <v>11.949091648765654</v>
      </c>
      <c r="J146">
        <f>VLOOKUP($A146,'UES Measure List Oct 2026'!$A$3:$AR$2210,J$1,FALSE)</f>
        <v>2.11</v>
      </c>
      <c r="K146">
        <f>VLOOKUP($A146,'UES Measure List Oct 2026'!$A$3:$AR$2210,K$1,FALSE)</f>
        <v>30</v>
      </c>
      <c r="L146" t="s">
        <v>4852</v>
      </c>
      <c r="M146">
        <f>INDEX('Results 2016$'!$B$3:$AT$352,MATCH(L146,'Results 2016$'!$A$3:$A$352,0),MATCH(K146,'Results 2016$'!$B$2:$AT$2,0))</f>
        <v>0.82859955794562512</v>
      </c>
    </row>
    <row r="147" spans="1:13" x14ac:dyDescent="0.25">
      <c r="A147" s="16" t="s">
        <v>1581</v>
      </c>
      <c r="B147" t="str">
        <f>VLOOKUP($A147,'UES Measure List Oct 2026'!$A$3:$AR$2210,B$1,FALSE)</f>
        <v>Heating Zone 3</v>
      </c>
      <c r="C147" t="str">
        <f>VLOOKUP($A147,'UES Measure List Oct 2026'!$A$3:$AR$2210,C$1,FALSE)</f>
        <v>All Cooling Zones</v>
      </c>
      <c r="D147" t="str">
        <f>VLOOKUP($A147,'UES Measure List Oct 2026'!$A$3:$AR$2210,D$1,FALSE)</f>
        <v>Commercial</v>
      </c>
      <c r="E147" t="str">
        <f>VLOOKUP($A147,'UES Measure List Oct 2026'!$A$3:$AR$2210,E$1,FALSE)</f>
        <v>HVAC</v>
      </c>
      <c r="F147" t="str">
        <f>VLOOKUP($A147,'UES Measure List Oct 2026'!$A$3:$AR$2210,F$1,FALSE)</f>
        <v>Envelope</v>
      </c>
      <c r="G147" t="str">
        <f>VLOOKUP($A147,'UES Measure List Oct 2026'!$A$3:$AR$2210,G$1,FALSE)</f>
        <v>Insulation</v>
      </c>
      <c r="H147">
        <f>VLOOKUP($A147,'UES Measure List Oct 2026'!$A$3:$AR$2210,H$1,FALSE)</f>
        <v>10.736710778639798</v>
      </c>
      <c r="I147">
        <f>VLOOKUP($A147,'UES Measure List Oct 2026'!$A$3:$AR$2210,I$1,FALSE)</f>
        <v>11.949091648765654</v>
      </c>
      <c r="J147">
        <f>VLOOKUP($A147,'UES Measure List Oct 2026'!$A$3:$AR$2210,J$1,FALSE)</f>
        <v>2.11</v>
      </c>
      <c r="K147">
        <f>VLOOKUP($A147,'UES Measure List Oct 2026'!$A$3:$AR$2210,K$1,FALSE)</f>
        <v>30</v>
      </c>
      <c r="L147" t="s">
        <v>4852</v>
      </c>
      <c r="M147">
        <f>INDEX('Results 2016$'!$B$3:$AT$352,MATCH(L147,'Results 2016$'!$A$3:$A$352,0),MATCH(K147,'Results 2016$'!$B$2:$AT$2,0))</f>
        <v>0.82859955794562512</v>
      </c>
    </row>
    <row r="148" spans="1:13" x14ac:dyDescent="0.25">
      <c r="A148" s="15" t="s">
        <v>1582</v>
      </c>
      <c r="B148" t="str">
        <f>VLOOKUP($A148,'UES Measure List Oct 2026'!$A$3:$AR$2210,B$1,FALSE)</f>
        <v>Heating Zone 1</v>
      </c>
      <c r="C148" t="str">
        <f>VLOOKUP($A148,'UES Measure List Oct 2026'!$A$3:$AR$2210,C$1,FALSE)</f>
        <v>All Cooling Zones</v>
      </c>
      <c r="D148" t="str">
        <f>VLOOKUP($A148,'UES Measure List Oct 2026'!$A$3:$AR$2210,D$1,FALSE)</f>
        <v>Commercial</v>
      </c>
      <c r="E148" t="str">
        <f>VLOOKUP($A148,'UES Measure List Oct 2026'!$A$3:$AR$2210,E$1,FALSE)</f>
        <v>HVAC</v>
      </c>
      <c r="F148" t="str">
        <f>VLOOKUP($A148,'UES Measure List Oct 2026'!$A$3:$AR$2210,F$1,FALSE)</f>
        <v>Envelope</v>
      </c>
      <c r="G148" t="str">
        <f>VLOOKUP($A148,'UES Measure List Oct 2026'!$A$3:$AR$2210,G$1,FALSE)</f>
        <v>Insulation</v>
      </c>
      <c r="H148">
        <f>VLOOKUP($A148,'UES Measure List Oct 2026'!$A$3:$AR$2210,H$1,FALSE)</f>
        <v>7.1518282367758177</v>
      </c>
      <c r="I148">
        <f>VLOOKUP($A148,'UES Measure List Oct 2026'!$A$3:$AR$2210,I$1,FALSE)</f>
        <v>7.9594070120132931</v>
      </c>
      <c r="J148">
        <f>VLOOKUP($A148,'UES Measure List Oct 2026'!$A$3:$AR$2210,J$1,FALSE)</f>
        <v>2.11</v>
      </c>
      <c r="K148">
        <f>VLOOKUP($A148,'UES Measure List Oct 2026'!$A$3:$AR$2210,K$1,FALSE)</f>
        <v>30</v>
      </c>
      <c r="L148" t="s">
        <v>4852</v>
      </c>
      <c r="M148">
        <f>INDEX('Results 2016$'!$B$3:$AT$352,MATCH(L148,'Results 2016$'!$A$3:$A$352,0),MATCH(K148,'Results 2016$'!$B$2:$AT$2,0))</f>
        <v>0.82859955794562512</v>
      </c>
    </row>
    <row r="149" spans="1:13" x14ac:dyDescent="0.25">
      <c r="A149" s="16" t="s">
        <v>1584</v>
      </c>
      <c r="B149" t="str">
        <f>VLOOKUP($A149,'UES Measure List Oct 2026'!$A$3:$AR$2210,B$1,FALSE)</f>
        <v>Heating Zone 2</v>
      </c>
      <c r="C149" t="str">
        <f>VLOOKUP($A149,'UES Measure List Oct 2026'!$A$3:$AR$2210,C$1,FALSE)</f>
        <v>All Cooling Zones</v>
      </c>
      <c r="D149" t="str">
        <f>VLOOKUP($A149,'UES Measure List Oct 2026'!$A$3:$AR$2210,D$1,FALSE)</f>
        <v>Commercial</v>
      </c>
      <c r="E149" t="str">
        <f>VLOOKUP($A149,'UES Measure List Oct 2026'!$A$3:$AR$2210,E$1,FALSE)</f>
        <v>HVAC</v>
      </c>
      <c r="F149" t="str">
        <f>VLOOKUP($A149,'UES Measure List Oct 2026'!$A$3:$AR$2210,F$1,FALSE)</f>
        <v>Envelope</v>
      </c>
      <c r="G149" t="str">
        <f>VLOOKUP($A149,'UES Measure List Oct 2026'!$A$3:$AR$2210,G$1,FALSE)</f>
        <v>Insulation</v>
      </c>
      <c r="H149">
        <f>VLOOKUP($A149,'UES Measure List Oct 2026'!$A$3:$AR$2210,H$1,FALSE)</f>
        <v>14.895283846892603</v>
      </c>
      <c r="I149">
        <f>VLOOKUP($A149,'UES Measure List Oct 2026'!$A$3:$AR$2210,I$1,FALSE)</f>
        <v>16.577247491381783</v>
      </c>
      <c r="J149">
        <f>VLOOKUP($A149,'UES Measure List Oct 2026'!$A$3:$AR$2210,J$1,FALSE)</f>
        <v>2.11</v>
      </c>
      <c r="K149">
        <f>VLOOKUP($A149,'UES Measure List Oct 2026'!$A$3:$AR$2210,K$1,FALSE)</f>
        <v>30</v>
      </c>
      <c r="L149" t="s">
        <v>4852</v>
      </c>
      <c r="M149">
        <f>INDEX('Results 2016$'!$B$3:$AT$352,MATCH(L149,'Results 2016$'!$A$3:$A$352,0),MATCH(K149,'Results 2016$'!$B$2:$AT$2,0))</f>
        <v>0.82859955794562512</v>
      </c>
    </row>
    <row r="150" spans="1:13" x14ac:dyDescent="0.25">
      <c r="A150" s="16" t="s">
        <v>1585</v>
      </c>
      <c r="B150" t="str">
        <f>VLOOKUP($A150,'UES Measure List Oct 2026'!$A$3:$AR$2210,B$1,FALSE)</f>
        <v>Heating Zone 3</v>
      </c>
      <c r="C150" t="str">
        <f>VLOOKUP($A150,'UES Measure List Oct 2026'!$A$3:$AR$2210,C$1,FALSE)</f>
        <v>All Cooling Zones</v>
      </c>
      <c r="D150" t="str">
        <f>VLOOKUP($A150,'UES Measure List Oct 2026'!$A$3:$AR$2210,D$1,FALSE)</f>
        <v>Commercial</v>
      </c>
      <c r="E150" t="str">
        <f>VLOOKUP($A150,'UES Measure List Oct 2026'!$A$3:$AR$2210,E$1,FALSE)</f>
        <v>HVAC</v>
      </c>
      <c r="F150" t="str">
        <f>VLOOKUP($A150,'UES Measure List Oct 2026'!$A$3:$AR$2210,F$1,FALSE)</f>
        <v>Envelope</v>
      </c>
      <c r="G150" t="str">
        <f>VLOOKUP($A150,'UES Measure List Oct 2026'!$A$3:$AR$2210,G$1,FALSE)</f>
        <v>Insulation</v>
      </c>
      <c r="H150">
        <f>VLOOKUP($A150,'UES Measure List Oct 2026'!$A$3:$AR$2210,H$1,FALSE)</f>
        <v>14.895283846892603</v>
      </c>
      <c r="I150">
        <f>VLOOKUP($A150,'UES Measure List Oct 2026'!$A$3:$AR$2210,I$1,FALSE)</f>
        <v>16.577247491381783</v>
      </c>
      <c r="J150">
        <f>VLOOKUP($A150,'UES Measure List Oct 2026'!$A$3:$AR$2210,J$1,FALSE)</f>
        <v>2.11</v>
      </c>
      <c r="K150">
        <f>VLOOKUP($A150,'UES Measure List Oct 2026'!$A$3:$AR$2210,K$1,FALSE)</f>
        <v>30</v>
      </c>
      <c r="L150" t="s">
        <v>4852</v>
      </c>
      <c r="M150">
        <f>INDEX('Results 2016$'!$B$3:$AT$352,MATCH(L150,'Results 2016$'!$A$3:$A$352,0),MATCH(K150,'Results 2016$'!$B$2:$AT$2,0))</f>
        <v>0.82859955794562512</v>
      </c>
    </row>
    <row r="151" spans="1:13" x14ac:dyDescent="0.25">
      <c r="A151" s="15" t="s">
        <v>1586</v>
      </c>
      <c r="B151" t="str">
        <f>VLOOKUP($A151,'UES Measure List Oct 2026'!$A$3:$AR$2210,B$1,FALSE)</f>
        <v>Heating Zone 1</v>
      </c>
      <c r="C151" t="str">
        <f>VLOOKUP($A151,'UES Measure List Oct 2026'!$A$3:$AR$2210,C$1,FALSE)</f>
        <v>All Cooling Zones</v>
      </c>
      <c r="D151" t="str">
        <f>VLOOKUP($A151,'UES Measure List Oct 2026'!$A$3:$AR$2210,D$1,FALSE)</f>
        <v>Commercial</v>
      </c>
      <c r="E151" t="str">
        <f>VLOOKUP($A151,'UES Measure List Oct 2026'!$A$3:$AR$2210,E$1,FALSE)</f>
        <v>HVAC</v>
      </c>
      <c r="F151" t="str">
        <f>VLOOKUP($A151,'UES Measure List Oct 2026'!$A$3:$AR$2210,F$1,FALSE)</f>
        <v>Envelope</v>
      </c>
      <c r="G151" t="str">
        <f>VLOOKUP($A151,'UES Measure List Oct 2026'!$A$3:$AR$2210,G$1,FALSE)</f>
        <v>Insulation</v>
      </c>
      <c r="H151">
        <f>VLOOKUP($A151,'UES Measure List Oct 2026'!$A$3:$AR$2210,H$1,FALSE)</f>
        <v>6.9669951555555558</v>
      </c>
      <c r="I151">
        <f>VLOOKUP($A151,'UES Measure List Oct 2026'!$A$3:$AR$2210,I$1,FALSE)</f>
        <v>7.7537027257789521</v>
      </c>
      <c r="J151">
        <f>VLOOKUP($A151,'UES Measure List Oct 2026'!$A$3:$AR$2210,J$1,FALSE)</f>
        <v>2.8</v>
      </c>
      <c r="K151">
        <f>VLOOKUP($A151,'UES Measure List Oct 2026'!$A$3:$AR$2210,K$1,FALSE)</f>
        <v>30</v>
      </c>
      <c r="L151" t="s">
        <v>4852</v>
      </c>
      <c r="M151">
        <f>INDEX('Results 2016$'!$B$3:$AT$352,MATCH(L151,'Results 2016$'!$A$3:$A$352,0),MATCH(K151,'Results 2016$'!$B$2:$AT$2,0))</f>
        <v>0.82859955794562512</v>
      </c>
    </row>
    <row r="152" spans="1:13" x14ac:dyDescent="0.25">
      <c r="A152" s="16" t="s">
        <v>1588</v>
      </c>
      <c r="B152" t="str">
        <f>VLOOKUP($A152,'UES Measure List Oct 2026'!$A$3:$AR$2210,B$1,FALSE)</f>
        <v>Heating Zone 2</v>
      </c>
      <c r="C152" t="str">
        <f>VLOOKUP($A152,'UES Measure List Oct 2026'!$A$3:$AR$2210,C$1,FALSE)</f>
        <v>All Cooling Zones</v>
      </c>
      <c r="D152" t="str">
        <f>VLOOKUP($A152,'UES Measure List Oct 2026'!$A$3:$AR$2210,D$1,FALSE)</f>
        <v>Commercial</v>
      </c>
      <c r="E152" t="str">
        <f>VLOOKUP($A152,'UES Measure List Oct 2026'!$A$3:$AR$2210,E$1,FALSE)</f>
        <v>HVAC</v>
      </c>
      <c r="F152" t="str">
        <f>VLOOKUP($A152,'UES Measure List Oct 2026'!$A$3:$AR$2210,F$1,FALSE)</f>
        <v>Envelope</v>
      </c>
      <c r="G152" t="str">
        <f>VLOOKUP($A152,'UES Measure List Oct 2026'!$A$3:$AR$2210,G$1,FALSE)</f>
        <v>Insulation</v>
      </c>
      <c r="H152">
        <f>VLOOKUP($A152,'UES Measure List Oct 2026'!$A$3:$AR$2210,H$1,FALSE)</f>
        <v>19.000696840183188</v>
      </c>
      <c r="I152">
        <f>VLOOKUP($A152,'UES Measure List Oct 2026'!$A$3:$AR$2210,I$1,FALSE)</f>
        <v>21.146240465510989</v>
      </c>
      <c r="J152">
        <f>VLOOKUP($A152,'UES Measure List Oct 2026'!$A$3:$AR$2210,J$1,FALSE)</f>
        <v>2.11</v>
      </c>
      <c r="K152">
        <f>VLOOKUP($A152,'UES Measure List Oct 2026'!$A$3:$AR$2210,K$1,FALSE)</f>
        <v>30</v>
      </c>
      <c r="L152" t="s">
        <v>4852</v>
      </c>
      <c r="M152">
        <f>INDEX('Results 2016$'!$B$3:$AT$352,MATCH(L152,'Results 2016$'!$A$3:$A$352,0),MATCH(K152,'Results 2016$'!$B$2:$AT$2,0))</f>
        <v>0.82859955794562512</v>
      </c>
    </row>
    <row r="153" spans="1:13" x14ac:dyDescent="0.25">
      <c r="A153" s="16" t="s">
        <v>1589</v>
      </c>
      <c r="B153" t="str">
        <f>VLOOKUP($A153,'UES Measure List Oct 2026'!$A$3:$AR$2210,B$1,FALSE)</f>
        <v>Heating Zone 3</v>
      </c>
      <c r="C153" t="str">
        <f>VLOOKUP($A153,'UES Measure List Oct 2026'!$A$3:$AR$2210,C$1,FALSE)</f>
        <v>All Cooling Zones</v>
      </c>
      <c r="D153" t="str">
        <f>VLOOKUP($A153,'UES Measure List Oct 2026'!$A$3:$AR$2210,D$1,FALSE)</f>
        <v>Commercial</v>
      </c>
      <c r="E153" t="str">
        <f>VLOOKUP($A153,'UES Measure List Oct 2026'!$A$3:$AR$2210,E$1,FALSE)</f>
        <v>HVAC</v>
      </c>
      <c r="F153" t="str">
        <f>VLOOKUP($A153,'UES Measure List Oct 2026'!$A$3:$AR$2210,F$1,FALSE)</f>
        <v>Envelope</v>
      </c>
      <c r="G153" t="str">
        <f>VLOOKUP($A153,'UES Measure List Oct 2026'!$A$3:$AR$2210,G$1,FALSE)</f>
        <v>Insulation</v>
      </c>
      <c r="H153">
        <f>VLOOKUP($A153,'UES Measure List Oct 2026'!$A$3:$AR$2210,H$1,FALSE)</f>
        <v>19.000696840183188</v>
      </c>
      <c r="I153">
        <f>VLOOKUP($A153,'UES Measure List Oct 2026'!$A$3:$AR$2210,I$1,FALSE)</f>
        <v>21.146240465510989</v>
      </c>
      <c r="J153">
        <f>VLOOKUP($A153,'UES Measure List Oct 2026'!$A$3:$AR$2210,J$1,FALSE)</f>
        <v>2.11</v>
      </c>
      <c r="K153">
        <f>VLOOKUP($A153,'UES Measure List Oct 2026'!$A$3:$AR$2210,K$1,FALSE)</f>
        <v>30</v>
      </c>
      <c r="L153" t="s">
        <v>4852</v>
      </c>
      <c r="M153">
        <f>INDEX('Results 2016$'!$B$3:$AT$352,MATCH(L153,'Results 2016$'!$A$3:$A$352,0),MATCH(K153,'Results 2016$'!$B$2:$AT$2,0))</f>
        <v>0.82859955794562512</v>
      </c>
    </row>
    <row r="154" spans="1:13" x14ac:dyDescent="0.25">
      <c r="A154" s="15" t="s">
        <v>1590</v>
      </c>
      <c r="B154" t="str">
        <f>VLOOKUP($A154,'UES Measure List Oct 2026'!$A$3:$AR$2210,B$1,FALSE)</f>
        <v>Heating Zone 1</v>
      </c>
      <c r="C154" t="str">
        <f>VLOOKUP($A154,'UES Measure List Oct 2026'!$A$3:$AR$2210,C$1,FALSE)</f>
        <v>All Cooling Zones</v>
      </c>
      <c r="D154" t="str">
        <f>VLOOKUP($A154,'UES Measure List Oct 2026'!$A$3:$AR$2210,D$1,FALSE)</f>
        <v>Commercial</v>
      </c>
      <c r="E154" t="str">
        <f>VLOOKUP($A154,'UES Measure List Oct 2026'!$A$3:$AR$2210,E$1,FALSE)</f>
        <v>HVAC</v>
      </c>
      <c r="F154" t="str">
        <f>VLOOKUP($A154,'UES Measure List Oct 2026'!$A$3:$AR$2210,F$1,FALSE)</f>
        <v>Envelope</v>
      </c>
      <c r="G154" t="str">
        <f>VLOOKUP($A154,'UES Measure List Oct 2026'!$A$3:$AR$2210,G$1,FALSE)</f>
        <v>Insulation</v>
      </c>
      <c r="H154">
        <f>VLOOKUP($A154,'UES Measure List Oct 2026'!$A$3:$AR$2210,H$1,FALSE)</f>
        <v>3.14</v>
      </c>
      <c r="I154">
        <f>VLOOKUP($A154,'UES Measure List Oct 2026'!$A$3:$AR$2210,I$1,FALSE)</f>
        <v>3.52</v>
      </c>
      <c r="J154">
        <f>VLOOKUP($A154,'UES Measure List Oct 2026'!$A$3:$AR$2210,J$1,FALSE)</f>
        <v>1.67</v>
      </c>
      <c r="K154">
        <f>VLOOKUP($A154,'UES Measure List Oct 2026'!$A$3:$AR$2210,K$1,FALSE)</f>
        <v>30</v>
      </c>
      <c r="L154" s="71" t="s">
        <v>4830</v>
      </c>
      <c r="M154">
        <f>INDEX('Results 2016$'!$B$3:$AT$352,MATCH(L154,'Results 2016$'!$A$3:$A$352,0),MATCH(K154,'Results 2016$'!$B$2:$AT$2,0))</f>
        <v>0.86483869892226928</v>
      </c>
    </row>
    <row r="155" spans="1:13" x14ac:dyDescent="0.25">
      <c r="A155" s="15" t="s">
        <v>1593</v>
      </c>
      <c r="B155" t="str">
        <f>VLOOKUP($A155,'UES Measure List Oct 2026'!$A$3:$AR$2210,B$1,FALSE)</f>
        <v>Heating Zone 1</v>
      </c>
      <c r="C155" t="str">
        <f>VLOOKUP($A155,'UES Measure List Oct 2026'!$A$3:$AR$2210,C$1,FALSE)</f>
        <v>All Cooling Zones</v>
      </c>
      <c r="D155" t="str">
        <f>VLOOKUP($A155,'UES Measure List Oct 2026'!$A$3:$AR$2210,D$1,FALSE)</f>
        <v>Commercial</v>
      </c>
      <c r="E155" t="str">
        <f>VLOOKUP($A155,'UES Measure List Oct 2026'!$A$3:$AR$2210,E$1,FALSE)</f>
        <v>HVAC</v>
      </c>
      <c r="F155" t="str">
        <f>VLOOKUP($A155,'UES Measure List Oct 2026'!$A$3:$AR$2210,F$1,FALSE)</f>
        <v>Envelope</v>
      </c>
      <c r="G155" t="str">
        <f>VLOOKUP($A155,'UES Measure List Oct 2026'!$A$3:$AR$2210,G$1,FALSE)</f>
        <v>Insulation</v>
      </c>
      <c r="H155">
        <f>VLOOKUP($A155,'UES Measure List Oct 2026'!$A$3:$AR$2210,H$1,FALSE)</f>
        <v>3.53</v>
      </c>
      <c r="I155">
        <f>VLOOKUP($A155,'UES Measure List Oct 2026'!$A$3:$AR$2210,I$1,FALSE)</f>
        <v>3.95</v>
      </c>
      <c r="J155">
        <f>VLOOKUP($A155,'UES Measure List Oct 2026'!$A$3:$AR$2210,J$1,FALSE)</f>
        <v>1.85</v>
      </c>
      <c r="K155">
        <f>VLOOKUP($A155,'UES Measure List Oct 2026'!$A$3:$AR$2210,K$1,FALSE)</f>
        <v>30</v>
      </c>
      <c r="L155" s="71" t="s">
        <v>4830</v>
      </c>
      <c r="M155">
        <f>INDEX('Results 2016$'!$B$3:$AT$352,MATCH(L155,'Results 2016$'!$A$3:$A$352,0),MATCH(K155,'Results 2016$'!$B$2:$AT$2,0))</f>
        <v>0.86483869892226928</v>
      </c>
    </row>
    <row r="156" spans="1:13" x14ac:dyDescent="0.25">
      <c r="A156" s="15" t="s">
        <v>1595</v>
      </c>
      <c r="B156" t="str">
        <f>VLOOKUP($A156,'UES Measure List Oct 2026'!$A$3:$AR$2210,B$1,FALSE)</f>
        <v>Heating Zone 1</v>
      </c>
      <c r="C156" t="str">
        <f>VLOOKUP($A156,'UES Measure List Oct 2026'!$A$3:$AR$2210,C$1,FALSE)</f>
        <v>All Cooling Zones</v>
      </c>
      <c r="D156" t="str">
        <f>VLOOKUP($A156,'UES Measure List Oct 2026'!$A$3:$AR$2210,D$1,FALSE)</f>
        <v>Commercial</v>
      </c>
      <c r="E156" t="str">
        <f>VLOOKUP($A156,'UES Measure List Oct 2026'!$A$3:$AR$2210,E$1,FALSE)</f>
        <v>HVAC</v>
      </c>
      <c r="F156" t="str">
        <f>VLOOKUP($A156,'UES Measure List Oct 2026'!$A$3:$AR$2210,F$1,FALSE)</f>
        <v>Envelope</v>
      </c>
      <c r="G156" t="str">
        <f>VLOOKUP($A156,'UES Measure List Oct 2026'!$A$3:$AR$2210,G$1,FALSE)</f>
        <v>Insulation</v>
      </c>
      <c r="H156">
        <f>VLOOKUP($A156,'UES Measure List Oct 2026'!$A$3:$AR$2210,H$1,FALSE)</f>
        <v>4.08</v>
      </c>
      <c r="I156">
        <f>VLOOKUP($A156,'UES Measure List Oct 2026'!$A$3:$AR$2210,I$1,FALSE)</f>
        <v>4.5599999999999996</v>
      </c>
      <c r="J156">
        <f>VLOOKUP($A156,'UES Measure List Oct 2026'!$A$3:$AR$2210,J$1,FALSE)</f>
        <v>1.67</v>
      </c>
      <c r="K156">
        <f>VLOOKUP($A156,'UES Measure List Oct 2026'!$A$3:$AR$2210,K$1,FALSE)</f>
        <v>30</v>
      </c>
      <c r="L156" s="71" t="s">
        <v>4830</v>
      </c>
      <c r="M156">
        <f>INDEX('Results 2016$'!$B$3:$AT$352,MATCH(L156,'Results 2016$'!$A$3:$A$352,0),MATCH(K156,'Results 2016$'!$B$2:$AT$2,0))</f>
        <v>0.86483869892226928</v>
      </c>
    </row>
    <row r="157" spans="1:13" x14ac:dyDescent="0.25">
      <c r="A157" s="15" t="s">
        <v>1597</v>
      </c>
      <c r="B157" t="str">
        <f>VLOOKUP($A157,'UES Measure List Oct 2026'!$A$3:$AR$2210,B$1,FALSE)</f>
        <v>Heating Zone 1</v>
      </c>
      <c r="C157" t="str">
        <f>VLOOKUP($A157,'UES Measure List Oct 2026'!$A$3:$AR$2210,C$1,FALSE)</f>
        <v>All Cooling Zones</v>
      </c>
      <c r="D157" t="str">
        <f>VLOOKUP($A157,'UES Measure List Oct 2026'!$A$3:$AR$2210,D$1,FALSE)</f>
        <v>Commercial</v>
      </c>
      <c r="E157" t="str">
        <f>VLOOKUP($A157,'UES Measure List Oct 2026'!$A$3:$AR$2210,E$1,FALSE)</f>
        <v>HVAC</v>
      </c>
      <c r="F157" t="str">
        <f>VLOOKUP($A157,'UES Measure List Oct 2026'!$A$3:$AR$2210,F$1,FALSE)</f>
        <v>Envelope</v>
      </c>
      <c r="G157" t="str">
        <f>VLOOKUP($A157,'UES Measure List Oct 2026'!$A$3:$AR$2210,G$1,FALSE)</f>
        <v>Insulation</v>
      </c>
      <c r="H157">
        <f>VLOOKUP($A157,'UES Measure List Oct 2026'!$A$3:$AR$2210,H$1,FALSE)</f>
        <v>4.58</v>
      </c>
      <c r="I157">
        <f>VLOOKUP($A157,'UES Measure List Oct 2026'!$A$3:$AR$2210,I$1,FALSE)</f>
        <v>5.13</v>
      </c>
      <c r="J157">
        <f>VLOOKUP($A157,'UES Measure List Oct 2026'!$A$3:$AR$2210,J$1,FALSE)</f>
        <v>1.85</v>
      </c>
      <c r="K157">
        <f>VLOOKUP($A157,'UES Measure List Oct 2026'!$A$3:$AR$2210,K$1,FALSE)</f>
        <v>30</v>
      </c>
      <c r="L157" s="71" t="s">
        <v>4830</v>
      </c>
      <c r="M157">
        <f>INDEX('Results 2016$'!$B$3:$AT$352,MATCH(L157,'Results 2016$'!$A$3:$A$352,0),MATCH(K157,'Results 2016$'!$B$2:$AT$2,0))</f>
        <v>0.86483869892226928</v>
      </c>
    </row>
    <row r="158" spans="1:13" x14ac:dyDescent="0.25">
      <c r="A158" s="16" t="s">
        <v>1599</v>
      </c>
      <c r="B158" t="str">
        <f>VLOOKUP($A158,'UES Measure List Oct 2026'!$A$3:$AR$2210,B$1,FALSE)</f>
        <v>Heating Zone 2</v>
      </c>
      <c r="C158" t="str">
        <f>VLOOKUP($A158,'UES Measure List Oct 2026'!$A$3:$AR$2210,C$1,FALSE)</f>
        <v>All Cooling Zones</v>
      </c>
      <c r="D158" t="str">
        <f>VLOOKUP($A158,'UES Measure List Oct 2026'!$A$3:$AR$2210,D$1,FALSE)</f>
        <v>Commercial</v>
      </c>
      <c r="E158" t="str">
        <f>VLOOKUP($A158,'UES Measure List Oct 2026'!$A$3:$AR$2210,E$1,FALSE)</f>
        <v>HVAC</v>
      </c>
      <c r="F158" t="str">
        <f>VLOOKUP($A158,'UES Measure List Oct 2026'!$A$3:$AR$2210,F$1,FALSE)</f>
        <v>Envelope</v>
      </c>
      <c r="G158" t="str">
        <f>VLOOKUP($A158,'UES Measure List Oct 2026'!$A$3:$AR$2210,G$1,FALSE)</f>
        <v>Insulation</v>
      </c>
      <c r="H158">
        <f>VLOOKUP($A158,'UES Measure List Oct 2026'!$A$3:$AR$2210,H$1,FALSE)</f>
        <v>4.5762999999999998</v>
      </c>
      <c r="I158">
        <f>VLOOKUP($A158,'UES Measure List Oct 2026'!$A$3:$AR$2210,I$1,FALSE)</f>
        <v>5.1224583504977854</v>
      </c>
      <c r="J158">
        <f>VLOOKUP($A158,'UES Measure List Oct 2026'!$A$3:$AR$2210,J$1,FALSE)</f>
        <v>2.11</v>
      </c>
      <c r="K158">
        <f>VLOOKUP($A158,'UES Measure List Oct 2026'!$A$3:$AR$2210,K$1,FALSE)</f>
        <v>30</v>
      </c>
      <c r="L158" s="71" t="s">
        <v>4830</v>
      </c>
      <c r="M158">
        <f>INDEX('Results 2016$'!$B$3:$AT$352,MATCH(L158,'Results 2016$'!$A$3:$A$352,0),MATCH(K158,'Results 2016$'!$B$2:$AT$2,0))</f>
        <v>0.86483869892226928</v>
      </c>
    </row>
    <row r="159" spans="1:13" x14ac:dyDescent="0.25">
      <c r="A159" s="16" t="s">
        <v>1601</v>
      </c>
      <c r="B159" t="str">
        <f>VLOOKUP($A159,'UES Measure List Oct 2026'!$A$3:$AR$2210,B$1,FALSE)</f>
        <v>Heating Zone 2</v>
      </c>
      <c r="C159" t="str">
        <f>VLOOKUP($A159,'UES Measure List Oct 2026'!$A$3:$AR$2210,C$1,FALSE)</f>
        <v>All Cooling Zones</v>
      </c>
      <c r="D159" t="str">
        <f>VLOOKUP($A159,'UES Measure List Oct 2026'!$A$3:$AR$2210,D$1,FALSE)</f>
        <v>Commercial</v>
      </c>
      <c r="E159" t="str">
        <f>VLOOKUP($A159,'UES Measure List Oct 2026'!$A$3:$AR$2210,E$1,FALSE)</f>
        <v>HVAC</v>
      </c>
      <c r="F159" t="str">
        <f>VLOOKUP($A159,'UES Measure List Oct 2026'!$A$3:$AR$2210,F$1,FALSE)</f>
        <v>Envelope</v>
      </c>
      <c r="G159" t="str">
        <f>VLOOKUP($A159,'UES Measure List Oct 2026'!$A$3:$AR$2210,G$1,FALSE)</f>
        <v>Insulation</v>
      </c>
      <c r="H159">
        <f>VLOOKUP($A159,'UES Measure List Oct 2026'!$A$3:$AR$2210,H$1,FALSE)</f>
        <v>5.1560000000000006</v>
      </c>
      <c r="I159">
        <f>VLOOKUP($A159,'UES Measure List Oct 2026'!$A$3:$AR$2210,I$1,FALSE)</f>
        <v>5.7713426250828368</v>
      </c>
      <c r="J159">
        <f>VLOOKUP($A159,'UES Measure List Oct 2026'!$A$3:$AR$2210,J$1,FALSE)</f>
        <v>2.11</v>
      </c>
      <c r="K159">
        <f>VLOOKUP($A159,'UES Measure List Oct 2026'!$A$3:$AR$2210,K$1,FALSE)</f>
        <v>30</v>
      </c>
      <c r="L159" s="71" t="s">
        <v>4830</v>
      </c>
      <c r="M159">
        <f>INDEX('Results 2016$'!$B$3:$AT$352,MATCH(L159,'Results 2016$'!$A$3:$A$352,0),MATCH(K159,'Results 2016$'!$B$2:$AT$2,0))</f>
        <v>0.86483869892226928</v>
      </c>
    </row>
    <row r="160" spans="1:13" x14ac:dyDescent="0.25">
      <c r="A160" s="16" t="s">
        <v>1602</v>
      </c>
      <c r="B160" t="str">
        <f>VLOOKUP($A160,'UES Measure List Oct 2026'!$A$3:$AR$2210,B$1,FALSE)</f>
        <v>Heating Zone 2</v>
      </c>
      <c r="C160" t="str">
        <f>VLOOKUP($A160,'UES Measure List Oct 2026'!$A$3:$AR$2210,C$1,FALSE)</f>
        <v>All Cooling Zones</v>
      </c>
      <c r="D160" t="str">
        <f>VLOOKUP($A160,'UES Measure List Oct 2026'!$A$3:$AR$2210,D$1,FALSE)</f>
        <v>Commercial</v>
      </c>
      <c r="E160" t="str">
        <f>VLOOKUP($A160,'UES Measure List Oct 2026'!$A$3:$AR$2210,E$1,FALSE)</f>
        <v>HVAC</v>
      </c>
      <c r="F160" t="str">
        <f>VLOOKUP($A160,'UES Measure List Oct 2026'!$A$3:$AR$2210,F$1,FALSE)</f>
        <v>Envelope</v>
      </c>
      <c r="G160" t="str">
        <f>VLOOKUP($A160,'UES Measure List Oct 2026'!$A$3:$AR$2210,G$1,FALSE)</f>
        <v>Insulation</v>
      </c>
      <c r="H160">
        <f>VLOOKUP($A160,'UES Measure List Oct 2026'!$A$3:$AR$2210,H$1,FALSE)</f>
        <v>5.7759999999999998</v>
      </c>
      <c r="I160">
        <f>VLOOKUP($A160,'UES Measure List Oct 2026'!$A$3:$AR$2210,I$1,FALSE)</f>
        <v>6.4653365016443871</v>
      </c>
      <c r="J160">
        <f>VLOOKUP($A160,'UES Measure List Oct 2026'!$A$3:$AR$2210,J$1,FALSE)</f>
        <v>2.11</v>
      </c>
      <c r="K160">
        <f>VLOOKUP($A160,'UES Measure List Oct 2026'!$A$3:$AR$2210,K$1,FALSE)</f>
        <v>30</v>
      </c>
      <c r="L160" s="71" t="s">
        <v>4830</v>
      </c>
      <c r="M160">
        <f>INDEX('Results 2016$'!$B$3:$AT$352,MATCH(L160,'Results 2016$'!$A$3:$A$352,0),MATCH(K160,'Results 2016$'!$B$2:$AT$2,0))</f>
        <v>0.86483869892226928</v>
      </c>
    </row>
    <row r="161" spans="1:13" x14ac:dyDescent="0.25">
      <c r="A161" s="16" t="s">
        <v>1603</v>
      </c>
      <c r="B161" t="str">
        <f>VLOOKUP($A161,'UES Measure List Oct 2026'!$A$3:$AR$2210,B$1,FALSE)</f>
        <v>Heating Zone 2</v>
      </c>
      <c r="C161" t="str">
        <f>VLOOKUP($A161,'UES Measure List Oct 2026'!$A$3:$AR$2210,C$1,FALSE)</f>
        <v>All Cooling Zones</v>
      </c>
      <c r="D161" t="str">
        <f>VLOOKUP($A161,'UES Measure List Oct 2026'!$A$3:$AR$2210,D$1,FALSE)</f>
        <v>Commercial</v>
      </c>
      <c r="E161" t="str">
        <f>VLOOKUP($A161,'UES Measure List Oct 2026'!$A$3:$AR$2210,E$1,FALSE)</f>
        <v>HVAC</v>
      </c>
      <c r="F161" t="str">
        <f>VLOOKUP($A161,'UES Measure List Oct 2026'!$A$3:$AR$2210,F$1,FALSE)</f>
        <v>Envelope</v>
      </c>
      <c r="G161" t="str">
        <f>VLOOKUP($A161,'UES Measure List Oct 2026'!$A$3:$AR$2210,G$1,FALSE)</f>
        <v>Insulation</v>
      </c>
      <c r="H161">
        <f>VLOOKUP($A161,'UES Measure List Oct 2026'!$A$3:$AR$2210,H$1,FALSE)</f>
        <v>6.5084</v>
      </c>
      <c r="I161">
        <f>VLOOKUP($A161,'UES Measure List Oct 2026'!$A$3:$AR$2210,I$1,FALSE)</f>
        <v>7.2851447519567749</v>
      </c>
      <c r="J161">
        <f>VLOOKUP($A161,'UES Measure List Oct 2026'!$A$3:$AR$2210,J$1,FALSE)</f>
        <v>2.11</v>
      </c>
      <c r="K161">
        <f>VLOOKUP($A161,'UES Measure List Oct 2026'!$A$3:$AR$2210,K$1,FALSE)</f>
        <v>30</v>
      </c>
      <c r="L161" s="71" t="s">
        <v>4830</v>
      </c>
      <c r="M161">
        <f>INDEX('Results 2016$'!$B$3:$AT$352,MATCH(L161,'Results 2016$'!$A$3:$A$352,0),MATCH(K161,'Results 2016$'!$B$2:$AT$2,0))</f>
        <v>0.86483869892226928</v>
      </c>
    </row>
    <row r="162" spans="1:13" x14ac:dyDescent="0.25">
      <c r="A162" s="16" t="s">
        <v>1604</v>
      </c>
      <c r="B162" t="str">
        <f>VLOOKUP($A162,'UES Measure List Oct 2026'!$A$3:$AR$2210,B$1,FALSE)</f>
        <v>Heating Zone 3</v>
      </c>
      <c r="C162" t="str">
        <f>VLOOKUP($A162,'UES Measure List Oct 2026'!$A$3:$AR$2210,C$1,FALSE)</f>
        <v>All Cooling Zones</v>
      </c>
      <c r="D162" t="str">
        <f>VLOOKUP($A162,'UES Measure List Oct 2026'!$A$3:$AR$2210,D$1,FALSE)</f>
        <v>Commercial</v>
      </c>
      <c r="E162" t="str">
        <f>VLOOKUP($A162,'UES Measure List Oct 2026'!$A$3:$AR$2210,E$1,FALSE)</f>
        <v>HVAC</v>
      </c>
      <c r="F162" t="str">
        <f>VLOOKUP($A162,'UES Measure List Oct 2026'!$A$3:$AR$2210,F$1,FALSE)</f>
        <v>Envelope</v>
      </c>
      <c r="G162" t="str">
        <f>VLOOKUP($A162,'UES Measure List Oct 2026'!$A$3:$AR$2210,G$1,FALSE)</f>
        <v>Insulation</v>
      </c>
      <c r="H162">
        <f>VLOOKUP($A162,'UES Measure List Oct 2026'!$A$3:$AR$2210,H$1,FALSE)</f>
        <v>4.5762999999999998</v>
      </c>
      <c r="I162">
        <f>VLOOKUP($A162,'UES Measure List Oct 2026'!$A$3:$AR$2210,I$1,FALSE)</f>
        <v>5.1224583504977854</v>
      </c>
      <c r="J162">
        <f>VLOOKUP($A162,'UES Measure List Oct 2026'!$A$3:$AR$2210,J$1,FALSE)</f>
        <v>2.11</v>
      </c>
      <c r="K162">
        <f>VLOOKUP($A162,'UES Measure List Oct 2026'!$A$3:$AR$2210,K$1,FALSE)</f>
        <v>30</v>
      </c>
      <c r="L162" s="71" t="s">
        <v>4830</v>
      </c>
      <c r="M162">
        <f>INDEX('Results 2016$'!$B$3:$AT$352,MATCH(L162,'Results 2016$'!$A$3:$A$352,0),MATCH(K162,'Results 2016$'!$B$2:$AT$2,0))</f>
        <v>0.86483869892226928</v>
      </c>
    </row>
    <row r="163" spans="1:13" x14ac:dyDescent="0.25">
      <c r="A163" s="16" t="s">
        <v>1605</v>
      </c>
      <c r="B163" t="str">
        <f>VLOOKUP($A163,'UES Measure List Oct 2026'!$A$3:$AR$2210,B$1,FALSE)</f>
        <v>Heating Zone 3</v>
      </c>
      <c r="C163" t="str">
        <f>VLOOKUP($A163,'UES Measure List Oct 2026'!$A$3:$AR$2210,C$1,FALSE)</f>
        <v>All Cooling Zones</v>
      </c>
      <c r="D163" t="str">
        <f>VLOOKUP($A163,'UES Measure List Oct 2026'!$A$3:$AR$2210,D$1,FALSE)</f>
        <v>Commercial</v>
      </c>
      <c r="E163" t="str">
        <f>VLOOKUP($A163,'UES Measure List Oct 2026'!$A$3:$AR$2210,E$1,FALSE)</f>
        <v>HVAC</v>
      </c>
      <c r="F163" t="str">
        <f>VLOOKUP($A163,'UES Measure List Oct 2026'!$A$3:$AR$2210,F$1,FALSE)</f>
        <v>Envelope</v>
      </c>
      <c r="G163" t="str">
        <f>VLOOKUP($A163,'UES Measure List Oct 2026'!$A$3:$AR$2210,G$1,FALSE)</f>
        <v>Insulation</v>
      </c>
      <c r="H163">
        <f>VLOOKUP($A163,'UES Measure List Oct 2026'!$A$3:$AR$2210,H$1,FALSE)</f>
        <v>5.1560000000000006</v>
      </c>
      <c r="I163">
        <f>VLOOKUP($A163,'UES Measure List Oct 2026'!$A$3:$AR$2210,I$1,FALSE)</f>
        <v>5.7713426250828368</v>
      </c>
      <c r="J163">
        <f>VLOOKUP($A163,'UES Measure List Oct 2026'!$A$3:$AR$2210,J$1,FALSE)</f>
        <v>2.11</v>
      </c>
      <c r="K163">
        <f>VLOOKUP($A163,'UES Measure List Oct 2026'!$A$3:$AR$2210,K$1,FALSE)</f>
        <v>30</v>
      </c>
      <c r="L163" s="71" t="s">
        <v>4830</v>
      </c>
      <c r="M163">
        <f>INDEX('Results 2016$'!$B$3:$AT$352,MATCH(L163,'Results 2016$'!$A$3:$A$352,0),MATCH(K163,'Results 2016$'!$B$2:$AT$2,0))</f>
        <v>0.86483869892226928</v>
      </c>
    </row>
    <row r="164" spans="1:13" x14ac:dyDescent="0.25">
      <c r="A164" s="15" t="s">
        <v>1606</v>
      </c>
      <c r="B164" t="str">
        <f>VLOOKUP($A164,'UES Measure List Oct 2026'!$A$3:$AR$2210,B$1,FALSE)</f>
        <v>Heating Zone 3</v>
      </c>
      <c r="C164" t="str">
        <f>VLOOKUP($A164,'UES Measure List Oct 2026'!$A$3:$AR$2210,C$1,FALSE)</f>
        <v>All Cooling Zones</v>
      </c>
      <c r="D164" t="str">
        <f>VLOOKUP($A164,'UES Measure List Oct 2026'!$A$3:$AR$2210,D$1,FALSE)</f>
        <v>Commercial</v>
      </c>
      <c r="E164" t="str">
        <f>VLOOKUP($A164,'UES Measure List Oct 2026'!$A$3:$AR$2210,E$1,FALSE)</f>
        <v>HVAC</v>
      </c>
      <c r="F164" t="str">
        <f>VLOOKUP($A164,'UES Measure List Oct 2026'!$A$3:$AR$2210,F$1,FALSE)</f>
        <v>Envelope</v>
      </c>
      <c r="G164" t="str">
        <f>VLOOKUP($A164,'UES Measure List Oct 2026'!$A$3:$AR$2210,G$1,FALSE)</f>
        <v>Insulation</v>
      </c>
      <c r="H164">
        <f>VLOOKUP($A164,'UES Measure List Oct 2026'!$A$3:$AR$2210,H$1,FALSE)</f>
        <v>5.7759999999999998</v>
      </c>
      <c r="I164">
        <f>VLOOKUP($A164,'UES Measure List Oct 2026'!$A$3:$AR$2210,I$1,FALSE)</f>
        <v>6.4653365016443871</v>
      </c>
      <c r="J164">
        <f>VLOOKUP($A164,'UES Measure List Oct 2026'!$A$3:$AR$2210,J$1,FALSE)</f>
        <v>2.11</v>
      </c>
      <c r="K164">
        <f>VLOOKUP($A164,'UES Measure List Oct 2026'!$A$3:$AR$2210,K$1,FALSE)</f>
        <v>30</v>
      </c>
      <c r="L164" s="71" t="s">
        <v>4830</v>
      </c>
      <c r="M164">
        <f>INDEX('Results 2016$'!$B$3:$AT$352,MATCH(L164,'Results 2016$'!$A$3:$A$352,0),MATCH(K164,'Results 2016$'!$B$2:$AT$2,0))</f>
        <v>0.86483869892226928</v>
      </c>
    </row>
    <row r="165" spans="1:13" x14ac:dyDescent="0.25">
      <c r="A165" s="16" t="s">
        <v>1607</v>
      </c>
      <c r="B165" t="str">
        <f>VLOOKUP($A165,'UES Measure List Oct 2026'!$A$3:$AR$2210,B$1,FALSE)</f>
        <v>Heating Zone 3</v>
      </c>
      <c r="C165" t="str">
        <f>VLOOKUP($A165,'UES Measure List Oct 2026'!$A$3:$AR$2210,C$1,FALSE)</f>
        <v>All Cooling Zones</v>
      </c>
      <c r="D165" t="str">
        <f>VLOOKUP($A165,'UES Measure List Oct 2026'!$A$3:$AR$2210,D$1,FALSE)</f>
        <v>Commercial</v>
      </c>
      <c r="E165" t="str">
        <f>VLOOKUP($A165,'UES Measure List Oct 2026'!$A$3:$AR$2210,E$1,FALSE)</f>
        <v>HVAC</v>
      </c>
      <c r="F165" t="str">
        <f>VLOOKUP($A165,'UES Measure List Oct 2026'!$A$3:$AR$2210,F$1,FALSE)</f>
        <v>Envelope</v>
      </c>
      <c r="G165" t="str">
        <f>VLOOKUP($A165,'UES Measure List Oct 2026'!$A$3:$AR$2210,G$1,FALSE)</f>
        <v>Insulation</v>
      </c>
      <c r="H165">
        <f>VLOOKUP($A165,'UES Measure List Oct 2026'!$A$3:$AR$2210,H$1,FALSE)</f>
        <v>6.5084</v>
      </c>
      <c r="I165">
        <f>VLOOKUP($A165,'UES Measure List Oct 2026'!$A$3:$AR$2210,I$1,FALSE)</f>
        <v>7.2851447519567749</v>
      </c>
      <c r="J165">
        <f>VLOOKUP($A165,'UES Measure List Oct 2026'!$A$3:$AR$2210,J$1,FALSE)</f>
        <v>2.11</v>
      </c>
      <c r="K165">
        <f>VLOOKUP($A165,'UES Measure List Oct 2026'!$A$3:$AR$2210,K$1,FALSE)</f>
        <v>30</v>
      </c>
      <c r="L165" s="71" t="s">
        <v>4830</v>
      </c>
      <c r="M165">
        <f>INDEX('Results 2016$'!$B$3:$AT$352,MATCH(L165,'Results 2016$'!$A$3:$A$352,0),MATCH(K165,'Results 2016$'!$B$2:$AT$2,0))</f>
        <v>0.86483869892226928</v>
      </c>
    </row>
    <row r="166" spans="1:13" x14ac:dyDescent="0.25">
      <c r="A166" s="15" t="s">
        <v>1608</v>
      </c>
      <c r="B166" t="str">
        <f>VLOOKUP($A166,'UES Measure List Oct 2026'!$A$3:$AR$2210,B$1,FALSE)</f>
        <v>Heating Zone 1</v>
      </c>
      <c r="C166" t="str">
        <f>VLOOKUP($A166,'UES Measure List Oct 2026'!$A$3:$AR$2210,C$1,FALSE)</f>
        <v>All Cooling Zones</v>
      </c>
      <c r="D166" t="str">
        <f>VLOOKUP($A166,'UES Measure List Oct 2026'!$A$3:$AR$2210,D$1,FALSE)</f>
        <v>Commercial</v>
      </c>
      <c r="E166" t="str">
        <f>VLOOKUP($A166,'UES Measure List Oct 2026'!$A$3:$AR$2210,E$1,FALSE)</f>
        <v>HVAC</v>
      </c>
      <c r="F166" t="str">
        <f>VLOOKUP($A166,'UES Measure List Oct 2026'!$A$3:$AR$2210,F$1,FALSE)</f>
        <v>Envelope</v>
      </c>
      <c r="G166" t="str">
        <f>VLOOKUP($A166,'UES Measure List Oct 2026'!$A$3:$AR$2210,G$1,FALSE)</f>
        <v>Secondary Windows</v>
      </c>
      <c r="H166">
        <f>VLOOKUP($A166,'UES Measure List Oct 2026'!$A$3:$AR$2210,H$1,FALSE)</f>
        <v>7.4658957707109312</v>
      </c>
      <c r="I166">
        <f>VLOOKUP($A166,'UES Measure List Oct 2026'!$A$3:$AR$2210,I$1,FALSE)</f>
        <v>8.3830875317270213</v>
      </c>
      <c r="J166">
        <f>VLOOKUP($A166,'UES Measure List Oct 2026'!$A$3:$AR$2210,J$1,FALSE)</f>
        <v>34.979999999999997</v>
      </c>
      <c r="K166">
        <f>VLOOKUP($A166,'UES Measure List Oct 2026'!$A$3:$AR$2210,K$1,FALSE)</f>
        <v>30</v>
      </c>
      <c r="L166" t="s">
        <v>4926</v>
      </c>
      <c r="M166">
        <f>INDEX('Results 2016$'!$B$3:$AT$352,MATCH(L166,'Results 2016$'!$A$3:$A$352,0),MATCH(K166,'Results 2016$'!$B$2:$AT$2,0))</f>
        <v>0.9207388833476754</v>
      </c>
    </row>
    <row r="167" spans="1:13" x14ac:dyDescent="0.25">
      <c r="A167" s="15" t="s">
        <v>1613</v>
      </c>
      <c r="B167" t="str">
        <f>VLOOKUP($A167,'UES Measure List Oct 2026'!$A$3:$AR$2210,B$1,FALSE)</f>
        <v>Heating Zone 1</v>
      </c>
      <c r="C167" t="str">
        <f>VLOOKUP($A167,'UES Measure List Oct 2026'!$A$3:$AR$2210,C$1,FALSE)</f>
        <v>All Cooling Zones</v>
      </c>
      <c r="D167" t="str">
        <f>VLOOKUP($A167,'UES Measure List Oct 2026'!$A$3:$AR$2210,D$1,FALSE)</f>
        <v>Commercial</v>
      </c>
      <c r="E167" t="str">
        <f>VLOOKUP($A167,'UES Measure List Oct 2026'!$A$3:$AR$2210,E$1,FALSE)</f>
        <v>HVAC</v>
      </c>
      <c r="F167" t="str">
        <f>VLOOKUP($A167,'UES Measure List Oct 2026'!$A$3:$AR$2210,F$1,FALSE)</f>
        <v>Envelope</v>
      </c>
      <c r="G167" t="str">
        <f>VLOOKUP($A167,'UES Measure List Oct 2026'!$A$3:$AR$2210,G$1,FALSE)</f>
        <v>Secondary Windows</v>
      </c>
      <c r="H167">
        <f>VLOOKUP($A167,'UES Measure List Oct 2026'!$A$3:$AR$2210,H$1,FALSE)</f>
        <v>8.8909662694820195</v>
      </c>
      <c r="I167">
        <f>VLOOKUP($A167,'UES Measure List Oct 2026'!$A$3:$AR$2210,I$1,FALSE)</f>
        <v>9.9832291754058105</v>
      </c>
      <c r="J167">
        <f>VLOOKUP($A167,'UES Measure List Oct 2026'!$A$3:$AR$2210,J$1,FALSE)</f>
        <v>34.979999999999997</v>
      </c>
      <c r="K167">
        <f>VLOOKUP($A167,'UES Measure List Oct 2026'!$A$3:$AR$2210,K$1,FALSE)</f>
        <v>30</v>
      </c>
      <c r="L167" t="s">
        <v>4926</v>
      </c>
      <c r="M167">
        <f>INDEX('Results 2016$'!$B$3:$AT$352,MATCH(L167,'Results 2016$'!$A$3:$A$352,0),MATCH(K167,'Results 2016$'!$B$2:$AT$2,0))</f>
        <v>0.9207388833476754</v>
      </c>
    </row>
    <row r="168" spans="1:13" x14ac:dyDescent="0.25">
      <c r="A168" s="15" t="s">
        <v>1615</v>
      </c>
      <c r="B168" t="str">
        <f>VLOOKUP($A168,'UES Measure List Oct 2026'!$A$3:$AR$2210,B$1,FALSE)</f>
        <v>Heating Zone 2</v>
      </c>
      <c r="C168" t="str">
        <f>VLOOKUP($A168,'UES Measure List Oct 2026'!$A$3:$AR$2210,C$1,FALSE)</f>
        <v>All Cooling Zones</v>
      </c>
      <c r="D168" t="str">
        <f>VLOOKUP($A168,'UES Measure List Oct 2026'!$A$3:$AR$2210,D$1,FALSE)</f>
        <v>Commercial</v>
      </c>
      <c r="E168" t="str">
        <f>VLOOKUP($A168,'UES Measure List Oct 2026'!$A$3:$AR$2210,E$1,FALSE)</f>
        <v>HVAC</v>
      </c>
      <c r="F168" t="str">
        <f>VLOOKUP($A168,'UES Measure List Oct 2026'!$A$3:$AR$2210,F$1,FALSE)</f>
        <v>Envelope</v>
      </c>
      <c r="G168" t="str">
        <f>VLOOKUP($A168,'UES Measure List Oct 2026'!$A$3:$AR$2210,G$1,FALSE)</f>
        <v>Secondary Windows</v>
      </c>
      <c r="H168">
        <f>VLOOKUP($A168,'UES Measure List Oct 2026'!$A$3:$AR$2210,H$1,FALSE)</f>
        <v>10.342858519411788</v>
      </c>
      <c r="I168">
        <f>VLOOKUP($A168,'UES Measure List Oct 2026'!$A$3:$AR$2210,I$1,FALSE)</f>
        <v>11.613487645601186</v>
      </c>
      <c r="J168">
        <f>VLOOKUP($A168,'UES Measure List Oct 2026'!$A$3:$AR$2210,J$1,FALSE)</f>
        <v>34.979999999999997</v>
      </c>
      <c r="K168">
        <f>VLOOKUP($A168,'UES Measure List Oct 2026'!$A$3:$AR$2210,K$1,FALSE)</f>
        <v>30</v>
      </c>
      <c r="L168" t="s">
        <v>4926</v>
      </c>
      <c r="M168">
        <f>INDEX('Results 2016$'!$B$3:$AT$352,MATCH(L168,'Results 2016$'!$A$3:$A$352,0),MATCH(K168,'Results 2016$'!$B$2:$AT$2,0))</f>
        <v>0.9207388833476754</v>
      </c>
    </row>
    <row r="169" spans="1:13" x14ac:dyDescent="0.25">
      <c r="A169" s="15" t="s">
        <v>1616</v>
      </c>
      <c r="B169" t="str">
        <f>VLOOKUP($A169,'UES Measure List Oct 2026'!$A$3:$AR$2210,B$1,FALSE)</f>
        <v>Heating Zone 2</v>
      </c>
      <c r="C169" t="str">
        <f>VLOOKUP($A169,'UES Measure List Oct 2026'!$A$3:$AR$2210,C$1,FALSE)</f>
        <v>All Cooling Zones</v>
      </c>
      <c r="D169" t="str">
        <f>VLOOKUP($A169,'UES Measure List Oct 2026'!$A$3:$AR$2210,D$1,FALSE)</f>
        <v>Commercial</v>
      </c>
      <c r="E169" t="str">
        <f>VLOOKUP($A169,'UES Measure List Oct 2026'!$A$3:$AR$2210,E$1,FALSE)</f>
        <v>HVAC</v>
      </c>
      <c r="F169" t="str">
        <f>VLOOKUP($A169,'UES Measure List Oct 2026'!$A$3:$AR$2210,F$1,FALSE)</f>
        <v>Envelope</v>
      </c>
      <c r="G169" t="str">
        <f>VLOOKUP($A169,'UES Measure List Oct 2026'!$A$3:$AR$2210,G$1,FALSE)</f>
        <v>Secondary Windows</v>
      </c>
      <c r="H169">
        <f>VLOOKUP($A169,'UES Measure List Oct 2026'!$A$3:$AR$2210,H$1,FALSE)</f>
        <v>4.5266896809109056</v>
      </c>
      <c r="I169">
        <f>VLOOKUP($A169,'UES Measure List Oct 2026'!$A$3:$AR$2210,I$1,FALSE)</f>
        <v>5.0827974283959305</v>
      </c>
      <c r="J169">
        <f>VLOOKUP($A169,'UES Measure List Oct 2026'!$A$3:$AR$2210,J$1,FALSE)</f>
        <v>34.979999999999997</v>
      </c>
      <c r="K169">
        <f>VLOOKUP($A169,'UES Measure List Oct 2026'!$A$3:$AR$2210,K$1,FALSE)</f>
        <v>30</v>
      </c>
      <c r="L169" t="s">
        <v>4926</v>
      </c>
      <c r="M169">
        <f>INDEX('Results 2016$'!$B$3:$AT$352,MATCH(L169,'Results 2016$'!$A$3:$A$352,0),MATCH(K169,'Results 2016$'!$B$2:$AT$2,0))</f>
        <v>0.9207388833476754</v>
      </c>
    </row>
    <row r="170" spans="1:13" x14ac:dyDescent="0.25">
      <c r="A170" s="15" t="s">
        <v>1617</v>
      </c>
      <c r="B170" t="str">
        <f>VLOOKUP($A170,'UES Measure List Oct 2026'!$A$3:$AR$2210,B$1,FALSE)</f>
        <v>Heating Zone 3</v>
      </c>
      <c r="C170" t="str">
        <f>VLOOKUP($A170,'UES Measure List Oct 2026'!$A$3:$AR$2210,C$1,FALSE)</f>
        <v>All Cooling Zones</v>
      </c>
      <c r="D170" t="str">
        <f>VLOOKUP($A170,'UES Measure List Oct 2026'!$A$3:$AR$2210,D$1,FALSE)</f>
        <v>Commercial</v>
      </c>
      <c r="E170" t="str">
        <f>VLOOKUP($A170,'UES Measure List Oct 2026'!$A$3:$AR$2210,E$1,FALSE)</f>
        <v>HVAC</v>
      </c>
      <c r="F170" t="str">
        <f>VLOOKUP($A170,'UES Measure List Oct 2026'!$A$3:$AR$2210,F$1,FALSE)</f>
        <v>Envelope</v>
      </c>
      <c r="G170" t="str">
        <f>VLOOKUP($A170,'UES Measure List Oct 2026'!$A$3:$AR$2210,G$1,FALSE)</f>
        <v>Secondary Windows</v>
      </c>
      <c r="H170">
        <f>VLOOKUP($A170,'UES Measure List Oct 2026'!$A$3:$AR$2210,H$1,FALSE)</f>
        <v>5.7745043897952364</v>
      </c>
      <c r="I170">
        <f>VLOOKUP($A170,'UES Measure List Oct 2026'!$A$3:$AR$2210,I$1,FALSE)</f>
        <v>6.4839072548940475</v>
      </c>
      <c r="J170">
        <f>VLOOKUP($A170,'UES Measure List Oct 2026'!$A$3:$AR$2210,J$1,FALSE)</f>
        <v>34.979999999999997</v>
      </c>
      <c r="K170">
        <f>VLOOKUP($A170,'UES Measure List Oct 2026'!$A$3:$AR$2210,K$1,FALSE)</f>
        <v>30</v>
      </c>
      <c r="L170" t="s">
        <v>4926</v>
      </c>
      <c r="M170">
        <f>INDEX('Results 2016$'!$B$3:$AT$352,MATCH(L170,'Results 2016$'!$A$3:$A$352,0),MATCH(K170,'Results 2016$'!$B$2:$AT$2,0))</f>
        <v>0.9207388833476754</v>
      </c>
    </row>
    <row r="171" spans="1:13" x14ac:dyDescent="0.25">
      <c r="A171" s="15" t="s">
        <v>1618</v>
      </c>
      <c r="B171" t="str">
        <f>VLOOKUP($A171,'UES Measure List Oct 2026'!$A$3:$AR$2210,B$1,FALSE)</f>
        <v>Heating Zone 3</v>
      </c>
      <c r="C171" t="str">
        <f>VLOOKUP($A171,'UES Measure List Oct 2026'!$A$3:$AR$2210,C$1,FALSE)</f>
        <v>All Cooling Zones</v>
      </c>
      <c r="D171" t="str">
        <f>VLOOKUP($A171,'UES Measure List Oct 2026'!$A$3:$AR$2210,D$1,FALSE)</f>
        <v>Commercial</v>
      </c>
      <c r="E171" t="str">
        <f>VLOOKUP($A171,'UES Measure List Oct 2026'!$A$3:$AR$2210,E$1,FALSE)</f>
        <v>HVAC</v>
      </c>
      <c r="F171" t="str">
        <f>VLOOKUP($A171,'UES Measure List Oct 2026'!$A$3:$AR$2210,F$1,FALSE)</f>
        <v>Envelope</v>
      </c>
      <c r="G171" t="str">
        <f>VLOOKUP($A171,'UES Measure List Oct 2026'!$A$3:$AR$2210,G$1,FALSE)</f>
        <v>Secondary Windows</v>
      </c>
      <c r="H171">
        <f>VLOOKUP($A171,'UES Measure List Oct 2026'!$A$3:$AR$2210,H$1,FALSE)</f>
        <v>6.0752116340119873</v>
      </c>
      <c r="I171">
        <f>VLOOKUP($A171,'UES Measure List Oct 2026'!$A$3:$AR$2210,I$1,FALSE)</f>
        <v>6.821556644480073</v>
      </c>
      <c r="J171">
        <f>VLOOKUP($A171,'UES Measure List Oct 2026'!$A$3:$AR$2210,J$1,FALSE)</f>
        <v>34.979999999999997</v>
      </c>
      <c r="K171">
        <f>VLOOKUP($A171,'UES Measure List Oct 2026'!$A$3:$AR$2210,K$1,FALSE)</f>
        <v>30</v>
      </c>
      <c r="L171" t="s">
        <v>4926</v>
      </c>
      <c r="M171">
        <f>INDEX('Results 2016$'!$B$3:$AT$352,MATCH(L171,'Results 2016$'!$A$3:$A$352,0),MATCH(K171,'Results 2016$'!$B$2:$AT$2,0))</f>
        <v>0.9207388833476754</v>
      </c>
    </row>
    <row r="172" spans="1:13" x14ac:dyDescent="0.25">
      <c r="A172" s="16" t="s">
        <v>1619</v>
      </c>
      <c r="B172" t="str">
        <f>VLOOKUP($A172,'UES Measure List Oct 2026'!$A$3:$AR$2210,B$1,FALSE)</f>
        <v>Heating Zone 1</v>
      </c>
      <c r="C172" t="str">
        <f>VLOOKUP($A172,'UES Measure List Oct 2026'!$A$3:$AR$2210,C$1,FALSE)</f>
        <v>All Cooling Zones</v>
      </c>
      <c r="D172" t="str">
        <f>VLOOKUP($A172,'UES Measure List Oct 2026'!$A$3:$AR$2210,D$1,FALSE)</f>
        <v>Commercial</v>
      </c>
      <c r="E172" t="str">
        <f>VLOOKUP($A172,'UES Measure List Oct 2026'!$A$3:$AR$2210,E$1,FALSE)</f>
        <v>HVAC</v>
      </c>
      <c r="F172" t="str">
        <f>VLOOKUP($A172,'UES Measure List Oct 2026'!$A$3:$AR$2210,F$1,FALSE)</f>
        <v>Envelope</v>
      </c>
      <c r="G172" t="str">
        <f>VLOOKUP($A172,'UES Measure List Oct 2026'!$A$3:$AR$2210,G$1,FALSE)</f>
        <v>Insulation</v>
      </c>
      <c r="H172">
        <f>VLOOKUP($A172,'UES Measure List Oct 2026'!$A$3:$AR$2210,H$1,FALSE)</f>
        <v>5.4325878506151284</v>
      </c>
      <c r="I172">
        <f>VLOOKUP($A172,'UES Measure List Oct 2026'!$A$3:$AR$2210,I$1,FALSE)</f>
        <v>6.0217297551240581</v>
      </c>
      <c r="J172">
        <f>VLOOKUP($A172,'UES Measure List Oct 2026'!$A$3:$AR$2210,J$1,FALSE)</f>
        <v>2.57</v>
      </c>
      <c r="K172">
        <f>VLOOKUP($A172,'UES Measure List Oct 2026'!$A$3:$AR$2210,K$1,FALSE)</f>
        <v>30</v>
      </c>
      <c r="L172" t="s">
        <v>4741</v>
      </c>
      <c r="M172">
        <f>INDEX('Results 2016$'!$B$3:$AT$352,MATCH(L172,'Results 2016$'!$A$3:$A$352,0),MATCH(K172,'Results 2016$'!$B$2:$AT$2,0))</f>
        <v>0.93821276906900852</v>
      </c>
    </row>
    <row r="173" spans="1:13" x14ac:dyDescent="0.25">
      <c r="A173" s="16" t="s">
        <v>1623</v>
      </c>
      <c r="B173" t="str">
        <f>VLOOKUP($A173,'UES Measure List Oct 2026'!$A$3:$AR$2210,B$1,FALSE)</f>
        <v>Heating Zone 1</v>
      </c>
      <c r="C173" t="str">
        <f>VLOOKUP($A173,'UES Measure List Oct 2026'!$A$3:$AR$2210,C$1,FALSE)</f>
        <v>All Cooling Zones</v>
      </c>
      <c r="D173" t="str">
        <f>VLOOKUP($A173,'UES Measure List Oct 2026'!$A$3:$AR$2210,D$1,FALSE)</f>
        <v>Commercial</v>
      </c>
      <c r="E173" t="str">
        <f>VLOOKUP($A173,'UES Measure List Oct 2026'!$A$3:$AR$2210,E$1,FALSE)</f>
        <v>HVAC</v>
      </c>
      <c r="F173" t="str">
        <f>VLOOKUP($A173,'UES Measure List Oct 2026'!$A$3:$AR$2210,F$1,FALSE)</f>
        <v>Envelope</v>
      </c>
      <c r="G173" t="str">
        <f>VLOOKUP($A173,'UES Measure List Oct 2026'!$A$3:$AR$2210,G$1,FALSE)</f>
        <v>Insulation</v>
      </c>
      <c r="H173">
        <f>VLOOKUP($A173,'UES Measure List Oct 2026'!$A$3:$AR$2210,H$1,FALSE)</f>
        <v>7.2805689578360386</v>
      </c>
      <c r="I173">
        <f>VLOOKUP($A173,'UES Measure List Oct 2026'!$A$3:$AR$2210,I$1,FALSE)</f>
        <v>8.0701168454495704</v>
      </c>
      <c r="J173">
        <f>VLOOKUP($A173,'UES Measure List Oct 2026'!$A$3:$AR$2210,J$1,FALSE)</f>
        <v>2.2333333333333329</v>
      </c>
      <c r="K173">
        <f>VLOOKUP($A173,'UES Measure List Oct 2026'!$A$3:$AR$2210,K$1,FALSE)</f>
        <v>30</v>
      </c>
      <c r="L173" t="s">
        <v>4741</v>
      </c>
      <c r="M173">
        <f>INDEX('Results 2016$'!$B$3:$AT$352,MATCH(L173,'Results 2016$'!$A$3:$A$352,0),MATCH(K173,'Results 2016$'!$B$2:$AT$2,0))</f>
        <v>0.93821276906900852</v>
      </c>
    </row>
    <row r="174" spans="1:13" x14ac:dyDescent="0.25">
      <c r="A174" s="16" t="s">
        <v>1625</v>
      </c>
      <c r="B174" t="str">
        <f>VLOOKUP($A174,'UES Measure List Oct 2026'!$A$3:$AR$2210,B$1,FALSE)</f>
        <v>Heating Zone 2</v>
      </c>
      <c r="C174" t="str">
        <f>VLOOKUP($A174,'UES Measure List Oct 2026'!$A$3:$AR$2210,C$1,FALSE)</f>
        <v>All Cooling Zones</v>
      </c>
      <c r="D174" t="str">
        <f>VLOOKUP($A174,'UES Measure List Oct 2026'!$A$3:$AR$2210,D$1,FALSE)</f>
        <v>Commercial</v>
      </c>
      <c r="E174" t="str">
        <f>VLOOKUP($A174,'UES Measure List Oct 2026'!$A$3:$AR$2210,E$1,FALSE)</f>
        <v>HVAC</v>
      </c>
      <c r="F174" t="str">
        <f>VLOOKUP($A174,'UES Measure List Oct 2026'!$A$3:$AR$2210,F$1,FALSE)</f>
        <v>Envelope</v>
      </c>
      <c r="G174" t="str">
        <f>VLOOKUP($A174,'UES Measure List Oct 2026'!$A$3:$AR$2210,G$1,FALSE)</f>
        <v>Insulation</v>
      </c>
      <c r="H174">
        <f>VLOOKUP($A174,'UES Measure List Oct 2026'!$A$3:$AR$2210,H$1,FALSE)</f>
        <v>3.4214715462212899</v>
      </c>
      <c r="I174">
        <f>VLOOKUP($A174,'UES Measure List Oct 2026'!$A$3:$AR$2210,I$1,FALSE)</f>
        <v>3.7925161235741776</v>
      </c>
      <c r="J174">
        <f>VLOOKUP($A174,'UES Measure List Oct 2026'!$A$3:$AR$2210,J$1,FALSE)</f>
        <v>1.2849999999999997</v>
      </c>
      <c r="K174">
        <f>VLOOKUP($A174,'UES Measure List Oct 2026'!$A$3:$AR$2210,K$1,FALSE)</f>
        <v>30</v>
      </c>
      <c r="L174" t="s">
        <v>4741</v>
      </c>
      <c r="M174">
        <f>INDEX('Results 2016$'!$B$3:$AT$352,MATCH(L174,'Results 2016$'!$A$3:$A$352,0),MATCH(K174,'Results 2016$'!$B$2:$AT$2,0))</f>
        <v>0.93821276906900852</v>
      </c>
    </row>
    <row r="175" spans="1:13" x14ac:dyDescent="0.25">
      <c r="A175" s="16" t="s">
        <v>1626</v>
      </c>
      <c r="B175" t="str">
        <f>VLOOKUP($A175,'UES Measure List Oct 2026'!$A$3:$AR$2210,B$1,FALSE)</f>
        <v>Heating Zone 3</v>
      </c>
      <c r="C175" t="str">
        <f>VLOOKUP($A175,'UES Measure List Oct 2026'!$A$3:$AR$2210,C$1,FALSE)</f>
        <v>All Cooling Zones</v>
      </c>
      <c r="D175" t="str">
        <f>VLOOKUP($A175,'UES Measure List Oct 2026'!$A$3:$AR$2210,D$1,FALSE)</f>
        <v>Commercial</v>
      </c>
      <c r="E175" t="str">
        <f>VLOOKUP($A175,'UES Measure List Oct 2026'!$A$3:$AR$2210,E$1,FALSE)</f>
        <v>HVAC</v>
      </c>
      <c r="F175" t="str">
        <f>VLOOKUP($A175,'UES Measure List Oct 2026'!$A$3:$AR$2210,F$1,FALSE)</f>
        <v>Envelope</v>
      </c>
      <c r="G175" t="str">
        <f>VLOOKUP($A175,'UES Measure List Oct 2026'!$A$3:$AR$2210,G$1,FALSE)</f>
        <v>Insulation</v>
      </c>
      <c r="H175">
        <f>VLOOKUP($A175,'UES Measure List Oct 2026'!$A$3:$AR$2210,H$1,FALSE)</f>
        <v>3.4214715462212899</v>
      </c>
      <c r="I175">
        <f>VLOOKUP($A175,'UES Measure List Oct 2026'!$A$3:$AR$2210,I$1,FALSE)</f>
        <v>3.7925161235741776</v>
      </c>
      <c r="J175">
        <f>VLOOKUP($A175,'UES Measure List Oct 2026'!$A$3:$AR$2210,J$1,FALSE)</f>
        <v>1.2849999999999997</v>
      </c>
      <c r="K175">
        <f>VLOOKUP($A175,'UES Measure List Oct 2026'!$A$3:$AR$2210,K$1,FALSE)</f>
        <v>30</v>
      </c>
      <c r="L175" t="s">
        <v>4741</v>
      </c>
      <c r="M175">
        <f>INDEX('Results 2016$'!$B$3:$AT$352,MATCH(L175,'Results 2016$'!$A$3:$A$352,0),MATCH(K175,'Results 2016$'!$B$2:$AT$2,0))</f>
        <v>0.93821276906900852</v>
      </c>
    </row>
    <row r="176" spans="1:13" x14ac:dyDescent="0.25">
      <c r="A176" s="16" t="s">
        <v>1627</v>
      </c>
      <c r="B176" t="str">
        <f>VLOOKUP($A176,'UES Measure List Oct 2026'!$A$3:$AR$2210,B$1,FALSE)</f>
        <v>Heating Zone 2</v>
      </c>
      <c r="C176" t="str">
        <f>VLOOKUP($A176,'UES Measure List Oct 2026'!$A$3:$AR$2210,C$1,FALSE)</f>
        <v>All Cooling Zones</v>
      </c>
      <c r="D176" t="str">
        <f>VLOOKUP($A176,'UES Measure List Oct 2026'!$A$3:$AR$2210,D$1,FALSE)</f>
        <v>Commercial</v>
      </c>
      <c r="E176" t="str">
        <f>VLOOKUP($A176,'UES Measure List Oct 2026'!$A$3:$AR$2210,E$1,FALSE)</f>
        <v>HVAC</v>
      </c>
      <c r="F176" t="str">
        <f>VLOOKUP($A176,'UES Measure List Oct 2026'!$A$3:$AR$2210,F$1,FALSE)</f>
        <v>Envelope</v>
      </c>
      <c r="G176" t="str">
        <f>VLOOKUP($A176,'UES Measure List Oct 2026'!$A$3:$AR$2210,G$1,FALSE)</f>
        <v>Insulation</v>
      </c>
      <c r="H176">
        <f>VLOOKUP($A176,'UES Measure List Oct 2026'!$A$3:$AR$2210,H$1,FALSE)</f>
        <v>4.5957658180997472</v>
      </c>
      <c r="I176">
        <f>VLOOKUP($A176,'UES Measure List Oct 2026'!$A$3:$AR$2210,I$1,FALSE)</f>
        <v>5.0941578001908878</v>
      </c>
      <c r="J176">
        <f>VLOOKUP($A176,'UES Measure List Oct 2026'!$A$3:$AR$2210,J$1,FALSE)</f>
        <v>1.1166666666666667</v>
      </c>
      <c r="K176">
        <f>VLOOKUP($A176,'UES Measure List Oct 2026'!$A$3:$AR$2210,K$1,FALSE)</f>
        <v>30</v>
      </c>
      <c r="L176" t="s">
        <v>4741</v>
      </c>
      <c r="M176">
        <f>INDEX('Results 2016$'!$B$3:$AT$352,MATCH(L176,'Results 2016$'!$A$3:$A$352,0),MATCH(K176,'Results 2016$'!$B$2:$AT$2,0))</f>
        <v>0.93821276906900852</v>
      </c>
    </row>
    <row r="177" spans="1:13" x14ac:dyDescent="0.25">
      <c r="A177" s="16" t="s">
        <v>1628</v>
      </c>
      <c r="B177" t="str">
        <f>VLOOKUP($A177,'UES Measure List Oct 2026'!$A$3:$AR$2210,B$1,FALSE)</f>
        <v>Heating Zone 3</v>
      </c>
      <c r="C177" t="str">
        <f>VLOOKUP($A177,'UES Measure List Oct 2026'!$A$3:$AR$2210,C$1,FALSE)</f>
        <v>All Cooling Zones</v>
      </c>
      <c r="D177" t="str">
        <f>VLOOKUP($A177,'UES Measure List Oct 2026'!$A$3:$AR$2210,D$1,FALSE)</f>
        <v>Commercial</v>
      </c>
      <c r="E177" t="str">
        <f>VLOOKUP($A177,'UES Measure List Oct 2026'!$A$3:$AR$2210,E$1,FALSE)</f>
        <v>HVAC</v>
      </c>
      <c r="F177" t="str">
        <f>VLOOKUP($A177,'UES Measure List Oct 2026'!$A$3:$AR$2210,F$1,FALSE)</f>
        <v>Envelope</v>
      </c>
      <c r="G177" t="str">
        <f>VLOOKUP($A177,'UES Measure List Oct 2026'!$A$3:$AR$2210,G$1,FALSE)</f>
        <v>Insulation</v>
      </c>
      <c r="H177">
        <f>VLOOKUP($A177,'UES Measure List Oct 2026'!$A$3:$AR$2210,H$1,FALSE)</f>
        <v>4.5957658180997472</v>
      </c>
      <c r="I177">
        <f>VLOOKUP($A177,'UES Measure List Oct 2026'!$A$3:$AR$2210,I$1,FALSE)</f>
        <v>5.0941578001908878</v>
      </c>
      <c r="J177">
        <f>VLOOKUP($A177,'UES Measure List Oct 2026'!$A$3:$AR$2210,J$1,FALSE)</f>
        <v>1.1166666666666667</v>
      </c>
      <c r="K177">
        <f>VLOOKUP($A177,'UES Measure List Oct 2026'!$A$3:$AR$2210,K$1,FALSE)</f>
        <v>30</v>
      </c>
      <c r="L177" t="s">
        <v>4741</v>
      </c>
      <c r="M177">
        <f>INDEX('Results 2016$'!$B$3:$AT$352,MATCH(L177,'Results 2016$'!$A$3:$A$352,0),MATCH(K177,'Results 2016$'!$B$2:$AT$2,0))</f>
        <v>0.93821276906900852</v>
      </c>
    </row>
    <row r="178" spans="1:13" x14ac:dyDescent="0.25">
      <c r="A178" s="16" t="s">
        <v>1629</v>
      </c>
      <c r="B178" t="str">
        <f>VLOOKUP($A178,'UES Measure List Oct 2026'!$A$3:$AR$2210,B$1,FALSE)</f>
        <v>Heating Zone 1</v>
      </c>
      <c r="C178" t="str">
        <f>VLOOKUP($A178,'UES Measure List Oct 2026'!$A$3:$AR$2210,C$1,FALSE)</f>
        <v>All Cooling Zones</v>
      </c>
      <c r="D178" t="str">
        <f>VLOOKUP($A178,'UES Measure List Oct 2026'!$A$3:$AR$2210,D$1,FALSE)</f>
        <v>Commercial</v>
      </c>
      <c r="E178" t="str">
        <f>VLOOKUP($A178,'UES Measure List Oct 2026'!$A$3:$AR$2210,E$1,FALSE)</f>
        <v>HVAC</v>
      </c>
      <c r="F178" t="str">
        <f>VLOOKUP($A178,'UES Measure List Oct 2026'!$A$3:$AR$2210,F$1,FALSE)</f>
        <v>Envelope</v>
      </c>
      <c r="G178" t="str">
        <f>VLOOKUP($A178,'UES Measure List Oct 2026'!$A$3:$AR$2210,G$1,FALSE)</f>
        <v>Insulation</v>
      </c>
      <c r="H178">
        <f>VLOOKUP($A178,'UES Measure List Oct 2026'!$A$3:$AR$2210,H$1,FALSE)</f>
        <v>4.2510976295716389</v>
      </c>
      <c r="I178">
        <f>VLOOKUP($A178,'UES Measure List Oct 2026'!$A$3:$AR$2210,I$1,FALSE)</f>
        <v>4.7479845490890566</v>
      </c>
      <c r="J178">
        <f>VLOOKUP($A178,'UES Measure List Oct 2026'!$A$3:$AR$2210,J$1,FALSE)</f>
        <v>2.34</v>
      </c>
      <c r="K178">
        <f>VLOOKUP($A178,'UES Measure List Oct 2026'!$A$3:$AR$2210,K$1,FALSE)</f>
        <v>30</v>
      </c>
      <c r="L178" t="s">
        <v>4817</v>
      </c>
      <c r="M178">
        <f>INDEX('Results 2016$'!$B$3:$AT$352,MATCH(L178,'Results 2016$'!$A$3:$A$352,0),MATCH(K178,'Results 2016$'!$B$2:$AT$2,0))</f>
        <v>0.96091907229636897</v>
      </c>
    </row>
    <row r="179" spans="1:13" x14ac:dyDescent="0.25">
      <c r="A179" s="16" t="s">
        <v>1631</v>
      </c>
      <c r="B179" t="str">
        <f>VLOOKUP($A179,'UES Measure List Oct 2026'!$A$3:$AR$2210,B$1,FALSE)</f>
        <v>Heating Zone 1</v>
      </c>
      <c r="C179" t="str">
        <f>VLOOKUP($A179,'UES Measure List Oct 2026'!$A$3:$AR$2210,C$1,FALSE)</f>
        <v>All Cooling Zones</v>
      </c>
      <c r="D179" t="str">
        <f>VLOOKUP($A179,'UES Measure List Oct 2026'!$A$3:$AR$2210,D$1,FALSE)</f>
        <v>Commercial</v>
      </c>
      <c r="E179" t="str">
        <f>VLOOKUP($A179,'UES Measure List Oct 2026'!$A$3:$AR$2210,E$1,FALSE)</f>
        <v>HVAC</v>
      </c>
      <c r="F179" t="str">
        <f>VLOOKUP($A179,'UES Measure List Oct 2026'!$A$3:$AR$2210,F$1,FALSE)</f>
        <v>Envelope</v>
      </c>
      <c r="G179" t="str">
        <f>VLOOKUP($A179,'UES Measure List Oct 2026'!$A$3:$AR$2210,G$1,FALSE)</f>
        <v>Insulation</v>
      </c>
      <c r="H179">
        <f>VLOOKUP($A179,'UES Measure List Oct 2026'!$A$3:$AR$2210,H$1,FALSE)</f>
        <v>5.6924741112969786</v>
      </c>
      <c r="I179">
        <f>VLOOKUP($A179,'UES Measure List Oct 2026'!$A$3:$AR$2210,I$1,FALSE)</f>
        <v>6.3578354301994615</v>
      </c>
      <c r="J179">
        <f>VLOOKUP($A179,'UES Measure List Oct 2026'!$A$3:$AR$2210,J$1,FALSE)</f>
        <v>2.5166666666666662</v>
      </c>
      <c r="K179">
        <f>VLOOKUP($A179,'UES Measure List Oct 2026'!$A$3:$AR$2210,K$1,FALSE)</f>
        <v>30</v>
      </c>
      <c r="L179" t="s">
        <v>4817</v>
      </c>
      <c r="M179">
        <f>INDEX('Results 2016$'!$B$3:$AT$352,MATCH(L179,'Results 2016$'!$A$3:$A$352,0),MATCH(K179,'Results 2016$'!$B$2:$AT$2,0))</f>
        <v>0.96091907229636897</v>
      </c>
    </row>
    <row r="180" spans="1:13" x14ac:dyDescent="0.25">
      <c r="A180" s="16" t="s">
        <v>1633</v>
      </c>
      <c r="B180" t="str">
        <f>VLOOKUP($A180,'UES Measure List Oct 2026'!$A$3:$AR$2210,B$1,FALSE)</f>
        <v>Heating Zone 2</v>
      </c>
      <c r="C180" t="str">
        <f>VLOOKUP($A180,'UES Measure List Oct 2026'!$A$3:$AR$2210,C$1,FALSE)</f>
        <v>All Cooling Zones</v>
      </c>
      <c r="D180" t="str">
        <f>VLOOKUP($A180,'UES Measure List Oct 2026'!$A$3:$AR$2210,D$1,FALSE)</f>
        <v>Commercial</v>
      </c>
      <c r="E180" t="str">
        <f>VLOOKUP($A180,'UES Measure List Oct 2026'!$A$3:$AR$2210,E$1,FALSE)</f>
        <v>HVAC</v>
      </c>
      <c r="F180" t="str">
        <f>VLOOKUP($A180,'UES Measure List Oct 2026'!$A$3:$AR$2210,F$1,FALSE)</f>
        <v>Envelope</v>
      </c>
      <c r="G180" t="str">
        <f>VLOOKUP($A180,'UES Measure List Oct 2026'!$A$3:$AR$2210,G$1,FALSE)</f>
        <v>Insulation</v>
      </c>
      <c r="H180">
        <f>VLOOKUP($A180,'UES Measure List Oct 2026'!$A$3:$AR$2210,H$1,FALSE)</f>
        <v>2.8235557860175722</v>
      </c>
      <c r="I180">
        <f>VLOOKUP($A180,'UES Measure List Oct 2026'!$A$3:$AR$2210,I$1,FALSE)</f>
        <v>3.1535853592836238</v>
      </c>
      <c r="J180">
        <f>VLOOKUP($A180,'UES Measure List Oct 2026'!$A$3:$AR$2210,J$1,FALSE)</f>
        <v>1.17</v>
      </c>
      <c r="K180">
        <f>VLOOKUP($A180,'UES Measure List Oct 2026'!$A$3:$AR$2210,K$1,FALSE)</f>
        <v>30</v>
      </c>
      <c r="L180" t="s">
        <v>4817</v>
      </c>
      <c r="M180">
        <f>INDEX('Results 2016$'!$B$3:$AT$352,MATCH(L180,'Results 2016$'!$A$3:$A$352,0),MATCH(K180,'Results 2016$'!$B$2:$AT$2,0))</f>
        <v>0.96091907229636897</v>
      </c>
    </row>
    <row r="181" spans="1:13" x14ac:dyDescent="0.25">
      <c r="A181" s="16" t="s">
        <v>1634</v>
      </c>
      <c r="B181" t="str">
        <f>VLOOKUP($A181,'UES Measure List Oct 2026'!$A$3:$AR$2210,B$1,FALSE)</f>
        <v>Heating Zone 3</v>
      </c>
      <c r="C181" t="str">
        <f>VLOOKUP($A181,'UES Measure List Oct 2026'!$A$3:$AR$2210,C$1,FALSE)</f>
        <v>All Cooling Zones</v>
      </c>
      <c r="D181" t="str">
        <f>VLOOKUP($A181,'UES Measure List Oct 2026'!$A$3:$AR$2210,D$1,FALSE)</f>
        <v>Commercial</v>
      </c>
      <c r="E181" t="str">
        <f>VLOOKUP($A181,'UES Measure List Oct 2026'!$A$3:$AR$2210,E$1,FALSE)</f>
        <v>HVAC</v>
      </c>
      <c r="F181" t="str">
        <f>VLOOKUP($A181,'UES Measure List Oct 2026'!$A$3:$AR$2210,F$1,FALSE)</f>
        <v>Envelope</v>
      </c>
      <c r="G181" t="str">
        <f>VLOOKUP($A181,'UES Measure List Oct 2026'!$A$3:$AR$2210,G$1,FALSE)</f>
        <v>Insulation</v>
      </c>
      <c r="H181">
        <f>VLOOKUP($A181,'UES Measure List Oct 2026'!$A$3:$AR$2210,H$1,FALSE)</f>
        <v>2.8235557860175722</v>
      </c>
      <c r="I181">
        <f>VLOOKUP($A181,'UES Measure List Oct 2026'!$A$3:$AR$2210,I$1,FALSE)</f>
        <v>3.1535853592836238</v>
      </c>
      <c r="J181">
        <f>VLOOKUP($A181,'UES Measure List Oct 2026'!$A$3:$AR$2210,J$1,FALSE)</f>
        <v>1.17</v>
      </c>
      <c r="K181">
        <f>VLOOKUP($A181,'UES Measure List Oct 2026'!$A$3:$AR$2210,K$1,FALSE)</f>
        <v>30</v>
      </c>
      <c r="L181" t="s">
        <v>4817</v>
      </c>
      <c r="M181">
        <f>INDEX('Results 2016$'!$B$3:$AT$352,MATCH(L181,'Results 2016$'!$A$3:$A$352,0),MATCH(K181,'Results 2016$'!$B$2:$AT$2,0))</f>
        <v>0.96091907229636897</v>
      </c>
    </row>
    <row r="182" spans="1:13" x14ac:dyDescent="0.25">
      <c r="A182" s="16" t="s">
        <v>1635</v>
      </c>
      <c r="B182" t="str">
        <f>VLOOKUP($A182,'UES Measure List Oct 2026'!$A$3:$AR$2210,B$1,FALSE)</f>
        <v>Heating Zone 2</v>
      </c>
      <c r="C182" t="str">
        <f>VLOOKUP($A182,'UES Measure List Oct 2026'!$A$3:$AR$2210,C$1,FALSE)</f>
        <v>All Cooling Zones</v>
      </c>
      <c r="D182" t="str">
        <f>VLOOKUP($A182,'UES Measure List Oct 2026'!$A$3:$AR$2210,D$1,FALSE)</f>
        <v>Commercial</v>
      </c>
      <c r="E182" t="str">
        <f>VLOOKUP($A182,'UES Measure List Oct 2026'!$A$3:$AR$2210,E$1,FALSE)</f>
        <v>HVAC</v>
      </c>
      <c r="F182" t="str">
        <f>VLOOKUP($A182,'UES Measure List Oct 2026'!$A$3:$AR$2210,F$1,FALSE)</f>
        <v>Envelope</v>
      </c>
      <c r="G182" t="str">
        <f>VLOOKUP($A182,'UES Measure List Oct 2026'!$A$3:$AR$2210,G$1,FALSE)</f>
        <v>Insulation</v>
      </c>
      <c r="H182">
        <f>VLOOKUP($A182,'UES Measure List Oct 2026'!$A$3:$AR$2210,H$1,FALSE)</f>
        <v>3.7933143645606071</v>
      </c>
      <c r="I182">
        <f>VLOOKUP($A182,'UES Measure List Oct 2026'!$A$3:$AR$2210,I$1,FALSE)</f>
        <v>4.2366935700289172</v>
      </c>
      <c r="J182">
        <f>VLOOKUP($A182,'UES Measure List Oct 2026'!$A$3:$AR$2210,J$1,FALSE)</f>
        <v>1.2583333333333333</v>
      </c>
      <c r="K182">
        <f>VLOOKUP($A182,'UES Measure List Oct 2026'!$A$3:$AR$2210,K$1,FALSE)</f>
        <v>30</v>
      </c>
      <c r="L182" t="s">
        <v>4817</v>
      </c>
      <c r="M182">
        <f>INDEX('Results 2016$'!$B$3:$AT$352,MATCH(L182,'Results 2016$'!$A$3:$A$352,0),MATCH(K182,'Results 2016$'!$B$2:$AT$2,0))</f>
        <v>0.96091907229636897</v>
      </c>
    </row>
    <row r="183" spans="1:13" x14ac:dyDescent="0.25">
      <c r="A183" s="16" t="s">
        <v>1636</v>
      </c>
      <c r="B183" t="str">
        <f>VLOOKUP($A183,'UES Measure List Oct 2026'!$A$3:$AR$2210,B$1,FALSE)</f>
        <v>Heating Zone 3</v>
      </c>
      <c r="C183" t="str">
        <f>VLOOKUP($A183,'UES Measure List Oct 2026'!$A$3:$AR$2210,C$1,FALSE)</f>
        <v>All Cooling Zones</v>
      </c>
      <c r="D183" t="str">
        <f>VLOOKUP($A183,'UES Measure List Oct 2026'!$A$3:$AR$2210,D$1,FALSE)</f>
        <v>Commercial</v>
      </c>
      <c r="E183" t="str">
        <f>VLOOKUP($A183,'UES Measure List Oct 2026'!$A$3:$AR$2210,E$1,FALSE)</f>
        <v>HVAC</v>
      </c>
      <c r="F183" t="str">
        <f>VLOOKUP($A183,'UES Measure List Oct 2026'!$A$3:$AR$2210,F$1,FALSE)</f>
        <v>Envelope</v>
      </c>
      <c r="G183" t="str">
        <f>VLOOKUP($A183,'UES Measure List Oct 2026'!$A$3:$AR$2210,G$1,FALSE)</f>
        <v>Insulation</v>
      </c>
      <c r="H183">
        <f>VLOOKUP($A183,'UES Measure List Oct 2026'!$A$3:$AR$2210,H$1,FALSE)</f>
        <v>3.7933143645606071</v>
      </c>
      <c r="I183">
        <f>VLOOKUP($A183,'UES Measure List Oct 2026'!$A$3:$AR$2210,I$1,FALSE)</f>
        <v>4.2366935700289172</v>
      </c>
      <c r="J183">
        <f>VLOOKUP($A183,'UES Measure List Oct 2026'!$A$3:$AR$2210,J$1,FALSE)</f>
        <v>1.2583333333333333</v>
      </c>
      <c r="K183">
        <f>VLOOKUP($A183,'UES Measure List Oct 2026'!$A$3:$AR$2210,K$1,FALSE)</f>
        <v>30</v>
      </c>
      <c r="L183" t="s">
        <v>4817</v>
      </c>
      <c r="M183">
        <f>INDEX('Results 2016$'!$B$3:$AT$352,MATCH(L183,'Results 2016$'!$A$3:$A$352,0),MATCH(K183,'Results 2016$'!$B$2:$AT$2,0))</f>
        <v>0.96091907229636897</v>
      </c>
    </row>
    <row r="184" spans="1:13" x14ac:dyDescent="0.25">
      <c r="A184" s="16" t="s">
        <v>1637</v>
      </c>
      <c r="B184" t="str">
        <f>VLOOKUP($A184,'UES Measure List Oct 2026'!$A$3:$AR$2210,B$1,FALSE)</f>
        <v>Heating Zone 1</v>
      </c>
      <c r="C184" t="str">
        <f>VLOOKUP($A184,'UES Measure List Oct 2026'!$A$3:$AR$2210,C$1,FALSE)</f>
        <v>All Cooling Zones</v>
      </c>
      <c r="D184" t="str">
        <f>VLOOKUP($A184,'UES Measure List Oct 2026'!$A$3:$AR$2210,D$1,FALSE)</f>
        <v>Commercial</v>
      </c>
      <c r="E184" t="str">
        <f>VLOOKUP($A184,'UES Measure List Oct 2026'!$A$3:$AR$2210,E$1,FALSE)</f>
        <v>HVAC</v>
      </c>
      <c r="F184" t="str">
        <f>VLOOKUP($A184,'UES Measure List Oct 2026'!$A$3:$AR$2210,F$1,FALSE)</f>
        <v>Envelope</v>
      </c>
      <c r="G184" t="str">
        <f>VLOOKUP($A184,'UES Measure List Oct 2026'!$A$3:$AR$2210,G$1,FALSE)</f>
        <v>Insulation</v>
      </c>
      <c r="H184">
        <f>VLOOKUP($A184,'UES Measure List Oct 2026'!$A$3:$AR$2210,H$1,FALSE)</f>
        <v>7.1145370042147613</v>
      </c>
      <c r="I184">
        <f>VLOOKUP($A184,'UES Measure List Oct 2026'!$A$3:$AR$2210,I$1,FALSE)</f>
        <v>7.8997719780050542</v>
      </c>
      <c r="J184">
        <f>VLOOKUP($A184,'UES Measure List Oct 2026'!$A$3:$AR$2210,J$1,FALSE)</f>
        <v>2.57</v>
      </c>
      <c r="K184">
        <f>VLOOKUP($A184,'UES Measure List Oct 2026'!$A$3:$AR$2210,K$1,FALSE)</f>
        <v>30</v>
      </c>
      <c r="L184" t="s">
        <v>4754</v>
      </c>
      <c r="M184">
        <f>INDEX('Results 2016$'!$B$3:$AT$352,MATCH(L184,'Results 2016$'!$A$3:$A$352,0),MATCH(K184,'Results 2016$'!$B$2:$AT$2,0))</f>
        <v>1.0470667634056154</v>
      </c>
    </row>
    <row r="185" spans="1:13" x14ac:dyDescent="0.25">
      <c r="A185" s="16" t="s">
        <v>1639</v>
      </c>
      <c r="B185" t="str">
        <f>VLOOKUP($A185,'UES Measure List Oct 2026'!$A$3:$AR$2210,B$1,FALSE)</f>
        <v>Heating Zone 1</v>
      </c>
      <c r="C185" t="str">
        <f>VLOOKUP($A185,'UES Measure List Oct 2026'!$A$3:$AR$2210,C$1,FALSE)</f>
        <v>All Cooling Zones</v>
      </c>
      <c r="D185" t="str">
        <f>VLOOKUP($A185,'UES Measure List Oct 2026'!$A$3:$AR$2210,D$1,FALSE)</f>
        <v>Commercial</v>
      </c>
      <c r="E185" t="str">
        <f>VLOOKUP($A185,'UES Measure List Oct 2026'!$A$3:$AR$2210,E$1,FALSE)</f>
        <v>HVAC</v>
      </c>
      <c r="F185" t="str">
        <f>VLOOKUP($A185,'UES Measure List Oct 2026'!$A$3:$AR$2210,F$1,FALSE)</f>
        <v>Envelope</v>
      </c>
      <c r="G185" t="str">
        <f>VLOOKUP($A185,'UES Measure List Oct 2026'!$A$3:$AR$2210,G$1,FALSE)</f>
        <v>Insulation</v>
      </c>
      <c r="H185">
        <f>VLOOKUP($A185,'UES Measure List Oct 2026'!$A$3:$AR$2210,H$1,FALSE)</f>
        <v>9.5273631690260387</v>
      </c>
      <c r="I185">
        <f>VLOOKUP($A185,'UES Measure List Oct 2026'!$A$3:$AR$2210,I$1,FALSE)</f>
        <v>10.578902961972338</v>
      </c>
      <c r="J185">
        <f>VLOOKUP($A185,'UES Measure List Oct 2026'!$A$3:$AR$2210,J$1,FALSE)</f>
        <v>2.2333333333333329</v>
      </c>
      <c r="K185">
        <f>VLOOKUP($A185,'UES Measure List Oct 2026'!$A$3:$AR$2210,K$1,FALSE)</f>
        <v>30</v>
      </c>
      <c r="L185" t="s">
        <v>4754</v>
      </c>
      <c r="M185">
        <f>INDEX('Results 2016$'!$B$3:$AT$352,MATCH(L185,'Results 2016$'!$A$3:$A$352,0),MATCH(K185,'Results 2016$'!$B$2:$AT$2,0))</f>
        <v>1.0470667634056154</v>
      </c>
    </row>
    <row r="186" spans="1:13" x14ac:dyDescent="0.25">
      <c r="A186" s="16" t="s">
        <v>1641</v>
      </c>
      <c r="B186" t="str">
        <f>VLOOKUP($A186,'UES Measure List Oct 2026'!$A$3:$AR$2210,B$1,FALSE)</f>
        <v>Heating Zone 2</v>
      </c>
      <c r="C186" t="str">
        <f>VLOOKUP($A186,'UES Measure List Oct 2026'!$A$3:$AR$2210,C$1,FALSE)</f>
        <v>All Cooling Zones</v>
      </c>
      <c r="D186" t="str">
        <f>VLOOKUP($A186,'UES Measure List Oct 2026'!$A$3:$AR$2210,D$1,FALSE)</f>
        <v>Commercial</v>
      </c>
      <c r="E186" t="str">
        <f>VLOOKUP($A186,'UES Measure List Oct 2026'!$A$3:$AR$2210,E$1,FALSE)</f>
        <v>HVAC</v>
      </c>
      <c r="F186" t="str">
        <f>VLOOKUP($A186,'UES Measure List Oct 2026'!$A$3:$AR$2210,F$1,FALSE)</f>
        <v>Envelope</v>
      </c>
      <c r="G186" t="str">
        <f>VLOOKUP($A186,'UES Measure List Oct 2026'!$A$3:$AR$2210,G$1,FALSE)</f>
        <v>Insulation</v>
      </c>
      <c r="H186">
        <f>VLOOKUP($A186,'UES Measure List Oct 2026'!$A$3:$AR$2210,H$1,FALSE)</f>
        <v>5.1109938995708761</v>
      </c>
      <c r="I186">
        <f>VLOOKUP($A186,'UES Measure List Oct 2026'!$A$3:$AR$2210,I$1,FALSE)</f>
        <v>5.6750968283200454</v>
      </c>
      <c r="J186">
        <f>VLOOKUP($A186,'UES Measure List Oct 2026'!$A$3:$AR$2210,J$1,FALSE)</f>
        <v>1.2849999999999997</v>
      </c>
      <c r="K186">
        <f>VLOOKUP($A186,'UES Measure List Oct 2026'!$A$3:$AR$2210,K$1,FALSE)</f>
        <v>30</v>
      </c>
      <c r="L186" t="s">
        <v>4754</v>
      </c>
      <c r="M186">
        <f>INDEX('Results 2016$'!$B$3:$AT$352,MATCH(L186,'Results 2016$'!$A$3:$A$352,0),MATCH(K186,'Results 2016$'!$B$2:$AT$2,0))</f>
        <v>1.0470667634056154</v>
      </c>
    </row>
    <row r="187" spans="1:13" x14ac:dyDescent="0.25">
      <c r="A187" s="16" t="s">
        <v>1642</v>
      </c>
      <c r="B187" t="str">
        <f>VLOOKUP($A187,'UES Measure List Oct 2026'!$A$3:$AR$2210,B$1,FALSE)</f>
        <v>Heating Zone 3</v>
      </c>
      <c r="C187" t="str">
        <f>VLOOKUP($A187,'UES Measure List Oct 2026'!$A$3:$AR$2210,C$1,FALSE)</f>
        <v>All Cooling Zones</v>
      </c>
      <c r="D187" t="str">
        <f>VLOOKUP($A187,'UES Measure List Oct 2026'!$A$3:$AR$2210,D$1,FALSE)</f>
        <v>Commercial</v>
      </c>
      <c r="E187" t="str">
        <f>VLOOKUP($A187,'UES Measure List Oct 2026'!$A$3:$AR$2210,E$1,FALSE)</f>
        <v>HVAC</v>
      </c>
      <c r="F187" t="str">
        <f>VLOOKUP($A187,'UES Measure List Oct 2026'!$A$3:$AR$2210,F$1,FALSE)</f>
        <v>Envelope</v>
      </c>
      <c r="G187" t="str">
        <f>VLOOKUP($A187,'UES Measure List Oct 2026'!$A$3:$AR$2210,G$1,FALSE)</f>
        <v>Insulation</v>
      </c>
      <c r="H187">
        <f>VLOOKUP($A187,'UES Measure List Oct 2026'!$A$3:$AR$2210,H$1,FALSE)</f>
        <v>5.1109938995708761</v>
      </c>
      <c r="I187">
        <f>VLOOKUP($A187,'UES Measure List Oct 2026'!$A$3:$AR$2210,I$1,FALSE)</f>
        <v>5.6750968283200454</v>
      </c>
      <c r="J187">
        <f>VLOOKUP($A187,'UES Measure List Oct 2026'!$A$3:$AR$2210,J$1,FALSE)</f>
        <v>1.2849999999999997</v>
      </c>
      <c r="K187">
        <f>VLOOKUP($A187,'UES Measure List Oct 2026'!$A$3:$AR$2210,K$1,FALSE)</f>
        <v>30</v>
      </c>
      <c r="L187" t="s">
        <v>4754</v>
      </c>
      <c r="M187">
        <f>INDEX('Results 2016$'!$B$3:$AT$352,MATCH(L187,'Results 2016$'!$A$3:$A$352,0),MATCH(K187,'Results 2016$'!$B$2:$AT$2,0))</f>
        <v>1.0470667634056154</v>
      </c>
    </row>
    <row r="188" spans="1:13" x14ac:dyDescent="0.25">
      <c r="A188" s="16" t="s">
        <v>1643</v>
      </c>
      <c r="B188" t="str">
        <f>VLOOKUP($A188,'UES Measure List Oct 2026'!$A$3:$AR$2210,B$1,FALSE)</f>
        <v>Heating Zone 2</v>
      </c>
      <c r="C188" t="str">
        <f>VLOOKUP($A188,'UES Measure List Oct 2026'!$A$3:$AR$2210,C$1,FALSE)</f>
        <v>All Cooling Zones</v>
      </c>
      <c r="D188" t="str">
        <f>VLOOKUP($A188,'UES Measure List Oct 2026'!$A$3:$AR$2210,D$1,FALSE)</f>
        <v>Commercial</v>
      </c>
      <c r="E188" t="str">
        <f>VLOOKUP($A188,'UES Measure List Oct 2026'!$A$3:$AR$2210,E$1,FALSE)</f>
        <v>HVAC</v>
      </c>
      <c r="F188" t="str">
        <f>VLOOKUP($A188,'UES Measure List Oct 2026'!$A$3:$AR$2210,F$1,FALSE)</f>
        <v>Envelope</v>
      </c>
      <c r="G188" t="str">
        <f>VLOOKUP($A188,'UES Measure List Oct 2026'!$A$3:$AR$2210,G$1,FALSE)</f>
        <v>Insulation</v>
      </c>
      <c r="H188">
        <f>VLOOKUP($A188,'UES Measure List Oct 2026'!$A$3:$AR$2210,H$1,FALSE)</f>
        <v>6.8658195422042354</v>
      </c>
      <c r="I188">
        <f>VLOOKUP($A188,'UES Measure List Oct 2026'!$A$3:$AR$2210,I$1,FALSE)</f>
        <v>7.6236034464945286</v>
      </c>
      <c r="J188">
        <f>VLOOKUP($A188,'UES Measure List Oct 2026'!$A$3:$AR$2210,J$1,FALSE)</f>
        <v>1.1166666666666667</v>
      </c>
      <c r="K188">
        <f>VLOOKUP($A188,'UES Measure List Oct 2026'!$A$3:$AR$2210,K$1,FALSE)</f>
        <v>30</v>
      </c>
      <c r="L188" t="s">
        <v>4754</v>
      </c>
      <c r="M188">
        <f>INDEX('Results 2016$'!$B$3:$AT$352,MATCH(L188,'Results 2016$'!$A$3:$A$352,0),MATCH(K188,'Results 2016$'!$B$2:$AT$2,0))</f>
        <v>1.0470667634056154</v>
      </c>
    </row>
    <row r="189" spans="1:13" x14ac:dyDescent="0.25">
      <c r="A189" s="16" t="s">
        <v>1644</v>
      </c>
      <c r="B189" t="str">
        <f>VLOOKUP($A189,'UES Measure List Oct 2026'!$A$3:$AR$2210,B$1,FALSE)</f>
        <v>Heating Zone 3</v>
      </c>
      <c r="C189" t="str">
        <f>VLOOKUP($A189,'UES Measure List Oct 2026'!$A$3:$AR$2210,C$1,FALSE)</f>
        <v>All Cooling Zones</v>
      </c>
      <c r="D189" t="str">
        <f>VLOOKUP($A189,'UES Measure List Oct 2026'!$A$3:$AR$2210,D$1,FALSE)</f>
        <v>Commercial</v>
      </c>
      <c r="E189" t="str">
        <f>VLOOKUP($A189,'UES Measure List Oct 2026'!$A$3:$AR$2210,E$1,FALSE)</f>
        <v>HVAC</v>
      </c>
      <c r="F189" t="str">
        <f>VLOOKUP($A189,'UES Measure List Oct 2026'!$A$3:$AR$2210,F$1,FALSE)</f>
        <v>Envelope</v>
      </c>
      <c r="G189" t="str">
        <f>VLOOKUP($A189,'UES Measure List Oct 2026'!$A$3:$AR$2210,G$1,FALSE)</f>
        <v>Insulation</v>
      </c>
      <c r="H189">
        <f>VLOOKUP($A189,'UES Measure List Oct 2026'!$A$3:$AR$2210,H$1,FALSE)</f>
        <v>6.8658195422042354</v>
      </c>
      <c r="I189">
        <f>VLOOKUP($A189,'UES Measure List Oct 2026'!$A$3:$AR$2210,I$1,FALSE)</f>
        <v>7.6236034464945286</v>
      </c>
      <c r="J189">
        <f>VLOOKUP($A189,'UES Measure List Oct 2026'!$A$3:$AR$2210,J$1,FALSE)</f>
        <v>1.1166666666666667</v>
      </c>
      <c r="K189">
        <f>VLOOKUP($A189,'UES Measure List Oct 2026'!$A$3:$AR$2210,K$1,FALSE)</f>
        <v>30</v>
      </c>
      <c r="L189" t="s">
        <v>4754</v>
      </c>
      <c r="M189">
        <f>INDEX('Results 2016$'!$B$3:$AT$352,MATCH(L189,'Results 2016$'!$A$3:$A$352,0),MATCH(K189,'Results 2016$'!$B$2:$AT$2,0))</f>
        <v>1.0470667634056154</v>
      </c>
    </row>
    <row r="190" spans="1:13" x14ac:dyDescent="0.25">
      <c r="A190" s="16" t="s">
        <v>1645</v>
      </c>
      <c r="B190" t="str">
        <f>VLOOKUP($A190,'UES Measure List Oct 2026'!$A$3:$AR$2210,B$1,FALSE)</f>
        <v>Heating Zone 1</v>
      </c>
      <c r="C190" t="str">
        <f>VLOOKUP($A190,'UES Measure List Oct 2026'!$A$3:$AR$2210,C$1,FALSE)</f>
        <v>All Cooling Zones</v>
      </c>
      <c r="D190" t="str">
        <f>VLOOKUP($A190,'UES Measure List Oct 2026'!$A$3:$AR$2210,D$1,FALSE)</f>
        <v>Commercial</v>
      </c>
      <c r="E190" t="str">
        <f>VLOOKUP($A190,'UES Measure List Oct 2026'!$A$3:$AR$2210,E$1,FALSE)</f>
        <v>HVAC</v>
      </c>
      <c r="F190" t="str">
        <f>VLOOKUP($A190,'UES Measure List Oct 2026'!$A$3:$AR$2210,F$1,FALSE)</f>
        <v>Envelope</v>
      </c>
      <c r="G190" t="str">
        <f>VLOOKUP($A190,'UES Measure List Oct 2026'!$A$3:$AR$2210,G$1,FALSE)</f>
        <v>Insulation</v>
      </c>
      <c r="H190">
        <f>VLOOKUP($A190,'UES Measure List Oct 2026'!$A$3:$AR$2210,H$1,FALSE)</f>
        <v>1.3265299226291389</v>
      </c>
      <c r="I190">
        <f>VLOOKUP($A190,'UES Measure List Oct 2026'!$A$3:$AR$2210,I$1,FALSE)</f>
        <v>1.4838028336746893</v>
      </c>
      <c r="J190">
        <f>VLOOKUP($A190,'UES Measure List Oct 2026'!$A$3:$AR$2210,J$1,FALSE)</f>
        <v>2.34</v>
      </c>
      <c r="K190">
        <f>VLOOKUP($A190,'UES Measure List Oct 2026'!$A$3:$AR$2210,K$1,FALSE)</f>
        <v>30</v>
      </c>
      <c r="L190" t="s">
        <v>4843</v>
      </c>
      <c r="M190">
        <f>INDEX('Results 2016$'!$B$3:$AT$352,MATCH(L190,'Results 2016$'!$A$3:$A$352,0),MATCH(K190,'Results 2016$'!$B$2:$AT$2,0))</f>
        <v>1.0200846995752575</v>
      </c>
    </row>
    <row r="191" spans="1:13" x14ac:dyDescent="0.25">
      <c r="A191" s="16" t="s">
        <v>1647</v>
      </c>
      <c r="B191" t="str">
        <f>VLOOKUP($A191,'UES Measure List Oct 2026'!$A$3:$AR$2210,B$1,FALSE)</f>
        <v>Heating Zone 1</v>
      </c>
      <c r="C191" t="str">
        <f>VLOOKUP($A191,'UES Measure List Oct 2026'!$A$3:$AR$2210,C$1,FALSE)</f>
        <v>All Cooling Zones</v>
      </c>
      <c r="D191" t="str">
        <f>VLOOKUP($A191,'UES Measure List Oct 2026'!$A$3:$AR$2210,D$1,FALSE)</f>
        <v>Commercial</v>
      </c>
      <c r="E191" t="str">
        <f>VLOOKUP($A191,'UES Measure List Oct 2026'!$A$3:$AR$2210,E$1,FALSE)</f>
        <v>HVAC</v>
      </c>
      <c r="F191" t="str">
        <f>VLOOKUP($A191,'UES Measure List Oct 2026'!$A$3:$AR$2210,F$1,FALSE)</f>
        <v>Envelope</v>
      </c>
      <c r="G191" t="str">
        <f>VLOOKUP($A191,'UES Measure List Oct 2026'!$A$3:$AR$2210,G$1,FALSE)</f>
        <v>Insulation</v>
      </c>
      <c r="H191">
        <f>VLOOKUP($A191,'UES Measure List Oct 2026'!$A$3:$AR$2210,H$1,FALSE)</f>
        <v>1.7784840806927038</v>
      </c>
      <c r="I191">
        <f>VLOOKUP($A191,'UES Measure List Oct 2026'!$A$3:$AR$2210,I$1,FALSE)</f>
        <v>1.9893405143450562</v>
      </c>
      <c r="J191">
        <f>VLOOKUP($A191,'UES Measure List Oct 2026'!$A$3:$AR$2210,J$1,FALSE)</f>
        <v>2.5166666666666662</v>
      </c>
      <c r="K191">
        <f>VLOOKUP($A191,'UES Measure List Oct 2026'!$A$3:$AR$2210,K$1,FALSE)</f>
        <v>30</v>
      </c>
      <c r="L191" t="s">
        <v>4843</v>
      </c>
      <c r="M191">
        <f>INDEX('Results 2016$'!$B$3:$AT$352,MATCH(L191,'Results 2016$'!$A$3:$A$352,0),MATCH(K191,'Results 2016$'!$B$2:$AT$2,0))</f>
        <v>1.0200846995752575</v>
      </c>
    </row>
    <row r="192" spans="1:13" x14ac:dyDescent="0.25">
      <c r="A192" s="16" t="s">
        <v>1649</v>
      </c>
      <c r="B192" t="str">
        <f>VLOOKUP($A192,'UES Measure List Oct 2026'!$A$3:$AR$2210,B$1,FALSE)</f>
        <v>Heating Zone 2</v>
      </c>
      <c r="C192" t="str">
        <f>VLOOKUP($A192,'UES Measure List Oct 2026'!$A$3:$AR$2210,C$1,FALSE)</f>
        <v>All Cooling Zones</v>
      </c>
      <c r="D192" t="str">
        <f>VLOOKUP($A192,'UES Measure List Oct 2026'!$A$3:$AR$2210,D$1,FALSE)</f>
        <v>Commercial</v>
      </c>
      <c r="E192" t="str">
        <f>VLOOKUP($A192,'UES Measure List Oct 2026'!$A$3:$AR$2210,E$1,FALSE)</f>
        <v>HVAC</v>
      </c>
      <c r="F192" t="str">
        <f>VLOOKUP($A192,'UES Measure List Oct 2026'!$A$3:$AR$2210,F$1,FALSE)</f>
        <v>Envelope</v>
      </c>
      <c r="G192" t="str">
        <f>VLOOKUP($A192,'UES Measure List Oct 2026'!$A$3:$AR$2210,G$1,FALSE)</f>
        <v>Insulation</v>
      </c>
      <c r="H192">
        <f>VLOOKUP($A192,'UES Measure List Oct 2026'!$A$3:$AR$2210,H$1,FALSE)</f>
        <v>0.95933998526778563</v>
      </c>
      <c r="I192">
        <f>VLOOKUP($A192,'UES Measure List Oct 2026'!$A$3:$AR$2210,I$1,FALSE)</f>
        <v>1.0730789892598136</v>
      </c>
      <c r="J192">
        <f>VLOOKUP($A192,'UES Measure List Oct 2026'!$A$3:$AR$2210,J$1,FALSE)</f>
        <v>1.17</v>
      </c>
      <c r="K192">
        <f>VLOOKUP($A192,'UES Measure List Oct 2026'!$A$3:$AR$2210,K$1,FALSE)</f>
        <v>30</v>
      </c>
      <c r="L192" t="s">
        <v>4843</v>
      </c>
      <c r="M192">
        <f>INDEX('Results 2016$'!$B$3:$AT$352,MATCH(L192,'Results 2016$'!$A$3:$A$352,0),MATCH(K192,'Results 2016$'!$B$2:$AT$2,0))</f>
        <v>1.0200846995752575</v>
      </c>
    </row>
    <row r="193" spans="1:13" x14ac:dyDescent="0.25">
      <c r="A193" s="16" t="s">
        <v>1650</v>
      </c>
      <c r="B193" t="str">
        <f>VLOOKUP($A193,'UES Measure List Oct 2026'!$A$3:$AR$2210,B$1,FALSE)</f>
        <v>Heating Zone 3</v>
      </c>
      <c r="C193" t="str">
        <f>VLOOKUP($A193,'UES Measure List Oct 2026'!$A$3:$AR$2210,C$1,FALSE)</f>
        <v>All Cooling Zones</v>
      </c>
      <c r="D193" t="str">
        <f>VLOOKUP($A193,'UES Measure List Oct 2026'!$A$3:$AR$2210,D$1,FALSE)</f>
        <v>Commercial</v>
      </c>
      <c r="E193" t="str">
        <f>VLOOKUP($A193,'UES Measure List Oct 2026'!$A$3:$AR$2210,E$1,FALSE)</f>
        <v>HVAC</v>
      </c>
      <c r="F193" t="str">
        <f>VLOOKUP($A193,'UES Measure List Oct 2026'!$A$3:$AR$2210,F$1,FALSE)</f>
        <v>Envelope</v>
      </c>
      <c r="G193" t="str">
        <f>VLOOKUP($A193,'UES Measure List Oct 2026'!$A$3:$AR$2210,G$1,FALSE)</f>
        <v>Insulation</v>
      </c>
      <c r="H193">
        <f>VLOOKUP($A193,'UES Measure List Oct 2026'!$A$3:$AR$2210,H$1,FALSE)</f>
        <v>0.95933998526778563</v>
      </c>
      <c r="I193">
        <f>VLOOKUP($A193,'UES Measure List Oct 2026'!$A$3:$AR$2210,I$1,FALSE)</f>
        <v>1.0730789892598136</v>
      </c>
      <c r="J193">
        <f>VLOOKUP($A193,'UES Measure List Oct 2026'!$A$3:$AR$2210,J$1,FALSE)</f>
        <v>1.17</v>
      </c>
      <c r="K193">
        <f>VLOOKUP($A193,'UES Measure List Oct 2026'!$A$3:$AR$2210,K$1,FALSE)</f>
        <v>30</v>
      </c>
      <c r="L193" t="s">
        <v>4843</v>
      </c>
      <c r="M193">
        <f>INDEX('Results 2016$'!$B$3:$AT$352,MATCH(L193,'Results 2016$'!$A$3:$A$352,0),MATCH(K193,'Results 2016$'!$B$2:$AT$2,0))</f>
        <v>1.0200846995752575</v>
      </c>
    </row>
    <row r="194" spans="1:13" x14ac:dyDescent="0.25">
      <c r="A194" s="16" t="s">
        <v>1651</v>
      </c>
      <c r="B194" t="str">
        <f>VLOOKUP($A194,'UES Measure List Oct 2026'!$A$3:$AR$2210,B$1,FALSE)</f>
        <v>Heating Zone 2</v>
      </c>
      <c r="C194" t="str">
        <f>VLOOKUP($A194,'UES Measure List Oct 2026'!$A$3:$AR$2210,C$1,FALSE)</f>
        <v>All Cooling Zones</v>
      </c>
      <c r="D194" t="str">
        <f>VLOOKUP($A194,'UES Measure List Oct 2026'!$A$3:$AR$2210,D$1,FALSE)</f>
        <v>Commercial</v>
      </c>
      <c r="E194" t="str">
        <f>VLOOKUP($A194,'UES Measure List Oct 2026'!$A$3:$AR$2210,E$1,FALSE)</f>
        <v>HVAC</v>
      </c>
      <c r="F194" t="str">
        <f>VLOOKUP($A194,'UES Measure List Oct 2026'!$A$3:$AR$2210,F$1,FALSE)</f>
        <v>Envelope</v>
      </c>
      <c r="G194" t="str">
        <f>VLOOKUP($A194,'UES Measure List Oct 2026'!$A$3:$AR$2210,G$1,FALSE)</f>
        <v>Insulation</v>
      </c>
      <c r="H194">
        <f>VLOOKUP($A194,'UES Measure List Oct 2026'!$A$3:$AR$2210,H$1,FALSE)</f>
        <v>1.2895475491281401</v>
      </c>
      <c r="I194">
        <f>VLOOKUP($A194,'UES Measure List Oct 2026'!$A$3:$AR$2210,I$1,FALSE)</f>
        <v>1.4424358432580404</v>
      </c>
      <c r="J194">
        <f>VLOOKUP($A194,'UES Measure List Oct 2026'!$A$3:$AR$2210,J$1,FALSE)</f>
        <v>1.2583333333333333</v>
      </c>
      <c r="K194">
        <f>VLOOKUP($A194,'UES Measure List Oct 2026'!$A$3:$AR$2210,K$1,FALSE)</f>
        <v>30</v>
      </c>
      <c r="L194" t="s">
        <v>4843</v>
      </c>
      <c r="M194">
        <f>INDEX('Results 2016$'!$B$3:$AT$352,MATCH(L194,'Results 2016$'!$A$3:$A$352,0),MATCH(K194,'Results 2016$'!$B$2:$AT$2,0))</f>
        <v>1.0200846995752575</v>
      </c>
    </row>
    <row r="195" spans="1:13" x14ac:dyDescent="0.25">
      <c r="A195" s="16" t="s">
        <v>1652</v>
      </c>
      <c r="B195" t="str">
        <f>VLOOKUP($A195,'UES Measure List Oct 2026'!$A$3:$AR$2210,B$1,FALSE)</f>
        <v>Heating Zone 3</v>
      </c>
      <c r="C195" t="str">
        <f>VLOOKUP($A195,'UES Measure List Oct 2026'!$A$3:$AR$2210,C$1,FALSE)</f>
        <v>All Cooling Zones</v>
      </c>
      <c r="D195" t="str">
        <f>VLOOKUP($A195,'UES Measure List Oct 2026'!$A$3:$AR$2210,D$1,FALSE)</f>
        <v>Commercial</v>
      </c>
      <c r="E195" t="str">
        <f>VLOOKUP($A195,'UES Measure List Oct 2026'!$A$3:$AR$2210,E$1,FALSE)</f>
        <v>HVAC</v>
      </c>
      <c r="F195" t="str">
        <f>VLOOKUP($A195,'UES Measure List Oct 2026'!$A$3:$AR$2210,F$1,FALSE)</f>
        <v>Envelope</v>
      </c>
      <c r="G195" t="str">
        <f>VLOOKUP($A195,'UES Measure List Oct 2026'!$A$3:$AR$2210,G$1,FALSE)</f>
        <v>Insulation</v>
      </c>
      <c r="H195">
        <f>VLOOKUP($A195,'UES Measure List Oct 2026'!$A$3:$AR$2210,H$1,FALSE)</f>
        <v>1.2895475491281401</v>
      </c>
      <c r="I195">
        <f>VLOOKUP($A195,'UES Measure List Oct 2026'!$A$3:$AR$2210,I$1,FALSE)</f>
        <v>1.4424358432580404</v>
      </c>
      <c r="J195">
        <f>VLOOKUP($A195,'UES Measure List Oct 2026'!$A$3:$AR$2210,J$1,FALSE)</f>
        <v>1.2583333333333333</v>
      </c>
      <c r="K195">
        <f>VLOOKUP($A195,'UES Measure List Oct 2026'!$A$3:$AR$2210,K$1,FALSE)</f>
        <v>30</v>
      </c>
      <c r="L195" t="s">
        <v>4843</v>
      </c>
      <c r="M195">
        <f>INDEX('Results 2016$'!$B$3:$AT$352,MATCH(L195,'Results 2016$'!$A$3:$A$352,0),MATCH(K195,'Results 2016$'!$B$2:$AT$2,0))</f>
        <v>1.0200846995752575</v>
      </c>
    </row>
    <row r="196" spans="1:13" x14ac:dyDescent="0.25">
      <c r="A196" s="16" t="s">
        <v>1653</v>
      </c>
      <c r="B196" t="str">
        <f>VLOOKUP($A196,'UES Measure List Oct 2026'!$A$3:$AR$2210,B$1,FALSE)</f>
        <v>Heating Zone 1</v>
      </c>
      <c r="C196" t="str">
        <f>VLOOKUP($A196,'UES Measure List Oct 2026'!$A$3:$AR$2210,C$1,FALSE)</f>
        <v>All Cooling Zones</v>
      </c>
      <c r="D196" t="str">
        <f>VLOOKUP($A196,'UES Measure List Oct 2026'!$A$3:$AR$2210,D$1,FALSE)</f>
        <v>Commercial</v>
      </c>
      <c r="E196" t="str">
        <f>VLOOKUP($A196,'UES Measure List Oct 2026'!$A$3:$AR$2210,E$1,FALSE)</f>
        <v>HVAC</v>
      </c>
      <c r="F196" t="str">
        <f>VLOOKUP($A196,'UES Measure List Oct 2026'!$A$3:$AR$2210,F$1,FALSE)</f>
        <v>Envelope</v>
      </c>
      <c r="G196" t="str">
        <f>VLOOKUP($A196,'UES Measure List Oct 2026'!$A$3:$AR$2210,G$1,FALSE)</f>
        <v>Insulation</v>
      </c>
      <c r="H196">
        <f>VLOOKUP($A196,'UES Measure List Oct 2026'!$A$3:$AR$2210,H$1,FALSE)</f>
        <v>3.8803402804761506</v>
      </c>
      <c r="I196">
        <f>VLOOKUP($A196,'UES Measure List Oct 2026'!$A$3:$AR$2210,I$1,FALSE)</f>
        <v>4.3338914563496225</v>
      </c>
      <c r="J196">
        <f>VLOOKUP($A196,'UES Measure List Oct 2026'!$A$3:$AR$2210,J$1,FALSE)</f>
        <v>2.57</v>
      </c>
      <c r="K196">
        <f>VLOOKUP($A196,'UES Measure List Oct 2026'!$A$3:$AR$2210,K$1,FALSE)</f>
        <v>30</v>
      </c>
      <c r="L196" t="s">
        <v>4817</v>
      </c>
      <c r="M196">
        <f>INDEX('Results 2016$'!$B$3:$AT$352,MATCH(L196,'Results 2016$'!$A$3:$A$352,0),MATCH(K196,'Results 2016$'!$B$2:$AT$2,0))</f>
        <v>0.96091907229636897</v>
      </c>
    </row>
    <row r="197" spans="1:13" x14ac:dyDescent="0.25">
      <c r="A197" s="16" t="s">
        <v>1655</v>
      </c>
      <c r="B197" t="str">
        <f>VLOOKUP($A197,'UES Measure List Oct 2026'!$A$3:$AR$2210,B$1,FALSE)</f>
        <v>Heating Zone 1</v>
      </c>
      <c r="C197" t="str">
        <f>VLOOKUP($A197,'UES Measure List Oct 2026'!$A$3:$AR$2210,C$1,FALSE)</f>
        <v>All Cooling Zones</v>
      </c>
      <c r="D197" t="str">
        <f>VLOOKUP($A197,'UES Measure List Oct 2026'!$A$3:$AR$2210,D$1,FALSE)</f>
        <v>Commercial</v>
      </c>
      <c r="E197" t="str">
        <f>VLOOKUP($A197,'UES Measure List Oct 2026'!$A$3:$AR$2210,E$1,FALSE)</f>
        <v>HVAC</v>
      </c>
      <c r="F197" t="str">
        <f>VLOOKUP($A197,'UES Measure List Oct 2026'!$A$3:$AR$2210,F$1,FALSE)</f>
        <v>Envelope</v>
      </c>
      <c r="G197" t="str">
        <f>VLOOKUP($A197,'UES Measure List Oct 2026'!$A$3:$AR$2210,G$1,FALSE)</f>
        <v>Insulation</v>
      </c>
      <c r="H197">
        <f>VLOOKUP($A197,'UES Measure List Oct 2026'!$A$3:$AR$2210,H$1,FALSE)</f>
        <v>5.195602076075204</v>
      </c>
      <c r="I197">
        <f>VLOOKUP($A197,'UES Measure List Oct 2026'!$A$3:$AR$2210,I$1,FALSE)</f>
        <v>5.8028868141769365</v>
      </c>
      <c r="J197">
        <f>VLOOKUP($A197,'UES Measure List Oct 2026'!$A$3:$AR$2210,J$1,FALSE)</f>
        <v>2.2333333333333329</v>
      </c>
      <c r="K197">
        <f>VLOOKUP($A197,'UES Measure List Oct 2026'!$A$3:$AR$2210,K$1,FALSE)</f>
        <v>30</v>
      </c>
      <c r="L197" t="s">
        <v>4817</v>
      </c>
      <c r="M197">
        <f>INDEX('Results 2016$'!$B$3:$AT$352,MATCH(L197,'Results 2016$'!$A$3:$A$352,0),MATCH(K197,'Results 2016$'!$B$2:$AT$2,0))</f>
        <v>0.96091907229636897</v>
      </c>
    </row>
    <row r="198" spans="1:13" x14ac:dyDescent="0.25">
      <c r="A198" s="16" t="s">
        <v>1657</v>
      </c>
      <c r="B198" t="str">
        <f>VLOOKUP($A198,'UES Measure List Oct 2026'!$A$3:$AR$2210,B$1,FALSE)</f>
        <v>Heating Zone 2</v>
      </c>
      <c r="C198" t="str">
        <f>VLOOKUP($A198,'UES Measure List Oct 2026'!$A$3:$AR$2210,C$1,FALSE)</f>
        <v>All Cooling Zones</v>
      </c>
      <c r="D198" t="str">
        <f>VLOOKUP($A198,'UES Measure List Oct 2026'!$A$3:$AR$2210,D$1,FALSE)</f>
        <v>Commercial</v>
      </c>
      <c r="E198" t="str">
        <f>VLOOKUP($A198,'UES Measure List Oct 2026'!$A$3:$AR$2210,E$1,FALSE)</f>
        <v>HVAC</v>
      </c>
      <c r="F198" t="str">
        <f>VLOOKUP($A198,'UES Measure List Oct 2026'!$A$3:$AR$2210,F$1,FALSE)</f>
        <v>Envelope</v>
      </c>
      <c r="G198" t="str">
        <f>VLOOKUP($A198,'UES Measure List Oct 2026'!$A$3:$AR$2210,G$1,FALSE)</f>
        <v>Insulation</v>
      </c>
      <c r="H198">
        <f>VLOOKUP($A198,'UES Measure List Oct 2026'!$A$3:$AR$2210,H$1,FALSE)</f>
        <v>2.5975898288609383</v>
      </c>
      <c r="I198">
        <f>VLOOKUP($A198,'UES Measure List Oct 2026'!$A$3:$AR$2210,I$1,FALSE)</f>
        <v>2.9012075108577045</v>
      </c>
      <c r="J198">
        <f>VLOOKUP($A198,'UES Measure List Oct 2026'!$A$3:$AR$2210,J$1,FALSE)</f>
        <v>1.2849999999999997</v>
      </c>
      <c r="K198">
        <f>VLOOKUP($A198,'UES Measure List Oct 2026'!$A$3:$AR$2210,K$1,FALSE)</f>
        <v>30</v>
      </c>
      <c r="L198" t="s">
        <v>4817</v>
      </c>
      <c r="M198">
        <f>INDEX('Results 2016$'!$B$3:$AT$352,MATCH(L198,'Results 2016$'!$A$3:$A$352,0),MATCH(K198,'Results 2016$'!$B$2:$AT$2,0))</f>
        <v>0.96091907229636897</v>
      </c>
    </row>
    <row r="199" spans="1:13" x14ac:dyDescent="0.25">
      <c r="A199" s="16" t="s">
        <v>1658</v>
      </c>
      <c r="B199" t="str">
        <f>VLOOKUP($A199,'UES Measure List Oct 2026'!$A$3:$AR$2210,B$1,FALSE)</f>
        <v>Heating Zone 3</v>
      </c>
      <c r="C199" t="str">
        <f>VLOOKUP($A199,'UES Measure List Oct 2026'!$A$3:$AR$2210,C$1,FALSE)</f>
        <v>All Cooling Zones</v>
      </c>
      <c r="D199" t="str">
        <f>VLOOKUP($A199,'UES Measure List Oct 2026'!$A$3:$AR$2210,D$1,FALSE)</f>
        <v>Commercial</v>
      </c>
      <c r="E199" t="str">
        <f>VLOOKUP($A199,'UES Measure List Oct 2026'!$A$3:$AR$2210,E$1,FALSE)</f>
        <v>HVAC</v>
      </c>
      <c r="F199" t="str">
        <f>VLOOKUP($A199,'UES Measure List Oct 2026'!$A$3:$AR$2210,F$1,FALSE)</f>
        <v>Envelope</v>
      </c>
      <c r="G199" t="str">
        <f>VLOOKUP($A199,'UES Measure List Oct 2026'!$A$3:$AR$2210,G$1,FALSE)</f>
        <v>Insulation</v>
      </c>
      <c r="H199">
        <f>VLOOKUP($A199,'UES Measure List Oct 2026'!$A$3:$AR$2210,H$1,FALSE)</f>
        <v>2.5975898288609383</v>
      </c>
      <c r="I199">
        <f>VLOOKUP($A199,'UES Measure List Oct 2026'!$A$3:$AR$2210,I$1,FALSE)</f>
        <v>2.9012075108577045</v>
      </c>
      <c r="J199">
        <f>VLOOKUP($A199,'UES Measure List Oct 2026'!$A$3:$AR$2210,J$1,FALSE)</f>
        <v>1.2849999999999997</v>
      </c>
      <c r="K199">
        <f>VLOOKUP($A199,'UES Measure List Oct 2026'!$A$3:$AR$2210,K$1,FALSE)</f>
        <v>30</v>
      </c>
      <c r="L199" t="s">
        <v>4817</v>
      </c>
      <c r="M199">
        <f>INDEX('Results 2016$'!$B$3:$AT$352,MATCH(L199,'Results 2016$'!$A$3:$A$352,0),MATCH(K199,'Results 2016$'!$B$2:$AT$2,0))</f>
        <v>0.96091907229636897</v>
      </c>
    </row>
    <row r="200" spans="1:13" x14ac:dyDescent="0.25">
      <c r="A200" s="16" t="s">
        <v>1659</v>
      </c>
      <c r="B200" t="str">
        <f>VLOOKUP($A200,'UES Measure List Oct 2026'!$A$3:$AR$2210,B$1,FALSE)</f>
        <v>Heating Zone 2</v>
      </c>
      <c r="C200" t="str">
        <f>VLOOKUP($A200,'UES Measure List Oct 2026'!$A$3:$AR$2210,C$1,FALSE)</f>
        <v>All Cooling Zones</v>
      </c>
      <c r="D200" t="str">
        <f>VLOOKUP($A200,'UES Measure List Oct 2026'!$A$3:$AR$2210,D$1,FALSE)</f>
        <v>Commercial</v>
      </c>
      <c r="E200" t="str">
        <f>VLOOKUP($A200,'UES Measure List Oct 2026'!$A$3:$AR$2210,E$1,FALSE)</f>
        <v>HVAC</v>
      </c>
      <c r="F200" t="str">
        <f>VLOOKUP($A200,'UES Measure List Oct 2026'!$A$3:$AR$2210,F$1,FALSE)</f>
        <v>Envelope</v>
      </c>
      <c r="G200" t="str">
        <f>VLOOKUP($A200,'UES Measure List Oct 2026'!$A$3:$AR$2210,G$1,FALSE)</f>
        <v>Insulation</v>
      </c>
      <c r="H200">
        <f>VLOOKUP($A200,'UES Measure List Oct 2026'!$A$3:$AR$2210,H$1,FALSE)</f>
        <v>3.4868797609925575</v>
      </c>
      <c r="I200">
        <f>VLOOKUP($A200,'UES Measure List Oct 2026'!$A$3:$AR$2210,I$1,FALSE)</f>
        <v>3.8944415471804237</v>
      </c>
      <c r="J200">
        <f>VLOOKUP($A200,'UES Measure List Oct 2026'!$A$3:$AR$2210,J$1,FALSE)</f>
        <v>1.1166666666666667</v>
      </c>
      <c r="K200">
        <f>VLOOKUP($A200,'UES Measure List Oct 2026'!$A$3:$AR$2210,K$1,FALSE)</f>
        <v>30</v>
      </c>
      <c r="L200" t="s">
        <v>4817</v>
      </c>
      <c r="M200">
        <f>INDEX('Results 2016$'!$B$3:$AT$352,MATCH(L200,'Results 2016$'!$A$3:$A$352,0),MATCH(K200,'Results 2016$'!$B$2:$AT$2,0))</f>
        <v>0.96091907229636897</v>
      </c>
    </row>
    <row r="201" spans="1:13" x14ac:dyDescent="0.25">
      <c r="A201" s="16" t="s">
        <v>1660</v>
      </c>
      <c r="B201" t="str">
        <f>VLOOKUP($A201,'UES Measure List Oct 2026'!$A$3:$AR$2210,B$1,FALSE)</f>
        <v>Heating Zone 3</v>
      </c>
      <c r="C201" t="str">
        <f>VLOOKUP($A201,'UES Measure List Oct 2026'!$A$3:$AR$2210,C$1,FALSE)</f>
        <v>All Cooling Zones</v>
      </c>
      <c r="D201" t="str">
        <f>VLOOKUP($A201,'UES Measure List Oct 2026'!$A$3:$AR$2210,D$1,FALSE)</f>
        <v>Commercial</v>
      </c>
      <c r="E201" t="str">
        <f>VLOOKUP($A201,'UES Measure List Oct 2026'!$A$3:$AR$2210,E$1,FALSE)</f>
        <v>HVAC</v>
      </c>
      <c r="F201" t="str">
        <f>VLOOKUP($A201,'UES Measure List Oct 2026'!$A$3:$AR$2210,F$1,FALSE)</f>
        <v>Envelope</v>
      </c>
      <c r="G201" t="str">
        <f>VLOOKUP($A201,'UES Measure List Oct 2026'!$A$3:$AR$2210,G$1,FALSE)</f>
        <v>Insulation</v>
      </c>
      <c r="H201">
        <f>VLOOKUP($A201,'UES Measure List Oct 2026'!$A$3:$AR$2210,H$1,FALSE)</f>
        <v>3.4868797609925575</v>
      </c>
      <c r="I201">
        <f>VLOOKUP($A201,'UES Measure List Oct 2026'!$A$3:$AR$2210,I$1,FALSE)</f>
        <v>3.8944415471804237</v>
      </c>
      <c r="J201">
        <f>VLOOKUP($A201,'UES Measure List Oct 2026'!$A$3:$AR$2210,J$1,FALSE)</f>
        <v>1.1166666666666667</v>
      </c>
      <c r="K201">
        <f>VLOOKUP($A201,'UES Measure List Oct 2026'!$A$3:$AR$2210,K$1,FALSE)</f>
        <v>30</v>
      </c>
      <c r="L201" t="s">
        <v>4817</v>
      </c>
      <c r="M201">
        <f>INDEX('Results 2016$'!$B$3:$AT$352,MATCH(L201,'Results 2016$'!$A$3:$A$352,0),MATCH(K201,'Results 2016$'!$B$2:$AT$2,0))</f>
        <v>0.96091907229636897</v>
      </c>
    </row>
    <row r="202" spans="1:13" x14ac:dyDescent="0.25">
      <c r="A202" s="16" t="s">
        <v>1661</v>
      </c>
      <c r="B202" t="str">
        <f>VLOOKUP($A202,'UES Measure List Oct 2026'!$A$3:$AR$2210,B$1,FALSE)</f>
        <v>Heating Zone 1</v>
      </c>
      <c r="C202" t="str">
        <f>VLOOKUP($A202,'UES Measure List Oct 2026'!$A$3:$AR$2210,C$1,FALSE)</f>
        <v>All Cooling Zones</v>
      </c>
      <c r="D202" t="str">
        <f>VLOOKUP($A202,'UES Measure List Oct 2026'!$A$3:$AR$2210,D$1,FALSE)</f>
        <v>Commercial</v>
      </c>
      <c r="E202" t="str">
        <f>VLOOKUP($A202,'UES Measure List Oct 2026'!$A$3:$AR$2210,E$1,FALSE)</f>
        <v>HVAC</v>
      </c>
      <c r="F202" t="str">
        <f>VLOOKUP($A202,'UES Measure List Oct 2026'!$A$3:$AR$2210,F$1,FALSE)</f>
        <v>Envelope</v>
      </c>
      <c r="G202" t="str">
        <f>VLOOKUP($A202,'UES Measure List Oct 2026'!$A$3:$AR$2210,G$1,FALSE)</f>
        <v>Insulation</v>
      </c>
      <c r="H202">
        <f>VLOOKUP($A202,'UES Measure List Oct 2026'!$A$3:$AR$2210,H$1,FALSE)</f>
        <v>4.3243193962811004</v>
      </c>
      <c r="I202">
        <f>VLOOKUP($A202,'UES Measure List Oct 2026'!$A$3:$AR$2210,I$1,FALSE)</f>
        <v>4.8142203837984461</v>
      </c>
      <c r="J202">
        <f>VLOOKUP($A202,'UES Measure List Oct 2026'!$A$3:$AR$2210,J$1,FALSE)</f>
        <v>2.34</v>
      </c>
      <c r="K202">
        <f>VLOOKUP($A202,'UES Measure List Oct 2026'!$A$3:$AR$2210,K$1,FALSE)</f>
        <v>30</v>
      </c>
      <c r="L202" t="s">
        <v>4926</v>
      </c>
      <c r="M202">
        <f>INDEX('Results 2016$'!$B$3:$AT$352,MATCH(L202,'Results 2016$'!$A$3:$A$352,0),MATCH(K202,'Results 2016$'!$B$2:$AT$2,0))</f>
        <v>0.9207388833476754</v>
      </c>
    </row>
    <row r="203" spans="1:13" x14ac:dyDescent="0.25">
      <c r="A203" s="16" t="s">
        <v>1663</v>
      </c>
      <c r="B203" t="str">
        <f>VLOOKUP($A203,'UES Measure List Oct 2026'!$A$3:$AR$2210,B$1,FALSE)</f>
        <v>Heating Zone 1</v>
      </c>
      <c r="C203" t="str">
        <f>VLOOKUP($A203,'UES Measure List Oct 2026'!$A$3:$AR$2210,C$1,FALSE)</f>
        <v>All Cooling Zones</v>
      </c>
      <c r="D203" t="str">
        <f>VLOOKUP($A203,'UES Measure List Oct 2026'!$A$3:$AR$2210,D$1,FALSE)</f>
        <v>Commercial</v>
      </c>
      <c r="E203" t="str">
        <f>VLOOKUP($A203,'UES Measure List Oct 2026'!$A$3:$AR$2210,E$1,FALSE)</f>
        <v>HVAC</v>
      </c>
      <c r="F203" t="str">
        <f>VLOOKUP($A203,'UES Measure List Oct 2026'!$A$3:$AR$2210,F$1,FALSE)</f>
        <v>Envelope</v>
      </c>
      <c r="G203" t="str">
        <f>VLOOKUP($A203,'UES Measure List Oct 2026'!$A$3:$AR$2210,G$1,FALSE)</f>
        <v>Insulation</v>
      </c>
      <c r="H203">
        <f>VLOOKUP($A203,'UES Measure List Oct 2026'!$A$3:$AR$2210,H$1,FALSE)</f>
        <v>5.7849831393557292</v>
      </c>
      <c r="I203">
        <f>VLOOKUP($A203,'UES Measure List Oct 2026'!$A$3:$AR$2210,I$1,FALSE)</f>
        <v>6.4403623315538949</v>
      </c>
      <c r="J203">
        <f>VLOOKUP($A203,'UES Measure List Oct 2026'!$A$3:$AR$2210,J$1,FALSE)</f>
        <v>2.5166666666666662</v>
      </c>
      <c r="K203">
        <f>VLOOKUP($A203,'UES Measure List Oct 2026'!$A$3:$AR$2210,K$1,FALSE)</f>
        <v>30</v>
      </c>
      <c r="L203" t="s">
        <v>4926</v>
      </c>
      <c r="M203">
        <f>INDEX('Results 2016$'!$B$3:$AT$352,MATCH(L203,'Results 2016$'!$A$3:$A$352,0),MATCH(K203,'Results 2016$'!$B$2:$AT$2,0))</f>
        <v>0.9207388833476754</v>
      </c>
    </row>
    <row r="204" spans="1:13" x14ac:dyDescent="0.25">
      <c r="A204" s="16" t="s">
        <v>1665</v>
      </c>
      <c r="B204" t="str">
        <f>VLOOKUP($A204,'UES Measure List Oct 2026'!$A$3:$AR$2210,B$1,FALSE)</f>
        <v>Heating Zone 2</v>
      </c>
      <c r="C204" t="str">
        <f>VLOOKUP($A204,'UES Measure List Oct 2026'!$A$3:$AR$2210,C$1,FALSE)</f>
        <v>All Cooling Zones</v>
      </c>
      <c r="D204" t="str">
        <f>VLOOKUP($A204,'UES Measure List Oct 2026'!$A$3:$AR$2210,D$1,FALSE)</f>
        <v>Commercial</v>
      </c>
      <c r="E204" t="str">
        <f>VLOOKUP($A204,'UES Measure List Oct 2026'!$A$3:$AR$2210,E$1,FALSE)</f>
        <v>HVAC</v>
      </c>
      <c r="F204" t="str">
        <f>VLOOKUP($A204,'UES Measure List Oct 2026'!$A$3:$AR$2210,F$1,FALSE)</f>
        <v>Envelope</v>
      </c>
      <c r="G204" t="str">
        <f>VLOOKUP($A204,'UES Measure List Oct 2026'!$A$3:$AR$2210,G$1,FALSE)</f>
        <v>Insulation</v>
      </c>
      <c r="H204">
        <f>VLOOKUP($A204,'UES Measure List Oct 2026'!$A$3:$AR$2210,H$1,FALSE)</f>
        <v>3.0088422923727549</v>
      </c>
      <c r="I204">
        <f>VLOOKUP($A204,'UES Measure List Oct 2026'!$A$3:$AR$2210,I$1,FALSE)</f>
        <v>3.3497132307185744</v>
      </c>
      <c r="J204">
        <f>VLOOKUP($A204,'UES Measure List Oct 2026'!$A$3:$AR$2210,J$1,FALSE)</f>
        <v>1.17</v>
      </c>
      <c r="K204">
        <f>VLOOKUP($A204,'UES Measure List Oct 2026'!$A$3:$AR$2210,K$1,FALSE)</f>
        <v>30</v>
      </c>
      <c r="L204" t="s">
        <v>4926</v>
      </c>
      <c r="M204">
        <f>INDEX('Results 2016$'!$B$3:$AT$352,MATCH(L204,'Results 2016$'!$A$3:$A$352,0),MATCH(K204,'Results 2016$'!$B$2:$AT$2,0))</f>
        <v>0.9207388833476754</v>
      </c>
    </row>
    <row r="205" spans="1:13" x14ac:dyDescent="0.25">
      <c r="A205" s="16" t="s">
        <v>1666</v>
      </c>
      <c r="B205" t="str">
        <f>VLOOKUP($A205,'UES Measure List Oct 2026'!$A$3:$AR$2210,B$1,FALSE)</f>
        <v>Heating Zone 3</v>
      </c>
      <c r="C205" t="str">
        <f>VLOOKUP($A205,'UES Measure List Oct 2026'!$A$3:$AR$2210,C$1,FALSE)</f>
        <v>All Cooling Zones</v>
      </c>
      <c r="D205" t="str">
        <f>VLOOKUP($A205,'UES Measure List Oct 2026'!$A$3:$AR$2210,D$1,FALSE)</f>
        <v>Commercial</v>
      </c>
      <c r="E205" t="str">
        <f>VLOOKUP($A205,'UES Measure List Oct 2026'!$A$3:$AR$2210,E$1,FALSE)</f>
        <v>HVAC</v>
      </c>
      <c r="F205" t="str">
        <f>VLOOKUP($A205,'UES Measure List Oct 2026'!$A$3:$AR$2210,F$1,FALSE)</f>
        <v>Envelope</v>
      </c>
      <c r="G205" t="str">
        <f>VLOOKUP($A205,'UES Measure List Oct 2026'!$A$3:$AR$2210,G$1,FALSE)</f>
        <v>Insulation</v>
      </c>
      <c r="H205">
        <f>VLOOKUP($A205,'UES Measure List Oct 2026'!$A$3:$AR$2210,H$1,FALSE)</f>
        <v>3.0088422923727549</v>
      </c>
      <c r="I205">
        <f>VLOOKUP($A205,'UES Measure List Oct 2026'!$A$3:$AR$2210,I$1,FALSE)</f>
        <v>3.3497132307185744</v>
      </c>
      <c r="J205">
        <f>VLOOKUP($A205,'UES Measure List Oct 2026'!$A$3:$AR$2210,J$1,FALSE)</f>
        <v>1.17</v>
      </c>
      <c r="K205">
        <f>VLOOKUP($A205,'UES Measure List Oct 2026'!$A$3:$AR$2210,K$1,FALSE)</f>
        <v>30</v>
      </c>
      <c r="L205" t="s">
        <v>4926</v>
      </c>
      <c r="M205">
        <f>INDEX('Results 2016$'!$B$3:$AT$352,MATCH(L205,'Results 2016$'!$A$3:$A$352,0),MATCH(K205,'Results 2016$'!$B$2:$AT$2,0))</f>
        <v>0.9207388833476754</v>
      </c>
    </row>
    <row r="206" spans="1:13" x14ac:dyDescent="0.25">
      <c r="A206" s="16" t="s">
        <v>1667</v>
      </c>
      <c r="B206" t="str">
        <f>VLOOKUP($A206,'UES Measure List Oct 2026'!$A$3:$AR$2210,B$1,FALSE)</f>
        <v>Heating Zone 2</v>
      </c>
      <c r="C206" t="str">
        <f>VLOOKUP($A206,'UES Measure List Oct 2026'!$A$3:$AR$2210,C$1,FALSE)</f>
        <v>All Cooling Zones</v>
      </c>
      <c r="D206" t="str">
        <f>VLOOKUP($A206,'UES Measure List Oct 2026'!$A$3:$AR$2210,D$1,FALSE)</f>
        <v>Commercial</v>
      </c>
      <c r="E206" t="str">
        <f>VLOOKUP($A206,'UES Measure List Oct 2026'!$A$3:$AR$2210,E$1,FALSE)</f>
        <v>HVAC</v>
      </c>
      <c r="F206" t="str">
        <f>VLOOKUP($A206,'UES Measure List Oct 2026'!$A$3:$AR$2210,F$1,FALSE)</f>
        <v>Envelope</v>
      </c>
      <c r="G206" t="str">
        <f>VLOOKUP($A206,'UES Measure List Oct 2026'!$A$3:$AR$2210,G$1,FALSE)</f>
        <v>Insulation</v>
      </c>
      <c r="H206">
        <f>VLOOKUP($A206,'UES Measure List Oct 2026'!$A$3:$AR$2210,H$1,FALSE)</f>
        <v>3.9866338545358131</v>
      </c>
      <c r="I206">
        <f>VLOOKUP($A206,'UES Measure List Oct 2026'!$A$3:$AR$2210,I$1,FALSE)</f>
        <v>4.4382785373700173</v>
      </c>
      <c r="J206">
        <f>VLOOKUP($A206,'UES Measure List Oct 2026'!$A$3:$AR$2210,J$1,FALSE)</f>
        <v>1.2583333333333333</v>
      </c>
      <c r="K206">
        <f>VLOOKUP($A206,'UES Measure List Oct 2026'!$A$3:$AR$2210,K$1,FALSE)</f>
        <v>30</v>
      </c>
      <c r="L206" t="s">
        <v>4926</v>
      </c>
      <c r="M206">
        <f>INDEX('Results 2016$'!$B$3:$AT$352,MATCH(L206,'Results 2016$'!$A$3:$A$352,0),MATCH(K206,'Results 2016$'!$B$2:$AT$2,0))</f>
        <v>0.9207388833476754</v>
      </c>
    </row>
    <row r="207" spans="1:13" x14ac:dyDescent="0.25">
      <c r="A207" s="16" t="s">
        <v>1668</v>
      </c>
      <c r="B207" t="str">
        <f>VLOOKUP($A207,'UES Measure List Oct 2026'!$A$3:$AR$2210,B$1,FALSE)</f>
        <v>Heating Zone 3</v>
      </c>
      <c r="C207" t="str">
        <f>VLOOKUP($A207,'UES Measure List Oct 2026'!$A$3:$AR$2210,C$1,FALSE)</f>
        <v>All Cooling Zones</v>
      </c>
      <c r="D207" t="str">
        <f>VLOOKUP($A207,'UES Measure List Oct 2026'!$A$3:$AR$2210,D$1,FALSE)</f>
        <v>Commercial</v>
      </c>
      <c r="E207" t="str">
        <f>VLOOKUP($A207,'UES Measure List Oct 2026'!$A$3:$AR$2210,E$1,FALSE)</f>
        <v>HVAC</v>
      </c>
      <c r="F207" t="str">
        <f>VLOOKUP($A207,'UES Measure List Oct 2026'!$A$3:$AR$2210,F$1,FALSE)</f>
        <v>Envelope</v>
      </c>
      <c r="G207" t="str">
        <f>VLOOKUP($A207,'UES Measure List Oct 2026'!$A$3:$AR$2210,G$1,FALSE)</f>
        <v>Insulation</v>
      </c>
      <c r="H207">
        <f>VLOOKUP($A207,'UES Measure List Oct 2026'!$A$3:$AR$2210,H$1,FALSE)</f>
        <v>3.9866338545358131</v>
      </c>
      <c r="I207">
        <f>VLOOKUP($A207,'UES Measure List Oct 2026'!$A$3:$AR$2210,I$1,FALSE)</f>
        <v>4.4382785373700173</v>
      </c>
      <c r="J207">
        <f>VLOOKUP($A207,'UES Measure List Oct 2026'!$A$3:$AR$2210,J$1,FALSE)</f>
        <v>1.2583333333333333</v>
      </c>
      <c r="K207">
        <f>VLOOKUP($A207,'UES Measure List Oct 2026'!$A$3:$AR$2210,K$1,FALSE)</f>
        <v>30</v>
      </c>
      <c r="L207" t="s">
        <v>4926</v>
      </c>
      <c r="M207">
        <f>INDEX('Results 2016$'!$B$3:$AT$352,MATCH(L207,'Results 2016$'!$A$3:$A$352,0),MATCH(K207,'Results 2016$'!$B$2:$AT$2,0))</f>
        <v>0.9207388833476754</v>
      </c>
    </row>
    <row r="208" spans="1:13" x14ac:dyDescent="0.25">
      <c r="A208" s="16" t="s">
        <v>1669</v>
      </c>
      <c r="B208" t="str">
        <f>VLOOKUP($A208,'UES Measure List Oct 2026'!$A$3:$AR$2210,B$1,FALSE)</f>
        <v>Heating Zone 1</v>
      </c>
      <c r="C208" t="str">
        <f>VLOOKUP($A208,'UES Measure List Oct 2026'!$A$3:$AR$2210,C$1,FALSE)</f>
        <v>All Cooling Zones</v>
      </c>
      <c r="D208" t="str">
        <f>VLOOKUP($A208,'UES Measure List Oct 2026'!$A$3:$AR$2210,D$1,FALSE)</f>
        <v>Commercial</v>
      </c>
      <c r="E208" t="str">
        <f>VLOOKUP($A208,'UES Measure List Oct 2026'!$A$3:$AR$2210,E$1,FALSE)</f>
        <v>HVAC</v>
      </c>
      <c r="F208" t="str">
        <f>VLOOKUP($A208,'UES Measure List Oct 2026'!$A$3:$AR$2210,F$1,FALSE)</f>
        <v>Envelope</v>
      </c>
      <c r="G208" t="str">
        <f>VLOOKUP($A208,'UES Measure List Oct 2026'!$A$3:$AR$2210,G$1,FALSE)</f>
        <v>Insulation</v>
      </c>
      <c r="H208">
        <f>VLOOKUP($A208,'UES Measure List Oct 2026'!$A$3:$AR$2210,H$1,FALSE)</f>
        <v>3.1571842439244806</v>
      </c>
      <c r="I208">
        <f>VLOOKUP($A208,'UES Measure List Oct 2026'!$A$3:$AR$2210,I$1,FALSE)</f>
        <v>3.528984455125701</v>
      </c>
      <c r="J208">
        <f>VLOOKUP($A208,'UES Measure List Oct 2026'!$A$3:$AR$2210,J$1,FALSE)</f>
        <v>2.57</v>
      </c>
      <c r="K208">
        <f>VLOOKUP($A208,'UES Measure List Oct 2026'!$A$3:$AR$2210,K$1,FALSE)</f>
        <v>30</v>
      </c>
      <c r="L208" t="s">
        <v>4804</v>
      </c>
      <c r="M208">
        <f>INDEX('Results 2016$'!$B$3:$AT$352,MATCH(L208,'Results 2016$'!$A$3:$A$352,0),MATCH(K208,'Results 2016$'!$B$2:$AT$2,0))</f>
        <v>1.048403539370695</v>
      </c>
    </row>
    <row r="209" spans="1:13" x14ac:dyDescent="0.25">
      <c r="A209" s="16" t="s">
        <v>1671</v>
      </c>
      <c r="B209" t="str">
        <f>VLOOKUP($A209,'UES Measure List Oct 2026'!$A$3:$AR$2210,B$1,FALSE)</f>
        <v>Heating Zone 1</v>
      </c>
      <c r="C209" t="str">
        <f>VLOOKUP($A209,'UES Measure List Oct 2026'!$A$3:$AR$2210,C$1,FALSE)</f>
        <v>All Cooling Zones</v>
      </c>
      <c r="D209" t="str">
        <f>VLOOKUP($A209,'UES Measure List Oct 2026'!$A$3:$AR$2210,D$1,FALSE)</f>
        <v>Commercial</v>
      </c>
      <c r="E209" t="str">
        <f>VLOOKUP($A209,'UES Measure List Oct 2026'!$A$3:$AR$2210,E$1,FALSE)</f>
        <v>HVAC</v>
      </c>
      <c r="F209" t="str">
        <f>VLOOKUP($A209,'UES Measure List Oct 2026'!$A$3:$AR$2210,F$1,FALSE)</f>
        <v>Envelope</v>
      </c>
      <c r="G209" t="str">
        <f>VLOOKUP($A209,'UES Measure List Oct 2026'!$A$3:$AR$2210,G$1,FALSE)</f>
        <v>Insulation</v>
      </c>
      <c r="H209">
        <f>VLOOKUP($A209,'UES Measure List Oct 2026'!$A$3:$AR$2210,H$1,FALSE)</f>
        <v>4.2422037694578165</v>
      </c>
      <c r="I209">
        <f>VLOOKUP($A209,'UES Measure List Oct 2026'!$A$3:$AR$2210,I$1,FALSE)</f>
        <v>4.7417793835443911</v>
      </c>
      <c r="J209">
        <f>VLOOKUP($A209,'UES Measure List Oct 2026'!$A$3:$AR$2210,J$1,FALSE)</f>
        <v>2.2333333333333329</v>
      </c>
      <c r="K209">
        <f>VLOOKUP($A209,'UES Measure List Oct 2026'!$A$3:$AR$2210,K$1,FALSE)</f>
        <v>30</v>
      </c>
      <c r="L209" t="s">
        <v>4804</v>
      </c>
      <c r="M209">
        <f>INDEX('Results 2016$'!$B$3:$AT$352,MATCH(L209,'Results 2016$'!$A$3:$A$352,0),MATCH(K209,'Results 2016$'!$B$2:$AT$2,0))</f>
        <v>1.048403539370695</v>
      </c>
    </row>
    <row r="210" spans="1:13" x14ac:dyDescent="0.25">
      <c r="A210" s="16" t="s">
        <v>1673</v>
      </c>
      <c r="B210" t="str">
        <f>VLOOKUP($A210,'UES Measure List Oct 2026'!$A$3:$AR$2210,B$1,FALSE)</f>
        <v>Heating Zone 2</v>
      </c>
      <c r="C210" t="str">
        <f>VLOOKUP($A210,'UES Measure List Oct 2026'!$A$3:$AR$2210,C$1,FALSE)</f>
        <v>All Cooling Zones</v>
      </c>
      <c r="D210" t="str">
        <f>VLOOKUP($A210,'UES Measure List Oct 2026'!$A$3:$AR$2210,D$1,FALSE)</f>
        <v>Commercial</v>
      </c>
      <c r="E210" t="str">
        <f>VLOOKUP($A210,'UES Measure List Oct 2026'!$A$3:$AR$2210,E$1,FALSE)</f>
        <v>HVAC</v>
      </c>
      <c r="F210" t="str">
        <f>VLOOKUP($A210,'UES Measure List Oct 2026'!$A$3:$AR$2210,F$1,FALSE)</f>
        <v>Envelope</v>
      </c>
      <c r="G210" t="str">
        <f>VLOOKUP($A210,'UES Measure List Oct 2026'!$A$3:$AR$2210,G$1,FALSE)</f>
        <v>Insulation</v>
      </c>
      <c r="H210">
        <f>VLOOKUP($A210,'UES Measure List Oct 2026'!$A$3:$AR$2210,H$1,FALSE)</f>
        <v>2.0637889401050562</v>
      </c>
      <c r="I210">
        <f>VLOOKUP($A210,'UES Measure List Oct 2026'!$A$3:$AR$2210,I$1,FALSE)</f>
        <v>2.3068273897243294</v>
      </c>
      <c r="J210">
        <f>VLOOKUP($A210,'UES Measure List Oct 2026'!$A$3:$AR$2210,J$1,FALSE)</f>
        <v>1.2849999999999997</v>
      </c>
      <c r="K210">
        <f>VLOOKUP($A210,'UES Measure List Oct 2026'!$A$3:$AR$2210,K$1,FALSE)</f>
        <v>30</v>
      </c>
      <c r="L210" t="s">
        <v>4804</v>
      </c>
      <c r="M210">
        <f>INDEX('Results 2016$'!$B$3:$AT$352,MATCH(L210,'Results 2016$'!$A$3:$A$352,0),MATCH(K210,'Results 2016$'!$B$2:$AT$2,0))</f>
        <v>1.048403539370695</v>
      </c>
    </row>
    <row r="211" spans="1:13" x14ac:dyDescent="0.25">
      <c r="A211" s="16" t="s">
        <v>1674</v>
      </c>
      <c r="B211" t="str">
        <f>VLOOKUP($A211,'UES Measure List Oct 2026'!$A$3:$AR$2210,B$1,FALSE)</f>
        <v>Heating Zone 3</v>
      </c>
      <c r="C211" t="str">
        <f>VLOOKUP($A211,'UES Measure List Oct 2026'!$A$3:$AR$2210,C$1,FALSE)</f>
        <v>All Cooling Zones</v>
      </c>
      <c r="D211" t="str">
        <f>VLOOKUP($A211,'UES Measure List Oct 2026'!$A$3:$AR$2210,D$1,FALSE)</f>
        <v>Commercial</v>
      </c>
      <c r="E211" t="str">
        <f>VLOOKUP($A211,'UES Measure List Oct 2026'!$A$3:$AR$2210,E$1,FALSE)</f>
        <v>HVAC</v>
      </c>
      <c r="F211" t="str">
        <f>VLOOKUP($A211,'UES Measure List Oct 2026'!$A$3:$AR$2210,F$1,FALSE)</f>
        <v>Envelope</v>
      </c>
      <c r="G211" t="str">
        <f>VLOOKUP($A211,'UES Measure List Oct 2026'!$A$3:$AR$2210,G$1,FALSE)</f>
        <v>Insulation</v>
      </c>
      <c r="H211">
        <f>VLOOKUP($A211,'UES Measure List Oct 2026'!$A$3:$AR$2210,H$1,FALSE)</f>
        <v>2.0637889401050562</v>
      </c>
      <c r="I211">
        <f>VLOOKUP($A211,'UES Measure List Oct 2026'!$A$3:$AR$2210,I$1,FALSE)</f>
        <v>2.3068273897243294</v>
      </c>
      <c r="J211">
        <f>VLOOKUP($A211,'UES Measure List Oct 2026'!$A$3:$AR$2210,J$1,FALSE)</f>
        <v>1.2849999999999997</v>
      </c>
      <c r="K211">
        <f>VLOOKUP($A211,'UES Measure List Oct 2026'!$A$3:$AR$2210,K$1,FALSE)</f>
        <v>30</v>
      </c>
      <c r="L211" t="s">
        <v>4804</v>
      </c>
      <c r="M211">
        <f>INDEX('Results 2016$'!$B$3:$AT$352,MATCH(L211,'Results 2016$'!$A$3:$A$352,0),MATCH(K211,'Results 2016$'!$B$2:$AT$2,0))</f>
        <v>1.048403539370695</v>
      </c>
    </row>
    <row r="212" spans="1:13" x14ac:dyDescent="0.25">
      <c r="A212" s="16" t="s">
        <v>1675</v>
      </c>
      <c r="B212" t="str">
        <f>VLOOKUP($A212,'UES Measure List Oct 2026'!$A$3:$AR$2210,B$1,FALSE)</f>
        <v>Heating Zone 2</v>
      </c>
      <c r="C212" t="str">
        <f>VLOOKUP($A212,'UES Measure List Oct 2026'!$A$3:$AR$2210,C$1,FALSE)</f>
        <v>All Cooling Zones</v>
      </c>
      <c r="D212" t="str">
        <f>VLOOKUP($A212,'UES Measure List Oct 2026'!$A$3:$AR$2210,D$1,FALSE)</f>
        <v>Commercial</v>
      </c>
      <c r="E212" t="str">
        <f>VLOOKUP($A212,'UES Measure List Oct 2026'!$A$3:$AR$2210,E$1,FALSE)</f>
        <v>HVAC</v>
      </c>
      <c r="F212" t="str">
        <f>VLOOKUP($A212,'UES Measure List Oct 2026'!$A$3:$AR$2210,F$1,FALSE)</f>
        <v>Envelope</v>
      </c>
      <c r="G212" t="str">
        <f>VLOOKUP($A212,'UES Measure List Oct 2026'!$A$3:$AR$2210,G$1,FALSE)</f>
        <v>Insulation</v>
      </c>
      <c r="H212">
        <f>VLOOKUP($A212,'UES Measure List Oct 2026'!$A$3:$AR$2210,H$1,FALSE)</f>
        <v>2.7677493624199991</v>
      </c>
      <c r="I212">
        <f>VLOOKUP($A212,'UES Measure List Oct 2026'!$A$3:$AR$2210,I$1,FALSE)</f>
        <v>3.0936884644790723</v>
      </c>
      <c r="J212">
        <f>VLOOKUP($A212,'UES Measure List Oct 2026'!$A$3:$AR$2210,J$1,FALSE)</f>
        <v>1.1166666666666667</v>
      </c>
      <c r="K212">
        <f>VLOOKUP($A212,'UES Measure List Oct 2026'!$A$3:$AR$2210,K$1,FALSE)</f>
        <v>30</v>
      </c>
      <c r="L212" t="s">
        <v>4804</v>
      </c>
      <c r="M212">
        <f>INDEX('Results 2016$'!$B$3:$AT$352,MATCH(L212,'Results 2016$'!$A$3:$A$352,0),MATCH(K212,'Results 2016$'!$B$2:$AT$2,0))</f>
        <v>1.048403539370695</v>
      </c>
    </row>
    <row r="213" spans="1:13" x14ac:dyDescent="0.25">
      <c r="A213" s="16" t="s">
        <v>1676</v>
      </c>
      <c r="B213" t="str">
        <f>VLOOKUP($A213,'UES Measure List Oct 2026'!$A$3:$AR$2210,B$1,FALSE)</f>
        <v>Heating Zone 3</v>
      </c>
      <c r="C213" t="str">
        <f>VLOOKUP($A213,'UES Measure List Oct 2026'!$A$3:$AR$2210,C$1,FALSE)</f>
        <v>All Cooling Zones</v>
      </c>
      <c r="D213" t="str">
        <f>VLOOKUP($A213,'UES Measure List Oct 2026'!$A$3:$AR$2210,D$1,FALSE)</f>
        <v>Commercial</v>
      </c>
      <c r="E213" t="str">
        <f>VLOOKUP($A213,'UES Measure List Oct 2026'!$A$3:$AR$2210,E$1,FALSE)</f>
        <v>HVAC</v>
      </c>
      <c r="F213" t="str">
        <f>VLOOKUP($A213,'UES Measure List Oct 2026'!$A$3:$AR$2210,F$1,FALSE)</f>
        <v>Envelope</v>
      </c>
      <c r="G213" t="str">
        <f>VLOOKUP($A213,'UES Measure List Oct 2026'!$A$3:$AR$2210,G$1,FALSE)</f>
        <v>Insulation</v>
      </c>
      <c r="H213">
        <f>VLOOKUP($A213,'UES Measure List Oct 2026'!$A$3:$AR$2210,H$1,FALSE)</f>
        <v>2.7677493624199991</v>
      </c>
      <c r="I213">
        <f>VLOOKUP($A213,'UES Measure List Oct 2026'!$A$3:$AR$2210,I$1,FALSE)</f>
        <v>3.0936884644790723</v>
      </c>
      <c r="J213">
        <f>VLOOKUP($A213,'UES Measure List Oct 2026'!$A$3:$AR$2210,J$1,FALSE)</f>
        <v>1.1166666666666667</v>
      </c>
      <c r="K213">
        <f>VLOOKUP($A213,'UES Measure List Oct 2026'!$A$3:$AR$2210,K$1,FALSE)</f>
        <v>30</v>
      </c>
      <c r="L213" t="s">
        <v>4804</v>
      </c>
      <c r="M213">
        <f>INDEX('Results 2016$'!$B$3:$AT$352,MATCH(L213,'Results 2016$'!$A$3:$A$352,0),MATCH(K213,'Results 2016$'!$B$2:$AT$2,0))</f>
        <v>1.048403539370695</v>
      </c>
    </row>
    <row r="214" spans="1:13" x14ac:dyDescent="0.25">
      <c r="A214" s="16" t="s">
        <v>1677</v>
      </c>
      <c r="B214" t="str">
        <f>VLOOKUP($A214,'UES Measure List Oct 2026'!$A$3:$AR$2210,B$1,FALSE)</f>
        <v>Heating Zone 1</v>
      </c>
      <c r="C214" t="str">
        <f>VLOOKUP($A214,'UES Measure List Oct 2026'!$A$3:$AR$2210,C$1,FALSE)</f>
        <v>All Cooling Zones</v>
      </c>
      <c r="D214" t="str">
        <f>VLOOKUP($A214,'UES Measure List Oct 2026'!$A$3:$AR$2210,D$1,FALSE)</f>
        <v>Commercial</v>
      </c>
      <c r="E214" t="str">
        <f>VLOOKUP($A214,'UES Measure List Oct 2026'!$A$3:$AR$2210,E$1,FALSE)</f>
        <v>HVAC</v>
      </c>
      <c r="F214" t="str">
        <f>VLOOKUP($A214,'UES Measure List Oct 2026'!$A$3:$AR$2210,F$1,FALSE)</f>
        <v>Envelope</v>
      </c>
      <c r="G214" t="str">
        <f>VLOOKUP($A214,'UES Measure List Oct 2026'!$A$3:$AR$2210,G$1,FALSE)</f>
        <v>Insulation</v>
      </c>
      <c r="H214">
        <f>VLOOKUP($A214,'UES Measure List Oct 2026'!$A$3:$AR$2210,H$1,FALSE)</f>
        <v>6.2966666666666669</v>
      </c>
      <c r="I214">
        <f>VLOOKUP($A214,'UES Measure List Oct 2026'!$A$3:$AR$2210,I$1,FALSE)</f>
        <v>7.0481421119611314</v>
      </c>
      <c r="J214">
        <f>VLOOKUP($A214,'UES Measure List Oct 2026'!$A$3:$AR$2210,J$1,FALSE)</f>
        <v>2.11</v>
      </c>
      <c r="K214">
        <f>VLOOKUP($A214,'UES Measure List Oct 2026'!$A$3:$AR$2210,K$1,FALSE)</f>
        <v>30</v>
      </c>
      <c r="L214" s="71" t="s">
        <v>4830</v>
      </c>
      <c r="M214">
        <f>INDEX('Results 2016$'!$B$3:$AT$352,MATCH(L214,'Results 2016$'!$A$3:$A$352,0),MATCH(K214,'Results 2016$'!$B$2:$AT$2,0))</f>
        <v>0.86483869892226928</v>
      </c>
    </row>
    <row r="215" spans="1:13" x14ac:dyDescent="0.25">
      <c r="A215" s="16" t="s">
        <v>1679</v>
      </c>
      <c r="B215" t="str">
        <f>VLOOKUP($A215,'UES Measure List Oct 2026'!$A$3:$AR$2210,B$1,FALSE)</f>
        <v>Heating Zone 1</v>
      </c>
      <c r="C215" t="str">
        <f>VLOOKUP($A215,'UES Measure List Oct 2026'!$A$3:$AR$2210,C$1,FALSE)</f>
        <v>All Cooling Zones</v>
      </c>
      <c r="D215" t="str">
        <f>VLOOKUP($A215,'UES Measure List Oct 2026'!$A$3:$AR$2210,D$1,FALSE)</f>
        <v>Commercial</v>
      </c>
      <c r="E215" t="str">
        <f>VLOOKUP($A215,'UES Measure List Oct 2026'!$A$3:$AR$2210,E$1,FALSE)</f>
        <v>HVAC</v>
      </c>
      <c r="F215" t="str">
        <f>VLOOKUP($A215,'UES Measure List Oct 2026'!$A$3:$AR$2210,F$1,FALSE)</f>
        <v>Envelope</v>
      </c>
      <c r="G215" t="str">
        <f>VLOOKUP($A215,'UES Measure List Oct 2026'!$A$3:$AR$2210,G$1,FALSE)</f>
        <v>Insulation</v>
      </c>
      <c r="H215">
        <f>VLOOKUP($A215,'UES Measure List Oct 2026'!$A$3:$AR$2210,H$1,FALSE)</f>
        <v>8.1666666666666661</v>
      </c>
      <c r="I215">
        <f>VLOOKUP($A215,'UES Measure List Oct 2026'!$A$3:$AR$2210,I$1,FALSE)</f>
        <v>9.1413171912677456</v>
      </c>
      <c r="J215">
        <f>VLOOKUP($A215,'UES Measure List Oct 2026'!$A$3:$AR$2210,J$1,FALSE)</f>
        <v>2.34</v>
      </c>
      <c r="K215">
        <f>VLOOKUP($A215,'UES Measure List Oct 2026'!$A$3:$AR$2210,K$1,FALSE)</f>
        <v>30</v>
      </c>
      <c r="L215" s="71" t="s">
        <v>4830</v>
      </c>
      <c r="M215">
        <f>INDEX('Results 2016$'!$B$3:$AT$352,MATCH(L215,'Results 2016$'!$A$3:$A$352,0),MATCH(K215,'Results 2016$'!$B$2:$AT$2,0))</f>
        <v>0.86483869892226928</v>
      </c>
    </row>
    <row r="216" spans="1:13" x14ac:dyDescent="0.25">
      <c r="A216" s="16" t="s">
        <v>1681</v>
      </c>
      <c r="B216" t="str">
        <f>VLOOKUP($A216,'UES Measure List Oct 2026'!$A$3:$AR$2210,B$1,FALSE)</f>
        <v>Heating Zone 2</v>
      </c>
      <c r="C216" t="str">
        <f>VLOOKUP($A216,'UES Measure List Oct 2026'!$A$3:$AR$2210,C$1,FALSE)</f>
        <v>All Cooling Zones</v>
      </c>
      <c r="D216" t="str">
        <f>VLOOKUP($A216,'UES Measure List Oct 2026'!$A$3:$AR$2210,D$1,FALSE)</f>
        <v>Commercial</v>
      </c>
      <c r="E216" t="str">
        <f>VLOOKUP($A216,'UES Measure List Oct 2026'!$A$3:$AR$2210,E$1,FALSE)</f>
        <v>HVAC</v>
      </c>
      <c r="F216" t="str">
        <f>VLOOKUP($A216,'UES Measure List Oct 2026'!$A$3:$AR$2210,F$1,FALSE)</f>
        <v>Envelope</v>
      </c>
      <c r="G216" t="str">
        <f>VLOOKUP($A216,'UES Measure List Oct 2026'!$A$3:$AR$2210,G$1,FALSE)</f>
        <v>Insulation</v>
      </c>
      <c r="H216">
        <f>VLOOKUP($A216,'UES Measure List Oct 2026'!$A$3:$AR$2210,H$1,FALSE)</f>
        <v>4.5834000000000001</v>
      </c>
      <c r="I216">
        <f>VLOOKUP($A216,'UES Measure List Oct 2026'!$A$3:$AR$2210,I$1,FALSE)</f>
        <v>5.1304056997293781</v>
      </c>
      <c r="J216">
        <f>VLOOKUP($A216,'UES Measure List Oct 2026'!$A$3:$AR$2210,J$1,FALSE)</f>
        <v>1.0549999999999997</v>
      </c>
      <c r="K216">
        <f>VLOOKUP($A216,'UES Measure List Oct 2026'!$A$3:$AR$2210,K$1,FALSE)</f>
        <v>30</v>
      </c>
      <c r="L216" s="71" t="s">
        <v>4830</v>
      </c>
      <c r="M216">
        <f>INDEX('Results 2016$'!$B$3:$AT$352,MATCH(L216,'Results 2016$'!$A$3:$A$352,0),MATCH(K216,'Results 2016$'!$B$2:$AT$2,0))</f>
        <v>0.86483869892226928</v>
      </c>
    </row>
    <row r="217" spans="1:13" x14ac:dyDescent="0.25">
      <c r="A217" s="16" t="s">
        <v>1682</v>
      </c>
      <c r="B217" t="str">
        <f>VLOOKUP($A217,'UES Measure List Oct 2026'!$A$3:$AR$2210,B$1,FALSE)</f>
        <v>Heating Zone 3</v>
      </c>
      <c r="C217" t="str">
        <f>VLOOKUP($A217,'UES Measure List Oct 2026'!$A$3:$AR$2210,C$1,FALSE)</f>
        <v>All Cooling Zones</v>
      </c>
      <c r="D217" t="str">
        <f>VLOOKUP($A217,'UES Measure List Oct 2026'!$A$3:$AR$2210,D$1,FALSE)</f>
        <v>Commercial</v>
      </c>
      <c r="E217" t="str">
        <f>VLOOKUP($A217,'UES Measure List Oct 2026'!$A$3:$AR$2210,E$1,FALSE)</f>
        <v>HVAC</v>
      </c>
      <c r="F217" t="str">
        <f>VLOOKUP($A217,'UES Measure List Oct 2026'!$A$3:$AR$2210,F$1,FALSE)</f>
        <v>Envelope</v>
      </c>
      <c r="G217" t="str">
        <f>VLOOKUP($A217,'UES Measure List Oct 2026'!$A$3:$AR$2210,G$1,FALSE)</f>
        <v>Insulation</v>
      </c>
      <c r="H217">
        <f>VLOOKUP($A217,'UES Measure List Oct 2026'!$A$3:$AR$2210,H$1,FALSE)</f>
        <v>4.5834000000000001</v>
      </c>
      <c r="I217">
        <f>VLOOKUP($A217,'UES Measure List Oct 2026'!$A$3:$AR$2210,I$1,FALSE)</f>
        <v>5.1304056997293781</v>
      </c>
      <c r="J217">
        <f>VLOOKUP($A217,'UES Measure List Oct 2026'!$A$3:$AR$2210,J$1,FALSE)</f>
        <v>1.0549999999999997</v>
      </c>
      <c r="K217">
        <f>VLOOKUP($A217,'UES Measure List Oct 2026'!$A$3:$AR$2210,K$1,FALSE)</f>
        <v>30</v>
      </c>
      <c r="L217" s="71" t="s">
        <v>4830</v>
      </c>
      <c r="M217">
        <f>INDEX('Results 2016$'!$B$3:$AT$352,MATCH(L217,'Results 2016$'!$A$3:$A$352,0),MATCH(K217,'Results 2016$'!$B$2:$AT$2,0))</f>
        <v>0.86483869892226928</v>
      </c>
    </row>
    <row r="218" spans="1:13" x14ac:dyDescent="0.25">
      <c r="A218" s="16" t="s">
        <v>1683</v>
      </c>
      <c r="B218" t="str">
        <f>VLOOKUP($A218,'UES Measure List Oct 2026'!$A$3:$AR$2210,B$1,FALSE)</f>
        <v>Heating Zone 2</v>
      </c>
      <c r="C218" t="str">
        <f>VLOOKUP($A218,'UES Measure List Oct 2026'!$A$3:$AR$2210,C$1,FALSE)</f>
        <v>All Cooling Zones</v>
      </c>
      <c r="D218" t="str">
        <f>VLOOKUP($A218,'UES Measure List Oct 2026'!$A$3:$AR$2210,D$1,FALSE)</f>
        <v>Commercial</v>
      </c>
      <c r="E218" t="str">
        <f>VLOOKUP($A218,'UES Measure List Oct 2026'!$A$3:$AR$2210,E$1,FALSE)</f>
        <v>HVAC</v>
      </c>
      <c r="F218" t="str">
        <f>VLOOKUP($A218,'UES Measure List Oct 2026'!$A$3:$AR$2210,F$1,FALSE)</f>
        <v>Envelope</v>
      </c>
      <c r="G218" t="str">
        <f>VLOOKUP($A218,'UES Measure List Oct 2026'!$A$3:$AR$2210,G$1,FALSE)</f>
        <v>Insulation</v>
      </c>
      <c r="H218">
        <f>VLOOKUP($A218,'UES Measure List Oct 2026'!$A$3:$AR$2210,H$1,FALSE)</f>
        <v>5.7792666666666666</v>
      </c>
      <c r="I218">
        <f>VLOOKUP($A218,'UES Measure List Oct 2026'!$A$3:$AR$2210,I$1,FALSE)</f>
        <v>6.4689930285208943</v>
      </c>
      <c r="J218">
        <f>VLOOKUP($A218,'UES Measure List Oct 2026'!$A$3:$AR$2210,J$1,FALSE)</f>
        <v>1.17</v>
      </c>
      <c r="K218">
        <f>VLOOKUP($A218,'UES Measure List Oct 2026'!$A$3:$AR$2210,K$1,FALSE)</f>
        <v>30</v>
      </c>
      <c r="L218" s="71" t="s">
        <v>4830</v>
      </c>
      <c r="M218">
        <f>INDEX('Results 2016$'!$B$3:$AT$352,MATCH(L218,'Results 2016$'!$A$3:$A$352,0),MATCH(K218,'Results 2016$'!$B$2:$AT$2,0))</f>
        <v>0.86483869892226928</v>
      </c>
    </row>
    <row r="219" spans="1:13" x14ac:dyDescent="0.25">
      <c r="A219" s="16" t="s">
        <v>1684</v>
      </c>
      <c r="B219" t="str">
        <f>VLOOKUP($A219,'UES Measure List Oct 2026'!$A$3:$AR$2210,B$1,FALSE)</f>
        <v>Heating Zone 3</v>
      </c>
      <c r="C219" t="str">
        <f>VLOOKUP($A219,'UES Measure List Oct 2026'!$A$3:$AR$2210,C$1,FALSE)</f>
        <v>All Cooling Zones</v>
      </c>
      <c r="D219" t="str">
        <f>VLOOKUP($A219,'UES Measure List Oct 2026'!$A$3:$AR$2210,D$1,FALSE)</f>
        <v>Commercial</v>
      </c>
      <c r="E219" t="str">
        <f>VLOOKUP($A219,'UES Measure List Oct 2026'!$A$3:$AR$2210,E$1,FALSE)</f>
        <v>HVAC</v>
      </c>
      <c r="F219" t="str">
        <f>VLOOKUP($A219,'UES Measure List Oct 2026'!$A$3:$AR$2210,F$1,FALSE)</f>
        <v>Envelope</v>
      </c>
      <c r="G219" t="str">
        <f>VLOOKUP($A219,'UES Measure List Oct 2026'!$A$3:$AR$2210,G$1,FALSE)</f>
        <v>Insulation</v>
      </c>
      <c r="H219">
        <f>VLOOKUP($A219,'UES Measure List Oct 2026'!$A$3:$AR$2210,H$1,FALSE)</f>
        <v>5.7792666666666666</v>
      </c>
      <c r="I219">
        <f>VLOOKUP($A219,'UES Measure List Oct 2026'!$A$3:$AR$2210,I$1,FALSE)</f>
        <v>6.4689930285208943</v>
      </c>
      <c r="J219">
        <f>VLOOKUP($A219,'UES Measure List Oct 2026'!$A$3:$AR$2210,J$1,FALSE)</f>
        <v>1.17</v>
      </c>
      <c r="K219">
        <f>VLOOKUP($A219,'UES Measure List Oct 2026'!$A$3:$AR$2210,K$1,FALSE)</f>
        <v>30</v>
      </c>
      <c r="L219" s="71" t="s">
        <v>4830</v>
      </c>
      <c r="M219">
        <f>INDEX('Results 2016$'!$B$3:$AT$352,MATCH(L219,'Results 2016$'!$A$3:$A$352,0),MATCH(K219,'Results 2016$'!$B$2:$AT$2,0))</f>
        <v>0.86483869892226928</v>
      </c>
    </row>
    <row r="220" spans="1:13" x14ac:dyDescent="0.25">
      <c r="A220" s="16" t="s">
        <v>1685</v>
      </c>
      <c r="B220" t="str">
        <f>VLOOKUP($A220,'UES Measure List Oct 2026'!$A$3:$AR$2210,B$1,FALSE)</f>
        <v>Heating Zone 1</v>
      </c>
      <c r="C220" t="str">
        <f>VLOOKUP($A220,'UES Measure List Oct 2026'!$A$3:$AR$2210,C$1,FALSE)</f>
        <v>All Cooling Zones</v>
      </c>
      <c r="D220" t="str">
        <f>VLOOKUP($A220,'UES Measure List Oct 2026'!$A$3:$AR$2210,D$1,FALSE)</f>
        <v>Commercial</v>
      </c>
      <c r="E220" t="str">
        <f>VLOOKUP($A220,'UES Measure List Oct 2026'!$A$3:$AR$2210,E$1,FALSE)</f>
        <v>HVAC</v>
      </c>
      <c r="F220" t="str">
        <f>VLOOKUP($A220,'UES Measure List Oct 2026'!$A$3:$AR$2210,F$1,FALSE)</f>
        <v>Envelope</v>
      </c>
      <c r="G220" t="str">
        <f>VLOOKUP($A220,'UES Measure List Oct 2026'!$A$3:$AR$2210,G$1,FALSE)</f>
        <v>Insulation</v>
      </c>
      <c r="H220">
        <f>VLOOKUP($A220,'UES Measure List Oct 2026'!$A$3:$AR$2210,H$1,FALSE)</f>
        <v>3.273312188641452</v>
      </c>
      <c r="I220">
        <f>VLOOKUP($A220,'UES Measure List Oct 2026'!$A$3:$AR$2210,I$1,FALSE)</f>
        <v>3.6613949057264916</v>
      </c>
      <c r="J220">
        <f>VLOOKUP($A220,'UES Measure List Oct 2026'!$A$3:$AR$2210,J$1,FALSE)</f>
        <v>1.0999999999999999</v>
      </c>
      <c r="K220">
        <f>VLOOKUP($A220,'UES Measure List Oct 2026'!$A$3:$AR$2210,K$1,FALSE)</f>
        <v>30</v>
      </c>
      <c r="L220" t="s">
        <v>4843</v>
      </c>
      <c r="M220">
        <f>INDEX('Results 2016$'!$B$3:$AT$352,MATCH(L220,'Results 2016$'!$A$3:$A$352,0),MATCH(K220,'Results 2016$'!$B$2:$AT$2,0))</f>
        <v>1.0200846995752575</v>
      </c>
    </row>
    <row r="221" spans="1:13" x14ac:dyDescent="0.25">
      <c r="A221" s="16" t="s">
        <v>1687</v>
      </c>
      <c r="B221" t="str">
        <f>VLOOKUP($A221,'UES Measure List Oct 2026'!$A$3:$AR$2210,B$1,FALSE)</f>
        <v>Heating Zone 1</v>
      </c>
      <c r="C221" t="str">
        <f>VLOOKUP($A221,'UES Measure List Oct 2026'!$A$3:$AR$2210,C$1,FALSE)</f>
        <v>All Cooling Zones</v>
      </c>
      <c r="D221" t="str">
        <f>VLOOKUP($A221,'UES Measure List Oct 2026'!$A$3:$AR$2210,D$1,FALSE)</f>
        <v>Commercial</v>
      </c>
      <c r="E221" t="str">
        <f>VLOOKUP($A221,'UES Measure List Oct 2026'!$A$3:$AR$2210,E$1,FALSE)</f>
        <v>HVAC</v>
      </c>
      <c r="F221" t="str">
        <f>VLOOKUP($A221,'UES Measure List Oct 2026'!$A$3:$AR$2210,F$1,FALSE)</f>
        <v>Envelope</v>
      </c>
      <c r="G221" t="str">
        <f>VLOOKUP($A221,'UES Measure List Oct 2026'!$A$3:$AR$2210,G$1,FALSE)</f>
        <v>Insulation</v>
      </c>
      <c r="H221">
        <f>VLOOKUP($A221,'UES Measure List Oct 2026'!$A$3:$AR$2210,H$1,FALSE)</f>
        <v>4.3959865686858333</v>
      </c>
      <c r="I221">
        <f>VLOOKUP($A221,'UES Measure List Oct 2026'!$A$3:$AR$2210,I$1,FALSE)</f>
        <v>4.9171731569265944</v>
      </c>
      <c r="J221">
        <f>VLOOKUP($A221,'UES Measure List Oct 2026'!$A$3:$AR$2210,J$1,FALSE)</f>
        <v>1.47</v>
      </c>
      <c r="K221">
        <f>VLOOKUP($A221,'UES Measure List Oct 2026'!$A$3:$AR$2210,K$1,FALSE)</f>
        <v>30</v>
      </c>
      <c r="L221" t="s">
        <v>4843</v>
      </c>
      <c r="M221">
        <f>INDEX('Results 2016$'!$B$3:$AT$352,MATCH(L221,'Results 2016$'!$A$3:$A$352,0),MATCH(K221,'Results 2016$'!$B$2:$AT$2,0))</f>
        <v>1.0200846995752575</v>
      </c>
    </row>
    <row r="222" spans="1:13" x14ac:dyDescent="0.25">
      <c r="A222" s="16" t="s">
        <v>1689</v>
      </c>
      <c r="B222" t="str">
        <f>VLOOKUP($A222,'UES Measure List Oct 2026'!$A$3:$AR$2210,B$1,FALSE)</f>
        <v>Heating Zone 2</v>
      </c>
      <c r="C222" t="str">
        <f>VLOOKUP($A222,'UES Measure List Oct 2026'!$A$3:$AR$2210,C$1,FALSE)</f>
        <v>All Cooling Zones</v>
      </c>
      <c r="D222" t="str">
        <f>VLOOKUP($A222,'UES Measure List Oct 2026'!$A$3:$AR$2210,D$1,FALSE)</f>
        <v>Commercial</v>
      </c>
      <c r="E222" t="str">
        <f>VLOOKUP($A222,'UES Measure List Oct 2026'!$A$3:$AR$2210,E$1,FALSE)</f>
        <v>HVAC</v>
      </c>
      <c r="F222" t="str">
        <f>VLOOKUP($A222,'UES Measure List Oct 2026'!$A$3:$AR$2210,F$1,FALSE)</f>
        <v>Envelope</v>
      </c>
      <c r="G222" t="str">
        <f>VLOOKUP($A222,'UES Measure List Oct 2026'!$A$3:$AR$2210,G$1,FALSE)</f>
        <v>Insulation</v>
      </c>
      <c r="H222">
        <f>VLOOKUP($A222,'UES Measure List Oct 2026'!$A$3:$AR$2210,H$1,FALSE)</f>
        <v>2.2124862398216347</v>
      </c>
      <c r="I222">
        <f>VLOOKUP($A222,'UES Measure List Oct 2026'!$A$3:$AR$2210,I$1,FALSE)</f>
        <v>2.4747978135366995</v>
      </c>
      <c r="J222">
        <f>VLOOKUP($A222,'UES Measure List Oct 2026'!$A$3:$AR$2210,J$1,FALSE)</f>
        <v>0.71555000000000002</v>
      </c>
      <c r="K222">
        <f>VLOOKUP($A222,'UES Measure List Oct 2026'!$A$3:$AR$2210,K$1,FALSE)</f>
        <v>30</v>
      </c>
      <c r="L222" t="s">
        <v>4843</v>
      </c>
      <c r="M222">
        <f>INDEX('Results 2016$'!$B$3:$AT$352,MATCH(L222,'Results 2016$'!$A$3:$A$352,0),MATCH(K222,'Results 2016$'!$B$2:$AT$2,0))</f>
        <v>1.0200846995752575</v>
      </c>
    </row>
    <row r="223" spans="1:13" x14ac:dyDescent="0.25">
      <c r="A223" s="16" t="s">
        <v>1690</v>
      </c>
      <c r="B223" t="str">
        <f>VLOOKUP($A223,'UES Measure List Oct 2026'!$A$3:$AR$2210,B$1,FALSE)</f>
        <v>Heating Zone 3</v>
      </c>
      <c r="C223" t="str">
        <f>VLOOKUP($A223,'UES Measure List Oct 2026'!$A$3:$AR$2210,C$1,FALSE)</f>
        <v>All Cooling Zones</v>
      </c>
      <c r="D223" t="str">
        <f>VLOOKUP($A223,'UES Measure List Oct 2026'!$A$3:$AR$2210,D$1,FALSE)</f>
        <v>Commercial</v>
      </c>
      <c r="E223" t="str">
        <f>VLOOKUP($A223,'UES Measure List Oct 2026'!$A$3:$AR$2210,E$1,FALSE)</f>
        <v>HVAC</v>
      </c>
      <c r="F223" t="str">
        <f>VLOOKUP($A223,'UES Measure List Oct 2026'!$A$3:$AR$2210,F$1,FALSE)</f>
        <v>Envelope</v>
      </c>
      <c r="G223" t="str">
        <f>VLOOKUP($A223,'UES Measure List Oct 2026'!$A$3:$AR$2210,G$1,FALSE)</f>
        <v>Insulation</v>
      </c>
      <c r="H223">
        <f>VLOOKUP($A223,'UES Measure List Oct 2026'!$A$3:$AR$2210,H$1,FALSE)</f>
        <v>2.2124862398216347</v>
      </c>
      <c r="I223">
        <f>VLOOKUP($A223,'UES Measure List Oct 2026'!$A$3:$AR$2210,I$1,FALSE)</f>
        <v>2.4747978135366995</v>
      </c>
      <c r="J223">
        <f>VLOOKUP($A223,'UES Measure List Oct 2026'!$A$3:$AR$2210,J$1,FALSE)</f>
        <v>0.71555000000000002</v>
      </c>
      <c r="K223">
        <f>VLOOKUP($A223,'UES Measure List Oct 2026'!$A$3:$AR$2210,K$1,FALSE)</f>
        <v>30</v>
      </c>
      <c r="L223" t="s">
        <v>4843</v>
      </c>
      <c r="M223">
        <f>INDEX('Results 2016$'!$B$3:$AT$352,MATCH(L223,'Results 2016$'!$A$3:$A$352,0),MATCH(K223,'Results 2016$'!$B$2:$AT$2,0))</f>
        <v>1.0200846995752575</v>
      </c>
    </row>
    <row r="224" spans="1:13" x14ac:dyDescent="0.25">
      <c r="A224" s="16" t="s">
        <v>1691</v>
      </c>
      <c r="B224" t="str">
        <f>VLOOKUP($A224,'UES Measure List Oct 2026'!$A$3:$AR$2210,B$1,FALSE)</f>
        <v>Heating Zone 2</v>
      </c>
      <c r="C224" t="str">
        <f>VLOOKUP($A224,'UES Measure List Oct 2026'!$A$3:$AR$2210,C$1,FALSE)</f>
        <v>All Cooling Zones</v>
      </c>
      <c r="D224" t="str">
        <f>VLOOKUP($A224,'UES Measure List Oct 2026'!$A$3:$AR$2210,D$1,FALSE)</f>
        <v>Commercial</v>
      </c>
      <c r="E224" t="str">
        <f>VLOOKUP($A224,'UES Measure List Oct 2026'!$A$3:$AR$2210,E$1,FALSE)</f>
        <v>HVAC</v>
      </c>
      <c r="F224" t="str">
        <f>VLOOKUP($A224,'UES Measure List Oct 2026'!$A$3:$AR$2210,F$1,FALSE)</f>
        <v>Envelope</v>
      </c>
      <c r="G224" t="str">
        <f>VLOOKUP($A224,'UES Measure List Oct 2026'!$A$3:$AR$2210,G$1,FALSE)</f>
        <v>Insulation</v>
      </c>
      <c r="H224">
        <f>VLOOKUP($A224,'UES Measure List Oct 2026'!$A$3:$AR$2210,H$1,FALSE)</f>
        <v>2.9679412821712847</v>
      </c>
      <c r="I224">
        <f>VLOOKUP($A224,'UES Measure List Oct 2026'!$A$3:$AR$2210,I$1,FALSE)</f>
        <v>3.3198193342955862</v>
      </c>
      <c r="J224">
        <f>VLOOKUP($A224,'UES Measure List Oct 2026'!$A$3:$AR$2210,J$1,FALSE)</f>
        <v>0.61083333333333323</v>
      </c>
      <c r="K224">
        <f>VLOOKUP($A224,'UES Measure List Oct 2026'!$A$3:$AR$2210,K$1,FALSE)</f>
        <v>30</v>
      </c>
      <c r="L224" t="s">
        <v>4843</v>
      </c>
      <c r="M224">
        <f>INDEX('Results 2016$'!$B$3:$AT$352,MATCH(L224,'Results 2016$'!$A$3:$A$352,0),MATCH(K224,'Results 2016$'!$B$2:$AT$2,0))</f>
        <v>1.0200846995752575</v>
      </c>
    </row>
    <row r="225" spans="1:13" x14ac:dyDescent="0.25">
      <c r="A225" s="16" t="s">
        <v>1692</v>
      </c>
      <c r="B225" t="str">
        <f>VLOOKUP($A225,'UES Measure List Oct 2026'!$A$3:$AR$2210,B$1,FALSE)</f>
        <v>Heating Zone 3</v>
      </c>
      <c r="C225" t="str">
        <f>VLOOKUP($A225,'UES Measure List Oct 2026'!$A$3:$AR$2210,C$1,FALSE)</f>
        <v>All Cooling Zones</v>
      </c>
      <c r="D225" t="str">
        <f>VLOOKUP($A225,'UES Measure List Oct 2026'!$A$3:$AR$2210,D$1,FALSE)</f>
        <v>Commercial</v>
      </c>
      <c r="E225" t="str">
        <f>VLOOKUP($A225,'UES Measure List Oct 2026'!$A$3:$AR$2210,E$1,FALSE)</f>
        <v>HVAC</v>
      </c>
      <c r="F225" t="str">
        <f>VLOOKUP($A225,'UES Measure List Oct 2026'!$A$3:$AR$2210,F$1,FALSE)</f>
        <v>Envelope</v>
      </c>
      <c r="G225" t="str">
        <f>VLOOKUP($A225,'UES Measure List Oct 2026'!$A$3:$AR$2210,G$1,FALSE)</f>
        <v>Insulation</v>
      </c>
      <c r="H225">
        <f>VLOOKUP($A225,'UES Measure List Oct 2026'!$A$3:$AR$2210,H$1,FALSE)</f>
        <v>2.9679412821712847</v>
      </c>
      <c r="I225">
        <f>VLOOKUP($A225,'UES Measure List Oct 2026'!$A$3:$AR$2210,I$1,FALSE)</f>
        <v>3.3198193342955862</v>
      </c>
      <c r="J225">
        <f>VLOOKUP($A225,'UES Measure List Oct 2026'!$A$3:$AR$2210,J$1,FALSE)</f>
        <v>0.61083333333333323</v>
      </c>
      <c r="K225">
        <f>VLOOKUP($A225,'UES Measure List Oct 2026'!$A$3:$AR$2210,K$1,FALSE)</f>
        <v>30</v>
      </c>
      <c r="L225" t="s">
        <v>4843</v>
      </c>
      <c r="M225">
        <f>INDEX('Results 2016$'!$B$3:$AT$352,MATCH(L225,'Results 2016$'!$A$3:$A$352,0),MATCH(K225,'Results 2016$'!$B$2:$AT$2,0))</f>
        <v>1.0200846995752575</v>
      </c>
    </row>
    <row r="226" spans="1:13" x14ac:dyDescent="0.25">
      <c r="A226" s="16" t="s">
        <v>1693</v>
      </c>
      <c r="B226" t="str">
        <f>VLOOKUP($A226,'UES Measure List Oct 2026'!$A$3:$AR$2210,B$1,FALSE)</f>
        <v>Heating Zone 1</v>
      </c>
      <c r="C226" t="str">
        <f>VLOOKUP($A226,'UES Measure List Oct 2026'!$A$3:$AR$2210,C$1,FALSE)</f>
        <v>All Cooling Zones</v>
      </c>
      <c r="D226" t="str">
        <f>VLOOKUP($A226,'UES Measure List Oct 2026'!$A$3:$AR$2210,D$1,FALSE)</f>
        <v>Commercial</v>
      </c>
      <c r="E226" t="str">
        <f>VLOOKUP($A226,'UES Measure List Oct 2026'!$A$3:$AR$2210,E$1,FALSE)</f>
        <v>HVAC</v>
      </c>
      <c r="F226" t="str">
        <f>VLOOKUP($A226,'UES Measure List Oct 2026'!$A$3:$AR$2210,F$1,FALSE)</f>
        <v>Envelope</v>
      </c>
      <c r="G226" t="str">
        <f>VLOOKUP($A226,'UES Measure List Oct 2026'!$A$3:$AR$2210,G$1,FALSE)</f>
        <v>Insulation</v>
      </c>
      <c r="H226">
        <f>VLOOKUP($A226,'UES Measure List Oct 2026'!$A$3:$AR$2210,H$1,FALSE)</f>
        <v>1.3236458864622644</v>
      </c>
      <c r="I226">
        <f>VLOOKUP($A226,'UES Measure List Oct 2026'!$A$3:$AR$2210,I$1,FALSE)</f>
        <v>1.4731109307065624</v>
      </c>
      <c r="J226">
        <f>VLOOKUP($A226,'UES Measure List Oct 2026'!$A$3:$AR$2210,J$1,FALSE)</f>
        <v>2.11</v>
      </c>
      <c r="K226">
        <f>VLOOKUP($A226,'UES Measure List Oct 2026'!$A$3:$AR$2210,K$1,FALSE)</f>
        <v>30</v>
      </c>
      <c r="L226" t="s">
        <v>4852</v>
      </c>
      <c r="M226">
        <f>INDEX('Results 2016$'!$B$3:$AT$352,MATCH(L226,'Results 2016$'!$A$3:$A$352,0),MATCH(K226,'Results 2016$'!$B$2:$AT$2,0))</f>
        <v>0.82859955794562512</v>
      </c>
    </row>
    <row r="227" spans="1:13" x14ac:dyDescent="0.25">
      <c r="A227" s="16" t="s">
        <v>1695</v>
      </c>
      <c r="B227" t="str">
        <f>VLOOKUP($A227,'UES Measure List Oct 2026'!$A$3:$AR$2210,B$1,FALSE)</f>
        <v>Heating Zone 1</v>
      </c>
      <c r="C227" t="str">
        <f>VLOOKUP($A227,'UES Measure List Oct 2026'!$A$3:$AR$2210,C$1,FALSE)</f>
        <v>All Cooling Zones</v>
      </c>
      <c r="D227" t="str">
        <f>VLOOKUP($A227,'UES Measure List Oct 2026'!$A$3:$AR$2210,D$1,FALSE)</f>
        <v>Commercial</v>
      </c>
      <c r="E227" t="str">
        <f>VLOOKUP($A227,'UES Measure List Oct 2026'!$A$3:$AR$2210,E$1,FALSE)</f>
        <v>HVAC</v>
      </c>
      <c r="F227" t="str">
        <f>VLOOKUP($A227,'UES Measure List Oct 2026'!$A$3:$AR$2210,F$1,FALSE)</f>
        <v>Envelope</v>
      </c>
      <c r="G227" t="str">
        <f>VLOOKUP($A227,'UES Measure List Oct 2026'!$A$3:$AR$2210,G$1,FALSE)</f>
        <v>Insulation</v>
      </c>
      <c r="H227">
        <f>VLOOKUP($A227,'UES Measure List Oct 2026'!$A$3:$AR$2210,H$1,FALSE)</f>
        <v>1.7753924426541692</v>
      </c>
      <c r="I227">
        <f>VLOOKUP($A227,'UES Measure List Oct 2026'!$A$3:$AR$2210,I$1,FALSE)</f>
        <v>1.9758683499238459</v>
      </c>
      <c r="J227">
        <f>VLOOKUP($A227,'UES Measure List Oct 2026'!$A$3:$AR$2210,J$1,FALSE)</f>
        <v>2.11</v>
      </c>
      <c r="K227">
        <f>VLOOKUP($A227,'UES Measure List Oct 2026'!$A$3:$AR$2210,K$1,FALSE)</f>
        <v>30</v>
      </c>
      <c r="L227" t="s">
        <v>4852</v>
      </c>
      <c r="M227">
        <f>INDEX('Results 2016$'!$B$3:$AT$352,MATCH(L227,'Results 2016$'!$A$3:$A$352,0),MATCH(K227,'Results 2016$'!$B$2:$AT$2,0))</f>
        <v>0.82859955794562512</v>
      </c>
    </row>
    <row r="228" spans="1:13" x14ac:dyDescent="0.25">
      <c r="A228" s="16" t="s">
        <v>1697</v>
      </c>
      <c r="B228" t="str">
        <f>VLOOKUP($A228,'UES Measure List Oct 2026'!$A$3:$AR$2210,B$1,FALSE)</f>
        <v>Heating Zone 2</v>
      </c>
      <c r="C228" t="str">
        <f>VLOOKUP($A228,'UES Measure List Oct 2026'!$A$3:$AR$2210,C$1,FALSE)</f>
        <v>All Cooling Zones</v>
      </c>
      <c r="D228" t="str">
        <f>VLOOKUP($A228,'UES Measure List Oct 2026'!$A$3:$AR$2210,D$1,FALSE)</f>
        <v>Commercial</v>
      </c>
      <c r="E228" t="str">
        <f>VLOOKUP($A228,'UES Measure List Oct 2026'!$A$3:$AR$2210,E$1,FALSE)</f>
        <v>HVAC</v>
      </c>
      <c r="F228" t="str">
        <f>VLOOKUP($A228,'UES Measure List Oct 2026'!$A$3:$AR$2210,F$1,FALSE)</f>
        <v>Envelope</v>
      </c>
      <c r="G228" t="str">
        <f>VLOOKUP($A228,'UES Measure List Oct 2026'!$A$3:$AR$2210,G$1,FALSE)</f>
        <v>Insulation</v>
      </c>
      <c r="H228">
        <f>VLOOKUP($A228,'UES Measure List Oct 2026'!$A$3:$AR$2210,H$1,FALSE)</f>
        <v>1.2464691597730988</v>
      </c>
      <c r="I228">
        <f>VLOOKUP($A228,'UES Measure List Oct 2026'!$A$3:$AR$2210,I$1,FALSE)</f>
        <v>1.3872194692177016</v>
      </c>
      <c r="J228">
        <f>VLOOKUP($A228,'UES Measure List Oct 2026'!$A$3:$AR$2210,J$1,FALSE)</f>
        <v>1.0549999999999997</v>
      </c>
      <c r="K228">
        <f>VLOOKUP($A228,'UES Measure List Oct 2026'!$A$3:$AR$2210,K$1,FALSE)</f>
        <v>30</v>
      </c>
      <c r="L228" t="s">
        <v>4852</v>
      </c>
      <c r="M228">
        <f>INDEX('Results 2016$'!$B$3:$AT$352,MATCH(L228,'Results 2016$'!$A$3:$A$352,0),MATCH(K228,'Results 2016$'!$B$2:$AT$2,0))</f>
        <v>0.82859955794562512</v>
      </c>
    </row>
    <row r="229" spans="1:13" x14ac:dyDescent="0.25">
      <c r="A229" s="16" t="s">
        <v>1698</v>
      </c>
      <c r="B229" t="str">
        <f>VLOOKUP($A229,'UES Measure List Oct 2026'!$A$3:$AR$2210,B$1,FALSE)</f>
        <v>Heating Zone 3</v>
      </c>
      <c r="C229" t="str">
        <f>VLOOKUP($A229,'UES Measure List Oct 2026'!$A$3:$AR$2210,C$1,FALSE)</f>
        <v>All Cooling Zones</v>
      </c>
      <c r="D229" t="str">
        <f>VLOOKUP($A229,'UES Measure List Oct 2026'!$A$3:$AR$2210,D$1,FALSE)</f>
        <v>Commercial</v>
      </c>
      <c r="E229" t="str">
        <f>VLOOKUP($A229,'UES Measure List Oct 2026'!$A$3:$AR$2210,E$1,FALSE)</f>
        <v>HVAC</v>
      </c>
      <c r="F229" t="str">
        <f>VLOOKUP($A229,'UES Measure List Oct 2026'!$A$3:$AR$2210,F$1,FALSE)</f>
        <v>Envelope</v>
      </c>
      <c r="G229" t="str">
        <f>VLOOKUP($A229,'UES Measure List Oct 2026'!$A$3:$AR$2210,G$1,FALSE)</f>
        <v>Insulation</v>
      </c>
      <c r="H229">
        <f>VLOOKUP($A229,'UES Measure List Oct 2026'!$A$3:$AR$2210,H$1,FALSE)</f>
        <v>1.2464691597730988</v>
      </c>
      <c r="I229">
        <f>VLOOKUP($A229,'UES Measure List Oct 2026'!$A$3:$AR$2210,I$1,FALSE)</f>
        <v>1.3872194692177016</v>
      </c>
      <c r="J229">
        <f>VLOOKUP($A229,'UES Measure List Oct 2026'!$A$3:$AR$2210,J$1,FALSE)</f>
        <v>1.0549999999999997</v>
      </c>
      <c r="K229">
        <f>VLOOKUP($A229,'UES Measure List Oct 2026'!$A$3:$AR$2210,K$1,FALSE)</f>
        <v>30</v>
      </c>
      <c r="L229" t="s">
        <v>4852</v>
      </c>
      <c r="M229">
        <f>INDEX('Results 2016$'!$B$3:$AT$352,MATCH(L229,'Results 2016$'!$A$3:$A$352,0),MATCH(K229,'Results 2016$'!$B$2:$AT$2,0))</f>
        <v>0.82859955794562512</v>
      </c>
    </row>
    <row r="230" spans="1:13" x14ac:dyDescent="0.25">
      <c r="A230" s="16" t="s">
        <v>1699</v>
      </c>
      <c r="B230" t="str">
        <f>VLOOKUP($A230,'UES Measure List Oct 2026'!$A$3:$AR$2210,B$1,FALSE)</f>
        <v>Heating Zone 2</v>
      </c>
      <c r="C230" t="str">
        <f>VLOOKUP($A230,'UES Measure List Oct 2026'!$A$3:$AR$2210,C$1,FALSE)</f>
        <v>All Cooling Zones</v>
      </c>
      <c r="D230" t="str">
        <f>VLOOKUP($A230,'UES Measure List Oct 2026'!$A$3:$AR$2210,D$1,FALSE)</f>
        <v>Commercial</v>
      </c>
      <c r="E230" t="str">
        <f>VLOOKUP($A230,'UES Measure List Oct 2026'!$A$3:$AR$2210,E$1,FALSE)</f>
        <v>HVAC</v>
      </c>
      <c r="F230" t="str">
        <f>VLOOKUP($A230,'UES Measure List Oct 2026'!$A$3:$AR$2210,F$1,FALSE)</f>
        <v>Envelope</v>
      </c>
      <c r="G230" t="str">
        <f>VLOOKUP($A230,'UES Measure List Oct 2026'!$A$3:$AR$2210,G$1,FALSE)</f>
        <v>Insulation</v>
      </c>
      <c r="H230">
        <f>VLOOKUP($A230,'UES Measure List Oct 2026'!$A$3:$AR$2210,H$1,FALSE)</f>
        <v>1.6739950135022907</v>
      </c>
      <c r="I230">
        <f>VLOOKUP($A230,'UES Measure List Oct 2026'!$A$3:$AR$2210,I$1,FALSE)</f>
        <v>1.8630212034499503</v>
      </c>
      <c r="J230">
        <f>VLOOKUP($A230,'UES Measure List Oct 2026'!$A$3:$AR$2210,J$1,FALSE)</f>
        <v>1.0549999999999997</v>
      </c>
      <c r="K230">
        <f>VLOOKUP($A230,'UES Measure List Oct 2026'!$A$3:$AR$2210,K$1,FALSE)</f>
        <v>30</v>
      </c>
      <c r="L230" t="s">
        <v>4852</v>
      </c>
      <c r="M230">
        <f>INDEX('Results 2016$'!$B$3:$AT$352,MATCH(L230,'Results 2016$'!$A$3:$A$352,0),MATCH(K230,'Results 2016$'!$B$2:$AT$2,0))</f>
        <v>0.82859955794562512</v>
      </c>
    </row>
    <row r="231" spans="1:13" x14ac:dyDescent="0.25">
      <c r="A231" s="16" t="s">
        <v>1700</v>
      </c>
      <c r="B231" t="str">
        <f>VLOOKUP($A231,'UES Measure List Oct 2026'!$A$3:$AR$2210,B$1,FALSE)</f>
        <v>Heating Zone 3</v>
      </c>
      <c r="C231" t="str">
        <f>VLOOKUP($A231,'UES Measure List Oct 2026'!$A$3:$AR$2210,C$1,FALSE)</f>
        <v>All Cooling Zones</v>
      </c>
      <c r="D231" t="str">
        <f>VLOOKUP($A231,'UES Measure List Oct 2026'!$A$3:$AR$2210,D$1,FALSE)</f>
        <v>Commercial</v>
      </c>
      <c r="E231" t="str">
        <f>VLOOKUP($A231,'UES Measure List Oct 2026'!$A$3:$AR$2210,E$1,FALSE)</f>
        <v>HVAC</v>
      </c>
      <c r="F231" t="str">
        <f>VLOOKUP($A231,'UES Measure List Oct 2026'!$A$3:$AR$2210,F$1,FALSE)</f>
        <v>Envelope</v>
      </c>
      <c r="G231" t="str">
        <f>VLOOKUP($A231,'UES Measure List Oct 2026'!$A$3:$AR$2210,G$1,FALSE)</f>
        <v>Insulation</v>
      </c>
      <c r="H231">
        <f>VLOOKUP($A231,'UES Measure List Oct 2026'!$A$3:$AR$2210,H$1,FALSE)</f>
        <v>1.6739950135022907</v>
      </c>
      <c r="I231">
        <f>VLOOKUP($A231,'UES Measure List Oct 2026'!$A$3:$AR$2210,I$1,FALSE)</f>
        <v>1.8630212034499503</v>
      </c>
      <c r="J231">
        <f>VLOOKUP($A231,'UES Measure List Oct 2026'!$A$3:$AR$2210,J$1,FALSE)</f>
        <v>1.0549999999999997</v>
      </c>
      <c r="K231">
        <f>VLOOKUP($A231,'UES Measure List Oct 2026'!$A$3:$AR$2210,K$1,FALSE)</f>
        <v>30</v>
      </c>
      <c r="L231" t="s">
        <v>4852</v>
      </c>
      <c r="M231">
        <f>INDEX('Results 2016$'!$B$3:$AT$352,MATCH(L231,'Results 2016$'!$A$3:$A$352,0),MATCH(K231,'Results 2016$'!$B$2:$AT$2,0))</f>
        <v>0.82859955794562512</v>
      </c>
    </row>
    <row r="232" spans="1:13" x14ac:dyDescent="0.25">
      <c r="A232" s="15" t="s">
        <v>1701</v>
      </c>
      <c r="B232" t="str">
        <f>VLOOKUP($A232,'UES Measure List Oct 2026'!$A$3:$AR$2210,B$1,FALSE)</f>
        <v>All Heating Zones</v>
      </c>
      <c r="C232" t="str">
        <f>VLOOKUP($A232,'UES Measure List Oct 2026'!$A$3:$AR$2210,C$1,FALSE)</f>
        <v>All Cooling Zones</v>
      </c>
      <c r="D232" t="str">
        <f>VLOOKUP($A232,'UES Measure List Oct 2026'!$A$3:$AR$2210,D$1,FALSE)</f>
        <v>Commercial</v>
      </c>
      <c r="E232" t="str">
        <f>VLOOKUP($A232,'UES Measure List Oct 2026'!$A$3:$AR$2210,E$1,FALSE)</f>
        <v>HVAC</v>
      </c>
      <c r="F232" t="str">
        <f>VLOOKUP($A232,'UES Measure List Oct 2026'!$A$3:$AR$2210,F$1,FALSE)</f>
        <v>HVAC System Controls</v>
      </c>
      <c r="G232" t="str">
        <f>VLOOKUP($A232,'UES Measure List Oct 2026'!$A$3:$AR$2210,G$1,FALSE)</f>
        <v>HVAC Control Improvements (VFD)</v>
      </c>
      <c r="H232">
        <f>VLOOKUP($A232,'UES Measure List Oct 2026'!$A$3:$AR$2210,H$1,FALSE)</f>
        <v>1500</v>
      </c>
      <c r="I232">
        <f>VLOOKUP($A232,'UES Measure List Oct 2026'!$A$3:$AR$2210,I$1,FALSE)</f>
        <v>1669.5204977484755</v>
      </c>
      <c r="J232">
        <f>VLOOKUP($A232,'UES Measure List Oct 2026'!$A$3:$AR$2210,J$1,FALSE)</f>
        <v>834</v>
      </c>
      <c r="K232">
        <f>VLOOKUP($A232,'UES Measure List Oct 2026'!$A$3:$AR$2210,K$1,FALSE)</f>
        <v>10</v>
      </c>
      <c r="L232" t="s">
        <v>4926</v>
      </c>
      <c r="M232">
        <f>INDEX('Results 2016$'!$B$3:$AT$352,MATCH(L232,'Results 2016$'!$A$3:$A$352,0),MATCH(K232,'Results 2016$'!$B$2:$AT$2,0))</f>
        <v>0.46819387927637446</v>
      </c>
    </row>
    <row r="233" spans="1:13" x14ac:dyDescent="0.25">
      <c r="A233" s="15" t="s">
        <v>1704</v>
      </c>
      <c r="B233" t="str">
        <f>VLOOKUP($A233,'UES Measure List Oct 2026'!$A$3:$AR$2210,B$1,FALSE)</f>
        <v>All Heating Zones</v>
      </c>
      <c r="C233" t="str">
        <f>VLOOKUP($A233,'UES Measure List Oct 2026'!$A$3:$AR$2210,C$1,FALSE)</f>
        <v>All Cooling Zones</v>
      </c>
      <c r="D233" t="str">
        <f>VLOOKUP($A233,'UES Measure List Oct 2026'!$A$3:$AR$2210,D$1,FALSE)</f>
        <v>Commercial</v>
      </c>
      <c r="E233" t="str">
        <f>VLOOKUP($A233,'UES Measure List Oct 2026'!$A$3:$AR$2210,E$1,FALSE)</f>
        <v>HVAC</v>
      </c>
      <c r="F233" t="str">
        <f>VLOOKUP($A233,'UES Measure List Oct 2026'!$A$3:$AR$2210,F$1,FALSE)</f>
        <v>HVAC System Controls</v>
      </c>
      <c r="G233" t="str">
        <f>VLOOKUP($A233,'UES Measure List Oct 2026'!$A$3:$AR$2210,G$1,FALSE)</f>
        <v>Thermostats</v>
      </c>
      <c r="H233">
        <f>VLOOKUP($A233,'UES Measure List Oct 2026'!$A$3:$AR$2210,H$1,FALSE)</f>
        <v>1131.8569488710114</v>
      </c>
      <c r="I233">
        <f>VLOOKUP($A233,'UES Measure List Oct 2026'!$A$3:$AR$2210,I$1,FALSE)</f>
        <v>1255.5043363766877</v>
      </c>
      <c r="J233">
        <f>VLOOKUP($A233,'UES Measure List Oct 2026'!$A$3:$AR$2210,J$1,FALSE)</f>
        <v>371.09710254759318</v>
      </c>
      <c r="K233">
        <f>VLOOKUP($A233,'UES Measure List Oct 2026'!$A$3:$AR$2210,K$1,FALSE)</f>
        <v>5</v>
      </c>
      <c r="L233" t="s">
        <v>4926</v>
      </c>
      <c r="M233">
        <f>INDEX('Results 2016$'!$B$3:$AT$352,MATCH(L233,'Results 2016$'!$A$3:$A$352,0),MATCH(K233,'Results 2016$'!$B$2:$AT$2,0))</f>
        <v>0.2932045614357992</v>
      </c>
    </row>
    <row r="234" spans="1:13" x14ac:dyDescent="0.25">
      <c r="A234" s="15" t="s">
        <v>1709</v>
      </c>
      <c r="B234" t="str">
        <f>VLOOKUP($A234,'UES Measure List Oct 2026'!$A$3:$AR$2210,B$1,FALSE)</f>
        <v>All Heating Zones</v>
      </c>
      <c r="C234" t="str">
        <f>VLOOKUP($A234,'UES Measure List Oct 2026'!$A$3:$AR$2210,C$1,FALSE)</f>
        <v>All Cooling Zones</v>
      </c>
      <c r="D234" t="str">
        <f>VLOOKUP($A234,'UES Measure List Oct 2026'!$A$3:$AR$2210,D$1,FALSE)</f>
        <v>Commercial</v>
      </c>
      <c r="E234" t="str">
        <f>VLOOKUP($A234,'UES Measure List Oct 2026'!$A$3:$AR$2210,E$1,FALSE)</f>
        <v>HVAC</v>
      </c>
      <c r="F234" t="str">
        <f>VLOOKUP($A234,'UES Measure List Oct 2026'!$A$3:$AR$2210,F$1,FALSE)</f>
        <v>HVAC System Controls</v>
      </c>
      <c r="G234" t="str">
        <f>VLOOKUP($A234,'UES Measure List Oct 2026'!$A$3:$AR$2210,G$1,FALSE)</f>
        <v>Thermostats</v>
      </c>
      <c r="H234">
        <f>VLOOKUP($A234,'UES Measure List Oct 2026'!$A$3:$AR$2210,H$1,FALSE)</f>
        <v>352.05532217516082</v>
      </c>
      <c r="I234">
        <f>VLOOKUP($A234,'UES Measure List Oct 2026'!$A$3:$AR$2210,I$1,FALSE)</f>
        <v>390.51488271224838</v>
      </c>
      <c r="J234">
        <f>VLOOKUP($A234,'UES Measure List Oct 2026'!$A$3:$AR$2210,J$1,FALSE)</f>
        <v>371.09710254759318</v>
      </c>
      <c r="K234">
        <f>VLOOKUP($A234,'UES Measure List Oct 2026'!$A$3:$AR$2210,K$1,FALSE)</f>
        <v>5</v>
      </c>
      <c r="L234" t="s">
        <v>4926</v>
      </c>
      <c r="M234">
        <f>INDEX('Results 2016$'!$B$3:$AT$352,MATCH(L234,'Results 2016$'!$A$3:$A$352,0),MATCH(K234,'Results 2016$'!$B$2:$AT$2,0))</f>
        <v>0.2932045614357992</v>
      </c>
    </row>
    <row r="235" spans="1:13" x14ac:dyDescent="0.25">
      <c r="A235" s="15" t="s">
        <v>1711</v>
      </c>
      <c r="B235" t="str">
        <f>VLOOKUP($A235,'UES Measure List Oct 2026'!$A$3:$AR$2210,B$1,FALSE)</f>
        <v>All Heating Zones</v>
      </c>
      <c r="C235" t="str">
        <f>VLOOKUP($A235,'UES Measure List Oct 2026'!$A$3:$AR$2210,C$1,FALSE)</f>
        <v>All Cooling Zones</v>
      </c>
      <c r="D235" t="str">
        <f>VLOOKUP($A235,'UES Measure List Oct 2026'!$A$3:$AR$2210,D$1,FALSE)</f>
        <v>Commercial</v>
      </c>
      <c r="E235" t="str">
        <f>VLOOKUP($A235,'UES Measure List Oct 2026'!$A$3:$AR$2210,E$1,FALSE)</f>
        <v>HVAC</v>
      </c>
      <c r="F235" t="str">
        <f>VLOOKUP($A235,'UES Measure List Oct 2026'!$A$3:$AR$2210,F$1,FALSE)</f>
        <v>HVAC System Controls</v>
      </c>
      <c r="G235" t="str">
        <f>VLOOKUP($A235,'UES Measure List Oct 2026'!$A$3:$AR$2210,G$1,FALSE)</f>
        <v>HVAC Control Improvements (VFD)</v>
      </c>
      <c r="H235">
        <f>VLOOKUP($A235,'UES Measure List Oct 2026'!$A$3:$AR$2210,H$1,FALSE)</f>
        <v>134.5</v>
      </c>
      <c r="I235">
        <f>VLOOKUP($A235,'UES Measure List Oct 2026'!$A$3:$AR$2210,I$1,FALSE)</f>
        <v>149.62242700821838</v>
      </c>
      <c r="J235">
        <f>VLOOKUP($A235,'UES Measure List Oct 2026'!$A$3:$AR$2210,J$1,FALSE)</f>
        <v>255.2</v>
      </c>
      <c r="K235">
        <f>VLOOKUP($A235,'UES Measure List Oct 2026'!$A$3:$AR$2210,K$1,FALSE)</f>
        <v>15</v>
      </c>
      <c r="L235" t="s">
        <v>4926</v>
      </c>
      <c r="M235">
        <f>INDEX('Results 2016$'!$B$3:$AT$352,MATCH(L235,'Results 2016$'!$A$3:$A$352,0),MATCH(K235,'Results 2016$'!$B$2:$AT$2,0))</f>
        <v>0.64920175379616207</v>
      </c>
    </row>
    <row r="236" spans="1:13" x14ac:dyDescent="0.25">
      <c r="A236" s="15" t="s">
        <v>1717</v>
      </c>
      <c r="B236" t="str">
        <f>VLOOKUP($A236,'UES Measure List Oct 2026'!$A$3:$AR$2210,B$1,FALSE)</f>
        <v>All Heating Zones</v>
      </c>
      <c r="C236" t="str">
        <f>VLOOKUP($A236,'UES Measure List Oct 2026'!$A$3:$AR$2210,C$1,FALSE)</f>
        <v>All Cooling Zones</v>
      </c>
      <c r="D236" t="str">
        <f>VLOOKUP($A236,'UES Measure List Oct 2026'!$A$3:$AR$2210,D$1,FALSE)</f>
        <v>Commercial</v>
      </c>
      <c r="E236" t="str">
        <f>VLOOKUP($A236,'UES Measure List Oct 2026'!$A$3:$AR$2210,E$1,FALSE)</f>
        <v>HVAC</v>
      </c>
      <c r="F236" t="str">
        <f>VLOOKUP($A236,'UES Measure List Oct 2026'!$A$3:$AR$2210,F$1,FALSE)</f>
        <v>HVAC System Controls</v>
      </c>
      <c r="G236" t="str">
        <f>VLOOKUP($A236,'UES Measure List Oct 2026'!$A$3:$AR$2210,G$1,FALSE)</f>
        <v>HVAC Control Improvements (VFD)</v>
      </c>
      <c r="H236">
        <f>VLOOKUP($A236,'UES Measure List Oct 2026'!$A$3:$AR$2210,H$1,FALSE)</f>
        <v>358</v>
      </c>
      <c r="I236">
        <f>VLOOKUP($A236,'UES Measure List Oct 2026'!$A$3:$AR$2210,I$1,FALSE)</f>
        <v>398.98200855193073</v>
      </c>
      <c r="J236">
        <f>VLOOKUP($A236,'UES Measure List Oct 2026'!$A$3:$AR$2210,J$1,FALSE)</f>
        <v>272.14</v>
      </c>
      <c r="K236">
        <f>VLOOKUP($A236,'UES Measure List Oct 2026'!$A$3:$AR$2210,K$1,FALSE)</f>
        <v>15</v>
      </c>
      <c r="L236" t="s">
        <v>4926</v>
      </c>
      <c r="M236">
        <f>INDEX('Results 2016$'!$B$3:$AT$352,MATCH(L236,'Results 2016$'!$A$3:$A$352,0),MATCH(K236,'Results 2016$'!$B$2:$AT$2,0))</f>
        <v>0.64920175379616207</v>
      </c>
    </row>
    <row r="237" spans="1:13" x14ac:dyDescent="0.25">
      <c r="A237" s="15" t="s">
        <v>1720</v>
      </c>
      <c r="B237" t="str">
        <f>VLOOKUP($A237,'UES Measure List Oct 2026'!$A$3:$AR$2210,B$1,FALSE)</f>
        <v>All Heating Zones</v>
      </c>
      <c r="C237" t="str">
        <f>VLOOKUP($A237,'UES Measure List Oct 2026'!$A$3:$AR$2210,C$1,FALSE)</f>
        <v>All Cooling Zones</v>
      </c>
      <c r="D237" t="str">
        <f>VLOOKUP($A237,'UES Measure List Oct 2026'!$A$3:$AR$2210,D$1,FALSE)</f>
        <v>Commercial</v>
      </c>
      <c r="E237" t="str">
        <f>VLOOKUP($A237,'UES Measure List Oct 2026'!$A$3:$AR$2210,E$1,FALSE)</f>
        <v>HVAC</v>
      </c>
      <c r="F237" t="str">
        <f>VLOOKUP($A237,'UES Measure List Oct 2026'!$A$3:$AR$2210,F$1,FALSE)</f>
        <v>HVAC System Controls</v>
      </c>
      <c r="G237" t="str">
        <f>VLOOKUP($A237,'UES Measure List Oct 2026'!$A$3:$AR$2210,G$1,FALSE)</f>
        <v>HVAC Control Improvements (VFD)</v>
      </c>
      <c r="H237">
        <f>VLOOKUP($A237,'UES Measure List Oct 2026'!$A$3:$AR$2210,H$1,FALSE)</f>
        <v>627</v>
      </c>
      <c r="I237">
        <f>VLOOKUP($A237,'UES Measure List Oct 2026'!$A$3:$AR$2210,I$1,FALSE)</f>
        <v>698.22686256836744</v>
      </c>
      <c r="J237">
        <f>VLOOKUP($A237,'UES Measure List Oct 2026'!$A$3:$AR$2210,J$1,FALSE)</f>
        <v>255.2</v>
      </c>
      <c r="K237">
        <f>VLOOKUP($A237,'UES Measure List Oct 2026'!$A$3:$AR$2210,K$1,FALSE)</f>
        <v>15</v>
      </c>
      <c r="L237" t="s">
        <v>4926</v>
      </c>
      <c r="M237">
        <f>INDEX('Results 2016$'!$B$3:$AT$352,MATCH(L237,'Results 2016$'!$A$3:$A$352,0),MATCH(K237,'Results 2016$'!$B$2:$AT$2,0))</f>
        <v>0.64920175379616207</v>
      </c>
    </row>
    <row r="238" spans="1:13" x14ac:dyDescent="0.25">
      <c r="A238" s="15" t="s">
        <v>1723</v>
      </c>
      <c r="B238" t="str">
        <f>VLOOKUP($A238,'UES Measure List Oct 2026'!$A$3:$AR$2210,B$1,FALSE)</f>
        <v>All Heating Zones</v>
      </c>
      <c r="C238" t="str">
        <f>VLOOKUP($A238,'UES Measure List Oct 2026'!$A$3:$AR$2210,C$1,FALSE)</f>
        <v>All Cooling Zones</v>
      </c>
      <c r="D238" t="str">
        <f>VLOOKUP($A238,'UES Measure List Oct 2026'!$A$3:$AR$2210,D$1,FALSE)</f>
        <v>Commercial</v>
      </c>
      <c r="E238" t="str">
        <f>VLOOKUP($A238,'UES Measure List Oct 2026'!$A$3:$AR$2210,E$1,FALSE)</f>
        <v>HVAC</v>
      </c>
      <c r="F238" t="str">
        <f>VLOOKUP($A238,'UES Measure List Oct 2026'!$A$3:$AR$2210,F$1,FALSE)</f>
        <v>HVAC System Controls</v>
      </c>
      <c r="G238" t="str">
        <f>VLOOKUP($A238,'UES Measure List Oct 2026'!$A$3:$AR$2210,G$1,FALSE)</f>
        <v>HVAC Control Improvements (VFD)</v>
      </c>
      <c r="H238">
        <f>VLOOKUP($A238,'UES Measure List Oct 2026'!$A$3:$AR$2210,H$1,FALSE)</f>
        <v>619.5</v>
      </c>
      <c r="I238">
        <f>VLOOKUP($A238,'UES Measure List Oct 2026'!$A$3:$AR$2210,I$1,FALSE)</f>
        <v>689.5230957067721</v>
      </c>
      <c r="J238">
        <f>VLOOKUP($A238,'UES Measure List Oct 2026'!$A$3:$AR$2210,J$1,FALSE)</f>
        <v>387.91</v>
      </c>
      <c r="K238">
        <f>VLOOKUP($A238,'UES Measure List Oct 2026'!$A$3:$AR$2210,K$1,FALSE)</f>
        <v>15</v>
      </c>
      <c r="L238" t="s">
        <v>4926</v>
      </c>
      <c r="M238">
        <f>INDEX('Results 2016$'!$B$3:$AT$352,MATCH(L238,'Results 2016$'!$A$3:$A$352,0),MATCH(K238,'Results 2016$'!$B$2:$AT$2,0))</f>
        <v>0.64920175379616207</v>
      </c>
    </row>
    <row r="239" spans="1:13" x14ac:dyDescent="0.25">
      <c r="A239" s="15" t="s">
        <v>1726</v>
      </c>
      <c r="B239" t="str">
        <f>VLOOKUP($A239,'UES Measure List Oct 2026'!$A$3:$AR$2210,B$1,FALSE)</f>
        <v>All Heating Zones</v>
      </c>
      <c r="C239" t="str">
        <f>VLOOKUP($A239,'UES Measure List Oct 2026'!$A$3:$AR$2210,C$1,FALSE)</f>
        <v>All Cooling Zones</v>
      </c>
      <c r="D239" t="str">
        <f>VLOOKUP($A239,'UES Measure List Oct 2026'!$A$3:$AR$2210,D$1,FALSE)</f>
        <v>Commercial</v>
      </c>
      <c r="E239" t="str">
        <f>VLOOKUP($A239,'UES Measure List Oct 2026'!$A$3:$AR$2210,E$1,FALSE)</f>
        <v>HVAC</v>
      </c>
      <c r="F239" t="str">
        <f>VLOOKUP($A239,'UES Measure List Oct 2026'!$A$3:$AR$2210,F$1,FALSE)</f>
        <v>HVAC System Controls</v>
      </c>
      <c r="G239" t="str">
        <f>VLOOKUP($A239,'UES Measure List Oct 2026'!$A$3:$AR$2210,G$1,FALSE)</f>
        <v>HVAC Control Improvements (VFD)</v>
      </c>
      <c r="H239">
        <f>VLOOKUP($A239,'UES Measure List Oct 2026'!$A$3:$AR$2210,H$1,FALSE)</f>
        <v>866</v>
      </c>
      <c r="I239">
        <f>VLOOKUP($A239,'UES Measure List Oct 2026'!$A$3:$AR$2210,I$1,FALSE)</f>
        <v>963.90322444340813</v>
      </c>
      <c r="J239">
        <f>VLOOKUP($A239,'UES Measure List Oct 2026'!$A$3:$AR$2210,J$1,FALSE)</f>
        <v>413.65</v>
      </c>
      <c r="K239">
        <f>VLOOKUP($A239,'UES Measure List Oct 2026'!$A$3:$AR$2210,K$1,FALSE)</f>
        <v>15</v>
      </c>
      <c r="L239" t="s">
        <v>4926</v>
      </c>
      <c r="M239">
        <f>INDEX('Results 2016$'!$B$3:$AT$352,MATCH(L239,'Results 2016$'!$A$3:$A$352,0),MATCH(K239,'Results 2016$'!$B$2:$AT$2,0))</f>
        <v>0.64920175379616207</v>
      </c>
    </row>
    <row r="240" spans="1:13" x14ac:dyDescent="0.25">
      <c r="A240" s="15" t="s">
        <v>1728</v>
      </c>
      <c r="B240" t="str">
        <f>VLOOKUP($A240,'UES Measure List Oct 2026'!$A$3:$AR$2210,B$1,FALSE)</f>
        <v>All Heating Zones</v>
      </c>
      <c r="C240" t="str">
        <f>VLOOKUP($A240,'UES Measure List Oct 2026'!$A$3:$AR$2210,C$1,FALSE)</f>
        <v>All Cooling Zones</v>
      </c>
      <c r="D240" t="str">
        <f>VLOOKUP($A240,'UES Measure List Oct 2026'!$A$3:$AR$2210,D$1,FALSE)</f>
        <v>Commercial</v>
      </c>
      <c r="E240" t="str">
        <f>VLOOKUP($A240,'UES Measure List Oct 2026'!$A$3:$AR$2210,E$1,FALSE)</f>
        <v>HVAC</v>
      </c>
      <c r="F240" t="str">
        <f>VLOOKUP($A240,'UES Measure List Oct 2026'!$A$3:$AR$2210,F$1,FALSE)</f>
        <v>HVAC System Controls</v>
      </c>
      <c r="G240" t="str">
        <f>VLOOKUP($A240,'UES Measure List Oct 2026'!$A$3:$AR$2210,G$1,FALSE)</f>
        <v>HVAC Control Improvements (VFD)</v>
      </c>
      <c r="H240">
        <f>VLOOKUP($A240,'UES Measure List Oct 2026'!$A$3:$AR$2210,H$1,FALSE)</f>
        <v>1162</v>
      </c>
      <c r="I240">
        <f>VLOOKUP($A240,'UES Measure List Oct 2026'!$A$3:$AR$2210,I$1,FALSE)</f>
        <v>1293.1549268727108</v>
      </c>
      <c r="J240">
        <f>VLOOKUP($A240,'UES Measure List Oct 2026'!$A$3:$AR$2210,J$1,FALSE)</f>
        <v>387.91</v>
      </c>
      <c r="K240">
        <f>VLOOKUP($A240,'UES Measure List Oct 2026'!$A$3:$AR$2210,K$1,FALSE)</f>
        <v>15</v>
      </c>
      <c r="L240" t="s">
        <v>4926</v>
      </c>
      <c r="M240">
        <f>INDEX('Results 2016$'!$B$3:$AT$352,MATCH(L240,'Results 2016$'!$A$3:$A$352,0),MATCH(K240,'Results 2016$'!$B$2:$AT$2,0))</f>
        <v>0.64920175379616207</v>
      </c>
    </row>
    <row r="241" spans="1:13" x14ac:dyDescent="0.25">
      <c r="A241" s="15" t="s">
        <v>1730</v>
      </c>
      <c r="B241" t="str">
        <f>VLOOKUP($A241,'UES Measure List Oct 2026'!$A$3:$AR$2210,B$1,FALSE)</f>
        <v>All Heating Zones</v>
      </c>
      <c r="C241" t="str">
        <f>VLOOKUP($A241,'UES Measure List Oct 2026'!$A$3:$AR$2210,C$1,FALSE)</f>
        <v>All Cooling Zones</v>
      </c>
      <c r="D241" t="str">
        <f>VLOOKUP($A241,'UES Measure List Oct 2026'!$A$3:$AR$2210,D$1,FALSE)</f>
        <v>Commercial</v>
      </c>
      <c r="E241" t="str">
        <f>VLOOKUP($A241,'UES Measure List Oct 2026'!$A$3:$AR$2210,E$1,FALSE)</f>
        <v>HVAC</v>
      </c>
      <c r="F241" t="str">
        <f>VLOOKUP($A241,'UES Measure List Oct 2026'!$A$3:$AR$2210,F$1,FALSE)</f>
        <v>HVAC System Controls</v>
      </c>
      <c r="G241" t="str">
        <f>VLOOKUP($A241,'UES Measure List Oct 2026'!$A$3:$AR$2210,G$1,FALSE)</f>
        <v>HVAC Control Improvements (VFD)</v>
      </c>
      <c r="H241">
        <f>VLOOKUP($A241,'UES Measure List Oct 2026'!$A$3:$AR$2210,H$1,FALSE)</f>
        <v>159.5</v>
      </c>
      <c r="I241">
        <f>VLOOKUP($A241,'UES Measure List Oct 2026'!$A$3:$AR$2210,I$1,FALSE)</f>
        <v>177.75384739528016</v>
      </c>
      <c r="J241">
        <f>VLOOKUP($A241,'UES Measure List Oct 2026'!$A$3:$AR$2210,J$1,FALSE)</f>
        <v>255.2</v>
      </c>
      <c r="K241">
        <f>VLOOKUP($A241,'UES Measure List Oct 2026'!$A$3:$AR$2210,K$1,FALSE)</f>
        <v>15</v>
      </c>
      <c r="L241" t="s">
        <v>4926</v>
      </c>
      <c r="M241">
        <f>INDEX('Results 2016$'!$B$3:$AT$352,MATCH(L241,'Results 2016$'!$A$3:$A$352,0),MATCH(K241,'Results 2016$'!$B$2:$AT$2,0))</f>
        <v>0.64920175379616207</v>
      </c>
    </row>
    <row r="242" spans="1:13" x14ac:dyDescent="0.25">
      <c r="A242" s="15" t="s">
        <v>1732</v>
      </c>
      <c r="B242" t="str">
        <f>VLOOKUP($A242,'UES Measure List Oct 2026'!$A$3:$AR$2210,B$1,FALSE)</f>
        <v>All Heating Zones</v>
      </c>
      <c r="C242" t="str">
        <f>VLOOKUP($A242,'UES Measure List Oct 2026'!$A$3:$AR$2210,C$1,FALSE)</f>
        <v>All Cooling Zones</v>
      </c>
      <c r="D242" t="str">
        <f>VLOOKUP($A242,'UES Measure List Oct 2026'!$A$3:$AR$2210,D$1,FALSE)</f>
        <v>Commercial</v>
      </c>
      <c r="E242" t="str">
        <f>VLOOKUP($A242,'UES Measure List Oct 2026'!$A$3:$AR$2210,E$1,FALSE)</f>
        <v>HVAC</v>
      </c>
      <c r="F242" t="str">
        <f>VLOOKUP($A242,'UES Measure List Oct 2026'!$A$3:$AR$2210,F$1,FALSE)</f>
        <v>HVAC System Controls</v>
      </c>
      <c r="G242" t="str">
        <f>VLOOKUP($A242,'UES Measure List Oct 2026'!$A$3:$AR$2210,G$1,FALSE)</f>
        <v>HVAC Control Improvements (VFD)</v>
      </c>
      <c r="H242">
        <f>VLOOKUP($A242,'UES Measure List Oct 2026'!$A$3:$AR$2210,H$1,FALSE)</f>
        <v>426</v>
      </c>
      <c r="I242">
        <f>VLOOKUP($A242,'UES Measure List Oct 2026'!$A$3:$AR$2210,I$1,FALSE)</f>
        <v>473.9991295840955</v>
      </c>
      <c r="J242">
        <f>VLOOKUP($A242,'UES Measure List Oct 2026'!$A$3:$AR$2210,J$1,FALSE)</f>
        <v>272.14</v>
      </c>
      <c r="K242">
        <f>VLOOKUP($A242,'UES Measure List Oct 2026'!$A$3:$AR$2210,K$1,FALSE)</f>
        <v>15</v>
      </c>
      <c r="L242" t="s">
        <v>4926</v>
      </c>
      <c r="M242">
        <f>INDEX('Results 2016$'!$B$3:$AT$352,MATCH(L242,'Results 2016$'!$A$3:$A$352,0),MATCH(K242,'Results 2016$'!$B$2:$AT$2,0))</f>
        <v>0.64920175379616207</v>
      </c>
    </row>
    <row r="243" spans="1:13" x14ac:dyDescent="0.25">
      <c r="A243" s="15" t="s">
        <v>1734</v>
      </c>
      <c r="B243" t="str">
        <f>VLOOKUP($A243,'UES Measure List Oct 2026'!$A$3:$AR$2210,B$1,FALSE)</f>
        <v>All Heating Zones</v>
      </c>
      <c r="C243" t="str">
        <f>VLOOKUP($A243,'UES Measure List Oct 2026'!$A$3:$AR$2210,C$1,FALSE)</f>
        <v>All Cooling Zones</v>
      </c>
      <c r="D243" t="str">
        <f>VLOOKUP($A243,'UES Measure List Oct 2026'!$A$3:$AR$2210,D$1,FALSE)</f>
        <v>Commercial</v>
      </c>
      <c r="E243" t="str">
        <f>VLOOKUP($A243,'UES Measure List Oct 2026'!$A$3:$AR$2210,E$1,FALSE)</f>
        <v>HVAC</v>
      </c>
      <c r="F243" t="str">
        <f>VLOOKUP($A243,'UES Measure List Oct 2026'!$A$3:$AR$2210,F$1,FALSE)</f>
        <v>HVAC System Controls</v>
      </c>
      <c r="G243" t="str">
        <f>VLOOKUP($A243,'UES Measure List Oct 2026'!$A$3:$AR$2210,G$1,FALSE)</f>
        <v>HVAC Control Improvements (VFD)</v>
      </c>
      <c r="H243">
        <f>VLOOKUP($A243,'UES Measure List Oct 2026'!$A$3:$AR$2210,H$1,FALSE)</f>
        <v>745</v>
      </c>
      <c r="I243">
        <f>VLOOKUP($A243,'UES Measure List Oct 2026'!$A$3:$AR$2210,I$1,FALSE)</f>
        <v>829.50682437465582</v>
      </c>
      <c r="J243">
        <f>VLOOKUP($A243,'UES Measure List Oct 2026'!$A$3:$AR$2210,J$1,FALSE)</f>
        <v>255.2</v>
      </c>
      <c r="K243">
        <f>VLOOKUP($A243,'UES Measure List Oct 2026'!$A$3:$AR$2210,K$1,FALSE)</f>
        <v>15</v>
      </c>
      <c r="L243" t="s">
        <v>4926</v>
      </c>
      <c r="M243">
        <f>INDEX('Results 2016$'!$B$3:$AT$352,MATCH(L243,'Results 2016$'!$A$3:$A$352,0),MATCH(K243,'Results 2016$'!$B$2:$AT$2,0))</f>
        <v>0.64920175379616207</v>
      </c>
    </row>
    <row r="244" spans="1:13" x14ac:dyDescent="0.25">
      <c r="A244" s="15" t="s">
        <v>1736</v>
      </c>
      <c r="B244" t="str">
        <f>VLOOKUP($A244,'UES Measure List Oct 2026'!$A$3:$AR$2210,B$1,FALSE)</f>
        <v>All Heating Zones</v>
      </c>
      <c r="C244" t="str">
        <f>VLOOKUP($A244,'UES Measure List Oct 2026'!$A$3:$AR$2210,C$1,FALSE)</f>
        <v>All Cooling Zones</v>
      </c>
      <c r="D244" t="str">
        <f>VLOOKUP($A244,'UES Measure List Oct 2026'!$A$3:$AR$2210,D$1,FALSE)</f>
        <v>Commercial</v>
      </c>
      <c r="E244" t="str">
        <f>VLOOKUP($A244,'UES Measure List Oct 2026'!$A$3:$AR$2210,E$1,FALSE)</f>
        <v>HVAC</v>
      </c>
      <c r="F244" t="str">
        <f>VLOOKUP($A244,'UES Measure List Oct 2026'!$A$3:$AR$2210,F$1,FALSE)</f>
        <v>HVAC System Controls</v>
      </c>
      <c r="G244" t="str">
        <f>VLOOKUP($A244,'UES Measure List Oct 2026'!$A$3:$AR$2210,G$1,FALSE)</f>
        <v>HVAC Control Improvements (VFD)</v>
      </c>
      <c r="H244">
        <f>VLOOKUP($A244,'UES Measure List Oct 2026'!$A$3:$AR$2210,H$1,FALSE)</f>
        <v>467</v>
      </c>
      <c r="I244">
        <f>VLOOKUP($A244,'UES Measure List Oct 2026'!$A$3:$AR$2210,I$1,FALSE)</f>
        <v>519.97772409208858</v>
      </c>
      <c r="J244">
        <f>VLOOKUP($A244,'UES Measure List Oct 2026'!$A$3:$AR$2210,J$1,FALSE)</f>
        <v>387.91</v>
      </c>
      <c r="K244">
        <f>VLOOKUP($A244,'UES Measure List Oct 2026'!$A$3:$AR$2210,K$1,FALSE)</f>
        <v>15</v>
      </c>
      <c r="L244" t="s">
        <v>4926</v>
      </c>
      <c r="M244">
        <f>INDEX('Results 2016$'!$B$3:$AT$352,MATCH(L244,'Results 2016$'!$A$3:$A$352,0),MATCH(K244,'Results 2016$'!$B$2:$AT$2,0))</f>
        <v>0.64920175379616207</v>
      </c>
    </row>
    <row r="245" spans="1:13" x14ac:dyDescent="0.25">
      <c r="A245" s="15" t="s">
        <v>1738</v>
      </c>
      <c r="B245" t="str">
        <f>VLOOKUP($A245,'UES Measure List Oct 2026'!$A$3:$AR$2210,B$1,FALSE)</f>
        <v>All Heating Zones</v>
      </c>
      <c r="C245" t="str">
        <f>VLOOKUP($A245,'UES Measure List Oct 2026'!$A$3:$AR$2210,C$1,FALSE)</f>
        <v>All Cooling Zones</v>
      </c>
      <c r="D245" t="str">
        <f>VLOOKUP($A245,'UES Measure List Oct 2026'!$A$3:$AR$2210,D$1,FALSE)</f>
        <v>Commercial</v>
      </c>
      <c r="E245" t="str">
        <f>VLOOKUP($A245,'UES Measure List Oct 2026'!$A$3:$AR$2210,E$1,FALSE)</f>
        <v>HVAC</v>
      </c>
      <c r="F245" t="str">
        <f>VLOOKUP($A245,'UES Measure List Oct 2026'!$A$3:$AR$2210,F$1,FALSE)</f>
        <v>HVAC System Controls</v>
      </c>
      <c r="G245" t="str">
        <f>VLOOKUP($A245,'UES Measure List Oct 2026'!$A$3:$AR$2210,G$1,FALSE)</f>
        <v>HVAC Control Improvements (VFD)</v>
      </c>
      <c r="H245">
        <f>VLOOKUP($A245,'UES Measure List Oct 2026'!$A$3:$AR$2210,H$1,FALSE)</f>
        <v>714</v>
      </c>
      <c r="I245">
        <f>VLOOKUP($A245,'UES Measure List Oct 2026'!$A$3:$AR$2210,I$1,FALSE)</f>
        <v>794.35785282872473</v>
      </c>
      <c r="J245">
        <f>VLOOKUP($A245,'UES Measure List Oct 2026'!$A$3:$AR$2210,J$1,FALSE)</f>
        <v>413.65</v>
      </c>
      <c r="K245">
        <f>VLOOKUP($A245,'UES Measure List Oct 2026'!$A$3:$AR$2210,K$1,FALSE)</f>
        <v>15</v>
      </c>
      <c r="L245" t="s">
        <v>4926</v>
      </c>
      <c r="M245">
        <f>INDEX('Results 2016$'!$B$3:$AT$352,MATCH(L245,'Results 2016$'!$A$3:$A$352,0),MATCH(K245,'Results 2016$'!$B$2:$AT$2,0))</f>
        <v>0.64920175379616207</v>
      </c>
    </row>
    <row r="246" spans="1:13" x14ac:dyDescent="0.25">
      <c r="A246" s="15" t="s">
        <v>1740</v>
      </c>
      <c r="B246" t="str">
        <f>VLOOKUP($A246,'UES Measure List Oct 2026'!$A$3:$AR$2210,B$1,FALSE)</f>
        <v>All Heating Zones</v>
      </c>
      <c r="C246" t="str">
        <f>VLOOKUP($A246,'UES Measure List Oct 2026'!$A$3:$AR$2210,C$1,FALSE)</f>
        <v>All Cooling Zones</v>
      </c>
      <c r="D246" t="str">
        <f>VLOOKUP($A246,'UES Measure List Oct 2026'!$A$3:$AR$2210,D$1,FALSE)</f>
        <v>Commercial</v>
      </c>
      <c r="E246" t="str">
        <f>VLOOKUP($A246,'UES Measure List Oct 2026'!$A$3:$AR$2210,E$1,FALSE)</f>
        <v>HVAC</v>
      </c>
      <c r="F246" t="str">
        <f>VLOOKUP($A246,'UES Measure List Oct 2026'!$A$3:$AR$2210,F$1,FALSE)</f>
        <v>HVAC System Controls</v>
      </c>
      <c r="G246" t="str">
        <f>VLOOKUP($A246,'UES Measure List Oct 2026'!$A$3:$AR$2210,G$1,FALSE)</f>
        <v>HVAC Control Improvements (VFD)</v>
      </c>
      <c r="H246">
        <f>VLOOKUP($A246,'UES Measure List Oct 2026'!$A$3:$AR$2210,H$1,FALSE)</f>
        <v>1010</v>
      </c>
      <c r="I246">
        <f>VLOOKUP($A246,'UES Measure List Oct 2026'!$A$3:$AR$2210,I$1,FALSE)</f>
        <v>1123.6095552580273</v>
      </c>
      <c r="J246">
        <f>VLOOKUP($A246,'UES Measure List Oct 2026'!$A$3:$AR$2210,J$1,FALSE)</f>
        <v>387.91</v>
      </c>
      <c r="K246">
        <f>VLOOKUP($A246,'UES Measure List Oct 2026'!$A$3:$AR$2210,K$1,FALSE)</f>
        <v>15</v>
      </c>
      <c r="L246" t="s">
        <v>4926</v>
      </c>
      <c r="M246">
        <f>INDEX('Results 2016$'!$B$3:$AT$352,MATCH(L246,'Results 2016$'!$A$3:$A$352,0),MATCH(K246,'Results 2016$'!$B$2:$AT$2,0))</f>
        <v>0.64920175379616207</v>
      </c>
    </row>
    <row r="247" spans="1:13" x14ac:dyDescent="0.25">
      <c r="A247" s="15" t="s">
        <v>1742</v>
      </c>
      <c r="B247" t="str">
        <f>VLOOKUP($A247,'UES Measure List Oct 2026'!$A$3:$AR$2210,B$1,FALSE)</f>
        <v>All Heating Zones</v>
      </c>
      <c r="C247" t="str">
        <f>VLOOKUP($A247,'UES Measure List Oct 2026'!$A$3:$AR$2210,C$1,FALSE)</f>
        <v>All Cooling Zones</v>
      </c>
      <c r="D247" t="str">
        <f>VLOOKUP($A247,'UES Measure List Oct 2026'!$A$3:$AR$2210,D$1,FALSE)</f>
        <v>Commercial</v>
      </c>
      <c r="E247" t="str">
        <f>VLOOKUP($A247,'UES Measure List Oct 2026'!$A$3:$AR$2210,E$1,FALSE)</f>
        <v>HVAC</v>
      </c>
      <c r="F247" t="str">
        <f>VLOOKUP($A247,'UES Measure List Oct 2026'!$A$3:$AR$2210,F$1,FALSE)</f>
        <v>HVAC System Improvements</v>
      </c>
      <c r="G247" t="str">
        <f>VLOOKUP($A247,'UES Measure List Oct 2026'!$A$3:$AR$2210,G$1,FALSE)</f>
        <v>Air-Source Heat Pumps</v>
      </c>
      <c r="H247">
        <f>VLOOKUP($A247,'UES Measure List Oct 2026'!$A$3:$AR$2210,H$1,FALSE)</f>
        <v>423.32</v>
      </c>
      <c r="I247">
        <f>VLOOKUP($A247,'UES Measure List Oct 2026'!$A$3:$AR$2210,I$1,FALSE)</f>
        <v>453.77</v>
      </c>
      <c r="J247">
        <f>VLOOKUP($A247,'UES Measure List Oct 2026'!$A$3:$AR$2210,J$1,FALSE)</f>
        <v>197.63</v>
      </c>
      <c r="K247">
        <f>VLOOKUP($A247,'UES Measure List Oct 2026'!$A$3:$AR$2210,K$1,FALSE)</f>
        <v>15</v>
      </c>
      <c r="L247" t="s">
        <v>4926</v>
      </c>
      <c r="M247">
        <f>INDEX('Results 2016$'!$B$3:$AT$352,MATCH(L247,'Results 2016$'!$A$3:$A$352,0),MATCH(K247,'Results 2016$'!$B$2:$AT$2,0))</f>
        <v>0.64920175379616207</v>
      </c>
    </row>
    <row r="248" spans="1:13" x14ac:dyDescent="0.25">
      <c r="A248" s="15" t="s">
        <v>1745</v>
      </c>
      <c r="B248" t="str">
        <f>VLOOKUP($A248,'UES Measure List Oct 2026'!$A$3:$AR$2210,B$1,FALSE)</f>
        <v>All Heating Zones</v>
      </c>
      <c r="C248" t="str">
        <f>VLOOKUP($A248,'UES Measure List Oct 2026'!$A$3:$AR$2210,C$1,FALSE)</f>
        <v>All Cooling Zones</v>
      </c>
      <c r="D248" t="str">
        <f>VLOOKUP($A248,'UES Measure List Oct 2026'!$A$3:$AR$2210,D$1,FALSE)</f>
        <v>Commercial</v>
      </c>
      <c r="E248" t="str">
        <f>VLOOKUP($A248,'UES Measure List Oct 2026'!$A$3:$AR$2210,E$1,FALSE)</f>
        <v>HVAC</v>
      </c>
      <c r="F248" t="str">
        <f>VLOOKUP($A248,'UES Measure List Oct 2026'!$A$3:$AR$2210,F$1,FALSE)</f>
        <v>HVAC System Improvements</v>
      </c>
      <c r="G248" t="str">
        <f>VLOOKUP($A248,'UES Measure List Oct 2026'!$A$3:$AR$2210,G$1,FALSE)</f>
        <v>VRF</v>
      </c>
      <c r="H248">
        <f>VLOOKUP($A248,'UES Measure List Oct 2026'!$A$3:$AR$2210,H$1,FALSE)</f>
        <v>4222.33</v>
      </c>
      <c r="I248">
        <f>VLOOKUP($A248,'UES Measure List Oct 2026'!$A$3:$AR$2210,I$1,FALSE)</f>
        <v>4683.5846462077625</v>
      </c>
      <c r="J248">
        <f>VLOOKUP($A248,'UES Measure List Oct 2026'!$A$3:$AR$2210,J$1,FALSE)</f>
        <v>4080</v>
      </c>
      <c r="K248">
        <f>VLOOKUP($A248,'UES Measure List Oct 2026'!$A$3:$AR$2210,K$1,FALSE)</f>
        <v>15</v>
      </c>
      <c r="L248" t="s">
        <v>4926</v>
      </c>
      <c r="M248">
        <f>INDEX('Results 2016$'!$B$3:$AT$352,MATCH(L248,'Results 2016$'!$A$3:$A$352,0),MATCH(K248,'Results 2016$'!$B$2:$AT$2,0))</f>
        <v>0.64920175379616207</v>
      </c>
    </row>
    <row r="249" spans="1:13" x14ac:dyDescent="0.25">
      <c r="A249" s="15" t="s">
        <v>1749</v>
      </c>
      <c r="B249" t="str">
        <f>VLOOKUP($A249,'UES Measure List Oct 2026'!$A$3:$AR$2210,B$1,FALSE)</f>
        <v>All Heating Zones</v>
      </c>
      <c r="C249" t="str">
        <f>VLOOKUP($A249,'UES Measure List Oct 2026'!$A$3:$AR$2210,C$1,FALSE)</f>
        <v>All Cooling Zones</v>
      </c>
      <c r="D249" t="str">
        <f>VLOOKUP($A249,'UES Measure List Oct 2026'!$A$3:$AR$2210,D$1,FALSE)</f>
        <v>Commercial</v>
      </c>
      <c r="E249" t="str">
        <f>VLOOKUP($A249,'UES Measure List Oct 2026'!$A$3:$AR$2210,E$1,FALSE)</f>
        <v>HVAC</v>
      </c>
      <c r="F249" t="str">
        <f>VLOOKUP($A249,'UES Measure List Oct 2026'!$A$3:$AR$2210,F$1,FALSE)</f>
        <v>HVAC System Improvements</v>
      </c>
      <c r="G249" t="str">
        <f>VLOOKUP($A249,'UES Measure List Oct 2026'!$A$3:$AR$2210,G$1,FALSE)</f>
        <v>Air-Source Heat Pumps</v>
      </c>
      <c r="H249">
        <f>VLOOKUP($A249,'UES Measure List Oct 2026'!$A$3:$AR$2210,H$1,FALSE)</f>
        <v>4010.57</v>
      </c>
      <c r="I249">
        <f>VLOOKUP($A249,'UES Measure List Oct 2026'!$A$3:$AR$2210,I$1,FALSE)</f>
        <v>4299.12</v>
      </c>
      <c r="J249">
        <f>VLOOKUP($A249,'UES Measure List Oct 2026'!$A$3:$AR$2210,J$1,FALSE)</f>
        <v>2317</v>
      </c>
      <c r="K249">
        <f>VLOOKUP($A249,'UES Measure List Oct 2026'!$A$3:$AR$2210,K$1,FALSE)</f>
        <v>15</v>
      </c>
      <c r="L249" t="s">
        <v>4926</v>
      </c>
      <c r="M249">
        <f>INDEX('Results 2016$'!$B$3:$AT$352,MATCH(L249,'Results 2016$'!$A$3:$A$352,0),MATCH(K249,'Results 2016$'!$B$2:$AT$2,0))</f>
        <v>0.64920175379616207</v>
      </c>
    </row>
    <row r="250" spans="1:13" x14ac:dyDescent="0.25">
      <c r="A250" s="15" t="s">
        <v>1752</v>
      </c>
      <c r="B250" t="str">
        <f>VLOOKUP($A250,'UES Measure List Oct 2026'!$A$3:$AR$2210,B$1,FALSE)</f>
        <v>All Heating Zones</v>
      </c>
      <c r="C250" t="str">
        <f>VLOOKUP($A250,'UES Measure List Oct 2026'!$A$3:$AR$2210,C$1,FALSE)</f>
        <v>All Cooling Zones</v>
      </c>
      <c r="D250" t="str">
        <f>VLOOKUP($A250,'UES Measure List Oct 2026'!$A$3:$AR$2210,D$1,FALSE)</f>
        <v>Commercial</v>
      </c>
      <c r="E250" t="str">
        <f>VLOOKUP($A250,'UES Measure List Oct 2026'!$A$3:$AR$2210,E$1,FALSE)</f>
        <v>HVAC</v>
      </c>
      <c r="F250" t="str">
        <f>VLOOKUP($A250,'UES Measure List Oct 2026'!$A$3:$AR$2210,F$1,FALSE)</f>
        <v>HVAC System Improvements</v>
      </c>
      <c r="G250" t="str">
        <f>VLOOKUP($A250,'UES Measure List Oct 2026'!$A$3:$AR$2210,G$1,FALSE)</f>
        <v>Ductless Heat Pumps</v>
      </c>
      <c r="H250">
        <f>VLOOKUP($A250,'UES Measure List Oct 2026'!$A$3:$AR$2210,H$1,FALSE)</f>
        <v>2458.9591838803549</v>
      </c>
      <c r="I250">
        <f>VLOOKUP($A250,'UES Measure List Oct 2026'!$A$3:$AR$2210,I$1,FALSE)</f>
        <v>2761.0444491177432</v>
      </c>
      <c r="J250">
        <f>VLOOKUP($A250,'UES Measure List Oct 2026'!$A$3:$AR$2210,J$1,FALSE)</f>
        <v>3220</v>
      </c>
      <c r="K250">
        <f>VLOOKUP($A250,'UES Measure List Oct 2026'!$A$3:$AR$2210,K$1,FALSE)</f>
        <v>15</v>
      </c>
      <c r="L250" t="s">
        <v>4926</v>
      </c>
      <c r="M250">
        <f>INDEX('Results 2016$'!$B$3:$AT$352,MATCH(L250,'Results 2016$'!$A$3:$A$352,0),MATCH(K250,'Results 2016$'!$B$2:$AT$2,0))</f>
        <v>0.64920175379616207</v>
      </c>
    </row>
    <row r="251" spans="1:13" x14ac:dyDescent="0.25">
      <c r="A251" s="15" t="s">
        <v>1754</v>
      </c>
      <c r="B251" t="str">
        <f>VLOOKUP($A251,'UES Measure List Oct 2026'!$A$3:$AR$2210,B$1,FALSE)</f>
        <v>All Heating Zones</v>
      </c>
      <c r="C251" t="str">
        <f>VLOOKUP($A251,'UES Measure List Oct 2026'!$A$3:$AR$2210,C$1,FALSE)</f>
        <v>All Cooling Zones</v>
      </c>
      <c r="D251" t="str">
        <f>VLOOKUP($A251,'UES Measure List Oct 2026'!$A$3:$AR$2210,D$1,FALSE)</f>
        <v>Commercial</v>
      </c>
      <c r="E251" t="str">
        <f>VLOOKUP($A251,'UES Measure List Oct 2026'!$A$3:$AR$2210,E$1,FALSE)</f>
        <v>HVAC</v>
      </c>
      <c r="F251" t="str">
        <f>VLOOKUP($A251,'UES Measure List Oct 2026'!$A$3:$AR$2210,F$1,FALSE)</f>
        <v>HVAC System Improvements</v>
      </c>
      <c r="G251" t="str">
        <f>VLOOKUP($A251,'UES Measure List Oct 2026'!$A$3:$AR$2210,G$1,FALSE)</f>
        <v>Ductless Heat Pumps</v>
      </c>
      <c r="H251">
        <f>VLOOKUP($A251,'UES Measure List Oct 2026'!$A$3:$AR$2210,H$1,FALSE)</f>
        <v>868.8</v>
      </c>
      <c r="I251">
        <f>VLOOKUP($A251,'UES Measure List Oct 2026'!$A$3:$AR$2210,I$1,FALSE)</f>
        <v>963.71233853665183</v>
      </c>
      <c r="J251">
        <f>VLOOKUP($A251,'UES Measure List Oct 2026'!$A$3:$AR$2210,J$1,FALSE)</f>
        <v>800</v>
      </c>
      <c r="K251">
        <f>VLOOKUP($A251,'UES Measure List Oct 2026'!$A$3:$AR$2210,K$1,FALSE)</f>
        <v>15</v>
      </c>
      <c r="L251" t="s">
        <v>4926</v>
      </c>
      <c r="M251">
        <f>INDEX('Results 2016$'!$B$3:$AT$352,MATCH(L251,'Results 2016$'!$A$3:$A$352,0),MATCH(K251,'Results 2016$'!$B$2:$AT$2,0))</f>
        <v>0.64920175379616207</v>
      </c>
    </row>
    <row r="252" spans="1:13" x14ac:dyDescent="0.25">
      <c r="A252" s="15" t="s">
        <v>1756</v>
      </c>
      <c r="B252" t="str">
        <f>VLOOKUP($A252,'UES Measure List Oct 2026'!$A$3:$AR$2210,B$1,FALSE)</f>
        <v>All Heating Zones</v>
      </c>
      <c r="C252" t="str">
        <f>VLOOKUP($A252,'UES Measure List Oct 2026'!$A$3:$AR$2210,C$1,FALSE)</f>
        <v>All Cooling Zones</v>
      </c>
      <c r="D252" t="str">
        <f>VLOOKUP($A252,'UES Measure List Oct 2026'!$A$3:$AR$2210,D$1,FALSE)</f>
        <v>Commercial</v>
      </c>
      <c r="E252" t="str">
        <f>VLOOKUP($A252,'UES Measure List Oct 2026'!$A$3:$AR$2210,E$1,FALSE)</f>
        <v>HVAC</v>
      </c>
      <c r="F252" t="str">
        <f>VLOOKUP($A252,'UES Measure List Oct 2026'!$A$3:$AR$2210,F$1,FALSE)</f>
        <v>HVAC System Improvements</v>
      </c>
      <c r="G252" t="str">
        <f>VLOOKUP($A252,'UES Measure List Oct 2026'!$A$3:$AR$2210,G$1,FALSE)</f>
        <v>Packaged Terminal Heat Pumps</v>
      </c>
      <c r="H252">
        <f>VLOOKUP($A252,'UES Measure List Oct 2026'!$A$3:$AR$2210,H$1,FALSE)</f>
        <v>361.83295856823969</v>
      </c>
      <c r="I252">
        <f>VLOOKUP($A252,'UES Measure List Oct 2026'!$A$3:$AR$2210,I$1,FALSE)</f>
        <v>404.30601410463777</v>
      </c>
      <c r="J252">
        <f>VLOOKUP($A252,'UES Measure List Oct 2026'!$A$3:$AR$2210,J$1,FALSE)</f>
        <v>787.27385062150233</v>
      </c>
      <c r="K252">
        <f>VLOOKUP($A252,'UES Measure List Oct 2026'!$A$3:$AR$2210,K$1,FALSE)</f>
        <v>8</v>
      </c>
      <c r="L252" t="s">
        <v>4926</v>
      </c>
      <c r="M252">
        <f>INDEX('Results 2016$'!$B$3:$AT$352,MATCH(L252,'Results 2016$'!$A$3:$A$352,0),MATCH(K252,'Results 2016$'!$B$2:$AT$2,0))</f>
        <v>0.40741958699516345</v>
      </c>
    </row>
    <row r="253" spans="1:13" x14ac:dyDescent="0.25">
      <c r="A253" s="15" t="s">
        <v>1759</v>
      </c>
      <c r="B253" t="str">
        <f>VLOOKUP($A253,'UES Measure List Oct 2026'!$A$3:$AR$2210,B$1,FALSE)</f>
        <v>All Heating Zones</v>
      </c>
      <c r="C253" t="str">
        <f>VLOOKUP($A253,'UES Measure List Oct 2026'!$A$3:$AR$2210,C$1,FALSE)</f>
        <v>All Cooling Zones</v>
      </c>
      <c r="D253" t="str">
        <f>VLOOKUP($A253,'UES Measure List Oct 2026'!$A$3:$AR$2210,D$1,FALSE)</f>
        <v>Commercial</v>
      </c>
      <c r="E253" t="str">
        <f>VLOOKUP($A253,'UES Measure List Oct 2026'!$A$3:$AR$2210,E$1,FALSE)</f>
        <v>HVAC</v>
      </c>
      <c r="F253" t="str">
        <f>VLOOKUP($A253,'UES Measure List Oct 2026'!$A$3:$AR$2210,F$1,FALSE)</f>
        <v>HVAC System Improvements</v>
      </c>
      <c r="G253" t="str">
        <f>VLOOKUP($A253,'UES Measure List Oct 2026'!$A$3:$AR$2210,G$1,FALSE)</f>
        <v>Packaged Terminal Heat Pumps</v>
      </c>
      <c r="H253">
        <f>VLOOKUP($A253,'UES Measure List Oct 2026'!$A$3:$AR$2210,H$1,FALSE)</f>
        <v>199.00812721253183</v>
      </c>
      <c r="I253">
        <f>VLOOKUP($A253,'UES Measure List Oct 2026'!$A$3:$AR$2210,I$1,FALSE)</f>
        <v>222.36830775755078</v>
      </c>
      <c r="J253">
        <f>VLOOKUP($A253,'UES Measure List Oct 2026'!$A$3:$AR$2210,J$1,FALSE)</f>
        <v>40</v>
      </c>
      <c r="K253">
        <f>VLOOKUP($A253,'UES Measure List Oct 2026'!$A$3:$AR$2210,K$1,FALSE)</f>
        <v>8</v>
      </c>
      <c r="L253" t="s">
        <v>4926</v>
      </c>
      <c r="M253">
        <f>INDEX('Results 2016$'!$B$3:$AT$352,MATCH(L253,'Results 2016$'!$A$3:$A$352,0),MATCH(K253,'Results 2016$'!$B$2:$AT$2,0))</f>
        <v>0.40741958699516345</v>
      </c>
    </row>
    <row r="254" spans="1:13" x14ac:dyDescent="0.25">
      <c r="A254" s="15" t="s">
        <v>1761</v>
      </c>
      <c r="B254" t="str">
        <f>VLOOKUP($A254,'UES Measure List Oct 2026'!$A$3:$AR$2210,B$1,FALSE)</f>
        <v>All Heating Zones</v>
      </c>
      <c r="C254" t="str">
        <f>VLOOKUP($A254,'UES Measure List Oct 2026'!$A$3:$AR$2210,C$1,FALSE)</f>
        <v>All Cooling Zones</v>
      </c>
      <c r="D254" t="str">
        <f>VLOOKUP($A254,'UES Measure List Oct 2026'!$A$3:$AR$2210,D$1,FALSE)</f>
        <v>Commercial</v>
      </c>
      <c r="E254" t="str">
        <f>VLOOKUP($A254,'UES Measure List Oct 2026'!$A$3:$AR$2210,E$1,FALSE)</f>
        <v>HVAC</v>
      </c>
      <c r="F254" t="str">
        <f>VLOOKUP($A254,'UES Measure List Oct 2026'!$A$3:$AR$2210,F$1,FALSE)</f>
        <v>HVAC System Improvements</v>
      </c>
      <c r="G254" t="str">
        <f>VLOOKUP($A254,'UES Measure List Oct 2026'!$A$3:$AR$2210,G$1,FALSE)</f>
        <v>Packaged Terminal Heat Pumps</v>
      </c>
      <c r="H254">
        <f>VLOOKUP($A254,'UES Measure List Oct 2026'!$A$3:$AR$2210,H$1,FALSE)</f>
        <v>195.67317845776603</v>
      </c>
      <c r="I254">
        <f>VLOOKUP($A254,'UES Measure List Oct 2026'!$A$3:$AR$2210,I$1,FALSE)</f>
        <v>218.6418925530931</v>
      </c>
      <c r="J254">
        <f>VLOOKUP($A254,'UES Measure List Oct 2026'!$A$3:$AR$2210,J$1,FALSE)</f>
        <v>787.27385062150233</v>
      </c>
      <c r="K254">
        <v>13</v>
      </c>
      <c r="L254" t="s">
        <v>4926</v>
      </c>
      <c r="M254">
        <f>INDEX('Results 2016$'!$B$3:$AT$352,MATCH(L254,'Results 2016$'!$A$3:$A$352,0),MATCH(K254,'Results 2016$'!$B$2:$AT$2,0))</f>
        <v>0.59201470548353763</v>
      </c>
    </row>
    <row r="255" spans="1:13" x14ac:dyDescent="0.25">
      <c r="A255" s="15" t="s">
        <v>1764</v>
      </c>
      <c r="B255" t="str">
        <f>VLOOKUP($A255,'UES Measure List Oct 2026'!$A$3:$AR$2210,B$1,FALSE)</f>
        <v>All Heating Zones</v>
      </c>
      <c r="C255" t="str">
        <f>VLOOKUP($A255,'UES Measure List Oct 2026'!$A$3:$AR$2210,C$1,FALSE)</f>
        <v>All Cooling Zones</v>
      </c>
      <c r="D255" t="str">
        <f>VLOOKUP($A255,'UES Measure List Oct 2026'!$A$3:$AR$2210,D$1,FALSE)</f>
        <v>Commercial</v>
      </c>
      <c r="E255" t="str">
        <f>VLOOKUP($A255,'UES Measure List Oct 2026'!$A$3:$AR$2210,E$1,FALSE)</f>
        <v>HVAC</v>
      </c>
      <c r="F255" t="str">
        <f>VLOOKUP($A255,'UES Measure List Oct 2026'!$A$3:$AR$2210,F$1,FALSE)</f>
        <v>HVAC System Improvements</v>
      </c>
      <c r="G255" t="str">
        <f>VLOOKUP($A255,'UES Measure List Oct 2026'!$A$3:$AR$2210,G$1,FALSE)</f>
        <v>Packaged Terminal Heat Pumps</v>
      </c>
      <c r="H255">
        <f>VLOOKUP($A255,'UES Measure List Oct 2026'!$A$3:$AR$2210,H$1,FALSE)</f>
        <v>107.62024815177134</v>
      </c>
      <c r="I255">
        <f>VLOOKUP($A255,'UES Measure List Oct 2026'!$A$3:$AR$2210,I$1,FALSE)</f>
        <v>120.25304090420123</v>
      </c>
      <c r="J255">
        <f>VLOOKUP($A255,'UES Measure List Oct 2026'!$A$3:$AR$2210,J$1,FALSE)</f>
        <v>40</v>
      </c>
      <c r="K255">
        <v>13</v>
      </c>
      <c r="L255" t="s">
        <v>4926</v>
      </c>
      <c r="M255">
        <f>INDEX('Results 2016$'!$B$3:$AT$352,MATCH(L255,'Results 2016$'!$A$3:$A$352,0),MATCH(K255,'Results 2016$'!$B$2:$AT$2,0))</f>
        <v>0.59201470548353763</v>
      </c>
    </row>
    <row r="256" spans="1:13" x14ac:dyDescent="0.25">
      <c r="A256" s="15" t="s">
        <v>1766</v>
      </c>
      <c r="B256" t="str">
        <f>VLOOKUP($A256,'UES Measure List Oct 2026'!$A$3:$AR$2210,B$1,FALSE)</f>
        <v>All Heating Zones</v>
      </c>
      <c r="C256" t="str">
        <f>VLOOKUP($A256,'UES Measure List Oct 2026'!$A$3:$AR$2210,C$1,FALSE)</f>
        <v>All Cooling Zones</v>
      </c>
      <c r="D256" t="str">
        <f>VLOOKUP($A256,'UES Measure List Oct 2026'!$A$3:$AR$2210,D$1,FALSE)</f>
        <v>Commercial</v>
      </c>
      <c r="E256" t="str">
        <f>VLOOKUP($A256,'UES Measure List Oct 2026'!$A$3:$AR$2210,E$1,FALSE)</f>
        <v>HVAC</v>
      </c>
      <c r="F256" t="str">
        <f>VLOOKUP($A256,'UES Measure List Oct 2026'!$A$3:$AR$2210,F$1,FALSE)</f>
        <v>HVAC System Improvements</v>
      </c>
      <c r="G256" t="str">
        <f>VLOOKUP($A256,'UES Measure List Oct 2026'!$A$3:$AR$2210,G$1,FALSE)</f>
        <v>Heat Recovery Ventilators (HRV)</v>
      </c>
      <c r="H256">
        <f>VLOOKUP($A256,'UES Measure List Oct 2026'!$A$3:$AR$2210,H$1,FALSE)</f>
        <v>9.1609999999999996</v>
      </c>
      <c r="I256">
        <f>VLOOKUP($A256,'UES Measure List Oct 2026'!$A$3:$AR$2210,I$1,FALSE)</f>
        <v>10.286436783571421</v>
      </c>
      <c r="J256">
        <f>VLOOKUP($A256,'UES Measure List Oct 2026'!$A$3:$AR$2210,J$1,FALSE)</f>
        <v>2.44</v>
      </c>
      <c r="K256">
        <f>VLOOKUP($A256,'UES Measure List Oct 2026'!$A$3:$AR$2210,K$1,FALSE)</f>
        <v>15</v>
      </c>
      <c r="L256" t="s">
        <v>4926</v>
      </c>
      <c r="M256">
        <f>INDEX('Results 2016$'!$B$3:$AT$352,MATCH(L256,'Results 2016$'!$A$3:$A$352,0),MATCH(K256,'Results 2016$'!$B$2:$AT$2,0))</f>
        <v>0.64920175379616207</v>
      </c>
    </row>
    <row r="257" spans="1:13" x14ac:dyDescent="0.25">
      <c r="A257" s="15" t="s">
        <v>1772</v>
      </c>
      <c r="B257" t="str">
        <f>VLOOKUP($A257,'UES Measure List Oct 2026'!$A$3:$AR$2210,B$1,FALSE)</f>
        <v>All Heating Zones</v>
      </c>
      <c r="C257" t="str">
        <f>VLOOKUP($A257,'UES Measure List Oct 2026'!$A$3:$AR$2210,C$1,FALSE)</f>
        <v>All Cooling Zones</v>
      </c>
      <c r="D257" t="str">
        <f>VLOOKUP($A257,'UES Measure List Oct 2026'!$A$3:$AR$2210,D$1,FALSE)</f>
        <v>Commercial</v>
      </c>
      <c r="E257" t="str">
        <f>VLOOKUP($A257,'UES Measure List Oct 2026'!$A$3:$AR$2210,E$1,FALSE)</f>
        <v>HVAC</v>
      </c>
      <c r="F257" t="str">
        <f>VLOOKUP($A257,'UES Measure List Oct 2026'!$A$3:$AR$2210,F$1,FALSE)</f>
        <v>HVAC System Improvements</v>
      </c>
      <c r="G257" t="str">
        <f>VLOOKUP($A257,'UES Measure List Oct 2026'!$A$3:$AR$2210,G$1,FALSE)</f>
        <v>Heat Recovery Ventilators (HRV)</v>
      </c>
      <c r="H257">
        <f>VLOOKUP($A257,'UES Measure List Oct 2026'!$A$3:$AR$2210,H$1,FALSE)</f>
        <v>7.1639999999999997</v>
      </c>
      <c r="I257">
        <f>VLOOKUP($A257,'UES Measure List Oct 2026'!$A$3:$AR$2210,I$1,FALSE)</f>
        <v>8.044103604137721</v>
      </c>
      <c r="J257">
        <f>VLOOKUP($A257,'UES Measure List Oct 2026'!$A$3:$AR$2210,J$1,FALSE)</f>
        <v>2.44</v>
      </c>
      <c r="K257">
        <f>VLOOKUP($A257,'UES Measure List Oct 2026'!$A$3:$AR$2210,K$1,FALSE)</f>
        <v>15</v>
      </c>
      <c r="L257" t="s">
        <v>4926</v>
      </c>
      <c r="M257">
        <f>INDEX('Results 2016$'!$B$3:$AT$352,MATCH(L257,'Results 2016$'!$A$3:$A$352,0),MATCH(K257,'Results 2016$'!$B$2:$AT$2,0))</f>
        <v>0.64920175379616207</v>
      </c>
    </row>
    <row r="258" spans="1:13" x14ac:dyDescent="0.25">
      <c r="A258" s="15" t="s">
        <v>1774</v>
      </c>
      <c r="B258" t="str">
        <f>VLOOKUP($A258,'UES Measure List Oct 2026'!$A$3:$AR$2210,B$1,FALSE)</f>
        <v>All Heating Zones</v>
      </c>
      <c r="C258" t="str">
        <f>VLOOKUP($A258,'UES Measure List Oct 2026'!$A$3:$AR$2210,C$1,FALSE)</f>
        <v>All Cooling Zones</v>
      </c>
      <c r="D258" t="str">
        <f>VLOOKUP($A258,'UES Measure List Oct 2026'!$A$3:$AR$2210,D$1,FALSE)</f>
        <v>Commercial</v>
      </c>
      <c r="E258" t="str">
        <f>VLOOKUP($A258,'UES Measure List Oct 2026'!$A$3:$AR$2210,E$1,FALSE)</f>
        <v>HVAC</v>
      </c>
      <c r="F258" t="str">
        <f>VLOOKUP($A258,'UES Measure List Oct 2026'!$A$3:$AR$2210,F$1,FALSE)</f>
        <v>HVAC System Improvements</v>
      </c>
      <c r="G258" t="str">
        <f>VLOOKUP($A258,'UES Measure List Oct 2026'!$A$3:$AR$2210,G$1,FALSE)</f>
        <v>Heat Recovery Ventilators (HRV)</v>
      </c>
      <c r="H258">
        <f>VLOOKUP($A258,'UES Measure List Oct 2026'!$A$3:$AR$2210,H$1,FALSE)</f>
        <v>13.83</v>
      </c>
      <c r="I258">
        <f>VLOOKUP($A258,'UES Measure List Oct 2026'!$A$3:$AR$2210,I$1,FALSE)</f>
        <v>15.529027476999538</v>
      </c>
      <c r="J258">
        <f>VLOOKUP($A258,'UES Measure List Oct 2026'!$A$3:$AR$2210,J$1,FALSE)</f>
        <v>3.9</v>
      </c>
      <c r="K258">
        <f>VLOOKUP($A258,'UES Measure List Oct 2026'!$A$3:$AR$2210,K$1,FALSE)</f>
        <v>15</v>
      </c>
      <c r="L258" t="s">
        <v>4926</v>
      </c>
      <c r="M258">
        <f>INDEX('Results 2016$'!$B$3:$AT$352,MATCH(L258,'Results 2016$'!$A$3:$A$352,0),MATCH(K258,'Results 2016$'!$B$2:$AT$2,0))</f>
        <v>0.64920175379616207</v>
      </c>
    </row>
    <row r="259" spans="1:13" x14ac:dyDescent="0.25">
      <c r="A259" s="15" t="s">
        <v>1777</v>
      </c>
      <c r="B259" t="str">
        <f>VLOOKUP($A259,'UES Measure List Oct 2026'!$A$3:$AR$2210,B$1,FALSE)</f>
        <v>All Heating Zones</v>
      </c>
      <c r="C259" t="str">
        <f>VLOOKUP($A259,'UES Measure List Oct 2026'!$A$3:$AR$2210,C$1,FALSE)</f>
        <v>All Cooling Zones</v>
      </c>
      <c r="D259" t="str">
        <f>VLOOKUP($A259,'UES Measure List Oct 2026'!$A$3:$AR$2210,D$1,FALSE)</f>
        <v>Commercial</v>
      </c>
      <c r="E259" t="str">
        <f>VLOOKUP($A259,'UES Measure List Oct 2026'!$A$3:$AR$2210,E$1,FALSE)</f>
        <v>HVAC</v>
      </c>
      <c r="F259" t="str">
        <f>VLOOKUP($A259,'UES Measure List Oct 2026'!$A$3:$AR$2210,F$1,FALSE)</f>
        <v>HVAC System Improvements</v>
      </c>
      <c r="G259" t="str">
        <f>VLOOKUP($A259,'UES Measure List Oct 2026'!$A$3:$AR$2210,G$1,FALSE)</f>
        <v>Heat Recovery Ventilators (HRV)</v>
      </c>
      <c r="H259">
        <f>VLOOKUP($A259,'UES Measure List Oct 2026'!$A$3:$AR$2210,H$1,FALSE)</f>
        <v>11.797000000000001</v>
      </c>
      <c r="I259">
        <f>VLOOKUP($A259,'UES Measure List Oct 2026'!$A$3:$AR$2210,I$1,FALSE)</f>
        <v>13.246271666389267</v>
      </c>
      <c r="J259">
        <f>VLOOKUP($A259,'UES Measure List Oct 2026'!$A$3:$AR$2210,J$1,FALSE)</f>
        <v>3.9</v>
      </c>
      <c r="K259">
        <f>VLOOKUP($A259,'UES Measure List Oct 2026'!$A$3:$AR$2210,K$1,FALSE)</f>
        <v>15</v>
      </c>
      <c r="L259" t="s">
        <v>4926</v>
      </c>
      <c r="M259">
        <f>INDEX('Results 2016$'!$B$3:$AT$352,MATCH(L259,'Results 2016$'!$A$3:$A$352,0),MATCH(K259,'Results 2016$'!$B$2:$AT$2,0))</f>
        <v>0.64920175379616207</v>
      </c>
    </row>
    <row r="260" spans="1:13" x14ac:dyDescent="0.25">
      <c r="A260" s="15" t="s">
        <v>1779</v>
      </c>
      <c r="B260" t="str">
        <f>VLOOKUP($A260,'UES Measure List Oct 2026'!$A$3:$AR$2210,B$1,FALSE)</f>
        <v>All Heating Zones</v>
      </c>
      <c r="C260" t="str">
        <f>VLOOKUP($A260,'UES Measure List Oct 2026'!$A$3:$AR$2210,C$1,FALSE)</f>
        <v>All Cooling Zones</v>
      </c>
      <c r="D260" t="str">
        <f>VLOOKUP($A260,'UES Measure List Oct 2026'!$A$3:$AR$2210,D$1,FALSE)</f>
        <v>Commercial</v>
      </c>
      <c r="E260" t="str">
        <f>VLOOKUP($A260,'UES Measure List Oct 2026'!$A$3:$AR$2210,E$1,FALSE)</f>
        <v>Lighting</v>
      </c>
      <c r="F260" t="str">
        <f>VLOOKUP($A260,'UES Measure List Oct 2026'!$A$3:$AR$2210,F$1,FALSE)</f>
        <v>Lamps/Fixtures</v>
      </c>
      <c r="G260" t="str">
        <f>VLOOKUP($A260,'UES Measure List Oct 2026'!$A$3:$AR$2210,G$1,FALSE)</f>
        <v>Midstream Lighting</v>
      </c>
      <c r="H260">
        <f>VLOOKUP($A260,'UES Measure List Oct 2026'!$A$3:$AR$2210,H$1,FALSE)</f>
        <v>9.4447834786762357</v>
      </c>
      <c r="I260">
        <f>VLOOKUP($A260,'UES Measure List Oct 2026'!$A$3:$AR$2210,I$1,FALSE)</f>
        <v>10.509215524560807</v>
      </c>
      <c r="J260">
        <f>VLOOKUP($A260,'UES Measure List Oct 2026'!$A$3:$AR$2210,J$1,FALSE)</f>
        <v>0.01</v>
      </c>
      <c r="K260">
        <f>VLOOKUP($A260,'UES Measure List Oct 2026'!$A$3:$AR$2210,K$1,FALSE)</f>
        <v>12</v>
      </c>
      <c r="L260" t="s">
        <v>4923</v>
      </c>
      <c r="M260">
        <f>INDEX('Results 2016$'!$B$3:$AT$352,MATCH(L260,'Results 2016$'!$A$3:$A$352,0),MATCH(K260,'Results 2016$'!$B$2:$AT$2,0))</f>
        <v>0.50428001207890305</v>
      </c>
    </row>
    <row r="261" spans="1:13" x14ac:dyDescent="0.25">
      <c r="A261" s="15" t="s">
        <v>1786</v>
      </c>
      <c r="B261" t="str">
        <f>VLOOKUP($A261,'UES Measure List Oct 2026'!$A$3:$AR$2210,B$1,FALSE)</f>
        <v>All Heating Zones</v>
      </c>
      <c r="C261" t="str">
        <f>VLOOKUP($A261,'UES Measure List Oct 2026'!$A$3:$AR$2210,C$1,FALSE)</f>
        <v>All Cooling Zones</v>
      </c>
      <c r="D261" t="str">
        <f>VLOOKUP($A261,'UES Measure List Oct 2026'!$A$3:$AR$2210,D$1,FALSE)</f>
        <v>Commercial</v>
      </c>
      <c r="E261" t="str">
        <f>VLOOKUP($A261,'UES Measure List Oct 2026'!$A$3:$AR$2210,E$1,FALSE)</f>
        <v>Lighting</v>
      </c>
      <c r="F261" t="str">
        <f>VLOOKUP($A261,'UES Measure List Oct 2026'!$A$3:$AR$2210,F$1,FALSE)</f>
        <v>Lamps/Fixtures</v>
      </c>
      <c r="G261" t="str">
        <f>VLOOKUP($A261,'UES Measure List Oct 2026'!$A$3:$AR$2210,G$1,FALSE)</f>
        <v>Midstream Lighting</v>
      </c>
      <c r="H261">
        <f>VLOOKUP($A261,'UES Measure List Oct 2026'!$A$3:$AR$2210,H$1,FALSE)</f>
        <v>17.302929282972663</v>
      </c>
      <c r="I261">
        <f>VLOOKUP($A261,'UES Measure List Oct 2026'!$A$3:$AR$2210,I$1,FALSE)</f>
        <v>19.252978477647485</v>
      </c>
      <c r="J261">
        <f>VLOOKUP($A261,'UES Measure List Oct 2026'!$A$3:$AR$2210,J$1,FALSE)</f>
        <v>3.4353841923726698</v>
      </c>
      <c r="K261">
        <f>VLOOKUP($A261,'UES Measure List Oct 2026'!$A$3:$AR$2210,K$1,FALSE)</f>
        <v>12</v>
      </c>
      <c r="L261" t="s">
        <v>4923</v>
      </c>
      <c r="M261">
        <f>INDEX('Results 2016$'!$B$3:$AT$352,MATCH(L261,'Results 2016$'!$A$3:$A$352,0),MATCH(K261,'Results 2016$'!$B$2:$AT$2,0))</f>
        <v>0.50428001207890305</v>
      </c>
    </row>
    <row r="262" spans="1:13" x14ac:dyDescent="0.25">
      <c r="A262" s="15" t="s">
        <v>1789</v>
      </c>
      <c r="B262" t="str">
        <f>VLOOKUP($A262,'UES Measure List Oct 2026'!$A$3:$AR$2210,B$1,FALSE)</f>
        <v>All Heating Zones</v>
      </c>
      <c r="C262" t="str">
        <f>VLOOKUP($A262,'UES Measure List Oct 2026'!$A$3:$AR$2210,C$1,FALSE)</f>
        <v>All Cooling Zones</v>
      </c>
      <c r="D262" t="str">
        <f>VLOOKUP($A262,'UES Measure List Oct 2026'!$A$3:$AR$2210,D$1,FALSE)</f>
        <v>Commercial</v>
      </c>
      <c r="E262" t="str">
        <f>VLOOKUP($A262,'UES Measure List Oct 2026'!$A$3:$AR$2210,E$1,FALSE)</f>
        <v>Lighting</v>
      </c>
      <c r="F262" t="str">
        <f>VLOOKUP($A262,'UES Measure List Oct 2026'!$A$3:$AR$2210,F$1,FALSE)</f>
        <v>Lamps/Fixtures</v>
      </c>
      <c r="G262" t="str">
        <f>VLOOKUP($A262,'UES Measure List Oct 2026'!$A$3:$AR$2210,G$1,FALSE)</f>
        <v>Midstream Lighting</v>
      </c>
      <c r="H262">
        <f>VLOOKUP($A262,'UES Measure List Oct 2026'!$A$3:$AR$2210,H$1,FALSE)</f>
        <v>17.475363345396769</v>
      </c>
      <c r="I262">
        <f>VLOOKUP($A262,'UES Measure List Oct 2026'!$A$3:$AR$2210,I$1,FALSE)</f>
        <v>19.444845949239799</v>
      </c>
      <c r="J262">
        <f>VLOOKUP($A262,'UES Measure List Oct 2026'!$A$3:$AR$2210,J$1,FALSE)</f>
        <v>0.51906519237267501</v>
      </c>
      <c r="K262">
        <f>VLOOKUP($A262,'UES Measure List Oct 2026'!$A$3:$AR$2210,K$1,FALSE)</f>
        <v>12</v>
      </c>
      <c r="L262" t="s">
        <v>4923</v>
      </c>
      <c r="M262">
        <f>INDEX('Results 2016$'!$B$3:$AT$352,MATCH(L262,'Results 2016$'!$A$3:$A$352,0),MATCH(K262,'Results 2016$'!$B$2:$AT$2,0))</f>
        <v>0.50428001207890305</v>
      </c>
    </row>
    <row r="263" spans="1:13" x14ac:dyDescent="0.25">
      <c r="A263" s="15" t="s">
        <v>1792</v>
      </c>
      <c r="B263" t="str">
        <f>VLOOKUP($A263,'UES Measure List Oct 2026'!$A$3:$AR$2210,B$1,FALSE)</f>
        <v>All Heating Zones</v>
      </c>
      <c r="C263" t="str">
        <f>VLOOKUP($A263,'UES Measure List Oct 2026'!$A$3:$AR$2210,C$1,FALSE)</f>
        <v>All Cooling Zones</v>
      </c>
      <c r="D263" t="str">
        <f>VLOOKUP($A263,'UES Measure List Oct 2026'!$A$3:$AR$2210,D$1,FALSE)</f>
        <v>Commercial</v>
      </c>
      <c r="E263" t="str">
        <f>VLOOKUP($A263,'UES Measure List Oct 2026'!$A$3:$AR$2210,E$1,FALSE)</f>
        <v>Lighting</v>
      </c>
      <c r="F263" t="str">
        <f>VLOOKUP($A263,'UES Measure List Oct 2026'!$A$3:$AR$2210,F$1,FALSE)</f>
        <v>Lamps/Fixtures</v>
      </c>
      <c r="G263" t="str">
        <f>VLOOKUP($A263,'UES Measure List Oct 2026'!$A$3:$AR$2210,G$1,FALSE)</f>
        <v>Midstream Lighting</v>
      </c>
      <c r="H263">
        <f>VLOOKUP($A263,'UES Measure List Oct 2026'!$A$3:$AR$2210,H$1,FALSE)</f>
        <v>20.250483350851276</v>
      </c>
      <c r="I263">
        <f>VLOOKUP($A263,'UES Measure List Oct 2026'!$A$3:$AR$2210,I$1,FALSE)</f>
        <v>22.532723433110871</v>
      </c>
      <c r="J263">
        <f>VLOOKUP($A263,'UES Measure List Oct 2026'!$A$3:$AR$2210,J$1,FALSE)</f>
        <v>3.7410046923726799</v>
      </c>
      <c r="K263">
        <f>VLOOKUP($A263,'UES Measure List Oct 2026'!$A$3:$AR$2210,K$1,FALSE)</f>
        <v>12</v>
      </c>
      <c r="L263" t="s">
        <v>4923</v>
      </c>
      <c r="M263">
        <f>INDEX('Results 2016$'!$B$3:$AT$352,MATCH(L263,'Results 2016$'!$A$3:$A$352,0),MATCH(K263,'Results 2016$'!$B$2:$AT$2,0))</f>
        <v>0.50428001207890305</v>
      </c>
    </row>
    <row r="264" spans="1:13" x14ac:dyDescent="0.25">
      <c r="A264" s="15" t="s">
        <v>1795</v>
      </c>
      <c r="B264" t="str">
        <f>VLOOKUP($A264,'UES Measure List Oct 2026'!$A$3:$AR$2210,B$1,FALSE)</f>
        <v>All Heating Zones</v>
      </c>
      <c r="C264" t="str">
        <f>VLOOKUP($A264,'UES Measure List Oct 2026'!$A$3:$AR$2210,C$1,FALSE)</f>
        <v>All Cooling Zones</v>
      </c>
      <c r="D264" t="str">
        <f>VLOOKUP($A264,'UES Measure List Oct 2026'!$A$3:$AR$2210,D$1,FALSE)</f>
        <v>Commercial</v>
      </c>
      <c r="E264" t="str">
        <f>VLOOKUP($A264,'UES Measure List Oct 2026'!$A$3:$AR$2210,E$1,FALSE)</f>
        <v>Lighting</v>
      </c>
      <c r="F264" t="str">
        <f>VLOOKUP($A264,'UES Measure List Oct 2026'!$A$3:$AR$2210,F$1,FALSE)</f>
        <v>Lamps/Fixtures</v>
      </c>
      <c r="G264" t="str">
        <f>VLOOKUP($A264,'UES Measure List Oct 2026'!$A$3:$AR$2210,G$1,FALSE)</f>
        <v>Midstream Lighting</v>
      </c>
      <c r="H264">
        <f>VLOOKUP($A264,'UES Measure List Oct 2026'!$A$3:$AR$2210,H$1,FALSE)</f>
        <v>20.250483350851276</v>
      </c>
      <c r="I264">
        <f>VLOOKUP($A264,'UES Measure List Oct 2026'!$A$3:$AR$2210,I$1,FALSE)</f>
        <v>22.532723433110871</v>
      </c>
      <c r="J264">
        <f>VLOOKUP($A264,'UES Measure List Oct 2026'!$A$3:$AR$2210,J$1,FALSE)</f>
        <v>56.750196192372698</v>
      </c>
      <c r="K264">
        <f>VLOOKUP($A264,'UES Measure List Oct 2026'!$A$3:$AR$2210,K$1,FALSE)</f>
        <v>12</v>
      </c>
      <c r="L264" t="s">
        <v>4923</v>
      </c>
      <c r="M264">
        <f>INDEX('Results 2016$'!$B$3:$AT$352,MATCH(L264,'Results 2016$'!$A$3:$A$352,0),MATCH(K264,'Results 2016$'!$B$2:$AT$2,0))</f>
        <v>0.50428001207890305</v>
      </c>
    </row>
    <row r="265" spans="1:13" x14ac:dyDescent="0.25">
      <c r="A265" s="15" t="s">
        <v>1798</v>
      </c>
      <c r="B265" t="str">
        <f>VLOOKUP($A265,'UES Measure List Oct 2026'!$A$3:$AR$2210,B$1,FALSE)</f>
        <v>All Heating Zones</v>
      </c>
      <c r="C265" t="str">
        <f>VLOOKUP($A265,'UES Measure List Oct 2026'!$A$3:$AR$2210,C$1,FALSE)</f>
        <v>All Cooling Zones</v>
      </c>
      <c r="D265" t="str">
        <f>VLOOKUP($A265,'UES Measure List Oct 2026'!$A$3:$AR$2210,D$1,FALSE)</f>
        <v>Commercial</v>
      </c>
      <c r="E265" t="str">
        <f>VLOOKUP($A265,'UES Measure List Oct 2026'!$A$3:$AR$2210,E$1,FALSE)</f>
        <v>Lighting</v>
      </c>
      <c r="F265" t="str">
        <f>VLOOKUP($A265,'UES Measure List Oct 2026'!$A$3:$AR$2210,F$1,FALSE)</f>
        <v>Lamps/Fixtures</v>
      </c>
      <c r="G265" t="str">
        <f>VLOOKUP($A265,'UES Measure List Oct 2026'!$A$3:$AR$2210,G$1,FALSE)</f>
        <v>Midstream Lighting</v>
      </c>
      <c r="H265">
        <f>VLOOKUP($A265,'UES Measure List Oct 2026'!$A$3:$AR$2210,H$1,FALSE)</f>
        <v>3.6798351006271108</v>
      </c>
      <c r="I265">
        <f>VLOOKUP($A265,'UES Measure List Oct 2026'!$A$3:$AR$2210,I$1,FALSE)</f>
        <v>4.0945544442226263</v>
      </c>
      <c r="J265">
        <f>VLOOKUP($A265,'UES Measure List Oct 2026'!$A$3:$AR$2210,J$1,FALSE)</f>
        <v>0.38537312202826302</v>
      </c>
      <c r="K265">
        <f>VLOOKUP($A265,'UES Measure List Oct 2026'!$A$3:$AR$2210,K$1,FALSE)</f>
        <v>12</v>
      </c>
      <c r="L265" t="s">
        <v>4923</v>
      </c>
      <c r="M265">
        <f>INDEX('Results 2016$'!$B$3:$AT$352,MATCH(L265,'Results 2016$'!$A$3:$A$352,0),MATCH(K265,'Results 2016$'!$B$2:$AT$2,0))</f>
        <v>0.50428001207890305</v>
      </c>
    </row>
    <row r="266" spans="1:13" x14ac:dyDescent="0.25">
      <c r="A266" s="15" t="s">
        <v>1801</v>
      </c>
      <c r="B266" t="str">
        <f>VLOOKUP($A266,'UES Measure List Oct 2026'!$A$3:$AR$2210,B$1,FALSE)</f>
        <v>All Heating Zones</v>
      </c>
      <c r="C266" t="str">
        <f>VLOOKUP($A266,'UES Measure List Oct 2026'!$A$3:$AR$2210,C$1,FALSE)</f>
        <v>All Cooling Zones</v>
      </c>
      <c r="D266" t="str">
        <f>VLOOKUP($A266,'UES Measure List Oct 2026'!$A$3:$AR$2210,D$1,FALSE)</f>
        <v>Commercial</v>
      </c>
      <c r="E266" t="str">
        <f>VLOOKUP($A266,'UES Measure List Oct 2026'!$A$3:$AR$2210,E$1,FALSE)</f>
        <v>Lighting</v>
      </c>
      <c r="F266" t="str">
        <f>VLOOKUP($A266,'UES Measure List Oct 2026'!$A$3:$AR$2210,F$1,FALSE)</f>
        <v>Lamps/Fixtures</v>
      </c>
      <c r="G266" t="str">
        <f>VLOOKUP($A266,'UES Measure List Oct 2026'!$A$3:$AR$2210,G$1,FALSE)</f>
        <v>Midstream Lighting</v>
      </c>
      <c r="H266">
        <f>VLOOKUP($A266,'UES Measure List Oct 2026'!$A$3:$AR$2210,H$1,FALSE)</f>
        <v>10.376979201548682</v>
      </c>
      <c r="I266">
        <f>VLOOKUP($A266,'UES Measure List Oct 2026'!$A$3:$AR$2210,I$1,FALSE)</f>
        <v>11.546470193750258</v>
      </c>
      <c r="J266">
        <f>VLOOKUP($A266,'UES Measure List Oct 2026'!$A$3:$AR$2210,J$1,FALSE)</f>
        <v>0.01</v>
      </c>
      <c r="K266">
        <f>VLOOKUP($A266,'UES Measure List Oct 2026'!$A$3:$AR$2210,K$1,FALSE)</f>
        <v>12</v>
      </c>
      <c r="L266" t="s">
        <v>4923</v>
      </c>
      <c r="M266">
        <f>INDEX('Results 2016$'!$B$3:$AT$352,MATCH(L266,'Results 2016$'!$A$3:$A$352,0),MATCH(K266,'Results 2016$'!$B$2:$AT$2,0))</f>
        <v>0.50428001207890305</v>
      </c>
    </row>
    <row r="267" spans="1:13" x14ac:dyDescent="0.25">
      <c r="A267" s="15" t="s">
        <v>1803</v>
      </c>
      <c r="B267" t="str">
        <f>VLOOKUP($A267,'UES Measure List Oct 2026'!$A$3:$AR$2210,B$1,FALSE)</f>
        <v>All Heating Zones</v>
      </c>
      <c r="C267" t="str">
        <f>VLOOKUP($A267,'UES Measure List Oct 2026'!$A$3:$AR$2210,C$1,FALSE)</f>
        <v>All Cooling Zones</v>
      </c>
      <c r="D267" t="str">
        <f>VLOOKUP($A267,'UES Measure List Oct 2026'!$A$3:$AR$2210,D$1,FALSE)</f>
        <v>Commercial</v>
      </c>
      <c r="E267" t="str">
        <f>VLOOKUP($A267,'UES Measure List Oct 2026'!$A$3:$AR$2210,E$1,FALSE)</f>
        <v>Lighting</v>
      </c>
      <c r="F267" t="str">
        <f>VLOOKUP($A267,'UES Measure List Oct 2026'!$A$3:$AR$2210,F$1,FALSE)</f>
        <v>Lamps/Fixtures</v>
      </c>
      <c r="G267" t="str">
        <f>VLOOKUP($A267,'UES Measure List Oct 2026'!$A$3:$AR$2210,G$1,FALSE)</f>
        <v>Midstream Lighting</v>
      </c>
      <c r="H267">
        <f>VLOOKUP($A267,'UES Measure List Oct 2026'!$A$3:$AR$2210,H$1,FALSE)</f>
        <v>5.5973463613086203</v>
      </c>
      <c r="I267">
        <f>VLOOKUP($A267,'UES Measure List Oct 2026'!$A$3:$AR$2210,I$1,FALSE)</f>
        <v>6.228170228509371</v>
      </c>
      <c r="J267">
        <f>VLOOKUP($A267,'UES Measure List Oct 2026'!$A$3:$AR$2210,J$1,FALSE)</f>
        <v>1.87242212202826</v>
      </c>
      <c r="K267">
        <f>VLOOKUP($A267,'UES Measure List Oct 2026'!$A$3:$AR$2210,K$1,FALSE)</f>
        <v>12</v>
      </c>
      <c r="L267" t="s">
        <v>4923</v>
      </c>
      <c r="M267">
        <f>INDEX('Results 2016$'!$B$3:$AT$352,MATCH(L267,'Results 2016$'!$A$3:$A$352,0),MATCH(K267,'Results 2016$'!$B$2:$AT$2,0))</f>
        <v>0.50428001207890305</v>
      </c>
    </row>
    <row r="268" spans="1:13" x14ac:dyDescent="0.25">
      <c r="A268" s="15" t="s">
        <v>1805</v>
      </c>
      <c r="B268" t="str">
        <f>VLOOKUP($A268,'UES Measure List Oct 2026'!$A$3:$AR$2210,B$1,FALSE)</f>
        <v>All Heating Zones</v>
      </c>
      <c r="C268" t="str">
        <f>VLOOKUP($A268,'UES Measure List Oct 2026'!$A$3:$AR$2210,C$1,FALSE)</f>
        <v>All Cooling Zones</v>
      </c>
      <c r="D268" t="str">
        <f>VLOOKUP($A268,'UES Measure List Oct 2026'!$A$3:$AR$2210,D$1,FALSE)</f>
        <v>Commercial</v>
      </c>
      <c r="E268" t="str">
        <f>VLOOKUP($A268,'UES Measure List Oct 2026'!$A$3:$AR$2210,E$1,FALSE)</f>
        <v>Lighting</v>
      </c>
      <c r="F268" t="str">
        <f>VLOOKUP($A268,'UES Measure List Oct 2026'!$A$3:$AR$2210,F$1,FALSE)</f>
        <v>Lamps/Fixtures</v>
      </c>
      <c r="G268" t="str">
        <f>VLOOKUP($A268,'UES Measure List Oct 2026'!$A$3:$AR$2210,G$1,FALSE)</f>
        <v>Midstream Lighting</v>
      </c>
      <c r="H268">
        <f>VLOOKUP($A268,'UES Measure List Oct 2026'!$A$3:$AR$2210,H$1,FALSE)</f>
        <v>8.2861007686380379</v>
      </c>
      <c r="I268">
        <f>VLOOKUP($A268,'UES Measure List Oct 2026'!$A$3:$AR$2210,I$1,FALSE)</f>
        <v>9.2199486661023116</v>
      </c>
      <c r="J268">
        <f>VLOOKUP($A268,'UES Measure List Oct 2026'!$A$3:$AR$2210,J$1,FALSE)</f>
        <v>1.82680712202826</v>
      </c>
      <c r="K268">
        <f>VLOOKUP($A268,'UES Measure List Oct 2026'!$A$3:$AR$2210,K$1,FALSE)</f>
        <v>12</v>
      </c>
      <c r="L268" t="s">
        <v>4923</v>
      </c>
      <c r="M268">
        <f>INDEX('Results 2016$'!$B$3:$AT$352,MATCH(L268,'Results 2016$'!$A$3:$A$352,0),MATCH(K268,'Results 2016$'!$B$2:$AT$2,0))</f>
        <v>0.50428001207890305</v>
      </c>
    </row>
    <row r="269" spans="1:13" x14ac:dyDescent="0.25">
      <c r="A269" s="15" t="s">
        <v>1807</v>
      </c>
      <c r="B269" t="str">
        <f>VLOOKUP($A269,'UES Measure List Oct 2026'!$A$3:$AR$2210,B$1,FALSE)</f>
        <v>All Heating Zones</v>
      </c>
      <c r="C269" t="str">
        <f>VLOOKUP($A269,'UES Measure List Oct 2026'!$A$3:$AR$2210,C$1,FALSE)</f>
        <v>All Cooling Zones</v>
      </c>
      <c r="D269" t="str">
        <f>VLOOKUP($A269,'UES Measure List Oct 2026'!$A$3:$AR$2210,D$1,FALSE)</f>
        <v>Commercial</v>
      </c>
      <c r="E269" t="str">
        <f>VLOOKUP($A269,'UES Measure List Oct 2026'!$A$3:$AR$2210,E$1,FALSE)</f>
        <v>Lighting</v>
      </c>
      <c r="F269" t="str">
        <f>VLOOKUP($A269,'UES Measure List Oct 2026'!$A$3:$AR$2210,F$1,FALSE)</f>
        <v>Lamps/Fixtures</v>
      </c>
      <c r="G269" t="str">
        <f>VLOOKUP($A269,'UES Measure List Oct 2026'!$A$3:$AR$2210,G$1,FALSE)</f>
        <v>Midstream Lighting</v>
      </c>
      <c r="H269">
        <f>VLOOKUP($A269,'UES Measure List Oct 2026'!$A$3:$AR$2210,H$1,FALSE)</f>
        <v>8.2861007686380379</v>
      </c>
      <c r="I269">
        <f>VLOOKUP($A269,'UES Measure List Oct 2026'!$A$3:$AR$2210,I$1,FALSE)</f>
        <v>9.2199486661023116</v>
      </c>
      <c r="J269">
        <f>VLOOKUP($A269,'UES Measure List Oct 2026'!$A$3:$AR$2210,J$1,FALSE)</f>
        <v>25.861350622028301</v>
      </c>
      <c r="K269">
        <f>VLOOKUP($A269,'UES Measure List Oct 2026'!$A$3:$AR$2210,K$1,FALSE)</f>
        <v>12</v>
      </c>
      <c r="L269" t="s">
        <v>4923</v>
      </c>
      <c r="M269">
        <f>INDEX('Results 2016$'!$B$3:$AT$352,MATCH(L269,'Results 2016$'!$A$3:$A$352,0),MATCH(K269,'Results 2016$'!$B$2:$AT$2,0))</f>
        <v>0.50428001207890305</v>
      </c>
    </row>
    <row r="270" spans="1:13" x14ac:dyDescent="0.25">
      <c r="A270" s="15" t="s">
        <v>1809</v>
      </c>
      <c r="B270" t="str">
        <f>VLOOKUP($A270,'UES Measure List Oct 2026'!$A$3:$AR$2210,B$1,FALSE)</f>
        <v>All Heating Zones</v>
      </c>
      <c r="C270" t="str">
        <f>VLOOKUP($A270,'UES Measure List Oct 2026'!$A$3:$AR$2210,C$1,FALSE)</f>
        <v>All Cooling Zones</v>
      </c>
      <c r="D270" t="str">
        <f>VLOOKUP($A270,'UES Measure List Oct 2026'!$A$3:$AR$2210,D$1,FALSE)</f>
        <v>Commercial</v>
      </c>
      <c r="E270" t="str">
        <f>VLOOKUP($A270,'UES Measure List Oct 2026'!$A$3:$AR$2210,E$1,FALSE)</f>
        <v>Lighting</v>
      </c>
      <c r="F270" t="str">
        <f>VLOOKUP($A270,'UES Measure List Oct 2026'!$A$3:$AR$2210,F$1,FALSE)</f>
        <v>Lamps/Fixtures</v>
      </c>
      <c r="G270" t="str">
        <f>VLOOKUP($A270,'UES Measure List Oct 2026'!$A$3:$AR$2210,G$1,FALSE)</f>
        <v>Midstream Lighting</v>
      </c>
      <c r="H270">
        <f>VLOOKUP($A270,'UES Measure List Oct 2026'!$A$3:$AR$2210,H$1,FALSE)</f>
        <v>22.429069456027602</v>
      </c>
      <c r="I270">
        <f>VLOOKUP($A270,'UES Measure List Oct 2026'!$A$3:$AR$2210,I$1,FALSE)</f>
        <v>24.956837333636248</v>
      </c>
      <c r="J270">
        <f>VLOOKUP($A270,'UES Measure List Oct 2026'!$A$3:$AR$2210,J$1,FALSE)</f>
        <v>7.0660322620504701E-2</v>
      </c>
      <c r="K270">
        <f>VLOOKUP($A270,'UES Measure List Oct 2026'!$A$3:$AR$2210,K$1,FALSE)</f>
        <v>12</v>
      </c>
      <c r="L270" t="s">
        <v>4923</v>
      </c>
      <c r="M270">
        <f>INDEX('Results 2016$'!$B$3:$AT$352,MATCH(L270,'Results 2016$'!$A$3:$A$352,0),MATCH(K270,'Results 2016$'!$B$2:$AT$2,0))</f>
        <v>0.50428001207890305</v>
      </c>
    </row>
    <row r="271" spans="1:13" x14ac:dyDescent="0.25">
      <c r="A271" s="15" t="s">
        <v>1812</v>
      </c>
      <c r="B271" t="str">
        <f>VLOOKUP($A271,'UES Measure List Oct 2026'!$A$3:$AR$2210,B$1,FALSE)</f>
        <v>All Heating Zones</v>
      </c>
      <c r="C271" t="str">
        <f>VLOOKUP($A271,'UES Measure List Oct 2026'!$A$3:$AR$2210,C$1,FALSE)</f>
        <v>All Cooling Zones</v>
      </c>
      <c r="D271" t="str">
        <f>VLOOKUP($A271,'UES Measure List Oct 2026'!$A$3:$AR$2210,D$1,FALSE)</f>
        <v>Commercial</v>
      </c>
      <c r="E271" t="str">
        <f>VLOOKUP($A271,'UES Measure List Oct 2026'!$A$3:$AR$2210,E$1,FALSE)</f>
        <v>Lighting</v>
      </c>
      <c r="F271" t="str">
        <f>VLOOKUP($A271,'UES Measure List Oct 2026'!$A$3:$AR$2210,F$1,FALSE)</f>
        <v>Lamps/Fixtures</v>
      </c>
      <c r="G271" t="str">
        <f>VLOOKUP($A271,'UES Measure List Oct 2026'!$A$3:$AR$2210,G$1,FALSE)</f>
        <v>Midstream Lighting</v>
      </c>
      <c r="H271">
        <f>VLOOKUP($A271,'UES Measure List Oct 2026'!$A$3:$AR$2210,H$1,FALSE)</f>
        <v>27.504012803011083</v>
      </c>
      <c r="I271">
        <f>VLOOKUP($A271,'UES Measure List Oct 2026'!$A$3:$AR$2210,I$1,FALSE)</f>
        <v>30.60372945443482</v>
      </c>
      <c r="J271">
        <f>VLOOKUP($A271,'UES Measure List Oct 2026'!$A$3:$AR$2210,J$1,FALSE)</f>
        <v>7.0660322620504701E-2</v>
      </c>
      <c r="K271">
        <f>VLOOKUP($A271,'UES Measure List Oct 2026'!$A$3:$AR$2210,K$1,FALSE)</f>
        <v>12</v>
      </c>
      <c r="L271" t="s">
        <v>4923</v>
      </c>
      <c r="M271">
        <f>INDEX('Results 2016$'!$B$3:$AT$352,MATCH(L271,'Results 2016$'!$A$3:$A$352,0),MATCH(K271,'Results 2016$'!$B$2:$AT$2,0))</f>
        <v>0.50428001207890305</v>
      </c>
    </row>
    <row r="272" spans="1:13" x14ac:dyDescent="0.25">
      <c r="A272" s="15" t="s">
        <v>1814</v>
      </c>
      <c r="B272" t="str">
        <f>VLOOKUP($A272,'UES Measure List Oct 2026'!$A$3:$AR$2210,B$1,FALSE)</f>
        <v>All Heating Zones</v>
      </c>
      <c r="C272" t="str">
        <f>VLOOKUP($A272,'UES Measure List Oct 2026'!$A$3:$AR$2210,C$1,FALSE)</f>
        <v>All Cooling Zones</v>
      </c>
      <c r="D272" t="str">
        <f>VLOOKUP($A272,'UES Measure List Oct 2026'!$A$3:$AR$2210,D$1,FALSE)</f>
        <v>Commercial</v>
      </c>
      <c r="E272" t="str">
        <f>VLOOKUP($A272,'UES Measure List Oct 2026'!$A$3:$AR$2210,E$1,FALSE)</f>
        <v>Lighting</v>
      </c>
      <c r="F272" t="str">
        <f>VLOOKUP($A272,'UES Measure List Oct 2026'!$A$3:$AR$2210,F$1,FALSE)</f>
        <v>Lamps/Fixtures</v>
      </c>
      <c r="G272" t="str">
        <f>VLOOKUP($A272,'UES Measure List Oct 2026'!$A$3:$AR$2210,G$1,FALSE)</f>
        <v>Midstream Lighting</v>
      </c>
      <c r="H272">
        <f>VLOOKUP($A272,'UES Measure List Oct 2026'!$A$3:$AR$2210,H$1,FALSE)</f>
        <v>30.086440676057155</v>
      </c>
      <c r="I272">
        <f>VLOOKUP($A272,'UES Measure List Oct 2026'!$A$3:$AR$2210,I$1,FALSE)</f>
        <v>33.477198301629407</v>
      </c>
      <c r="J272">
        <f>VLOOKUP($A272,'UES Measure List Oct 2026'!$A$3:$AR$2210,J$1,FALSE)</f>
        <v>1.7492923226205099</v>
      </c>
      <c r="K272">
        <f>VLOOKUP($A272,'UES Measure List Oct 2026'!$A$3:$AR$2210,K$1,FALSE)</f>
        <v>12</v>
      </c>
      <c r="L272" t="s">
        <v>4923</v>
      </c>
      <c r="M272">
        <f>INDEX('Results 2016$'!$B$3:$AT$352,MATCH(L272,'Results 2016$'!$A$3:$A$352,0),MATCH(K272,'Results 2016$'!$B$2:$AT$2,0))</f>
        <v>0.50428001207890305</v>
      </c>
    </row>
    <row r="273" spans="1:13" x14ac:dyDescent="0.25">
      <c r="A273" s="15" t="s">
        <v>1816</v>
      </c>
      <c r="B273" t="str">
        <f>VLOOKUP($A273,'UES Measure List Oct 2026'!$A$3:$AR$2210,B$1,FALSE)</f>
        <v>All Heating Zones</v>
      </c>
      <c r="C273" t="str">
        <f>VLOOKUP($A273,'UES Measure List Oct 2026'!$A$3:$AR$2210,C$1,FALSE)</f>
        <v>All Cooling Zones</v>
      </c>
      <c r="D273" t="str">
        <f>VLOOKUP($A273,'UES Measure List Oct 2026'!$A$3:$AR$2210,D$1,FALSE)</f>
        <v>Commercial</v>
      </c>
      <c r="E273" t="str">
        <f>VLOOKUP($A273,'UES Measure List Oct 2026'!$A$3:$AR$2210,E$1,FALSE)</f>
        <v>Lighting</v>
      </c>
      <c r="F273" t="str">
        <f>VLOOKUP($A273,'UES Measure List Oct 2026'!$A$3:$AR$2210,F$1,FALSE)</f>
        <v>Lamps/Fixtures</v>
      </c>
      <c r="G273" t="str">
        <f>VLOOKUP($A273,'UES Measure List Oct 2026'!$A$3:$AR$2210,G$1,FALSE)</f>
        <v>Midstream Lighting</v>
      </c>
      <c r="H273">
        <f>VLOOKUP($A273,'UES Measure List Oct 2026'!$A$3:$AR$2210,H$1,FALSE)</f>
        <v>22.765267741223589</v>
      </c>
      <c r="I273">
        <f>VLOOKUP($A273,'UES Measure List Oct 2026'!$A$3:$AR$2210,I$1,FALSE)</f>
        <v>25.330925341697981</v>
      </c>
      <c r="J273">
        <f>VLOOKUP($A273,'UES Measure List Oct 2026'!$A$3:$AR$2210,J$1,FALSE)</f>
        <v>1.7492923226205099</v>
      </c>
      <c r="K273">
        <f>VLOOKUP($A273,'UES Measure List Oct 2026'!$A$3:$AR$2210,K$1,FALSE)</f>
        <v>12</v>
      </c>
      <c r="L273" t="s">
        <v>4923</v>
      </c>
      <c r="M273">
        <f>INDEX('Results 2016$'!$B$3:$AT$352,MATCH(L273,'Results 2016$'!$A$3:$A$352,0),MATCH(K273,'Results 2016$'!$B$2:$AT$2,0))</f>
        <v>0.50428001207890305</v>
      </c>
    </row>
    <row r="274" spans="1:13" x14ac:dyDescent="0.25">
      <c r="A274" s="15" t="s">
        <v>1818</v>
      </c>
      <c r="B274" t="str">
        <f>VLOOKUP($A274,'UES Measure List Oct 2026'!$A$3:$AR$2210,B$1,FALSE)</f>
        <v>All Heating Zones</v>
      </c>
      <c r="C274" t="str">
        <f>VLOOKUP($A274,'UES Measure List Oct 2026'!$A$3:$AR$2210,C$1,FALSE)</f>
        <v>All Cooling Zones</v>
      </c>
      <c r="D274" t="str">
        <f>VLOOKUP($A274,'UES Measure List Oct 2026'!$A$3:$AR$2210,D$1,FALSE)</f>
        <v>Commercial</v>
      </c>
      <c r="E274" t="str">
        <f>VLOOKUP($A274,'UES Measure List Oct 2026'!$A$3:$AR$2210,E$1,FALSE)</f>
        <v>Lighting</v>
      </c>
      <c r="F274" t="str">
        <f>VLOOKUP($A274,'UES Measure List Oct 2026'!$A$3:$AR$2210,F$1,FALSE)</f>
        <v>Lamps/Fixtures</v>
      </c>
      <c r="G274" t="str">
        <f>VLOOKUP($A274,'UES Measure List Oct 2026'!$A$3:$AR$2210,G$1,FALSE)</f>
        <v>Midstream Lighting</v>
      </c>
      <c r="H274">
        <f>VLOOKUP($A274,'UES Measure List Oct 2026'!$A$3:$AR$2210,H$1,FALSE)</f>
        <v>22.765267741223589</v>
      </c>
      <c r="I274">
        <f>VLOOKUP($A274,'UES Measure List Oct 2026'!$A$3:$AR$2210,I$1,FALSE)</f>
        <v>25.330925341697981</v>
      </c>
      <c r="J274">
        <f>VLOOKUP($A274,'UES Measure List Oct 2026'!$A$3:$AR$2210,J$1,FALSE)</f>
        <v>82.132045322620499</v>
      </c>
      <c r="K274">
        <f>VLOOKUP($A274,'UES Measure List Oct 2026'!$A$3:$AR$2210,K$1,FALSE)</f>
        <v>12</v>
      </c>
      <c r="L274" t="s">
        <v>4923</v>
      </c>
      <c r="M274">
        <f>INDEX('Results 2016$'!$B$3:$AT$352,MATCH(L274,'Results 2016$'!$A$3:$A$352,0),MATCH(K274,'Results 2016$'!$B$2:$AT$2,0))</f>
        <v>0.50428001207890305</v>
      </c>
    </row>
    <row r="275" spans="1:13" x14ac:dyDescent="0.25">
      <c r="A275" s="15" t="s">
        <v>1820</v>
      </c>
      <c r="B275" t="str">
        <f>VLOOKUP($A275,'UES Measure List Oct 2026'!$A$3:$AR$2210,B$1,FALSE)</f>
        <v>All Heating Zones</v>
      </c>
      <c r="C275" t="str">
        <f>VLOOKUP($A275,'UES Measure List Oct 2026'!$A$3:$AR$2210,C$1,FALSE)</f>
        <v>All Cooling Zones</v>
      </c>
      <c r="D275" t="str">
        <f>VLOOKUP($A275,'UES Measure List Oct 2026'!$A$3:$AR$2210,D$1,FALSE)</f>
        <v>Commercial</v>
      </c>
      <c r="E275" t="str">
        <f>VLOOKUP($A275,'UES Measure List Oct 2026'!$A$3:$AR$2210,E$1,FALSE)</f>
        <v>Lighting</v>
      </c>
      <c r="F275" t="str">
        <f>VLOOKUP($A275,'UES Measure List Oct 2026'!$A$3:$AR$2210,F$1,FALSE)</f>
        <v>Lamps/Fixtures</v>
      </c>
      <c r="G275" t="str">
        <f>VLOOKUP($A275,'UES Measure List Oct 2026'!$A$3:$AR$2210,G$1,FALSE)</f>
        <v>Midstream Lighting</v>
      </c>
      <c r="H275">
        <f>VLOOKUP($A275,'UES Measure List Oct 2026'!$A$3:$AR$2210,H$1,FALSE)</f>
        <v>41.46285594702627</v>
      </c>
      <c r="I275">
        <f>VLOOKUP($A275,'UES Measure List Oct 2026'!$A$3:$AR$2210,I$1,FALSE)</f>
        <v>46.13574153339826</v>
      </c>
      <c r="J275">
        <f>VLOOKUP($A275,'UES Measure List Oct 2026'!$A$3:$AR$2210,J$1,FALSE)</f>
        <v>2.0677314590198699</v>
      </c>
      <c r="K275">
        <f>VLOOKUP($A275,'UES Measure List Oct 2026'!$A$3:$AR$2210,K$1,FALSE)</f>
        <v>12</v>
      </c>
      <c r="L275" t="s">
        <v>4923</v>
      </c>
      <c r="M275">
        <f>INDEX('Results 2016$'!$B$3:$AT$352,MATCH(L275,'Results 2016$'!$A$3:$A$352,0),MATCH(K275,'Results 2016$'!$B$2:$AT$2,0))</f>
        <v>0.50428001207890305</v>
      </c>
    </row>
    <row r="276" spans="1:13" x14ac:dyDescent="0.25">
      <c r="A276" s="15" t="s">
        <v>1823</v>
      </c>
      <c r="B276" t="str">
        <f>VLOOKUP($A276,'UES Measure List Oct 2026'!$A$3:$AR$2210,B$1,FALSE)</f>
        <v>All Heating Zones</v>
      </c>
      <c r="C276" t="str">
        <f>VLOOKUP($A276,'UES Measure List Oct 2026'!$A$3:$AR$2210,C$1,FALSE)</f>
        <v>All Cooling Zones</v>
      </c>
      <c r="D276" t="str">
        <f>VLOOKUP($A276,'UES Measure List Oct 2026'!$A$3:$AR$2210,D$1,FALSE)</f>
        <v>Commercial</v>
      </c>
      <c r="E276" t="str">
        <f>VLOOKUP($A276,'UES Measure List Oct 2026'!$A$3:$AR$2210,E$1,FALSE)</f>
        <v>Lighting</v>
      </c>
      <c r="F276" t="str">
        <f>VLOOKUP($A276,'UES Measure List Oct 2026'!$A$3:$AR$2210,F$1,FALSE)</f>
        <v>Lamps/Fixtures</v>
      </c>
      <c r="G276" t="str">
        <f>VLOOKUP($A276,'UES Measure List Oct 2026'!$A$3:$AR$2210,G$1,FALSE)</f>
        <v>Midstream Lighting</v>
      </c>
      <c r="H276">
        <f>VLOOKUP($A276,'UES Measure List Oct 2026'!$A$3:$AR$2210,H$1,FALSE)</f>
        <v>71.127865044154063</v>
      </c>
      <c r="I276">
        <f>VLOOKUP($A276,'UES Measure List Oct 2026'!$A$3:$AR$2210,I$1,FALSE)</f>
        <v>79.144012696377644</v>
      </c>
      <c r="J276">
        <f>VLOOKUP($A276,'UES Measure List Oct 2026'!$A$3:$AR$2210,J$1,FALSE)</f>
        <v>2.0677314590198699</v>
      </c>
      <c r="K276">
        <f>VLOOKUP($A276,'UES Measure List Oct 2026'!$A$3:$AR$2210,K$1,FALSE)</f>
        <v>12</v>
      </c>
      <c r="L276" t="s">
        <v>4923</v>
      </c>
      <c r="M276">
        <f>INDEX('Results 2016$'!$B$3:$AT$352,MATCH(L276,'Results 2016$'!$A$3:$A$352,0),MATCH(K276,'Results 2016$'!$B$2:$AT$2,0))</f>
        <v>0.50428001207890305</v>
      </c>
    </row>
    <row r="277" spans="1:13" x14ac:dyDescent="0.25">
      <c r="A277" s="15" t="s">
        <v>1825</v>
      </c>
      <c r="B277" t="str">
        <f>VLOOKUP($A277,'UES Measure List Oct 2026'!$A$3:$AR$2210,B$1,FALSE)</f>
        <v>All Heating Zones</v>
      </c>
      <c r="C277" t="str">
        <f>VLOOKUP($A277,'UES Measure List Oct 2026'!$A$3:$AR$2210,C$1,FALSE)</f>
        <v>All Cooling Zones</v>
      </c>
      <c r="D277" t="str">
        <f>VLOOKUP($A277,'UES Measure List Oct 2026'!$A$3:$AR$2210,D$1,FALSE)</f>
        <v>Commercial</v>
      </c>
      <c r="E277" t="str">
        <f>VLOOKUP($A277,'UES Measure List Oct 2026'!$A$3:$AR$2210,E$1,FALSE)</f>
        <v>Lighting</v>
      </c>
      <c r="F277" t="str">
        <f>VLOOKUP($A277,'UES Measure List Oct 2026'!$A$3:$AR$2210,F$1,FALSE)</f>
        <v>Lamps/Fixtures</v>
      </c>
      <c r="G277" t="str">
        <f>VLOOKUP($A277,'UES Measure List Oct 2026'!$A$3:$AR$2210,G$1,FALSE)</f>
        <v>Midstream Lighting</v>
      </c>
      <c r="H277">
        <f>VLOOKUP($A277,'UES Measure List Oct 2026'!$A$3:$AR$2210,H$1,FALSE)</f>
        <v>71.108507954154788</v>
      </c>
      <c r="I277">
        <f>VLOOKUP($A277,'UES Measure List Oct 2026'!$A$3:$AR$2210,I$1,FALSE)</f>
        <v>79.12247405219486</v>
      </c>
      <c r="J277">
        <f>VLOOKUP($A277,'UES Measure List Oct 2026'!$A$3:$AR$2210,J$1,FALSE)</f>
        <v>2.0677314590198699</v>
      </c>
      <c r="K277">
        <f>VLOOKUP($A277,'UES Measure List Oct 2026'!$A$3:$AR$2210,K$1,FALSE)</f>
        <v>12</v>
      </c>
      <c r="L277" t="s">
        <v>4923</v>
      </c>
      <c r="M277">
        <f>INDEX('Results 2016$'!$B$3:$AT$352,MATCH(L277,'Results 2016$'!$A$3:$A$352,0),MATCH(K277,'Results 2016$'!$B$2:$AT$2,0))</f>
        <v>0.50428001207890305</v>
      </c>
    </row>
    <row r="278" spans="1:13" x14ac:dyDescent="0.25">
      <c r="A278" s="15" t="s">
        <v>1827</v>
      </c>
      <c r="B278" t="str">
        <f>VLOOKUP($A278,'UES Measure List Oct 2026'!$A$3:$AR$2210,B$1,FALSE)</f>
        <v>All Heating Zones</v>
      </c>
      <c r="C278" t="str">
        <f>VLOOKUP($A278,'UES Measure List Oct 2026'!$A$3:$AR$2210,C$1,FALSE)</f>
        <v>All Cooling Zones</v>
      </c>
      <c r="D278" t="str">
        <f>VLOOKUP($A278,'UES Measure List Oct 2026'!$A$3:$AR$2210,D$1,FALSE)</f>
        <v>Commercial</v>
      </c>
      <c r="E278" t="str">
        <f>VLOOKUP($A278,'UES Measure List Oct 2026'!$A$3:$AR$2210,E$1,FALSE)</f>
        <v>Lighting</v>
      </c>
      <c r="F278" t="str">
        <f>VLOOKUP($A278,'UES Measure List Oct 2026'!$A$3:$AR$2210,F$1,FALSE)</f>
        <v>Lamps/Fixtures</v>
      </c>
      <c r="G278" t="str">
        <f>VLOOKUP($A278,'UES Measure List Oct 2026'!$A$3:$AR$2210,G$1,FALSE)</f>
        <v>Midstream Lighting</v>
      </c>
      <c r="H278">
        <f>VLOOKUP($A278,'UES Measure List Oct 2026'!$A$3:$AR$2210,H$1,FALSE)</f>
        <v>71.108507954154788</v>
      </c>
      <c r="I278">
        <f>VLOOKUP($A278,'UES Measure List Oct 2026'!$A$3:$AR$2210,I$1,FALSE)</f>
        <v>79.12247405219486</v>
      </c>
      <c r="J278">
        <f>VLOOKUP($A278,'UES Measure List Oct 2026'!$A$3:$AR$2210,J$1,FALSE)</f>
        <v>2.0677314590198699</v>
      </c>
      <c r="K278">
        <f>VLOOKUP($A278,'UES Measure List Oct 2026'!$A$3:$AR$2210,K$1,FALSE)</f>
        <v>12</v>
      </c>
      <c r="L278" t="s">
        <v>4923</v>
      </c>
      <c r="M278">
        <f>INDEX('Results 2016$'!$B$3:$AT$352,MATCH(L278,'Results 2016$'!$A$3:$A$352,0),MATCH(K278,'Results 2016$'!$B$2:$AT$2,0))</f>
        <v>0.50428001207890305</v>
      </c>
    </row>
    <row r="279" spans="1:13" x14ac:dyDescent="0.25">
      <c r="A279" s="15" t="s">
        <v>1829</v>
      </c>
      <c r="B279" t="str">
        <f>VLOOKUP($A279,'UES Measure List Oct 2026'!$A$3:$AR$2210,B$1,FALSE)</f>
        <v>All Heating Zones</v>
      </c>
      <c r="C279" t="str">
        <f>VLOOKUP($A279,'UES Measure List Oct 2026'!$A$3:$AR$2210,C$1,FALSE)</f>
        <v>All Cooling Zones</v>
      </c>
      <c r="D279" t="str">
        <f>VLOOKUP($A279,'UES Measure List Oct 2026'!$A$3:$AR$2210,D$1,FALSE)</f>
        <v>Commercial</v>
      </c>
      <c r="E279" t="str">
        <f>VLOOKUP($A279,'UES Measure List Oct 2026'!$A$3:$AR$2210,E$1,FALSE)</f>
        <v>Lighting</v>
      </c>
      <c r="F279" t="str">
        <f>VLOOKUP($A279,'UES Measure List Oct 2026'!$A$3:$AR$2210,F$1,FALSE)</f>
        <v>Lamps/Fixtures</v>
      </c>
      <c r="G279" t="str">
        <f>VLOOKUP($A279,'UES Measure List Oct 2026'!$A$3:$AR$2210,G$1,FALSE)</f>
        <v>Midstream Lighting</v>
      </c>
      <c r="H279">
        <f>VLOOKUP($A279,'UES Measure List Oct 2026'!$A$3:$AR$2210,H$1,FALSE)</f>
        <v>71.108507954154788</v>
      </c>
      <c r="I279">
        <f>VLOOKUP($A279,'UES Measure List Oct 2026'!$A$3:$AR$2210,I$1,FALSE)</f>
        <v>79.12247405219486</v>
      </c>
      <c r="J279">
        <f>VLOOKUP($A279,'UES Measure List Oct 2026'!$A$3:$AR$2210,J$1,FALSE)</f>
        <v>76.465796459019899</v>
      </c>
      <c r="K279">
        <f>VLOOKUP($A279,'UES Measure List Oct 2026'!$A$3:$AR$2210,K$1,FALSE)</f>
        <v>12</v>
      </c>
      <c r="L279" t="s">
        <v>4923</v>
      </c>
      <c r="M279">
        <f>INDEX('Results 2016$'!$B$3:$AT$352,MATCH(L279,'Results 2016$'!$A$3:$A$352,0),MATCH(K279,'Results 2016$'!$B$2:$AT$2,0))</f>
        <v>0.50428001207890305</v>
      </c>
    </row>
    <row r="280" spans="1:13" x14ac:dyDescent="0.25">
      <c r="A280" s="15" t="s">
        <v>1832</v>
      </c>
      <c r="B280" t="str">
        <f>VLOOKUP($A280,'UES Measure List Oct 2026'!$A$3:$AR$2210,B$1,FALSE)</f>
        <v>All Heating Zones</v>
      </c>
      <c r="C280" t="str">
        <f>VLOOKUP($A280,'UES Measure List Oct 2026'!$A$3:$AR$2210,C$1,FALSE)</f>
        <v>All Cooling Zones</v>
      </c>
      <c r="D280" t="str">
        <f>VLOOKUP($A280,'UES Measure List Oct 2026'!$A$3:$AR$2210,D$1,FALSE)</f>
        <v>Commercial</v>
      </c>
      <c r="E280" t="str">
        <f>VLOOKUP($A280,'UES Measure List Oct 2026'!$A$3:$AR$2210,E$1,FALSE)</f>
        <v>Lighting</v>
      </c>
      <c r="F280" t="str">
        <f>VLOOKUP($A280,'UES Measure List Oct 2026'!$A$3:$AR$2210,F$1,FALSE)</f>
        <v>Lamps/Fixtures</v>
      </c>
      <c r="G280" t="str">
        <f>VLOOKUP($A280,'UES Measure List Oct 2026'!$A$3:$AR$2210,G$1,FALSE)</f>
        <v>Midstream Lighting</v>
      </c>
      <c r="H280">
        <f>VLOOKUP($A280,'UES Measure List Oct 2026'!$A$3:$AR$2210,H$1,FALSE)</f>
        <v>20.180961808922767</v>
      </c>
      <c r="I280">
        <f>VLOOKUP($A280,'UES Measure List Oct 2026'!$A$3:$AR$2210,I$1,FALSE)</f>
        <v>22.455366776986775</v>
      </c>
      <c r="J280">
        <f>VLOOKUP($A280,'UES Measure List Oct 2026'!$A$3:$AR$2210,J$1,FALSE)</f>
        <v>4.8047844454793402</v>
      </c>
      <c r="K280">
        <f>VLOOKUP($A280,'UES Measure List Oct 2026'!$A$3:$AR$2210,K$1,FALSE)</f>
        <v>12</v>
      </c>
      <c r="L280" t="s">
        <v>4923</v>
      </c>
      <c r="M280">
        <f>INDEX('Results 2016$'!$B$3:$AT$352,MATCH(L280,'Results 2016$'!$A$3:$A$352,0),MATCH(K280,'Results 2016$'!$B$2:$AT$2,0))</f>
        <v>0.50428001207890305</v>
      </c>
    </row>
    <row r="281" spans="1:13" x14ac:dyDescent="0.25">
      <c r="A281" s="15" t="s">
        <v>1835</v>
      </c>
      <c r="B281" t="str">
        <f>VLOOKUP($A281,'UES Measure List Oct 2026'!$A$3:$AR$2210,B$1,FALSE)</f>
        <v>All Heating Zones</v>
      </c>
      <c r="C281" t="str">
        <f>VLOOKUP($A281,'UES Measure List Oct 2026'!$A$3:$AR$2210,C$1,FALSE)</f>
        <v>All Cooling Zones</v>
      </c>
      <c r="D281" t="str">
        <f>VLOOKUP($A281,'UES Measure List Oct 2026'!$A$3:$AR$2210,D$1,FALSE)</f>
        <v>Commercial</v>
      </c>
      <c r="E281" t="str">
        <f>VLOOKUP($A281,'UES Measure List Oct 2026'!$A$3:$AR$2210,E$1,FALSE)</f>
        <v>Lighting</v>
      </c>
      <c r="F281" t="str">
        <f>VLOOKUP($A281,'UES Measure List Oct 2026'!$A$3:$AR$2210,F$1,FALSE)</f>
        <v>Lamps/Fixtures</v>
      </c>
      <c r="G281" t="str">
        <f>VLOOKUP($A281,'UES Measure List Oct 2026'!$A$3:$AR$2210,G$1,FALSE)</f>
        <v>Midstream Lighting</v>
      </c>
      <c r="H281">
        <f>VLOOKUP($A281,'UES Measure List Oct 2026'!$A$3:$AR$2210,H$1,FALSE)</f>
        <v>43.212343093533192</v>
      </c>
      <c r="I281">
        <f>VLOOKUP($A281,'UES Measure List Oct 2026'!$A$3:$AR$2210,I$1,FALSE)</f>
        <v>48.082396797820159</v>
      </c>
      <c r="J281">
        <f>VLOOKUP($A281,'UES Measure List Oct 2026'!$A$3:$AR$2210,J$1,FALSE)</f>
        <v>2.9249173092130398</v>
      </c>
      <c r="K281">
        <f>VLOOKUP($A281,'UES Measure List Oct 2026'!$A$3:$AR$2210,K$1,FALSE)</f>
        <v>12</v>
      </c>
      <c r="L281" t="s">
        <v>4923</v>
      </c>
      <c r="M281">
        <f>INDEX('Results 2016$'!$B$3:$AT$352,MATCH(L281,'Results 2016$'!$A$3:$A$352,0),MATCH(K281,'Results 2016$'!$B$2:$AT$2,0))</f>
        <v>0.50428001207890305</v>
      </c>
    </row>
    <row r="282" spans="1:13" x14ac:dyDescent="0.25">
      <c r="A282" s="15" t="s">
        <v>1838</v>
      </c>
      <c r="B282" t="str">
        <f>VLOOKUP($A282,'UES Measure List Oct 2026'!$A$3:$AR$2210,B$1,FALSE)</f>
        <v>All Heating Zones</v>
      </c>
      <c r="C282" t="str">
        <f>VLOOKUP($A282,'UES Measure List Oct 2026'!$A$3:$AR$2210,C$1,FALSE)</f>
        <v>All Cooling Zones</v>
      </c>
      <c r="D282" t="str">
        <f>VLOOKUP($A282,'UES Measure List Oct 2026'!$A$3:$AR$2210,D$1,FALSE)</f>
        <v>Commercial</v>
      </c>
      <c r="E282" t="str">
        <f>VLOOKUP($A282,'UES Measure List Oct 2026'!$A$3:$AR$2210,E$1,FALSE)</f>
        <v>Lighting</v>
      </c>
      <c r="F282" t="str">
        <f>VLOOKUP($A282,'UES Measure List Oct 2026'!$A$3:$AR$2210,F$1,FALSE)</f>
        <v>Lamps/Fixtures</v>
      </c>
      <c r="G282" t="str">
        <f>VLOOKUP($A282,'UES Measure List Oct 2026'!$A$3:$AR$2210,G$1,FALSE)</f>
        <v>Midstream Lighting</v>
      </c>
      <c r="H282">
        <f>VLOOKUP($A282,'UES Measure List Oct 2026'!$A$3:$AR$2210,H$1,FALSE)</f>
        <v>61.386061244308202</v>
      </c>
      <c r="I282">
        <f>VLOOKUP($A282,'UES Measure List Oct 2026'!$A$3:$AR$2210,I$1,FALSE)</f>
        <v>68.304302504851393</v>
      </c>
      <c r="J282">
        <f>VLOOKUP($A282,'UES Measure List Oct 2026'!$A$3:$AR$2210,J$1,FALSE)</f>
        <v>40.252685330790101</v>
      </c>
      <c r="K282">
        <f>VLOOKUP($A282,'UES Measure List Oct 2026'!$A$3:$AR$2210,K$1,FALSE)</f>
        <v>12</v>
      </c>
      <c r="L282" t="s">
        <v>4923</v>
      </c>
      <c r="M282">
        <f>INDEX('Results 2016$'!$B$3:$AT$352,MATCH(L282,'Results 2016$'!$A$3:$A$352,0),MATCH(K282,'Results 2016$'!$B$2:$AT$2,0))</f>
        <v>0.50428001207890305</v>
      </c>
    </row>
    <row r="283" spans="1:13" x14ac:dyDescent="0.25">
      <c r="A283" s="15" t="s">
        <v>1843</v>
      </c>
      <c r="B283" t="str">
        <f>VLOOKUP($A283,'UES Measure List Oct 2026'!$A$3:$AR$2210,B$1,FALSE)</f>
        <v>All Heating Zones</v>
      </c>
      <c r="C283" t="str">
        <f>VLOOKUP($A283,'UES Measure List Oct 2026'!$A$3:$AR$2210,C$1,FALSE)</f>
        <v>All Cooling Zones</v>
      </c>
      <c r="D283" t="str">
        <f>VLOOKUP($A283,'UES Measure List Oct 2026'!$A$3:$AR$2210,D$1,FALSE)</f>
        <v>Commercial</v>
      </c>
      <c r="E283" t="str">
        <f>VLOOKUP($A283,'UES Measure List Oct 2026'!$A$3:$AR$2210,E$1,FALSE)</f>
        <v>Lighting</v>
      </c>
      <c r="F283" t="str">
        <f>VLOOKUP($A283,'UES Measure List Oct 2026'!$A$3:$AR$2210,F$1,FALSE)</f>
        <v>Lamps/Fixtures</v>
      </c>
      <c r="G283" t="str">
        <f>VLOOKUP($A283,'UES Measure List Oct 2026'!$A$3:$AR$2210,G$1,FALSE)</f>
        <v>Midstream Lighting</v>
      </c>
      <c r="H283">
        <f>VLOOKUP($A283,'UES Measure List Oct 2026'!$A$3:$AR$2210,H$1,FALSE)</f>
        <v>68.845234846405589</v>
      </c>
      <c r="I283">
        <f>VLOOKUP($A283,'UES Measure List Oct 2026'!$A$3:$AR$2210,I$1,FALSE)</f>
        <v>76.604128879541676</v>
      </c>
      <c r="J283">
        <f>VLOOKUP($A283,'UES Measure List Oct 2026'!$A$3:$AR$2210,J$1,FALSE)</f>
        <v>44.52529033079</v>
      </c>
      <c r="K283">
        <f>VLOOKUP($A283,'UES Measure List Oct 2026'!$A$3:$AR$2210,K$1,FALSE)</f>
        <v>12</v>
      </c>
      <c r="L283" t="s">
        <v>4923</v>
      </c>
      <c r="M283">
        <f>INDEX('Results 2016$'!$B$3:$AT$352,MATCH(L283,'Results 2016$'!$A$3:$A$352,0),MATCH(K283,'Results 2016$'!$B$2:$AT$2,0))</f>
        <v>0.50428001207890305</v>
      </c>
    </row>
    <row r="284" spans="1:13" x14ac:dyDescent="0.25">
      <c r="A284" s="15" t="s">
        <v>1846</v>
      </c>
      <c r="B284" t="str">
        <f>VLOOKUP($A284,'UES Measure List Oct 2026'!$A$3:$AR$2210,B$1,FALSE)</f>
        <v>All Heating Zones</v>
      </c>
      <c r="C284" t="str">
        <f>VLOOKUP($A284,'UES Measure List Oct 2026'!$A$3:$AR$2210,C$1,FALSE)</f>
        <v>All Cooling Zones</v>
      </c>
      <c r="D284" t="str">
        <f>VLOOKUP($A284,'UES Measure List Oct 2026'!$A$3:$AR$2210,D$1,FALSE)</f>
        <v>Commercial</v>
      </c>
      <c r="E284" t="str">
        <f>VLOOKUP($A284,'UES Measure List Oct 2026'!$A$3:$AR$2210,E$1,FALSE)</f>
        <v>Lighting</v>
      </c>
      <c r="F284" t="str">
        <f>VLOOKUP($A284,'UES Measure List Oct 2026'!$A$3:$AR$2210,F$1,FALSE)</f>
        <v>Lamps/Fixtures</v>
      </c>
      <c r="G284" t="str">
        <f>VLOOKUP($A284,'UES Measure List Oct 2026'!$A$3:$AR$2210,G$1,FALSE)</f>
        <v>Midstream Lighting</v>
      </c>
      <c r="H284">
        <f>VLOOKUP($A284,'UES Measure List Oct 2026'!$A$3:$AR$2210,H$1,FALSE)</f>
        <v>144.80977615474262</v>
      </c>
      <c r="I284">
        <f>VLOOKUP($A284,'UES Measure List Oct 2026'!$A$3:$AR$2210,I$1,FALSE)</f>
        <v>161.1299137888648</v>
      </c>
      <c r="J284">
        <f>VLOOKUP($A284,'UES Measure List Oct 2026'!$A$3:$AR$2210,J$1,FALSE)</f>
        <v>36.706892412713003</v>
      </c>
      <c r="K284">
        <f>VLOOKUP($A284,'UES Measure List Oct 2026'!$A$3:$AR$2210,K$1,FALSE)</f>
        <v>12</v>
      </c>
      <c r="L284" t="s">
        <v>4923</v>
      </c>
      <c r="M284">
        <f>INDEX('Results 2016$'!$B$3:$AT$352,MATCH(L284,'Results 2016$'!$A$3:$A$352,0),MATCH(K284,'Results 2016$'!$B$2:$AT$2,0))</f>
        <v>0.50428001207890305</v>
      </c>
    </row>
    <row r="285" spans="1:13" x14ac:dyDescent="0.25">
      <c r="A285" s="15" t="s">
        <v>1849</v>
      </c>
      <c r="B285" t="str">
        <f>VLOOKUP($A285,'UES Measure List Oct 2026'!$A$3:$AR$2210,B$1,FALSE)</f>
        <v>All Heating Zones</v>
      </c>
      <c r="C285" t="str">
        <f>VLOOKUP($A285,'UES Measure List Oct 2026'!$A$3:$AR$2210,C$1,FALSE)</f>
        <v>All Cooling Zones</v>
      </c>
      <c r="D285" t="str">
        <f>VLOOKUP($A285,'UES Measure List Oct 2026'!$A$3:$AR$2210,D$1,FALSE)</f>
        <v>Commercial</v>
      </c>
      <c r="E285" t="str">
        <f>VLOOKUP($A285,'UES Measure List Oct 2026'!$A$3:$AR$2210,E$1,FALSE)</f>
        <v>Lighting</v>
      </c>
      <c r="F285" t="str">
        <f>VLOOKUP($A285,'UES Measure List Oct 2026'!$A$3:$AR$2210,F$1,FALSE)</f>
        <v>Lamps/Fixtures</v>
      </c>
      <c r="G285" t="str">
        <f>VLOOKUP($A285,'UES Measure List Oct 2026'!$A$3:$AR$2210,G$1,FALSE)</f>
        <v>Midstream Lighting</v>
      </c>
      <c r="H285">
        <f>VLOOKUP($A285,'UES Measure List Oct 2026'!$A$3:$AR$2210,H$1,FALSE)</f>
        <v>159.9321197248691</v>
      </c>
      <c r="I285">
        <f>VLOOKUP($A285,'UES Measure List Oct 2026'!$A$3:$AR$2210,I$1,FALSE)</f>
        <v>177.95655340148514</v>
      </c>
      <c r="J285">
        <f>VLOOKUP($A285,'UES Measure List Oct 2026'!$A$3:$AR$2210,J$1,FALSE)</f>
        <v>34.052099412712998</v>
      </c>
      <c r="K285">
        <f>VLOOKUP($A285,'UES Measure List Oct 2026'!$A$3:$AR$2210,K$1,FALSE)</f>
        <v>12</v>
      </c>
      <c r="L285" t="s">
        <v>4923</v>
      </c>
      <c r="M285">
        <f>INDEX('Results 2016$'!$B$3:$AT$352,MATCH(L285,'Results 2016$'!$A$3:$A$352,0),MATCH(K285,'Results 2016$'!$B$2:$AT$2,0))</f>
        <v>0.50428001207890305</v>
      </c>
    </row>
    <row r="286" spans="1:13" x14ac:dyDescent="0.25">
      <c r="A286" s="15" t="s">
        <v>1851</v>
      </c>
      <c r="B286" t="str">
        <f>VLOOKUP($A286,'UES Measure List Oct 2026'!$A$3:$AR$2210,B$1,FALSE)</f>
        <v>All Heating Zones</v>
      </c>
      <c r="C286" t="str">
        <f>VLOOKUP($A286,'UES Measure List Oct 2026'!$A$3:$AR$2210,C$1,FALSE)</f>
        <v>All Cooling Zones</v>
      </c>
      <c r="D286" t="str">
        <f>VLOOKUP($A286,'UES Measure List Oct 2026'!$A$3:$AR$2210,D$1,FALSE)</f>
        <v>Commercial</v>
      </c>
      <c r="E286" t="str">
        <f>VLOOKUP($A286,'UES Measure List Oct 2026'!$A$3:$AR$2210,E$1,FALSE)</f>
        <v>Motors/Drives</v>
      </c>
      <c r="F286" t="str">
        <f>VLOOKUP($A286,'UES Measure List Oct 2026'!$A$3:$AR$2210,F$1,FALSE)</f>
        <v>Motors/Drives Controls</v>
      </c>
      <c r="G286" t="str">
        <f>VLOOKUP($A286,'UES Measure List Oct 2026'!$A$3:$AR$2210,G$1,FALSE)</f>
        <v>Motors/Drives Control Improvements (VFD)</v>
      </c>
      <c r="H286">
        <f>VLOOKUP($A286,'UES Measure List Oct 2026'!$A$3:$AR$2210,H$1,FALSE)</f>
        <v>760</v>
      </c>
      <c r="I286">
        <f>VLOOKUP($A286,'UES Measure List Oct 2026'!$A$3:$AR$2210,I$1,FALSE)</f>
        <v>842.76697561369099</v>
      </c>
      <c r="J286">
        <f>VLOOKUP($A286,'UES Measure List Oct 2026'!$A$3:$AR$2210,J$1,FALSE)</f>
        <v>445.07990611292399</v>
      </c>
      <c r="K286">
        <f>VLOOKUP($A286,'UES Measure List Oct 2026'!$A$3:$AR$2210,K$1,FALSE)</f>
        <v>10</v>
      </c>
      <c r="L286" t="s">
        <v>4936</v>
      </c>
      <c r="M286">
        <f>INDEX('Results 2016$'!$B$3:$AT$352,MATCH(L286,'Results 2016$'!$A$3:$A$352,0),MATCH(K286,'Results 2016$'!$B$2:$AT$2,0))</f>
        <v>0.45854803058062016</v>
      </c>
    </row>
    <row r="287" spans="1:13" x14ac:dyDescent="0.25">
      <c r="A287" s="15" t="s">
        <v>1856</v>
      </c>
      <c r="B287" t="str">
        <f>VLOOKUP($A287,'UES Measure List Oct 2026'!$A$3:$AR$2210,B$1,FALSE)</f>
        <v>All Heating Zones</v>
      </c>
      <c r="C287" t="str">
        <f>VLOOKUP($A287,'UES Measure List Oct 2026'!$A$3:$AR$2210,C$1,FALSE)</f>
        <v>All Cooling Zones</v>
      </c>
      <c r="D287" t="str">
        <f>VLOOKUP($A287,'UES Measure List Oct 2026'!$A$3:$AR$2210,D$1,FALSE)</f>
        <v>Commercial</v>
      </c>
      <c r="E287" t="str">
        <f>VLOOKUP($A287,'UES Measure List Oct 2026'!$A$3:$AR$2210,E$1,FALSE)</f>
        <v>Motors/Drives</v>
      </c>
      <c r="F287" t="str">
        <f>VLOOKUP($A287,'UES Measure List Oct 2026'!$A$3:$AR$2210,F$1,FALSE)</f>
        <v>Motors/Drives Controls</v>
      </c>
      <c r="G287" t="str">
        <f>VLOOKUP($A287,'UES Measure List Oct 2026'!$A$3:$AR$2210,G$1,FALSE)</f>
        <v>Motors/Drives Control Improvements (VFD)</v>
      </c>
      <c r="H287">
        <f>VLOOKUP($A287,'UES Measure List Oct 2026'!$A$3:$AR$2210,H$1,FALSE)</f>
        <v>760</v>
      </c>
      <c r="I287">
        <f>VLOOKUP($A287,'UES Measure List Oct 2026'!$A$3:$AR$2210,I$1,FALSE)</f>
        <v>842.76697561369099</v>
      </c>
      <c r="J287">
        <f>VLOOKUP($A287,'UES Measure List Oct 2026'!$A$3:$AR$2210,J$1,FALSE)</f>
        <v>111.269976528231</v>
      </c>
      <c r="K287">
        <f>VLOOKUP($A287,'UES Measure List Oct 2026'!$A$3:$AR$2210,K$1,FALSE)</f>
        <v>10</v>
      </c>
      <c r="L287" t="s">
        <v>4936</v>
      </c>
      <c r="M287">
        <f>INDEX('Results 2016$'!$B$3:$AT$352,MATCH(L287,'Results 2016$'!$A$3:$A$352,0),MATCH(K287,'Results 2016$'!$B$2:$AT$2,0))</f>
        <v>0.45854803058062016</v>
      </c>
    </row>
    <row r="288" spans="1:13" x14ac:dyDescent="0.25">
      <c r="A288" s="15" t="s">
        <v>1857</v>
      </c>
      <c r="B288" t="str">
        <f>VLOOKUP($A288,'UES Measure List Oct 2026'!$A$3:$AR$2210,B$1,FALSE)</f>
        <v>All Heating Zones</v>
      </c>
      <c r="C288" t="str">
        <f>VLOOKUP($A288,'UES Measure List Oct 2026'!$A$3:$AR$2210,C$1,FALSE)</f>
        <v>All Cooling Zones</v>
      </c>
      <c r="D288" t="str">
        <f>VLOOKUP($A288,'UES Measure List Oct 2026'!$A$3:$AR$2210,D$1,FALSE)</f>
        <v>Commercial</v>
      </c>
      <c r="E288" t="str">
        <f>VLOOKUP($A288,'UES Measure List Oct 2026'!$A$3:$AR$2210,E$1,FALSE)</f>
        <v>Process Loads</v>
      </c>
      <c r="F288" t="str">
        <f>VLOOKUP($A288,'UES Measure List Oct 2026'!$A$3:$AR$2210,F$1,FALSE)</f>
        <v>Process Loads System Improvements</v>
      </c>
      <c r="G288" t="str">
        <f>VLOOKUP($A288,'UES Measure List Oct 2026'!$A$3:$AR$2210,G$1,FALSE)</f>
        <v>Interactive Process Loads System Improvements</v>
      </c>
      <c r="H288">
        <f>VLOOKUP($A288,'UES Measure List Oct 2026'!$A$3:$AR$2210,H$1,FALSE)</f>
        <v>3655.6847115181695</v>
      </c>
      <c r="I288">
        <f>VLOOKUP($A288,'UES Measure List Oct 2026'!$A$3:$AR$2210,I$1,FALSE)</f>
        <v>4052.4192589474869</v>
      </c>
      <c r="J288">
        <f>VLOOKUP($A288,'UES Measure List Oct 2026'!$A$3:$AR$2210,J$1,FALSE)</f>
        <v>1400.4898594678336</v>
      </c>
      <c r="K288">
        <f>VLOOKUP($A288,'UES Measure List Oct 2026'!$A$3:$AR$2210,K$1,FALSE)</f>
        <v>15</v>
      </c>
      <c r="L288" t="s">
        <v>4915</v>
      </c>
      <c r="M288">
        <f>INDEX('Results 2016$'!$B$3:$AT$352,MATCH(L288,'Results 2016$'!$A$3:$A$352,0),MATCH(K288,'Results 2016$'!$B$2:$AT$2,0))</f>
        <v>0.74230020199448243</v>
      </c>
    </row>
    <row r="289" spans="1:13" x14ac:dyDescent="0.25">
      <c r="A289" s="15" t="s">
        <v>1858</v>
      </c>
      <c r="B289" t="str">
        <f>VLOOKUP($A289,'UES Measure List Oct 2026'!$A$3:$AR$2210,B$1,FALSE)</f>
        <v>All Heating Zones</v>
      </c>
      <c r="C289" t="str">
        <f>VLOOKUP($A289,'UES Measure List Oct 2026'!$A$3:$AR$2210,C$1,FALSE)</f>
        <v>All Cooling Zones</v>
      </c>
      <c r="D289" t="str">
        <f>VLOOKUP($A289,'UES Measure List Oct 2026'!$A$3:$AR$2210,D$1,FALSE)</f>
        <v>Commercial</v>
      </c>
      <c r="E289" t="str">
        <f>VLOOKUP($A289,'UES Measure List Oct 2026'!$A$3:$AR$2210,E$1,FALSE)</f>
        <v>Process Loads</v>
      </c>
      <c r="F289" t="str">
        <f>VLOOKUP($A289,'UES Measure List Oct 2026'!$A$3:$AR$2210,F$1,FALSE)</f>
        <v>Process Loads System Improvements</v>
      </c>
      <c r="G289" t="str">
        <f>VLOOKUP($A289,'UES Measure List Oct 2026'!$A$3:$AR$2210,G$1,FALSE)</f>
        <v>Interactive Process Loads System Improvements</v>
      </c>
      <c r="H289">
        <f>VLOOKUP($A289,'UES Measure List Oct 2026'!$A$3:$AR$2210,H$1,FALSE)</f>
        <v>1271.9376792916121</v>
      </c>
      <c r="I289">
        <f>VLOOKUP($A289,'UES Measure List Oct 2026'!$A$3:$AR$2210,I$1,FALSE)</f>
        <v>1409.9751905578639</v>
      </c>
      <c r="J289">
        <f>VLOOKUP($A289,'UES Measure List Oct 2026'!$A$3:$AR$2210,J$1,FALSE)</f>
        <v>795.82382628292373</v>
      </c>
      <c r="K289">
        <f>VLOOKUP($A289,'UES Measure List Oct 2026'!$A$3:$AR$2210,K$1,FALSE)</f>
        <v>15</v>
      </c>
      <c r="L289" t="s">
        <v>4915</v>
      </c>
      <c r="M289">
        <f>INDEX('Results 2016$'!$B$3:$AT$352,MATCH(L289,'Results 2016$'!$A$3:$A$352,0),MATCH(K289,'Results 2016$'!$B$2:$AT$2,0))</f>
        <v>0.74230020199448243</v>
      </c>
    </row>
    <row r="290" spans="1:13" x14ac:dyDescent="0.25">
      <c r="A290" s="15" t="s">
        <v>1859</v>
      </c>
      <c r="B290" t="str">
        <f>VLOOKUP($A290,'UES Measure List Oct 2026'!$A$3:$AR$2210,B$1,FALSE)</f>
        <v>All Heating Zones</v>
      </c>
      <c r="C290" t="str">
        <f>VLOOKUP($A290,'UES Measure List Oct 2026'!$A$3:$AR$2210,C$1,FALSE)</f>
        <v>All Cooling Zones</v>
      </c>
      <c r="D290" t="str">
        <f>VLOOKUP($A290,'UES Measure List Oct 2026'!$A$3:$AR$2210,D$1,FALSE)</f>
        <v>Commercial</v>
      </c>
      <c r="E290" t="str">
        <f>VLOOKUP($A290,'UES Measure List Oct 2026'!$A$3:$AR$2210,E$1,FALSE)</f>
        <v>Process Loads</v>
      </c>
      <c r="F290" t="str">
        <f>VLOOKUP($A290,'UES Measure List Oct 2026'!$A$3:$AR$2210,F$1,FALSE)</f>
        <v>Process Loads System Improvements</v>
      </c>
      <c r="G290" t="str">
        <f>VLOOKUP($A290,'UES Measure List Oct 2026'!$A$3:$AR$2210,G$1,FALSE)</f>
        <v>Interactive Process Loads System Improvements</v>
      </c>
      <c r="H290">
        <f>VLOOKUP($A290,'UES Measure List Oct 2026'!$A$3:$AR$2210,H$1,FALSE)</f>
        <v>2511.8128091666663</v>
      </c>
      <c r="I290">
        <f>VLOOKUP($A290,'UES Measure List Oct 2026'!$A$3:$AR$2210,I$1,FALSE)</f>
        <v>2783.8226935231778</v>
      </c>
      <c r="J290">
        <f>VLOOKUP($A290,'UES Measure List Oct 2026'!$A$3:$AR$2210,J$1,FALSE)</f>
        <v>179.46</v>
      </c>
      <c r="K290">
        <f>VLOOKUP($A290,'UES Measure List Oct 2026'!$A$3:$AR$2210,K$1,FALSE)</f>
        <v>10</v>
      </c>
      <c r="L290" t="s">
        <v>4915</v>
      </c>
      <c r="M290">
        <f>INDEX('Results 2016$'!$B$3:$AT$352,MATCH(L290,'Results 2016$'!$A$3:$A$352,0),MATCH(K290,'Results 2016$'!$B$2:$AT$2,0))</f>
        <v>0.5341603417781372</v>
      </c>
    </row>
    <row r="291" spans="1:13" x14ac:dyDescent="0.25">
      <c r="A291" s="15" t="s">
        <v>1862</v>
      </c>
      <c r="B291" t="str">
        <f>VLOOKUP($A291,'UES Measure List Oct 2026'!$A$3:$AR$2210,B$1,FALSE)</f>
        <v>All Heating Zones</v>
      </c>
      <c r="C291" t="str">
        <f>VLOOKUP($A291,'UES Measure List Oct 2026'!$A$3:$AR$2210,C$1,FALSE)</f>
        <v>All Cooling Zones</v>
      </c>
      <c r="D291" t="str">
        <f>VLOOKUP($A291,'UES Measure List Oct 2026'!$A$3:$AR$2210,D$1,FALSE)</f>
        <v>Commercial</v>
      </c>
      <c r="E291" t="str">
        <f>VLOOKUP($A291,'UES Measure List Oct 2026'!$A$3:$AR$2210,E$1,FALSE)</f>
        <v>Process Loads</v>
      </c>
      <c r="F291" t="str">
        <f>VLOOKUP($A291,'UES Measure List Oct 2026'!$A$3:$AR$2210,F$1,FALSE)</f>
        <v>Process Loads System Improvements</v>
      </c>
      <c r="G291" t="str">
        <f>VLOOKUP($A291,'UES Measure List Oct 2026'!$A$3:$AR$2210,G$1,FALSE)</f>
        <v>Efficient Pumps</v>
      </c>
      <c r="H291">
        <f>VLOOKUP($A291,'UES Measure List Oct 2026'!$A$3:$AR$2210,H$1,FALSE)</f>
        <v>0</v>
      </c>
      <c r="I291">
        <f>VLOOKUP($A291,'UES Measure List Oct 2026'!$A$3:$AR$2210,I$1,FALSE)</f>
        <v>0</v>
      </c>
      <c r="J291">
        <f>VLOOKUP($A291,'UES Measure List Oct 2026'!$A$3:$AR$2210,J$1,FALSE)</f>
        <v>5.87</v>
      </c>
      <c r="K291">
        <f>VLOOKUP($A291,'UES Measure List Oct 2026'!$A$3:$AR$2210,K$1,FALSE)</f>
        <v>10</v>
      </c>
      <c r="L291" t="s">
        <v>4936</v>
      </c>
      <c r="M291">
        <f>INDEX('Results 2016$'!$B$3:$AT$352,MATCH(L291,'Results 2016$'!$A$3:$A$352,0),MATCH(K291,'Results 2016$'!$B$2:$AT$2,0))</f>
        <v>0.45854803058062016</v>
      </c>
    </row>
    <row r="292" spans="1:13" x14ac:dyDescent="0.25">
      <c r="A292" s="15" t="s">
        <v>1866</v>
      </c>
      <c r="B292" t="str">
        <f>VLOOKUP($A292,'UES Measure List Oct 2026'!$A$3:$AR$2210,B$1,FALSE)</f>
        <v>All Heating Zones</v>
      </c>
      <c r="C292" t="str">
        <f>VLOOKUP($A292,'UES Measure List Oct 2026'!$A$3:$AR$2210,C$1,FALSE)</f>
        <v>All Cooling Zones</v>
      </c>
      <c r="D292" t="str">
        <f>VLOOKUP($A292,'UES Measure List Oct 2026'!$A$3:$AR$2210,D$1,FALSE)</f>
        <v>Commercial</v>
      </c>
      <c r="E292" t="str">
        <f>VLOOKUP($A292,'UES Measure List Oct 2026'!$A$3:$AR$2210,E$1,FALSE)</f>
        <v>Process Loads</v>
      </c>
      <c r="F292" t="str">
        <f>VLOOKUP($A292,'UES Measure List Oct 2026'!$A$3:$AR$2210,F$1,FALSE)</f>
        <v>Process Loads System Improvements</v>
      </c>
      <c r="G292" t="str">
        <f>VLOOKUP($A292,'UES Measure List Oct 2026'!$A$3:$AR$2210,G$1,FALSE)</f>
        <v>Efficient Pumps</v>
      </c>
      <c r="H292">
        <f>VLOOKUP($A292,'UES Measure List Oct 2026'!$A$3:$AR$2210,H$1,FALSE)</f>
        <v>0</v>
      </c>
      <c r="I292">
        <f>VLOOKUP($A292,'UES Measure List Oct 2026'!$A$3:$AR$2210,I$1,FALSE)</f>
        <v>0</v>
      </c>
      <c r="J292">
        <f>VLOOKUP($A292,'UES Measure List Oct 2026'!$A$3:$AR$2210,J$1,FALSE)</f>
        <v>5.87</v>
      </c>
      <c r="K292">
        <f>VLOOKUP($A292,'UES Measure List Oct 2026'!$A$3:$AR$2210,K$1,FALSE)</f>
        <v>10</v>
      </c>
      <c r="L292" t="s">
        <v>4936</v>
      </c>
      <c r="M292">
        <f>INDEX('Results 2016$'!$B$3:$AT$352,MATCH(L292,'Results 2016$'!$A$3:$A$352,0),MATCH(K292,'Results 2016$'!$B$2:$AT$2,0))</f>
        <v>0.45854803058062016</v>
      </c>
    </row>
    <row r="293" spans="1:13" x14ac:dyDescent="0.25">
      <c r="A293" s="15" t="s">
        <v>1868</v>
      </c>
      <c r="B293" t="str">
        <f>VLOOKUP($A293,'UES Measure List Oct 2026'!$A$3:$AR$2210,B$1,FALSE)</f>
        <v>All Heating Zones</v>
      </c>
      <c r="C293" t="str">
        <f>VLOOKUP($A293,'UES Measure List Oct 2026'!$A$3:$AR$2210,C$1,FALSE)</f>
        <v>All Cooling Zones</v>
      </c>
      <c r="D293" t="str">
        <f>VLOOKUP($A293,'UES Measure List Oct 2026'!$A$3:$AR$2210,D$1,FALSE)</f>
        <v>Commercial</v>
      </c>
      <c r="E293" t="str">
        <f>VLOOKUP($A293,'UES Measure List Oct 2026'!$A$3:$AR$2210,E$1,FALSE)</f>
        <v>Refrigeration</v>
      </c>
      <c r="F293" t="str">
        <f>VLOOKUP($A293,'UES Measure List Oct 2026'!$A$3:$AR$2210,F$1,FALSE)</f>
        <v>Refrigeration System Controls</v>
      </c>
      <c r="G293" t="str">
        <f>VLOOKUP($A293,'UES Measure List Oct 2026'!$A$3:$AR$2210,G$1,FALSE)</f>
        <v>Refrigeration Control Improvements (non-VFD)</v>
      </c>
      <c r="H293">
        <f>VLOOKUP($A293,'UES Measure List Oct 2026'!$A$3:$AR$2210,H$1,FALSE)</f>
        <v>311.81</v>
      </c>
      <c r="I293">
        <f>VLOOKUP($A293,'UES Measure List Oct 2026'!$A$3:$AR$2210,I$1,FALSE)</f>
        <v>345.849224200224</v>
      </c>
      <c r="J293">
        <f>VLOOKUP($A293,'UES Measure List Oct 2026'!$A$3:$AR$2210,J$1,FALSE)</f>
        <v>94.44</v>
      </c>
      <c r="K293">
        <f>VLOOKUP($A293,'UES Measure List Oct 2026'!$A$3:$AR$2210,K$1,FALSE)</f>
        <v>8</v>
      </c>
      <c r="L293" t="s">
        <v>4735</v>
      </c>
      <c r="M293">
        <f>INDEX('Results 2016$'!$B$3:$AT$352,MATCH(L293,'Results 2016$'!$A$3:$A$352,0),MATCH(K293,'Results 2016$'!$B$2:$AT$2,0))</f>
        <v>0.3996476949649278</v>
      </c>
    </row>
    <row r="294" spans="1:13" x14ac:dyDescent="0.25">
      <c r="A294" s="15" t="s">
        <v>1874</v>
      </c>
      <c r="B294" t="str">
        <f>VLOOKUP($A294,'UES Measure List Oct 2026'!$A$3:$AR$2210,B$1,FALSE)</f>
        <v>All Heating Zones</v>
      </c>
      <c r="C294" t="str">
        <f>VLOOKUP($A294,'UES Measure List Oct 2026'!$A$3:$AR$2210,C$1,FALSE)</f>
        <v>All Cooling Zones</v>
      </c>
      <c r="D294" t="str">
        <f>VLOOKUP($A294,'UES Measure List Oct 2026'!$A$3:$AR$2210,D$1,FALSE)</f>
        <v>Commercial</v>
      </c>
      <c r="E294" t="str">
        <f>VLOOKUP($A294,'UES Measure List Oct 2026'!$A$3:$AR$2210,E$1,FALSE)</f>
        <v>Refrigeration</v>
      </c>
      <c r="F294" t="str">
        <f>VLOOKUP($A294,'UES Measure List Oct 2026'!$A$3:$AR$2210,F$1,FALSE)</f>
        <v>Refrigeration System Controls</v>
      </c>
      <c r="G294" t="str">
        <f>VLOOKUP($A294,'UES Measure List Oct 2026'!$A$3:$AR$2210,G$1,FALSE)</f>
        <v>Refrigeration Control Improvements (non-VFD)</v>
      </c>
      <c r="H294">
        <f>VLOOKUP($A294,'UES Measure List Oct 2026'!$A$3:$AR$2210,H$1,FALSE)</f>
        <v>230.88</v>
      </c>
      <c r="I294">
        <f>VLOOKUP($A294,'UES Measure List Oct 2026'!$A$3:$AR$2210,I$1,FALSE)</f>
        <v>256.08437472610791</v>
      </c>
      <c r="J294">
        <f>VLOOKUP($A294,'UES Measure List Oct 2026'!$A$3:$AR$2210,J$1,FALSE)</f>
        <v>53.13</v>
      </c>
      <c r="K294">
        <f>VLOOKUP($A294,'UES Measure List Oct 2026'!$A$3:$AR$2210,K$1,FALSE)</f>
        <v>8</v>
      </c>
      <c r="L294" t="s">
        <v>4735</v>
      </c>
      <c r="M294">
        <f>INDEX('Results 2016$'!$B$3:$AT$352,MATCH(L294,'Results 2016$'!$A$3:$A$352,0),MATCH(K294,'Results 2016$'!$B$2:$AT$2,0))</f>
        <v>0.3996476949649278</v>
      </c>
    </row>
    <row r="295" spans="1:13" x14ac:dyDescent="0.25">
      <c r="A295" s="15" t="s">
        <v>1877</v>
      </c>
      <c r="B295" t="str">
        <f>VLOOKUP($A295,'UES Measure List Oct 2026'!$A$3:$AR$2210,B$1,FALSE)</f>
        <v>All Heating Zones</v>
      </c>
      <c r="C295" t="str">
        <f>VLOOKUP($A295,'UES Measure List Oct 2026'!$A$3:$AR$2210,C$1,FALSE)</f>
        <v>All Cooling Zones</v>
      </c>
      <c r="D295" t="str">
        <f>VLOOKUP($A295,'UES Measure List Oct 2026'!$A$3:$AR$2210,D$1,FALSE)</f>
        <v>Commercial</v>
      </c>
      <c r="E295" t="str">
        <f>VLOOKUP($A295,'UES Measure List Oct 2026'!$A$3:$AR$2210,E$1,FALSE)</f>
        <v>Refrigeration</v>
      </c>
      <c r="F295" t="str">
        <f>VLOOKUP($A295,'UES Measure List Oct 2026'!$A$3:$AR$2210,F$1,FALSE)</f>
        <v>Refrigeration System Controls</v>
      </c>
      <c r="G295" t="str">
        <f>VLOOKUP($A295,'UES Measure List Oct 2026'!$A$3:$AR$2210,G$1,FALSE)</f>
        <v>Floating Head Pressure Control</v>
      </c>
      <c r="H295">
        <f>VLOOKUP($A295,'UES Measure List Oct 2026'!$A$3:$AR$2210,H$1,FALSE)</f>
        <v>0</v>
      </c>
      <c r="I295">
        <f>VLOOKUP($A295,'UES Measure List Oct 2026'!$A$3:$AR$2210,I$1,FALSE)</f>
        <v>0</v>
      </c>
      <c r="J295">
        <f>VLOOKUP($A295,'UES Measure List Oct 2026'!$A$3:$AR$2210,J$1,FALSE)</f>
        <v>71.52</v>
      </c>
      <c r="K295">
        <f>VLOOKUP($A295,'UES Measure List Oct 2026'!$A$3:$AR$2210,K$1,FALSE)</f>
        <v>10</v>
      </c>
      <c r="L295" t="s">
        <v>4735</v>
      </c>
      <c r="M295">
        <f>INDEX('Results 2016$'!$B$3:$AT$352,MATCH(L295,'Results 2016$'!$A$3:$A$352,0),MATCH(K295,'Results 2016$'!$B$2:$AT$2,0))</f>
        <v>0.4598657967659911</v>
      </c>
    </row>
    <row r="296" spans="1:13" x14ac:dyDescent="0.25">
      <c r="A296" s="15" t="s">
        <v>1881</v>
      </c>
      <c r="B296" t="str">
        <f>VLOOKUP($A296,'UES Measure List Oct 2026'!$A$3:$AR$2210,B$1,FALSE)</f>
        <v>All Heating Zones</v>
      </c>
      <c r="C296" t="str">
        <f>VLOOKUP($A296,'UES Measure List Oct 2026'!$A$3:$AR$2210,C$1,FALSE)</f>
        <v>All Cooling Zones</v>
      </c>
      <c r="D296" t="str">
        <f>VLOOKUP($A296,'UES Measure List Oct 2026'!$A$3:$AR$2210,D$1,FALSE)</f>
        <v>Commercial</v>
      </c>
      <c r="E296" t="str">
        <f>VLOOKUP($A296,'UES Measure List Oct 2026'!$A$3:$AR$2210,E$1,FALSE)</f>
        <v>Refrigeration</v>
      </c>
      <c r="F296" t="str">
        <f>VLOOKUP($A296,'UES Measure List Oct 2026'!$A$3:$AR$2210,F$1,FALSE)</f>
        <v>Refrigeration System Controls</v>
      </c>
      <c r="G296" t="str">
        <f>VLOOKUP($A296,'UES Measure List Oct 2026'!$A$3:$AR$2210,G$1,FALSE)</f>
        <v>Floating Suction Pressure Control</v>
      </c>
      <c r="H296">
        <f>VLOOKUP($A296,'UES Measure List Oct 2026'!$A$3:$AR$2210,H$1,FALSE)</f>
        <v>0</v>
      </c>
      <c r="I296">
        <f>VLOOKUP($A296,'UES Measure List Oct 2026'!$A$3:$AR$2210,I$1,FALSE)</f>
        <v>0</v>
      </c>
      <c r="J296">
        <f>VLOOKUP($A296,'UES Measure List Oct 2026'!$A$3:$AR$2210,J$1,FALSE)</f>
        <v>35.76</v>
      </c>
      <c r="K296">
        <f>VLOOKUP($A296,'UES Measure List Oct 2026'!$A$3:$AR$2210,K$1,FALSE)</f>
        <v>10</v>
      </c>
      <c r="L296" t="s">
        <v>4735</v>
      </c>
      <c r="M296">
        <f>INDEX('Results 2016$'!$B$3:$AT$352,MATCH(L296,'Results 2016$'!$A$3:$A$352,0),MATCH(K296,'Results 2016$'!$B$2:$AT$2,0))</f>
        <v>0.4598657967659911</v>
      </c>
    </row>
    <row r="297" spans="1:13" x14ac:dyDescent="0.25">
      <c r="A297" s="16" t="s">
        <v>1883</v>
      </c>
      <c r="B297" t="str">
        <f>VLOOKUP($A297,'UES Measure List Oct 2026'!$A$3:$AR$2210,B$1,FALSE)</f>
        <v>All Heating Zones</v>
      </c>
      <c r="C297" t="str">
        <f>VLOOKUP($A297,'UES Measure List Oct 2026'!$A$3:$AR$2210,C$1,FALSE)</f>
        <v>All Cooling Zones</v>
      </c>
      <c r="D297" t="str">
        <f>VLOOKUP($A297,'UES Measure List Oct 2026'!$A$3:$AR$2210,D$1,FALSE)</f>
        <v>Commercial</v>
      </c>
      <c r="E297" t="str">
        <f>VLOOKUP($A297,'UES Measure List Oct 2026'!$A$3:$AR$2210,E$1,FALSE)</f>
        <v>Refrigeration</v>
      </c>
      <c r="F297" t="str">
        <f>VLOOKUP($A297,'UES Measure List Oct 2026'!$A$3:$AR$2210,F$1,FALSE)</f>
        <v>Refrigeration System Controls</v>
      </c>
      <c r="G297" t="str">
        <f>VLOOKUP($A297,'UES Measure List Oct 2026'!$A$3:$AR$2210,G$1,FALSE)</f>
        <v>Evaporator Fan ECM Motor Controller</v>
      </c>
      <c r="H297">
        <f>VLOOKUP($A297,'UES Measure List Oct 2026'!$A$3:$AR$2210,H$1,FALSE)</f>
        <v>304.00242349706042</v>
      </c>
      <c r="I297">
        <f>VLOOKUP($A297,'UES Measure List Oct 2026'!$A$3:$AR$2210,I$1,FALSE)</f>
        <v>336.89979055003266</v>
      </c>
      <c r="J297">
        <f>VLOOKUP($A297,'UES Measure List Oct 2026'!$A$3:$AR$2210,J$1,FALSE)</f>
        <v>156</v>
      </c>
      <c r="K297">
        <f>VLOOKUP($A297,'UES Measure List Oct 2026'!$A$3:$AR$2210,K$1,FALSE)</f>
        <v>15</v>
      </c>
      <c r="L297" t="s">
        <v>4732</v>
      </c>
      <c r="M297">
        <f>INDEX('Results 2016$'!$B$3:$AT$352,MATCH(L297,'Results 2016$'!$A$3:$A$352,0),MATCH(K297,'Results 2016$'!$B$2:$AT$2,0))</f>
        <v>0.61013287671111804</v>
      </c>
    </row>
    <row r="298" spans="1:13" x14ac:dyDescent="0.25">
      <c r="A298" s="16" t="s">
        <v>1890</v>
      </c>
      <c r="B298" t="str">
        <f>VLOOKUP($A298,'UES Measure List Oct 2026'!$A$3:$AR$2210,B$1,FALSE)</f>
        <v>All Heating Zones</v>
      </c>
      <c r="C298" t="str">
        <f>VLOOKUP($A298,'UES Measure List Oct 2026'!$A$3:$AR$2210,C$1,FALSE)</f>
        <v>All Cooling Zones</v>
      </c>
      <c r="D298" t="str">
        <f>VLOOKUP($A298,'UES Measure List Oct 2026'!$A$3:$AR$2210,D$1,FALSE)</f>
        <v>Commercial</v>
      </c>
      <c r="E298" t="str">
        <f>VLOOKUP($A298,'UES Measure List Oct 2026'!$A$3:$AR$2210,E$1,FALSE)</f>
        <v>Refrigeration</v>
      </c>
      <c r="F298" t="str">
        <f>VLOOKUP($A298,'UES Measure List Oct 2026'!$A$3:$AR$2210,F$1,FALSE)</f>
        <v>Refrigeration System Controls</v>
      </c>
      <c r="G298" t="str">
        <f>VLOOKUP($A298,'UES Measure List Oct 2026'!$A$3:$AR$2210,G$1,FALSE)</f>
        <v>Evaporator Fan ECM Motor Controller</v>
      </c>
      <c r="H298">
        <f>VLOOKUP($A298,'UES Measure List Oct 2026'!$A$3:$AR$2210,H$1,FALSE)</f>
        <v>119.19666068752035</v>
      </c>
      <c r="I298">
        <f>VLOOKUP($A298,'UES Measure List Oct 2026'!$A$3:$AR$2210,I$1,FALSE)</f>
        <v>132.09542725989888</v>
      </c>
      <c r="J298">
        <f>VLOOKUP($A298,'UES Measure List Oct 2026'!$A$3:$AR$2210,J$1,FALSE)</f>
        <v>156</v>
      </c>
      <c r="K298">
        <f>VLOOKUP($A298,'UES Measure List Oct 2026'!$A$3:$AR$2210,K$1,FALSE)</f>
        <v>15</v>
      </c>
      <c r="L298" t="s">
        <v>4732</v>
      </c>
      <c r="M298">
        <f>INDEX('Results 2016$'!$B$3:$AT$352,MATCH(L298,'Results 2016$'!$A$3:$A$352,0),MATCH(K298,'Results 2016$'!$B$2:$AT$2,0))</f>
        <v>0.61013287671111804</v>
      </c>
    </row>
    <row r="299" spans="1:13" x14ac:dyDescent="0.25">
      <c r="A299" s="16" t="s">
        <v>1893</v>
      </c>
      <c r="B299" t="str">
        <f>VLOOKUP($A299,'UES Measure List Oct 2026'!$A$3:$AR$2210,B$1,FALSE)</f>
        <v>All Heating Zones</v>
      </c>
      <c r="C299" t="str">
        <f>VLOOKUP($A299,'UES Measure List Oct 2026'!$A$3:$AR$2210,C$1,FALSE)</f>
        <v>All Cooling Zones</v>
      </c>
      <c r="D299" t="str">
        <f>VLOOKUP($A299,'UES Measure List Oct 2026'!$A$3:$AR$2210,D$1,FALSE)</f>
        <v>Commercial</v>
      </c>
      <c r="E299" t="str">
        <f>VLOOKUP($A299,'UES Measure List Oct 2026'!$A$3:$AR$2210,E$1,FALSE)</f>
        <v>Refrigeration</v>
      </c>
      <c r="F299" t="str">
        <f>VLOOKUP($A299,'UES Measure List Oct 2026'!$A$3:$AR$2210,F$1,FALSE)</f>
        <v>Refrigeration System Controls</v>
      </c>
      <c r="G299" t="str">
        <f>VLOOKUP($A299,'UES Measure List Oct 2026'!$A$3:$AR$2210,G$1,FALSE)</f>
        <v>Evaporator Fan ECM Motor Controller</v>
      </c>
      <c r="H299">
        <f>VLOOKUP($A299,'UES Measure List Oct 2026'!$A$3:$AR$2210,H$1,FALSE)</f>
        <v>202.66828233137363</v>
      </c>
      <c r="I299">
        <f>VLOOKUP($A299,'UES Measure List Oct 2026'!$A$3:$AR$2210,I$1,FALSE)</f>
        <v>224.59986036668849</v>
      </c>
      <c r="J299">
        <f>VLOOKUP($A299,'UES Measure List Oct 2026'!$A$3:$AR$2210,J$1,FALSE)</f>
        <v>156</v>
      </c>
      <c r="K299">
        <f>VLOOKUP($A299,'UES Measure List Oct 2026'!$A$3:$AR$2210,K$1,FALSE)</f>
        <v>15</v>
      </c>
      <c r="L299" t="s">
        <v>4732</v>
      </c>
      <c r="M299">
        <f>INDEX('Results 2016$'!$B$3:$AT$352,MATCH(L299,'Results 2016$'!$A$3:$A$352,0),MATCH(K299,'Results 2016$'!$B$2:$AT$2,0))</f>
        <v>0.61013287671111804</v>
      </c>
    </row>
    <row r="300" spans="1:13" x14ac:dyDescent="0.25">
      <c r="A300" s="16" t="s">
        <v>1896</v>
      </c>
      <c r="B300" t="str">
        <f>VLOOKUP($A300,'UES Measure List Oct 2026'!$A$3:$AR$2210,B$1,FALSE)</f>
        <v>All Heating Zones</v>
      </c>
      <c r="C300" t="str">
        <f>VLOOKUP($A300,'UES Measure List Oct 2026'!$A$3:$AR$2210,C$1,FALSE)</f>
        <v>All Cooling Zones</v>
      </c>
      <c r="D300" t="str">
        <f>VLOOKUP($A300,'UES Measure List Oct 2026'!$A$3:$AR$2210,D$1,FALSE)</f>
        <v>Commercial</v>
      </c>
      <c r="E300" t="str">
        <f>VLOOKUP($A300,'UES Measure List Oct 2026'!$A$3:$AR$2210,E$1,FALSE)</f>
        <v>Refrigeration</v>
      </c>
      <c r="F300" t="str">
        <f>VLOOKUP($A300,'UES Measure List Oct 2026'!$A$3:$AR$2210,F$1,FALSE)</f>
        <v>Refrigeration System Controls</v>
      </c>
      <c r="G300" t="str">
        <f>VLOOKUP($A300,'UES Measure List Oct 2026'!$A$3:$AR$2210,G$1,FALSE)</f>
        <v>Evaporator Fan ECM Motor Controller</v>
      </c>
      <c r="H300">
        <f>VLOOKUP($A300,'UES Measure List Oct 2026'!$A$3:$AR$2210,H$1,FALSE)</f>
        <v>381.33934493023992</v>
      </c>
      <c r="I300">
        <f>VLOOKUP($A300,'UES Measure List Oct 2026'!$A$3:$AR$2210,I$1,FALSE)</f>
        <v>422.60566201284502</v>
      </c>
      <c r="J300">
        <f>VLOOKUP($A300,'UES Measure List Oct 2026'!$A$3:$AR$2210,J$1,FALSE)</f>
        <v>156</v>
      </c>
      <c r="K300">
        <f>VLOOKUP($A300,'UES Measure List Oct 2026'!$A$3:$AR$2210,K$1,FALSE)</f>
        <v>15</v>
      </c>
      <c r="L300" t="s">
        <v>4732</v>
      </c>
      <c r="M300">
        <f>INDEX('Results 2016$'!$B$3:$AT$352,MATCH(L300,'Results 2016$'!$A$3:$A$352,0),MATCH(K300,'Results 2016$'!$B$2:$AT$2,0))</f>
        <v>0.61013287671111804</v>
      </c>
    </row>
    <row r="301" spans="1:13" x14ac:dyDescent="0.25">
      <c r="A301" s="16" t="s">
        <v>1899</v>
      </c>
      <c r="B301" t="str">
        <f>VLOOKUP($A301,'UES Measure List Oct 2026'!$A$3:$AR$2210,B$1,FALSE)</f>
        <v>All Heating Zones</v>
      </c>
      <c r="C301" t="str">
        <f>VLOOKUP($A301,'UES Measure List Oct 2026'!$A$3:$AR$2210,C$1,FALSE)</f>
        <v>All Cooling Zones</v>
      </c>
      <c r="D301" t="str">
        <f>VLOOKUP($A301,'UES Measure List Oct 2026'!$A$3:$AR$2210,D$1,FALSE)</f>
        <v>Commercial</v>
      </c>
      <c r="E301" t="str">
        <f>VLOOKUP($A301,'UES Measure List Oct 2026'!$A$3:$AR$2210,E$1,FALSE)</f>
        <v>Refrigeration</v>
      </c>
      <c r="F301" t="str">
        <f>VLOOKUP($A301,'UES Measure List Oct 2026'!$A$3:$AR$2210,F$1,FALSE)</f>
        <v>Refrigeration System Controls</v>
      </c>
      <c r="G301" t="str">
        <f>VLOOKUP($A301,'UES Measure List Oct 2026'!$A$3:$AR$2210,G$1,FALSE)</f>
        <v>Evaporator Fan ECM Motor Controller</v>
      </c>
      <c r="H301">
        <f>VLOOKUP($A301,'UES Measure List Oct 2026'!$A$3:$AR$2210,H$1,FALSE)</f>
        <v>149.51978336741985</v>
      </c>
      <c r="I301">
        <f>VLOOKUP($A301,'UES Measure List Oct 2026'!$A$3:$AR$2210,I$1,FALSE)</f>
        <v>165.69994120476838</v>
      </c>
      <c r="J301">
        <f>VLOOKUP($A301,'UES Measure List Oct 2026'!$A$3:$AR$2210,J$1,FALSE)</f>
        <v>156</v>
      </c>
      <c r="K301">
        <f>VLOOKUP($A301,'UES Measure List Oct 2026'!$A$3:$AR$2210,K$1,FALSE)</f>
        <v>15</v>
      </c>
      <c r="L301" t="s">
        <v>4732</v>
      </c>
      <c r="M301">
        <f>INDEX('Results 2016$'!$B$3:$AT$352,MATCH(L301,'Results 2016$'!$A$3:$A$352,0),MATCH(K301,'Results 2016$'!$B$2:$AT$2,0))</f>
        <v>0.61013287671111804</v>
      </c>
    </row>
    <row r="302" spans="1:13" x14ac:dyDescent="0.25">
      <c r="A302" s="16" t="s">
        <v>1901</v>
      </c>
      <c r="B302" t="str">
        <f>VLOOKUP($A302,'UES Measure List Oct 2026'!$A$3:$AR$2210,B$1,FALSE)</f>
        <v>All Heating Zones</v>
      </c>
      <c r="C302" t="str">
        <f>VLOOKUP($A302,'UES Measure List Oct 2026'!$A$3:$AR$2210,C$1,FALSE)</f>
        <v>All Cooling Zones</v>
      </c>
      <c r="D302" t="str">
        <f>VLOOKUP($A302,'UES Measure List Oct 2026'!$A$3:$AR$2210,D$1,FALSE)</f>
        <v>Commercial</v>
      </c>
      <c r="E302" t="str">
        <f>VLOOKUP($A302,'UES Measure List Oct 2026'!$A$3:$AR$2210,E$1,FALSE)</f>
        <v>Refrigeration</v>
      </c>
      <c r="F302" t="str">
        <f>VLOOKUP($A302,'UES Measure List Oct 2026'!$A$3:$AR$2210,F$1,FALSE)</f>
        <v>Refrigeration System Controls</v>
      </c>
      <c r="G302" t="str">
        <f>VLOOKUP($A302,'UES Measure List Oct 2026'!$A$3:$AR$2210,G$1,FALSE)</f>
        <v>Evaporator Fan ECM Motor Controller</v>
      </c>
      <c r="H302">
        <f>VLOOKUP($A302,'UES Measure List Oct 2026'!$A$3:$AR$2210,H$1,FALSE)</f>
        <v>254.22622995349332</v>
      </c>
      <c r="I302">
        <f>VLOOKUP($A302,'UES Measure List Oct 2026'!$A$3:$AR$2210,I$1,FALSE)</f>
        <v>281.73710800856338</v>
      </c>
      <c r="J302">
        <f>VLOOKUP($A302,'UES Measure List Oct 2026'!$A$3:$AR$2210,J$1,FALSE)</f>
        <v>156</v>
      </c>
      <c r="K302">
        <f>VLOOKUP($A302,'UES Measure List Oct 2026'!$A$3:$AR$2210,K$1,FALSE)</f>
        <v>15</v>
      </c>
      <c r="L302" t="s">
        <v>4732</v>
      </c>
      <c r="M302">
        <f>INDEX('Results 2016$'!$B$3:$AT$352,MATCH(L302,'Results 2016$'!$A$3:$A$352,0),MATCH(K302,'Results 2016$'!$B$2:$AT$2,0))</f>
        <v>0.61013287671111804</v>
      </c>
    </row>
    <row r="303" spans="1:13" x14ac:dyDescent="0.25">
      <c r="A303" s="15" t="s">
        <v>1903</v>
      </c>
      <c r="B303" t="str">
        <f>VLOOKUP($A303,'UES Measure List Oct 2026'!$A$3:$AR$2210,B$1,FALSE)</f>
        <v>All Heating Zones</v>
      </c>
      <c r="C303" t="str">
        <f>VLOOKUP($A303,'UES Measure List Oct 2026'!$A$3:$AR$2210,C$1,FALSE)</f>
        <v>All Cooling Zones</v>
      </c>
      <c r="D303" t="str">
        <f>VLOOKUP($A303,'UES Measure List Oct 2026'!$A$3:$AR$2210,D$1,FALSE)</f>
        <v>Commercial</v>
      </c>
      <c r="E303" t="str">
        <f>VLOOKUP($A303,'UES Measure List Oct 2026'!$A$3:$AR$2210,E$1,FALSE)</f>
        <v>Refrigeration</v>
      </c>
      <c r="F303" t="str">
        <f>VLOOKUP($A303,'UES Measure List Oct 2026'!$A$3:$AR$2210,F$1,FALSE)</f>
        <v>Refrigeration System Improvements</v>
      </c>
      <c r="G303" t="str">
        <f>VLOOKUP($A303,'UES Measure List Oct 2026'!$A$3:$AR$2210,G$1,FALSE)</f>
        <v>Motors</v>
      </c>
      <c r="H303">
        <f>VLOOKUP($A303,'UES Measure List Oct 2026'!$A$3:$AR$2210,H$1,FALSE)</f>
        <v>596.84</v>
      </c>
      <c r="I303">
        <f>VLOOKUP($A303,'UES Measure List Oct 2026'!$A$3:$AR$2210,I$1,FALSE)</f>
        <v>661.43069536430983</v>
      </c>
      <c r="J303">
        <f>VLOOKUP($A303,'UES Measure List Oct 2026'!$A$3:$AR$2210,J$1,FALSE)</f>
        <v>143.99</v>
      </c>
      <c r="K303">
        <f>VLOOKUP($A303,'UES Measure List Oct 2026'!$A$3:$AR$2210,K$1,FALSE)</f>
        <v>15</v>
      </c>
      <c r="L303" t="s">
        <v>4732</v>
      </c>
      <c r="M303">
        <f>INDEX('Results 2016$'!$B$3:$AT$352,MATCH(L303,'Results 2016$'!$A$3:$A$352,0),MATCH(K303,'Results 2016$'!$B$2:$AT$2,0))</f>
        <v>0.61013287671111804</v>
      </c>
    </row>
    <row r="304" spans="1:13" x14ac:dyDescent="0.25">
      <c r="A304" s="15" t="s">
        <v>1910</v>
      </c>
      <c r="B304" t="str">
        <f>VLOOKUP($A304,'UES Measure List Oct 2026'!$A$3:$AR$2210,B$1,FALSE)</f>
        <v>All Heating Zones</v>
      </c>
      <c r="C304" t="str">
        <f>VLOOKUP($A304,'UES Measure List Oct 2026'!$A$3:$AR$2210,C$1,FALSE)</f>
        <v>All Cooling Zones</v>
      </c>
      <c r="D304" t="str">
        <f>VLOOKUP($A304,'UES Measure List Oct 2026'!$A$3:$AR$2210,D$1,FALSE)</f>
        <v>Commercial</v>
      </c>
      <c r="E304" t="str">
        <f>VLOOKUP($A304,'UES Measure List Oct 2026'!$A$3:$AR$2210,E$1,FALSE)</f>
        <v>Refrigeration</v>
      </c>
      <c r="F304" t="str">
        <f>VLOOKUP($A304,'UES Measure List Oct 2026'!$A$3:$AR$2210,F$1,FALSE)</f>
        <v>Refrigeration System Improvements</v>
      </c>
      <c r="G304" t="str">
        <f>VLOOKUP($A304,'UES Measure List Oct 2026'!$A$3:$AR$2210,G$1,FALSE)</f>
        <v>Strip Curtains</v>
      </c>
      <c r="H304">
        <f>VLOOKUP($A304,'UES Measure List Oct 2026'!$A$3:$AR$2210,H$1,FALSE)</f>
        <v>340</v>
      </c>
      <c r="I304">
        <f>VLOOKUP($A304,'UES Measure List Oct 2026'!$A$3:$AR$2210,I$1,FALSE)</f>
        <v>376.79</v>
      </c>
      <c r="J304">
        <f>VLOOKUP($A304,'UES Measure List Oct 2026'!$A$3:$AR$2210,J$1,FALSE)</f>
        <v>10.8</v>
      </c>
      <c r="K304">
        <f>VLOOKUP($A304,'UES Measure List Oct 2026'!$A$3:$AR$2210,K$1,FALSE)</f>
        <v>2</v>
      </c>
      <c r="L304" t="s">
        <v>4735</v>
      </c>
      <c r="M304">
        <f>INDEX('Results 2016$'!$B$3:$AT$352,MATCH(L304,'Results 2016$'!$A$3:$A$352,0),MATCH(K304,'Results 2016$'!$B$2:$AT$2,0))</f>
        <v>0.13240978991522862</v>
      </c>
    </row>
    <row r="305" spans="1:13" x14ac:dyDescent="0.25">
      <c r="A305" s="15" t="s">
        <v>1916</v>
      </c>
      <c r="B305" t="str">
        <f>VLOOKUP($A305,'UES Measure List Oct 2026'!$A$3:$AR$2210,B$1,FALSE)</f>
        <v>All Heating Zones</v>
      </c>
      <c r="C305" t="str">
        <f>VLOOKUP($A305,'UES Measure List Oct 2026'!$A$3:$AR$2210,C$1,FALSE)</f>
        <v>All Cooling Zones</v>
      </c>
      <c r="D305" t="str">
        <f>VLOOKUP($A305,'UES Measure List Oct 2026'!$A$3:$AR$2210,D$1,FALSE)</f>
        <v>Commercial</v>
      </c>
      <c r="E305" t="str">
        <f>VLOOKUP($A305,'UES Measure List Oct 2026'!$A$3:$AR$2210,E$1,FALSE)</f>
        <v>Refrigeration</v>
      </c>
      <c r="F305" t="str">
        <f>VLOOKUP($A305,'UES Measure List Oct 2026'!$A$3:$AR$2210,F$1,FALSE)</f>
        <v>Refrigeration System Improvements</v>
      </c>
      <c r="G305" t="str">
        <f>VLOOKUP($A305,'UES Measure List Oct 2026'!$A$3:$AR$2210,G$1,FALSE)</f>
        <v>Strip Curtains</v>
      </c>
      <c r="H305">
        <f>VLOOKUP($A305,'UES Measure List Oct 2026'!$A$3:$AR$2210,H$1,FALSE)</f>
        <v>80</v>
      </c>
      <c r="I305">
        <f>VLOOKUP($A305,'UES Measure List Oct 2026'!$A$3:$AR$2210,I$1,FALSE)</f>
        <v>88.66</v>
      </c>
      <c r="J305">
        <f>VLOOKUP($A305,'UES Measure List Oct 2026'!$A$3:$AR$2210,J$1,FALSE)</f>
        <v>10.8</v>
      </c>
      <c r="K305">
        <f>VLOOKUP($A305,'UES Measure List Oct 2026'!$A$3:$AR$2210,K$1,FALSE)</f>
        <v>2</v>
      </c>
      <c r="L305" t="s">
        <v>4735</v>
      </c>
      <c r="M305">
        <f>INDEX('Results 2016$'!$B$3:$AT$352,MATCH(L305,'Results 2016$'!$A$3:$A$352,0),MATCH(K305,'Results 2016$'!$B$2:$AT$2,0))</f>
        <v>0.13240978991522862</v>
      </c>
    </row>
    <row r="306" spans="1:13" x14ac:dyDescent="0.25">
      <c r="A306" s="15" t="s">
        <v>1918</v>
      </c>
      <c r="B306" t="str">
        <f>VLOOKUP($A306,'UES Measure List Oct 2026'!$A$3:$AR$2210,B$1,FALSE)</f>
        <v>All Heating Zones</v>
      </c>
      <c r="C306" t="str">
        <f>VLOOKUP($A306,'UES Measure List Oct 2026'!$A$3:$AR$2210,C$1,FALSE)</f>
        <v>All Cooling Zones</v>
      </c>
      <c r="D306" t="str">
        <f>VLOOKUP($A306,'UES Measure List Oct 2026'!$A$3:$AR$2210,D$1,FALSE)</f>
        <v>Commercial</v>
      </c>
      <c r="E306" t="str">
        <f>VLOOKUP($A306,'UES Measure List Oct 2026'!$A$3:$AR$2210,E$1,FALSE)</f>
        <v>Refrigeration</v>
      </c>
      <c r="F306" t="str">
        <f>VLOOKUP($A306,'UES Measure List Oct 2026'!$A$3:$AR$2210,F$1,FALSE)</f>
        <v>Refrigeration System Improvements</v>
      </c>
      <c r="G306" t="str">
        <f>VLOOKUP($A306,'UES Measure List Oct 2026'!$A$3:$AR$2210,G$1,FALSE)</f>
        <v>Strip Curtains</v>
      </c>
      <c r="H306">
        <f>VLOOKUP($A306,'UES Measure List Oct 2026'!$A$3:$AR$2210,H$1,FALSE)</f>
        <v>20</v>
      </c>
      <c r="I306">
        <f>VLOOKUP($A306,'UES Measure List Oct 2026'!$A$3:$AR$2210,I$1,FALSE)</f>
        <v>22.16</v>
      </c>
      <c r="J306">
        <f>VLOOKUP($A306,'UES Measure List Oct 2026'!$A$3:$AR$2210,J$1,FALSE)</f>
        <v>10.8</v>
      </c>
      <c r="K306">
        <f>VLOOKUP($A306,'UES Measure List Oct 2026'!$A$3:$AR$2210,K$1,FALSE)</f>
        <v>2</v>
      </c>
      <c r="L306" t="s">
        <v>4735</v>
      </c>
      <c r="M306">
        <f>INDEX('Results 2016$'!$B$3:$AT$352,MATCH(L306,'Results 2016$'!$A$3:$A$352,0),MATCH(K306,'Results 2016$'!$B$2:$AT$2,0))</f>
        <v>0.13240978991522862</v>
      </c>
    </row>
    <row r="307" spans="1:13" x14ac:dyDescent="0.25">
      <c r="A307" s="15" t="s">
        <v>1921</v>
      </c>
      <c r="B307" t="str">
        <f>VLOOKUP($A307,'UES Measure List Oct 2026'!$A$3:$AR$2210,B$1,FALSE)</f>
        <v>All Heating Zones</v>
      </c>
      <c r="C307" t="str">
        <f>VLOOKUP($A307,'UES Measure List Oct 2026'!$A$3:$AR$2210,C$1,FALSE)</f>
        <v>All Cooling Zones</v>
      </c>
      <c r="D307" t="str">
        <f>VLOOKUP($A307,'UES Measure List Oct 2026'!$A$3:$AR$2210,D$1,FALSE)</f>
        <v>Commercial</v>
      </c>
      <c r="E307" t="str">
        <f>VLOOKUP($A307,'UES Measure List Oct 2026'!$A$3:$AR$2210,E$1,FALSE)</f>
        <v>Refrigeration</v>
      </c>
      <c r="F307" t="str">
        <f>VLOOKUP($A307,'UES Measure List Oct 2026'!$A$3:$AR$2210,F$1,FALSE)</f>
        <v>Refrigeration System Improvements</v>
      </c>
      <c r="G307" t="str">
        <f>VLOOKUP($A307,'UES Measure List Oct 2026'!$A$3:$AR$2210,G$1,FALSE)</f>
        <v>Strip Curtains</v>
      </c>
      <c r="H307">
        <f>VLOOKUP($A307,'UES Measure List Oct 2026'!$A$3:$AR$2210,H$1,FALSE)</f>
        <v>100</v>
      </c>
      <c r="I307">
        <f>VLOOKUP($A307,'UES Measure List Oct 2026'!$A$3:$AR$2210,I$1,FALSE)</f>
        <v>110.82</v>
      </c>
      <c r="J307">
        <f>VLOOKUP($A307,'UES Measure List Oct 2026'!$A$3:$AR$2210,J$1,FALSE)</f>
        <v>10.8</v>
      </c>
      <c r="K307">
        <f>VLOOKUP($A307,'UES Measure List Oct 2026'!$A$3:$AR$2210,K$1,FALSE)</f>
        <v>2</v>
      </c>
      <c r="L307" t="s">
        <v>4735</v>
      </c>
      <c r="M307">
        <f>INDEX('Results 2016$'!$B$3:$AT$352,MATCH(L307,'Results 2016$'!$A$3:$A$352,0),MATCH(K307,'Results 2016$'!$B$2:$AT$2,0))</f>
        <v>0.13240978991522862</v>
      </c>
    </row>
    <row r="308" spans="1:13" x14ac:dyDescent="0.25">
      <c r="A308" s="15" t="s">
        <v>1923</v>
      </c>
      <c r="B308" t="str">
        <f>VLOOKUP($A308,'UES Measure List Oct 2026'!$A$3:$AR$2210,B$1,FALSE)</f>
        <v>All Heating Zones</v>
      </c>
      <c r="C308" t="str">
        <f>VLOOKUP($A308,'UES Measure List Oct 2026'!$A$3:$AR$2210,C$1,FALSE)</f>
        <v>All Cooling Zones</v>
      </c>
      <c r="D308" t="str">
        <f>VLOOKUP($A308,'UES Measure List Oct 2026'!$A$3:$AR$2210,D$1,FALSE)</f>
        <v>Commercial</v>
      </c>
      <c r="E308" t="str">
        <f>VLOOKUP($A308,'UES Measure List Oct 2026'!$A$3:$AR$2210,E$1,FALSE)</f>
        <v>Refrigeration</v>
      </c>
      <c r="F308" t="str">
        <f>VLOOKUP($A308,'UES Measure List Oct 2026'!$A$3:$AR$2210,F$1,FALSE)</f>
        <v>Refrigeration System Improvements</v>
      </c>
      <c r="G308" t="str">
        <f>VLOOKUP($A308,'UES Measure List Oct 2026'!$A$3:$AR$2210,G$1,FALSE)</f>
        <v>Motors</v>
      </c>
      <c r="H308">
        <f>VLOOKUP($A308,'UES Measure List Oct 2026'!$A$3:$AR$2210,H$1,FALSE)</f>
        <v>608.25</v>
      </c>
      <c r="I308">
        <f>VLOOKUP($A308,'UES Measure List Oct 2026'!$A$3:$AR$2210,I$1,FALSE)</f>
        <v>674.07126313267327</v>
      </c>
      <c r="J308">
        <f>VLOOKUP($A308,'UES Measure List Oct 2026'!$A$3:$AR$2210,J$1,FALSE)</f>
        <v>151.52000000000001</v>
      </c>
      <c r="K308">
        <f>VLOOKUP($A308,'UES Measure List Oct 2026'!$A$3:$AR$2210,K$1,FALSE)</f>
        <v>15</v>
      </c>
      <c r="L308" t="s">
        <v>4732</v>
      </c>
      <c r="M308">
        <f>INDEX('Results 2016$'!$B$3:$AT$352,MATCH(L308,'Results 2016$'!$A$3:$A$352,0),MATCH(K308,'Results 2016$'!$B$2:$AT$2,0))</f>
        <v>0.61013287671111804</v>
      </c>
    </row>
    <row r="309" spans="1:13" x14ac:dyDescent="0.25">
      <c r="A309" s="15" t="s">
        <v>1927</v>
      </c>
      <c r="B309" t="str">
        <f>VLOOKUP($A309,'UES Measure List Oct 2026'!$A$3:$AR$2210,B$1,FALSE)</f>
        <v>All Heating Zones</v>
      </c>
      <c r="C309" t="str">
        <f>VLOOKUP($A309,'UES Measure List Oct 2026'!$A$3:$AR$2210,C$1,FALSE)</f>
        <v>All Cooling Zones</v>
      </c>
      <c r="D309" t="str">
        <f>VLOOKUP($A309,'UES Measure List Oct 2026'!$A$3:$AR$2210,D$1,FALSE)</f>
        <v>Commercial</v>
      </c>
      <c r="E309" t="str">
        <f>VLOOKUP($A309,'UES Measure List Oct 2026'!$A$3:$AR$2210,E$1,FALSE)</f>
        <v>Refrigeration</v>
      </c>
      <c r="F309" t="str">
        <f>VLOOKUP($A309,'UES Measure List Oct 2026'!$A$3:$AR$2210,F$1,FALSE)</f>
        <v>Refrigeration System Improvements</v>
      </c>
      <c r="G309" t="str">
        <f>VLOOKUP($A309,'UES Measure List Oct 2026'!$A$3:$AR$2210,G$1,FALSE)</f>
        <v>Motors</v>
      </c>
      <c r="H309">
        <f>VLOOKUP($A309,'UES Measure List Oct 2026'!$A$3:$AR$2210,H$1,FALSE)</f>
        <v>1369.08</v>
      </c>
      <c r="I309">
        <f>VLOOKUP($A309,'UES Measure List Oct 2026'!$A$3:$AR$2210,I$1,FALSE)</f>
        <v>1517.2338428765809</v>
      </c>
      <c r="J309">
        <f>VLOOKUP($A309,'UES Measure List Oct 2026'!$A$3:$AR$2210,J$1,FALSE)</f>
        <v>198.81</v>
      </c>
      <c r="K309">
        <f>VLOOKUP($A309,'UES Measure List Oct 2026'!$A$3:$AR$2210,K$1,FALSE)</f>
        <v>15</v>
      </c>
      <c r="L309" t="s">
        <v>4732</v>
      </c>
      <c r="M309">
        <f>INDEX('Results 2016$'!$B$3:$AT$352,MATCH(L309,'Results 2016$'!$A$3:$A$352,0),MATCH(K309,'Results 2016$'!$B$2:$AT$2,0))</f>
        <v>0.61013287671111804</v>
      </c>
    </row>
    <row r="310" spans="1:13" x14ac:dyDescent="0.25">
      <c r="A310" s="15" t="s">
        <v>1930</v>
      </c>
      <c r="B310" t="str">
        <f>VLOOKUP($A310,'UES Measure List Oct 2026'!$A$3:$AR$2210,B$1,FALSE)</f>
        <v>All Heating Zones</v>
      </c>
      <c r="C310" t="str">
        <f>VLOOKUP($A310,'UES Measure List Oct 2026'!$A$3:$AR$2210,C$1,FALSE)</f>
        <v>All Cooling Zones</v>
      </c>
      <c r="D310" t="str">
        <f>VLOOKUP($A310,'UES Measure List Oct 2026'!$A$3:$AR$2210,D$1,FALSE)</f>
        <v>Commercial</v>
      </c>
      <c r="E310" t="str">
        <f>VLOOKUP($A310,'UES Measure List Oct 2026'!$A$3:$AR$2210,E$1,FALSE)</f>
        <v>Refrigeration</v>
      </c>
      <c r="F310" t="str">
        <f>VLOOKUP($A310,'UES Measure List Oct 2026'!$A$3:$AR$2210,F$1,FALSE)</f>
        <v>Refrigeration System Improvements</v>
      </c>
      <c r="G310" t="str">
        <f>VLOOKUP($A310,'UES Measure List Oct 2026'!$A$3:$AR$2210,G$1,FALSE)</f>
        <v>Refrigeration Case Door Retrofit</v>
      </c>
      <c r="H310">
        <f>VLOOKUP($A310,'UES Measure List Oct 2026'!$A$3:$AR$2210,H$1,FALSE)</f>
        <v>972.29550000000006</v>
      </c>
      <c r="I310">
        <f>VLOOKUP($A310,'UES Measure List Oct 2026'!$A$3:$AR$2210,I$1,FALSE)</f>
        <v>1077.5116413040923</v>
      </c>
      <c r="J310">
        <f>VLOOKUP($A310,'UES Measure List Oct 2026'!$A$3:$AR$2210,J$1,FALSE)</f>
        <v>375.32</v>
      </c>
      <c r="K310">
        <f>VLOOKUP($A310,'UES Measure List Oct 2026'!$A$3:$AR$2210,K$1,FALSE)</f>
        <v>12</v>
      </c>
      <c r="L310" t="s">
        <v>4735</v>
      </c>
      <c r="M310">
        <f>INDEX('Results 2016$'!$B$3:$AT$352,MATCH(L310,'Results 2016$'!$A$3:$A$352,0),MATCH(K310,'Results 2016$'!$B$2:$AT$2,0))</f>
        <v>0.54210236599894357</v>
      </c>
    </row>
    <row r="311" spans="1:13" x14ac:dyDescent="0.25">
      <c r="A311" s="15" t="s">
        <v>1936</v>
      </c>
      <c r="B311" t="str">
        <f>VLOOKUP($A311,'UES Measure List Oct 2026'!$A$3:$AR$2210,B$1,FALSE)</f>
        <v>All Heating Zones</v>
      </c>
      <c r="C311" t="str">
        <f>VLOOKUP($A311,'UES Measure List Oct 2026'!$A$3:$AR$2210,C$1,FALSE)</f>
        <v>All Cooling Zones</v>
      </c>
      <c r="D311" t="str">
        <f>VLOOKUP($A311,'UES Measure List Oct 2026'!$A$3:$AR$2210,D$1,FALSE)</f>
        <v>Commercial</v>
      </c>
      <c r="E311" t="str">
        <f>VLOOKUP($A311,'UES Measure List Oct 2026'!$A$3:$AR$2210,E$1,FALSE)</f>
        <v>Refrigeration</v>
      </c>
      <c r="F311" t="str">
        <f>VLOOKUP($A311,'UES Measure List Oct 2026'!$A$3:$AR$2210,F$1,FALSE)</f>
        <v>Refrigeration System Improvements</v>
      </c>
      <c r="G311" t="str">
        <f>VLOOKUP($A311,'UES Measure List Oct 2026'!$A$3:$AR$2210,G$1,FALSE)</f>
        <v>Refrigeration Case Door Retrofit</v>
      </c>
      <c r="H311">
        <f>VLOOKUP($A311,'UES Measure List Oct 2026'!$A$3:$AR$2210,H$1,FALSE)</f>
        <v>625.30799999999988</v>
      </c>
      <c r="I311">
        <f>VLOOKUP($A311,'UES Measure List Oct 2026'!$A$3:$AR$2210,I$1,FALSE)</f>
        <v>692.97518028272191</v>
      </c>
      <c r="J311">
        <f>VLOOKUP($A311,'UES Measure List Oct 2026'!$A$3:$AR$2210,J$1,FALSE)</f>
        <v>375.32</v>
      </c>
      <c r="K311">
        <f>VLOOKUP($A311,'UES Measure List Oct 2026'!$A$3:$AR$2210,K$1,FALSE)</f>
        <v>12</v>
      </c>
      <c r="L311" t="s">
        <v>4735</v>
      </c>
      <c r="M311">
        <f>INDEX('Results 2016$'!$B$3:$AT$352,MATCH(L311,'Results 2016$'!$A$3:$A$352,0),MATCH(K311,'Results 2016$'!$B$2:$AT$2,0))</f>
        <v>0.54210236599894357</v>
      </c>
    </row>
    <row r="312" spans="1:13" x14ac:dyDescent="0.25">
      <c r="A312" s="15" t="s">
        <v>1939</v>
      </c>
      <c r="B312" t="str">
        <f>VLOOKUP($A312,'UES Measure List Oct 2026'!$A$3:$AR$2210,B$1,FALSE)</f>
        <v>All Heating Zones</v>
      </c>
      <c r="C312" t="str">
        <f>VLOOKUP($A312,'UES Measure List Oct 2026'!$A$3:$AR$2210,C$1,FALSE)</f>
        <v>All Cooling Zones</v>
      </c>
      <c r="D312" t="str">
        <f>VLOOKUP($A312,'UES Measure List Oct 2026'!$A$3:$AR$2210,D$1,FALSE)</f>
        <v>Commercial</v>
      </c>
      <c r="E312" t="str">
        <f>VLOOKUP($A312,'UES Measure List Oct 2026'!$A$3:$AR$2210,E$1,FALSE)</f>
        <v>Refrigeration</v>
      </c>
      <c r="F312" t="str">
        <f>VLOOKUP($A312,'UES Measure List Oct 2026'!$A$3:$AR$2210,F$1,FALSE)</f>
        <v>Refrigeration System Improvements</v>
      </c>
      <c r="G312" t="str">
        <f>VLOOKUP($A312,'UES Measure List Oct 2026'!$A$3:$AR$2210,G$1,FALSE)</f>
        <v>Refrigeration Case Door Retrofit</v>
      </c>
      <c r="H312">
        <f>VLOOKUP($A312,'UES Measure List Oct 2026'!$A$3:$AR$2210,H$1,FALSE)</f>
        <v>447.43124999999986</v>
      </c>
      <c r="I312">
        <f>VLOOKUP($A312,'UES Measure List Oct 2026'!$A$3:$AR$2210,I$1,FALSE)</f>
        <v>495.8496471065036</v>
      </c>
      <c r="J312">
        <f>VLOOKUP($A312,'UES Measure List Oct 2026'!$A$3:$AR$2210,J$1,FALSE)</f>
        <v>375.32</v>
      </c>
      <c r="K312">
        <f>VLOOKUP($A312,'UES Measure List Oct 2026'!$A$3:$AR$2210,K$1,FALSE)</f>
        <v>12</v>
      </c>
      <c r="L312" t="s">
        <v>4735</v>
      </c>
      <c r="M312">
        <f>INDEX('Results 2016$'!$B$3:$AT$352,MATCH(L312,'Results 2016$'!$A$3:$A$352,0),MATCH(K312,'Results 2016$'!$B$2:$AT$2,0))</f>
        <v>0.54210236599894357</v>
      </c>
    </row>
    <row r="313" spans="1:13" x14ac:dyDescent="0.25">
      <c r="A313" s="15" t="s">
        <v>1941</v>
      </c>
      <c r="B313" t="str">
        <f>VLOOKUP($A313,'UES Measure List Oct 2026'!$A$3:$AR$2210,B$1,FALSE)</f>
        <v>All Heating Zones</v>
      </c>
      <c r="C313" t="str">
        <f>VLOOKUP($A313,'UES Measure List Oct 2026'!$A$3:$AR$2210,C$1,FALSE)</f>
        <v>All Cooling Zones</v>
      </c>
      <c r="D313" t="str">
        <f>VLOOKUP($A313,'UES Measure List Oct 2026'!$A$3:$AR$2210,D$1,FALSE)</f>
        <v>Commercial</v>
      </c>
      <c r="E313" t="str">
        <f>VLOOKUP($A313,'UES Measure List Oct 2026'!$A$3:$AR$2210,E$1,FALSE)</f>
        <v>Water Heating</v>
      </c>
      <c r="F313" t="str">
        <f>VLOOKUP($A313,'UES Measure List Oct 2026'!$A$3:$AR$2210,F$1,FALSE)</f>
        <v>Water Heaters</v>
      </c>
      <c r="G313" t="str">
        <f>VLOOKUP($A313,'UES Measure List Oct 2026'!$A$3:$AR$2210,G$1,FALSE)</f>
        <v>Heat Pump Water Heaters</v>
      </c>
      <c r="H313">
        <f>VLOOKUP($A313,'UES Measure List Oct 2026'!$A$3:$AR$2210,H$1,FALSE)</f>
        <v>717.43963109633398</v>
      </c>
      <c r="I313">
        <f>VLOOKUP($A313,'UES Measure List Oct 2026'!$A$3:$AR$2210,I$1,FALSE)</f>
        <v>797.90250982769032</v>
      </c>
      <c r="J313">
        <f>VLOOKUP($A313,'UES Measure List Oct 2026'!$A$3:$AR$2210,J$1,FALSE)</f>
        <v>757.35741577918077</v>
      </c>
      <c r="K313">
        <f>VLOOKUP($A313,'UES Measure List Oct 2026'!$A$3:$AR$2210,K$1,FALSE)</f>
        <v>18</v>
      </c>
      <c r="L313" t="s">
        <v>404</v>
      </c>
      <c r="M313">
        <f>INDEX('Results 2016$'!$B$3:$AT$352,MATCH(L313,'Results 2016$'!$A$3:$A$352,0),MATCH(K313,'Results 2016$'!$B$2:$AT$2,0))</f>
        <v>0.67356450849809257</v>
      </c>
    </row>
    <row r="314" spans="1:13" x14ac:dyDescent="0.25">
      <c r="A314" s="15" t="s">
        <v>1948</v>
      </c>
      <c r="B314" t="str">
        <f>VLOOKUP($A314,'UES Measure List Oct 2026'!$A$3:$AR$2210,B$1,FALSE)</f>
        <v>All Heating Zones</v>
      </c>
      <c r="C314" t="str">
        <f>VLOOKUP($A314,'UES Measure List Oct 2026'!$A$3:$AR$2210,C$1,FALSE)</f>
        <v>All Cooling Zones</v>
      </c>
      <c r="D314" t="str">
        <f>VLOOKUP($A314,'UES Measure List Oct 2026'!$A$3:$AR$2210,D$1,FALSE)</f>
        <v>Commercial</v>
      </c>
      <c r="E314" t="str">
        <f>VLOOKUP($A314,'UES Measure List Oct 2026'!$A$3:$AR$2210,E$1,FALSE)</f>
        <v>Water Heating</v>
      </c>
      <c r="F314" t="str">
        <f>VLOOKUP($A314,'UES Measure List Oct 2026'!$A$3:$AR$2210,F$1,FALSE)</f>
        <v>Water Heaters</v>
      </c>
      <c r="G314" t="str">
        <f>VLOOKUP($A314,'UES Measure List Oct 2026'!$A$3:$AR$2210,G$1,FALSE)</f>
        <v>Heat Pump Water Heaters</v>
      </c>
      <c r="H314">
        <f>VLOOKUP($A314,'UES Measure List Oct 2026'!$A$3:$AR$2210,H$1,FALSE)</f>
        <v>1462.9761007837294</v>
      </c>
      <c r="I314">
        <f>VLOOKUP($A314,'UES Measure List Oct 2026'!$A$3:$AR$2210,I$1,FALSE)</f>
        <v>1627.0529979637063</v>
      </c>
      <c r="J314">
        <f>VLOOKUP($A314,'UES Measure List Oct 2026'!$A$3:$AR$2210,J$1,FALSE)</f>
        <v>719.08305157816392</v>
      </c>
      <c r="K314">
        <f>VLOOKUP($A314,'UES Measure List Oct 2026'!$A$3:$AR$2210,K$1,FALSE)</f>
        <v>18</v>
      </c>
      <c r="L314" t="s">
        <v>404</v>
      </c>
      <c r="M314">
        <f>INDEX('Results 2016$'!$B$3:$AT$352,MATCH(L314,'Results 2016$'!$A$3:$A$352,0),MATCH(K314,'Results 2016$'!$B$2:$AT$2,0))</f>
        <v>0.67356450849809257</v>
      </c>
    </row>
    <row r="315" spans="1:13" x14ac:dyDescent="0.25">
      <c r="A315" s="15" t="s">
        <v>1951</v>
      </c>
      <c r="B315" t="str">
        <f>VLOOKUP($A315,'UES Measure List Oct 2026'!$A$3:$AR$2210,B$1,FALSE)</f>
        <v>All Heating Zones</v>
      </c>
      <c r="C315" t="str">
        <f>VLOOKUP($A315,'UES Measure List Oct 2026'!$A$3:$AR$2210,C$1,FALSE)</f>
        <v>All Cooling Zones</v>
      </c>
      <c r="D315" t="str">
        <f>VLOOKUP($A315,'UES Measure List Oct 2026'!$A$3:$AR$2210,D$1,FALSE)</f>
        <v>Commercial</v>
      </c>
      <c r="E315" t="str">
        <f>VLOOKUP($A315,'UES Measure List Oct 2026'!$A$3:$AR$2210,E$1,FALSE)</f>
        <v>Water Heating</v>
      </c>
      <c r="F315" t="str">
        <f>VLOOKUP($A315,'UES Measure List Oct 2026'!$A$3:$AR$2210,F$1,FALSE)</f>
        <v>Water Heaters</v>
      </c>
      <c r="G315" t="str">
        <f>VLOOKUP($A315,'UES Measure List Oct 2026'!$A$3:$AR$2210,G$1,FALSE)</f>
        <v>Heat Pump Water Heaters</v>
      </c>
      <c r="H315">
        <f>VLOOKUP($A315,'UES Measure List Oct 2026'!$A$3:$AR$2210,H$1,FALSE)</f>
        <v>2507.8226420998512</v>
      </c>
      <c r="I315">
        <f>VLOOKUP($A315,'UES Measure List Oct 2026'!$A$3:$AR$2210,I$1,FALSE)</f>
        <v>2789.0820267015574</v>
      </c>
      <c r="J315">
        <f>VLOOKUP($A315,'UES Measure List Oct 2026'!$A$3:$AR$2210,J$1,FALSE)</f>
        <v>624.17797852959268</v>
      </c>
      <c r="K315">
        <f>VLOOKUP($A315,'UES Measure List Oct 2026'!$A$3:$AR$2210,K$1,FALSE)</f>
        <v>18</v>
      </c>
      <c r="L315" t="s">
        <v>404</v>
      </c>
      <c r="M315">
        <f>INDEX('Results 2016$'!$B$3:$AT$352,MATCH(L315,'Results 2016$'!$A$3:$A$352,0),MATCH(K315,'Results 2016$'!$B$2:$AT$2,0))</f>
        <v>0.67356450849809257</v>
      </c>
    </row>
    <row r="316" spans="1:13" x14ac:dyDescent="0.25">
      <c r="A316" s="15" t="s">
        <v>1954</v>
      </c>
      <c r="B316" t="str">
        <f>VLOOKUP($A316,'UES Measure List Oct 2026'!$A$3:$AR$2210,B$1,FALSE)</f>
        <v>All Heating Zones</v>
      </c>
      <c r="C316" t="str">
        <f>VLOOKUP($A316,'UES Measure List Oct 2026'!$A$3:$AR$2210,C$1,FALSE)</f>
        <v>All Cooling Zones</v>
      </c>
      <c r="D316" t="str">
        <f>VLOOKUP($A316,'UES Measure List Oct 2026'!$A$3:$AR$2210,D$1,FALSE)</f>
        <v>Commercial</v>
      </c>
      <c r="E316" t="str">
        <f>VLOOKUP($A316,'UES Measure List Oct 2026'!$A$3:$AR$2210,E$1,FALSE)</f>
        <v>Water Heating</v>
      </c>
      <c r="F316" t="str">
        <f>VLOOKUP($A316,'UES Measure List Oct 2026'!$A$3:$AR$2210,F$1,FALSE)</f>
        <v>Water Heaters</v>
      </c>
      <c r="G316" t="str">
        <f>VLOOKUP($A316,'UES Measure List Oct 2026'!$A$3:$AR$2210,G$1,FALSE)</f>
        <v>Heat Pump Water Heaters</v>
      </c>
      <c r="H316">
        <f>VLOOKUP($A316,'UES Measure List Oct 2026'!$A$3:$AR$2210,H$1,FALSE)</f>
        <v>885.62401387648845</v>
      </c>
      <c r="I316">
        <f>VLOOKUP($A316,'UES Measure List Oct 2026'!$A$3:$AR$2210,I$1,FALSE)</f>
        <v>984.94924563323889</v>
      </c>
      <c r="J316">
        <f>VLOOKUP($A316,'UES Measure List Oct 2026'!$A$3:$AR$2210,J$1,FALSE)</f>
        <v>3496.2933433719068</v>
      </c>
      <c r="K316">
        <f>VLOOKUP($A316,'UES Measure List Oct 2026'!$A$3:$AR$2210,K$1,FALSE)</f>
        <v>18</v>
      </c>
      <c r="L316" t="s">
        <v>404</v>
      </c>
      <c r="M316">
        <f>INDEX('Results 2016$'!$B$3:$AT$352,MATCH(L316,'Results 2016$'!$A$3:$A$352,0),MATCH(K316,'Results 2016$'!$B$2:$AT$2,0))</f>
        <v>0.67356450849809257</v>
      </c>
    </row>
    <row r="317" spans="1:13" x14ac:dyDescent="0.25">
      <c r="A317" s="15" t="s">
        <v>1957</v>
      </c>
      <c r="B317" t="str">
        <f>VLOOKUP($A317,'UES Measure List Oct 2026'!$A$3:$AR$2210,B$1,FALSE)</f>
        <v>All Heating Zones</v>
      </c>
      <c r="C317" t="str">
        <f>VLOOKUP($A317,'UES Measure List Oct 2026'!$A$3:$AR$2210,C$1,FALSE)</f>
        <v>All Cooling Zones</v>
      </c>
      <c r="D317" t="str">
        <f>VLOOKUP($A317,'UES Measure List Oct 2026'!$A$3:$AR$2210,D$1,FALSE)</f>
        <v>Commercial</v>
      </c>
      <c r="E317" t="str">
        <f>VLOOKUP($A317,'UES Measure List Oct 2026'!$A$3:$AR$2210,E$1,FALSE)</f>
        <v>Water Heating</v>
      </c>
      <c r="F317" t="str">
        <f>VLOOKUP($A317,'UES Measure List Oct 2026'!$A$3:$AR$2210,F$1,FALSE)</f>
        <v>Water Heaters</v>
      </c>
      <c r="G317" t="str">
        <f>VLOOKUP($A317,'UES Measure List Oct 2026'!$A$3:$AR$2210,G$1,FALSE)</f>
        <v>Heat Pump Water Heaters</v>
      </c>
      <c r="H317">
        <f>VLOOKUP($A317,'UES Measure List Oct 2026'!$A$3:$AR$2210,H$1,FALSE)</f>
        <v>1771.2480277529769</v>
      </c>
      <c r="I317">
        <f>VLOOKUP($A317,'UES Measure List Oct 2026'!$A$3:$AR$2210,I$1,FALSE)</f>
        <v>1969.8984912664778</v>
      </c>
      <c r="J317">
        <f>VLOOKUP($A317,'UES Measure List Oct 2026'!$A$3:$AR$2210,J$1,FALSE)</f>
        <v>3496.2933433719068</v>
      </c>
      <c r="K317">
        <f>VLOOKUP($A317,'UES Measure List Oct 2026'!$A$3:$AR$2210,K$1,FALSE)</f>
        <v>18</v>
      </c>
      <c r="L317" t="s">
        <v>404</v>
      </c>
      <c r="M317">
        <f>INDEX('Results 2016$'!$B$3:$AT$352,MATCH(L317,'Results 2016$'!$A$3:$A$352,0),MATCH(K317,'Results 2016$'!$B$2:$AT$2,0))</f>
        <v>0.67356450849809257</v>
      </c>
    </row>
    <row r="318" spans="1:13" x14ac:dyDescent="0.25">
      <c r="A318" s="15" t="s">
        <v>1959</v>
      </c>
      <c r="B318" t="str">
        <f>VLOOKUP($A318,'UES Measure List Oct 2026'!$A$3:$AR$2210,B$1,FALSE)</f>
        <v>All Heating Zones</v>
      </c>
      <c r="C318" t="str">
        <f>VLOOKUP($A318,'UES Measure List Oct 2026'!$A$3:$AR$2210,C$1,FALSE)</f>
        <v>All Cooling Zones</v>
      </c>
      <c r="D318" t="str">
        <f>VLOOKUP($A318,'UES Measure List Oct 2026'!$A$3:$AR$2210,D$1,FALSE)</f>
        <v>Commercial</v>
      </c>
      <c r="E318" t="str">
        <f>VLOOKUP($A318,'UES Measure List Oct 2026'!$A$3:$AR$2210,E$1,FALSE)</f>
        <v>Water Heating</v>
      </c>
      <c r="F318" t="str">
        <f>VLOOKUP($A318,'UES Measure List Oct 2026'!$A$3:$AR$2210,F$1,FALSE)</f>
        <v>Water Heaters</v>
      </c>
      <c r="G318" t="str">
        <f>VLOOKUP($A318,'UES Measure List Oct 2026'!$A$3:$AR$2210,G$1,FALSE)</f>
        <v>Heat Pump Water Heaters</v>
      </c>
      <c r="H318">
        <f>VLOOKUP($A318,'UES Measure List Oct 2026'!$A$3:$AR$2210,H$1,FALSE)</f>
        <v>3542.4960555059538</v>
      </c>
      <c r="I318">
        <f>VLOOKUP($A318,'UES Measure List Oct 2026'!$A$3:$AR$2210,I$1,FALSE)</f>
        <v>3939.7969825329556</v>
      </c>
      <c r="J318">
        <f>VLOOKUP($A318,'UES Measure List Oct 2026'!$A$3:$AR$2210,J$1,FALSE)</f>
        <v>3496.2933433719068</v>
      </c>
      <c r="K318">
        <f>VLOOKUP($A318,'UES Measure List Oct 2026'!$A$3:$AR$2210,K$1,FALSE)</f>
        <v>18</v>
      </c>
      <c r="L318" t="s">
        <v>404</v>
      </c>
      <c r="M318">
        <f>INDEX('Results 2016$'!$B$3:$AT$352,MATCH(L318,'Results 2016$'!$A$3:$A$352,0),MATCH(K318,'Results 2016$'!$B$2:$AT$2,0))</f>
        <v>0.67356450849809257</v>
      </c>
    </row>
    <row r="319" spans="1:13" x14ac:dyDescent="0.25">
      <c r="A319" s="15" t="s">
        <v>1961</v>
      </c>
      <c r="B319" t="str">
        <f>VLOOKUP($A319,'UES Measure List Oct 2026'!$A$3:$AR$2210,B$1,FALSE)</f>
        <v>All Heating Zones</v>
      </c>
      <c r="C319" t="str">
        <f>VLOOKUP($A319,'UES Measure List Oct 2026'!$A$3:$AR$2210,C$1,FALSE)</f>
        <v>All Cooling Zones</v>
      </c>
      <c r="D319" t="str">
        <f>VLOOKUP($A319,'UES Measure List Oct 2026'!$A$3:$AR$2210,D$1,FALSE)</f>
        <v>Commercial</v>
      </c>
      <c r="E319" t="str">
        <f>VLOOKUP($A319,'UES Measure List Oct 2026'!$A$3:$AR$2210,E$1,FALSE)</f>
        <v>Water Heating</v>
      </c>
      <c r="F319" t="str">
        <f>VLOOKUP($A319,'UES Measure List Oct 2026'!$A$3:$AR$2210,F$1,FALSE)</f>
        <v>Water Heaters</v>
      </c>
      <c r="G319" t="str">
        <f>VLOOKUP($A319,'UES Measure List Oct 2026'!$A$3:$AR$2210,G$1,FALSE)</f>
        <v>Heat Pump Water Heaters</v>
      </c>
      <c r="H319">
        <f>VLOOKUP($A319,'UES Measure List Oct 2026'!$A$3:$AR$2210,H$1,FALSE)</f>
        <v>23489.731652231741</v>
      </c>
      <c r="I319">
        <f>VLOOKUP($A319,'UES Measure List Oct 2026'!$A$3:$AR$2210,I$1,FALSE)</f>
        <v>26128.227788825414</v>
      </c>
      <c r="J319">
        <f>VLOOKUP($A319,'UES Measure List Oct 2026'!$A$3:$AR$2210,J$1,FALSE)</f>
        <v>2915.31</v>
      </c>
      <c r="K319">
        <f>VLOOKUP($A319,'UES Measure List Oct 2026'!$A$3:$AR$2210,K$1,FALSE)</f>
        <v>13</v>
      </c>
      <c r="L319" t="s">
        <v>404</v>
      </c>
      <c r="M319">
        <f>INDEX('Results 2016$'!$B$3:$AT$352,MATCH(L319,'Results 2016$'!$A$3:$A$352,0),MATCH(K319,'Results 2016$'!$B$2:$AT$2,0))</f>
        <v>0.54157166160382919</v>
      </c>
    </row>
    <row r="320" spans="1:13" x14ac:dyDescent="0.25">
      <c r="A320" s="15" t="s">
        <v>1967</v>
      </c>
      <c r="B320" t="str">
        <f>VLOOKUP($A320,'UES Measure List Oct 2026'!$A$3:$AR$2210,B$1,FALSE)</f>
        <v>All Heating Zones</v>
      </c>
      <c r="C320" t="str">
        <f>VLOOKUP($A320,'UES Measure List Oct 2026'!$A$3:$AR$2210,C$1,FALSE)</f>
        <v>All Cooling Zones</v>
      </c>
      <c r="D320" t="str">
        <f>VLOOKUP($A320,'UES Measure List Oct 2026'!$A$3:$AR$2210,D$1,FALSE)</f>
        <v>Commercial</v>
      </c>
      <c r="E320" t="str">
        <f>VLOOKUP($A320,'UES Measure List Oct 2026'!$A$3:$AR$2210,E$1,FALSE)</f>
        <v>Water Heating</v>
      </c>
      <c r="F320" t="str">
        <f>VLOOKUP($A320,'UES Measure List Oct 2026'!$A$3:$AR$2210,F$1,FALSE)</f>
        <v>Water Heaters</v>
      </c>
      <c r="G320" t="str">
        <f>VLOOKUP($A320,'UES Measure List Oct 2026'!$A$3:$AR$2210,G$1,FALSE)</f>
        <v>Heat Pump Water Heaters</v>
      </c>
      <c r="H320">
        <f>VLOOKUP($A320,'UES Measure List Oct 2026'!$A$3:$AR$2210,H$1,FALSE)</f>
        <v>45221.349097823062</v>
      </c>
      <c r="I320">
        <f>VLOOKUP($A320,'UES Measure List Oct 2026'!$A$3:$AR$2210,I$1,FALSE)</f>
        <v>50305.651701589908</v>
      </c>
      <c r="J320">
        <f>VLOOKUP($A320,'UES Measure List Oct 2026'!$A$3:$AR$2210,J$1,FALSE)</f>
        <v>2915.31</v>
      </c>
      <c r="K320">
        <f>VLOOKUP($A320,'UES Measure List Oct 2026'!$A$3:$AR$2210,K$1,FALSE)</f>
        <v>13</v>
      </c>
      <c r="L320" t="s">
        <v>404</v>
      </c>
      <c r="M320">
        <f>INDEX('Results 2016$'!$B$3:$AT$352,MATCH(L320,'Results 2016$'!$A$3:$A$352,0),MATCH(K320,'Results 2016$'!$B$2:$AT$2,0))</f>
        <v>0.54157166160382919</v>
      </c>
    </row>
    <row r="321" spans="1:13" x14ac:dyDescent="0.25">
      <c r="A321" s="15" t="s">
        <v>1969</v>
      </c>
      <c r="B321" t="str">
        <f>VLOOKUP($A321,'UES Measure List Oct 2026'!$A$3:$AR$2210,B$1,FALSE)</f>
        <v>All Heating Zones</v>
      </c>
      <c r="C321" t="str">
        <f>VLOOKUP($A321,'UES Measure List Oct 2026'!$A$3:$AR$2210,C$1,FALSE)</f>
        <v>All Cooling Zones</v>
      </c>
      <c r="D321" t="str">
        <f>VLOOKUP($A321,'UES Measure List Oct 2026'!$A$3:$AR$2210,D$1,FALSE)</f>
        <v>Commercial</v>
      </c>
      <c r="E321" t="str">
        <f>VLOOKUP($A321,'UES Measure List Oct 2026'!$A$3:$AR$2210,E$1,FALSE)</f>
        <v>Water Heating</v>
      </c>
      <c r="F321" t="str">
        <f>VLOOKUP($A321,'UES Measure List Oct 2026'!$A$3:$AR$2210,F$1,FALSE)</f>
        <v>Water Heaters</v>
      </c>
      <c r="G321" t="str">
        <f>VLOOKUP($A321,'UES Measure List Oct 2026'!$A$3:$AR$2210,G$1,FALSE)</f>
        <v>Heat Pump Water Heaters</v>
      </c>
      <c r="H321">
        <f>VLOOKUP($A321,'UES Measure List Oct 2026'!$A$3:$AR$2210,H$1,FALSE)</f>
        <v>14177.722847123634</v>
      </c>
      <c r="I321">
        <f>VLOOKUP($A321,'UES Measure List Oct 2026'!$A$3:$AR$2210,I$1,FALSE)</f>
        <v>15751.753458701343</v>
      </c>
      <c r="J321">
        <f>VLOOKUP($A321,'UES Measure List Oct 2026'!$A$3:$AR$2210,J$1,FALSE)</f>
        <v>2915.31</v>
      </c>
      <c r="K321">
        <f>VLOOKUP($A321,'UES Measure List Oct 2026'!$A$3:$AR$2210,K$1,FALSE)</f>
        <v>13</v>
      </c>
      <c r="L321" t="s">
        <v>404</v>
      </c>
      <c r="M321">
        <f>INDEX('Results 2016$'!$B$3:$AT$352,MATCH(L321,'Results 2016$'!$A$3:$A$352,0),MATCH(K321,'Results 2016$'!$B$2:$AT$2,0))</f>
        <v>0.54157166160382919</v>
      </c>
    </row>
    <row r="322" spans="1:13" x14ac:dyDescent="0.25">
      <c r="A322" s="15" t="s">
        <v>1971</v>
      </c>
      <c r="B322" t="str">
        <f>VLOOKUP($A322,'UES Measure List Oct 2026'!$A$3:$AR$2210,B$1,FALSE)</f>
        <v>All Heating Zones</v>
      </c>
      <c r="C322" t="str">
        <f>VLOOKUP($A322,'UES Measure List Oct 2026'!$A$3:$AR$2210,C$1,FALSE)</f>
        <v>All Cooling Zones</v>
      </c>
      <c r="D322" t="str">
        <f>VLOOKUP($A322,'UES Measure List Oct 2026'!$A$3:$AR$2210,D$1,FALSE)</f>
        <v>Commercial</v>
      </c>
      <c r="E322" t="str">
        <f>VLOOKUP($A322,'UES Measure List Oct 2026'!$A$3:$AR$2210,E$1,FALSE)</f>
        <v>Water Heating</v>
      </c>
      <c r="F322" t="str">
        <f>VLOOKUP($A322,'UES Measure List Oct 2026'!$A$3:$AR$2210,F$1,FALSE)</f>
        <v>Water Heaters</v>
      </c>
      <c r="G322" t="str">
        <f>VLOOKUP($A322,'UES Measure List Oct 2026'!$A$3:$AR$2210,G$1,FALSE)</f>
        <v>Heat Pump Water Heaters</v>
      </c>
      <c r="H322">
        <f>VLOOKUP($A322,'UES Measure List Oct 2026'!$A$3:$AR$2210,H$1,FALSE)</f>
        <v>10572.582010233924</v>
      </c>
      <c r="I322">
        <f>VLOOKUP($A322,'UES Measure List Oct 2026'!$A$3:$AR$2210,I$1,FALSE)</f>
        <v>11753.353592708876</v>
      </c>
      <c r="J322">
        <f>VLOOKUP($A322,'UES Measure List Oct 2026'!$A$3:$AR$2210,J$1,FALSE)</f>
        <v>2915.31</v>
      </c>
      <c r="K322">
        <f>VLOOKUP($A322,'UES Measure List Oct 2026'!$A$3:$AR$2210,K$1,FALSE)</f>
        <v>13</v>
      </c>
      <c r="L322" t="s">
        <v>404</v>
      </c>
      <c r="M322">
        <f>INDEX('Results 2016$'!$B$3:$AT$352,MATCH(L322,'Results 2016$'!$A$3:$A$352,0),MATCH(K322,'Results 2016$'!$B$2:$AT$2,0))</f>
        <v>0.54157166160382919</v>
      </c>
    </row>
    <row r="323" spans="1:13" x14ac:dyDescent="0.25">
      <c r="A323" s="15" t="s">
        <v>1973</v>
      </c>
      <c r="B323" t="str">
        <f>VLOOKUP($A323,'UES Measure List Oct 2026'!$A$3:$AR$2210,B$1,FALSE)</f>
        <v>All Heating Zones</v>
      </c>
      <c r="C323" t="str">
        <f>VLOOKUP($A323,'UES Measure List Oct 2026'!$A$3:$AR$2210,C$1,FALSE)</f>
        <v>All Cooling Zones</v>
      </c>
      <c r="D323" t="str">
        <f>VLOOKUP($A323,'UES Measure List Oct 2026'!$A$3:$AR$2210,D$1,FALSE)</f>
        <v>Commercial</v>
      </c>
      <c r="E323" t="str">
        <f>VLOOKUP($A323,'UES Measure List Oct 2026'!$A$3:$AR$2210,E$1,FALSE)</f>
        <v>Water Heating</v>
      </c>
      <c r="F323" t="str">
        <f>VLOOKUP($A323,'UES Measure List Oct 2026'!$A$3:$AR$2210,F$1,FALSE)</f>
        <v>Water Heaters</v>
      </c>
      <c r="G323" t="str">
        <f>VLOOKUP($A323,'UES Measure List Oct 2026'!$A$3:$AR$2210,G$1,FALSE)</f>
        <v>Heat Pump Water Heaters</v>
      </c>
      <c r="H323">
        <f>VLOOKUP($A323,'UES Measure List Oct 2026'!$A$3:$AR$2210,H$1,FALSE)</f>
        <v>3977.9813823140944</v>
      </c>
      <c r="I323">
        <f>VLOOKUP($A323,'UES Measure List Oct 2026'!$A$3:$AR$2210,I$1,FALSE)</f>
        <v>4423.2941046868864</v>
      </c>
      <c r="J323">
        <f>VLOOKUP($A323,'UES Measure List Oct 2026'!$A$3:$AR$2210,J$1,FALSE)</f>
        <v>2915.31</v>
      </c>
      <c r="K323">
        <f>VLOOKUP($A323,'UES Measure List Oct 2026'!$A$3:$AR$2210,K$1,FALSE)</f>
        <v>13</v>
      </c>
      <c r="L323" t="s">
        <v>404</v>
      </c>
      <c r="M323">
        <f>INDEX('Results 2016$'!$B$3:$AT$352,MATCH(L323,'Results 2016$'!$A$3:$A$352,0),MATCH(K323,'Results 2016$'!$B$2:$AT$2,0))</f>
        <v>0.54157166160382919</v>
      </c>
    </row>
    <row r="324" spans="1:13" x14ac:dyDescent="0.25">
      <c r="A324" s="15" t="s">
        <v>1976</v>
      </c>
      <c r="B324" t="str">
        <f>VLOOKUP($A324,'UES Measure List Oct 2026'!$A$3:$AR$2210,B$1,FALSE)</f>
        <v>All Heating Zones</v>
      </c>
      <c r="C324" t="str">
        <f>VLOOKUP($A324,'UES Measure List Oct 2026'!$A$3:$AR$2210,C$1,FALSE)</f>
        <v>All Cooling Zones</v>
      </c>
      <c r="D324" t="str">
        <f>VLOOKUP($A324,'UES Measure List Oct 2026'!$A$3:$AR$2210,D$1,FALSE)</f>
        <v>Commercial</v>
      </c>
      <c r="E324" t="str">
        <f>VLOOKUP($A324,'UES Measure List Oct 2026'!$A$3:$AR$2210,E$1,FALSE)</f>
        <v>Water Heating</v>
      </c>
      <c r="F324" t="str">
        <f>VLOOKUP($A324,'UES Measure List Oct 2026'!$A$3:$AR$2210,F$1,FALSE)</f>
        <v>Water Heaters</v>
      </c>
      <c r="G324" t="str">
        <f>VLOOKUP($A324,'UES Measure List Oct 2026'!$A$3:$AR$2210,G$1,FALSE)</f>
        <v>Heat Pump Water Heaters</v>
      </c>
      <c r="H324">
        <f>VLOOKUP($A324,'UES Measure List Oct 2026'!$A$3:$AR$2210,H$1,FALSE)</f>
        <v>3977.9813823140944</v>
      </c>
      <c r="I324">
        <f>VLOOKUP($A324,'UES Measure List Oct 2026'!$A$3:$AR$2210,I$1,FALSE)</f>
        <v>4423.2941046868864</v>
      </c>
      <c r="J324">
        <f>VLOOKUP($A324,'UES Measure List Oct 2026'!$A$3:$AR$2210,J$1,FALSE)</f>
        <v>2915.31</v>
      </c>
      <c r="K324">
        <f>VLOOKUP($A324,'UES Measure List Oct 2026'!$A$3:$AR$2210,K$1,FALSE)</f>
        <v>13</v>
      </c>
      <c r="L324" t="s">
        <v>404</v>
      </c>
      <c r="M324">
        <f>INDEX('Results 2016$'!$B$3:$AT$352,MATCH(L324,'Results 2016$'!$A$3:$A$352,0),MATCH(K324,'Results 2016$'!$B$2:$AT$2,0))</f>
        <v>0.54157166160382919</v>
      </c>
    </row>
    <row r="325" spans="1:13" x14ac:dyDescent="0.25">
      <c r="A325" s="15" t="s">
        <v>1978</v>
      </c>
      <c r="B325" t="str">
        <f>VLOOKUP($A325,'UES Measure List Oct 2026'!$A$3:$AR$2210,B$1,FALSE)</f>
        <v>All Heating Zones</v>
      </c>
      <c r="C325" t="str">
        <f>VLOOKUP($A325,'UES Measure List Oct 2026'!$A$3:$AR$2210,C$1,FALSE)</f>
        <v>All Cooling Zones</v>
      </c>
      <c r="D325" t="str">
        <f>VLOOKUP($A325,'UES Measure List Oct 2026'!$A$3:$AR$2210,D$1,FALSE)</f>
        <v>Commercial</v>
      </c>
      <c r="E325" t="str">
        <f>VLOOKUP($A325,'UES Measure List Oct 2026'!$A$3:$AR$2210,E$1,FALSE)</f>
        <v>Water Heating</v>
      </c>
      <c r="F325" t="str">
        <f>VLOOKUP($A325,'UES Measure List Oct 2026'!$A$3:$AR$2210,F$1,FALSE)</f>
        <v>Water Heaters</v>
      </c>
      <c r="G325" t="str">
        <f>VLOOKUP($A325,'UES Measure List Oct 2026'!$A$3:$AR$2210,G$1,FALSE)</f>
        <v>Heat Pump Water Heaters</v>
      </c>
      <c r="H325">
        <f>VLOOKUP($A325,'UES Measure List Oct 2026'!$A$3:$AR$2210,H$1,FALSE)</f>
        <v>9339.3552643514649</v>
      </c>
      <c r="I325">
        <f>VLOOKUP($A325,'UES Measure List Oct 2026'!$A$3:$AR$2210,I$1,FALSE)</f>
        <v>10376.223542635735</v>
      </c>
      <c r="J325">
        <f>VLOOKUP($A325,'UES Measure List Oct 2026'!$A$3:$AR$2210,J$1,FALSE)</f>
        <v>2915.31</v>
      </c>
      <c r="K325">
        <f>VLOOKUP($A325,'UES Measure List Oct 2026'!$A$3:$AR$2210,K$1,FALSE)</f>
        <v>13</v>
      </c>
      <c r="L325" t="s">
        <v>404</v>
      </c>
      <c r="M325">
        <f>INDEX('Results 2016$'!$B$3:$AT$352,MATCH(L325,'Results 2016$'!$A$3:$A$352,0),MATCH(K325,'Results 2016$'!$B$2:$AT$2,0))</f>
        <v>0.54157166160382919</v>
      </c>
    </row>
    <row r="326" spans="1:13" x14ac:dyDescent="0.25">
      <c r="A326" s="15" t="s">
        <v>1980</v>
      </c>
      <c r="B326" t="str">
        <f>VLOOKUP($A326,'UES Measure List Oct 2026'!$A$3:$AR$2210,B$1,FALSE)</f>
        <v>All Heating Zones</v>
      </c>
      <c r="C326" t="str">
        <f>VLOOKUP($A326,'UES Measure List Oct 2026'!$A$3:$AR$2210,C$1,FALSE)</f>
        <v>All Cooling Zones</v>
      </c>
      <c r="D326" t="str">
        <f>VLOOKUP($A326,'UES Measure List Oct 2026'!$A$3:$AR$2210,D$1,FALSE)</f>
        <v>Commercial</v>
      </c>
      <c r="E326" t="str">
        <f>VLOOKUP($A326,'UES Measure List Oct 2026'!$A$3:$AR$2210,E$1,FALSE)</f>
        <v>Water Heating</v>
      </c>
      <c r="F326" t="str">
        <f>VLOOKUP($A326,'UES Measure List Oct 2026'!$A$3:$AR$2210,F$1,FALSE)</f>
        <v>Water Heaters</v>
      </c>
      <c r="G326" t="str">
        <f>VLOOKUP($A326,'UES Measure List Oct 2026'!$A$3:$AR$2210,G$1,FALSE)</f>
        <v>Heat Pump Water Heaters</v>
      </c>
      <c r="H326">
        <f>VLOOKUP($A326,'UES Measure List Oct 2026'!$A$3:$AR$2210,H$1,FALSE)</f>
        <v>29677.050146066693</v>
      </c>
      <c r="I326">
        <f>VLOOKUP($A326,'UES Measure List Oct 2026'!$A$3:$AR$2210,I$1,FALSE)</f>
        <v>33039.063549814244</v>
      </c>
      <c r="J326">
        <f>VLOOKUP($A326,'UES Measure List Oct 2026'!$A$3:$AR$2210,J$1,FALSE)</f>
        <v>2915.31</v>
      </c>
      <c r="K326">
        <f>VLOOKUP($A326,'UES Measure List Oct 2026'!$A$3:$AR$2210,K$1,FALSE)</f>
        <v>13</v>
      </c>
      <c r="L326" t="s">
        <v>404</v>
      </c>
      <c r="M326">
        <f>INDEX('Results 2016$'!$B$3:$AT$352,MATCH(L326,'Results 2016$'!$A$3:$A$352,0),MATCH(K326,'Results 2016$'!$B$2:$AT$2,0))</f>
        <v>0.54157166160382919</v>
      </c>
    </row>
    <row r="327" spans="1:13" x14ac:dyDescent="0.25">
      <c r="A327" s="15" t="s">
        <v>1982</v>
      </c>
      <c r="B327" t="str">
        <f>VLOOKUP($A327,'UES Measure List Oct 2026'!$A$3:$AR$2210,B$1,FALSE)</f>
        <v>All Heating Zones</v>
      </c>
      <c r="C327" t="str">
        <f>VLOOKUP($A327,'UES Measure List Oct 2026'!$A$3:$AR$2210,C$1,FALSE)</f>
        <v>All Cooling Zones</v>
      </c>
      <c r="D327" t="str">
        <f>VLOOKUP($A327,'UES Measure List Oct 2026'!$A$3:$AR$2210,D$1,FALSE)</f>
        <v>Commercial</v>
      </c>
      <c r="E327" t="str">
        <f>VLOOKUP($A327,'UES Measure List Oct 2026'!$A$3:$AR$2210,E$1,FALSE)</f>
        <v>Water Heating</v>
      </c>
      <c r="F327" t="str">
        <f>VLOOKUP($A327,'UES Measure List Oct 2026'!$A$3:$AR$2210,F$1,FALSE)</f>
        <v>Water Heaters</v>
      </c>
      <c r="G327" t="str">
        <f>VLOOKUP($A327,'UES Measure List Oct 2026'!$A$3:$AR$2210,G$1,FALSE)</f>
        <v>Heat Pump Water Heaters</v>
      </c>
      <c r="H327">
        <f>VLOOKUP($A327,'UES Measure List Oct 2026'!$A$3:$AR$2210,H$1,FALSE)</f>
        <v>825.74917310429851</v>
      </c>
      <c r="I327">
        <f>VLOOKUP($A327,'UES Measure List Oct 2026'!$A$3:$AR$2210,I$1,FALSE)</f>
        <v>920.25187916063294</v>
      </c>
      <c r="J327">
        <f>VLOOKUP($A327,'UES Measure List Oct 2026'!$A$3:$AR$2210,J$1,FALSE)</f>
        <v>2915.31</v>
      </c>
      <c r="K327">
        <f>VLOOKUP($A327,'UES Measure List Oct 2026'!$A$3:$AR$2210,K$1,FALSE)</f>
        <v>13</v>
      </c>
      <c r="L327" t="s">
        <v>404</v>
      </c>
      <c r="M327">
        <f>INDEX('Results 2016$'!$B$3:$AT$352,MATCH(L327,'Results 2016$'!$A$3:$A$352,0),MATCH(K327,'Results 2016$'!$B$2:$AT$2,0))</f>
        <v>0.54157166160382919</v>
      </c>
    </row>
    <row r="328" spans="1:13" x14ac:dyDescent="0.25">
      <c r="A328" s="15" t="s">
        <v>1985</v>
      </c>
      <c r="B328" t="str">
        <f>VLOOKUP($A328,'UES Measure List Oct 2026'!$A$3:$AR$2210,B$1,FALSE)</f>
        <v>All Heating Zones</v>
      </c>
      <c r="C328" t="str">
        <f>VLOOKUP($A328,'UES Measure List Oct 2026'!$A$3:$AR$2210,C$1,FALSE)</f>
        <v>All Cooling Zones</v>
      </c>
      <c r="D328" t="str">
        <f>VLOOKUP($A328,'UES Measure List Oct 2026'!$A$3:$AR$2210,D$1,FALSE)</f>
        <v>Commercial</v>
      </c>
      <c r="E328" t="str">
        <f>VLOOKUP($A328,'UES Measure List Oct 2026'!$A$3:$AR$2210,E$1,FALSE)</f>
        <v>Water Heating</v>
      </c>
      <c r="F328" t="str">
        <f>VLOOKUP($A328,'UES Measure List Oct 2026'!$A$3:$AR$2210,F$1,FALSE)</f>
        <v>Water Heaters</v>
      </c>
      <c r="G328" t="str">
        <f>VLOOKUP($A328,'UES Measure List Oct 2026'!$A$3:$AR$2210,G$1,FALSE)</f>
        <v>Heat Pump Water Heaters</v>
      </c>
      <c r="H328">
        <f>VLOOKUP($A328,'UES Measure List Oct 2026'!$A$3:$AR$2210,H$1,FALSE)</f>
        <v>10573.254415365776</v>
      </c>
      <c r="I328">
        <f>VLOOKUP($A328,'UES Measure List Oct 2026'!$A$3:$AR$2210,I$1,FALSE)</f>
        <v>11786.733051109841</v>
      </c>
      <c r="J328">
        <f>VLOOKUP($A328,'UES Measure List Oct 2026'!$A$3:$AR$2210,J$1,FALSE)</f>
        <v>2915.31</v>
      </c>
      <c r="K328">
        <f>VLOOKUP($A328,'UES Measure List Oct 2026'!$A$3:$AR$2210,K$1,FALSE)</f>
        <v>13</v>
      </c>
      <c r="L328" t="s">
        <v>404</v>
      </c>
      <c r="M328">
        <f>INDEX('Results 2016$'!$B$3:$AT$352,MATCH(L328,'Results 2016$'!$A$3:$A$352,0),MATCH(K328,'Results 2016$'!$B$2:$AT$2,0))</f>
        <v>0.54157166160382919</v>
      </c>
    </row>
    <row r="329" spans="1:13" x14ac:dyDescent="0.25">
      <c r="A329" s="15" t="s">
        <v>1988</v>
      </c>
      <c r="B329" t="str">
        <f>VLOOKUP($A329,'UES Measure List Oct 2026'!$A$3:$AR$2210,B$1,FALSE)</f>
        <v>All Heating Zones</v>
      </c>
      <c r="C329" t="str">
        <f>VLOOKUP($A329,'UES Measure List Oct 2026'!$A$3:$AR$2210,C$1,FALSE)</f>
        <v>All Cooling Zones</v>
      </c>
      <c r="D329" t="str">
        <f>VLOOKUP($A329,'UES Measure List Oct 2026'!$A$3:$AR$2210,D$1,FALSE)</f>
        <v>Commercial</v>
      </c>
      <c r="E329" t="str">
        <f>VLOOKUP($A329,'UES Measure List Oct 2026'!$A$3:$AR$2210,E$1,FALSE)</f>
        <v>Water Heating</v>
      </c>
      <c r="F329" t="str">
        <f>VLOOKUP($A329,'UES Measure List Oct 2026'!$A$3:$AR$2210,F$1,FALSE)</f>
        <v>Water Heaters</v>
      </c>
      <c r="G329" t="str">
        <f>VLOOKUP($A329,'UES Measure List Oct 2026'!$A$3:$AR$2210,G$1,FALSE)</f>
        <v>Heat Pump Water Heaters</v>
      </c>
      <c r="H329">
        <f>VLOOKUP($A329,'UES Measure List Oct 2026'!$A$3:$AR$2210,H$1,FALSE)</f>
        <v>2065.7143092310093</v>
      </c>
      <c r="I329">
        <f>VLOOKUP($A329,'UES Measure List Oct 2026'!$A$3:$AR$2210,I$1,FALSE)</f>
        <v>2296.5911634927756</v>
      </c>
      <c r="J329">
        <f>VLOOKUP($A329,'UES Measure List Oct 2026'!$A$3:$AR$2210,J$1,FALSE)</f>
        <v>2915.31</v>
      </c>
      <c r="K329">
        <f>VLOOKUP($A329,'UES Measure List Oct 2026'!$A$3:$AR$2210,K$1,FALSE)</f>
        <v>13</v>
      </c>
      <c r="L329" t="s">
        <v>404</v>
      </c>
      <c r="M329">
        <f>INDEX('Results 2016$'!$B$3:$AT$352,MATCH(L329,'Results 2016$'!$A$3:$A$352,0),MATCH(K329,'Results 2016$'!$B$2:$AT$2,0))</f>
        <v>0.54157166160382919</v>
      </c>
    </row>
    <row r="330" spans="1:13" x14ac:dyDescent="0.25">
      <c r="A330" s="15" t="s">
        <v>1990</v>
      </c>
      <c r="B330" t="str">
        <f>VLOOKUP($A330,'UES Measure List Oct 2026'!$A$3:$AR$2210,B$1,FALSE)</f>
        <v>All Heating Zones</v>
      </c>
      <c r="C330" t="str">
        <f>VLOOKUP($A330,'UES Measure List Oct 2026'!$A$3:$AR$2210,C$1,FALSE)</f>
        <v>All Cooling Zones</v>
      </c>
      <c r="D330" t="str">
        <f>VLOOKUP($A330,'UES Measure List Oct 2026'!$A$3:$AR$2210,D$1,FALSE)</f>
        <v>Commercial</v>
      </c>
      <c r="E330" t="str">
        <f>VLOOKUP($A330,'UES Measure List Oct 2026'!$A$3:$AR$2210,E$1,FALSE)</f>
        <v>Water Heating</v>
      </c>
      <c r="F330" t="str">
        <f>VLOOKUP($A330,'UES Measure List Oct 2026'!$A$3:$AR$2210,F$1,FALSE)</f>
        <v>Water Heaters</v>
      </c>
      <c r="G330" t="str">
        <f>VLOOKUP($A330,'UES Measure List Oct 2026'!$A$3:$AR$2210,G$1,FALSE)</f>
        <v>Heat Pump Water Heaters</v>
      </c>
      <c r="H330">
        <f>VLOOKUP($A330,'UES Measure List Oct 2026'!$A$3:$AR$2210,H$1,FALSE)</f>
        <v>3019.2148725678912</v>
      </c>
      <c r="I330">
        <f>VLOOKUP($A330,'UES Measure List Oct 2026'!$A$3:$AR$2210,I$1,FALSE)</f>
        <v>3357.8283386014086</v>
      </c>
      <c r="J330">
        <f>VLOOKUP($A330,'UES Measure List Oct 2026'!$A$3:$AR$2210,J$1,FALSE)</f>
        <v>624.17797852959268</v>
      </c>
      <c r="K330">
        <f>VLOOKUP($A330,'UES Measure List Oct 2026'!$A$3:$AR$2210,K$1,FALSE)</f>
        <v>18</v>
      </c>
      <c r="L330" t="s">
        <v>404</v>
      </c>
      <c r="M330">
        <f>INDEX('Results 2016$'!$B$3:$AT$352,MATCH(L330,'Results 2016$'!$A$3:$A$352,0),MATCH(K330,'Results 2016$'!$B$2:$AT$2,0))</f>
        <v>0.67356450849809257</v>
      </c>
    </row>
    <row r="331" spans="1:13" x14ac:dyDescent="0.25">
      <c r="A331" s="15" t="s">
        <v>1993</v>
      </c>
      <c r="B331" t="str">
        <f>VLOOKUP($A331,'UES Measure List Oct 2026'!$A$3:$AR$2210,B$1,FALSE)</f>
        <v>All Heating Zones</v>
      </c>
      <c r="C331" t="str">
        <f>VLOOKUP($A331,'UES Measure List Oct 2026'!$A$3:$AR$2210,C$1,FALSE)</f>
        <v>All Cooling Zones</v>
      </c>
      <c r="D331" t="str">
        <f>VLOOKUP($A331,'UES Measure List Oct 2026'!$A$3:$AR$2210,D$1,FALSE)</f>
        <v>Commercial</v>
      </c>
      <c r="E331" t="str">
        <f>VLOOKUP($A331,'UES Measure List Oct 2026'!$A$3:$AR$2210,E$1,FALSE)</f>
        <v>Water Heating</v>
      </c>
      <c r="F331" t="str">
        <f>VLOOKUP($A331,'UES Measure List Oct 2026'!$A$3:$AR$2210,F$1,FALSE)</f>
        <v>Water Heaters</v>
      </c>
      <c r="G331" t="str">
        <f>VLOOKUP($A331,'UES Measure List Oct 2026'!$A$3:$AR$2210,G$1,FALSE)</f>
        <v>Heat Pump Water Heaters</v>
      </c>
      <c r="H331">
        <f>VLOOKUP($A331,'UES Measure List Oct 2026'!$A$3:$AR$2210,H$1,FALSE)</f>
        <v>877.95072577904659</v>
      </c>
      <c r="I331">
        <f>VLOOKUP($A331,'UES Measure List Oct 2026'!$A$3:$AR$2210,I$1,FALSE)</f>
        <v>976.41537662711244</v>
      </c>
      <c r="J331">
        <f>VLOOKUP($A331,'UES Measure List Oct 2026'!$A$3:$AR$2210,J$1,FALSE)</f>
        <v>757.36</v>
      </c>
      <c r="K331">
        <f>VLOOKUP($A331,'UES Measure List Oct 2026'!$A$3:$AR$2210,K$1,FALSE)</f>
        <v>18</v>
      </c>
      <c r="L331" t="s">
        <v>404</v>
      </c>
      <c r="M331">
        <f>INDEX('Results 2016$'!$B$3:$AT$352,MATCH(L331,'Results 2016$'!$A$3:$A$352,0),MATCH(K331,'Results 2016$'!$B$2:$AT$2,0))</f>
        <v>0.67356450849809257</v>
      </c>
    </row>
    <row r="332" spans="1:13" x14ac:dyDescent="0.25">
      <c r="A332" s="15" t="s">
        <v>1995</v>
      </c>
      <c r="B332" t="str">
        <f>VLOOKUP($A332,'UES Measure List Oct 2026'!$A$3:$AR$2210,B$1,FALSE)</f>
        <v>All Heating Zones</v>
      </c>
      <c r="C332" t="str">
        <f>VLOOKUP($A332,'UES Measure List Oct 2026'!$A$3:$AR$2210,C$1,FALSE)</f>
        <v>All Cooling Zones</v>
      </c>
      <c r="D332" t="str">
        <f>VLOOKUP($A332,'UES Measure List Oct 2026'!$A$3:$AR$2210,D$1,FALSE)</f>
        <v>Commercial</v>
      </c>
      <c r="E332" t="str">
        <f>VLOOKUP($A332,'UES Measure List Oct 2026'!$A$3:$AR$2210,E$1,FALSE)</f>
        <v>Water Heating</v>
      </c>
      <c r="F332" t="str">
        <f>VLOOKUP($A332,'UES Measure List Oct 2026'!$A$3:$AR$2210,F$1,FALSE)</f>
        <v>Water Heaters</v>
      </c>
      <c r="G332" t="str">
        <f>VLOOKUP($A332,'UES Measure List Oct 2026'!$A$3:$AR$2210,G$1,FALSE)</f>
        <v>Heat Pump Water Heaters</v>
      </c>
      <c r="H332">
        <f>VLOOKUP($A332,'UES Measure List Oct 2026'!$A$3:$AR$2210,H$1,FALSE)</f>
        <v>1745.8847531545782</v>
      </c>
      <c r="I332">
        <f>VLOOKUP($A332,'UES Measure List Oct 2026'!$A$3:$AR$2210,I$1,FALSE)</f>
        <v>1941.6906538647636</v>
      </c>
      <c r="J332">
        <f>VLOOKUP($A332,'UES Measure List Oct 2026'!$A$3:$AR$2210,J$1,FALSE)</f>
        <v>719.08</v>
      </c>
      <c r="K332">
        <f>VLOOKUP($A332,'UES Measure List Oct 2026'!$A$3:$AR$2210,K$1,FALSE)</f>
        <v>18</v>
      </c>
      <c r="L332" t="s">
        <v>404</v>
      </c>
      <c r="M332">
        <f>INDEX('Results 2016$'!$B$3:$AT$352,MATCH(L332,'Results 2016$'!$A$3:$A$352,0),MATCH(K332,'Results 2016$'!$B$2:$AT$2,0))</f>
        <v>0.67356450849809257</v>
      </c>
    </row>
    <row r="333" spans="1:13" x14ac:dyDescent="0.25">
      <c r="A333" s="15" t="s">
        <v>1997</v>
      </c>
      <c r="B333" t="str">
        <f>VLOOKUP($A333,'UES Measure List Oct 2026'!$A$3:$AR$2210,B$1,FALSE)</f>
        <v>All Heating Zones</v>
      </c>
      <c r="C333" t="str">
        <f>VLOOKUP($A333,'UES Measure List Oct 2026'!$A$3:$AR$2210,C$1,FALSE)</f>
        <v>All Cooling Zones</v>
      </c>
      <c r="D333" t="str">
        <f>VLOOKUP($A333,'UES Measure List Oct 2026'!$A$3:$AR$2210,D$1,FALSE)</f>
        <v>Industrial</v>
      </c>
      <c r="E333" t="str">
        <f>VLOOKUP($A333,'UES Measure List Oct 2026'!$A$3:$AR$2210,E$1,FALSE)</f>
        <v>Motors/Drives</v>
      </c>
      <c r="F333" t="str">
        <f>VLOOKUP($A333,'UES Measure List Oct 2026'!$A$3:$AR$2210,F$1,FALSE)</f>
        <v>Motors/Drives Controls</v>
      </c>
      <c r="G333" t="str">
        <f>VLOOKUP($A333,'UES Measure List Oct 2026'!$A$3:$AR$2210,G$1,FALSE)</f>
        <v>Motors/Drives Control Improvements (VFD)</v>
      </c>
      <c r="H333">
        <f>VLOOKUP($A333,'UES Measure List Oct 2026'!$A$3:$AR$2210,H$1,FALSE)</f>
        <v>815</v>
      </c>
      <c r="I333">
        <f>VLOOKUP($A333,'UES Measure List Oct 2026'!$A$3:$AR$2210,I$1,FALSE)</f>
        <v>903.19836493579601</v>
      </c>
      <c r="J333">
        <f>VLOOKUP($A333,'UES Measure List Oct 2026'!$A$3:$AR$2210,J$1,FALSE)</f>
        <v>445.07990611292399</v>
      </c>
      <c r="K333">
        <f>VLOOKUP($A333,'UES Measure List Oct 2026'!$A$3:$AR$2210,K$1,FALSE)</f>
        <v>10</v>
      </c>
      <c r="L333" t="s">
        <v>31</v>
      </c>
      <c r="M333">
        <f>INDEX('Results 2016$'!$B$3:$AT$352,MATCH(L333,'Results 2016$'!$A$3:$A$352,0),MATCH(K333,'Results 2016$'!$B$2:$AT$2,0))</f>
        <v>0.45890207746534312</v>
      </c>
    </row>
    <row r="334" spans="1:13" x14ac:dyDescent="0.25">
      <c r="A334" s="15" t="s">
        <v>2000</v>
      </c>
      <c r="B334" t="str">
        <f>VLOOKUP($A334,'UES Measure List Oct 2026'!$A$3:$AR$2210,B$1,FALSE)</f>
        <v>All Heating Zones</v>
      </c>
      <c r="C334" t="str">
        <f>VLOOKUP($A334,'UES Measure List Oct 2026'!$A$3:$AR$2210,C$1,FALSE)</f>
        <v>All Cooling Zones</v>
      </c>
      <c r="D334" t="str">
        <f>VLOOKUP($A334,'UES Measure List Oct 2026'!$A$3:$AR$2210,D$1,FALSE)</f>
        <v>Industrial</v>
      </c>
      <c r="E334" t="str">
        <f>VLOOKUP($A334,'UES Measure List Oct 2026'!$A$3:$AR$2210,E$1,FALSE)</f>
        <v>Motors/Drives</v>
      </c>
      <c r="F334" t="str">
        <f>VLOOKUP($A334,'UES Measure List Oct 2026'!$A$3:$AR$2210,F$1,FALSE)</f>
        <v>Motors/Drives Controls</v>
      </c>
      <c r="G334" t="str">
        <f>VLOOKUP($A334,'UES Measure List Oct 2026'!$A$3:$AR$2210,G$1,FALSE)</f>
        <v>Motors/Drives Control Improvements (VFD)</v>
      </c>
      <c r="H334">
        <f>VLOOKUP($A334,'UES Measure List Oct 2026'!$A$3:$AR$2210,H$1,FALSE)</f>
        <v>815</v>
      </c>
      <c r="I334">
        <f>VLOOKUP($A334,'UES Measure List Oct 2026'!$A$3:$AR$2210,I$1,FALSE)</f>
        <v>903.19836493579601</v>
      </c>
      <c r="J334">
        <f>VLOOKUP($A334,'UES Measure List Oct 2026'!$A$3:$AR$2210,J$1,FALSE)</f>
        <v>111.269976528231</v>
      </c>
      <c r="K334">
        <f>VLOOKUP($A334,'UES Measure List Oct 2026'!$A$3:$AR$2210,K$1,FALSE)</f>
        <v>10</v>
      </c>
      <c r="L334" t="s">
        <v>31</v>
      </c>
      <c r="M334">
        <f>INDEX('Results 2016$'!$B$3:$AT$352,MATCH(L334,'Results 2016$'!$A$3:$A$352,0),MATCH(K334,'Results 2016$'!$B$2:$AT$2,0))</f>
        <v>0.45890207746534312</v>
      </c>
    </row>
    <row r="335" spans="1:13" x14ac:dyDescent="0.25">
      <c r="A335" s="16" t="s">
        <v>2001</v>
      </c>
      <c r="B335" t="str">
        <f>VLOOKUP($A335,'UES Measure List Oct 2026'!$A$3:$AR$2210,B$1,FALSE)</f>
        <v>All Heating Zones</v>
      </c>
      <c r="C335" t="str">
        <f>VLOOKUP($A335,'UES Measure List Oct 2026'!$A$3:$AR$2210,C$1,FALSE)</f>
        <v>All Cooling Zones</v>
      </c>
      <c r="D335" t="str">
        <f>VLOOKUP($A335,'UES Measure List Oct 2026'!$A$3:$AR$2210,D$1,FALSE)</f>
        <v>Industrial</v>
      </c>
      <c r="E335" t="str">
        <f>VLOOKUP($A335,'UES Measure List Oct 2026'!$A$3:$AR$2210,E$1,FALSE)</f>
        <v>Motors/Drives</v>
      </c>
      <c r="F335" t="str">
        <f>VLOOKUP($A335,'UES Measure List Oct 2026'!$A$3:$AR$2210,F$1,FALSE)</f>
        <v>Motors/Drives Controls</v>
      </c>
      <c r="G335" t="str">
        <f>VLOOKUP($A335,'UES Measure List Oct 2026'!$A$3:$AR$2210,G$1,FALSE)</f>
        <v>Motors/Drives Control Improvements (VFD)</v>
      </c>
      <c r="H335">
        <f>VLOOKUP($A335,'UES Measure List Oct 2026'!$A$3:$AR$2210,H$1,FALSE)</f>
        <v>1192.7</v>
      </c>
      <c r="I335">
        <f>VLOOKUP($A335,'UES Measure List Oct 2026'!$A$3:$AR$2210,I$1,FALSE)</f>
        <v>1330.8018259301557</v>
      </c>
      <c r="J335">
        <f>VLOOKUP($A335,'UES Measure List Oct 2026'!$A$3:$AR$2210,J$1,FALSE)</f>
        <v>369.61</v>
      </c>
      <c r="K335">
        <f>VLOOKUP($A335,'UES Measure List Oct 2026'!$A$3:$AR$2210,K$1,FALSE)</f>
        <v>10</v>
      </c>
      <c r="L335" t="s">
        <v>31</v>
      </c>
      <c r="M335">
        <f>INDEX('Results 2016$'!$B$3:$AT$352,MATCH(L335,'Results 2016$'!$A$3:$A$352,0),MATCH(K335,'Results 2016$'!$B$2:$AT$2,0))</f>
        <v>0.45890207746534312</v>
      </c>
    </row>
    <row r="336" spans="1:13" x14ac:dyDescent="0.25">
      <c r="A336" s="15" t="s">
        <v>2007</v>
      </c>
      <c r="B336" t="str">
        <f>VLOOKUP($A336,'UES Measure List Oct 2026'!$A$3:$AR$2210,B$1,FALSE)</f>
        <v>All Heating Zones</v>
      </c>
      <c r="C336" t="str">
        <f>VLOOKUP($A336,'UES Measure List Oct 2026'!$A$3:$AR$2210,C$1,FALSE)</f>
        <v>All Cooling Zones</v>
      </c>
      <c r="D336" t="str">
        <f>VLOOKUP($A336,'UES Measure List Oct 2026'!$A$3:$AR$2210,D$1,FALSE)</f>
        <v>Industrial</v>
      </c>
      <c r="E336" t="str">
        <f>VLOOKUP($A336,'UES Measure List Oct 2026'!$A$3:$AR$2210,E$1,FALSE)</f>
        <v>Process Loads</v>
      </c>
      <c r="F336" t="str">
        <f>VLOOKUP($A336,'UES Measure List Oct 2026'!$A$3:$AR$2210,F$1,FALSE)</f>
        <v>Process Loads System Improvements</v>
      </c>
      <c r="G336" t="str">
        <f>VLOOKUP($A336,'UES Measure List Oct 2026'!$A$3:$AR$2210,G$1,FALSE)</f>
        <v>Interactive Process Loads System Improvements</v>
      </c>
      <c r="H336">
        <f>VLOOKUP($A336,'UES Measure List Oct 2026'!$A$3:$AR$2210,H$1,FALSE)</f>
        <v>1271.9376792916121</v>
      </c>
      <c r="I336">
        <f>VLOOKUP($A336,'UES Measure List Oct 2026'!$A$3:$AR$2210,I$1,FALSE)</f>
        <v>1409.9751905578639</v>
      </c>
      <c r="J336">
        <f>VLOOKUP($A336,'UES Measure List Oct 2026'!$A$3:$AR$2210,J$1,FALSE)</f>
        <v>795.82382628292373</v>
      </c>
      <c r="K336">
        <f>VLOOKUP($A336,'UES Measure List Oct 2026'!$A$3:$AR$2210,K$1,FALSE)</f>
        <v>15</v>
      </c>
      <c r="L336" t="s">
        <v>4909</v>
      </c>
      <c r="M336">
        <f>INDEX('Results 2016$'!$B$3:$AT$352,MATCH(L336,'Results 2016$'!$A$3:$A$352,0),MATCH(K336,'Results 2016$'!$B$2:$AT$2,0))</f>
        <v>0.81846903994678355</v>
      </c>
    </row>
    <row r="337" spans="1:13" x14ac:dyDescent="0.25">
      <c r="A337" s="15" t="s">
        <v>2008</v>
      </c>
      <c r="B337" t="str">
        <f>VLOOKUP($A337,'UES Measure List Oct 2026'!$A$3:$AR$2210,B$1,FALSE)</f>
        <v>All Heating Zones</v>
      </c>
      <c r="C337" t="str">
        <f>VLOOKUP($A337,'UES Measure List Oct 2026'!$A$3:$AR$2210,C$1,FALSE)</f>
        <v>All Cooling Zones</v>
      </c>
      <c r="D337" t="str">
        <f>VLOOKUP($A337,'UES Measure List Oct 2026'!$A$3:$AR$2210,D$1,FALSE)</f>
        <v>Industrial</v>
      </c>
      <c r="E337" t="str">
        <f>VLOOKUP($A337,'UES Measure List Oct 2026'!$A$3:$AR$2210,E$1,FALSE)</f>
        <v>Process Loads</v>
      </c>
      <c r="F337" t="str">
        <f>VLOOKUP($A337,'UES Measure List Oct 2026'!$A$3:$AR$2210,F$1,FALSE)</f>
        <v>Process Loads System Improvements</v>
      </c>
      <c r="G337" t="str">
        <f>VLOOKUP($A337,'UES Measure List Oct 2026'!$A$3:$AR$2210,G$1,FALSE)</f>
        <v>Interactive Process Loads System Improvements</v>
      </c>
      <c r="H337">
        <f>VLOOKUP($A337,'UES Measure List Oct 2026'!$A$3:$AR$2210,H$1,FALSE)</f>
        <v>3655.6847115181695</v>
      </c>
      <c r="I337">
        <f>VLOOKUP($A337,'UES Measure List Oct 2026'!$A$3:$AR$2210,I$1,FALSE)</f>
        <v>4052.4192589474869</v>
      </c>
      <c r="J337">
        <f>VLOOKUP($A337,'UES Measure List Oct 2026'!$A$3:$AR$2210,J$1,FALSE)</f>
        <v>1400.4898594678336</v>
      </c>
      <c r="K337">
        <f>VLOOKUP($A337,'UES Measure List Oct 2026'!$A$3:$AR$2210,K$1,FALSE)</f>
        <v>15</v>
      </c>
      <c r="L337" t="s">
        <v>4909</v>
      </c>
      <c r="M337">
        <f>INDEX('Results 2016$'!$B$3:$AT$352,MATCH(L337,'Results 2016$'!$A$3:$A$352,0),MATCH(K337,'Results 2016$'!$B$2:$AT$2,0))</f>
        <v>0.81846903994678355</v>
      </c>
    </row>
    <row r="338" spans="1:13" x14ac:dyDescent="0.25">
      <c r="A338" s="15" t="s">
        <v>2009</v>
      </c>
      <c r="B338" t="str">
        <f>VLOOKUP($A338,'UES Measure List Oct 2026'!$A$3:$AR$2210,B$1,FALSE)</f>
        <v>All Heating Zones</v>
      </c>
      <c r="C338" t="str">
        <f>VLOOKUP($A338,'UES Measure List Oct 2026'!$A$3:$AR$2210,C$1,FALSE)</f>
        <v>All Cooling Zones</v>
      </c>
      <c r="D338" t="str">
        <f>VLOOKUP($A338,'UES Measure List Oct 2026'!$A$3:$AR$2210,D$1,FALSE)</f>
        <v>Industrial</v>
      </c>
      <c r="E338" t="str">
        <f>VLOOKUP($A338,'UES Measure List Oct 2026'!$A$3:$AR$2210,E$1,FALSE)</f>
        <v>Process Loads</v>
      </c>
      <c r="F338" t="str">
        <f>VLOOKUP($A338,'UES Measure List Oct 2026'!$A$3:$AR$2210,F$1,FALSE)</f>
        <v>Process Loads System Improvements</v>
      </c>
      <c r="G338" t="str">
        <f>VLOOKUP($A338,'UES Measure List Oct 2026'!$A$3:$AR$2210,G$1,FALSE)</f>
        <v>Water System Leak Abatement</v>
      </c>
      <c r="H338">
        <f>VLOOKUP($A338,'UES Measure List Oct 2026'!$A$3:$AR$2210,H$1,FALSE)</f>
        <v>0</v>
      </c>
      <c r="I338">
        <f>VLOOKUP($A338,'UES Measure List Oct 2026'!$A$3:$AR$2210,I$1,FALSE)</f>
        <v>0</v>
      </c>
      <c r="J338">
        <f>VLOOKUP($A338,'UES Measure List Oct 2026'!$A$3:$AR$2210,J$1,FALSE)</f>
        <v>0.14000000000000001</v>
      </c>
      <c r="K338">
        <f>VLOOKUP($A338,'UES Measure List Oct 2026'!$A$3:$AR$2210,K$1,FALSE)</f>
        <v>10</v>
      </c>
      <c r="L338" t="s">
        <v>31</v>
      </c>
      <c r="M338">
        <f>INDEX('Results 2016$'!$B$3:$AT$352,MATCH(L338,'Results 2016$'!$A$3:$A$352,0),MATCH(K338,'Results 2016$'!$B$2:$AT$2,0))</f>
        <v>0.45890207746534312</v>
      </c>
    </row>
    <row r="339" spans="1:13" x14ac:dyDescent="0.25">
      <c r="A339" s="15" t="s">
        <v>2012</v>
      </c>
      <c r="B339" t="str">
        <f>VLOOKUP($A339,'UES Measure List Oct 2026'!$A$3:$AR$2210,B$1,FALSE)</f>
        <v>All Heating Zones</v>
      </c>
      <c r="C339" t="str">
        <f>VLOOKUP($A339,'UES Measure List Oct 2026'!$A$3:$AR$2210,C$1,FALSE)</f>
        <v>All Cooling Zones</v>
      </c>
      <c r="D339" t="str">
        <f>VLOOKUP($A339,'UES Measure List Oct 2026'!$A$3:$AR$2210,D$1,FALSE)</f>
        <v>Industrial</v>
      </c>
      <c r="E339" t="str">
        <f>VLOOKUP($A339,'UES Measure List Oct 2026'!$A$3:$AR$2210,E$1,FALSE)</f>
        <v>Process Loads</v>
      </c>
      <c r="F339" t="str">
        <f>VLOOKUP($A339,'UES Measure List Oct 2026'!$A$3:$AR$2210,F$1,FALSE)</f>
        <v>Process Loads System Improvements</v>
      </c>
      <c r="G339" t="str">
        <f>VLOOKUP($A339,'UES Measure List Oct 2026'!$A$3:$AR$2210,G$1,FALSE)</f>
        <v>Efficient Pumps</v>
      </c>
      <c r="H339">
        <f>VLOOKUP($A339,'UES Measure List Oct 2026'!$A$3:$AR$2210,H$1,FALSE)</f>
        <v>0</v>
      </c>
      <c r="I339">
        <f>VLOOKUP($A339,'UES Measure List Oct 2026'!$A$3:$AR$2210,I$1,FALSE)</f>
        <v>0</v>
      </c>
      <c r="J339">
        <f>VLOOKUP($A339,'UES Measure List Oct 2026'!$A$3:$AR$2210,J$1,FALSE)</f>
        <v>5.87</v>
      </c>
      <c r="K339">
        <f>VLOOKUP($A339,'UES Measure List Oct 2026'!$A$3:$AR$2210,K$1,FALSE)</f>
        <v>10</v>
      </c>
      <c r="L339" t="s">
        <v>4951</v>
      </c>
      <c r="M339">
        <f>INDEX('Results 2016$'!$B$3:$AT$352,MATCH(L339,'Results 2016$'!$A$3:$A$352,0),MATCH(K339,'Results 2016$'!$B$2:$AT$2,0))</f>
        <v>0.4724201178269829</v>
      </c>
    </row>
    <row r="340" spans="1:13" x14ac:dyDescent="0.25">
      <c r="A340" s="15" t="s">
        <v>2013</v>
      </c>
      <c r="B340" t="str">
        <f>VLOOKUP($A340,'UES Measure List Oct 2026'!$A$3:$AR$2210,B$1,FALSE)</f>
        <v>All Heating Zones</v>
      </c>
      <c r="C340" t="str">
        <f>VLOOKUP($A340,'UES Measure List Oct 2026'!$A$3:$AR$2210,C$1,FALSE)</f>
        <v>All Cooling Zones</v>
      </c>
      <c r="D340" t="str">
        <f>VLOOKUP($A340,'UES Measure List Oct 2026'!$A$3:$AR$2210,D$1,FALSE)</f>
        <v>Industrial</v>
      </c>
      <c r="E340" t="str">
        <f>VLOOKUP($A340,'UES Measure List Oct 2026'!$A$3:$AR$2210,E$1,FALSE)</f>
        <v>Process Loads</v>
      </c>
      <c r="F340" t="str">
        <f>VLOOKUP($A340,'UES Measure List Oct 2026'!$A$3:$AR$2210,F$1,FALSE)</f>
        <v>Process Loads System Improvements</v>
      </c>
      <c r="G340" t="str">
        <f>VLOOKUP($A340,'UES Measure List Oct 2026'!$A$3:$AR$2210,G$1,FALSE)</f>
        <v>Efficient Pumps</v>
      </c>
      <c r="H340">
        <f>VLOOKUP($A340,'UES Measure List Oct 2026'!$A$3:$AR$2210,H$1,FALSE)</f>
        <v>0</v>
      </c>
      <c r="I340">
        <f>VLOOKUP($A340,'UES Measure List Oct 2026'!$A$3:$AR$2210,I$1,FALSE)</f>
        <v>0</v>
      </c>
      <c r="J340">
        <f>VLOOKUP($A340,'UES Measure List Oct 2026'!$A$3:$AR$2210,J$1,FALSE)</f>
        <v>5.87</v>
      </c>
      <c r="K340">
        <f>VLOOKUP($A340,'UES Measure List Oct 2026'!$A$3:$AR$2210,K$1,FALSE)</f>
        <v>10</v>
      </c>
      <c r="L340" t="s">
        <v>4951</v>
      </c>
      <c r="M340">
        <f>INDEX('Results 2016$'!$B$3:$AT$352,MATCH(L340,'Results 2016$'!$A$3:$A$352,0),MATCH(K340,'Results 2016$'!$B$2:$AT$2,0))</f>
        <v>0.4724201178269829</v>
      </c>
    </row>
    <row r="341" spans="1:13" x14ac:dyDescent="0.25">
      <c r="A341" s="15" t="s">
        <v>2014</v>
      </c>
      <c r="B341" t="str">
        <f>VLOOKUP($A341,'UES Measure List Oct 2026'!$A$3:$AR$2210,B$1,FALSE)</f>
        <v>All Heating Zones</v>
      </c>
      <c r="C341" t="str">
        <f>VLOOKUP($A341,'UES Measure List Oct 2026'!$A$3:$AR$2210,C$1,FALSE)</f>
        <v>All Cooling Zones</v>
      </c>
      <c r="D341" t="str">
        <f>VLOOKUP($A341,'UES Measure List Oct 2026'!$A$3:$AR$2210,D$1,FALSE)</f>
        <v>Industrial</v>
      </c>
      <c r="E341" t="str">
        <f>VLOOKUP($A341,'UES Measure List Oct 2026'!$A$3:$AR$2210,E$1,FALSE)</f>
        <v>Whole Bldg/Meter Level</v>
      </c>
      <c r="F341" t="str">
        <f>VLOOKUP($A341,'UES Measure List Oct 2026'!$A$3:$AR$2210,F$1,FALSE)</f>
        <v>Whole Bldg/Meter Level System Improvements</v>
      </c>
      <c r="G341" t="str">
        <f>VLOOKUP($A341,'UES Measure List Oct 2026'!$A$3:$AR$2210,G$1,FALSE)</f>
        <v>Energy Management Systems/System Controls</v>
      </c>
      <c r="H341">
        <f>VLOOKUP($A341,'UES Measure List Oct 2026'!$A$3:$AR$2210,H$1,FALSE)</f>
        <v>0</v>
      </c>
      <c r="I341">
        <f>VLOOKUP($A341,'UES Measure List Oct 2026'!$A$3:$AR$2210,I$1,FALSE)</f>
        <v>0</v>
      </c>
      <c r="J341">
        <f>VLOOKUP($A341,'UES Measure List Oct 2026'!$A$3:$AR$2210,J$1,FALSE)</f>
        <v>0</v>
      </c>
      <c r="K341">
        <f>VLOOKUP($A341,'UES Measure List Oct 2026'!$A$3:$AR$2210,K$1,FALSE)</f>
        <v>0</v>
      </c>
      <c r="L341" t="s">
        <v>31</v>
      </c>
      <c r="M341">
        <v>0</v>
      </c>
    </row>
    <row r="342" spans="1:13" x14ac:dyDescent="0.25">
      <c r="A342" s="13" t="s">
        <v>2019</v>
      </c>
      <c r="B342" t="str">
        <f>VLOOKUP($A342,'UES Measure List Oct 2026'!$A$3:$AR$2210,B$1,FALSE)</f>
        <v>All Heating Zones</v>
      </c>
      <c r="C342" t="str">
        <f>VLOOKUP($A342,'UES Measure List Oct 2026'!$A$3:$AR$2210,C$1,FALSE)</f>
        <v>All Cooling Zones</v>
      </c>
      <c r="D342" t="str">
        <f>VLOOKUP($A342,'UES Measure List Oct 2026'!$A$3:$AR$2210,D$1,FALSE)</f>
        <v>Residential</v>
      </c>
      <c r="E342" t="str">
        <f>VLOOKUP($A342,'UES Measure List Oct 2026'!$A$3:$AR$2210,E$1,FALSE)</f>
        <v>Electronics</v>
      </c>
      <c r="F342" t="str">
        <f>VLOOKUP($A342,'UES Measure List Oct 2026'!$A$3:$AR$2210,F$1,FALSE)</f>
        <v>Plug Load</v>
      </c>
      <c r="G342" t="str">
        <f>VLOOKUP($A342,'UES Measure List Oct 2026'!$A$3:$AR$2210,G$1,FALSE)</f>
        <v>Clothes Dryers</v>
      </c>
      <c r="H342">
        <f>VLOOKUP($A342,'UES Measure List Oct 2026'!$A$3:$AR$2210,H$1,FALSE)</f>
        <v>227.07750170881161</v>
      </c>
      <c r="I342">
        <f>VLOOKUP($A342,'UES Measure List Oct 2026'!$A$3:$AR$2210,I$1,FALSE)</f>
        <v>253.02692532449927</v>
      </c>
      <c r="J342">
        <f>VLOOKUP($A342,'UES Measure List Oct 2026'!$A$3:$AR$2210,J$1,FALSE)</f>
        <v>441.53</v>
      </c>
      <c r="K342">
        <f>VLOOKUP($A342,'UES Measure List Oct 2026'!$A$3:$AR$2210,K$1,FALSE)</f>
        <v>12</v>
      </c>
      <c r="L342" t="s">
        <v>129</v>
      </c>
      <c r="M342">
        <f>INDEX('Results 2016$'!$B$3:$AT$352,MATCH(L342,'Results 2016$'!$A$3:$A$352,0),MATCH(K342,'Results 2016$'!$B$2:$AT$2,0))</f>
        <v>0.5749063859439083</v>
      </c>
    </row>
    <row r="343" spans="1:13" x14ac:dyDescent="0.25">
      <c r="A343" s="13" t="s">
        <v>2028</v>
      </c>
      <c r="B343" t="str">
        <f>VLOOKUP($A343,'UES Measure List Oct 2026'!$A$3:$AR$2210,B$1,FALSE)</f>
        <v>All Heating Zones</v>
      </c>
      <c r="C343" t="str">
        <f>VLOOKUP($A343,'UES Measure List Oct 2026'!$A$3:$AR$2210,C$1,FALSE)</f>
        <v>All Cooling Zones</v>
      </c>
      <c r="D343" t="str">
        <f>VLOOKUP($A343,'UES Measure List Oct 2026'!$A$3:$AR$2210,D$1,FALSE)</f>
        <v>Residential</v>
      </c>
      <c r="E343" t="str">
        <f>VLOOKUP($A343,'UES Measure List Oct 2026'!$A$3:$AR$2210,E$1,FALSE)</f>
        <v>Electronics</v>
      </c>
      <c r="F343" t="str">
        <f>VLOOKUP($A343,'UES Measure List Oct 2026'!$A$3:$AR$2210,F$1,FALSE)</f>
        <v>Plug Load</v>
      </c>
      <c r="G343" t="str">
        <f>VLOOKUP($A343,'UES Measure List Oct 2026'!$A$3:$AR$2210,G$1,FALSE)</f>
        <v>Clothes Dryers</v>
      </c>
      <c r="H343">
        <f>VLOOKUP($A343,'UES Measure List Oct 2026'!$A$3:$AR$2210,H$1,FALSE)</f>
        <v>356.06604078918195</v>
      </c>
      <c r="I343">
        <f>VLOOKUP($A343,'UES Measure List Oct 2026'!$A$3:$AR$2210,I$1,FALSE)</f>
        <v>396.7557104309044</v>
      </c>
      <c r="J343">
        <f>VLOOKUP($A343,'UES Measure List Oct 2026'!$A$3:$AR$2210,J$1,FALSE)</f>
        <v>441.53</v>
      </c>
      <c r="K343">
        <f>VLOOKUP($A343,'UES Measure List Oct 2026'!$A$3:$AR$2210,K$1,FALSE)</f>
        <v>12</v>
      </c>
      <c r="L343" t="s">
        <v>129</v>
      </c>
      <c r="M343">
        <f>INDEX('Results 2016$'!$B$3:$AT$352,MATCH(L343,'Results 2016$'!$A$3:$A$352,0),MATCH(K343,'Results 2016$'!$B$2:$AT$2,0))</f>
        <v>0.5749063859439083</v>
      </c>
    </row>
    <row r="344" spans="1:13" x14ac:dyDescent="0.25">
      <c r="A344" s="13" t="s">
        <v>2031</v>
      </c>
      <c r="B344" t="str">
        <f>VLOOKUP($A344,'UES Measure List Oct 2026'!$A$3:$AR$2210,B$1,FALSE)</f>
        <v>All Heating Zones</v>
      </c>
      <c r="C344" t="str">
        <f>VLOOKUP($A344,'UES Measure List Oct 2026'!$A$3:$AR$2210,C$1,FALSE)</f>
        <v>All Cooling Zones</v>
      </c>
      <c r="D344" t="str">
        <f>VLOOKUP($A344,'UES Measure List Oct 2026'!$A$3:$AR$2210,D$1,FALSE)</f>
        <v>Residential</v>
      </c>
      <c r="E344" t="str">
        <f>VLOOKUP($A344,'UES Measure List Oct 2026'!$A$3:$AR$2210,E$1,FALSE)</f>
        <v>Electronics</v>
      </c>
      <c r="F344" t="str">
        <f>VLOOKUP($A344,'UES Measure List Oct 2026'!$A$3:$AR$2210,F$1,FALSE)</f>
        <v>Plug Load</v>
      </c>
      <c r="G344" t="str">
        <f>VLOOKUP($A344,'UES Measure List Oct 2026'!$A$3:$AR$2210,G$1,FALSE)</f>
        <v>Clothes Dryers</v>
      </c>
      <c r="H344">
        <f>VLOOKUP($A344,'UES Measure List Oct 2026'!$A$3:$AR$2210,H$1,FALSE)</f>
        <v>510.90575656866048</v>
      </c>
      <c r="I344">
        <f>VLOOKUP($A344,'UES Measure List Oct 2026'!$A$3:$AR$2210,I$1,FALSE)</f>
        <v>569.28983163169482</v>
      </c>
      <c r="J344">
        <f>VLOOKUP($A344,'UES Measure List Oct 2026'!$A$3:$AR$2210,J$1,FALSE)</f>
        <v>441.53</v>
      </c>
      <c r="K344">
        <f>VLOOKUP($A344,'UES Measure List Oct 2026'!$A$3:$AR$2210,K$1,FALSE)</f>
        <v>12</v>
      </c>
      <c r="L344" t="s">
        <v>129</v>
      </c>
      <c r="M344">
        <f>INDEX('Results 2016$'!$B$3:$AT$352,MATCH(L344,'Results 2016$'!$A$3:$A$352,0),MATCH(K344,'Results 2016$'!$B$2:$AT$2,0))</f>
        <v>0.5749063859439083</v>
      </c>
    </row>
    <row r="345" spans="1:13" x14ac:dyDescent="0.25">
      <c r="A345" s="14" t="s">
        <v>2034</v>
      </c>
      <c r="B345" t="str">
        <f>VLOOKUP($A345,'UES Measure List Oct 2026'!$A$3:$AR$2210,B$1,FALSE)</f>
        <v>All Heating Zones</v>
      </c>
      <c r="C345" t="str">
        <f>VLOOKUP($A345,'UES Measure List Oct 2026'!$A$3:$AR$2210,C$1,FALSE)</f>
        <v>All Cooling Zones</v>
      </c>
      <c r="D345" t="str">
        <f>VLOOKUP($A345,'UES Measure List Oct 2026'!$A$3:$AR$2210,D$1,FALSE)</f>
        <v>Residential</v>
      </c>
      <c r="E345" t="str">
        <f>VLOOKUP($A345,'UES Measure List Oct 2026'!$A$3:$AR$2210,E$1,FALSE)</f>
        <v>Electronics</v>
      </c>
      <c r="F345" t="str">
        <f>VLOOKUP($A345,'UES Measure List Oct 2026'!$A$3:$AR$2210,F$1,FALSE)</f>
        <v>Plug Load</v>
      </c>
      <c r="G345" t="str">
        <f>VLOOKUP($A345,'UES Measure List Oct 2026'!$A$3:$AR$2210,G$1,FALSE)</f>
        <v>Clothes Dryers</v>
      </c>
      <c r="H345">
        <f>VLOOKUP($A345,'UES Measure List Oct 2026'!$A$3:$AR$2210,H$1,FALSE)</f>
        <v>227.07750170881161</v>
      </c>
      <c r="I345">
        <f>VLOOKUP($A345,'UES Measure List Oct 2026'!$A$3:$AR$2210,I$1,FALSE)</f>
        <v>253.02692532449927</v>
      </c>
      <c r="J345">
        <f>VLOOKUP($A345,'UES Measure List Oct 2026'!$A$3:$AR$2210,J$1,FALSE)</f>
        <v>441.53</v>
      </c>
      <c r="K345">
        <f>VLOOKUP($A345,'UES Measure List Oct 2026'!$A$3:$AR$2210,K$1,FALSE)</f>
        <v>12</v>
      </c>
      <c r="L345" t="s">
        <v>129</v>
      </c>
      <c r="M345">
        <f>INDEX('Results 2016$'!$B$3:$AT$352,MATCH(L345,'Results 2016$'!$A$3:$A$352,0),MATCH(K345,'Results 2016$'!$B$2:$AT$2,0))</f>
        <v>0.5749063859439083</v>
      </c>
    </row>
    <row r="346" spans="1:13" x14ac:dyDescent="0.25">
      <c r="A346" s="13" t="s">
        <v>2037</v>
      </c>
      <c r="B346" t="str">
        <f>VLOOKUP($A346,'UES Measure List Oct 2026'!$A$3:$AR$2210,B$1,FALSE)</f>
        <v>All Heating Zones</v>
      </c>
      <c r="C346" t="str">
        <f>VLOOKUP($A346,'UES Measure List Oct 2026'!$A$3:$AR$2210,C$1,FALSE)</f>
        <v>All Cooling Zones</v>
      </c>
      <c r="D346" t="str">
        <f>VLOOKUP($A346,'UES Measure List Oct 2026'!$A$3:$AR$2210,D$1,FALSE)</f>
        <v>Residential</v>
      </c>
      <c r="E346" t="str">
        <f>VLOOKUP($A346,'UES Measure List Oct 2026'!$A$3:$AR$2210,E$1,FALSE)</f>
        <v>Electronics</v>
      </c>
      <c r="F346" t="str">
        <f>VLOOKUP($A346,'UES Measure List Oct 2026'!$A$3:$AR$2210,F$1,FALSE)</f>
        <v>Plug Load</v>
      </c>
      <c r="G346" t="str">
        <f>VLOOKUP($A346,'UES Measure List Oct 2026'!$A$3:$AR$2210,G$1,FALSE)</f>
        <v>Clothes Dryers</v>
      </c>
      <c r="H346">
        <f>VLOOKUP($A346,'UES Measure List Oct 2026'!$A$3:$AR$2210,H$1,FALSE)</f>
        <v>356.06604078918195</v>
      </c>
      <c r="I346">
        <f>VLOOKUP($A346,'UES Measure List Oct 2026'!$A$3:$AR$2210,I$1,FALSE)</f>
        <v>396.7557104309044</v>
      </c>
      <c r="J346">
        <f>VLOOKUP($A346,'UES Measure List Oct 2026'!$A$3:$AR$2210,J$1,FALSE)</f>
        <v>441.53</v>
      </c>
      <c r="K346">
        <f>VLOOKUP($A346,'UES Measure List Oct 2026'!$A$3:$AR$2210,K$1,FALSE)</f>
        <v>12</v>
      </c>
      <c r="L346" t="s">
        <v>129</v>
      </c>
      <c r="M346">
        <f>INDEX('Results 2016$'!$B$3:$AT$352,MATCH(L346,'Results 2016$'!$A$3:$A$352,0),MATCH(K346,'Results 2016$'!$B$2:$AT$2,0))</f>
        <v>0.5749063859439083</v>
      </c>
    </row>
    <row r="347" spans="1:13" x14ac:dyDescent="0.25">
      <c r="A347" s="13" t="s">
        <v>2039</v>
      </c>
      <c r="B347" t="str">
        <f>VLOOKUP($A347,'UES Measure List Oct 2026'!$A$3:$AR$2210,B$1,FALSE)</f>
        <v>All Heating Zones</v>
      </c>
      <c r="C347" t="str">
        <f>VLOOKUP($A347,'UES Measure List Oct 2026'!$A$3:$AR$2210,C$1,FALSE)</f>
        <v>All Cooling Zones</v>
      </c>
      <c r="D347" t="str">
        <f>VLOOKUP($A347,'UES Measure List Oct 2026'!$A$3:$AR$2210,D$1,FALSE)</f>
        <v>Residential</v>
      </c>
      <c r="E347" t="str">
        <f>VLOOKUP($A347,'UES Measure List Oct 2026'!$A$3:$AR$2210,E$1,FALSE)</f>
        <v>Electronics</v>
      </c>
      <c r="F347" t="str">
        <f>VLOOKUP($A347,'UES Measure List Oct 2026'!$A$3:$AR$2210,F$1,FALSE)</f>
        <v>Plug Load</v>
      </c>
      <c r="G347" t="str">
        <f>VLOOKUP($A347,'UES Measure List Oct 2026'!$A$3:$AR$2210,G$1,FALSE)</f>
        <v>Clothes Dryers</v>
      </c>
      <c r="H347">
        <f>VLOOKUP($A347,'UES Measure List Oct 2026'!$A$3:$AR$2210,H$1,FALSE)</f>
        <v>510.90575656866048</v>
      </c>
      <c r="I347">
        <f>VLOOKUP($A347,'UES Measure List Oct 2026'!$A$3:$AR$2210,I$1,FALSE)</f>
        <v>569.28983163169482</v>
      </c>
      <c r="J347">
        <f>VLOOKUP($A347,'UES Measure List Oct 2026'!$A$3:$AR$2210,J$1,FALSE)</f>
        <v>441.53</v>
      </c>
      <c r="K347">
        <f>VLOOKUP($A347,'UES Measure List Oct 2026'!$A$3:$AR$2210,K$1,FALSE)</f>
        <v>12</v>
      </c>
      <c r="L347" t="s">
        <v>129</v>
      </c>
      <c r="M347">
        <f>INDEX('Results 2016$'!$B$3:$AT$352,MATCH(L347,'Results 2016$'!$A$3:$A$352,0),MATCH(K347,'Results 2016$'!$B$2:$AT$2,0))</f>
        <v>0.5749063859439083</v>
      </c>
    </row>
    <row r="348" spans="1:13" x14ac:dyDescent="0.25">
      <c r="A348" s="13" t="s">
        <v>2041</v>
      </c>
      <c r="B348" t="str">
        <f>VLOOKUP($A348,'UES Measure List Oct 2026'!$A$3:$AR$2210,B$1,FALSE)</f>
        <v>All Heating Zones</v>
      </c>
      <c r="C348" t="str">
        <f>VLOOKUP($A348,'UES Measure List Oct 2026'!$A$3:$AR$2210,C$1,FALSE)</f>
        <v>All Cooling Zones</v>
      </c>
      <c r="D348" t="str">
        <f>VLOOKUP($A348,'UES Measure List Oct 2026'!$A$3:$AR$2210,D$1,FALSE)</f>
        <v>Residential</v>
      </c>
      <c r="E348" t="str">
        <f>VLOOKUP($A348,'UES Measure List Oct 2026'!$A$3:$AR$2210,E$1,FALSE)</f>
        <v>Electronics</v>
      </c>
      <c r="F348" t="str">
        <f>VLOOKUP($A348,'UES Measure List Oct 2026'!$A$3:$AR$2210,F$1,FALSE)</f>
        <v>Plug Load</v>
      </c>
      <c r="G348" t="str">
        <f>VLOOKUP($A348,'UES Measure List Oct 2026'!$A$3:$AR$2210,G$1,FALSE)</f>
        <v>Clothes Dryers</v>
      </c>
      <c r="H348">
        <f>VLOOKUP($A348,'UES Measure List Oct 2026'!$A$3:$AR$2210,H$1,FALSE)</f>
        <v>74.569999999999993</v>
      </c>
      <c r="I348">
        <f>VLOOKUP($A348,'UES Measure List Oct 2026'!$A$3:$AR$2210,I$1,FALSE)</f>
        <v>83.091533416829634</v>
      </c>
      <c r="J348">
        <f>VLOOKUP($A348,'UES Measure List Oct 2026'!$A$3:$AR$2210,J$1,FALSE)</f>
        <v>20.440000000000001</v>
      </c>
      <c r="K348">
        <f>VLOOKUP($A348,'UES Measure List Oct 2026'!$A$3:$AR$2210,K$1,FALSE)</f>
        <v>12</v>
      </c>
      <c r="L348" t="s">
        <v>129</v>
      </c>
      <c r="M348">
        <f>INDEX('Results 2016$'!$B$3:$AT$352,MATCH(L348,'Results 2016$'!$A$3:$A$352,0),MATCH(K348,'Results 2016$'!$B$2:$AT$2,0))</f>
        <v>0.5749063859439083</v>
      </c>
    </row>
    <row r="349" spans="1:13" x14ac:dyDescent="0.25">
      <c r="A349" s="14" t="s">
        <v>2044</v>
      </c>
      <c r="B349" t="str">
        <f>VLOOKUP($A349,'UES Measure List Oct 2026'!$A$3:$AR$2210,B$1,FALSE)</f>
        <v>All Heating Zones</v>
      </c>
      <c r="C349" t="str">
        <f>VLOOKUP($A349,'UES Measure List Oct 2026'!$A$3:$AR$2210,C$1,FALSE)</f>
        <v>All Cooling Zones</v>
      </c>
      <c r="D349" t="str">
        <f>VLOOKUP($A349,'UES Measure List Oct 2026'!$A$3:$AR$2210,D$1,FALSE)</f>
        <v>Residential</v>
      </c>
      <c r="E349" t="str">
        <f>VLOOKUP($A349,'UES Measure List Oct 2026'!$A$3:$AR$2210,E$1,FALSE)</f>
        <v>Electronics</v>
      </c>
      <c r="F349" t="str">
        <f>VLOOKUP($A349,'UES Measure List Oct 2026'!$A$3:$AR$2210,F$1,FALSE)</f>
        <v>Plug Load</v>
      </c>
      <c r="G349" t="str">
        <f>VLOOKUP($A349,'UES Measure List Oct 2026'!$A$3:$AR$2210,G$1,FALSE)</f>
        <v>Clothes Dryers</v>
      </c>
      <c r="H349">
        <f>VLOOKUP($A349,'UES Measure List Oct 2026'!$A$3:$AR$2210,H$1,FALSE)</f>
        <v>74.569999999999993</v>
      </c>
      <c r="I349">
        <f>VLOOKUP($A349,'UES Measure List Oct 2026'!$A$3:$AR$2210,I$1,FALSE)</f>
        <v>83.091533416829634</v>
      </c>
      <c r="J349">
        <f>VLOOKUP($A349,'UES Measure List Oct 2026'!$A$3:$AR$2210,J$1,FALSE)</f>
        <v>20.440000000000001</v>
      </c>
      <c r="K349">
        <f>VLOOKUP($A349,'UES Measure List Oct 2026'!$A$3:$AR$2210,K$1,FALSE)</f>
        <v>12</v>
      </c>
      <c r="L349" t="s">
        <v>129</v>
      </c>
      <c r="M349">
        <f>INDEX('Results 2016$'!$B$3:$AT$352,MATCH(L349,'Results 2016$'!$A$3:$A$352,0),MATCH(K349,'Results 2016$'!$B$2:$AT$2,0))</f>
        <v>0.5749063859439083</v>
      </c>
    </row>
    <row r="350" spans="1:13" x14ac:dyDescent="0.25">
      <c r="A350" s="13" t="s">
        <v>2046</v>
      </c>
      <c r="B350" t="str">
        <f>VLOOKUP($A350,'UES Measure List Oct 2026'!$A$3:$AR$2210,B$1,FALSE)</f>
        <v>Heating Zone 1</v>
      </c>
      <c r="C350" t="str">
        <f>VLOOKUP($A350,'UES Measure List Oct 2026'!$A$3:$AR$2210,C$1,FALSE)</f>
        <v>All Cooling Zones</v>
      </c>
      <c r="D350" t="str">
        <f>VLOOKUP($A350,'UES Measure List Oct 2026'!$A$3:$AR$2210,D$1,FALSE)</f>
        <v>Residential</v>
      </c>
      <c r="E350" t="str">
        <f>VLOOKUP($A350,'UES Measure List Oct 2026'!$A$3:$AR$2210,E$1,FALSE)</f>
        <v>HVAC</v>
      </c>
      <c r="F350" t="str">
        <f>VLOOKUP($A350,'UES Measure List Oct 2026'!$A$3:$AR$2210,F$1,FALSE)</f>
        <v>Envelope</v>
      </c>
      <c r="G350" t="str">
        <f>VLOOKUP($A350,'UES Measure List Oct 2026'!$A$3:$AR$2210,G$1,FALSE)</f>
        <v>Insulation</v>
      </c>
      <c r="H350">
        <f>VLOOKUP($A350,'UES Measure List Oct 2026'!$A$3:$AR$2210,H$1,FALSE)</f>
        <v>0.6832837059095187</v>
      </c>
      <c r="I350">
        <f>VLOOKUP($A350,'UES Measure List Oct 2026'!$A$3:$AR$2210,I$1,FALSE)</f>
        <v>0.75932186157108961</v>
      </c>
      <c r="J350">
        <f>VLOOKUP($A350,'UES Measure List Oct 2026'!$A$3:$AR$2210,J$1,FALSE)</f>
        <v>1.1357372528003795</v>
      </c>
      <c r="K350">
        <f>VLOOKUP($A350,'UES Measure List Oct 2026'!$A$3:$AR$2210,K$1,FALSE)</f>
        <v>25</v>
      </c>
      <c r="L350" t="s">
        <v>5001</v>
      </c>
      <c r="M350">
        <f>INDEX('Results 2016$'!$B$3:$AT$352,MATCH(L350,'Results 2016$'!$A$3:$A$352,0),MATCH(K350,'Results 2016$'!$B$2:$AT$2,0))</f>
        <v>0.92534481278794645</v>
      </c>
    </row>
    <row r="351" spans="1:13" x14ac:dyDescent="0.25">
      <c r="A351" s="13" t="s">
        <v>2057</v>
      </c>
      <c r="B351" t="str">
        <f>VLOOKUP($A351,'UES Measure List Oct 2026'!$A$3:$AR$2210,B$1,FALSE)</f>
        <v>Heating Zone 1</v>
      </c>
      <c r="C351" t="str">
        <f>VLOOKUP($A351,'UES Measure List Oct 2026'!$A$3:$AR$2210,C$1,FALSE)</f>
        <v>All Cooling Zones</v>
      </c>
      <c r="D351" t="str">
        <f>VLOOKUP($A351,'UES Measure List Oct 2026'!$A$3:$AR$2210,D$1,FALSE)</f>
        <v>Residential</v>
      </c>
      <c r="E351" t="str">
        <f>VLOOKUP($A351,'UES Measure List Oct 2026'!$A$3:$AR$2210,E$1,FALSE)</f>
        <v>HVAC</v>
      </c>
      <c r="F351" t="str">
        <f>VLOOKUP($A351,'UES Measure List Oct 2026'!$A$3:$AR$2210,F$1,FALSE)</f>
        <v>Envelope</v>
      </c>
      <c r="G351" t="str">
        <f>VLOOKUP($A351,'UES Measure List Oct 2026'!$A$3:$AR$2210,G$1,FALSE)</f>
        <v>Insulation</v>
      </c>
      <c r="H351">
        <f>VLOOKUP($A351,'UES Measure List Oct 2026'!$A$3:$AR$2210,H$1,FALSE)</f>
        <v>0.92522320643152789</v>
      </c>
      <c r="I351">
        <f>VLOOKUP($A351,'UES Measure List Oct 2026'!$A$3:$AR$2210,I$1,FALSE)</f>
        <v>1.0281852199902919</v>
      </c>
      <c r="J351">
        <f>VLOOKUP($A351,'UES Measure List Oct 2026'!$A$3:$AR$2210,J$1,FALSE)</f>
        <v>1.5368022284463692</v>
      </c>
      <c r="K351">
        <f>VLOOKUP($A351,'UES Measure List Oct 2026'!$A$3:$AR$2210,K$1,FALSE)</f>
        <v>25</v>
      </c>
      <c r="L351" t="s">
        <v>5001</v>
      </c>
      <c r="M351">
        <f>INDEX('Results 2016$'!$B$3:$AT$352,MATCH(L351,'Results 2016$'!$A$3:$A$352,0),MATCH(K351,'Results 2016$'!$B$2:$AT$2,0))</f>
        <v>0.92534481278794645</v>
      </c>
    </row>
    <row r="352" spans="1:13" x14ac:dyDescent="0.25">
      <c r="A352" s="13" t="s">
        <v>2061</v>
      </c>
      <c r="B352" t="str">
        <f>VLOOKUP($A352,'UES Measure List Oct 2026'!$A$3:$AR$2210,B$1,FALSE)</f>
        <v>Heating Zone 1</v>
      </c>
      <c r="C352" t="str">
        <f>VLOOKUP($A352,'UES Measure List Oct 2026'!$A$3:$AR$2210,C$1,FALSE)</f>
        <v>All Cooling Zones</v>
      </c>
      <c r="D352" t="str">
        <f>VLOOKUP($A352,'UES Measure List Oct 2026'!$A$3:$AR$2210,D$1,FALSE)</f>
        <v>Residential</v>
      </c>
      <c r="E352" t="str">
        <f>VLOOKUP($A352,'UES Measure List Oct 2026'!$A$3:$AR$2210,E$1,FALSE)</f>
        <v>HVAC</v>
      </c>
      <c r="F352" t="str">
        <f>VLOOKUP($A352,'UES Measure List Oct 2026'!$A$3:$AR$2210,F$1,FALSE)</f>
        <v>Envelope</v>
      </c>
      <c r="G352" t="str">
        <f>VLOOKUP($A352,'UES Measure List Oct 2026'!$A$3:$AR$2210,G$1,FALSE)</f>
        <v>Insulation</v>
      </c>
      <c r="H352">
        <f>VLOOKUP($A352,'UES Measure List Oct 2026'!$A$3:$AR$2210,H$1,FALSE)</f>
        <v>0.34437296092285052</v>
      </c>
      <c r="I352">
        <f>VLOOKUP($A352,'UES Measure List Oct 2026'!$A$3:$AR$2210,I$1,FALSE)</f>
        <v>0.38269596582084131</v>
      </c>
      <c r="J352">
        <f>VLOOKUP($A352,'UES Measure List Oct 2026'!$A$3:$AR$2210,J$1,FALSE)</f>
        <v>1.0454073033305615</v>
      </c>
      <c r="K352">
        <f>VLOOKUP($A352,'UES Measure List Oct 2026'!$A$3:$AR$2210,K$1,FALSE)</f>
        <v>25</v>
      </c>
      <c r="L352" t="s">
        <v>5001</v>
      </c>
      <c r="M352">
        <f>INDEX('Results 2016$'!$B$3:$AT$352,MATCH(L352,'Results 2016$'!$A$3:$A$352,0),MATCH(K352,'Results 2016$'!$B$2:$AT$2,0))</f>
        <v>0.92534481278794645</v>
      </c>
    </row>
    <row r="353" spans="1:13" x14ac:dyDescent="0.25">
      <c r="A353" s="13" t="s">
        <v>2064</v>
      </c>
      <c r="B353" t="str">
        <f>VLOOKUP($A353,'UES Measure List Oct 2026'!$A$3:$AR$2210,B$1,FALSE)</f>
        <v>Heating Zone 1</v>
      </c>
      <c r="C353" t="str">
        <f>VLOOKUP($A353,'UES Measure List Oct 2026'!$A$3:$AR$2210,C$1,FALSE)</f>
        <v>All Cooling Zones</v>
      </c>
      <c r="D353" t="str">
        <f>VLOOKUP($A353,'UES Measure List Oct 2026'!$A$3:$AR$2210,D$1,FALSE)</f>
        <v>Residential</v>
      </c>
      <c r="E353" t="str">
        <f>VLOOKUP($A353,'UES Measure List Oct 2026'!$A$3:$AR$2210,E$1,FALSE)</f>
        <v>HVAC</v>
      </c>
      <c r="F353" t="str">
        <f>VLOOKUP($A353,'UES Measure List Oct 2026'!$A$3:$AR$2210,F$1,FALSE)</f>
        <v>Envelope</v>
      </c>
      <c r="G353" t="str">
        <f>VLOOKUP($A353,'UES Measure List Oct 2026'!$A$3:$AR$2210,G$1,FALSE)</f>
        <v>Insulation</v>
      </c>
      <c r="H353">
        <f>VLOOKUP($A353,'UES Measure List Oct 2026'!$A$3:$AR$2210,H$1,FALSE)</f>
        <v>0.37115599999999999</v>
      </c>
      <c r="I353">
        <f>VLOOKUP($A353,'UES Measure List Oct 2026'!$A$3:$AR$2210,I$1,FALSE)</f>
        <v>0.41199999999999998</v>
      </c>
      <c r="J353">
        <f>VLOOKUP($A353,'UES Measure List Oct 2026'!$A$3:$AR$2210,J$1,FALSE)</f>
        <v>1.0454073033305615</v>
      </c>
      <c r="K353">
        <f>VLOOKUP($A353,'UES Measure List Oct 2026'!$A$3:$AR$2210,K$1,FALSE)</f>
        <v>25</v>
      </c>
      <c r="L353" t="s">
        <v>5001</v>
      </c>
      <c r="M353">
        <f>INDEX('Results 2016$'!$B$3:$AT$352,MATCH(L353,'Results 2016$'!$A$3:$A$352,0),MATCH(K353,'Results 2016$'!$B$2:$AT$2,0))</f>
        <v>0.92534481278794645</v>
      </c>
    </row>
    <row r="354" spans="1:13" x14ac:dyDescent="0.25">
      <c r="A354" s="13" t="s">
        <v>2068</v>
      </c>
      <c r="B354" t="str">
        <f>VLOOKUP($A354,'UES Measure List Oct 2026'!$A$3:$AR$2210,B$1,FALSE)</f>
        <v>Heating Zone 2</v>
      </c>
      <c r="C354" t="str">
        <f>VLOOKUP($A354,'UES Measure List Oct 2026'!$A$3:$AR$2210,C$1,FALSE)</f>
        <v>All Cooling Zones</v>
      </c>
      <c r="D354" t="str">
        <f>VLOOKUP($A354,'UES Measure List Oct 2026'!$A$3:$AR$2210,D$1,FALSE)</f>
        <v>Residential</v>
      </c>
      <c r="E354" t="str">
        <f>VLOOKUP($A354,'UES Measure List Oct 2026'!$A$3:$AR$2210,E$1,FALSE)</f>
        <v>HVAC</v>
      </c>
      <c r="F354" t="str">
        <f>VLOOKUP($A354,'UES Measure List Oct 2026'!$A$3:$AR$2210,F$1,FALSE)</f>
        <v>Envelope</v>
      </c>
      <c r="G354" t="str">
        <f>VLOOKUP($A354,'UES Measure List Oct 2026'!$A$3:$AR$2210,G$1,FALSE)</f>
        <v>Insulation</v>
      </c>
      <c r="H354">
        <f>VLOOKUP($A354,'UES Measure List Oct 2026'!$A$3:$AR$2210,H$1,FALSE)</f>
        <v>0.98092192938083356</v>
      </c>
      <c r="I354">
        <f>VLOOKUP($A354,'UES Measure List Oct 2026'!$A$3:$AR$2210,I$1,FALSE)</f>
        <v>1.0893605886989541</v>
      </c>
      <c r="J354">
        <f>VLOOKUP($A354,'UES Measure List Oct 2026'!$A$3:$AR$2210,J$1,FALSE)</f>
        <v>1.1357372528003795</v>
      </c>
      <c r="K354">
        <f>VLOOKUP($A354,'UES Measure List Oct 2026'!$A$3:$AR$2210,K$1,FALSE)</f>
        <v>25</v>
      </c>
      <c r="L354" t="s">
        <v>5002</v>
      </c>
      <c r="M354">
        <f>INDEX('Results 2016$'!$B$3:$AT$352,MATCH(L354,'Results 2016$'!$A$3:$A$352,0),MATCH(K354,'Results 2016$'!$B$2:$AT$2,0))</f>
        <v>0.96451050343920852</v>
      </c>
    </row>
    <row r="355" spans="1:13" x14ac:dyDescent="0.25">
      <c r="A355" s="13" t="s">
        <v>2069</v>
      </c>
      <c r="B355" t="str">
        <f>VLOOKUP($A355,'UES Measure List Oct 2026'!$A$3:$AR$2210,B$1,FALSE)</f>
        <v>Heating Zone 2</v>
      </c>
      <c r="C355" t="str">
        <f>VLOOKUP($A355,'UES Measure List Oct 2026'!$A$3:$AR$2210,C$1,FALSE)</f>
        <v>All Cooling Zones</v>
      </c>
      <c r="D355" t="str">
        <f>VLOOKUP($A355,'UES Measure List Oct 2026'!$A$3:$AR$2210,D$1,FALSE)</f>
        <v>Residential</v>
      </c>
      <c r="E355" t="str">
        <f>VLOOKUP($A355,'UES Measure List Oct 2026'!$A$3:$AR$2210,E$1,FALSE)</f>
        <v>HVAC</v>
      </c>
      <c r="F355" t="str">
        <f>VLOOKUP($A355,'UES Measure List Oct 2026'!$A$3:$AR$2210,F$1,FALSE)</f>
        <v>Envelope</v>
      </c>
      <c r="G355" t="str">
        <f>VLOOKUP($A355,'UES Measure List Oct 2026'!$A$3:$AR$2210,G$1,FALSE)</f>
        <v>Insulation</v>
      </c>
      <c r="H355">
        <f>VLOOKUP($A355,'UES Measure List Oct 2026'!$A$3:$AR$2210,H$1,FALSE)</f>
        <v>1.2834285156681078</v>
      </c>
      <c r="I355">
        <f>VLOOKUP($A355,'UES Measure List Oct 2026'!$A$3:$AR$2210,I$1,FALSE)</f>
        <v>1.4253085811464508</v>
      </c>
      <c r="J355">
        <f>VLOOKUP($A355,'UES Measure List Oct 2026'!$A$3:$AR$2210,J$1,FALSE)</f>
        <v>1.5368022284463692</v>
      </c>
      <c r="K355">
        <f>VLOOKUP($A355,'UES Measure List Oct 2026'!$A$3:$AR$2210,K$1,FALSE)</f>
        <v>25</v>
      </c>
      <c r="L355" t="s">
        <v>5002</v>
      </c>
      <c r="M355">
        <f>INDEX('Results 2016$'!$B$3:$AT$352,MATCH(L355,'Results 2016$'!$A$3:$A$352,0),MATCH(K355,'Results 2016$'!$B$2:$AT$2,0))</f>
        <v>0.96451050343920852</v>
      </c>
    </row>
    <row r="356" spans="1:13" x14ac:dyDescent="0.25">
      <c r="A356" s="13" t="s">
        <v>2070</v>
      </c>
      <c r="B356" t="str">
        <f>VLOOKUP($A356,'UES Measure List Oct 2026'!$A$3:$AR$2210,B$1,FALSE)</f>
        <v>Heating Zone 2</v>
      </c>
      <c r="C356" t="str">
        <f>VLOOKUP($A356,'UES Measure List Oct 2026'!$A$3:$AR$2210,C$1,FALSE)</f>
        <v>All Cooling Zones</v>
      </c>
      <c r="D356" t="str">
        <f>VLOOKUP($A356,'UES Measure List Oct 2026'!$A$3:$AR$2210,D$1,FALSE)</f>
        <v>Residential</v>
      </c>
      <c r="E356" t="str">
        <f>VLOOKUP($A356,'UES Measure List Oct 2026'!$A$3:$AR$2210,E$1,FALSE)</f>
        <v>HVAC</v>
      </c>
      <c r="F356" t="str">
        <f>VLOOKUP($A356,'UES Measure List Oct 2026'!$A$3:$AR$2210,F$1,FALSE)</f>
        <v>Envelope</v>
      </c>
      <c r="G356" t="str">
        <f>VLOOKUP($A356,'UES Measure List Oct 2026'!$A$3:$AR$2210,G$1,FALSE)</f>
        <v>Insulation</v>
      </c>
      <c r="H356">
        <f>VLOOKUP($A356,'UES Measure List Oct 2026'!$A$3:$AR$2210,H$1,FALSE)</f>
        <v>0.47769886769064129</v>
      </c>
      <c r="I356">
        <f>VLOOKUP($A356,'UES Measure List Oct 2026'!$A$3:$AR$2210,I$1,FALSE)</f>
        <v>0.53050737692934768</v>
      </c>
      <c r="J356">
        <f>VLOOKUP($A356,'UES Measure List Oct 2026'!$A$3:$AR$2210,J$1,FALSE)</f>
        <v>1.0454073033305615</v>
      </c>
      <c r="K356">
        <f>VLOOKUP($A356,'UES Measure List Oct 2026'!$A$3:$AR$2210,K$1,FALSE)</f>
        <v>25</v>
      </c>
      <c r="L356" t="s">
        <v>5002</v>
      </c>
      <c r="M356">
        <f>INDEX('Results 2016$'!$B$3:$AT$352,MATCH(L356,'Results 2016$'!$A$3:$A$352,0),MATCH(K356,'Results 2016$'!$B$2:$AT$2,0))</f>
        <v>0.96451050343920852</v>
      </c>
    </row>
    <row r="357" spans="1:13" x14ac:dyDescent="0.25">
      <c r="A357" s="13" t="s">
        <v>2071</v>
      </c>
      <c r="B357" t="str">
        <f>VLOOKUP($A357,'UES Measure List Oct 2026'!$A$3:$AR$2210,B$1,FALSE)</f>
        <v>Heating Zone 2</v>
      </c>
      <c r="C357" t="str">
        <f>VLOOKUP($A357,'UES Measure List Oct 2026'!$A$3:$AR$2210,C$1,FALSE)</f>
        <v>All Cooling Zones</v>
      </c>
      <c r="D357" t="str">
        <f>VLOOKUP($A357,'UES Measure List Oct 2026'!$A$3:$AR$2210,D$1,FALSE)</f>
        <v>Residential</v>
      </c>
      <c r="E357" t="str">
        <f>VLOOKUP($A357,'UES Measure List Oct 2026'!$A$3:$AR$2210,E$1,FALSE)</f>
        <v>HVAC</v>
      </c>
      <c r="F357" t="str">
        <f>VLOOKUP($A357,'UES Measure List Oct 2026'!$A$3:$AR$2210,F$1,FALSE)</f>
        <v>Envelope</v>
      </c>
      <c r="G357" t="str">
        <f>VLOOKUP($A357,'UES Measure List Oct 2026'!$A$3:$AR$2210,G$1,FALSE)</f>
        <v>Insulation</v>
      </c>
      <c r="H357">
        <f>VLOOKUP($A357,'UES Measure List Oct 2026'!$A$3:$AR$2210,H$1,FALSE)</f>
        <v>0.51339999999999997</v>
      </c>
      <c r="I357">
        <f>VLOOKUP($A357,'UES Measure List Oct 2026'!$A$3:$AR$2210,I$1,FALSE)</f>
        <v>0.57020000000000004</v>
      </c>
      <c r="J357">
        <f>VLOOKUP($A357,'UES Measure List Oct 2026'!$A$3:$AR$2210,J$1,FALSE)</f>
        <v>1.8618421312961972</v>
      </c>
      <c r="K357">
        <f>VLOOKUP($A357,'UES Measure List Oct 2026'!$A$3:$AR$2210,K$1,FALSE)</f>
        <v>25</v>
      </c>
      <c r="L357" t="s">
        <v>5002</v>
      </c>
      <c r="M357">
        <f>INDEX('Results 2016$'!$B$3:$AT$352,MATCH(L357,'Results 2016$'!$A$3:$A$352,0),MATCH(K357,'Results 2016$'!$B$2:$AT$2,0))</f>
        <v>0.96451050343920852</v>
      </c>
    </row>
    <row r="358" spans="1:13" x14ac:dyDescent="0.25">
      <c r="A358" s="13" t="s">
        <v>2072</v>
      </c>
      <c r="B358" t="str">
        <f>VLOOKUP($A358,'UES Measure List Oct 2026'!$A$3:$AR$2210,B$1,FALSE)</f>
        <v>Heating Zone 3</v>
      </c>
      <c r="C358" t="str">
        <f>VLOOKUP($A358,'UES Measure List Oct 2026'!$A$3:$AR$2210,C$1,FALSE)</f>
        <v>All Cooling Zones</v>
      </c>
      <c r="D358" t="str">
        <f>VLOOKUP($A358,'UES Measure List Oct 2026'!$A$3:$AR$2210,D$1,FALSE)</f>
        <v>Residential</v>
      </c>
      <c r="E358" t="str">
        <f>VLOOKUP($A358,'UES Measure List Oct 2026'!$A$3:$AR$2210,E$1,FALSE)</f>
        <v>HVAC</v>
      </c>
      <c r="F358" t="str">
        <f>VLOOKUP($A358,'UES Measure List Oct 2026'!$A$3:$AR$2210,F$1,FALSE)</f>
        <v>Envelope</v>
      </c>
      <c r="G358" t="str">
        <f>VLOOKUP($A358,'UES Measure List Oct 2026'!$A$3:$AR$2210,G$1,FALSE)</f>
        <v>Insulation</v>
      </c>
      <c r="H358">
        <f>VLOOKUP($A358,'UES Measure List Oct 2026'!$A$3:$AR$2210,H$1,FALSE)</f>
        <v>0.98092192938083356</v>
      </c>
      <c r="I358">
        <f>VLOOKUP($A358,'UES Measure List Oct 2026'!$A$3:$AR$2210,I$1,FALSE)</f>
        <v>1.0893605886989541</v>
      </c>
      <c r="J358">
        <f>VLOOKUP($A358,'UES Measure List Oct 2026'!$A$3:$AR$2210,J$1,FALSE)</f>
        <v>1.1357372528003795</v>
      </c>
      <c r="K358">
        <f>VLOOKUP($A358,'UES Measure List Oct 2026'!$A$3:$AR$2210,K$1,FALSE)</f>
        <v>25</v>
      </c>
      <c r="L358" t="s">
        <v>5003</v>
      </c>
      <c r="M358">
        <f>INDEX('Results 2016$'!$B$3:$AT$352,MATCH(L358,'Results 2016$'!$A$3:$A$352,0),MATCH(K358,'Results 2016$'!$B$2:$AT$2,0))</f>
        <v>0.96268034139191916</v>
      </c>
    </row>
    <row r="359" spans="1:13" x14ac:dyDescent="0.25">
      <c r="A359" s="13" t="s">
        <v>2073</v>
      </c>
      <c r="B359" t="str">
        <f>VLOOKUP($A359,'UES Measure List Oct 2026'!$A$3:$AR$2210,B$1,FALSE)</f>
        <v>Heating Zone 3</v>
      </c>
      <c r="C359" t="str">
        <f>VLOOKUP($A359,'UES Measure List Oct 2026'!$A$3:$AR$2210,C$1,FALSE)</f>
        <v>All Cooling Zones</v>
      </c>
      <c r="D359" t="str">
        <f>VLOOKUP($A359,'UES Measure List Oct 2026'!$A$3:$AR$2210,D$1,FALSE)</f>
        <v>Residential</v>
      </c>
      <c r="E359" t="str">
        <f>VLOOKUP($A359,'UES Measure List Oct 2026'!$A$3:$AR$2210,E$1,FALSE)</f>
        <v>HVAC</v>
      </c>
      <c r="F359" t="str">
        <f>VLOOKUP($A359,'UES Measure List Oct 2026'!$A$3:$AR$2210,F$1,FALSE)</f>
        <v>Envelope</v>
      </c>
      <c r="G359" t="str">
        <f>VLOOKUP($A359,'UES Measure List Oct 2026'!$A$3:$AR$2210,G$1,FALSE)</f>
        <v>Insulation</v>
      </c>
      <c r="H359">
        <f>VLOOKUP($A359,'UES Measure List Oct 2026'!$A$3:$AR$2210,H$1,FALSE)</f>
        <v>1.2834285156681078</v>
      </c>
      <c r="I359">
        <f>VLOOKUP($A359,'UES Measure List Oct 2026'!$A$3:$AR$2210,I$1,FALSE)</f>
        <v>1.4253085811464508</v>
      </c>
      <c r="J359">
        <f>VLOOKUP($A359,'UES Measure List Oct 2026'!$A$3:$AR$2210,J$1,FALSE)</f>
        <v>1.5368022284463692</v>
      </c>
      <c r="K359">
        <f>VLOOKUP($A359,'UES Measure List Oct 2026'!$A$3:$AR$2210,K$1,FALSE)</f>
        <v>25</v>
      </c>
      <c r="L359" t="s">
        <v>5003</v>
      </c>
      <c r="M359">
        <f>INDEX('Results 2016$'!$B$3:$AT$352,MATCH(L359,'Results 2016$'!$A$3:$A$352,0),MATCH(K359,'Results 2016$'!$B$2:$AT$2,0))</f>
        <v>0.96268034139191916</v>
      </c>
    </row>
    <row r="360" spans="1:13" x14ac:dyDescent="0.25">
      <c r="A360" s="13" t="s">
        <v>2074</v>
      </c>
      <c r="B360" t="str">
        <f>VLOOKUP($A360,'UES Measure List Oct 2026'!$A$3:$AR$2210,B$1,FALSE)</f>
        <v>Heating Zone 3</v>
      </c>
      <c r="C360" t="str">
        <f>VLOOKUP($A360,'UES Measure List Oct 2026'!$A$3:$AR$2210,C$1,FALSE)</f>
        <v>All Cooling Zones</v>
      </c>
      <c r="D360" t="str">
        <f>VLOOKUP($A360,'UES Measure List Oct 2026'!$A$3:$AR$2210,D$1,FALSE)</f>
        <v>Residential</v>
      </c>
      <c r="E360" t="str">
        <f>VLOOKUP($A360,'UES Measure List Oct 2026'!$A$3:$AR$2210,E$1,FALSE)</f>
        <v>HVAC</v>
      </c>
      <c r="F360" t="str">
        <f>VLOOKUP($A360,'UES Measure List Oct 2026'!$A$3:$AR$2210,F$1,FALSE)</f>
        <v>Envelope</v>
      </c>
      <c r="G360" t="str">
        <f>VLOOKUP($A360,'UES Measure List Oct 2026'!$A$3:$AR$2210,G$1,FALSE)</f>
        <v>Insulation</v>
      </c>
      <c r="H360">
        <f>VLOOKUP($A360,'UES Measure List Oct 2026'!$A$3:$AR$2210,H$1,FALSE)</f>
        <v>0.47769886769064129</v>
      </c>
      <c r="I360">
        <f>VLOOKUP($A360,'UES Measure List Oct 2026'!$A$3:$AR$2210,I$1,FALSE)</f>
        <v>0.53050737692934768</v>
      </c>
      <c r="J360">
        <f>VLOOKUP($A360,'UES Measure List Oct 2026'!$A$3:$AR$2210,J$1,FALSE)</f>
        <v>1.0454073033305615</v>
      </c>
      <c r="K360">
        <f>VLOOKUP($A360,'UES Measure List Oct 2026'!$A$3:$AR$2210,K$1,FALSE)</f>
        <v>25</v>
      </c>
      <c r="L360" t="s">
        <v>5003</v>
      </c>
      <c r="M360">
        <f>INDEX('Results 2016$'!$B$3:$AT$352,MATCH(L360,'Results 2016$'!$A$3:$A$352,0),MATCH(K360,'Results 2016$'!$B$2:$AT$2,0))</f>
        <v>0.96268034139191916</v>
      </c>
    </row>
    <row r="361" spans="1:13" x14ac:dyDescent="0.25">
      <c r="A361" s="13" t="s">
        <v>2075</v>
      </c>
      <c r="B361" t="str">
        <f>VLOOKUP($A361,'UES Measure List Oct 2026'!$A$3:$AR$2210,B$1,FALSE)</f>
        <v>Heating Zone 3</v>
      </c>
      <c r="C361" t="str">
        <f>VLOOKUP($A361,'UES Measure List Oct 2026'!$A$3:$AR$2210,C$1,FALSE)</f>
        <v>All Cooling Zones</v>
      </c>
      <c r="D361" t="str">
        <f>VLOOKUP($A361,'UES Measure List Oct 2026'!$A$3:$AR$2210,D$1,FALSE)</f>
        <v>Residential</v>
      </c>
      <c r="E361" t="str">
        <f>VLOOKUP($A361,'UES Measure List Oct 2026'!$A$3:$AR$2210,E$1,FALSE)</f>
        <v>HVAC</v>
      </c>
      <c r="F361" t="str">
        <f>VLOOKUP($A361,'UES Measure List Oct 2026'!$A$3:$AR$2210,F$1,FALSE)</f>
        <v>Envelope</v>
      </c>
      <c r="G361" t="str">
        <f>VLOOKUP($A361,'UES Measure List Oct 2026'!$A$3:$AR$2210,G$1,FALSE)</f>
        <v>Insulation</v>
      </c>
      <c r="H361">
        <f>VLOOKUP($A361,'UES Measure List Oct 2026'!$A$3:$AR$2210,H$1,FALSE)</f>
        <v>0.51339999999999997</v>
      </c>
      <c r="I361">
        <f>VLOOKUP($A361,'UES Measure List Oct 2026'!$A$3:$AR$2210,I$1,FALSE)</f>
        <v>0.57020000000000004</v>
      </c>
      <c r="J361">
        <f>VLOOKUP($A361,'UES Measure List Oct 2026'!$A$3:$AR$2210,J$1,FALSE)</f>
        <v>1.8618421312961972</v>
      </c>
      <c r="K361">
        <f>VLOOKUP($A361,'UES Measure List Oct 2026'!$A$3:$AR$2210,K$1,FALSE)</f>
        <v>25</v>
      </c>
      <c r="L361" t="s">
        <v>5003</v>
      </c>
      <c r="M361">
        <f>INDEX('Results 2016$'!$B$3:$AT$352,MATCH(L361,'Results 2016$'!$A$3:$A$352,0),MATCH(K361,'Results 2016$'!$B$2:$AT$2,0))</f>
        <v>0.96268034139191916</v>
      </c>
    </row>
    <row r="362" spans="1:13" x14ac:dyDescent="0.25">
      <c r="A362" s="13" t="s">
        <v>2076</v>
      </c>
      <c r="B362" t="str">
        <f>VLOOKUP($A362,'UES Measure List Oct 2026'!$A$3:$AR$2210,B$1,FALSE)</f>
        <v>Heating Zone 1</v>
      </c>
      <c r="C362" t="str">
        <f>VLOOKUP($A362,'UES Measure List Oct 2026'!$A$3:$AR$2210,C$1,FALSE)</f>
        <v>All Cooling Zones</v>
      </c>
      <c r="D362" t="str">
        <f>VLOOKUP($A362,'UES Measure List Oct 2026'!$A$3:$AR$2210,D$1,FALSE)</f>
        <v>Residential</v>
      </c>
      <c r="E362" t="str">
        <f>VLOOKUP($A362,'UES Measure List Oct 2026'!$A$3:$AR$2210,E$1,FALSE)</f>
        <v>HVAC</v>
      </c>
      <c r="F362" t="str">
        <f>VLOOKUP($A362,'UES Measure List Oct 2026'!$A$3:$AR$2210,F$1,FALSE)</f>
        <v>Envelope</v>
      </c>
      <c r="G362" t="str">
        <f>VLOOKUP($A362,'UES Measure List Oct 2026'!$A$3:$AR$2210,G$1,FALSE)</f>
        <v>Insulation</v>
      </c>
      <c r="H362">
        <f>VLOOKUP($A362,'UES Measure List Oct 2026'!$A$3:$AR$2210,H$1,FALSE)</f>
        <v>0.67322203615383147</v>
      </c>
      <c r="I362">
        <f>VLOOKUP($A362,'UES Measure List Oct 2026'!$A$3:$AR$2210,I$1,FALSE)</f>
        <v>0.75085115303837102</v>
      </c>
      <c r="J362">
        <f>VLOOKUP($A362,'UES Measure List Oct 2026'!$A$3:$AR$2210,J$1,FALSE)</f>
        <v>0.99389752009890775</v>
      </c>
      <c r="K362">
        <f>VLOOKUP($A362,'UES Measure List Oct 2026'!$A$3:$AR$2210,K$1,FALSE)</f>
        <v>45</v>
      </c>
      <c r="L362" t="s">
        <v>5001</v>
      </c>
      <c r="M362">
        <f>INDEX('Results 2016$'!$B$3:$AT$352,MATCH(L362,'Results 2016$'!$A$3:$A$352,0),MATCH(K362,'Results 2016$'!$B$2:$AT$2,0))</f>
        <v>1.1502863736732485</v>
      </c>
    </row>
    <row r="363" spans="1:13" x14ac:dyDescent="0.25">
      <c r="A363" s="13" t="s">
        <v>2083</v>
      </c>
      <c r="B363" t="str">
        <f>VLOOKUP($A363,'UES Measure List Oct 2026'!$A$3:$AR$2210,B$1,FALSE)</f>
        <v>Heating Zone 1</v>
      </c>
      <c r="C363" t="str">
        <f>VLOOKUP($A363,'UES Measure List Oct 2026'!$A$3:$AR$2210,C$1,FALSE)</f>
        <v>All Cooling Zones</v>
      </c>
      <c r="D363" t="str">
        <f>VLOOKUP($A363,'UES Measure List Oct 2026'!$A$3:$AR$2210,D$1,FALSE)</f>
        <v>Residential</v>
      </c>
      <c r="E363" t="str">
        <f>VLOOKUP($A363,'UES Measure List Oct 2026'!$A$3:$AR$2210,E$1,FALSE)</f>
        <v>HVAC</v>
      </c>
      <c r="F363" t="str">
        <f>VLOOKUP($A363,'UES Measure List Oct 2026'!$A$3:$AR$2210,F$1,FALSE)</f>
        <v>Envelope</v>
      </c>
      <c r="G363" t="str">
        <f>VLOOKUP($A363,'UES Measure List Oct 2026'!$A$3:$AR$2210,G$1,FALSE)</f>
        <v>Insulation</v>
      </c>
      <c r="H363">
        <f>VLOOKUP($A363,'UES Measure List Oct 2026'!$A$3:$AR$2210,H$1,FALSE)</f>
        <v>0.90506455153657361</v>
      </c>
      <c r="I363">
        <f>VLOOKUP($A363,'UES Measure List Oct 2026'!$A$3:$AR$2210,I$1,FALSE)</f>
        <v>1.0094273888861693</v>
      </c>
      <c r="J363">
        <f>VLOOKUP($A363,'UES Measure List Oct 2026'!$A$3:$AR$2210,J$1,FALSE)</f>
        <v>1.4190180810630293</v>
      </c>
      <c r="K363">
        <f>VLOOKUP($A363,'UES Measure List Oct 2026'!$A$3:$AR$2210,K$1,FALSE)</f>
        <v>45</v>
      </c>
      <c r="L363" t="s">
        <v>5001</v>
      </c>
      <c r="M363">
        <f>INDEX('Results 2016$'!$B$3:$AT$352,MATCH(L363,'Results 2016$'!$A$3:$A$352,0),MATCH(K363,'Results 2016$'!$B$2:$AT$2,0))</f>
        <v>1.1502863736732485</v>
      </c>
    </row>
    <row r="364" spans="1:13" x14ac:dyDescent="0.25">
      <c r="A364" s="13" t="s">
        <v>2087</v>
      </c>
      <c r="B364" t="str">
        <f>VLOOKUP($A364,'UES Measure List Oct 2026'!$A$3:$AR$2210,B$1,FALSE)</f>
        <v>Heating Zone 1</v>
      </c>
      <c r="C364" t="str">
        <f>VLOOKUP($A364,'UES Measure List Oct 2026'!$A$3:$AR$2210,C$1,FALSE)</f>
        <v>All Cooling Zones</v>
      </c>
      <c r="D364" t="str">
        <f>VLOOKUP($A364,'UES Measure List Oct 2026'!$A$3:$AR$2210,D$1,FALSE)</f>
        <v>Residential</v>
      </c>
      <c r="E364" t="str">
        <f>VLOOKUP($A364,'UES Measure List Oct 2026'!$A$3:$AR$2210,E$1,FALSE)</f>
        <v>HVAC</v>
      </c>
      <c r="F364" t="str">
        <f>VLOOKUP($A364,'UES Measure List Oct 2026'!$A$3:$AR$2210,F$1,FALSE)</f>
        <v>Envelope</v>
      </c>
      <c r="G364" t="str">
        <f>VLOOKUP($A364,'UES Measure List Oct 2026'!$A$3:$AR$2210,G$1,FALSE)</f>
        <v>Insulation</v>
      </c>
      <c r="H364">
        <f>VLOOKUP($A364,'UES Measure List Oct 2026'!$A$3:$AR$2210,H$1,FALSE)</f>
        <v>0.23184251538274225</v>
      </c>
      <c r="I364">
        <f>VLOOKUP($A364,'UES Measure List Oct 2026'!$A$3:$AR$2210,I$1,FALSE)</f>
        <v>0.25857623584779854</v>
      </c>
      <c r="J364">
        <f>VLOOKUP($A364,'UES Measure List Oct 2026'!$A$3:$AR$2210,J$1,FALSE)</f>
        <v>0.99389752009890775</v>
      </c>
      <c r="K364">
        <f>VLOOKUP($A364,'UES Measure List Oct 2026'!$A$3:$AR$2210,K$1,FALSE)</f>
        <v>45</v>
      </c>
      <c r="L364" t="s">
        <v>5001</v>
      </c>
      <c r="M364">
        <f>INDEX('Results 2016$'!$B$3:$AT$352,MATCH(L364,'Results 2016$'!$A$3:$A$352,0),MATCH(K364,'Results 2016$'!$B$2:$AT$2,0))</f>
        <v>1.1502863736732485</v>
      </c>
    </row>
    <row r="365" spans="1:13" x14ac:dyDescent="0.25">
      <c r="A365" s="13" t="s">
        <v>2090</v>
      </c>
      <c r="B365" t="str">
        <f>VLOOKUP($A365,'UES Measure List Oct 2026'!$A$3:$AR$2210,B$1,FALSE)</f>
        <v>Heating Zone 1</v>
      </c>
      <c r="C365" t="str">
        <f>VLOOKUP($A365,'UES Measure List Oct 2026'!$A$3:$AR$2210,C$1,FALSE)</f>
        <v>All Cooling Zones</v>
      </c>
      <c r="D365" t="str">
        <f>VLOOKUP($A365,'UES Measure List Oct 2026'!$A$3:$AR$2210,D$1,FALSE)</f>
        <v>Residential</v>
      </c>
      <c r="E365" t="str">
        <f>VLOOKUP($A365,'UES Measure List Oct 2026'!$A$3:$AR$2210,E$1,FALSE)</f>
        <v>HVAC</v>
      </c>
      <c r="F365" t="str">
        <f>VLOOKUP($A365,'UES Measure List Oct 2026'!$A$3:$AR$2210,F$1,FALSE)</f>
        <v>Envelope</v>
      </c>
      <c r="G365" t="str">
        <f>VLOOKUP($A365,'UES Measure List Oct 2026'!$A$3:$AR$2210,G$1,FALSE)</f>
        <v>Insulation</v>
      </c>
      <c r="H365">
        <f>VLOOKUP($A365,'UES Measure List Oct 2026'!$A$3:$AR$2210,H$1,FALSE)</f>
        <v>4.7338458220378597E-2</v>
      </c>
      <c r="I365">
        <f>VLOOKUP($A365,'UES Measure List Oct 2026'!$A$3:$AR$2210,I$1,FALSE)</f>
        <v>5.2797047673745746E-2</v>
      </c>
      <c r="J365">
        <f>VLOOKUP($A365,'UES Measure List Oct 2026'!$A$3:$AR$2210,J$1,FALSE)</f>
        <v>0.79122485771818418</v>
      </c>
      <c r="K365">
        <f>VLOOKUP($A365,'UES Measure List Oct 2026'!$A$3:$AR$2210,K$1,FALSE)</f>
        <v>45</v>
      </c>
      <c r="L365" t="s">
        <v>5001</v>
      </c>
      <c r="M365">
        <f>INDEX('Results 2016$'!$B$3:$AT$352,MATCH(L365,'Results 2016$'!$A$3:$A$352,0),MATCH(K365,'Results 2016$'!$B$2:$AT$2,0))</f>
        <v>1.1502863736732485</v>
      </c>
    </row>
    <row r="366" spans="1:13" x14ac:dyDescent="0.25">
      <c r="A366" s="13" t="s">
        <v>2094</v>
      </c>
      <c r="B366" t="str">
        <f>VLOOKUP($A366,'UES Measure List Oct 2026'!$A$3:$AR$2210,B$1,FALSE)</f>
        <v>Heating Zone 1</v>
      </c>
      <c r="C366" t="str">
        <f>VLOOKUP($A366,'UES Measure List Oct 2026'!$A$3:$AR$2210,C$1,FALSE)</f>
        <v>All Cooling Zones</v>
      </c>
      <c r="D366" t="str">
        <f>VLOOKUP($A366,'UES Measure List Oct 2026'!$A$3:$AR$2210,D$1,FALSE)</f>
        <v>Residential</v>
      </c>
      <c r="E366" t="str">
        <f>VLOOKUP($A366,'UES Measure List Oct 2026'!$A$3:$AR$2210,E$1,FALSE)</f>
        <v>HVAC</v>
      </c>
      <c r="F366" t="str">
        <f>VLOOKUP($A366,'UES Measure List Oct 2026'!$A$3:$AR$2210,F$1,FALSE)</f>
        <v>Envelope</v>
      </c>
      <c r="G366" t="str">
        <f>VLOOKUP($A366,'UES Measure List Oct 2026'!$A$3:$AR$2210,G$1,FALSE)</f>
        <v>Insulation</v>
      </c>
      <c r="H366">
        <f>VLOOKUP($A366,'UES Measure List Oct 2026'!$A$3:$AR$2210,H$1,FALSE)</f>
        <v>1.0141869357415056</v>
      </c>
      <c r="I366">
        <f>VLOOKUP($A366,'UES Measure List Oct 2026'!$A$3:$AR$2210,I$1,FALSE)</f>
        <v>1.1311326563944468</v>
      </c>
      <c r="J366">
        <f>VLOOKUP($A366,'UES Measure List Oct 2026'!$A$3:$AR$2210,J$1,FALSE)</f>
        <v>1.9478912018971424</v>
      </c>
      <c r="K366">
        <f>VLOOKUP($A366,'UES Measure List Oct 2026'!$A$3:$AR$2210,K$1,FALSE)</f>
        <v>45</v>
      </c>
      <c r="L366" t="s">
        <v>5001</v>
      </c>
      <c r="M366">
        <f>INDEX('Results 2016$'!$B$3:$AT$352,MATCH(L366,'Results 2016$'!$A$3:$A$352,0),MATCH(K366,'Results 2016$'!$B$2:$AT$2,0))</f>
        <v>1.1502863736732485</v>
      </c>
    </row>
    <row r="367" spans="1:13" x14ac:dyDescent="0.25">
      <c r="A367" s="13" t="s">
        <v>2096</v>
      </c>
      <c r="B367" t="str">
        <f>VLOOKUP($A367,'UES Measure List Oct 2026'!$A$3:$AR$2210,B$1,FALSE)</f>
        <v>Heating Zone 1</v>
      </c>
      <c r="C367" t="str">
        <f>VLOOKUP($A367,'UES Measure List Oct 2026'!$A$3:$AR$2210,C$1,FALSE)</f>
        <v>All Cooling Zones</v>
      </c>
      <c r="D367" t="str">
        <f>VLOOKUP($A367,'UES Measure List Oct 2026'!$A$3:$AR$2210,D$1,FALSE)</f>
        <v>Residential</v>
      </c>
      <c r="E367" t="str">
        <f>VLOOKUP($A367,'UES Measure List Oct 2026'!$A$3:$AR$2210,E$1,FALSE)</f>
        <v>HVAC</v>
      </c>
      <c r="F367" t="str">
        <f>VLOOKUP($A367,'UES Measure List Oct 2026'!$A$3:$AR$2210,F$1,FALSE)</f>
        <v>Envelope</v>
      </c>
      <c r="G367" t="str">
        <f>VLOOKUP($A367,'UES Measure List Oct 2026'!$A$3:$AR$2210,G$1,FALSE)</f>
        <v>Insulation</v>
      </c>
      <c r="H367">
        <f>VLOOKUP($A367,'UES Measure List Oct 2026'!$A$3:$AR$2210,H$1,FALSE)</f>
        <v>1.3512946629370979</v>
      </c>
      <c r="I367">
        <f>VLOOKUP($A367,'UES Measure List Oct 2026'!$A$3:$AR$2210,I$1,FALSE)</f>
        <v>1.5071122174751206</v>
      </c>
      <c r="J367">
        <f>VLOOKUP($A367,'UES Measure List Oct 2026'!$A$3:$AR$2210,J$1,FALSE)</f>
        <v>1.35</v>
      </c>
      <c r="K367">
        <f>VLOOKUP($A367,'UES Measure List Oct 2026'!$A$3:$AR$2210,K$1,FALSE)</f>
        <v>45</v>
      </c>
      <c r="L367" t="s">
        <v>5001</v>
      </c>
      <c r="M367">
        <f>INDEX('Results 2016$'!$B$3:$AT$352,MATCH(L367,'Results 2016$'!$A$3:$A$352,0),MATCH(K367,'Results 2016$'!$B$2:$AT$2,0))</f>
        <v>1.1502863736732485</v>
      </c>
    </row>
    <row r="368" spans="1:13" x14ac:dyDescent="0.25">
      <c r="A368" s="13" t="s">
        <v>2098</v>
      </c>
      <c r="B368" t="str">
        <f>VLOOKUP($A368,'UES Measure List Oct 2026'!$A$3:$AR$2210,B$1,FALSE)</f>
        <v>Heating Zone 1</v>
      </c>
      <c r="C368" t="str">
        <f>VLOOKUP($A368,'UES Measure List Oct 2026'!$A$3:$AR$2210,C$1,FALSE)</f>
        <v>All Cooling Zones</v>
      </c>
      <c r="D368" t="str">
        <f>VLOOKUP($A368,'UES Measure List Oct 2026'!$A$3:$AR$2210,D$1,FALSE)</f>
        <v>Residential</v>
      </c>
      <c r="E368" t="str">
        <f>VLOOKUP($A368,'UES Measure List Oct 2026'!$A$3:$AR$2210,E$1,FALSE)</f>
        <v>HVAC</v>
      </c>
      <c r="F368" t="str">
        <f>VLOOKUP($A368,'UES Measure List Oct 2026'!$A$3:$AR$2210,F$1,FALSE)</f>
        <v>Envelope</v>
      </c>
      <c r="G368" t="str">
        <f>VLOOKUP($A368,'UES Measure List Oct 2026'!$A$3:$AR$2210,G$1,FALSE)</f>
        <v>Insulation</v>
      </c>
      <c r="H368">
        <f>VLOOKUP($A368,'UES Measure List Oct 2026'!$A$3:$AR$2210,H$1,FALSE)</f>
        <v>0.33710772719559201</v>
      </c>
      <c r="I368">
        <f>VLOOKUP($A368,'UES Measure List Oct 2026'!$A$3:$AR$2210,I$1,FALSE)</f>
        <v>0.37597956108067349</v>
      </c>
      <c r="J368">
        <f>VLOOKUP($A368,'UES Measure List Oct 2026'!$A$3:$AR$2210,J$1,FALSE)</f>
        <v>1.719054463412131</v>
      </c>
      <c r="K368">
        <f>VLOOKUP($A368,'UES Measure List Oct 2026'!$A$3:$AR$2210,K$1,FALSE)</f>
        <v>45</v>
      </c>
      <c r="L368" t="s">
        <v>5001</v>
      </c>
      <c r="M368">
        <f>INDEX('Results 2016$'!$B$3:$AT$352,MATCH(L368,'Results 2016$'!$A$3:$A$352,0),MATCH(K368,'Results 2016$'!$B$2:$AT$2,0))</f>
        <v>1.1502863736732485</v>
      </c>
    </row>
    <row r="369" spans="1:13" x14ac:dyDescent="0.25">
      <c r="A369" s="13" t="s">
        <v>2101</v>
      </c>
      <c r="B369" t="str">
        <f>VLOOKUP($A369,'UES Measure List Oct 2026'!$A$3:$AR$2210,B$1,FALSE)</f>
        <v>Heating Zone 1</v>
      </c>
      <c r="C369" t="str">
        <f>VLOOKUP($A369,'UES Measure List Oct 2026'!$A$3:$AR$2210,C$1,FALSE)</f>
        <v>All Cooling Zones</v>
      </c>
      <c r="D369" t="str">
        <f>VLOOKUP($A369,'UES Measure List Oct 2026'!$A$3:$AR$2210,D$1,FALSE)</f>
        <v>Residential</v>
      </c>
      <c r="E369" t="str">
        <f>VLOOKUP($A369,'UES Measure List Oct 2026'!$A$3:$AR$2210,E$1,FALSE)</f>
        <v>HVAC</v>
      </c>
      <c r="F369" t="str">
        <f>VLOOKUP($A369,'UES Measure List Oct 2026'!$A$3:$AR$2210,F$1,FALSE)</f>
        <v>Envelope</v>
      </c>
      <c r="G369" t="str">
        <f>VLOOKUP($A369,'UES Measure List Oct 2026'!$A$3:$AR$2210,G$1,FALSE)</f>
        <v>Insulation</v>
      </c>
      <c r="H369">
        <f>VLOOKUP($A369,'UES Measure List Oct 2026'!$A$3:$AR$2210,H$1,FALSE)</f>
        <v>2.0499999999999998</v>
      </c>
      <c r="I369">
        <f>VLOOKUP($A369,'UES Measure List Oct 2026'!$A$3:$AR$2210,I$1,FALSE)</f>
        <v>2.21</v>
      </c>
      <c r="J369">
        <f>VLOOKUP($A369,'UES Measure List Oct 2026'!$A$3:$AR$2210,J$1,FALSE)</f>
        <v>2.7493375167722496</v>
      </c>
      <c r="K369">
        <f>VLOOKUP($A369,'UES Measure List Oct 2026'!$A$3:$AR$2210,K$1,FALSE)</f>
        <v>45</v>
      </c>
      <c r="L369" t="s">
        <v>5001</v>
      </c>
      <c r="M369">
        <f>INDEX('Results 2016$'!$B$3:$AT$352,MATCH(L369,'Results 2016$'!$A$3:$A$352,0),MATCH(K369,'Results 2016$'!$B$2:$AT$2,0))</f>
        <v>1.1502863736732485</v>
      </c>
    </row>
    <row r="370" spans="1:13" x14ac:dyDescent="0.25">
      <c r="A370" s="13" t="s">
        <v>2106</v>
      </c>
      <c r="B370" t="str">
        <f>VLOOKUP($A370,'UES Measure List Oct 2026'!$A$3:$AR$2210,B$1,FALSE)</f>
        <v>Heating Zone 2</v>
      </c>
      <c r="C370" t="str">
        <f>VLOOKUP($A370,'UES Measure List Oct 2026'!$A$3:$AR$2210,C$1,FALSE)</f>
        <v>All Cooling Zones</v>
      </c>
      <c r="D370" t="str">
        <f>VLOOKUP($A370,'UES Measure List Oct 2026'!$A$3:$AR$2210,D$1,FALSE)</f>
        <v>Residential</v>
      </c>
      <c r="E370" t="str">
        <f>VLOOKUP($A370,'UES Measure List Oct 2026'!$A$3:$AR$2210,E$1,FALSE)</f>
        <v>HVAC</v>
      </c>
      <c r="F370" t="str">
        <f>VLOOKUP($A370,'UES Measure List Oct 2026'!$A$3:$AR$2210,F$1,FALSE)</f>
        <v>Envelope</v>
      </c>
      <c r="G370" t="str">
        <f>VLOOKUP($A370,'UES Measure List Oct 2026'!$A$3:$AR$2210,G$1,FALSE)</f>
        <v>Insulation</v>
      </c>
      <c r="H370">
        <f>VLOOKUP($A370,'UES Measure List Oct 2026'!$A$3:$AR$2210,H$1,FALSE)</f>
        <v>0.74</v>
      </c>
      <c r="I370">
        <f>VLOOKUP($A370,'UES Measure List Oct 2026'!$A$3:$AR$2210,I$1,FALSE)</f>
        <v>0.8</v>
      </c>
      <c r="J370">
        <f>VLOOKUP($A370,'UES Measure List Oct 2026'!$A$3:$AR$2210,J$1,FALSE)</f>
        <v>0.99389752009890775</v>
      </c>
      <c r="K370">
        <f>VLOOKUP($A370,'UES Measure List Oct 2026'!$A$3:$AR$2210,K$1,FALSE)</f>
        <v>45</v>
      </c>
      <c r="L370" t="s">
        <v>5002</v>
      </c>
      <c r="M370">
        <f>INDEX('Results 2016$'!$B$3:$AT$352,MATCH(L370,'Results 2016$'!$A$3:$A$352,0),MATCH(K370,'Results 2016$'!$B$2:$AT$2,0))</f>
        <v>1.2029506301231594</v>
      </c>
    </row>
    <row r="371" spans="1:13" x14ac:dyDescent="0.25">
      <c r="A371" s="13" t="s">
        <v>2107</v>
      </c>
      <c r="B371" t="str">
        <f>VLOOKUP($A371,'UES Measure List Oct 2026'!$A$3:$AR$2210,B$1,FALSE)</f>
        <v>Heating Zone 2</v>
      </c>
      <c r="C371" t="str">
        <f>VLOOKUP($A371,'UES Measure List Oct 2026'!$A$3:$AR$2210,C$1,FALSE)</f>
        <v>All Cooling Zones</v>
      </c>
      <c r="D371" t="str">
        <f>VLOOKUP($A371,'UES Measure List Oct 2026'!$A$3:$AR$2210,D$1,FALSE)</f>
        <v>Residential</v>
      </c>
      <c r="E371" t="str">
        <f>VLOOKUP($A371,'UES Measure List Oct 2026'!$A$3:$AR$2210,E$1,FALSE)</f>
        <v>HVAC</v>
      </c>
      <c r="F371" t="str">
        <f>VLOOKUP($A371,'UES Measure List Oct 2026'!$A$3:$AR$2210,F$1,FALSE)</f>
        <v>Envelope</v>
      </c>
      <c r="G371" t="str">
        <f>VLOOKUP($A371,'UES Measure List Oct 2026'!$A$3:$AR$2210,G$1,FALSE)</f>
        <v>Insulation</v>
      </c>
      <c r="H371">
        <f>VLOOKUP($A371,'UES Measure List Oct 2026'!$A$3:$AR$2210,H$1,FALSE)</f>
        <v>1.0002639503811384</v>
      </c>
      <c r="I371">
        <f>VLOOKUP($A371,'UES Measure List Oct 2026'!$A$3:$AR$2210,I$1,FALSE)</f>
        <v>1.1156042139933438</v>
      </c>
      <c r="J371">
        <f>VLOOKUP($A371,'UES Measure List Oct 2026'!$A$3:$AR$2210,J$1,FALSE)</f>
        <v>1.4190180810630293</v>
      </c>
      <c r="K371">
        <f>VLOOKUP($A371,'UES Measure List Oct 2026'!$A$3:$AR$2210,K$1,FALSE)</f>
        <v>45</v>
      </c>
      <c r="L371" t="s">
        <v>5002</v>
      </c>
      <c r="M371">
        <f>INDEX('Results 2016$'!$B$3:$AT$352,MATCH(L371,'Results 2016$'!$A$3:$A$352,0),MATCH(K371,'Results 2016$'!$B$2:$AT$2,0))</f>
        <v>1.2029506301231594</v>
      </c>
    </row>
    <row r="372" spans="1:13" x14ac:dyDescent="0.25">
      <c r="A372" s="13" t="s">
        <v>2108</v>
      </c>
      <c r="B372" t="str">
        <f>VLOOKUP($A372,'UES Measure List Oct 2026'!$A$3:$AR$2210,B$1,FALSE)</f>
        <v>Heating Zone 2</v>
      </c>
      <c r="C372" t="str">
        <f>VLOOKUP($A372,'UES Measure List Oct 2026'!$A$3:$AR$2210,C$1,FALSE)</f>
        <v>All Cooling Zones</v>
      </c>
      <c r="D372" t="str">
        <f>VLOOKUP($A372,'UES Measure List Oct 2026'!$A$3:$AR$2210,D$1,FALSE)</f>
        <v>Residential</v>
      </c>
      <c r="E372" t="str">
        <f>VLOOKUP($A372,'UES Measure List Oct 2026'!$A$3:$AR$2210,E$1,FALSE)</f>
        <v>HVAC</v>
      </c>
      <c r="F372" t="str">
        <f>VLOOKUP($A372,'UES Measure List Oct 2026'!$A$3:$AR$2210,F$1,FALSE)</f>
        <v>Envelope</v>
      </c>
      <c r="G372" t="str">
        <f>VLOOKUP($A372,'UES Measure List Oct 2026'!$A$3:$AR$2210,G$1,FALSE)</f>
        <v>Insulation</v>
      </c>
      <c r="H372">
        <f>VLOOKUP($A372,'UES Measure List Oct 2026'!$A$3:$AR$2210,H$1,FALSE)</f>
        <v>0.25729188433423955</v>
      </c>
      <c r="I372">
        <f>VLOOKUP($A372,'UES Measure List Oct 2026'!$A$3:$AR$2210,I$1,FALSE)</f>
        <v>0.28696016714407641</v>
      </c>
      <c r="J372">
        <f>VLOOKUP($A372,'UES Measure List Oct 2026'!$A$3:$AR$2210,J$1,FALSE)</f>
        <v>0.99389752009890775</v>
      </c>
      <c r="K372">
        <f>VLOOKUP($A372,'UES Measure List Oct 2026'!$A$3:$AR$2210,K$1,FALSE)</f>
        <v>45</v>
      </c>
      <c r="L372" t="s">
        <v>5002</v>
      </c>
      <c r="M372">
        <f>INDEX('Results 2016$'!$B$3:$AT$352,MATCH(L372,'Results 2016$'!$A$3:$A$352,0),MATCH(K372,'Results 2016$'!$B$2:$AT$2,0))</f>
        <v>1.2029506301231594</v>
      </c>
    </row>
    <row r="373" spans="1:13" x14ac:dyDescent="0.25">
      <c r="A373" s="13" t="s">
        <v>2109</v>
      </c>
      <c r="B373" t="str">
        <f>VLOOKUP($A373,'UES Measure List Oct 2026'!$A$3:$AR$2210,B$1,FALSE)</f>
        <v>Heating Zone 2</v>
      </c>
      <c r="C373" t="str">
        <f>VLOOKUP($A373,'UES Measure List Oct 2026'!$A$3:$AR$2210,C$1,FALSE)</f>
        <v>All Cooling Zones</v>
      </c>
      <c r="D373" t="str">
        <f>VLOOKUP($A373,'UES Measure List Oct 2026'!$A$3:$AR$2210,D$1,FALSE)</f>
        <v>Residential</v>
      </c>
      <c r="E373" t="str">
        <f>VLOOKUP($A373,'UES Measure List Oct 2026'!$A$3:$AR$2210,E$1,FALSE)</f>
        <v>HVAC</v>
      </c>
      <c r="F373" t="str">
        <f>VLOOKUP($A373,'UES Measure List Oct 2026'!$A$3:$AR$2210,F$1,FALSE)</f>
        <v>Envelope</v>
      </c>
      <c r="G373" t="str">
        <f>VLOOKUP($A373,'UES Measure List Oct 2026'!$A$3:$AR$2210,G$1,FALSE)</f>
        <v>Insulation</v>
      </c>
      <c r="H373">
        <f>VLOOKUP($A373,'UES Measure List Oct 2026'!$A$3:$AR$2210,H$1,FALSE)</f>
        <v>5.2641922976554838E-2</v>
      </c>
      <c r="I373">
        <f>VLOOKUP($A373,'UES Measure List Oct 2026'!$A$3:$AR$2210,I$1,FALSE)</f>
        <v>5.8712054036317303E-2</v>
      </c>
      <c r="J373">
        <f>VLOOKUP($A373,'UES Measure List Oct 2026'!$A$3:$AR$2210,J$1,FALSE)</f>
        <v>0.79122485771818418</v>
      </c>
      <c r="K373">
        <f>VLOOKUP($A373,'UES Measure List Oct 2026'!$A$3:$AR$2210,K$1,FALSE)</f>
        <v>45</v>
      </c>
      <c r="L373" t="s">
        <v>5002</v>
      </c>
      <c r="M373">
        <f>INDEX('Results 2016$'!$B$3:$AT$352,MATCH(L373,'Results 2016$'!$A$3:$A$352,0),MATCH(K373,'Results 2016$'!$B$2:$AT$2,0))</f>
        <v>1.2029506301231594</v>
      </c>
    </row>
    <row r="374" spans="1:13" x14ac:dyDescent="0.25">
      <c r="A374" s="13" t="s">
        <v>2110</v>
      </c>
      <c r="B374" t="str">
        <f>VLOOKUP($A374,'UES Measure List Oct 2026'!$A$3:$AR$2210,B$1,FALSE)</f>
        <v>Heating Zone 2</v>
      </c>
      <c r="C374" t="str">
        <f>VLOOKUP($A374,'UES Measure List Oct 2026'!$A$3:$AR$2210,C$1,FALSE)</f>
        <v>All Cooling Zones</v>
      </c>
      <c r="D374" t="str">
        <f>VLOOKUP($A374,'UES Measure List Oct 2026'!$A$3:$AR$2210,D$1,FALSE)</f>
        <v>Residential</v>
      </c>
      <c r="E374" t="str">
        <f>VLOOKUP($A374,'UES Measure List Oct 2026'!$A$3:$AR$2210,E$1,FALSE)</f>
        <v>HVAC</v>
      </c>
      <c r="F374" t="str">
        <f>VLOOKUP($A374,'UES Measure List Oct 2026'!$A$3:$AR$2210,F$1,FALSE)</f>
        <v>Envelope</v>
      </c>
      <c r="G374" t="str">
        <f>VLOOKUP($A374,'UES Measure List Oct 2026'!$A$3:$AR$2210,G$1,FALSE)</f>
        <v>Insulation</v>
      </c>
      <c r="H374">
        <f>VLOOKUP($A374,'UES Measure List Oct 2026'!$A$3:$AR$2210,H$1,FALSE)</f>
        <v>1.5402467630234191</v>
      </c>
      <c r="I374">
        <f>VLOOKUP($A374,'UES Measure List Oct 2026'!$A$3:$AR$2210,I$1,FALSE)</f>
        <v>1.7178523516355799</v>
      </c>
      <c r="J374">
        <f>VLOOKUP($A374,'UES Measure List Oct 2026'!$A$3:$AR$2210,J$1,FALSE)</f>
        <v>1.9478912018971424</v>
      </c>
      <c r="K374">
        <f>VLOOKUP($A374,'UES Measure List Oct 2026'!$A$3:$AR$2210,K$1,FALSE)</f>
        <v>45</v>
      </c>
      <c r="L374" t="s">
        <v>5002</v>
      </c>
      <c r="M374">
        <f>INDEX('Results 2016$'!$B$3:$AT$352,MATCH(L374,'Results 2016$'!$A$3:$A$352,0),MATCH(K374,'Results 2016$'!$B$2:$AT$2,0))</f>
        <v>1.2029506301231594</v>
      </c>
    </row>
    <row r="375" spans="1:13" x14ac:dyDescent="0.25">
      <c r="A375" s="13" t="s">
        <v>2111</v>
      </c>
      <c r="B375" t="str">
        <f>VLOOKUP($A375,'UES Measure List Oct 2026'!$A$3:$AR$2210,B$1,FALSE)</f>
        <v>Heating Zone 2</v>
      </c>
      <c r="C375" t="str">
        <f>VLOOKUP($A375,'UES Measure List Oct 2026'!$A$3:$AR$2210,C$1,FALSE)</f>
        <v>All Cooling Zones</v>
      </c>
      <c r="D375" t="str">
        <f>VLOOKUP($A375,'UES Measure List Oct 2026'!$A$3:$AR$2210,D$1,FALSE)</f>
        <v>Residential</v>
      </c>
      <c r="E375" t="str">
        <f>VLOOKUP($A375,'UES Measure List Oct 2026'!$A$3:$AR$2210,E$1,FALSE)</f>
        <v>HVAC</v>
      </c>
      <c r="F375" t="str">
        <f>VLOOKUP($A375,'UES Measure List Oct 2026'!$A$3:$AR$2210,F$1,FALSE)</f>
        <v>Envelope</v>
      </c>
      <c r="G375" t="str">
        <f>VLOOKUP($A375,'UES Measure List Oct 2026'!$A$3:$AR$2210,G$1,FALSE)</f>
        <v>Insulation</v>
      </c>
      <c r="H375">
        <f>VLOOKUP($A375,'UES Measure List Oct 2026'!$A$3:$AR$2210,H$1,FALSE)</f>
        <v>2.0564574184075672</v>
      </c>
      <c r="I375">
        <f>VLOOKUP($A375,'UES Measure List Oct 2026'!$A$3:$AR$2210,I$1,FALSE)</f>
        <v>2.2935871686660114</v>
      </c>
      <c r="J375">
        <f>VLOOKUP($A375,'UES Measure List Oct 2026'!$A$3:$AR$2210,J$1,FALSE)</f>
        <v>2.7493375167722496</v>
      </c>
      <c r="K375">
        <f>VLOOKUP($A375,'UES Measure List Oct 2026'!$A$3:$AR$2210,K$1,FALSE)</f>
        <v>45</v>
      </c>
      <c r="L375" t="s">
        <v>5002</v>
      </c>
      <c r="M375">
        <f>INDEX('Results 2016$'!$B$3:$AT$352,MATCH(L375,'Results 2016$'!$A$3:$A$352,0),MATCH(K375,'Results 2016$'!$B$2:$AT$2,0))</f>
        <v>1.2029506301231594</v>
      </c>
    </row>
    <row r="376" spans="1:13" x14ac:dyDescent="0.25">
      <c r="A376" s="13" t="s">
        <v>2112</v>
      </c>
      <c r="B376" t="str">
        <f>VLOOKUP($A376,'UES Measure List Oct 2026'!$A$3:$AR$2210,B$1,FALSE)</f>
        <v>Heating Zone 2</v>
      </c>
      <c r="C376" t="str">
        <f>VLOOKUP($A376,'UES Measure List Oct 2026'!$A$3:$AR$2210,C$1,FALSE)</f>
        <v>All Cooling Zones</v>
      </c>
      <c r="D376" t="str">
        <f>VLOOKUP($A376,'UES Measure List Oct 2026'!$A$3:$AR$2210,D$1,FALSE)</f>
        <v>Residential</v>
      </c>
      <c r="E376" t="str">
        <f>VLOOKUP($A376,'UES Measure List Oct 2026'!$A$3:$AR$2210,E$1,FALSE)</f>
        <v>HVAC</v>
      </c>
      <c r="F376" t="str">
        <f>VLOOKUP($A376,'UES Measure List Oct 2026'!$A$3:$AR$2210,F$1,FALSE)</f>
        <v>Envelope</v>
      </c>
      <c r="G376" t="str">
        <f>VLOOKUP($A376,'UES Measure List Oct 2026'!$A$3:$AR$2210,G$1,FALSE)</f>
        <v>Insulation</v>
      </c>
      <c r="H376">
        <f>VLOOKUP($A376,'UES Measure List Oct 2026'!$A$3:$AR$2210,H$1,FALSE)</f>
        <v>0.51621065538414823</v>
      </c>
      <c r="I376">
        <f>VLOOKUP($A376,'UES Measure List Oct 2026'!$A$3:$AR$2210,I$1,FALSE)</f>
        <v>0.57573481703043172</v>
      </c>
      <c r="J376">
        <f>VLOOKUP($A376,'UES Measure List Oct 2026'!$A$3:$AR$2210,J$1,FALSE)</f>
        <v>1.719054463412131</v>
      </c>
      <c r="K376">
        <f>VLOOKUP($A376,'UES Measure List Oct 2026'!$A$3:$AR$2210,K$1,FALSE)</f>
        <v>45</v>
      </c>
      <c r="L376" t="s">
        <v>5002</v>
      </c>
      <c r="M376">
        <f>INDEX('Results 2016$'!$B$3:$AT$352,MATCH(L376,'Results 2016$'!$A$3:$A$352,0),MATCH(K376,'Results 2016$'!$B$2:$AT$2,0))</f>
        <v>1.2029506301231594</v>
      </c>
    </row>
    <row r="377" spans="1:13" x14ac:dyDescent="0.25">
      <c r="A377" s="13" t="s">
        <v>2113</v>
      </c>
      <c r="B377" t="str">
        <f>VLOOKUP($A377,'UES Measure List Oct 2026'!$A$3:$AR$2210,B$1,FALSE)</f>
        <v>Heating Zone 2</v>
      </c>
      <c r="C377" t="str">
        <f>VLOOKUP($A377,'UES Measure List Oct 2026'!$A$3:$AR$2210,C$1,FALSE)</f>
        <v>All Cooling Zones</v>
      </c>
      <c r="D377" t="str">
        <f>VLOOKUP($A377,'UES Measure List Oct 2026'!$A$3:$AR$2210,D$1,FALSE)</f>
        <v>Residential</v>
      </c>
      <c r="E377" t="str">
        <f>VLOOKUP($A377,'UES Measure List Oct 2026'!$A$3:$AR$2210,E$1,FALSE)</f>
        <v>HVAC</v>
      </c>
      <c r="F377" t="str">
        <f>VLOOKUP($A377,'UES Measure List Oct 2026'!$A$3:$AR$2210,F$1,FALSE)</f>
        <v>Envelope</v>
      </c>
      <c r="G377" t="str">
        <f>VLOOKUP($A377,'UES Measure List Oct 2026'!$A$3:$AR$2210,G$1,FALSE)</f>
        <v>Insulation</v>
      </c>
      <c r="H377">
        <f>VLOOKUP($A377,'UES Measure List Oct 2026'!$A$3:$AR$2210,H$1,FALSE)</f>
        <v>3.2431345985300171</v>
      </c>
      <c r="I377">
        <f>VLOOKUP($A377,'UES Measure List Oct 2026'!$A$3:$AR$2210,I$1,FALSE)</f>
        <v>3.617099889773177</v>
      </c>
      <c r="J377">
        <f>VLOOKUP($A377,'UES Measure List Oct 2026'!$A$3:$AR$2210,J$1,FALSE)</f>
        <v>2.5698705321851967</v>
      </c>
      <c r="K377">
        <f>VLOOKUP($A377,'UES Measure List Oct 2026'!$A$3:$AR$2210,K$1,FALSE)</f>
        <v>45</v>
      </c>
      <c r="L377" t="s">
        <v>5002</v>
      </c>
      <c r="M377">
        <f>INDEX('Results 2016$'!$B$3:$AT$352,MATCH(L377,'Results 2016$'!$A$3:$A$352,0),MATCH(K377,'Results 2016$'!$B$2:$AT$2,0))</f>
        <v>1.2029506301231594</v>
      </c>
    </row>
    <row r="378" spans="1:13" x14ac:dyDescent="0.25">
      <c r="A378" s="13" t="s">
        <v>2114</v>
      </c>
      <c r="B378" t="str">
        <f>VLOOKUP($A378,'UES Measure List Oct 2026'!$A$3:$AR$2210,B$1,FALSE)</f>
        <v>Heating Zone 3</v>
      </c>
      <c r="C378" t="str">
        <f>VLOOKUP($A378,'UES Measure List Oct 2026'!$A$3:$AR$2210,C$1,FALSE)</f>
        <v>All Cooling Zones</v>
      </c>
      <c r="D378" t="str">
        <f>VLOOKUP($A378,'UES Measure List Oct 2026'!$A$3:$AR$2210,D$1,FALSE)</f>
        <v>Residential</v>
      </c>
      <c r="E378" t="str">
        <f>VLOOKUP($A378,'UES Measure List Oct 2026'!$A$3:$AR$2210,E$1,FALSE)</f>
        <v>HVAC</v>
      </c>
      <c r="F378" t="str">
        <f>VLOOKUP($A378,'UES Measure List Oct 2026'!$A$3:$AR$2210,F$1,FALSE)</f>
        <v>Envelope</v>
      </c>
      <c r="G378" t="str">
        <f>VLOOKUP($A378,'UES Measure List Oct 2026'!$A$3:$AR$2210,G$1,FALSE)</f>
        <v>Insulation</v>
      </c>
      <c r="H378">
        <f>VLOOKUP($A378,'UES Measure List Oct 2026'!$A$3:$AR$2210,H$1,FALSE)</f>
        <v>0.75755321941572151</v>
      </c>
      <c r="I378">
        <f>VLOOKUP($A378,'UES Measure List Oct 2026'!$A$3:$AR$2210,I$1,FALSE)</f>
        <v>0.84490655049837271</v>
      </c>
      <c r="J378">
        <f>VLOOKUP($A378,'UES Measure List Oct 2026'!$A$3:$AR$2210,J$1,FALSE)</f>
        <v>0.99389752009890775</v>
      </c>
      <c r="K378">
        <f>VLOOKUP($A378,'UES Measure List Oct 2026'!$A$3:$AR$2210,K$1,FALSE)</f>
        <v>45</v>
      </c>
      <c r="L378" t="s">
        <v>5003</v>
      </c>
      <c r="M378">
        <f>INDEX('Results 2016$'!$B$3:$AT$352,MATCH(L378,'Results 2016$'!$A$3:$A$352,0),MATCH(K378,'Results 2016$'!$B$2:$AT$2,0))</f>
        <v>1.2014044061151463</v>
      </c>
    </row>
    <row r="379" spans="1:13" x14ac:dyDescent="0.25">
      <c r="A379" s="13" t="s">
        <v>2115</v>
      </c>
      <c r="B379" t="str">
        <f>VLOOKUP($A379,'UES Measure List Oct 2026'!$A$3:$AR$2210,B$1,FALSE)</f>
        <v>Heating Zone 3</v>
      </c>
      <c r="C379" t="str">
        <f>VLOOKUP($A379,'UES Measure List Oct 2026'!$A$3:$AR$2210,C$1,FALSE)</f>
        <v>All Cooling Zones</v>
      </c>
      <c r="D379" t="str">
        <f>VLOOKUP($A379,'UES Measure List Oct 2026'!$A$3:$AR$2210,D$1,FALSE)</f>
        <v>Residential</v>
      </c>
      <c r="E379" t="str">
        <f>VLOOKUP($A379,'UES Measure List Oct 2026'!$A$3:$AR$2210,E$1,FALSE)</f>
        <v>HVAC</v>
      </c>
      <c r="F379" t="str">
        <f>VLOOKUP($A379,'UES Measure List Oct 2026'!$A$3:$AR$2210,F$1,FALSE)</f>
        <v>Envelope</v>
      </c>
      <c r="G379" t="str">
        <f>VLOOKUP($A379,'UES Measure List Oct 2026'!$A$3:$AR$2210,G$1,FALSE)</f>
        <v>Insulation</v>
      </c>
      <c r="H379">
        <f>VLOOKUP($A379,'UES Measure List Oct 2026'!$A$3:$AR$2210,H$1,FALSE)</f>
        <v>1.020052375663838</v>
      </c>
      <c r="I379">
        <f>VLOOKUP($A379,'UES Measure List Oct 2026'!$A$3:$AR$2210,I$1,FALSE)</f>
        <v>1.1376744391826654</v>
      </c>
      <c r="J379">
        <f>VLOOKUP($A379,'UES Measure List Oct 2026'!$A$3:$AR$2210,J$1,FALSE)</f>
        <v>1.4190180810630293</v>
      </c>
      <c r="K379">
        <f>VLOOKUP($A379,'UES Measure List Oct 2026'!$A$3:$AR$2210,K$1,FALSE)</f>
        <v>45</v>
      </c>
      <c r="L379" t="s">
        <v>5003</v>
      </c>
      <c r="M379">
        <f>INDEX('Results 2016$'!$B$3:$AT$352,MATCH(L379,'Results 2016$'!$A$3:$A$352,0),MATCH(K379,'Results 2016$'!$B$2:$AT$2,0))</f>
        <v>1.2014044061151463</v>
      </c>
    </row>
    <row r="380" spans="1:13" x14ac:dyDescent="0.25">
      <c r="A380" s="13" t="s">
        <v>2116</v>
      </c>
      <c r="B380" t="str">
        <f>VLOOKUP($A380,'UES Measure List Oct 2026'!$A$3:$AR$2210,B$1,FALSE)</f>
        <v>Heating Zone 3</v>
      </c>
      <c r="C380" t="str">
        <f>VLOOKUP($A380,'UES Measure List Oct 2026'!$A$3:$AR$2210,C$1,FALSE)</f>
        <v>All Cooling Zones</v>
      </c>
      <c r="D380" t="str">
        <f>VLOOKUP($A380,'UES Measure List Oct 2026'!$A$3:$AR$2210,D$1,FALSE)</f>
        <v>Residential</v>
      </c>
      <c r="E380" t="str">
        <f>VLOOKUP($A380,'UES Measure List Oct 2026'!$A$3:$AR$2210,E$1,FALSE)</f>
        <v>HVAC</v>
      </c>
      <c r="F380" t="str">
        <f>VLOOKUP($A380,'UES Measure List Oct 2026'!$A$3:$AR$2210,F$1,FALSE)</f>
        <v>Envelope</v>
      </c>
      <c r="G380" t="str">
        <f>VLOOKUP($A380,'UES Measure List Oct 2026'!$A$3:$AR$2210,G$1,FALSE)</f>
        <v>Insulation</v>
      </c>
      <c r="H380">
        <f>VLOOKUP($A380,'UES Measure List Oct 2026'!$A$3:$AR$2210,H$1,FALSE)</f>
        <v>0.26249915624811643</v>
      </c>
      <c r="I380">
        <f>VLOOKUP($A380,'UES Measure List Oct 2026'!$A$3:$AR$2210,I$1,FALSE)</f>
        <v>0.2927678886842926</v>
      </c>
      <c r="J380">
        <f>VLOOKUP($A380,'UES Measure List Oct 2026'!$A$3:$AR$2210,J$1,FALSE)</f>
        <v>0.99389752009890775</v>
      </c>
      <c r="K380">
        <f>VLOOKUP($A380,'UES Measure List Oct 2026'!$A$3:$AR$2210,K$1,FALSE)</f>
        <v>45</v>
      </c>
      <c r="L380" t="s">
        <v>5003</v>
      </c>
      <c r="M380">
        <f>INDEX('Results 2016$'!$B$3:$AT$352,MATCH(L380,'Results 2016$'!$A$3:$A$352,0),MATCH(K380,'Results 2016$'!$B$2:$AT$2,0))</f>
        <v>1.2014044061151463</v>
      </c>
    </row>
    <row r="381" spans="1:13" x14ac:dyDescent="0.25">
      <c r="A381" s="13" t="s">
        <v>2117</v>
      </c>
      <c r="B381" t="str">
        <f>VLOOKUP($A381,'UES Measure List Oct 2026'!$A$3:$AR$2210,B$1,FALSE)</f>
        <v>Heating Zone 3</v>
      </c>
      <c r="C381" t="str">
        <f>VLOOKUP($A381,'UES Measure List Oct 2026'!$A$3:$AR$2210,C$1,FALSE)</f>
        <v>All Cooling Zones</v>
      </c>
      <c r="D381" t="str">
        <f>VLOOKUP($A381,'UES Measure List Oct 2026'!$A$3:$AR$2210,D$1,FALSE)</f>
        <v>Residential</v>
      </c>
      <c r="E381" t="str">
        <f>VLOOKUP($A381,'UES Measure List Oct 2026'!$A$3:$AR$2210,E$1,FALSE)</f>
        <v>HVAC</v>
      </c>
      <c r="F381" t="str">
        <f>VLOOKUP($A381,'UES Measure List Oct 2026'!$A$3:$AR$2210,F$1,FALSE)</f>
        <v>Envelope</v>
      </c>
      <c r="G381" t="str">
        <f>VLOOKUP($A381,'UES Measure List Oct 2026'!$A$3:$AR$2210,G$1,FALSE)</f>
        <v>Insulation</v>
      </c>
      <c r="H381">
        <f>VLOOKUP($A381,'UES Measure List Oct 2026'!$A$3:$AR$2210,H$1,FALSE)</f>
        <v>5.3732664954931272E-2</v>
      </c>
      <c r="I381">
        <f>VLOOKUP($A381,'UES Measure List Oct 2026'!$A$3:$AR$2210,I$1,FALSE)</f>
        <v>5.9928569284110174E-2</v>
      </c>
      <c r="J381">
        <f>VLOOKUP($A381,'UES Measure List Oct 2026'!$A$3:$AR$2210,J$1,FALSE)</f>
        <v>0.79122485771818418</v>
      </c>
      <c r="K381">
        <f>VLOOKUP($A381,'UES Measure List Oct 2026'!$A$3:$AR$2210,K$1,FALSE)</f>
        <v>45</v>
      </c>
      <c r="L381" t="s">
        <v>5003</v>
      </c>
      <c r="M381">
        <f>INDEX('Results 2016$'!$B$3:$AT$352,MATCH(L381,'Results 2016$'!$A$3:$A$352,0),MATCH(K381,'Results 2016$'!$B$2:$AT$2,0))</f>
        <v>1.2014044061151463</v>
      </c>
    </row>
    <row r="382" spans="1:13" x14ac:dyDescent="0.25">
      <c r="A382" s="13" t="s">
        <v>2118</v>
      </c>
      <c r="B382" t="str">
        <f>VLOOKUP($A382,'UES Measure List Oct 2026'!$A$3:$AR$2210,B$1,FALSE)</f>
        <v>Heating Zone 3</v>
      </c>
      <c r="C382" t="str">
        <f>VLOOKUP($A382,'UES Measure List Oct 2026'!$A$3:$AR$2210,C$1,FALSE)</f>
        <v>All Cooling Zones</v>
      </c>
      <c r="D382" t="str">
        <f>VLOOKUP($A382,'UES Measure List Oct 2026'!$A$3:$AR$2210,D$1,FALSE)</f>
        <v>Residential</v>
      </c>
      <c r="E382" t="str">
        <f>VLOOKUP($A382,'UES Measure List Oct 2026'!$A$3:$AR$2210,E$1,FALSE)</f>
        <v>HVAC</v>
      </c>
      <c r="F382" t="str">
        <f>VLOOKUP($A382,'UES Measure List Oct 2026'!$A$3:$AR$2210,F$1,FALSE)</f>
        <v>Envelope</v>
      </c>
      <c r="G382" t="str">
        <f>VLOOKUP($A382,'UES Measure List Oct 2026'!$A$3:$AR$2210,G$1,FALSE)</f>
        <v>Insulation</v>
      </c>
      <c r="H382">
        <f>VLOOKUP($A382,'UES Measure List Oct 2026'!$A$3:$AR$2210,H$1,FALSE)</f>
        <v>1.54</v>
      </c>
      <c r="I382">
        <f>VLOOKUP($A382,'UES Measure List Oct 2026'!$A$3:$AR$2210,I$1,FALSE)</f>
        <v>1.66</v>
      </c>
      <c r="J382">
        <f>VLOOKUP($A382,'UES Measure List Oct 2026'!$A$3:$AR$2210,J$1,FALSE)</f>
        <v>1.9478912018971424</v>
      </c>
      <c r="K382">
        <f>VLOOKUP($A382,'UES Measure List Oct 2026'!$A$3:$AR$2210,K$1,FALSE)</f>
        <v>45</v>
      </c>
      <c r="L382" t="s">
        <v>5003</v>
      </c>
      <c r="M382">
        <f>INDEX('Results 2016$'!$B$3:$AT$352,MATCH(L382,'Results 2016$'!$A$3:$A$352,0),MATCH(K382,'Results 2016$'!$B$2:$AT$2,0))</f>
        <v>1.2014044061151463</v>
      </c>
    </row>
    <row r="383" spans="1:13" x14ac:dyDescent="0.25">
      <c r="A383" s="13" t="s">
        <v>2119</v>
      </c>
      <c r="B383" t="str">
        <f>VLOOKUP($A383,'UES Measure List Oct 2026'!$A$3:$AR$2210,B$1,FALSE)</f>
        <v>Heating Zone 3</v>
      </c>
      <c r="C383" t="str">
        <f>VLOOKUP($A383,'UES Measure List Oct 2026'!$A$3:$AR$2210,C$1,FALSE)</f>
        <v>All Cooling Zones</v>
      </c>
      <c r="D383" t="str">
        <f>VLOOKUP($A383,'UES Measure List Oct 2026'!$A$3:$AR$2210,D$1,FALSE)</f>
        <v>Residential</v>
      </c>
      <c r="E383" t="str">
        <f>VLOOKUP($A383,'UES Measure List Oct 2026'!$A$3:$AR$2210,E$1,FALSE)</f>
        <v>HVAC</v>
      </c>
      <c r="F383" t="str">
        <f>VLOOKUP($A383,'UES Measure List Oct 2026'!$A$3:$AR$2210,F$1,FALSE)</f>
        <v>Envelope</v>
      </c>
      <c r="G383" t="str">
        <f>VLOOKUP($A383,'UES Measure List Oct 2026'!$A$3:$AR$2210,G$1,FALSE)</f>
        <v>Insulation</v>
      </c>
      <c r="H383">
        <f>VLOOKUP($A383,'UES Measure List Oct 2026'!$A$3:$AR$2210,H$1,FALSE)</f>
        <v>2.1054911869477535</v>
      </c>
      <c r="I383">
        <f>VLOOKUP($A383,'UES Measure List Oct 2026'!$A$3:$AR$2210,I$1,FALSE)</f>
        <v>2.3531198279400036</v>
      </c>
      <c r="J383">
        <f>VLOOKUP($A383,'UES Measure List Oct 2026'!$A$3:$AR$2210,J$1,FALSE)</f>
        <v>2.7493375167722496</v>
      </c>
      <c r="K383">
        <f>VLOOKUP($A383,'UES Measure List Oct 2026'!$A$3:$AR$2210,K$1,FALSE)</f>
        <v>45</v>
      </c>
      <c r="L383" t="s">
        <v>5003</v>
      </c>
      <c r="M383">
        <f>INDEX('Results 2016$'!$B$3:$AT$352,MATCH(L383,'Results 2016$'!$A$3:$A$352,0),MATCH(K383,'Results 2016$'!$B$2:$AT$2,0))</f>
        <v>1.2014044061151463</v>
      </c>
    </row>
    <row r="384" spans="1:13" x14ac:dyDescent="0.25">
      <c r="A384" s="13" t="s">
        <v>2120</v>
      </c>
      <c r="B384" t="str">
        <f>VLOOKUP($A384,'UES Measure List Oct 2026'!$A$3:$AR$2210,B$1,FALSE)</f>
        <v>Heating Zone 3</v>
      </c>
      <c r="C384" t="str">
        <f>VLOOKUP($A384,'UES Measure List Oct 2026'!$A$3:$AR$2210,C$1,FALSE)</f>
        <v>All Cooling Zones</v>
      </c>
      <c r="D384" t="str">
        <f>VLOOKUP($A384,'UES Measure List Oct 2026'!$A$3:$AR$2210,D$1,FALSE)</f>
        <v>Residential</v>
      </c>
      <c r="E384" t="str">
        <f>VLOOKUP($A384,'UES Measure List Oct 2026'!$A$3:$AR$2210,E$1,FALSE)</f>
        <v>HVAC</v>
      </c>
      <c r="F384" t="str">
        <f>VLOOKUP($A384,'UES Measure List Oct 2026'!$A$3:$AR$2210,F$1,FALSE)</f>
        <v>Envelope</v>
      </c>
      <c r="G384" t="str">
        <f>VLOOKUP($A384,'UES Measure List Oct 2026'!$A$3:$AR$2210,G$1,FALSE)</f>
        <v>Insulation</v>
      </c>
      <c r="H384">
        <f>VLOOKUP($A384,'UES Measure List Oct 2026'!$A$3:$AR$2210,H$1,FALSE)</f>
        <v>0.52</v>
      </c>
      <c r="I384">
        <f>VLOOKUP($A384,'UES Measure List Oct 2026'!$A$3:$AR$2210,I$1,FALSE)</f>
        <v>0.56000000000000005</v>
      </c>
      <c r="J384">
        <f>VLOOKUP($A384,'UES Measure List Oct 2026'!$A$3:$AR$2210,J$1,FALSE)</f>
        <v>1.719054463412131</v>
      </c>
      <c r="K384">
        <f>VLOOKUP($A384,'UES Measure List Oct 2026'!$A$3:$AR$2210,K$1,FALSE)</f>
        <v>45</v>
      </c>
      <c r="L384" t="s">
        <v>5003</v>
      </c>
      <c r="M384">
        <f>INDEX('Results 2016$'!$B$3:$AT$352,MATCH(L384,'Results 2016$'!$A$3:$A$352,0),MATCH(K384,'Results 2016$'!$B$2:$AT$2,0))</f>
        <v>1.2014044061151463</v>
      </c>
    </row>
    <row r="385" spans="1:13" x14ac:dyDescent="0.25">
      <c r="A385" s="13" t="s">
        <v>2121</v>
      </c>
      <c r="B385" t="str">
        <f>VLOOKUP($A385,'UES Measure List Oct 2026'!$A$3:$AR$2210,B$1,FALSE)</f>
        <v>Heating Zone 3</v>
      </c>
      <c r="C385" t="str">
        <f>VLOOKUP($A385,'UES Measure List Oct 2026'!$A$3:$AR$2210,C$1,FALSE)</f>
        <v>All Cooling Zones</v>
      </c>
      <c r="D385" t="str">
        <f>VLOOKUP($A385,'UES Measure List Oct 2026'!$A$3:$AR$2210,D$1,FALSE)</f>
        <v>Residential</v>
      </c>
      <c r="E385" t="str">
        <f>VLOOKUP($A385,'UES Measure List Oct 2026'!$A$3:$AR$2210,E$1,FALSE)</f>
        <v>HVAC</v>
      </c>
      <c r="F385" t="str">
        <f>VLOOKUP($A385,'UES Measure List Oct 2026'!$A$3:$AR$2210,F$1,FALSE)</f>
        <v>Envelope</v>
      </c>
      <c r="G385" t="str">
        <f>VLOOKUP($A385,'UES Measure List Oct 2026'!$A$3:$AR$2210,G$1,FALSE)</f>
        <v>Insulation</v>
      </c>
      <c r="H385">
        <f>VLOOKUP($A385,'UES Measure List Oct 2026'!$A$3:$AR$2210,H$1,FALSE)</f>
        <v>3.6431561340512211</v>
      </c>
      <c r="I385">
        <f>VLOOKUP($A385,'UES Measure List Oct 2026'!$A$3:$AR$2210,I$1,FALSE)</f>
        <v>4.0716308804620542</v>
      </c>
      <c r="J385">
        <f>VLOOKUP($A385,'UES Measure List Oct 2026'!$A$3:$AR$2210,J$1,FALSE)</f>
        <v>2.5698705321851967</v>
      </c>
      <c r="K385">
        <f>VLOOKUP($A385,'UES Measure List Oct 2026'!$A$3:$AR$2210,K$1,FALSE)</f>
        <v>45</v>
      </c>
      <c r="L385" t="s">
        <v>5003</v>
      </c>
      <c r="M385">
        <f>INDEX('Results 2016$'!$B$3:$AT$352,MATCH(L385,'Results 2016$'!$A$3:$A$352,0),MATCH(K385,'Results 2016$'!$B$2:$AT$2,0))</f>
        <v>1.2014044061151463</v>
      </c>
    </row>
    <row r="386" spans="1:13" x14ac:dyDescent="0.25">
      <c r="A386" s="13" t="s">
        <v>2122</v>
      </c>
      <c r="B386" t="str">
        <f>VLOOKUP($A386,'UES Measure List Oct 2026'!$A$3:$AR$2210,B$1,FALSE)</f>
        <v>Heating Zone 1</v>
      </c>
      <c r="C386" t="str">
        <f>VLOOKUP($A386,'UES Measure List Oct 2026'!$A$3:$AR$2210,C$1,FALSE)</f>
        <v>All Cooling Zones</v>
      </c>
      <c r="D386" t="str">
        <f>VLOOKUP($A386,'UES Measure List Oct 2026'!$A$3:$AR$2210,D$1,FALSE)</f>
        <v>Residential</v>
      </c>
      <c r="E386" t="str">
        <f>VLOOKUP($A386,'UES Measure List Oct 2026'!$A$3:$AR$2210,E$1,FALSE)</f>
        <v>HVAC</v>
      </c>
      <c r="F386" t="str">
        <f>VLOOKUP($A386,'UES Measure List Oct 2026'!$A$3:$AR$2210,F$1,FALSE)</f>
        <v>Envelope</v>
      </c>
      <c r="G386" t="str">
        <f>VLOOKUP($A386,'UES Measure List Oct 2026'!$A$3:$AR$2210,G$1,FALSE)</f>
        <v>Windows</v>
      </c>
      <c r="H386">
        <f>VLOOKUP($A386,'UES Measure List Oct 2026'!$A$3:$AR$2210,H$1,FALSE)</f>
        <v>23.87</v>
      </c>
      <c r="I386">
        <f>VLOOKUP($A386,'UES Measure List Oct 2026'!$A$3:$AR$2210,I$1,FALSE)</f>
        <v>26.62</v>
      </c>
      <c r="J386">
        <f>VLOOKUP($A386,'UES Measure List Oct 2026'!$A$3:$AR$2210,J$1,FALSE)</f>
        <v>31.803566470010896</v>
      </c>
      <c r="K386">
        <f>VLOOKUP($A386,'UES Measure List Oct 2026'!$A$3:$AR$2210,K$1,FALSE)</f>
        <v>45</v>
      </c>
      <c r="L386" t="s">
        <v>5001</v>
      </c>
      <c r="M386">
        <f>INDEX('Results 2016$'!$B$3:$AT$352,MATCH(L386,'Results 2016$'!$A$3:$A$352,0),MATCH(K386,'Results 2016$'!$B$2:$AT$2,0))</f>
        <v>1.1502863736732485</v>
      </c>
    </row>
    <row r="387" spans="1:13" x14ac:dyDescent="0.25">
      <c r="A387" s="13" t="s">
        <v>2129</v>
      </c>
      <c r="B387" t="str">
        <f>VLOOKUP($A387,'UES Measure List Oct 2026'!$A$3:$AR$2210,B$1,FALSE)</f>
        <v>Heating Zone 2</v>
      </c>
      <c r="C387" t="str">
        <f>VLOOKUP($A387,'UES Measure List Oct 2026'!$A$3:$AR$2210,C$1,FALSE)</f>
        <v>All Cooling Zones</v>
      </c>
      <c r="D387" t="str">
        <f>VLOOKUP($A387,'UES Measure List Oct 2026'!$A$3:$AR$2210,D$1,FALSE)</f>
        <v>Residential</v>
      </c>
      <c r="E387" t="str">
        <f>VLOOKUP($A387,'UES Measure List Oct 2026'!$A$3:$AR$2210,E$1,FALSE)</f>
        <v>HVAC</v>
      </c>
      <c r="F387" t="str">
        <f>VLOOKUP($A387,'UES Measure List Oct 2026'!$A$3:$AR$2210,F$1,FALSE)</f>
        <v>Envelope</v>
      </c>
      <c r="G387" t="str">
        <f>VLOOKUP($A387,'UES Measure List Oct 2026'!$A$3:$AR$2210,G$1,FALSE)</f>
        <v>Windows</v>
      </c>
      <c r="H387">
        <f>VLOOKUP($A387,'UES Measure List Oct 2026'!$A$3:$AR$2210,H$1,FALSE)</f>
        <v>31.57</v>
      </c>
      <c r="I387">
        <f>VLOOKUP($A387,'UES Measure List Oct 2026'!$A$3:$AR$2210,I$1,FALSE)</f>
        <v>35.21</v>
      </c>
      <c r="J387">
        <f>VLOOKUP($A387,'UES Measure List Oct 2026'!$A$3:$AR$2210,J$1,FALSE)</f>
        <v>31.803566470010896</v>
      </c>
      <c r="K387">
        <f>VLOOKUP($A387,'UES Measure List Oct 2026'!$A$3:$AR$2210,K$1,FALSE)</f>
        <v>45</v>
      </c>
      <c r="L387" t="s">
        <v>5002</v>
      </c>
      <c r="M387">
        <f>INDEX('Results 2016$'!$B$3:$AT$352,MATCH(L387,'Results 2016$'!$A$3:$A$352,0),MATCH(K387,'Results 2016$'!$B$2:$AT$2,0))</f>
        <v>1.2029506301231594</v>
      </c>
    </row>
    <row r="388" spans="1:13" x14ac:dyDescent="0.25">
      <c r="A388" s="13" t="s">
        <v>2130</v>
      </c>
      <c r="B388" t="str">
        <f>VLOOKUP($A388,'UES Measure List Oct 2026'!$A$3:$AR$2210,B$1,FALSE)</f>
        <v>Heating Zone 3</v>
      </c>
      <c r="C388" t="str">
        <f>VLOOKUP($A388,'UES Measure List Oct 2026'!$A$3:$AR$2210,C$1,FALSE)</f>
        <v>All Cooling Zones</v>
      </c>
      <c r="D388" t="str">
        <f>VLOOKUP($A388,'UES Measure List Oct 2026'!$A$3:$AR$2210,D$1,FALSE)</f>
        <v>Residential</v>
      </c>
      <c r="E388" t="str">
        <f>VLOOKUP($A388,'UES Measure List Oct 2026'!$A$3:$AR$2210,E$1,FALSE)</f>
        <v>HVAC</v>
      </c>
      <c r="F388" t="str">
        <f>VLOOKUP($A388,'UES Measure List Oct 2026'!$A$3:$AR$2210,F$1,FALSE)</f>
        <v>Envelope</v>
      </c>
      <c r="G388" t="str">
        <f>VLOOKUP($A388,'UES Measure List Oct 2026'!$A$3:$AR$2210,G$1,FALSE)</f>
        <v>Windows</v>
      </c>
      <c r="H388">
        <f>VLOOKUP($A388,'UES Measure List Oct 2026'!$A$3:$AR$2210,H$1,FALSE)</f>
        <v>37.979999999999997</v>
      </c>
      <c r="I388">
        <f>VLOOKUP($A388,'UES Measure List Oct 2026'!$A$3:$AR$2210,I$1,FALSE)</f>
        <v>42.36</v>
      </c>
      <c r="J388">
        <f>VLOOKUP($A388,'UES Measure List Oct 2026'!$A$3:$AR$2210,J$1,FALSE)</f>
        <v>31.803566470010896</v>
      </c>
      <c r="K388">
        <f>VLOOKUP($A388,'UES Measure List Oct 2026'!$A$3:$AR$2210,K$1,FALSE)</f>
        <v>45</v>
      </c>
      <c r="L388" t="s">
        <v>5003</v>
      </c>
      <c r="M388">
        <f>INDEX('Results 2016$'!$B$3:$AT$352,MATCH(L388,'Results 2016$'!$A$3:$A$352,0),MATCH(K388,'Results 2016$'!$B$2:$AT$2,0))</f>
        <v>1.2014044061151463</v>
      </c>
    </row>
    <row r="389" spans="1:13" x14ac:dyDescent="0.25">
      <c r="A389" s="13" t="s">
        <v>2131</v>
      </c>
      <c r="B389" t="str">
        <f>VLOOKUP($A389,'UES Measure List Oct 2026'!$A$3:$AR$2210,B$1,FALSE)</f>
        <v>Heating Zone 1</v>
      </c>
      <c r="C389" t="str">
        <f>VLOOKUP($A389,'UES Measure List Oct 2026'!$A$3:$AR$2210,C$1,FALSE)</f>
        <v>All Cooling Zones</v>
      </c>
      <c r="D389" t="str">
        <f>VLOOKUP($A389,'UES Measure List Oct 2026'!$A$3:$AR$2210,D$1,FALSE)</f>
        <v>Residential</v>
      </c>
      <c r="E389" t="str">
        <f>VLOOKUP($A389,'UES Measure List Oct 2026'!$A$3:$AR$2210,E$1,FALSE)</f>
        <v>HVAC</v>
      </c>
      <c r="F389" t="str">
        <f>VLOOKUP($A389,'UES Measure List Oct 2026'!$A$3:$AR$2210,F$1,FALSE)</f>
        <v>Envelope</v>
      </c>
      <c r="G389" t="str">
        <f>VLOOKUP($A389,'UES Measure List Oct 2026'!$A$3:$AR$2210,G$1,FALSE)</f>
        <v>Windows</v>
      </c>
      <c r="H389">
        <f>VLOOKUP($A389,'UES Measure List Oct 2026'!$A$3:$AR$2210,H$1,FALSE)</f>
        <v>12.86</v>
      </c>
      <c r="I389">
        <f>VLOOKUP($A389,'UES Measure List Oct 2026'!$A$3:$AR$2210,I$1,FALSE)</f>
        <v>14.34</v>
      </c>
      <c r="J389">
        <f>VLOOKUP($A389,'UES Measure List Oct 2026'!$A$3:$AR$2210,J$1,FALSE)</f>
        <v>31.803566470010896</v>
      </c>
      <c r="K389">
        <f>VLOOKUP($A389,'UES Measure List Oct 2026'!$A$3:$AR$2210,K$1,FALSE)</f>
        <v>45</v>
      </c>
      <c r="L389" t="s">
        <v>5001</v>
      </c>
      <c r="M389">
        <f>INDEX('Results 2016$'!$B$3:$AT$352,MATCH(L389,'Results 2016$'!$A$3:$A$352,0),MATCH(K389,'Results 2016$'!$B$2:$AT$2,0))</f>
        <v>1.1502863736732485</v>
      </c>
    </row>
    <row r="390" spans="1:13" x14ac:dyDescent="0.25">
      <c r="A390" s="13" t="s">
        <v>2134</v>
      </c>
      <c r="B390" t="str">
        <f>VLOOKUP($A390,'UES Measure List Oct 2026'!$A$3:$AR$2210,B$1,FALSE)</f>
        <v>Heating Zone 2</v>
      </c>
      <c r="C390" t="str">
        <f>VLOOKUP($A390,'UES Measure List Oct 2026'!$A$3:$AR$2210,C$1,FALSE)</f>
        <v>All Cooling Zones</v>
      </c>
      <c r="D390" t="str">
        <f>VLOOKUP($A390,'UES Measure List Oct 2026'!$A$3:$AR$2210,D$1,FALSE)</f>
        <v>Residential</v>
      </c>
      <c r="E390" t="str">
        <f>VLOOKUP($A390,'UES Measure List Oct 2026'!$A$3:$AR$2210,E$1,FALSE)</f>
        <v>HVAC</v>
      </c>
      <c r="F390" t="str">
        <f>VLOOKUP($A390,'UES Measure List Oct 2026'!$A$3:$AR$2210,F$1,FALSE)</f>
        <v>Envelope</v>
      </c>
      <c r="G390" t="str">
        <f>VLOOKUP($A390,'UES Measure List Oct 2026'!$A$3:$AR$2210,G$1,FALSE)</f>
        <v>Windows</v>
      </c>
      <c r="H390">
        <f>VLOOKUP($A390,'UES Measure List Oct 2026'!$A$3:$AR$2210,H$1,FALSE)</f>
        <v>17.309999999999999</v>
      </c>
      <c r="I390">
        <f>VLOOKUP($A390,'UES Measure List Oct 2026'!$A$3:$AR$2210,I$1,FALSE)</f>
        <v>19.309999999999999</v>
      </c>
      <c r="J390">
        <f>VLOOKUP($A390,'UES Measure List Oct 2026'!$A$3:$AR$2210,J$1,FALSE)</f>
        <v>31.803566470010896</v>
      </c>
      <c r="K390">
        <f>VLOOKUP($A390,'UES Measure List Oct 2026'!$A$3:$AR$2210,K$1,FALSE)</f>
        <v>45</v>
      </c>
      <c r="L390" t="s">
        <v>5002</v>
      </c>
      <c r="M390">
        <f>INDEX('Results 2016$'!$B$3:$AT$352,MATCH(L390,'Results 2016$'!$A$3:$A$352,0),MATCH(K390,'Results 2016$'!$B$2:$AT$2,0))</f>
        <v>1.2029506301231594</v>
      </c>
    </row>
    <row r="391" spans="1:13" x14ac:dyDescent="0.25">
      <c r="A391" s="13" t="s">
        <v>2135</v>
      </c>
      <c r="B391" t="str">
        <f>VLOOKUP($A391,'UES Measure List Oct 2026'!$A$3:$AR$2210,B$1,FALSE)</f>
        <v>Heating Zone 3</v>
      </c>
      <c r="C391" t="str">
        <f>VLOOKUP($A391,'UES Measure List Oct 2026'!$A$3:$AR$2210,C$1,FALSE)</f>
        <v>All Cooling Zones</v>
      </c>
      <c r="D391" t="str">
        <f>VLOOKUP($A391,'UES Measure List Oct 2026'!$A$3:$AR$2210,D$1,FALSE)</f>
        <v>Residential</v>
      </c>
      <c r="E391" t="str">
        <f>VLOOKUP($A391,'UES Measure List Oct 2026'!$A$3:$AR$2210,E$1,FALSE)</f>
        <v>HVAC</v>
      </c>
      <c r="F391" t="str">
        <f>VLOOKUP($A391,'UES Measure List Oct 2026'!$A$3:$AR$2210,F$1,FALSE)</f>
        <v>Envelope</v>
      </c>
      <c r="G391" t="str">
        <f>VLOOKUP($A391,'UES Measure List Oct 2026'!$A$3:$AR$2210,G$1,FALSE)</f>
        <v>Windows</v>
      </c>
      <c r="H391">
        <f>VLOOKUP($A391,'UES Measure List Oct 2026'!$A$3:$AR$2210,H$1,FALSE)</f>
        <v>21.21</v>
      </c>
      <c r="I391">
        <f>VLOOKUP($A391,'UES Measure List Oct 2026'!$A$3:$AR$2210,I$1,FALSE)</f>
        <v>23.66</v>
      </c>
      <c r="J391">
        <f>VLOOKUP($A391,'UES Measure List Oct 2026'!$A$3:$AR$2210,J$1,FALSE)</f>
        <v>31.803566470010896</v>
      </c>
      <c r="K391">
        <f>VLOOKUP($A391,'UES Measure List Oct 2026'!$A$3:$AR$2210,K$1,FALSE)</f>
        <v>45</v>
      </c>
      <c r="L391" t="s">
        <v>5003</v>
      </c>
      <c r="M391">
        <f>INDEX('Results 2016$'!$B$3:$AT$352,MATCH(L391,'Results 2016$'!$A$3:$A$352,0),MATCH(K391,'Results 2016$'!$B$2:$AT$2,0))</f>
        <v>1.2014044061151463</v>
      </c>
    </row>
    <row r="392" spans="1:13" x14ac:dyDescent="0.25">
      <c r="A392" s="13" t="s">
        <v>2136</v>
      </c>
      <c r="B392" t="str">
        <f>VLOOKUP($A392,'UES Measure List Oct 2026'!$A$3:$AR$2210,B$1,FALSE)</f>
        <v>Heating Zone 1</v>
      </c>
      <c r="C392" t="str">
        <f>VLOOKUP($A392,'UES Measure List Oct 2026'!$A$3:$AR$2210,C$1,FALSE)</f>
        <v>All Cooling Zones</v>
      </c>
      <c r="D392" t="str">
        <f>VLOOKUP($A392,'UES Measure List Oct 2026'!$A$3:$AR$2210,D$1,FALSE)</f>
        <v>Residential</v>
      </c>
      <c r="E392" t="str">
        <f>VLOOKUP($A392,'UES Measure List Oct 2026'!$A$3:$AR$2210,E$1,FALSE)</f>
        <v>HVAC</v>
      </c>
      <c r="F392" t="str">
        <f>VLOOKUP($A392,'UES Measure List Oct 2026'!$A$3:$AR$2210,F$1,FALSE)</f>
        <v>Envelope</v>
      </c>
      <c r="G392" t="str">
        <f>VLOOKUP($A392,'UES Measure List Oct 2026'!$A$3:$AR$2210,G$1,FALSE)</f>
        <v>Windows</v>
      </c>
      <c r="H392">
        <f>VLOOKUP($A392,'UES Measure List Oct 2026'!$A$3:$AR$2210,H$1,FALSE)</f>
        <v>17.713639059605402</v>
      </c>
      <c r="I392">
        <f>VLOOKUP($A392,'UES Measure List Oct 2026'!$A$3:$AR$2210,I$1,FALSE)</f>
        <v>19.684873603175095</v>
      </c>
      <c r="J392">
        <f>VLOOKUP($A392,'UES Measure List Oct 2026'!$A$3:$AR$2210,J$1,FALSE)</f>
        <v>31.210707940122539</v>
      </c>
      <c r="K392">
        <f>VLOOKUP($A392,'UES Measure List Oct 2026'!$A$3:$AR$2210,K$1,FALSE)</f>
        <v>25</v>
      </c>
      <c r="L392" t="s">
        <v>5001</v>
      </c>
      <c r="M392">
        <f>INDEX('Results 2016$'!$B$3:$AT$352,MATCH(L392,'Results 2016$'!$A$3:$A$352,0),MATCH(K392,'Results 2016$'!$B$2:$AT$2,0))</f>
        <v>0.92534481278794645</v>
      </c>
    </row>
    <row r="393" spans="1:13" x14ac:dyDescent="0.25">
      <c r="A393" s="13" t="s">
        <v>2138</v>
      </c>
      <c r="B393" t="str">
        <f>VLOOKUP($A393,'UES Measure List Oct 2026'!$A$3:$AR$2210,B$1,FALSE)</f>
        <v>Heating Zone 2</v>
      </c>
      <c r="C393" t="str">
        <f>VLOOKUP($A393,'UES Measure List Oct 2026'!$A$3:$AR$2210,C$1,FALSE)</f>
        <v>All Cooling Zones</v>
      </c>
      <c r="D393" t="str">
        <f>VLOOKUP($A393,'UES Measure List Oct 2026'!$A$3:$AR$2210,D$1,FALSE)</f>
        <v>Residential</v>
      </c>
      <c r="E393" t="str">
        <f>VLOOKUP($A393,'UES Measure List Oct 2026'!$A$3:$AR$2210,E$1,FALSE)</f>
        <v>HVAC</v>
      </c>
      <c r="F393" t="str">
        <f>VLOOKUP($A393,'UES Measure List Oct 2026'!$A$3:$AR$2210,F$1,FALSE)</f>
        <v>Envelope</v>
      </c>
      <c r="G393" t="str">
        <f>VLOOKUP($A393,'UES Measure List Oct 2026'!$A$3:$AR$2210,G$1,FALSE)</f>
        <v>Windows</v>
      </c>
      <c r="H393">
        <f>VLOOKUP($A393,'UES Measure List Oct 2026'!$A$3:$AR$2210,H$1,FALSE)</f>
        <v>21.11886534046819</v>
      </c>
      <c r="I393">
        <f>VLOOKUP($A393,'UES Measure List Oct 2026'!$A$3:$AR$2210,I$1,FALSE)</f>
        <v>23.453507247480939</v>
      </c>
      <c r="J393">
        <f>VLOOKUP($A393,'UES Measure List Oct 2026'!$A$3:$AR$2210,J$1,FALSE)</f>
        <v>31.210707940122539</v>
      </c>
      <c r="K393">
        <f>VLOOKUP($A393,'UES Measure List Oct 2026'!$A$3:$AR$2210,K$1,FALSE)</f>
        <v>25</v>
      </c>
      <c r="L393" t="s">
        <v>5002</v>
      </c>
      <c r="M393">
        <f>INDEX('Results 2016$'!$B$3:$AT$352,MATCH(L393,'Results 2016$'!$A$3:$A$352,0),MATCH(K393,'Results 2016$'!$B$2:$AT$2,0))</f>
        <v>0.96451050343920852</v>
      </c>
    </row>
    <row r="394" spans="1:13" x14ac:dyDescent="0.25">
      <c r="A394" s="13" t="s">
        <v>2139</v>
      </c>
      <c r="B394" t="str">
        <f>VLOOKUP($A394,'UES Measure List Oct 2026'!$A$3:$AR$2210,B$1,FALSE)</f>
        <v>Heating Zone 3</v>
      </c>
      <c r="C394" t="str">
        <f>VLOOKUP($A394,'UES Measure List Oct 2026'!$A$3:$AR$2210,C$1,FALSE)</f>
        <v>All Cooling Zones</v>
      </c>
      <c r="D394" t="str">
        <f>VLOOKUP($A394,'UES Measure List Oct 2026'!$A$3:$AR$2210,D$1,FALSE)</f>
        <v>Residential</v>
      </c>
      <c r="E394" t="str">
        <f>VLOOKUP($A394,'UES Measure List Oct 2026'!$A$3:$AR$2210,E$1,FALSE)</f>
        <v>HVAC</v>
      </c>
      <c r="F394" t="str">
        <f>VLOOKUP($A394,'UES Measure List Oct 2026'!$A$3:$AR$2210,F$1,FALSE)</f>
        <v>Envelope</v>
      </c>
      <c r="G394" t="str">
        <f>VLOOKUP($A394,'UES Measure List Oct 2026'!$A$3:$AR$2210,G$1,FALSE)</f>
        <v>Windows</v>
      </c>
      <c r="H394">
        <f>VLOOKUP($A394,'UES Measure List Oct 2026'!$A$3:$AR$2210,H$1,FALSE)</f>
        <v>21.11886534046819</v>
      </c>
      <c r="I394">
        <f>VLOOKUP($A394,'UES Measure List Oct 2026'!$A$3:$AR$2210,I$1,FALSE)</f>
        <v>23.453507247480939</v>
      </c>
      <c r="J394">
        <f>VLOOKUP($A394,'UES Measure List Oct 2026'!$A$3:$AR$2210,J$1,FALSE)</f>
        <v>31.210707940122539</v>
      </c>
      <c r="K394">
        <f>VLOOKUP($A394,'UES Measure List Oct 2026'!$A$3:$AR$2210,K$1,FALSE)</f>
        <v>25</v>
      </c>
      <c r="L394" t="s">
        <v>5003</v>
      </c>
      <c r="M394">
        <f>INDEX('Results 2016$'!$B$3:$AT$352,MATCH(L394,'Results 2016$'!$A$3:$A$352,0),MATCH(K394,'Results 2016$'!$B$2:$AT$2,0))</f>
        <v>0.96268034139191916</v>
      </c>
    </row>
    <row r="395" spans="1:13" x14ac:dyDescent="0.25">
      <c r="A395" s="13" t="s">
        <v>2140</v>
      </c>
      <c r="B395" t="str">
        <f>VLOOKUP($A395,'UES Measure List Oct 2026'!$A$3:$AR$2210,B$1,FALSE)</f>
        <v>Heating Zone 1</v>
      </c>
      <c r="C395" t="str">
        <f>VLOOKUP($A395,'UES Measure List Oct 2026'!$A$3:$AR$2210,C$1,FALSE)</f>
        <v>All Cooling Zones</v>
      </c>
      <c r="D395" t="str">
        <f>VLOOKUP($A395,'UES Measure List Oct 2026'!$A$3:$AR$2210,D$1,FALSE)</f>
        <v>Residential</v>
      </c>
      <c r="E395" t="str">
        <f>VLOOKUP($A395,'UES Measure List Oct 2026'!$A$3:$AR$2210,E$1,FALSE)</f>
        <v>HVAC</v>
      </c>
      <c r="F395" t="str">
        <f>VLOOKUP($A395,'UES Measure List Oct 2026'!$A$3:$AR$2210,F$1,FALSE)</f>
        <v>Envelope</v>
      </c>
      <c r="G395" t="str">
        <f>VLOOKUP($A395,'UES Measure List Oct 2026'!$A$3:$AR$2210,G$1,FALSE)</f>
        <v>Windows</v>
      </c>
      <c r="H395">
        <f>VLOOKUP($A395,'UES Measure List Oct 2026'!$A$3:$AR$2210,H$1,FALSE)</f>
        <v>7.897262177937038</v>
      </c>
      <c r="I395">
        <f>VLOOKUP($A395,'UES Measure List Oct 2026'!$A$3:$AR$2210,I$1,FALSE)</f>
        <v>8.7760966146325501</v>
      </c>
      <c r="J395">
        <f>VLOOKUP($A395,'UES Measure List Oct 2026'!$A$3:$AR$2210,J$1,FALSE)</f>
        <v>31.210707940122539</v>
      </c>
      <c r="K395">
        <f>VLOOKUP($A395,'UES Measure List Oct 2026'!$A$3:$AR$2210,K$1,FALSE)</f>
        <v>25</v>
      </c>
      <c r="L395" t="s">
        <v>5001</v>
      </c>
      <c r="M395">
        <f>INDEX('Results 2016$'!$B$3:$AT$352,MATCH(L395,'Results 2016$'!$A$3:$A$352,0),MATCH(K395,'Results 2016$'!$B$2:$AT$2,0))</f>
        <v>0.92534481278794645</v>
      </c>
    </row>
    <row r="396" spans="1:13" x14ac:dyDescent="0.25">
      <c r="A396" s="13" t="s">
        <v>2142</v>
      </c>
      <c r="B396" t="str">
        <f>VLOOKUP($A396,'UES Measure List Oct 2026'!$A$3:$AR$2210,B$1,FALSE)</f>
        <v>Heating Zone 2</v>
      </c>
      <c r="C396" t="str">
        <f>VLOOKUP($A396,'UES Measure List Oct 2026'!$A$3:$AR$2210,C$1,FALSE)</f>
        <v>All Cooling Zones</v>
      </c>
      <c r="D396" t="str">
        <f>VLOOKUP($A396,'UES Measure List Oct 2026'!$A$3:$AR$2210,D$1,FALSE)</f>
        <v>Residential</v>
      </c>
      <c r="E396" t="str">
        <f>VLOOKUP($A396,'UES Measure List Oct 2026'!$A$3:$AR$2210,E$1,FALSE)</f>
        <v>HVAC</v>
      </c>
      <c r="F396" t="str">
        <f>VLOOKUP($A396,'UES Measure List Oct 2026'!$A$3:$AR$2210,F$1,FALSE)</f>
        <v>Envelope</v>
      </c>
      <c r="G396" t="str">
        <f>VLOOKUP($A396,'UES Measure List Oct 2026'!$A$3:$AR$2210,G$1,FALSE)</f>
        <v>Windows</v>
      </c>
      <c r="H396">
        <f>VLOOKUP($A396,'UES Measure List Oct 2026'!$A$3:$AR$2210,H$1,FALSE)</f>
        <v>10.49556590553113</v>
      </c>
      <c r="I396">
        <f>VLOOKUP($A396,'UES Measure List Oct 2026'!$A$3:$AR$2210,I$1,FALSE)</f>
        <v>11.655826535344113</v>
      </c>
      <c r="J396">
        <f>VLOOKUP($A396,'UES Measure List Oct 2026'!$A$3:$AR$2210,J$1,FALSE)</f>
        <v>31.210707940122539</v>
      </c>
      <c r="K396">
        <f>VLOOKUP($A396,'UES Measure List Oct 2026'!$A$3:$AR$2210,K$1,FALSE)</f>
        <v>25</v>
      </c>
      <c r="L396" t="s">
        <v>5002</v>
      </c>
      <c r="M396">
        <f>INDEX('Results 2016$'!$B$3:$AT$352,MATCH(L396,'Results 2016$'!$A$3:$A$352,0),MATCH(K396,'Results 2016$'!$B$2:$AT$2,0))</f>
        <v>0.96451050343920852</v>
      </c>
    </row>
    <row r="397" spans="1:13" x14ac:dyDescent="0.25">
      <c r="A397" s="13" t="s">
        <v>2143</v>
      </c>
      <c r="B397" t="str">
        <f>VLOOKUP($A397,'UES Measure List Oct 2026'!$A$3:$AR$2210,B$1,FALSE)</f>
        <v>Heating Zone 3</v>
      </c>
      <c r="C397" t="str">
        <f>VLOOKUP($A397,'UES Measure List Oct 2026'!$A$3:$AR$2210,C$1,FALSE)</f>
        <v>All Cooling Zones</v>
      </c>
      <c r="D397" t="str">
        <f>VLOOKUP($A397,'UES Measure List Oct 2026'!$A$3:$AR$2210,D$1,FALSE)</f>
        <v>Residential</v>
      </c>
      <c r="E397" t="str">
        <f>VLOOKUP($A397,'UES Measure List Oct 2026'!$A$3:$AR$2210,E$1,FALSE)</f>
        <v>HVAC</v>
      </c>
      <c r="F397" t="str">
        <f>VLOOKUP($A397,'UES Measure List Oct 2026'!$A$3:$AR$2210,F$1,FALSE)</f>
        <v>Envelope</v>
      </c>
      <c r="G397" t="str">
        <f>VLOOKUP($A397,'UES Measure List Oct 2026'!$A$3:$AR$2210,G$1,FALSE)</f>
        <v>Windows</v>
      </c>
      <c r="H397">
        <f>VLOOKUP($A397,'UES Measure List Oct 2026'!$A$3:$AR$2210,H$1,FALSE)</f>
        <v>10.49556590553113</v>
      </c>
      <c r="I397">
        <f>VLOOKUP($A397,'UES Measure List Oct 2026'!$A$3:$AR$2210,I$1,FALSE)</f>
        <v>11.655826535344113</v>
      </c>
      <c r="J397">
        <f>VLOOKUP($A397,'UES Measure List Oct 2026'!$A$3:$AR$2210,J$1,FALSE)</f>
        <v>31.210707940122539</v>
      </c>
      <c r="K397">
        <f>VLOOKUP($A397,'UES Measure List Oct 2026'!$A$3:$AR$2210,K$1,FALSE)</f>
        <v>25</v>
      </c>
      <c r="L397" t="s">
        <v>5003</v>
      </c>
      <c r="M397">
        <f>INDEX('Results 2016$'!$B$3:$AT$352,MATCH(L397,'Results 2016$'!$A$3:$A$352,0),MATCH(K397,'Results 2016$'!$B$2:$AT$2,0))</f>
        <v>0.96268034139191916</v>
      </c>
    </row>
    <row r="398" spans="1:13" x14ac:dyDescent="0.25">
      <c r="A398" s="13" t="s">
        <v>2144</v>
      </c>
      <c r="B398" t="str">
        <f>VLOOKUP($A398,'UES Measure List Oct 2026'!$A$3:$AR$2210,B$1,FALSE)</f>
        <v>Heating Zone 1</v>
      </c>
      <c r="C398" t="str">
        <f>VLOOKUP($A398,'UES Measure List Oct 2026'!$A$3:$AR$2210,C$1,FALSE)</f>
        <v>All Cooling Zones</v>
      </c>
      <c r="D398" t="str">
        <f>VLOOKUP($A398,'UES Measure List Oct 2026'!$A$3:$AR$2210,D$1,FALSE)</f>
        <v>Residential</v>
      </c>
      <c r="E398" t="str">
        <f>VLOOKUP($A398,'UES Measure List Oct 2026'!$A$3:$AR$2210,E$1,FALSE)</f>
        <v>HVAC</v>
      </c>
      <c r="F398" t="str">
        <f>VLOOKUP($A398,'UES Measure List Oct 2026'!$A$3:$AR$2210,F$1,FALSE)</f>
        <v>Envelope</v>
      </c>
      <c r="G398" t="str">
        <f>VLOOKUP($A398,'UES Measure List Oct 2026'!$A$3:$AR$2210,G$1,FALSE)</f>
        <v>Air Sealing</v>
      </c>
      <c r="H398">
        <f>VLOOKUP($A398,'UES Measure List Oct 2026'!$A$3:$AR$2210,H$1,FALSE)</f>
        <v>0.33676173877781806</v>
      </c>
      <c r="I398">
        <f>VLOOKUP($A398,'UES Measure List Oct 2026'!$A$3:$AR$2210,I$1,FALSE)</f>
        <v>0.37423774075559668</v>
      </c>
      <c r="J398">
        <f>VLOOKUP($A398,'UES Measure List Oct 2026'!$A$3:$AR$2210,J$1,FALSE)</f>
        <v>0.64</v>
      </c>
      <c r="K398">
        <f>VLOOKUP($A398,'UES Measure List Oct 2026'!$A$3:$AR$2210,K$1,FALSE)</f>
        <v>25</v>
      </c>
      <c r="L398" t="s">
        <v>5001</v>
      </c>
      <c r="M398">
        <f>INDEX('Results 2016$'!$B$3:$AT$352,MATCH(L398,'Results 2016$'!$A$3:$A$352,0),MATCH(K398,'Results 2016$'!$B$2:$AT$2,0))</f>
        <v>0.92534481278794645</v>
      </c>
    </row>
    <row r="399" spans="1:13" x14ac:dyDescent="0.25">
      <c r="A399" s="13" t="s">
        <v>2148</v>
      </c>
      <c r="B399" t="str">
        <f>VLOOKUP($A399,'UES Measure List Oct 2026'!$A$3:$AR$2210,B$1,FALSE)</f>
        <v>Heating Zone 2</v>
      </c>
      <c r="C399" t="str">
        <f>VLOOKUP($A399,'UES Measure List Oct 2026'!$A$3:$AR$2210,C$1,FALSE)</f>
        <v>All Cooling Zones</v>
      </c>
      <c r="D399" t="str">
        <f>VLOOKUP($A399,'UES Measure List Oct 2026'!$A$3:$AR$2210,D$1,FALSE)</f>
        <v>Residential</v>
      </c>
      <c r="E399" t="str">
        <f>VLOOKUP($A399,'UES Measure List Oct 2026'!$A$3:$AR$2210,E$1,FALSE)</f>
        <v>HVAC</v>
      </c>
      <c r="F399" t="str">
        <f>VLOOKUP($A399,'UES Measure List Oct 2026'!$A$3:$AR$2210,F$1,FALSE)</f>
        <v>Envelope</v>
      </c>
      <c r="G399" t="str">
        <f>VLOOKUP($A399,'UES Measure List Oct 2026'!$A$3:$AR$2210,G$1,FALSE)</f>
        <v>Air Sealing</v>
      </c>
      <c r="H399">
        <f>VLOOKUP($A399,'UES Measure List Oct 2026'!$A$3:$AR$2210,H$1,FALSE)</f>
        <v>0.33212425336300377</v>
      </c>
      <c r="I399">
        <f>VLOOKUP($A399,'UES Measure List Oct 2026'!$A$3:$AR$2210,I$1,FALSE)</f>
        <v>0.36883982438143231</v>
      </c>
      <c r="J399">
        <f>VLOOKUP($A399,'UES Measure List Oct 2026'!$A$3:$AR$2210,J$1,FALSE)</f>
        <v>0.68</v>
      </c>
      <c r="K399">
        <f>VLOOKUP($A399,'UES Measure List Oct 2026'!$A$3:$AR$2210,K$1,FALSE)</f>
        <v>25</v>
      </c>
      <c r="L399" t="s">
        <v>5002</v>
      </c>
      <c r="M399">
        <f>INDEX('Results 2016$'!$B$3:$AT$352,MATCH(L399,'Results 2016$'!$A$3:$A$352,0),MATCH(K399,'Results 2016$'!$B$2:$AT$2,0))</f>
        <v>0.96451050343920852</v>
      </c>
    </row>
    <row r="400" spans="1:13" x14ac:dyDescent="0.25">
      <c r="A400" s="13" t="s">
        <v>2149</v>
      </c>
      <c r="B400" t="str">
        <f>VLOOKUP($A400,'UES Measure List Oct 2026'!$A$3:$AR$2210,B$1,FALSE)</f>
        <v>Heating Zone 3</v>
      </c>
      <c r="C400" t="str">
        <f>VLOOKUP($A400,'UES Measure List Oct 2026'!$A$3:$AR$2210,C$1,FALSE)</f>
        <v>All Cooling Zones</v>
      </c>
      <c r="D400" t="str">
        <f>VLOOKUP($A400,'UES Measure List Oct 2026'!$A$3:$AR$2210,D$1,FALSE)</f>
        <v>Residential</v>
      </c>
      <c r="E400" t="str">
        <f>VLOOKUP($A400,'UES Measure List Oct 2026'!$A$3:$AR$2210,E$1,FALSE)</f>
        <v>HVAC</v>
      </c>
      <c r="F400" t="str">
        <f>VLOOKUP($A400,'UES Measure List Oct 2026'!$A$3:$AR$2210,F$1,FALSE)</f>
        <v>Envelope</v>
      </c>
      <c r="G400" t="str">
        <f>VLOOKUP($A400,'UES Measure List Oct 2026'!$A$3:$AR$2210,G$1,FALSE)</f>
        <v>Air Sealing</v>
      </c>
      <c r="H400">
        <f>VLOOKUP($A400,'UES Measure List Oct 2026'!$A$3:$AR$2210,H$1,FALSE)</f>
        <v>0.33212425336300377</v>
      </c>
      <c r="I400">
        <f>VLOOKUP($A400,'UES Measure List Oct 2026'!$A$3:$AR$2210,I$1,FALSE)</f>
        <v>0.36883982438143231</v>
      </c>
      <c r="J400">
        <f>VLOOKUP($A400,'UES Measure List Oct 2026'!$A$3:$AR$2210,J$1,FALSE)</f>
        <v>0.68</v>
      </c>
      <c r="K400">
        <f>VLOOKUP($A400,'UES Measure List Oct 2026'!$A$3:$AR$2210,K$1,FALSE)</f>
        <v>25</v>
      </c>
      <c r="L400" t="s">
        <v>5003</v>
      </c>
      <c r="M400">
        <f>INDEX('Results 2016$'!$B$3:$AT$352,MATCH(L400,'Results 2016$'!$A$3:$A$352,0),MATCH(K400,'Results 2016$'!$B$2:$AT$2,0))</f>
        <v>0.96268034139191916</v>
      </c>
    </row>
    <row r="401" spans="1:13" x14ac:dyDescent="0.25">
      <c r="A401" s="13" t="s">
        <v>2150</v>
      </c>
      <c r="B401" t="str">
        <f>VLOOKUP($A401,'UES Measure List Oct 2026'!$A$3:$AR$2210,B$1,FALSE)</f>
        <v>Heating Zone 1</v>
      </c>
      <c r="C401" t="str">
        <f>VLOOKUP($A401,'UES Measure List Oct 2026'!$A$3:$AR$2210,C$1,FALSE)</f>
        <v>All Cooling Zones</v>
      </c>
      <c r="D401" t="str">
        <f>VLOOKUP($A401,'UES Measure List Oct 2026'!$A$3:$AR$2210,D$1,FALSE)</f>
        <v>Residential</v>
      </c>
      <c r="E401" t="str">
        <f>VLOOKUP($A401,'UES Measure List Oct 2026'!$A$3:$AR$2210,E$1,FALSE)</f>
        <v>HVAC</v>
      </c>
      <c r="F401" t="str">
        <f>VLOOKUP($A401,'UES Measure List Oct 2026'!$A$3:$AR$2210,F$1,FALSE)</f>
        <v>Envelope</v>
      </c>
      <c r="G401" t="str">
        <f>VLOOKUP($A401,'UES Measure List Oct 2026'!$A$3:$AR$2210,G$1,FALSE)</f>
        <v>Insulation</v>
      </c>
      <c r="H401">
        <f>VLOOKUP($A401,'UES Measure List Oct 2026'!$A$3:$AR$2210,H$1,FALSE)</f>
        <v>0.95240300975695225</v>
      </c>
      <c r="I401">
        <f>VLOOKUP($A401,'UES Measure List Oct 2026'!$A$3:$AR$2210,I$1,FALSE)</f>
        <v>1.0622244365599152</v>
      </c>
      <c r="J401">
        <f>VLOOKUP($A401,'UES Measure List Oct 2026'!$A$3:$AR$2210,J$1,FALSE)</f>
        <v>1.7146701347095454</v>
      </c>
      <c r="K401">
        <f>VLOOKUP($A401,'UES Measure List Oct 2026'!$A$3:$AR$2210,K$1,FALSE)</f>
        <v>45</v>
      </c>
      <c r="L401" t="s">
        <v>5001</v>
      </c>
      <c r="M401">
        <f>INDEX('Results 2016$'!$B$3:$AT$352,MATCH(L401,'Results 2016$'!$A$3:$A$352,0),MATCH(K401,'Results 2016$'!$B$2:$AT$2,0))</f>
        <v>1.1502863736732485</v>
      </c>
    </row>
    <row r="402" spans="1:13" x14ac:dyDescent="0.25">
      <c r="A402" s="13" t="s">
        <v>2153</v>
      </c>
      <c r="B402" t="str">
        <f>VLOOKUP($A402,'UES Measure List Oct 2026'!$A$3:$AR$2210,B$1,FALSE)</f>
        <v>Heating Zone 2</v>
      </c>
      <c r="C402" t="str">
        <f>VLOOKUP($A402,'UES Measure List Oct 2026'!$A$3:$AR$2210,C$1,FALSE)</f>
        <v>All Cooling Zones</v>
      </c>
      <c r="D402" t="str">
        <f>VLOOKUP($A402,'UES Measure List Oct 2026'!$A$3:$AR$2210,D$1,FALSE)</f>
        <v>Residential</v>
      </c>
      <c r="E402" t="str">
        <f>VLOOKUP($A402,'UES Measure List Oct 2026'!$A$3:$AR$2210,E$1,FALSE)</f>
        <v>HVAC</v>
      </c>
      <c r="F402" t="str">
        <f>VLOOKUP($A402,'UES Measure List Oct 2026'!$A$3:$AR$2210,F$1,FALSE)</f>
        <v>Envelope</v>
      </c>
      <c r="G402" t="str">
        <f>VLOOKUP($A402,'UES Measure List Oct 2026'!$A$3:$AR$2210,G$1,FALSE)</f>
        <v>Insulation</v>
      </c>
      <c r="H402">
        <f>VLOOKUP($A402,'UES Measure List Oct 2026'!$A$3:$AR$2210,H$1,FALSE)</f>
        <v>1.0529058733576933</v>
      </c>
      <c r="I402">
        <f>VLOOKUP($A402,'UES Measure List Oct 2026'!$A$3:$AR$2210,I$1,FALSE)</f>
        <v>1.1299999999999999</v>
      </c>
      <c r="J402">
        <f>VLOOKUP($A402,'UES Measure List Oct 2026'!$A$3:$AR$2210,J$1,FALSE)</f>
        <v>1.34</v>
      </c>
      <c r="K402">
        <f>VLOOKUP($A402,'UES Measure List Oct 2026'!$A$3:$AR$2210,K$1,FALSE)</f>
        <v>45</v>
      </c>
      <c r="L402" t="s">
        <v>5002</v>
      </c>
      <c r="M402">
        <f>INDEX('Results 2016$'!$B$3:$AT$352,MATCH(L402,'Results 2016$'!$A$3:$A$352,0),MATCH(K402,'Results 2016$'!$B$2:$AT$2,0))</f>
        <v>1.2029506301231594</v>
      </c>
    </row>
    <row r="403" spans="1:13" x14ac:dyDescent="0.25">
      <c r="A403" s="13" t="s">
        <v>2154</v>
      </c>
      <c r="B403" t="str">
        <f>VLOOKUP($A403,'UES Measure List Oct 2026'!$A$3:$AR$2210,B$1,FALSE)</f>
        <v>Heating Zone 3</v>
      </c>
      <c r="C403" t="str">
        <f>VLOOKUP($A403,'UES Measure List Oct 2026'!$A$3:$AR$2210,C$1,FALSE)</f>
        <v>All Cooling Zones</v>
      </c>
      <c r="D403" t="str">
        <f>VLOOKUP($A403,'UES Measure List Oct 2026'!$A$3:$AR$2210,D$1,FALSE)</f>
        <v>Residential</v>
      </c>
      <c r="E403" t="str">
        <f>VLOOKUP($A403,'UES Measure List Oct 2026'!$A$3:$AR$2210,E$1,FALSE)</f>
        <v>HVAC</v>
      </c>
      <c r="F403" t="str">
        <f>VLOOKUP($A403,'UES Measure List Oct 2026'!$A$3:$AR$2210,F$1,FALSE)</f>
        <v>Envelope</v>
      </c>
      <c r="G403" t="str">
        <f>VLOOKUP($A403,'UES Measure List Oct 2026'!$A$3:$AR$2210,G$1,FALSE)</f>
        <v>Insulation</v>
      </c>
      <c r="H403">
        <f>VLOOKUP($A403,'UES Measure List Oct 2026'!$A$3:$AR$2210,H$1,FALSE)</f>
        <v>1.0737850406187692</v>
      </c>
      <c r="I403">
        <f>VLOOKUP($A403,'UES Measure List Oct 2026'!$A$3:$AR$2210,I$1,FALSE)</f>
        <v>1.1976030084667755</v>
      </c>
      <c r="J403">
        <f>VLOOKUP($A403,'UES Measure List Oct 2026'!$A$3:$AR$2210,J$1,FALSE)</f>
        <v>1.34</v>
      </c>
      <c r="K403">
        <f>VLOOKUP($A403,'UES Measure List Oct 2026'!$A$3:$AR$2210,K$1,FALSE)</f>
        <v>45</v>
      </c>
      <c r="L403" t="s">
        <v>5003</v>
      </c>
      <c r="M403">
        <f>INDEX('Results 2016$'!$B$3:$AT$352,MATCH(L403,'Results 2016$'!$A$3:$A$352,0),MATCH(K403,'Results 2016$'!$B$2:$AT$2,0))</f>
        <v>1.2014044061151463</v>
      </c>
    </row>
    <row r="404" spans="1:13" x14ac:dyDescent="0.25">
      <c r="A404" s="13" t="s">
        <v>2155</v>
      </c>
      <c r="B404" t="str">
        <f>VLOOKUP($A404,'UES Measure List Oct 2026'!$A$3:$AR$2210,B$1,FALSE)</f>
        <v>Heating Zone 1</v>
      </c>
      <c r="C404" t="str">
        <f>VLOOKUP($A404,'UES Measure List Oct 2026'!$A$3:$AR$2210,C$1,FALSE)</f>
        <v>All Cooling Zones</v>
      </c>
      <c r="D404" t="str">
        <f>VLOOKUP($A404,'UES Measure List Oct 2026'!$A$3:$AR$2210,D$1,FALSE)</f>
        <v>Residential</v>
      </c>
      <c r="E404" t="str">
        <f>VLOOKUP($A404,'UES Measure List Oct 2026'!$A$3:$AR$2210,E$1,FALSE)</f>
        <v>HVAC</v>
      </c>
      <c r="F404" t="str">
        <f>VLOOKUP($A404,'UES Measure List Oct 2026'!$A$3:$AR$2210,F$1,FALSE)</f>
        <v>Envelope</v>
      </c>
      <c r="G404" t="str">
        <f>VLOOKUP($A404,'UES Measure List Oct 2026'!$A$3:$AR$2210,G$1,FALSE)</f>
        <v>Insulation</v>
      </c>
      <c r="H404">
        <f>VLOOKUP($A404,'UES Measure List Oct 2026'!$A$3:$AR$2210,H$1,FALSE)</f>
        <v>0.27918097360312089</v>
      </c>
      <c r="I404">
        <f>VLOOKUP($A404,'UES Measure List Oct 2026'!$A$3:$AR$2210,I$1,FALSE)</f>
        <v>0.31137328352154431</v>
      </c>
      <c r="J404">
        <f>VLOOKUP($A404,'UES Measure List Oct 2026'!$A$3:$AR$2210,J$1,FALSE)</f>
        <v>1.1551974012973574</v>
      </c>
      <c r="K404">
        <f>VLOOKUP($A404,'UES Measure List Oct 2026'!$A$3:$AR$2210,K$1,FALSE)</f>
        <v>45</v>
      </c>
      <c r="L404" t="s">
        <v>5001</v>
      </c>
      <c r="M404">
        <f>INDEX('Results 2016$'!$B$3:$AT$352,MATCH(L404,'Results 2016$'!$A$3:$A$352,0),MATCH(K404,'Results 2016$'!$B$2:$AT$2,0))</f>
        <v>1.1502863736732485</v>
      </c>
    </row>
    <row r="405" spans="1:13" x14ac:dyDescent="0.25">
      <c r="A405" s="13" t="s">
        <v>2158</v>
      </c>
      <c r="B405" t="str">
        <f>VLOOKUP($A405,'UES Measure List Oct 2026'!$A$3:$AR$2210,B$1,FALSE)</f>
        <v>Heating Zone 2</v>
      </c>
      <c r="C405" t="str">
        <f>VLOOKUP($A405,'UES Measure List Oct 2026'!$A$3:$AR$2210,C$1,FALSE)</f>
        <v>All Cooling Zones</v>
      </c>
      <c r="D405" t="str">
        <f>VLOOKUP($A405,'UES Measure List Oct 2026'!$A$3:$AR$2210,D$1,FALSE)</f>
        <v>Residential</v>
      </c>
      <c r="E405" t="str">
        <f>VLOOKUP($A405,'UES Measure List Oct 2026'!$A$3:$AR$2210,E$1,FALSE)</f>
        <v>HVAC</v>
      </c>
      <c r="F405" t="str">
        <f>VLOOKUP($A405,'UES Measure List Oct 2026'!$A$3:$AR$2210,F$1,FALSE)</f>
        <v>Envelope</v>
      </c>
      <c r="G405" t="str">
        <f>VLOOKUP($A405,'UES Measure List Oct 2026'!$A$3:$AR$2210,G$1,FALSE)</f>
        <v>Insulation</v>
      </c>
      <c r="H405">
        <f>VLOOKUP($A405,'UES Measure List Oct 2026'!$A$3:$AR$2210,H$1,FALSE)</f>
        <v>0.3099338073107944</v>
      </c>
      <c r="I405">
        <f>VLOOKUP($A405,'UES Measure List Oct 2026'!$A$3:$AR$2210,I$1,FALSE)</f>
        <v>0.34567222118039376</v>
      </c>
      <c r="J405">
        <f>VLOOKUP($A405,'UES Measure List Oct 2026'!$A$3:$AR$2210,J$1,FALSE)</f>
        <v>1.1551974012973574</v>
      </c>
      <c r="K405">
        <f>VLOOKUP($A405,'UES Measure List Oct 2026'!$A$3:$AR$2210,K$1,FALSE)</f>
        <v>45</v>
      </c>
      <c r="L405" t="s">
        <v>5002</v>
      </c>
      <c r="M405">
        <f>INDEX('Results 2016$'!$B$3:$AT$352,MATCH(L405,'Results 2016$'!$A$3:$A$352,0),MATCH(K405,'Results 2016$'!$B$2:$AT$2,0))</f>
        <v>1.2029506301231594</v>
      </c>
    </row>
    <row r="406" spans="1:13" x14ac:dyDescent="0.25">
      <c r="A406" s="13" t="s">
        <v>2159</v>
      </c>
      <c r="B406" t="str">
        <f>VLOOKUP($A406,'UES Measure List Oct 2026'!$A$3:$AR$2210,B$1,FALSE)</f>
        <v>Heating Zone 3</v>
      </c>
      <c r="C406" t="str">
        <f>VLOOKUP($A406,'UES Measure List Oct 2026'!$A$3:$AR$2210,C$1,FALSE)</f>
        <v>All Cooling Zones</v>
      </c>
      <c r="D406" t="str">
        <f>VLOOKUP($A406,'UES Measure List Oct 2026'!$A$3:$AR$2210,D$1,FALSE)</f>
        <v>Residential</v>
      </c>
      <c r="E406" t="str">
        <f>VLOOKUP($A406,'UES Measure List Oct 2026'!$A$3:$AR$2210,E$1,FALSE)</f>
        <v>HVAC</v>
      </c>
      <c r="F406" t="str">
        <f>VLOOKUP($A406,'UES Measure List Oct 2026'!$A$3:$AR$2210,F$1,FALSE)</f>
        <v>Envelope</v>
      </c>
      <c r="G406" t="str">
        <f>VLOOKUP($A406,'UES Measure List Oct 2026'!$A$3:$AR$2210,G$1,FALSE)</f>
        <v>Insulation</v>
      </c>
      <c r="H406">
        <f>VLOOKUP($A406,'UES Measure List Oct 2026'!$A$3:$AR$2210,H$1,FALSE)</f>
        <v>0.31623182120304771</v>
      </c>
      <c r="I406">
        <f>VLOOKUP($A406,'UES Measure List Oct 2026'!$A$3:$AR$2210,I$1,FALSE)</f>
        <v>0.35269645796840277</v>
      </c>
      <c r="J406">
        <f>VLOOKUP($A406,'UES Measure List Oct 2026'!$A$3:$AR$2210,J$1,FALSE)</f>
        <v>1.1551974012973574</v>
      </c>
      <c r="K406">
        <f>VLOOKUP($A406,'UES Measure List Oct 2026'!$A$3:$AR$2210,K$1,FALSE)</f>
        <v>45</v>
      </c>
      <c r="L406" t="s">
        <v>5003</v>
      </c>
      <c r="M406">
        <f>INDEX('Results 2016$'!$B$3:$AT$352,MATCH(L406,'Results 2016$'!$A$3:$A$352,0),MATCH(K406,'Results 2016$'!$B$2:$AT$2,0))</f>
        <v>1.2014044061151463</v>
      </c>
    </row>
    <row r="407" spans="1:13" x14ac:dyDescent="0.25">
      <c r="A407" s="13" t="s">
        <v>2160</v>
      </c>
      <c r="B407" t="str">
        <f>VLOOKUP($A407,'UES Measure List Oct 2026'!$A$3:$AR$2210,B$1,FALSE)</f>
        <v>Heating Zone 1</v>
      </c>
      <c r="C407" t="str">
        <f>VLOOKUP($A407,'UES Measure List Oct 2026'!$A$3:$AR$2210,C$1,FALSE)</f>
        <v>All Cooling Zones</v>
      </c>
      <c r="D407" t="str">
        <f>VLOOKUP($A407,'UES Measure List Oct 2026'!$A$3:$AR$2210,D$1,FALSE)</f>
        <v>Residential</v>
      </c>
      <c r="E407" t="str">
        <f>VLOOKUP($A407,'UES Measure List Oct 2026'!$A$3:$AR$2210,E$1,FALSE)</f>
        <v>HVAC</v>
      </c>
      <c r="F407" t="str">
        <f>VLOOKUP($A407,'UES Measure List Oct 2026'!$A$3:$AR$2210,F$1,FALSE)</f>
        <v>Envelope</v>
      </c>
      <c r="G407" t="str">
        <f>VLOOKUP($A407,'UES Measure List Oct 2026'!$A$3:$AR$2210,G$1,FALSE)</f>
        <v>Insulation</v>
      </c>
      <c r="H407">
        <f>VLOOKUP($A407,'UES Measure List Oct 2026'!$A$3:$AR$2210,H$1,FALSE)</f>
        <v>0.80353547971681805</v>
      </c>
      <c r="I407">
        <f>VLOOKUP($A407,'UES Measure List Oct 2026'!$A$3:$AR$2210,I$1,FALSE)</f>
        <v>0.89295566544329186</v>
      </c>
      <c r="J407">
        <f>VLOOKUP($A407,'UES Measure List Oct 2026'!$A$3:$AR$2210,J$1,FALSE)</f>
        <v>1.0454073033305615</v>
      </c>
      <c r="K407">
        <f>VLOOKUP($A407,'UES Measure List Oct 2026'!$A$3:$AR$2210,K$1,FALSE)</f>
        <v>25</v>
      </c>
      <c r="L407" t="s">
        <v>5001</v>
      </c>
      <c r="M407">
        <f>INDEX('Results 2016$'!$B$3:$AT$352,MATCH(L407,'Results 2016$'!$A$3:$A$352,0),MATCH(K407,'Results 2016$'!$B$2:$AT$2,0))</f>
        <v>0.92534481278794645</v>
      </c>
    </row>
    <row r="408" spans="1:13" x14ac:dyDescent="0.25">
      <c r="A408" s="13" t="s">
        <v>2162</v>
      </c>
      <c r="B408" t="str">
        <f>VLOOKUP($A408,'UES Measure List Oct 2026'!$A$3:$AR$2210,B$1,FALSE)</f>
        <v>Heating Zone 2</v>
      </c>
      <c r="C408" t="str">
        <f>VLOOKUP($A408,'UES Measure List Oct 2026'!$A$3:$AR$2210,C$1,FALSE)</f>
        <v>All Cooling Zones</v>
      </c>
      <c r="D408" t="str">
        <f>VLOOKUP($A408,'UES Measure List Oct 2026'!$A$3:$AR$2210,D$1,FALSE)</f>
        <v>Residential</v>
      </c>
      <c r="E408" t="str">
        <f>VLOOKUP($A408,'UES Measure List Oct 2026'!$A$3:$AR$2210,E$1,FALSE)</f>
        <v>HVAC</v>
      </c>
      <c r="F408" t="str">
        <f>VLOOKUP($A408,'UES Measure List Oct 2026'!$A$3:$AR$2210,F$1,FALSE)</f>
        <v>Envelope</v>
      </c>
      <c r="G408" t="str">
        <f>VLOOKUP($A408,'UES Measure List Oct 2026'!$A$3:$AR$2210,G$1,FALSE)</f>
        <v>Insulation</v>
      </c>
      <c r="H408">
        <f>VLOOKUP($A408,'UES Measure List Oct 2026'!$A$3:$AR$2210,H$1,FALSE)</f>
        <v>0.37115655610368631</v>
      </c>
      <c r="I408">
        <f>VLOOKUP($A408,'UES Measure List Oct 2026'!$A$3:$AR$2210,I$1,FALSE)</f>
        <v>0.41246013138836007</v>
      </c>
      <c r="J408">
        <f>VLOOKUP($A408,'UES Measure List Oct 2026'!$A$3:$AR$2210,J$1,FALSE)</f>
        <v>1.1378805582115481</v>
      </c>
      <c r="K408">
        <f>VLOOKUP($A408,'UES Measure List Oct 2026'!$A$3:$AR$2210,K$1,FALSE)</f>
        <v>25</v>
      </c>
      <c r="L408" t="s">
        <v>5002</v>
      </c>
      <c r="M408">
        <f>INDEX('Results 2016$'!$B$3:$AT$352,MATCH(L408,'Results 2016$'!$A$3:$A$352,0),MATCH(K408,'Results 2016$'!$B$2:$AT$2,0))</f>
        <v>0.96451050343920852</v>
      </c>
    </row>
    <row r="409" spans="1:13" x14ac:dyDescent="0.25">
      <c r="A409" s="13" t="s">
        <v>2163</v>
      </c>
      <c r="B409" t="str">
        <f>VLOOKUP($A409,'UES Measure List Oct 2026'!$A$3:$AR$2210,B$1,FALSE)</f>
        <v>Heating Zone 3</v>
      </c>
      <c r="C409" t="str">
        <f>VLOOKUP($A409,'UES Measure List Oct 2026'!$A$3:$AR$2210,C$1,FALSE)</f>
        <v>All Cooling Zones</v>
      </c>
      <c r="D409" t="str">
        <f>VLOOKUP($A409,'UES Measure List Oct 2026'!$A$3:$AR$2210,D$1,FALSE)</f>
        <v>Residential</v>
      </c>
      <c r="E409" t="str">
        <f>VLOOKUP($A409,'UES Measure List Oct 2026'!$A$3:$AR$2210,E$1,FALSE)</f>
        <v>HVAC</v>
      </c>
      <c r="F409" t="str">
        <f>VLOOKUP($A409,'UES Measure List Oct 2026'!$A$3:$AR$2210,F$1,FALSE)</f>
        <v>Envelope</v>
      </c>
      <c r="G409" t="str">
        <f>VLOOKUP($A409,'UES Measure List Oct 2026'!$A$3:$AR$2210,G$1,FALSE)</f>
        <v>Insulation</v>
      </c>
      <c r="H409">
        <f>VLOOKUP($A409,'UES Measure List Oct 2026'!$A$3:$AR$2210,H$1,FALSE)</f>
        <v>0.37115655610368631</v>
      </c>
      <c r="I409">
        <f>VLOOKUP($A409,'UES Measure List Oct 2026'!$A$3:$AR$2210,I$1,FALSE)</f>
        <v>0.41246013138836007</v>
      </c>
      <c r="J409">
        <f>VLOOKUP($A409,'UES Measure List Oct 2026'!$A$3:$AR$2210,J$1,FALSE)</f>
        <v>1.1378805582115481</v>
      </c>
      <c r="K409">
        <f>VLOOKUP($A409,'UES Measure List Oct 2026'!$A$3:$AR$2210,K$1,FALSE)</f>
        <v>25</v>
      </c>
      <c r="L409" t="s">
        <v>5003</v>
      </c>
      <c r="M409">
        <f>INDEX('Results 2016$'!$B$3:$AT$352,MATCH(L409,'Results 2016$'!$A$3:$A$352,0),MATCH(K409,'Results 2016$'!$B$2:$AT$2,0))</f>
        <v>0.96268034139191916</v>
      </c>
    </row>
    <row r="410" spans="1:13" x14ac:dyDescent="0.25">
      <c r="A410" s="13" t="s">
        <v>2164</v>
      </c>
      <c r="B410" t="str">
        <f>VLOOKUP($A410,'UES Measure List Oct 2026'!$A$3:$AR$2210,B$1,FALSE)</f>
        <v>Heating Zone 1</v>
      </c>
      <c r="C410" t="str">
        <f>VLOOKUP($A410,'UES Measure List Oct 2026'!$A$3:$AR$2210,C$1,FALSE)</f>
        <v>All Cooling Zones</v>
      </c>
      <c r="D410" t="str">
        <f>VLOOKUP($A410,'UES Measure List Oct 2026'!$A$3:$AR$2210,D$1,FALSE)</f>
        <v>Residential</v>
      </c>
      <c r="E410" t="str">
        <f>VLOOKUP($A410,'UES Measure List Oct 2026'!$A$3:$AR$2210,E$1,FALSE)</f>
        <v>HVAC</v>
      </c>
      <c r="F410" t="str">
        <f>VLOOKUP($A410,'UES Measure List Oct 2026'!$A$3:$AR$2210,F$1,FALSE)</f>
        <v>Envelope</v>
      </c>
      <c r="G410" t="str">
        <f>VLOOKUP($A410,'UES Measure List Oct 2026'!$A$3:$AR$2210,G$1,FALSE)</f>
        <v>Windows</v>
      </c>
      <c r="H410">
        <f>VLOOKUP($A410,'UES Measure List Oct 2026'!$A$3:$AR$2210,H$1,FALSE)</f>
        <v>16.535305065633086</v>
      </c>
      <c r="I410">
        <f>VLOOKUP($A410,'UES Measure List Oct 2026'!$A$3:$AR$2210,I$1,FALSE)</f>
        <v>18.375410558590161</v>
      </c>
      <c r="J410">
        <f>VLOOKUP($A410,'UES Measure List Oct 2026'!$A$3:$AR$2210,J$1,FALSE)</f>
        <v>26.072600681090119</v>
      </c>
      <c r="K410">
        <f>VLOOKUP($A410,'UES Measure List Oct 2026'!$A$3:$AR$2210,K$1,FALSE)</f>
        <v>25</v>
      </c>
      <c r="L410" t="s">
        <v>5001</v>
      </c>
      <c r="M410">
        <f>INDEX('Results 2016$'!$B$3:$AT$352,MATCH(L410,'Results 2016$'!$A$3:$A$352,0),MATCH(K410,'Results 2016$'!$B$2:$AT$2,0))</f>
        <v>0.92534481278794645</v>
      </c>
    </row>
    <row r="411" spans="1:13" x14ac:dyDescent="0.25">
      <c r="A411" s="13" t="s">
        <v>2168</v>
      </c>
      <c r="B411" t="str">
        <f>VLOOKUP($A411,'UES Measure List Oct 2026'!$A$3:$AR$2210,B$1,FALSE)</f>
        <v>Heating Zone 1</v>
      </c>
      <c r="C411" t="str">
        <f>VLOOKUP($A411,'UES Measure List Oct 2026'!$A$3:$AR$2210,C$1,FALSE)</f>
        <v>All Cooling Zones</v>
      </c>
      <c r="D411" t="str">
        <f>VLOOKUP($A411,'UES Measure List Oct 2026'!$A$3:$AR$2210,D$1,FALSE)</f>
        <v>Residential</v>
      </c>
      <c r="E411" t="str">
        <f>VLOOKUP($A411,'UES Measure List Oct 2026'!$A$3:$AR$2210,E$1,FALSE)</f>
        <v>HVAC</v>
      </c>
      <c r="F411" t="str">
        <f>VLOOKUP($A411,'UES Measure List Oct 2026'!$A$3:$AR$2210,F$1,FALSE)</f>
        <v>Envelope</v>
      </c>
      <c r="G411" t="str">
        <f>VLOOKUP($A411,'UES Measure List Oct 2026'!$A$3:$AR$2210,G$1,FALSE)</f>
        <v>Windows</v>
      </c>
      <c r="H411">
        <f>VLOOKUP($A411,'UES Measure List Oct 2026'!$A$3:$AR$2210,H$1,FALSE)</f>
        <v>6.71476466479072</v>
      </c>
      <c r="I411">
        <f>VLOOKUP($A411,'UES Measure List Oct 2026'!$A$3:$AR$2210,I$1,FALSE)</f>
        <v>7.4620067201717166</v>
      </c>
      <c r="J411">
        <f>VLOOKUP($A411,'UES Measure List Oct 2026'!$A$3:$AR$2210,J$1,FALSE)</f>
        <v>26.072600681090119</v>
      </c>
      <c r="K411">
        <f>VLOOKUP($A411,'UES Measure List Oct 2026'!$A$3:$AR$2210,K$1,FALSE)</f>
        <v>25</v>
      </c>
      <c r="L411" t="s">
        <v>5001</v>
      </c>
      <c r="M411">
        <f>INDEX('Results 2016$'!$B$3:$AT$352,MATCH(L411,'Results 2016$'!$A$3:$A$352,0),MATCH(K411,'Results 2016$'!$B$2:$AT$2,0))</f>
        <v>0.92534481278794645</v>
      </c>
    </row>
    <row r="412" spans="1:13" x14ac:dyDescent="0.25">
      <c r="A412" s="13" t="s">
        <v>2171</v>
      </c>
      <c r="B412" t="str">
        <f>VLOOKUP($A412,'UES Measure List Oct 2026'!$A$3:$AR$2210,B$1,FALSE)</f>
        <v>Heating Zone 2</v>
      </c>
      <c r="C412" t="str">
        <f>VLOOKUP($A412,'UES Measure List Oct 2026'!$A$3:$AR$2210,C$1,FALSE)</f>
        <v>All Cooling Zones</v>
      </c>
      <c r="D412" t="str">
        <f>VLOOKUP($A412,'UES Measure List Oct 2026'!$A$3:$AR$2210,D$1,FALSE)</f>
        <v>Residential</v>
      </c>
      <c r="E412" t="str">
        <f>VLOOKUP($A412,'UES Measure List Oct 2026'!$A$3:$AR$2210,E$1,FALSE)</f>
        <v>HVAC</v>
      </c>
      <c r="F412" t="str">
        <f>VLOOKUP($A412,'UES Measure List Oct 2026'!$A$3:$AR$2210,F$1,FALSE)</f>
        <v>Envelope</v>
      </c>
      <c r="G412" t="str">
        <f>VLOOKUP($A412,'UES Measure List Oct 2026'!$A$3:$AR$2210,G$1,FALSE)</f>
        <v>Windows</v>
      </c>
      <c r="H412">
        <f>VLOOKUP($A412,'UES Measure List Oct 2026'!$A$3:$AR$2210,H$1,FALSE)</f>
        <v>19.600133594329225</v>
      </c>
      <c r="I412">
        <f>VLOOKUP($A412,'UES Measure List Oct 2026'!$A$3:$AR$2210,I$1,FALSE)</f>
        <v>21.766883205857123</v>
      </c>
      <c r="J412">
        <f>VLOOKUP($A412,'UES Measure List Oct 2026'!$A$3:$AR$2210,J$1,FALSE)</f>
        <v>26.072600681090119</v>
      </c>
      <c r="K412">
        <f>VLOOKUP($A412,'UES Measure List Oct 2026'!$A$3:$AR$2210,K$1,FALSE)</f>
        <v>25</v>
      </c>
      <c r="L412" t="s">
        <v>5002</v>
      </c>
      <c r="M412">
        <f>INDEX('Results 2016$'!$B$3:$AT$352,MATCH(L412,'Results 2016$'!$A$3:$A$352,0),MATCH(K412,'Results 2016$'!$B$2:$AT$2,0))</f>
        <v>0.96451050343920852</v>
      </c>
    </row>
    <row r="413" spans="1:13" x14ac:dyDescent="0.25">
      <c r="A413" s="13" t="s">
        <v>2172</v>
      </c>
      <c r="B413" t="str">
        <f>VLOOKUP($A413,'UES Measure List Oct 2026'!$A$3:$AR$2210,B$1,FALSE)</f>
        <v>Heating Zone 2</v>
      </c>
      <c r="C413" t="str">
        <f>VLOOKUP($A413,'UES Measure List Oct 2026'!$A$3:$AR$2210,C$1,FALSE)</f>
        <v>All Cooling Zones</v>
      </c>
      <c r="D413" t="str">
        <f>VLOOKUP($A413,'UES Measure List Oct 2026'!$A$3:$AR$2210,D$1,FALSE)</f>
        <v>Residential</v>
      </c>
      <c r="E413" t="str">
        <f>VLOOKUP($A413,'UES Measure List Oct 2026'!$A$3:$AR$2210,E$1,FALSE)</f>
        <v>HVAC</v>
      </c>
      <c r="F413" t="str">
        <f>VLOOKUP($A413,'UES Measure List Oct 2026'!$A$3:$AR$2210,F$1,FALSE)</f>
        <v>Envelope</v>
      </c>
      <c r="G413" t="str">
        <f>VLOOKUP($A413,'UES Measure List Oct 2026'!$A$3:$AR$2210,G$1,FALSE)</f>
        <v>Windows</v>
      </c>
      <c r="H413">
        <f>VLOOKUP($A413,'UES Measure List Oct 2026'!$A$3:$AR$2210,H$1,FALSE)</f>
        <v>8.9098151776239813</v>
      </c>
      <c r="I413">
        <f>VLOOKUP($A413,'UES Measure List Oct 2026'!$A$3:$AR$2210,I$1,FALSE)</f>
        <v>9.8947747179246459</v>
      </c>
      <c r="J413">
        <f>VLOOKUP($A413,'UES Measure List Oct 2026'!$A$3:$AR$2210,J$1,FALSE)</f>
        <v>26.072600681090119</v>
      </c>
      <c r="K413">
        <f>VLOOKUP($A413,'UES Measure List Oct 2026'!$A$3:$AR$2210,K$1,FALSE)</f>
        <v>25</v>
      </c>
      <c r="L413" t="s">
        <v>5002</v>
      </c>
      <c r="M413">
        <f>INDEX('Results 2016$'!$B$3:$AT$352,MATCH(L413,'Results 2016$'!$A$3:$A$352,0),MATCH(K413,'Results 2016$'!$B$2:$AT$2,0))</f>
        <v>0.96451050343920852</v>
      </c>
    </row>
    <row r="414" spans="1:13" x14ac:dyDescent="0.25">
      <c r="A414" s="13" t="s">
        <v>2173</v>
      </c>
      <c r="B414" t="str">
        <f>VLOOKUP($A414,'UES Measure List Oct 2026'!$A$3:$AR$2210,B$1,FALSE)</f>
        <v>Heating Zone 3</v>
      </c>
      <c r="C414" t="str">
        <f>VLOOKUP($A414,'UES Measure List Oct 2026'!$A$3:$AR$2210,C$1,FALSE)</f>
        <v>All Cooling Zones</v>
      </c>
      <c r="D414" t="str">
        <f>VLOOKUP($A414,'UES Measure List Oct 2026'!$A$3:$AR$2210,D$1,FALSE)</f>
        <v>Residential</v>
      </c>
      <c r="E414" t="str">
        <f>VLOOKUP($A414,'UES Measure List Oct 2026'!$A$3:$AR$2210,E$1,FALSE)</f>
        <v>HVAC</v>
      </c>
      <c r="F414" t="str">
        <f>VLOOKUP($A414,'UES Measure List Oct 2026'!$A$3:$AR$2210,F$1,FALSE)</f>
        <v>Envelope</v>
      </c>
      <c r="G414" t="str">
        <f>VLOOKUP($A414,'UES Measure List Oct 2026'!$A$3:$AR$2210,G$1,FALSE)</f>
        <v>Windows</v>
      </c>
      <c r="H414">
        <f>VLOOKUP($A414,'UES Measure List Oct 2026'!$A$3:$AR$2210,H$1,FALSE)</f>
        <v>19.600133594329225</v>
      </c>
      <c r="I414">
        <f>VLOOKUP($A414,'UES Measure List Oct 2026'!$A$3:$AR$2210,I$1,FALSE)</f>
        <v>21.766883205857123</v>
      </c>
      <c r="J414">
        <f>VLOOKUP($A414,'UES Measure List Oct 2026'!$A$3:$AR$2210,J$1,FALSE)</f>
        <v>26.072600681090119</v>
      </c>
      <c r="K414">
        <f>VLOOKUP($A414,'UES Measure List Oct 2026'!$A$3:$AR$2210,K$1,FALSE)</f>
        <v>25</v>
      </c>
      <c r="L414" t="s">
        <v>5003</v>
      </c>
      <c r="M414">
        <f>INDEX('Results 2016$'!$B$3:$AT$352,MATCH(L414,'Results 2016$'!$A$3:$A$352,0),MATCH(K414,'Results 2016$'!$B$2:$AT$2,0))</f>
        <v>0.96268034139191916</v>
      </c>
    </row>
    <row r="415" spans="1:13" x14ac:dyDescent="0.25">
      <c r="A415" s="13" t="s">
        <v>2174</v>
      </c>
      <c r="B415" t="str">
        <f>VLOOKUP($A415,'UES Measure List Oct 2026'!$A$3:$AR$2210,B$1,FALSE)</f>
        <v>Heating Zone 3</v>
      </c>
      <c r="C415" t="str">
        <f>VLOOKUP($A415,'UES Measure List Oct 2026'!$A$3:$AR$2210,C$1,FALSE)</f>
        <v>All Cooling Zones</v>
      </c>
      <c r="D415" t="str">
        <f>VLOOKUP($A415,'UES Measure List Oct 2026'!$A$3:$AR$2210,D$1,FALSE)</f>
        <v>Residential</v>
      </c>
      <c r="E415" t="str">
        <f>VLOOKUP($A415,'UES Measure List Oct 2026'!$A$3:$AR$2210,E$1,FALSE)</f>
        <v>HVAC</v>
      </c>
      <c r="F415" t="str">
        <f>VLOOKUP($A415,'UES Measure List Oct 2026'!$A$3:$AR$2210,F$1,FALSE)</f>
        <v>Envelope</v>
      </c>
      <c r="G415" t="str">
        <f>VLOOKUP($A415,'UES Measure List Oct 2026'!$A$3:$AR$2210,G$1,FALSE)</f>
        <v>Windows</v>
      </c>
      <c r="H415">
        <f>VLOOKUP($A415,'UES Measure List Oct 2026'!$A$3:$AR$2210,H$1,FALSE)</f>
        <v>8.9098151776239813</v>
      </c>
      <c r="I415">
        <f>VLOOKUP($A415,'UES Measure List Oct 2026'!$A$3:$AR$2210,I$1,FALSE)</f>
        <v>9.8947747179246459</v>
      </c>
      <c r="J415">
        <f>VLOOKUP($A415,'UES Measure List Oct 2026'!$A$3:$AR$2210,J$1,FALSE)</f>
        <v>26.072600681090119</v>
      </c>
      <c r="K415">
        <f>VLOOKUP($A415,'UES Measure List Oct 2026'!$A$3:$AR$2210,K$1,FALSE)</f>
        <v>25</v>
      </c>
      <c r="L415" t="s">
        <v>5003</v>
      </c>
      <c r="M415">
        <f>INDEX('Results 2016$'!$B$3:$AT$352,MATCH(L415,'Results 2016$'!$A$3:$A$352,0),MATCH(K415,'Results 2016$'!$B$2:$AT$2,0))</f>
        <v>0.96268034139191916</v>
      </c>
    </row>
    <row r="416" spans="1:13" x14ac:dyDescent="0.25">
      <c r="A416" s="13" t="s">
        <v>2175</v>
      </c>
      <c r="B416" t="str">
        <f>VLOOKUP($A416,'UES Measure List Oct 2026'!$A$3:$AR$2210,B$1,FALSE)</f>
        <v>Heating Zone 1</v>
      </c>
      <c r="C416" t="str">
        <f>VLOOKUP($A416,'UES Measure List Oct 2026'!$A$3:$AR$2210,C$1,FALSE)</f>
        <v>All Cooling Zones</v>
      </c>
      <c r="D416" t="str">
        <f>VLOOKUP($A416,'UES Measure List Oct 2026'!$A$3:$AR$2210,D$1,FALSE)</f>
        <v>Residential</v>
      </c>
      <c r="E416" t="str">
        <f>VLOOKUP($A416,'UES Measure List Oct 2026'!$A$3:$AR$2210,E$1,FALSE)</f>
        <v>HVAC</v>
      </c>
      <c r="F416" t="str">
        <f>VLOOKUP($A416,'UES Measure List Oct 2026'!$A$3:$AR$2210,F$1,FALSE)</f>
        <v>Envelope</v>
      </c>
      <c r="G416" t="str">
        <f>VLOOKUP($A416,'UES Measure List Oct 2026'!$A$3:$AR$2210,G$1,FALSE)</f>
        <v>Insulation</v>
      </c>
      <c r="H416">
        <f>VLOOKUP($A416,'UES Measure List Oct 2026'!$A$3:$AR$2210,H$1,FALSE)</f>
        <v>68.41</v>
      </c>
      <c r="I416">
        <f>VLOOKUP($A416,'UES Measure List Oct 2026'!$A$3:$AR$2210,I$1,FALSE)</f>
        <v>73.760000000000005</v>
      </c>
      <c r="J416">
        <f>VLOOKUP($A416,'UES Measure List Oct 2026'!$A$3:$AR$2210,J$1,FALSE)</f>
        <v>332.27</v>
      </c>
      <c r="K416">
        <f>VLOOKUP($A416,'UES Measure List Oct 2026'!$A$3:$AR$2210,K$1,FALSE)</f>
        <v>20</v>
      </c>
      <c r="L416" t="s">
        <v>5001</v>
      </c>
      <c r="M416">
        <f>INDEX('Results 2016$'!$B$3:$AT$352,MATCH(L416,'Results 2016$'!$A$3:$A$352,0),MATCH(K416,'Results 2016$'!$B$2:$AT$2,0))</f>
        <v>0.83810632178893563</v>
      </c>
    </row>
    <row r="417" spans="1:13" x14ac:dyDescent="0.25">
      <c r="A417" s="13" t="s">
        <v>2182</v>
      </c>
      <c r="B417" t="str">
        <f>VLOOKUP($A417,'UES Measure List Oct 2026'!$A$3:$AR$2210,B$1,FALSE)</f>
        <v>Heating Zone 2</v>
      </c>
      <c r="C417" t="str">
        <f>VLOOKUP($A417,'UES Measure List Oct 2026'!$A$3:$AR$2210,C$1,FALSE)</f>
        <v>All Cooling Zones</v>
      </c>
      <c r="D417" t="str">
        <f>VLOOKUP($A417,'UES Measure List Oct 2026'!$A$3:$AR$2210,D$1,FALSE)</f>
        <v>Residential</v>
      </c>
      <c r="E417" t="str">
        <f>VLOOKUP($A417,'UES Measure List Oct 2026'!$A$3:$AR$2210,E$1,FALSE)</f>
        <v>HVAC</v>
      </c>
      <c r="F417" t="str">
        <f>VLOOKUP($A417,'UES Measure List Oct 2026'!$A$3:$AR$2210,F$1,FALSE)</f>
        <v>Envelope</v>
      </c>
      <c r="G417" t="str">
        <f>VLOOKUP($A417,'UES Measure List Oct 2026'!$A$3:$AR$2210,G$1,FALSE)</f>
        <v>Insulation</v>
      </c>
      <c r="H417">
        <f>VLOOKUP($A417,'UES Measure List Oct 2026'!$A$3:$AR$2210,H$1,FALSE)</f>
        <v>102.77</v>
      </c>
      <c r="I417">
        <f>VLOOKUP($A417,'UES Measure List Oct 2026'!$A$3:$AR$2210,I$1,FALSE)</f>
        <v>110.82</v>
      </c>
      <c r="J417">
        <f>VLOOKUP($A417,'UES Measure List Oct 2026'!$A$3:$AR$2210,J$1,FALSE)</f>
        <v>332.27</v>
      </c>
      <c r="K417">
        <f>VLOOKUP($A417,'UES Measure List Oct 2026'!$A$3:$AR$2210,K$1,FALSE)</f>
        <v>20</v>
      </c>
      <c r="L417" t="s">
        <v>5002</v>
      </c>
      <c r="M417">
        <f>INDEX('Results 2016$'!$B$3:$AT$352,MATCH(L417,'Results 2016$'!$A$3:$A$352,0),MATCH(K417,'Results 2016$'!$B$2:$AT$2,0))</f>
        <v>0.87203689934553297</v>
      </c>
    </row>
    <row r="418" spans="1:13" x14ac:dyDescent="0.25">
      <c r="A418" s="13" t="s">
        <v>2183</v>
      </c>
      <c r="B418" t="str">
        <f>VLOOKUP($A418,'UES Measure List Oct 2026'!$A$3:$AR$2210,B$1,FALSE)</f>
        <v>Heating Zone 3</v>
      </c>
      <c r="C418" t="str">
        <f>VLOOKUP($A418,'UES Measure List Oct 2026'!$A$3:$AR$2210,C$1,FALSE)</f>
        <v>All Cooling Zones</v>
      </c>
      <c r="D418" t="str">
        <f>VLOOKUP($A418,'UES Measure List Oct 2026'!$A$3:$AR$2210,D$1,FALSE)</f>
        <v>Residential</v>
      </c>
      <c r="E418" t="str">
        <f>VLOOKUP($A418,'UES Measure List Oct 2026'!$A$3:$AR$2210,E$1,FALSE)</f>
        <v>HVAC</v>
      </c>
      <c r="F418" t="str">
        <f>VLOOKUP($A418,'UES Measure List Oct 2026'!$A$3:$AR$2210,F$1,FALSE)</f>
        <v>Envelope</v>
      </c>
      <c r="G418" t="str">
        <f>VLOOKUP($A418,'UES Measure List Oct 2026'!$A$3:$AR$2210,G$1,FALSE)</f>
        <v>Insulation</v>
      </c>
      <c r="H418">
        <f>VLOOKUP($A418,'UES Measure List Oct 2026'!$A$3:$AR$2210,H$1,FALSE)</f>
        <v>122.56</v>
      </c>
      <c r="I418">
        <f>VLOOKUP($A418,'UES Measure List Oct 2026'!$A$3:$AR$2210,I$1,FALSE)</f>
        <v>132.16</v>
      </c>
      <c r="J418">
        <f>VLOOKUP($A418,'UES Measure List Oct 2026'!$A$3:$AR$2210,J$1,FALSE)</f>
        <v>332.27</v>
      </c>
      <c r="K418">
        <f>VLOOKUP($A418,'UES Measure List Oct 2026'!$A$3:$AR$2210,K$1,FALSE)</f>
        <v>20</v>
      </c>
      <c r="L418" t="s">
        <v>5003</v>
      </c>
      <c r="M418">
        <f>INDEX('Results 2016$'!$B$3:$AT$352,MATCH(L418,'Results 2016$'!$A$3:$A$352,0),MATCH(K418,'Results 2016$'!$B$2:$AT$2,0))</f>
        <v>0.87009661835896768</v>
      </c>
    </row>
    <row r="419" spans="1:13" x14ac:dyDescent="0.25">
      <c r="A419" s="13" t="s">
        <v>2184</v>
      </c>
      <c r="B419" t="str">
        <f>VLOOKUP($A419,'UES Measure List Oct 2026'!$A$3:$AR$2210,B$1,FALSE)</f>
        <v>Heating Zone 1</v>
      </c>
      <c r="C419" t="str">
        <f>VLOOKUP($A419,'UES Measure List Oct 2026'!$A$3:$AR$2210,C$1,FALSE)</f>
        <v>All Cooling Zones</v>
      </c>
      <c r="D419" t="str">
        <f>VLOOKUP($A419,'UES Measure List Oct 2026'!$A$3:$AR$2210,D$1,FALSE)</f>
        <v>Residential</v>
      </c>
      <c r="E419" t="str">
        <f>VLOOKUP($A419,'UES Measure List Oct 2026'!$A$3:$AR$2210,E$1,FALSE)</f>
        <v>HVAC</v>
      </c>
      <c r="F419" t="str">
        <f>VLOOKUP($A419,'UES Measure List Oct 2026'!$A$3:$AR$2210,F$1,FALSE)</f>
        <v>Envelope</v>
      </c>
      <c r="G419" t="str">
        <f>VLOOKUP($A419,'UES Measure List Oct 2026'!$A$3:$AR$2210,G$1,FALSE)</f>
        <v>Insulation</v>
      </c>
      <c r="H419">
        <f>VLOOKUP($A419,'UES Measure List Oct 2026'!$A$3:$AR$2210,H$1,FALSE)</f>
        <v>81.56</v>
      </c>
      <c r="I419">
        <f>VLOOKUP($A419,'UES Measure List Oct 2026'!$A$3:$AR$2210,I$1,FALSE)</f>
        <v>87.96</v>
      </c>
      <c r="J419">
        <f>VLOOKUP($A419,'UES Measure List Oct 2026'!$A$3:$AR$2210,J$1,FALSE)</f>
        <v>332.27</v>
      </c>
      <c r="K419">
        <f>VLOOKUP($A419,'UES Measure List Oct 2026'!$A$3:$AR$2210,K$1,FALSE)</f>
        <v>20</v>
      </c>
      <c r="L419" t="s">
        <v>5001</v>
      </c>
      <c r="M419">
        <f>INDEX('Results 2016$'!$B$3:$AT$352,MATCH(L419,'Results 2016$'!$A$3:$A$352,0),MATCH(K419,'Results 2016$'!$B$2:$AT$2,0))</f>
        <v>0.83810632178893563</v>
      </c>
    </row>
    <row r="420" spans="1:13" x14ac:dyDescent="0.25">
      <c r="A420" s="13" t="s">
        <v>2186</v>
      </c>
      <c r="B420" t="str">
        <f>VLOOKUP($A420,'UES Measure List Oct 2026'!$A$3:$AR$2210,B$1,FALSE)</f>
        <v>Heating Zone 2</v>
      </c>
      <c r="C420" t="str">
        <f>VLOOKUP($A420,'UES Measure List Oct 2026'!$A$3:$AR$2210,C$1,FALSE)</f>
        <v>All Cooling Zones</v>
      </c>
      <c r="D420" t="str">
        <f>VLOOKUP($A420,'UES Measure List Oct 2026'!$A$3:$AR$2210,D$1,FALSE)</f>
        <v>Residential</v>
      </c>
      <c r="E420" t="str">
        <f>VLOOKUP($A420,'UES Measure List Oct 2026'!$A$3:$AR$2210,E$1,FALSE)</f>
        <v>HVAC</v>
      </c>
      <c r="F420" t="str">
        <f>VLOOKUP($A420,'UES Measure List Oct 2026'!$A$3:$AR$2210,F$1,FALSE)</f>
        <v>Envelope</v>
      </c>
      <c r="G420" t="str">
        <f>VLOOKUP($A420,'UES Measure List Oct 2026'!$A$3:$AR$2210,G$1,FALSE)</f>
        <v>Insulation</v>
      </c>
      <c r="H420">
        <f>VLOOKUP($A420,'UES Measure List Oct 2026'!$A$3:$AR$2210,H$1,FALSE)</f>
        <v>116.66</v>
      </c>
      <c r="I420">
        <f>VLOOKUP($A420,'UES Measure List Oct 2026'!$A$3:$AR$2210,I$1,FALSE)</f>
        <v>125.81</v>
      </c>
      <c r="J420">
        <f>VLOOKUP($A420,'UES Measure List Oct 2026'!$A$3:$AR$2210,J$1,FALSE)</f>
        <v>332.27</v>
      </c>
      <c r="K420">
        <f>VLOOKUP($A420,'UES Measure List Oct 2026'!$A$3:$AR$2210,K$1,FALSE)</f>
        <v>20</v>
      </c>
      <c r="L420" t="s">
        <v>5002</v>
      </c>
      <c r="M420">
        <f>INDEX('Results 2016$'!$B$3:$AT$352,MATCH(L420,'Results 2016$'!$A$3:$A$352,0),MATCH(K420,'Results 2016$'!$B$2:$AT$2,0))</f>
        <v>0.87203689934553297</v>
      </c>
    </row>
    <row r="421" spans="1:13" x14ac:dyDescent="0.25">
      <c r="A421" s="13" t="s">
        <v>2187</v>
      </c>
      <c r="B421" t="str">
        <f>VLOOKUP($A421,'UES Measure List Oct 2026'!$A$3:$AR$2210,B$1,FALSE)</f>
        <v>Heating Zone 3</v>
      </c>
      <c r="C421" t="str">
        <f>VLOOKUP($A421,'UES Measure List Oct 2026'!$A$3:$AR$2210,C$1,FALSE)</f>
        <v>All Cooling Zones</v>
      </c>
      <c r="D421" t="str">
        <f>VLOOKUP($A421,'UES Measure List Oct 2026'!$A$3:$AR$2210,D$1,FALSE)</f>
        <v>Residential</v>
      </c>
      <c r="E421" t="str">
        <f>VLOOKUP($A421,'UES Measure List Oct 2026'!$A$3:$AR$2210,E$1,FALSE)</f>
        <v>HVAC</v>
      </c>
      <c r="F421" t="str">
        <f>VLOOKUP($A421,'UES Measure List Oct 2026'!$A$3:$AR$2210,F$1,FALSE)</f>
        <v>Envelope</v>
      </c>
      <c r="G421" t="str">
        <f>VLOOKUP($A421,'UES Measure List Oct 2026'!$A$3:$AR$2210,G$1,FALSE)</f>
        <v>Insulation</v>
      </c>
      <c r="H421">
        <f>VLOOKUP($A421,'UES Measure List Oct 2026'!$A$3:$AR$2210,H$1,FALSE)</f>
        <v>137.52000000000001</v>
      </c>
      <c r="I421">
        <f>VLOOKUP($A421,'UES Measure List Oct 2026'!$A$3:$AR$2210,I$1,FALSE)</f>
        <v>148.31</v>
      </c>
      <c r="J421">
        <f>VLOOKUP($A421,'UES Measure List Oct 2026'!$A$3:$AR$2210,J$1,FALSE)</f>
        <v>332.27</v>
      </c>
      <c r="K421">
        <f>VLOOKUP($A421,'UES Measure List Oct 2026'!$A$3:$AR$2210,K$1,FALSE)</f>
        <v>20</v>
      </c>
      <c r="L421" t="s">
        <v>5003</v>
      </c>
      <c r="M421">
        <f>INDEX('Results 2016$'!$B$3:$AT$352,MATCH(L421,'Results 2016$'!$A$3:$A$352,0),MATCH(K421,'Results 2016$'!$B$2:$AT$2,0))</f>
        <v>0.87009661835896768</v>
      </c>
    </row>
    <row r="422" spans="1:13" x14ac:dyDescent="0.25">
      <c r="A422" s="13" t="s">
        <v>2188</v>
      </c>
      <c r="B422" t="str">
        <f>VLOOKUP($A422,'UES Measure List Oct 2026'!$A$3:$AR$2210,B$1,FALSE)</f>
        <v>Heating Zone 1</v>
      </c>
      <c r="C422" t="str">
        <f>VLOOKUP($A422,'UES Measure List Oct 2026'!$A$3:$AR$2210,C$1,FALSE)</f>
        <v>All Cooling Zones</v>
      </c>
      <c r="D422" t="str">
        <f>VLOOKUP($A422,'UES Measure List Oct 2026'!$A$3:$AR$2210,D$1,FALSE)</f>
        <v>Residential</v>
      </c>
      <c r="E422" t="str">
        <f>VLOOKUP($A422,'UES Measure List Oct 2026'!$A$3:$AR$2210,E$1,FALSE)</f>
        <v>HVAC</v>
      </c>
      <c r="F422" t="str">
        <f>VLOOKUP($A422,'UES Measure List Oct 2026'!$A$3:$AR$2210,F$1,FALSE)</f>
        <v>Envelope</v>
      </c>
      <c r="G422" t="str">
        <f>VLOOKUP($A422,'UES Measure List Oct 2026'!$A$3:$AR$2210,G$1,FALSE)</f>
        <v>Air Sealing</v>
      </c>
      <c r="H422">
        <f>VLOOKUP($A422,'UES Measure List Oct 2026'!$A$3:$AR$2210,H$1,FALSE)</f>
        <v>0.15</v>
      </c>
      <c r="I422">
        <f>VLOOKUP($A422,'UES Measure List Oct 2026'!$A$3:$AR$2210,I$1,FALSE)</f>
        <v>0.16764162983872857</v>
      </c>
      <c r="J422">
        <f>VLOOKUP($A422,'UES Measure List Oct 2026'!$A$3:$AR$2210,J$1,FALSE)</f>
        <v>0.2</v>
      </c>
      <c r="K422">
        <f>VLOOKUP($A422,'UES Measure List Oct 2026'!$A$3:$AR$2210,K$1,FALSE)</f>
        <v>45</v>
      </c>
      <c r="L422" t="s">
        <v>5001</v>
      </c>
      <c r="M422">
        <f>INDEX('Results 2016$'!$B$3:$AT$352,MATCH(L422,'Results 2016$'!$A$3:$A$352,0),MATCH(K422,'Results 2016$'!$B$2:$AT$2,0))</f>
        <v>1.1502863736732485</v>
      </c>
    </row>
    <row r="423" spans="1:13" x14ac:dyDescent="0.25">
      <c r="A423" s="14" t="s">
        <v>2192</v>
      </c>
      <c r="B423" t="str">
        <f>VLOOKUP($A423,'UES Measure List Oct 2026'!$A$3:$AR$2210,B$1,FALSE)</f>
        <v>Heating Zone 1</v>
      </c>
      <c r="C423" t="str">
        <f>VLOOKUP($A423,'UES Measure List Oct 2026'!$A$3:$AR$2210,C$1,FALSE)</f>
        <v>All Cooling Zones</v>
      </c>
      <c r="D423" t="str">
        <f>VLOOKUP($A423,'UES Measure List Oct 2026'!$A$3:$AR$2210,D$1,FALSE)</f>
        <v>Residential</v>
      </c>
      <c r="E423" t="str">
        <f>VLOOKUP($A423,'UES Measure List Oct 2026'!$A$3:$AR$2210,E$1,FALSE)</f>
        <v>HVAC</v>
      </c>
      <c r="F423" t="str">
        <f>VLOOKUP($A423,'UES Measure List Oct 2026'!$A$3:$AR$2210,F$1,FALSE)</f>
        <v>Envelope</v>
      </c>
      <c r="G423" t="str">
        <f>VLOOKUP($A423,'UES Measure List Oct 2026'!$A$3:$AR$2210,G$1,FALSE)</f>
        <v>Air Sealing</v>
      </c>
      <c r="H423">
        <f>VLOOKUP($A423,'UES Measure List Oct 2026'!$A$3:$AR$2210,H$1,FALSE)</f>
        <v>0.15</v>
      </c>
      <c r="I423">
        <f>VLOOKUP($A423,'UES Measure List Oct 2026'!$A$3:$AR$2210,I$1,FALSE)</f>
        <v>0.16764162983872857</v>
      </c>
      <c r="J423">
        <f>VLOOKUP($A423,'UES Measure List Oct 2026'!$A$3:$AR$2210,J$1,FALSE)</f>
        <v>0.2</v>
      </c>
      <c r="K423">
        <f>VLOOKUP($A423,'UES Measure List Oct 2026'!$A$3:$AR$2210,K$1,FALSE)</f>
        <v>45</v>
      </c>
      <c r="L423" t="s">
        <v>5001</v>
      </c>
      <c r="M423">
        <f>INDEX('Results 2016$'!$B$3:$AT$352,MATCH(L423,'Results 2016$'!$A$3:$A$352,0),MATCH(K423,'Results 2016$'!$B$2:$AT$2,0))</f>
        <v>1.1502863736732485</v>
      </c>
    </row>
    <row r="424" spans="1:13" x14ac:dyDescent="0.25">
      <c r="A424" s="13" t="s">
        <v>2195</v>
      </c>
      <c r="B424" t="str">
        <f>VLOOKUP($A424,'UES Measure List Oct 2026'!$A$3:$AR$2210,B$1,FALSE)</f>
        <v>Heating Zone 2</v>
      </c>
      <c r="C424" t="str">
        <f>VLOOKUP($A424,'UES Measure List Oct 2026'!$A$3:$AR$2210,C$1,FALSE)</f>
        <v>All Cooling Zones</v>
      </c>
      <c r="D424" t="str">
        <f>VLOOKUP($A424,'UES Measure List Oct 2026'!$A$3:$AR$2210,D$1,FALSE)</f>
        <v>Residential</v>
      </c>
      <c r="E424" t="str">
        <f>VLOOKUP($A424,'UES Measure List Oct 2026'!$A$3:$AR$2210,E$1,FALSE)</f>
        <v>HVAC</v>
      </c>
      <c r="F424" t="str">
        <f>VLOOKUP($A424,'UES Measure List Oct 2026'!$A$3:$AR$2210,F$1,FALSE)</f>
        <v>Envelope</v>
      </c>
      <c r="G424" t="str">
        <f>VLOOKUP($A424,'UES Measure List Oct 2026'!$A$3:$AR$2210,G$1,FALSE)</f>
        <v>Air Sealing</v>
      </c>
      <c r="H424">
        <f>VLOOKUP($A424,'UES Measure List Oct 2026'!$A$3:$AR$2210,H$1,FALSE)</f>
        <v>0.2</v>
      </c>
      <c r="I424">
        <f>VLOOKUP($A424,'UES Measure List Oct 2026'!$A$3:$AR$2210,I$1,FALSE)</f>
        <v>0.22352217311830477</v>
      </c>
      <c r="J424">
        <f>VLOOKUP($A424,'UES Measure List Oct 2026'!$A$3:$AR$2210,J$1,FALSE)</f>
        <v>0.2</v>
      </c>
      <c r="K424">
        <f>VLOOKUP($A424,'UES Measure List Oct 2026'!$A$3:$AR$2210,K$1,FALSE)</f>
        <v>45</v>
      </c>
      <c r="L424" t="s">
        <v>5002</v>
      </c>
      <c r="M424">
        <f>INDEX('Results 2016$'!$B$3:$AT$352,MATCH(L424,'Results 2016$'!$A$3:$A$352,0),MATCH(K424,'Results 2016$'!$B$2:$AT$2,0))</f>
        <v>1.2029506301231594</v>
      </c>
    </row>
    <row r="425" spans="1:13" x14ac:dyDescent="0.25">
      <c r="A425" s="13" t="s">
        <v>2196</v>
      </c>
      <c r="B425" t="str">
        <f>VLOOKUP($A425,'UES Measure List Oct 2026'!$A$3:$AR$2210,B$1,FALSE)</f>
        <v>Heating Zone 2</v>
      </c>
      <c r="C425" t="str">
        <f>VLOOKUP($A425,'UES Measure List Oct 2026'!$A$3:$AR$2210,C$1,FALSE)</f>
        <v>All Cooling Zones</v>
      </c>
      <c r="D425" t="str">
        <f>VLOOKUP($A425,'UES Measure List Oct 2026'!$A$3:$AR$2210,D$1,FALSE)</f>
        <v>Residential</v>
      </c>
      <c r="E425" t="str">
        <f>VLOOKUP($A425,'UES Measure List Oct 2026'!$A$3:$AR$2210,E$1,FALSE)</f>
        <v>HVAC</v>
      </c>
      <c r="F425" t="str">
        <f>VLOOKUP($A425,'UES Measure List Oct 2026'!$A$3:$AR$2210,F$1,FALSE)</f>
        <v>Envelope</v>
      </c>
      <c r="G425" t="str">
        <f>VLOOKUP($A425,'UES Measure List Oct 2026'!$A$3:$AR$2210,G$1,FALSE)</f>
        <v>Air Sealing</v>
      </c>
      <c r="H425">
        <f>VLOOKUP($A425,'UES Measure List Oct 2026'!$A$3:$AR$2210,H$1,FALSE)</f>
        <v>0.2</v>
      </c>
      <c r="I425">
        <f>VLOOKUP($A425,'UES Measure List Oct 2026'!$A$3:$AR$2210,I$1,FALSE)</f>
        <v>0.22352217311830477</v>
      </c>
      <c r="J425">
        <f>VLOOKUP($A425,'UES Measure List Oct 2026'!$A$3:$AR$2210,J$1,FALSE)</f>
        <v>0.2</v>
      </c>
      <c r="K425">
        <f>VLOOKUP($A425,'UES Measure List Oct 2026'!$A$3:$AR$2210,K$1,FALSE)</f>
        <v>45</v>
      </c>
      <c r="L425" t="s">
        <v>5002</v>
      </c>
      <c r="M425">
        <f>INDEX('Results 2016$'!$B$3:$AT$352,MATCH(L425,'Results 2016$'!$A$3:$A$352,0),MATCH(K425,'Results 2016$'!$B$2:$AT$2,0))</f>
        <v>1.2029506301231594</v>
      </c>
    </row>
    <row r="426" spans="1:13" x14ac:dyDescent="0.25">
      <c r="A426" s="13" t="s">
        <v>2197</v>
      </c>
      <c r="B426" t="str">
        <f>VLOOKUP($A426,'UES Measure List Oct 2026'!$A$3:$AR$2210,B$1,FALSE)</f>
        <v>Heating Zone 3</v>
      </c>
      <c r="C426" t="str">
        <f>VLOOKUP($A426,'UES Measure List Oct 2026'!$A$3:$AR$2210,C$1,FALSE)</f>
        <v>All Cooling Zones</v>
      </c>
      <c r="D426" t="str">
        <f>VLOOKUP($A426,'UES Measure List Oct 2026'!$A$3:$AR$2210,D$1,FALSE)</f>
        <v>Residential</v>
      </c>
      <c r="E426" t="str">
        <f>VLOOKUP($A426,'UES Measure List Oct 2026'!$A$3:$AR$2210,E$1,FALSE)</f>
        <v>HVAC</v>
      </c>
      <c r="F426" t="str">
        <f>VLOOKUP($A426,'UES Measure List Oct 2026'!$A$3:$AR$2210,F$1,FALSE)</f>
        <v>Envelope</v>
      </c>
      <c r="G426" t="str">
        <f>VLOOKUP($A426,'UES Measure List Oct 2026'!$A$3:$AR$2210,G$1,FALSE)</f>
        <v>Air Sealing</v>
      </c>
      <c r="H426">
        <f>VLOOKUP($A426,'UES Measure List Oct 2026'!$A$3:$AR$2210,H$1,FALSE)</f>
        <v>0.24</v>
      </c>
      <c r="I426">
        <f>VLOOKUP($A426,'UES Measure List Oct 2026'!$A$3:$AR$2210,I$1,FALSE)</f>
        <v>0.26822660774196572</v>
      </c>
      <c r="J426">
        <f>VLOOKUP($A426,'UES Measure List Oct 2026'!$A$3:$AR$2210,J$1,FALSE)</f>
        <v>0.2</v>
      </c>
      <c r="K426">
        <f>VLOOKUP($A426,'UES Measure List Oct 2026'!$A$3:$AR$2210,K$1,FALSE)</f>
        <v>45</v>
      </c>
      <c r="L426" t="s">
        <v>5003</v>
      </c>
      <c r="M426">
        <f>INDEX('Results 2016$'!$B$3:$AT$352,MATCH(L426,'Results 2016$'!$A$3:$A$352,0),MATCH(K426,'Results 2016$'!$B$2:$AT$2,0))</f>
        <v>1.2014044061151463</v>
      </c>
    </row>
    <row r="427" spans="1:13" x14ac:dyDescent="0.25">
      <c r="A427" s="13" t="s">
        <v>2198</v>
      </c>
      <c r="B427" t="str">
        <f>VLOOKUP($A427,'UES Measure List Oct 2026'!$A$3:$AR$2210,B$1,FALSE)</f>
        <v>Heating Zone 3</v>
      </c>
      <c r="C427" t="str">
        <f>VLOOKUP($A427,'UES Measure List Oct 2026'!$A$3:$AR$2210,C$1,FALSE)</f>
        <v>All Cooling Zones</v>
      </c>
      <c r="D427" t="str">
        <f>VLOOKUP($A427,'UES Measure List Oct 2026'!$A$3:$AR$2210,D$1,FALSE)</f>
        <v>Residential</v>
      </c>
      <c r="E427" t="str">
        <f>VLOOKUP($A427,'UES Measure List Oct 2026'!$A$3:$AR$2210,E$1,FALSE)</f>
        <v>HVAC</v>
      </c>
      <c r="F427" t="str">
        <f>VLOOKUP($A427,'UES Measure List Oct 2026'!$A$3:$AR$2210,F$1,FALSE)</f>
        <v>Envelope</v>
      </c>
      <c r="G427" t="str">
        <f>VLOOKUP($A427,'UES Measure List Oct 2026'!$A$3:$AR$2210,G$1,FALSE)</f>
        <v>Air Sealing</v>
      </c>
      <c r="H427">
        <f>VLOOKUP($A427,'UES Measure List Oct 2026'!$A$3:$AR$2210,H$1,FALSE)</f>
        <v>0.24</v>
      </c>
      <c r="I427">
        <f>VLOOKUP($A427,'UES Measure List Oct 2026'!$A$3:$AR$2210,I$1,FALSE)</f>
        <v>0.26822660774196572</v>
      </c>
      <c r="J427">
        <f>VLOOKUP($A427,'UES Measure List Oct 2026'!$A$3:$AR$2210,J$1,FALSE)</f>
        <v>0.2</v>
      </c>
      <c r="K427">
        <f>VLOOKUP($A427,'UES Measure List Oct 2026'!$A$3:$AR$2210,K$1,FALSE)</f>
        <v>45</v>
      </c>
      <c r="L427" t="s">
        <v>5003</v>
      </c>
      <c r="M427">
        <f>INDEX('Results 2016$'!$B$3:$AT$352,MATCH(L427,'Results 2016$'!$A$3:$A$352,0),MATCH(K427,'Results 2016$'!$B$2:$AT$2,0))</f>
        <v>1.2014044061151463</v>
      </c>
    </row>
    <row r="428" spans="1:13" x14ac:dyDescent="0.25">
      <c r="A428" s="13" t="s">
        <v>2199</v>
      </c>
      <c r="B428" t="str">
        <f>VLOOKUP($A428,'UES Measure List Oct 2026'!$A$3:$AR$2210,B$1,FALSE)</f>
        <v>Heating Zone 1</v>
      </c>
      <c r="C428" t="str">
        <f>VLOOKUP($A428,'UES Measure List Oct 2026'!$A$3:$AR$2210,C$1,FALSE)</f>
        <v>All Cooling Zones</v>
      </c>
      <c r="D428" t="str">
        <f>VLOOKUP($A428,'UES Measure List Oct 2026'!$A$3:$AR$2210,D$1,FALSE)</f>
        <v>Residential</v>
      </c>
      <c r="E428" t="str">
        <f>VLOOKUP($A428,'UES Measure List Oct 2026'!$A$3:$AR$2210,E$1,FALSE)</f>
        <v>HVAC</v>
      </c>
      <c r="F428" t="str">
        <f>VLOOKUP($A428,'UES Measure List Oct 2026'!$A$3:$AR$2210,F$1,FALSE)</f>
        <v>Envelope</v>
      </c>
      <c r="G428" t="str">
        <f>VLOOKUP($A428,'UES Measure List Oct 2026'!$A$3:$AR$2210,G$1,FALSE)</f>
        <v>Insulation</v>
      </c>
      <c r="H428">
        <f>VLOOKUP($A428,'UES Measure List Oct 2026'!$A$3:$AR$2210,H$1,FALSE)</f>
        <v>1.29</v>
      </c>
      <c r="I428">
        <f>VLOOKUP($A428,'UES Measure List Oct 2026'!$A$3:$AR$2210,I$1,FALSE)</f>
        <v>1.39</v>
      </c>
      <c r="J428">
        <f>VLOOKUP($A428,'UES Measure List Oct 2026'!$A$3:$AR$2210,J$1,FALSE)</f>
        <v>1.24</v>
      </c>
      <c r="K428">
        <f>VLOOKUP($A428,'UES Measure List Oct 2026'!$A$3:$AR$2210,K$1,FALSE)</f>
        <v>45</v>
      </c>
      <c r="L428" t="s">
        <v>5001</v>
      </c>
      <c r="M428">
        <f>INDEX('Results 2016$'!$B$3:$AT$352,MATCH(L428,'Results 2016$'!$A$3:$A$352,0),MATCH(K428,'Results 2016$'!$B$2:$AT$2,0))</f>
        <v>1.1502863736732485</v>
      </c>
    </row>
    <row r="429" spans="1:13" x14ac:dyDescent="0.25">
      <c r="A429" s="13" t="s">
        <v>2201</v>
      </c>
      <c r="B429" t="str">
        <f>VLOOKUP($A429,'UES Measure List Oct 2026'!$A$3:$AR$2210,B$1,FALSE)</f>
        <v>Heating Zone 1</v>
      </c>
      <c r="C429" t="str">
        <f>VLOOKUP($A429,'UES Measure List Oct 2026'!$A$3:$AR$2210,C$1,FALSE)</f>
        <v>All Cooling Zones</v>
      </c>
      <c r="D429" t="str">
        <f>VLOOKUP($A429,'UES Measure List Oct 2026'!$A$3:$AR$2210,D$1,FALSE)</f>
        <v>Residential</v>
      </c>
      <c r="E429" t="str">
        <f>VLOOKUP($A429,'UES Measure List Oct 2026'!$A$3:$AR$2210,E$1,FALSE)</f>
        <v>HVAC</v>
      </c>
      <c r="F429" t="str">
        <f>VLOOKUP($A429,'UES Measure List Oct 2026'!$A$3:$AR$2210,F$1,FALSE)</f>
        <v>Envelope</v>
      </c>
      <c r="G429" t="str">
        <f>VLOOKUP($A429,'UES Measure List Oct 2026'!$A$3:$AR$2210,G$1,FALSE)</f>
        <v>Insulation</v>
      </c>
      <c r="H429">
        <f>VLOOKUP($A429,'UES Measure List Oct 2026'!$A$3:$AR$2210,H$1,FALSE)</f>
        <v>1.3</v>
      </c>
      <c r="I429">
        <f>VLOOKUP($A429,'UES Measure List Oct 2026'!$A$3:$AR$2210,I$1,FALSE)</f>
        <v>1.4</v>
      </c>
      <c r="J429">
        <f>VLOOKUP($A429,'UES Measure List Oct 2026'!$A$3:$AR$2210,J$1,FALSE)</f>
        <v>1.49</v>
      </c>
      <c r="K429">
        <f>VLOOKUP($A429,'UES Measure List Oct 2026'!$A$3:$AR$2210,K$1,FALSE)</f>
        <v>45</v>
      </c>
      <c r="L429" t="s">
        <v>5001</v>
      </c>
      <c r="M429">
        <f>INDEX('Results 2016$'!$B$3:$AT$352,MATCH(L429,'Results 2016$'!$A$3:$A$352,0),MATCH(K429,'Results 2016$'!$B$2:$AT$2,0))</f>
        <v>1.1502863736732485</v>
      </c>
    </row>
    <row r="430" spans="1:13" x14ac:dyDescent="0.25">
      <c r="A430" s="13" t="s">
        <v>2203</v>
      </c>
      <c r="B430" t="str">
        <f>VLOOKUP($A430,'UES Measure List Oct 2026'!$A$3:$AR$2210,B$1,FALSE)</f>
        <v>Heating Zone 1</v>
      </c>
      <c r="C430" t="str">
        <f>VLOOKUP($A430,'UES Measure List Oct 2026'!$A$3:$AR$2210,C$1,FALSE)</f>
        <v>All Cooling Zones</v>
      </c>
      <c r="D430" t="str">
        <f>VLOOKUP($A430,'UES Measure List Oct 2026'!$A$3:$AR$2210,D$1,FALSE)</f>
        <v>Residential</v>
      </c>
      <c r="E430" t="str">
        <f>VLOOKUP($A430,'UES Measure List Oct 2026'!$A$3:$AR$2210,E$1,FALSE)</f>
        <v>HVAC</v>
      </c>
      <c r="F430" t="str">
        <f>VLOOKUP($A430,'UES Measure List Oct 2026'!$A$3:$AR$2210,F$1,FALSE)</f>
        <v>Envelope</v>
      </c>
      <c r="G430" t="str">
        <f>VLOOKUP($A430,'UES Measure List Oct 2026'!$A$3:$AR$2210,G$1,FALSE)</f>
        <v>Insulation</v>
      </c>
      <c r="H430">
        <f>VLOOKUP($A430,'UES Measure List Oct 2026'!$A$3:$AR$2210,H$1,FALSE)</f>
        <v>0.38</v>
      </c>
      <c r="I430">
        <f>VLOOKUP($A430,'UES Measure List Oct 2026'!$A$3:$AR$2210,I$1,FALSE)</f>
        <v>0.41</v>
      </c>
      <c r="J430">
        <f>VLOOKUP($A430,'UES Measure List Oct 2026'!$A$3:$AR$2210,J$1,FALSE)</f>
        <v>0.99</v>
      </c>
      <c r="K430">
        <f>VLOOKUP($A430,'UES Measure List Oct 2026'!$A$3:$AR$2210,K$1,FALSE)</f>
        <v>45</v>
      </c>
      <c r="L430" t="s">
        <v>5001</v>
      </c>
      <c r="M430">
        <f>INDEX('Results 2016$'!$B$3:$AT$352,MATCH(L430,'Results 2016$'!$A$3:$A$352,0),MATCH(K430,'Results 2016$'!$B$2:$AT$2,0))</f>
        <v>1.1502863736732485</v>
      </c>
    </row>
    <row r="431" spans="1:13" x14ac:dyDescent="0.25">
      <c r="A431" s="13" t="s">
        <v>2206</v>
      </c>
      <c r="B431" t="str">
        <f>VLOOKUP($A431,'UES Measure List Oct 2026'!$A$3:$AR$2210,B$1,FALSE)</f>
        <v>Heating Zone 1</v>
      </c>
      <c r="C431" t="str">
        <f>VLOOKUP($A431,'UES Measure List Oct 2026'!$A$3:$AR$2210,C$1,FALSE)</f>
        <v>All Cooling Zones</v>
      </c>
      <c r="D431" t="str">
        <f>VLOOKUP($A431,'UES Measure List Oct 2026'!$A$3:$AR$2210,D$1,FALSE)</f>
        <v>Residential</v>
      </c>
      <c r="E431" t="str">
        <f>VLOOKUP($A431,'UES Measure List Oct 2026'!$A$3:$AR$2210,E$1,FALSE)</f>
        <v>HVAC</v>
      </c>
      <c r="F431" t="str">
        <f>VLOOKUP($A431,'UES Measure List Oct 2026'!$A$3:$AR$2210,F$1,FALSE)</f>
        <v>Envelope</v>
      </c>
      <c r="G431" t="str">
        <f>VLOOKUP($A431,'UES Measure List Oct 2026'!$A$3:$AR$2210,G$1,FALSE)</f>
        <v>Insulation</v>
      </c>
      <c r="H431">
        <f>VLOOKUP($A431,'UES Measure List Oct 2026'!$A$3:$AR$2210,H$1,FALSE)</f>
        <v>0.39</v>
      </c>
      <c r="I431">
        <f>VLOOKUP($A431,'UES Measure List Oct 2026'!$A$3:$AR$2210,I$1,FALSE)</f>
        <v>0.42</v>
      </c>
      <c r="J431">
        <f>VLOOKUP($A431,'UES Measure List Oct 2026'!$A$3:$AR$2210,J$1,FALSE)</f>
        <v>1.24</v>
      </c>
      <c r="K431">
        <f>VLOOKUP($A431,'UES Measure List Oct 2026'!$A$3:$AR$2210,K$1,FALSE)</f>
        <v>45</v>
      </c>
      <c r="L431" t="s">
        <v>5001</v>
      </c>
      <c r="M431">
        <f>INDEX('Results 2016$'!$B$3:$AT$352,MATCH(L431,'Results 2016$'!$A$3:$A$352,0),MATCH(K431,'Results 2016$'!$B$2:$AT$2,0))</f>
        <v>1.1502863736732485</v>
      </c>
    </row>
    <row r="432" spans="1:13" x14ac:dyDescent="0.25">
      <c r="A432" s="13" t="s">
        <v>2209</v>
      </c>
      <c r="B432" t="str">
        <f>VLOOKUP($A432,'UES Measure List Oct 2026'!$A$3:$AR$2210,B$1,FALSE)</f>
        <v>Heating Zone 1</v>
      </c>
      <c r="C432" t="str">
        <f>VLOOKUP($A432,'UES Measure List Oct 2026'!$A$3:$AR$2210,C$1,FALSE)</f>
        <v>All Cooling Zones</v>
      </c>
      <c r="D432" t="str">
        <f>VLOOKUP($A432,'UES Measure List Oct 2026'!$A$3:$AR$2210,D$1,FALSE)</f>
        <v>Residential</v>
      </c>
      <c r="E432" t="str">
        <f>VLOOKUP($A432,'UES Measure List Oct 2026'!$A$3:$AR$2210,E$1,FALSE)</f>
        <v>HVAC</v>
      </c>
      <c r="F432" t="str">
        <f>VLOOKUP($A432,'UES Measure List Oct 2026'!$A$3:$AR$2210,F$1,FALSE)</f>
        <v>Envelope</v>
      </c>
      <c r="G432" t="str">
        <f>VLOOKUP($A432,'UES Measure List Oct 2026'!$A$3:$AR$2210,G$1,FALSE)</f>
        <v>Insulation</v>
      </c>
      <c r="H432">
        <f>VLOOKUP($A432,'UES Measure List Oct 2026'!$A$3:$AR$2210,H$1,FALSE)</f>
        <v>0.17</v>
      </c>
      <c r="I432">
        <f>VLOOKUP($A432,'UES Measure List Oct 2026'!$A$3:$AR$2210,I$1,FALSE)</f>
        <v>0.18</v>
      </c>
      <c r="J432">
        <f>VLOOKUP($A432,'UES Measure List Oct 2026'!$A$3:$AR$2210,J$1,FALSE)</f>
        <v>0.99</v>
      </c>
      <c r="K432">
        <f>VLOOKUP($A432,'UES Measure List Oct 2026'!$A$3:$AR$2210,K$1,FALSE)</f>
        <v>45</v>
      </c>
      <c r="L432" t="s">
        <v>5001</v>
      </c>
      <c r="M432">
        <f>INDEX('Results 2016$'!$B$3:$AT$352,MATCH(L432,'Results 2016$'!$A$3:$A$352,0),MATCH(K432,'Results 2016$'!$B$2:$AT$2,0))</f>
        <v>1.1502863736732485</v>
      </c>
    </row>
    <row r="433" spans="1:13" x14ac:dyDescent="0.25">
      <c r="A433" s="13" t="s">
        <v>2211</v>
      </c>
      <c r="B433" t="str">
        <f>VLOOKUP($A433,'UES Measure List Oct 2026'!$A$3:$AR$2210,B$1,FALSE)</f>
        <v>Heating Zone 1</v>
      </c>
      <c r="C433" t="str">
        <f>VLOOKUP($A433,'UES Measure List Oct 2026'!$A$3:$AR$2210,C$1,FALSE)</f>
        <v>All Cooling Zones</v>
      </c>
      <c r="D433" t="str">
        <f>VLOOKUP($A433,'UES Measure List Oct 2026'!$A$3:$AR$2210,D$1,FALSE)</f>
        <v>Residential</v>
      </c>
      <c r="E433" t="str">
        <f>VLOOKUP($A433,'UES Measure List Oct 2026'!$A$3:$AR$2210,E$1,FALSE)</f>
        <v>HVAC</v>
      </c>
      <c r="F433" t="str">
        <f>VLOOKUP($A433,'UES Measure List Oct 2026'!$A$3:$AR$2210,F$1,FALSE)</f>
        <v>Envelope</v>
      </c>
      <c r="G433" t="str">
        <f>VLOOKUP($A433,'UES Measure List Oct 2026'!$A$3:$AR$2210,G$1,FALSE)</f>
        <v>Insulation</v>
      </c>
      <c r="H433">
        <f>VLOOKUP($A433,'UES Measure List Oct 2026'!$A$3:$AR$2210,H$1,FALSE)</f>
        <v>0.19</v>
      </c>
      <c r="I433">
        <f>VLOOKUP($A433,'UES Measure List Oct 2026'!$A$3:$AR$2210,I$1,FALSE)</f>
        <v>0.2</v>
      </c>
      <c r="J433">
        <f>VLOOKUP($A433,'UES Measure List Oct 2026'!$A$3:$AR$2210,J$1,FALSE)</f>
        <v>1.05</v>
      </c>
      <c r="K433">
        <f>VLOOKUP($A433,'UES Measure List Oct 2026'!$A$3:$AR$2210,K$1,FALSE)</f>
        <v>45</v>
      </c>
      <c r="L433" t="s">
        <v>5001</v>
      </c>
      <c r="M433">
        <f>INDEX('Results 2016$'!$B$3:$AT$352,MATCH(L433,'Results 2016$'!$A$3:$A$352,0),MATCH(K433,'Results 2016$'!$B$2:$AT$2,0))</f>
        <v>1.1502863736732485</v>
      </c>
    </row>
    <row r="434" spans="1:13" x14ac:dyDescent="0.25">
      <c r="A434" s="13" t="s">
        <v>2213</v>
      </c>
      <c r="B434" t="str">
        <f>VLOOKUP($A434,'UES Measure List Oct 2026'!$A$3:$AR$2210,B$1,FALSE)</f>
        <v>Heating Zone 1</v>
      </c>
      <c r="C434" t="str">
        <f>VLOOKUP($A434,'UES Measure List Oct 2026'!$A$3:$AR$2210,C$1,FALSE)</f>
        <v>All Cooling Zones</v>
      </c>
      <c r="D434" t="str">
        <f>VLOOKUP($A434,'UES Measure List Oct 2026'!$A$3:$AR$2210,D$1,FALSE)</f>
        <v>Residential</v>
      </c>
      <c r="E434" t="str">
        <f>VLOOKUP($A434,'UES Measure List Oct 2026'!$A$3:$AR$2210,E$1,FALSE)</f>
        <v>HVAC</v>
      </c>
      <c r="F434" t="str">
        <f>VLOOKUP($A434,'UES Measure List Oct 2026'!$A$3:$AR$2210,F$1,FALSE)</f>
        <v>Envelope</v>
      </c>
      <c r="G434" t="str">
        <f>VLOOKUP($A434,'UES Measure List Oct 2026'!$A$3:$AR$2210,G$1,FALSE)</f>
        <v>Insulation</v>
      </c>
      <c r="H434">
        <f>VLOOKUP($A434,'UES Measure List Oct 2026'!$A$3:$AR$2210,H$1,FALSE)</f>
        <v>0.05</v>
      </c>
      <c r="I434">
        <f>VLOOKUP($A434,'UES Measure List Oct 2026'!$A$3:$AR$2210,I$1,FALSE)</f>
        <v>0.06</v>
      </c>
      <c r="J434">
        <f>VLOOKUP($A434,'UES Measure List Oct 2026'!$A$3:$AR$2210,J$1,FALSE)</f>
        <v>0.61</v>
      </c>
      <c r="K434">
        <f>VLOOKUP($A434,'UES Measure List Oct 2026'!$A$3:$AR$2210,K$1,FALSE)</f>
        <v>45</v>
      </c>
      <c r="L434" t="s">
        <v>5001</v>
      </c>
      <c r="M434">
        <f>INDEX('Results 2016$'!$B$3:$AT$352,MATCH(L434,'Results 2016$'!$A$3:$A$352,0),MATCH(K434,'Results 2016$'!$B$2:$AT$2,0))</f>
        <v>1.1502863736732485</v>
      </c>
    </row>
    <row r="435" spans="1:13" x14ac:dyDescent="0.25">
      <c r="A435" s="13" t="s">
        <v>2216</v>
      </c>
      <c r="B435" t="str">
        <f>VLOOKUP($A435,'UES Measure List Oct 2026'!$A$3:$AR$2210,B$1,FALSE)</f>
        <v>Heating Zone 1</v>
      </c>
      <c r="C435" t="str">
        <f>VLOOKUP($A435,'UES Measure List Oct 2026'!$A$3:$AR$2210,C$1,FALSE)</f>
        <v>All Cooling Zones</v>
      </c>
      <c r="D435" t="str">
        <f>VLOOKUP($A435,'UES Measure List Oct 2026'!$A$3:$AR$2210,D$1,FALSE)</f>
        <v>Residential</v>
      </c>
      <c r="E435" t="str">
        <f>VLOOKUP($A435,'UES Measure List Oct 2026'!$A$3:$AR$2210,E$1,FALSE)</f>
        <v>HVAC</v>
      </c>
      <c r="F435" t="str">
        <f>VLOOKUP($A435,'UES Measure List Oct 2026'!$A$3:$AR$2210,F$1,FALSE)</f>
        <v>Envelope</v>
      </c>
      <c r="G435" t="str">
        <f>VLOOKUP($A435,'UES Measure List Oct 2026'!$A$3:$AR$2210,G$1,FALSE)</f>
        <v>Insulation</v>
      </c>
      <c r="H435">
        <f>VLOOKUP($A435,'UES Measure List Oct 2026'!$A$3:$AR$2210,H$1,FALSE)</f>
        <v>7.0000000000000007E-2</v>
      </c>
      <c r="I435">
        <f>VLOOKUP($A435,'UES Measure List Oct 2026'!$A$3:$AR$2210,I$1,FALSE)</f>
        <v>0.08</v>
      </c>
      <c r="J435">
        <f>VLOOKUP($A435,'UES Measure List Oct 2026'!$A$3:$AR$2210,J$1,FALSE)</f>
        <v>0.89</v>
      </c>
      <c r="K435">
        <f>VLOOKUP($A435,'UES Measure List Oct 2026'!$A$3:$AR$2210,K$1,FALSE)</f>
        <v>45</v>
      </c>
      <c r="L435" t="s">
        <v>5001</v>
      </c>
      <c r="M435">
        <f>INDEX('Results 2016$'!$B$3:$AT$352,MATCH(L435,'Results 2016$'!$A$3:$A$352,0),MATCH(K435,'Results 2016$'!$B$2:$AT$2,0))</f>
        <v>1.1502863736732485</v>
      </c>
    </row>
    <row r="436" spans="1:13" x14ac:dyDescent="0.25">
      <c r="A436" s="14" t="s">
        <v>2219</v>
      </c>
      <c r="B436" t="str">
        <f>VLOOKUP($A436,'UES Measure List Oct 2026'!$A$3:$AR$2210,B$1,FALSE)</f>
        <v>Heating Zone 1</v>
      </c>
      <c r="C436" t="str">
        <f>VLOOKUP($A436,'UES Measure List Oct 2026'!$A$3:$AR$2210,C$1,FALSE)</f>
        <v>All Cooling Zones</v>
      </c>
      <c r="D436" t="str">
        <f>VLOOKUP($A436,'UES Measure List Oct 2026'!$A$3:$AR$2210,D$1,FALSE)</f>
        <v>Residential</v>
      </c>
      <c r="E436" t="str">
        <f>VLOOKUP($A436,'UES Measure List Oct 2026'!$A$3:$AR$2210,E$1,FALSE)</f>
        <v>HVAC</v>
      </c>
      <c r="F436" t="str">
        <f>VLOOKUP($A436,'UES Measure List Oct 2026'!$A$3:$AR$2210,F$1,FALSE)</f>
        <v>Envelope</v>
      </c>
      <c r="G436" t="str">
        <f>VLOOKUP($A436,'UES Measure List Oct 2026'!$A$3:$AR$2210,G$1,FALSE)</f>
        <v>Insulation</v>
      </c>
      <c r="H436">
        <f>VLOOKUP($A436,'UES Measure List Oct 2026'!$A$3:$AR$2210,H$1,FALSE)</f>
        <v>0.76</v>
      </c>
      <c r="I436">
        <f>VLOOKUP($A436,'UES Measure List Oct 2026'!$A$3:$AR$2210,I$1,FALSE)</f>
        <v>0.82</v>
      </c>
      <c r="J436">
        <f>VLOOKUP($A436,'UES Measure List Oct 2026'!$A$3:$AR$2210,J$1,FALSE)</f>
        <v>1.56</v>
      </c>
      <c r="K436">
        <f>VLOOKUP($A436,'UES Measure List Oct 2026'!$A$3:$AR$2210,K$1,FALSE)</f>
        <v>45</v>
      </c>
      <c r="L436" t="s">
        <v>5001</v>
      </c>
      <c r="M436">
        <f>INDEX('Results 2016$'!$B$3:$AT$352,MATCH(L436,'Results 2016$'!$A$3:$A$352,0),MATCH(K436,'Results 2016$'!$B$2:$AT$2,0))</f>
        <v>1.1502863736732485</v>
      </c>
    </row>
    <row r="437" spans="1:13" x14ac:dyDescent="0.25">
      <c r="A437" s="13" t="s">
        <v>2221</v>
      </c>
      <c r="B437" t="str">
        <f>VLOOKUP($A437,'UES Measure List Oct 2026'!$A$3:$AR$2210,B$1,FALSE)</f>
        <v>Heating Zone 1</v>
      </c>
      <c r="C437" t="str">
        <f>VLOOKUP($A437,'UES Measure List Oct 2026'!$A$3:$AR$2210,C$1,FALSE)</f>
        <v>All Cooling Zones</v>
      </c>
      <c r="D437" t="str">
        <f>VLOOKUP($A437,'UES Measure List Oct 2026'!$A$3:$AR$2210,D$1,FALSE)</f>
        <v>Residential</v>
      </c>
      <c r="E437" t="str">
        <f>VLOOKUP($A437,'UES Measure List Oct 2026'!$A$3:$AR$2210,E$1,FALSE)</f>
        <v>HVAC</v>
      </c>
      <c r="F437" t="str">
        <f>VLOOKUP($A437,'UES Measure List Oct 2026'!$A$3:$AR$2210,F$1,FALSE)</f>
        <v>Envelope</v>
      </c>
      <c r="G437" t="str">
        <f>VLOOKUP($A437,'UES Measure List Oct 2026'!$A$3:$AR$2210,G$1,FALSE)</f>
        <v>Insulation</v>
      </c>
      <c r="H437">
        <f>VLOOKUP($A437,'UES Measure List Oct 2026'!$A$3:$AR$2210,H$1,FALSE)</f>
        <v>0.37</v>
      </c>
      <c r="I437">
        <f>VLOOKUP($A437,'UES Measure List Oct 2026'!$A$3:$AR$2210,I$1,FALSE)</f>
        <v>0.4</v>
      </c>
      <c r="J437">
        <f>VLOOKUP($A437,'UES Measure List Oct 2026'!$A$3:$AR$2210,J$1,FALSE)</f>
        <v>1.01</v>
      </c>
      <c r="K437">
        <f>VLOOKUP($A437,'UES Measure List Oct 2026'!$A$3:$AR$2210,K$1,FALSE)</f>
        <v>45</v>
      </c>
      <c r="L437" t="s">
        <v>5001</v>
      </c>
      <c r="M437">
        <f>INDEX('Results 2016$'!$B$3:$AT$352,MATCH(L437,'Results 2016$'!$A$3:$A$352,0),MATCH(K437,'Results 2016$'!$B$2:$AT$2,0))</f>
        <v>1.1502863736732485</v>
      </c>
    </row>
    <row r="438" spans="1:13" x14ac:dyDescent="0.25">
      <c r="A438" s="13" t="s">
        <v>2223</v>
      </c>
      <c r="B438" t="str">
        <f>VLOOKUP($A438,'UES Measure List Oct 2026'!$A$3:$AR$2210,B$1,FALSE)</f>
        <v>Heating Zone 1</v>
      </c>
      <c r="C438" t="str">
        <f>VLOOKUP($A438,'UES Measure List Oct 2026'!$A$3:$AR$2210,C$1,FALSE)</f>
        <v>All Cooling Zones</v>
      </c>
      <c r="D438" t="str">
        <f>VLOOKUP($A438,'UES Measure List Oct 2026'!$A$3:$AR$2210,D$1,FALSE)</f>
        <v>Residential</v>
      </c>
      <c r="E438" t="str">
        <f>VLOOKUP($A438,'UES Measure List Oct 2026'!$A$3:$AR$2210,E$1,FALSE)</f>
        <v>HVAC</v>
      </c>
      <c r="F438" t="str">
        <f>VLOOKUP($A438,'UES Measure List Oct 2026'!$A$3:$AR$2210,F$1,FALSE)</f>
        <v>Envelope</v>
      </c>
      <c r="G438" t="str">
        <f>VLOOKUP($A438,'UES Measure List Oct 2026'!$A$3:$AR$2210,G$1,FALSE)</f>
        <v>Insulation</v>
      </c>
      <c r="H438">
        <f>VLOOKUP($A438,'UES Measure List Oct 2026'!$A$3:$AR$2210,H$1,FALSE)</f>
        <v>0.4</v>
      </c>
      <c r="I438">
        <f>VLOOKUP($A438,'UES Measure List Oct 2026'!$A$3:$AR$2210,I$1,FALSE)</f>
        <v>0.43</v>
      </c>
      <c r="J438">
        <f>VLOOKUP($A438,'UES Measure List Oct 2026'!$A$3:$AR$2210,J$1,FALSE)</f>
        <v>1.19</v>
      </c>
      <c r="K438">
        <f>VLOOKUP($A438,'UES Measure List Oct 2026'!$A$3:$AR$2210,K$1,FALSE)</f>
        <v>45</v>
      </c>
      <c r="L438" t="s">
        <v>5001</v>
      </c>
      <c r="M438">
        <f>INDEX('Results 2016$'!$B$3:$AT$352,MATCH(L438,'Results 2016$'!$A$3:$A$352,0),MATCH(K438,'Results 2016$'!$B$2:$AT$2,0))</f>
        <v>1.1502863736732485</v>
      </c>
    </row>
    <row r="439" spans="1:13" x14ac:dyDescent="0.25">
      <c r="A439" s="13" t="s">
        <v>2227</v>
      </c>
      <c r="B439" t="str">
        <f>VLOOKUP($A439,'UES Measure List Oct 2026'!$A$3:$AR$2210,B$1,FALSE)</f>
        <v>Heating Zone 1</v>
      </c>
      <c r="C439" t="str">
        <f>VLOOKUP($A439,'UES Measure List Oct 2026'!$A$3:$AR$2210,C$1,FALSE)</f>
        <v>All Cooling Zones</v>
      </c>
      <c r="D439" t="str">
        <f>VLOOKUP($A439,'UES Measure List Oct 2026'!$A$3:$AR$2210,D$1,FALSE)</f>
        <v>Residential</v>
      </c>
      <c r="E439" t="str">
        <f>VLOOKUP($A439,'UES Measure List Oct 2026'!$A$3:$AR$2210,E$1,FALSE)</f>
        <v>HVAC</v>
      </c>
      <c r="F439" t="str">
        <f>VLOOKUP($A439,'UES Measure List Oct 2026'!$A$3:$AR$2210,F$1,FALSE)</f>
        <v>Envelope</v>
      </c>
      <c r="G439" t="str">
        <f>VLOOKUP($A439,'UES Measure List Oct 2026'!$A$3:$AR$2210,G$1,FALSE)</f>
        <v>Insulation</v>
      </c>
      <c r="H439">
        <f>VLOOKUP($A439,'UES Measure List Oct 2026'!$A$3:$AR$2210,H$1,FALSE)</f>
        <v>0.42</v>
      </c>
      <c r="I439">
        <f>VLOOKUP($A439,'UES Measure List Oct 2026'!$A$3:$AR$2210,I$1,FALSE)</f>
        <v>0.45</v>
      </c>
      <c r="J439">
        <f>VLOOKUP($A439,'UES Measure List Oct 2026'!$A$3:$AR$2210,J$1,FALSE)</f>
        <v>1.41</v>
      </c>
      <c r="K439">
        <f>VLOOKUP($A439,'UES Measure List Oct 2026'!$A$3:$AR$2210,K$1,FALSE)</f>
        <v>45</v>
      </c>
      <c r="L439" t="s">
        <v>5001</v>
      </c>
      <c r="M439">
        <f>INDEX('Results 2016$'!$B$3:$AT$352,MATCH(L439,'Results 2016$'!$A$3:$A$352,0),MATCH(K439,'Results 2016$'!$B$2:$AT$2,0))</f>
        <v>1.1502863736732485</v>
      </c>
    </row>
    <row r="440" spans="1:13" x14ac:dyDescent="0.25">
      <c r="A440" s="14" t="s">
        <v>2229</v>
      </c>
      <c r="B440" t="str">
        <f>VLOOKUP($A440,'UES Measure List Oct 2026'!$A$3:$AR$2210,B$1,FALSE)</f>
        <v>Heating Zone 1</v>
      </c>
      <c r="C440" t="str">
        <f>VLOOKUP($A440,'UES Measure List Oct 2026'!$A$3:$AR$2210,C$1,FALSE)</f>
        <v>All Cooling Zones</v>
      </c>
      <c r="D440" t="str">
        <f>VLOOKUP($A440,'UES Measure List Oct 2026'!$A$3:$AR$2210,D$1,FALSE)</f>
        <v>Residential</v>
      </c>
      <c r="E440" t="str">
        <f>VLOOKUP($A440,'UES Measure List Oct 2026'!$A$3:$AR$2210,E$1,FALSE)</f>
        <v>HVAC</v>
      </c>
      <c r="F440" t="str">
        <f>VLOOKUP($A440,'UES Measure List Oct 2026'!$A$3:$AR$2210,F$1,FALSE)</f>
        <v>Envelope</v>
      </c>
      <c r="G440" t="str">
        <f>VLOOKUP($A440,'UES Measure List Oct 2026'!$A$3:$AR$2210,G$1,FALSE)</f>
        <v>Insulation</v>
      </c>
      <c r="H440">
        <f>VLOOKUP($A440,'UES Measure List Oct 2026'!$A$3:$AR$2210,H$1,FALSE)</f>
        <v>0.12</v>
      </c>
      <c r="I440">
        <f>VLOOKUP($A440,'UES Measure List Oct 2026'!$A$3:$AR$2210,I$1,FALSE)</f>
        <v>0.13</v>
      </c>
      <c r="J440">
        <f>VLOOKUP($A440,'UES Measure List Oct 2026'!$A$3:$AR$2210,J$1,FALSE)</f>
        <v>1.01</v>
      </c>
      <c r="K440">
        <f>VLOOKUP($A440,'UES Measure List Oct 2026'!$A$3:$AR$2210,K$1,FALSE)</f>
        <v>45</v>
      </c>
      <c r="L440" t="s">
        <v>5001</v>
      </c>
      <c r="M440">
        <f>INDEX('Results 2016$'!$B$3:$AT$352,MATCH(L440,'Results 2016$'!$A$3:$A$352,0),MATCH(K440,'Results 2016$'!$B$2:$AT$2,0))</f>
        <v>1.1502863736732485</v>
      </c>
    </row>
    <row r="441" spans="1:13" x14ac:dyDescent="0.25">
      <c r="A441" s="13" t="s">
        <v>2231</v>
      </c>
      <c r="B441" t="str">
        <f>VLOOKUP($A441,'UES Measure List Oct 2026'!$A$3:$AR$2210,B$1,FALSE)</f>
        <v>Heating Zone 2</v>
      </c>
      <c r="C441" t="str">
        <f>VLOOKUP($A441,'UES Measure List Oct 2026'!$A$3:$AR$2210,C$1,FALSE)</f>
        <v>All Cooling Zones</v>
      </c>
      <c r="D441" t="str">
        <f>VLOOKUP($A441,'UES Measure List Oct 2026'!$A$3:$AR$2210,D$1,FALSE)</f>
        <v>Residential</v>
      </c>
      <c r="E441" t="str">
        <f>VLOOKUP($A441,'UES Measure List Oct 2026'!$A$3:$AR$2210,E$1,FALSE)</f>
        <v>HVAC</v>
      </c>
      <c r="F441" t="str">
        <f>VLOOKUP($A441,'UES Measure List Oct 2026'!$A$3:$AR$2210,F$1,FALSE)</f>
        <v>Envelope</v>
      </c>
      <c r="G441" t="str">
        <f>VLOOKUP($A441,'UES Measure List Oct 2026'!$A$3:$AR$2210,G$1,FALSE)</f>
        <v>Insulation</v>
      </c>
      <c r="H441">
        <f>VLOOKUP($A441,'UES Measure List Oct 2026'!$A$3:$AR$2210,H$1,FALSE)</f>
        <v>1.84</v>
      </c>
      <c r="I441">
        <f>VLOOKUP($A441,'UES Measure List Oct 2026'!$A$3:$AR$2210,I$1,FALSE)</f>
        <v>1.98</v>
      </c>
      <c r="J441">
        <f>VLOOKUP($A441,'UES Measure List Oct 2026'!$A$3:$AR$2210,J$1,FALSE)</f>
        <v>1.24</v>
      </c>
      <c r="K441">
        <f>VLOOKUP($A441,'UES Measure List Oct 2026'!$A$3:$AR$2210,K$1,FALSE)</f>
        <v>45</v>
      </c>
      <c r="L441" t="s">
        <v>5002</v>
      </c>
      <c r="M441">
        <f>INDEX('Results 2016$'!$B$3:$AT$352,MATCH(L441,'Results 2016$'!$A$3:$A$352,0),MATCH(K441,'Results 2016$'!$B$2:$AT$2,0))</f>
        <v>1.2029506301231594</v>
      </c>
    </row>
    <row r="442" spans="1:13" x14ac:dyDescent="0.25">
      <c r="A442" s="13" t="s">
        <v>2232</v>
      </c>
      <c r="B442" t="str">
        <f>VLOOKUP($A442,'UES Measure List Oct 2026'!$A$3:$AR$2210,B$1,FALSE)</f>
        <v>Heating Zone 2</v>
      </c>
      <c r="C442" t="str">
        <f>VLOOKUP($A442,'UES Measure List Oct 2026'!$A$3:$AR$2210,C$1,FALSE)</f>
        <v>All Cooling Zones</v>
      </c>
      <c r="D442" t="str">
        <f>VLOOKUP($A442,'UES Measure List Oct 2026'!$A$3:$AR$2210,D$1,FALSE)</f>
        <v>Residential</v>
      </c>
      <c r="E442" t="str">
        <f>VLOOKUP($A442,'UES Measure List Oct 2026'!$A$3:$AR$2210,E$1,FALSE)</f>
        <v>HVAC</v>
      </c>
      <c r="F442" t="str">
        <f>VLOOKUP($A442,'UES Measure List Oct 2026'!$A$3:$AR$2210,F$1,FALSE)</f>
        <v>Envelope</v>
      </c>
      <c r="G442" t="str">
        <f>VLOOKUP($A442,'UES Measure List Oct 2026'!$A$3:$AR$2210,G$1,FALSE)</f>
        <v>Insulation</v>
      </c>
      <c r="H442">
        <f>VLOOKUP($A442,'UES Measure List Oct 2026'!$A$3:$AR$2210,H$1,FALSE)</f>
        <v>1.86</v>
      </c>
      <c r="I442">
        <f>VLOOKUP($A442,'UES Measure List Oct 2026'!$A$3:$AR$2210,I$1,FALSE)</f>
        <v>2.0099999999999998</v>
      </c>
      <c r="J442">
        <f>VLOOKUP($A442,'UES Measure List Oct 2026'!$A$3:$AR$2210,J$1,FALSE)</f>
        <v>1.49</v>
      </c>
      <c r="K442">
        <f>VLOOKUP($A442,'UES Measure List Oct 2026'!$A$3:$AR$2210,K$1,FALSE)</f>
        <v>45</v>
      </c>
      <c r="L442" t="s">
        <v>5002</v>
      </c>
      <c r="M442">
        <f>INDEX('Results 2016$'!$B$3:$AT$352,MATCH(L442,'Results 2016$'!$A$3:$A$352,0),MATCH(K442,'Results 2016$'!$B$2:$AT$2,0))</f>
        <v>1.2029506301231594</v>
      </c>
    </row>
    <row r="443" spans="1:13" x14ac:dyDescent="0.25">
      <c r="A443" s="13" t="s">
        <v>2233</v>
      </c>
      <c r="B443" t="str">
        <f>VLOOKUP($A443,'UES Measure List Oct 2026'!$A$3:$AR$2210,B$1,FALSE)</f>
        <v>Heating Zone 2</v>
      </c>
      <c r="C443" t="str">
        <f>VLOOKUP($A443,'UES Measure List Oct 2026'!$A$3:$AR$2210,C$1,FALSE)</f>
        <v>All Cooling Zones</v>
      </c>
      <c r="D443" t="str">
        <f>VLOOKUP($A443,'UES Measure List Oct 2026'!$A$3:$AR$2210,D$1,FALSE)</f>
        <v>Residential</v>
      </c>
      <c r="E443" t="str">
        <f>VLOOKUP($A443,'UES Measure List Oct 2026'!$A$3:$AR$2210,E$1,FALSE)</f>
        <v>HVAC</v>
      </c>
      <c r="F443" t="str">
        <f>VLOOKUP($A443,'UES Measure List Oct 2026'!$A$3:$AR$2210,F$1,FALSE)</f>
        <v>Envelope</v>
      </c>
      <c r="G443" t="str">
        <f>VLOOKUP($A443,'UES Measure List Oct 2026'!$A$3:$AR$2210,G$1,FALSE)</f>
        <v>Insulation</v>
      </c>
      <c r="H443">
        <f>VLOOKUP($A443,'UES Measure List Oct 2026'!$A$3:$AR$2210,H$1,FALSE)</f>
        <v>0.62</v>
      </c>
      <c r="I443">
        <f>VLOOKUP($A443,'UES Measure List Oct 2026'!$A$3:$AR$2210,I$1,FALSE)</f>
        <v>0.67</v>
      </c>
      <c r="J443">
        <f>VLOOKUP($A443,'UES Measure List Oct 2026'!$A$3:$AR$2210,J$1,FALSE)</f>
        <v>0.99</v>
      </c>
      <c r="K443">
        <f>VLOOKUP($A443,'UES Measure List Oct 2026'!$A$3:$AR$2210,K$1,FALSE)</f>
        <v>45</v>
      </c>
      <c r="L443" t="s">
        <v>5002</v>
      </c>
      <c r="M443">
        <f>INDEX('Results 2016$'!$B$3:$AT$352,MATCH(L443,'Results 2016$'!$A$3:$A$352,0),MATCH(K443,'Results 2016$'!$B$2:$AT$2,0))</f>
        <v>1.2029506301231594</v>
      </c>
    </row>
    <row r="444" spans="1:13" x14ac:dyDescent="0.25">
      <c r="A444" s="14" t="s">
        <v>2234</v>
      </c>
      <c r="B444" t="str">
        <f>VLOOKUP($A444,'UES Measure List Oct 2026'!$A$3:$AR$2210,B$1,FALSE)</f>
        <v>Heating Zone 2</v>
      </c>
      <c r="C444" t="str">
        <f>VLOOKUP($A444,'UES Measure List Oct 2026'!$A$3:$AR$2210,C$1,FALSE)</f>
        <v>All Cooling Zones</v>
      </c>
      <c r="D444" t="str">
        <f>VLOOKUP($A444,'UES Measure List Oct 2026'!$A$3:$AR$2210,D$1,FALSE)</f>
        <v>Residential</v>
      </c>
      <c r="E444" t="str">
        <f>VLOOKUP($A444,'UES Measure List Oct 2026'!$A$3:$AR$2210,E$1,FALSE)</f>
        <v>HVAC</v>
      </c>
      <c r="F444" t="str">
        <f>VLOOKUP($A444,'UES Measure List Oct 2026'!$A$3:$AR$2210,F$1,FALSE)</f>
        <v>Envelope</v>
      </c>
      <c r="G444" t="str">
        <f>VLOOKUP($A444,'UES Measure List Oct 2026'!$A$3:$AR$2210,G$1,FALSE)</f>
        <v>Insulation</v>
      </c>
      <c r="H444">
        <f>VLOOKUP($A444,'UES Measure List Oct 2026'!$A$3:$AR$2210,H$1,FALSE)</f>
        <v>0.65</v>
      </c>
      <c r="I444">
        <f>VLOOKUP($A444,'UES Measure List Oct 2026'!$A$3:$AR$2210,I$1,FALSE)</f>
        <v>0.7</v>
      </c>
      <c r="J444">
        <f>VLOOKUP($A444,'UES Measure List Oct 2026'!$A$3:$AR$2210,J$1,FALSE)</f>
        <v>1.24</v>
      </c>
      <c r="K444">
        <f>VLOOKUP($A444,'UES Measure List Oct 2026'!$A$3:$AR$2210,K$1,FALSE)</f>
        <v>45</v>
      </c>
      <c r="L444" t="s">
        <v>5002</v>
      </c>
      <c r="M444">
        <f>INDEX('Results 2016$'!$B$3:$AT$352,MATCH(L444,'Results 2016$'!$A$3:$A$352,0),MATCH(K444,'Results 2016$'!$B$2:$AT$2,0))</f>
        <v>1.2029506301231594</v>
      </c>
    </row>
    <row r="445" spans="1:13" x14ac:dyDescent="0.25">
      <c r="A445" s="13" t="s">
        <v>2235</v>
      </c>
      <c r="B445" t="str">
        <f>VLOOKUP($A445,'UES Measure List Oct 2026'!$A$3:$AR$2210,B$1,FALSE)</f>
        <v>Heating Zone 2</v>
      </c>
      <c r="C445" t="str">
        <f>VLOOKUP($A445,'UES Measure List Oct 2026'!$A$3:$AR$2210,C$1,FALSE)</f>
        <v>All Cooling Zones</v>
      </c>
      <c r="D445" t="str">
        <f>VLOOKUP($A445,'UES Measure List Oct 2026'!$A$3:$AR$2210,D$1,FALSE)</f>
        <v>Residential</v>
      </c>
      <c r="E445" t="str">
        <f>VLOOKUP($A445,'UES Measure List Oct 2026'!$A$3:$AR$2210,E$1,FALSE)</f>
        <v>HVAC</v>
      </c>
      <c r="F445" t="str">
        <f>VLOOKUP($A445,'UES Measure List Oct 2026'!$A$3:$AR$2210,F$1,FALSE)</f>
        <v>Envelope</v>
      </c>
      <c r="G445" t="str">
        <f>VLOOKUP($A445,'UES Measure List Oct 2026'!$A$3:$AR$2210,G$1,FALSE)</f>
        <v>Insulation</v>
      </c>
      <c r="H445">
        <f>VLOOKUP($A445,'UES Measure List Oct 2026'!$A$3:$AR$2210,H$1,FALSE)</f>
        <v>0.22</v>
      </c>
      <c r="I445">
        <f>VLOOKUP($A445,'UES Measure List Oct 2026'!$A$3:$AR$2210,I$1,FALSE)</f>
        <v>0.24</v>
      </c>
      <c r="J445">
        <f>VLOOKUP($A445,'UES Measure List Oct 2026'!$A$3:$AR$2210,J$1,FALSE)</f>
        <v>0.99</v>
      </c>
      <c r="K445">
        <f>VLOOKUP($A445,'UES Measure List Oct 2026'!$A$3:$AR$2210,K$1,FALSE)</f>
        <v>45</v>
      </c>
      <c r="L445" t="s">
        <v>5002</v>
      </c>
      <c r="M445">
        <f>INDEX('Results 2016$'!$B$3:$AT$352,MATCH(L445,'Results 2016$'!$A$3:$A$352,0),MATCH(K445,'Results 2016$'!$B$2:$AT$2,0))</f>
        <v>1.2029506301231594</v>
      </c>
    </row>
    <row r="446" spans="1:13" x14ac:dyDescent="0.25">
      <c r="A446" s="13" t="s">
        <v>2236</v>
      </c>
      <c r="B446" t="str">
        <f>VLOOKUP($A446,'UES Measure List Oct 2026'!$A$3:$AR$2210,B$1,FALSE)</f>
        <v>Heating Zone 2</v>
      </c>
      <c r="C446" t="str">
        <f>VLOOKUP($A446,'UES Measure List Oct 2026'!$A$3:$AR$2210,C$1,FALSE)</f>
        <v>All Cooling Zones</v>
      </c>
      <c r="D446" t="str">
        <f>VLOOKUP($A446,'UES Measure List Oct 2026'!$A$3:$AR$2210,D$1,FALSE)</f>
        <v>Residential</v>
      </c>
      <c r="E446" t="str">
        <f>VLOOKUP($A446,'UES Measure List Oct 2026'!$A$3:$AR$2210,E$1,FALSE)</f>
        <v>HVAC</v>
      </c>
      <c r="F446" t="str">
        <f>VLOOKUP($A446,'UES Measure List Oct 2026'!$A$3:$AR$2210,F$1,FALSE)</f>
        <v>Envelope</v>
      </c>
      <c r="G446" t="str">
        <f>VLOOKUP($A446,'UES Measure List Oct 2026'!$A$3:$AR$2210,G$1,FALSE)</f>
        <v>Insulation</v>
      </c>
      <c r="H446">
        <f>VLOOKUP($A446,'UES Measure List Oct 2026'!$A$3:$AR$2210,H$1,FALSE)</f>
        <v>0.25</v>
      </c>
      <c r="I446">
        <f>VLOOKUP($A446,'UES Measure List Oct 2026'!$A$3:$AR$2210,I$1,FALSE)</f>
        <v>0.27</v>
      </c>
      <c r="J446">
        <f>VLOOKUP($A446,'UES Measure List Oct 2026'!$A$3:$AR$2210,J$1,FALSE)</f>
        <v>1.05</v>
      </c>
      <c r="K446">
        <f>VLOOKUP($A446,'UES Measure List Oct 2026'!$A$3:$AR$2210,K$1,FALSE)</f>
        <v>45</v>
      </c>
      <c r="L446" t="s">
        <v>5002</v>
      </c>
      <c r="M446">
        <f>INDEX('Results 2016$'!$B$3:$AT$352,MATCH(L446,'Results 2016$'!$A$3:$A$352,0),MATCH(K446,'Results 2016$'!$B$2:$AT$2,0))</f>
        <v>1.2029506301231594</v>
      </c>
    </row>
    <row r="447" spans="1:13" x14ac:dyDescent="0.25">
      <c r="A447" s="13" t="s">
        <v>2237</v>
      </c>
      <c r="B447" t="str">
        <f>VLOOKUP($A447,'UES Measure List Oct 2026'!$A$3:$AR$2210,B$1,FALSE)</f>
        <v>Heating Zone 2</v>
      </c>
      <c r="C447" t="str">
        <f>VLOOKUP($A447,'UES Measure List Oct 2026'!$A$3:$AR$2210,C$1,FALSE)</f>
        <v>All Cooling Zones</v>
      </c>
      <c r="D447" t="str">
        <f>VLOOKUP($A447,'UES Measure List Oct 2026'!$A$3:$AR$2210,D$1,FALSE)</f>
        <v>Residential</v>
      </c>
      <c r="E447" t="str">
        <f>VLOOKUP($A447,'UES Measure List Oct 2026'!$A$3:$AR$2210,E$1,FALSE)</f>
        <v>HVAC</v>
      </c>
      <c r="F447" t="str">
        <f>VLOOKUP($A447,'UES Measure List Oct 2026'!$A$3:$AR$2210,F$1,FALSE)</f>
        <v>Envelope</v>
      </c>
      <c r="G447" t="str">
        <f>VLOOKUP($A447,'UES Measure List Oct 2026'!$A$3:$AR$2210,G$1,FALSE)</f>
        <v>Insulation</v>
      </c>
      <c r="H447">
        <f>VLOOKUP($A447,'UES Measure List Oct 2026'!$A$3:$AR$2210,H$1,FALSE)</f>
        <v>0.06</v>
      </c>
      <c r="I447">
        <f>VLOOKUP($A447,'UES Measure List Oct 2026'!$A$3:$AR$2210,I$1,FALSE)</f>
        <v>6.4328269607676555E-2</v>
      </c>
      <c r="J447">
        <f>VLOOKUP($A447,'UES Measure List Oct 2026'!$A$3:$AR$2210,J$1,FALSE)</f>
        <v>0.61</v>
      </c>
      <c r="K447">
        <f>VLOOKUP($A447,'UES Measure List Oct 2026'!$A$3:$AR$2210,K$1,FALSE)</f>
        <v>45</v>
      </c>
      <c r="L447" t="s">
        <v>5002</v>
      </c>
      <c r="M447">
        <f>INDEX('Results 2016$'!$B$3:$AT$352,MATCH(L447,'Results 2016$'!$A$3:$A$352,0),MATCH(K447,'Results 2016$'!$B$2:$AT$2,0))</f>
        <v>1.2029506301231594</v>
      </c>
    </row>
    <row r="448" spans="1:13" x14ac:dyDescent="0.25">
      <c r="A448" s="13" t="s">
        <v>2238</v>
      </c>
      <c r="B448" t="str">
        <f>VLOOKUP($A448,'UES Measure List Oct 2026'!$A$3:$AR$2210,B$1,FALSE)</f>
        <v>Heating Zone 2</v>
      </c>
      <c r="C448" t="str">
        <f>VLOOKUP($A448,'UES Measure List Oct 2026'!$A$3:$AR$2210,C$1,FALSE)</f>
        <v>All Cooling Zones</v>
      </c>
      <c r="D448" t="str">
        <f>VLOOKUP($A448,'UES Measure List Oct 2026'!$A$3:$AR$2210,D$1,FALSE)</f>
        <v>Residential</v>
      </c>
      <c r="E448" t="str">
        <f>VLOOKUP($A448,'UES Measure List Oct 2026'!$A$3:$AR$2210,E$1,FALSE)</f>
        <v>HVAC</v>
      </c>
      <c r="F448" t="str">
        <f>VLOOKUP($A448,'UES Measure List Oct 2026'!$A$3:$AR$2210,F$1,FALSE)</f>
        <v>Envelope</v>
      </c>
      <c r="G448" t="str">
        <f>VLOOKUP($A448,'UES Measure List Oct 2026'!$A$3:$AR$2210,G$1,FALSE)</f>
        <v>Insulation</v>
      </c>
      <c r="H448">
        <f>VLOOKUP($A448,'UES Measure List Oct 2026'!$A$3:$AR$2210,H$1,FALSE)</f>
        <v>0.11966789999999999</v>
      </c>
      <c r="I448">
        <f>VLOOKUP($A448,'UES Measure List Oct 2026'!$A$3:$AR$2210,I$1,FALSE)</f>
        <v>0.13350000000000001</v>
      </c>
      <c r="J448">
        <f>VLOOKUP($A448,'UES Measure List Oct 2026'!$A$3:$AR$2210,J$1,FALSE)</f>
        <v>0.89</v>
      </c>
      <c r="K448">
        <f>VLOOKUP($A448,'UES Measure List Oct 2026'!$A$3:$AR$2210,K$1,FALSE)</f>
        <v>45</v>
      </c>
      <c r="L448" t="s">
        <v>5002</v>
      </c>
      <c r="M448">
        <f>INDEX('Results 2016$'!$B$3:$AT$352,MATCH(L448,'Results 2016$'!$A$3:$A$352,0),MATCH(K448,'Results 2016$'!$B$2:$AT$2,0))</f>
        <v>1.2029506301231594</v>
      </c>
    </row>
    <row r="449" spans="1:13" x14ac:dyDescent="0.25">
      <c r="A449" s="14" t="s">
        <v>2239</v>
      </c>
      <c r="B449" t="str">
        <f>VLOOKUP($A449,'UES Measure List Oct 2026'!$A$3:$AR$2210,B$1,FALSE)</f>
        <v>Heating Zone 2</v>
      </c>
      <c r="C449" t="str">
        <f>VLOOKUP($A449,'UES Measure List Oct 2026'!$A$3:$AR$2210,C$1,FALSE)</f>
        <v>All Cooling Zones</v>
      </c>
      <c r="D449" t="str">
        <f>VLOOKUP($A449,'UES Measure List Oct 2026'!$A$3:$AR$2210,D$1,FALSE)</f>
        <v>Residential</v>
      </c>
      <c r="E449" t="str">
        <f>VLOOKUP($A449,'UES Measure List Oct 2026'!$A$3:$AR$2210,E$1,FALSE)</f>
        <v>HVAC</v>
      </c>
      <c r="F449" t="str">
        <f>VLOOKUP($A449,'UES Measure List Oct 2026'!$A$3:$AR$2210,F$1,FALSE)</f>
        <v>Envelope</v>
      </c>
      <c r="G449" t="str">
        <f>VLOOKUP($A449,'UES Measure List Oct 2026'!$A$3:$AR$2210,G$1,FALSE)</f>
        <v>Insulation</v>
      </c>
      <c r="H449">
        <f>VLOOKUP($A449,'UES Measure List Oct 2026'!$A$3:$AR$2210,H$1,FALSE)</f>
        <v>1.31</v>
      </c>
      <c r="I449">
        <f>VLOOKUP($A449,'UES Measure List Oct 2026'!$A$3:$AR$2210,I$1,FALSE)</f>
        <v>1.42</v>
      </c>
      <c r="J449">
        <f>VLOOKUP($A449,'UES Measure List Oct 2026'!$A$3:$AR$2210,J$1,FALSE)</f>
        <v>1.56</v>
      </c>
      <c r="K449">
        <f>VLOOKUP($A449,'UES Measure List Oct 2026'!$A$3:$AR$2210,K$1,FALSE)</f>
        <v>45</v>
      </c>
      <c r="L449" t="s">
        <v>5002</v>
      </c>
      <c r="M449">
        <f>INDEX('Results 2016$'!$B$3:$AT$352,MATCH(L449,'Results 2016$'!$A$3:$A$352,0),MATCH(K449,'Results 2016$'!$B$2:$AT$2,0))</f>
        <v>1.2029506301231594</v>
      </c>
    </row>
    <row r="450" spans="1:13" x14ac:dyDescent="0.25">
      <c r="A450" s="13" t="s">
        <v>2240</v>
      </c>
      <c r="B450" t="str">
        <f>VLOOKUP($A450,'UES Measure List Oct 2026'!$A$3:$AR$2210,B$1,FALSE)</f>
        <v>Heating Zone 2</v>
      </c>
      <c r="C450" t="str">
        <f>VLOOKUP($A450,'UES Measure List Oct 2026'!$A$3:$AR$2210,C$1,FALSE)</f>
        <v>All Cooling Zones</v>
      </c>
      <c r="D450" t="str">
        <f>VLOOKUP($A450,'UES Measure List Oct 2026'!$A$3:$AR$2210,D$1,FALSE)</f>
        <v>Residential</v>
      </c>
      <c r="E450" t="str">
        <f>VLOOKUP($A450,'UES Measure List Oct 2026'!$A$3:$AR$2210,E$1,FALSE)</f>
        <v>HVAC</v>
      </c>
      <c r="F450" t="str">
        <f>VLOOKUP($A450,'UES Measure List Oct 2026'!$A$3:$AR$2210,F$1,FALSE)</f>
        <v>Envelope</v>
      </c>
      <c r="G450" t="str">
        <f>VLOOKUP($A450,'UES Measure List Oct 2026'!$A$3:$AR$2210,G$1,FALSE)</f>
        <v>Insulation</v>
      </c>
      <c r="H450">
        <f>VLOOKUP($A450,'UES Measure List Oct 2026'!$A$3:$AR$2210,H$1,FALSE)</f>
        <v>0.56000000000000005</v>
      </c>
      <c r="I450">
        <f>VLOOKUP($A450,'UES Measure List Oct 2026'!$A$3:$AR$2210,I$1,FALSE)</f>
        <v>0.61</v>
      </c>
      <c r="J450">
        <f>VLOOKUP($A450,'UES Measure List Oct 2026'!$A$3:$AR$2210,J$1,FALSE)</f>
        <v>1.01</v>
      </c>
      <c r="K450">
        <f>VLOOKUP($A450,'UES Measure List Oct 2026'!$A$3:$AR$2210,K$1,FALSE)</f>
        <v>45</v>
      </c>
      <c r="L450" t="s">
        <v>5002</v>
      </c>
      <c r="M450">
        <f>INDEX('Results 2016$'!$B$3:$AT$352,MATCH(L450,'Results 2016$'!$A$3:$A$352,0),MATCH(K450,'Results 2016$'!$B$2:$AT$2,0))</f>
        <v>1.2029506301231594</v>
      </c>
    </row>
    <row r="451" spans="1:13" x14ac:dyDescent="0.25">
      <c r="A451" s="13" t="s">
        <v>2241</v>
      </c>
      <c r="B451" t="str">
        <f>VLOOKUP($A451,'UES Measure List Oct 2026'!$A$3:$AR$2210,B$1,FALSE)</f>
        <v>Heating Zone 2</v>
      </c>
      <c r="C451" t="str">
        <f>VLOOKUP($A451,'UES Measure List Oct 2026'!$A$3:$AR$2210,C$1,FALSE)</f>
        <v>All Cooling Zones</v>
      </c>
      <c r="D451" t="str">
        <f>VLOOKUP($A451,'UES Measure List Oct 2026'!$A$3:$AR$2210,D$1,FALSE)</f>
        <v>Residential</v>
      </c>
      <c r="E451" t="str">
        <f>VLOOKUP($A451,'UES Measure List Oct 2026'!$A$3:$AR$2210,E$1,FALSE)</f>
        <v>HVAC</v>
      </c>
      <c r="F451" t="str">
        <f>VLOOKUP($A451,'UES Measure List Oct 2026'!$A$3:$AR$2210,F$1,FALSE)</f>
        <v>Envelope</v>
      </c>
      <c r="G451" t="str">
        <f>VLOOKUP($A451,'UES Measure List Oct 2026'!$A$3:$AR$2210,G$1,FALSE)</f>
        <v>Insulation</v>
      </c>
      <c r="H451">
        <f>VLOOKUP($A451,'UES Measure List Oct 2026'!$A$3:$AR$2210,H$1,FALSE)</f>
        <v>0.61</v>
      </c>
      <c r="I451">
        <f>VLOOKUP($A451,'UES Measure List Oct 2026'!$A$3:$AR$2210,I$1,FALSE)</f>
        <v>0.66</v>
      </c>
      <c r="J451">
        <f>VLOOKUP($A451,'UES Measure List Oct 2026'!$A$3:$AR$2210,J$1,FALSE)</f>
        <v>1.19</v>
      </c>
      <c r="K451">
        <f>VLOOKUP($A451,'UES Measure List Oct 2026'!$A$3:$AR$2210,K$1,FALSE)</f>
        <v>45</v>
      </c>
      <c r="L451" t="s">
        <v>5002</v>
      </c>
      <c r="M451">
        <f>INDEX('Results 2016$'!$B$3:$AT$352,MATCH(L451,'Results 2016$'!$A$3:$A$352,0),MATCH(K451,'Results 2016$'!$B$2:$AT$2,0))</f>
        <v>1.2029506301231594</v>
      </c>
    </row>
    <row r="452" spans="1:13" x14ac:dyDescent="0.25">
      <c r="A452" s="13" t="s">
        <v>2242</v>
      </c>
      <c r="B452" t="str">
        <f>VLOOKUP($A452,'UES Measure List Oct 2026'!$A$3:$AR$2210,B$1,FALSE)</f>
        <v>Heating Zone 2</v>
      </c>
      <c r="C452" t="str">
        <f>VLOOKUP($A452,'UES Measure List Oct 2026'!$A$3:$AR$2210,C$1,FALSE)</f>
        <v>All Cooling Zones</v>
      </c>
      <c r="D452" t="str">
        <f>VLOOKUP($A452,'UES Measure List Oct 2026'!$A$3:$AR$2210,D$1,FALSE)</f>
        <v>Residential</v>
      </c>
      <c r="E452" t="str">
        <f>VLOOKUP($A452,'UES Measure List Oct 2026'!$A$3:$AR$2210,E$1,FALSE)</f>
        <v>HVAC</v>
      </c>
      <c r="F452" t="str">
        <f>VLOOKUP($A452,'UES Measure List Oct 2026'!$A$3:$AR$2210,F$1,FALSE)</f>
        <v>Envelope</v>
      </c>
      <c r="G452" t="str">
        <f>VLOOKUP($A452,'UES Measure List Oct 2026'!$A$3:$AR$2210,G$1,FALSE)</f>
        <v>Insulation</v>
      </c>
      <c r="H452">
        <f>VLOOKUP($A452,'UES Measure List Oct 2026'!$A$3:$AR$2210,H$1,FALSE)</f>
        <v>0.64</v>
      </c>
      <c r="I452">
        <f>VLOOKUP($A452,'UES Measure List Oct 2026'!$A$3:$AR$2210,I$1,FALSE)</f>
        <v>0.69</v>
      </c>
      <c r="J452">
        <f>VLOOKUP($A452,'UES Measure List Oct 2026'!$A$3:$AR$2210,J$1,FALSE)</f>
        <v>1.41</v>
      </c>
      <c r="K452">
        <f>VLOOKUP($A452,'UES Measure List Oct 2026'!$A$3:$AR$2210,K$1,FALSE)</f>
        <v>45</v>
      </c>
      <c r="L452" t="s">
        <v>5002</v>
      </c>
      <c r="M452">
        <f>INDEX('Results 2016$'!$B$3:$AT$352,MATCH(L452,'Results 2016$'!$A$3:$A$352,0),MATCH(K452,'Results 2016$'!$B$2:$AT$2,0))</f>
        <v>1.2029506301231594</v>
      </c>
    </row>
    <row r="453" spans="1:13" x14ac:dyDescent="0.25">
      <c r="A453" s="13" t="s">
        <v>2243</v>
      </c>
      <c r="B453" t="str">
        <f>VLOOKUP($A453,'UES Measure List Oct 2026'!$A$3:$AR$2210,B$1,FALSE)</f>
        <v>Heating Zone 2</v>
      </c>
      <c r="C453" t="str">
        <f>VLOOKUP($A453,'UES Measure List Oct 2026'!$A$3:$AR$2210,C$1,FALSE)</f>
        <v>All Cooling Zones</v>
      </c>
      <c r="D453" t="str">
        <f>VLOOKUP($A453,'UES Measure List Oct 2026'!$A$3:$AR$2210,D$1,FALSE)</f>
        <v>Residential</v>
      </c>
      <c r="E453" t="str">
        <f>VLOOKUP($A453,'UES Measure List Oct 2026'!$A$3:$AR$2210,E$1,FALSE)</f>
        <v>HVAC</v>
      </c>
      <c r="F453" t="str">
        <f>VLOOKUP($A453,'UES Measure List Oct 2026'!$A$3:$AR$2210,F$1,FALSE)</f>
        <v>Envelope</v>
      </c>
      <c r="G453" t="str">
        <f>VLOOKUP($A453,'UES Measure List Oct 2026'!$A$3:$AR$2210,G$1,FALSE)</f>
        <v>Insulation</v>
      </c>
      <c r="H453">
        <f>VLOOKUP($A453,'UES Measure List Oct 2026'!$A$3:$AR$2210,H$1,FALSE)</f>
        <v>0.2</v>
      </c>
      <c r="I453">
        <f>VLOOKUP($A453,'UES Measure List Oct 2026'!$A$3:$AR$2210,I$1,FALSE)</f>
        <v>0.22</v>
      </c>
      <c r="J453">
        <f>VLOOKUP($A453,'UES Measure List Oct 2026'!$A$3:$AR$2210,J$1,FALSE)</f>
        <v>1.01</v>
      </c>
      <c r="K453">
        <f>VLOOKUP($A453,'UES Measure List Oct 2026'!$A$3:$AR$2210,K$1,FALSE)</f>
        <v>45</v>
      </c>
      <c r="L453" t="s">
        <v>5002</v>
      </c>
      <c r="M453">
        <f>INDEX('Results 2016$'!$B$3:$AT$352,MATCH(L453,'Results 2016$'!$A$3:$A$352,0),MATCH(K453,'Results 2016$'!$B$2:$AT$2,0))</f>
        <v>1.2029506301231594</v>
      </c>
    </row>
    <row r="454" spans="1:13" x14ac:dyDescent="0.25">
      <c r="A454" s="14" t="s">
        <v>2244</v>
      </c>
      <c r="B454" t="str">
        <f>VLOOKUP($A454,'UES Measure List Oct 2026'!$A$3:$AR$2210,B$1,FALSE)</f>
        <v>Heating Zone 3</v>
      </c>
      <c r="C454" t="str">
        <f>VLOOKUP($A454,'UES Measure List Oct 2026'!$A$3:$AR$2210,C$1,FALSE)</f>
        <v>All Cooling Zones</v>
      </c>
      <c r="D454" t="str">
        <f>VLOOKUP($A454,'UES Measure List Oct 2026'!$A$3:$AR$2210,D$1,FALSE)</f>
        <v>Residential</v>
      </c>
      <c r="E454" t="str">
        <f>VLOOKUP($A454,'UES Measure List Oct 2026'!$A$3:$AR$2210,E$1,FALSE)</f>
        <v>HVAC</v>
      </c>
      <c r="F454" t="str">
        <f>VLOOKUP($A454,'UES Measure List Oct 2026'!$A$3:$AR$2210,F$1,FALSE)</f>
        <v>Envelope</v>
      </c>
      <c r="G454" t="str">
        <f>VLOOKUP($A454,'UES Measure List Oct 2026'!$A$3:$AR$2210,G$1,FALSE)</f>
        <v>Insulation</v>
      </c>
      <c r="H454">
        <f>VLOOKUP($A454,'UES Measure List Oct 2026'!$A$3:$AR$2210,H$1,FALSE)</f>
        <v>1.84</v>
      </c>
      <c r="I454">
        <f>VLOOKUP($A454,'UES Measure List Oct 2026'!$A$3:$AR$2210,I$1,FALSE)</f>
        <v>1.98</v>
      </c>
      <c r="J454">
        <f>VLOOKUP($A454,'UES Measure List Oct 2026'!$A$3:$AR$2210,J$1,FALSE)</f>
        <v>1.24</v>
      </c>
      <c r="K454">
        <f>VLOOKUP($A454,'UES Measure List Oct 2026'!$A$3:$AR$2210,K$1,FALSE)</f>
        <v>45</v>
      </c>
      <c r="L454" t="s">
        <v>5003</v>
      </c>
      <c r="M454">
        <f>INDEX('Results 2016$'!$B$3:$AT$352,MATCH(L454,'Results 2016$'!$A$3:$A$352,0),MATCH(K454,'Results 2016$'!$B$2:$AT$2,0))</f>
        <v>1.2014044061151463</v>
      </c>
    </row>
    <row r="455" spans="1:13" x14ac:dyDescent="0.25">
      <c r="A455" s="13" t="s">
        <v>2245</v>
      </c>
      <c r="B455" t="str">
        <f>VLOOKUP($A455,'UES Measure List Oct 2026'!$A$3:$AR$2210,B$1,FALSE)</f>
        <v>Heating Zone 3</v>
      </c>
      <c r="C455" t="str">
        <f>VLOOKUP($A455,'UES Measure List Oct 2026'!$A$3:$AR$2210,C$1,FALSE)</f>
        <v>All Cooling Zones</v>
      </c>
      <c r="D455" t="str">
        <f>VLOOKUP($A455,'UES Measure List Oct 2026'!$A$3:$AR$2210,D$1,FALSE)</f>
        <v>Residential</v>
      </c>
      <c r="E455" t="str">
        <f>VLOOKUP($A455,'UES Measure List Oct 2026'!$A$3:$AR$2210,E$1,FALSE)</f>
        <v>HVAC</v>
      </c>
      <c r="F455" t="str">
        <f>VLOOKUP($A455,'UES Measure List Oct 2026'!$A$3:$AR$2210,F$1,FALSE)</f>
        <v>Envelope</v>
      </c>
      <c r="G455" t="str">
        <f>VLOOKUP($A455,'UES Measure List Oct 2026'!$A$3:$AR$2210,G$1,FALSE)</f>
        <v>Insulation</v>
      </c>
      <c r="H455">
        <f>VLOOKUP($A455,'UES Measure List Oct 2026'!$A$3:$AR$2210,H$1,FALSE)</f>
        <v>1.86</v>
      </c>
      <c r="I455">
        <f>VLOOKUP($A455,'UES Measure List Oct 2026'!$A$3:$AR$2210,I$1,FALSE)</f>
        <v>2.0099999999999998</v>
      </c>
      <c r="J455">
        <f>VLOOKUP($A455,'UES Measure List Oct 2026'!$A$3:$AR$2210,J$1,FALSE)</f>
        <v>1.49</v>
      </c>
      <c r="K455">
        <f>VLOOKUP($A455,'UES Measure List Oct 2026'!$A$3:$AR$2210,K$1,FALSE)</f>
        <v>45</v>
      </c>
      <c r="L455" t="s">
        <v>5003</v>
      </c>
      <c r="M455">
        <f>INDEX('Results 2016$'!$B$3:$AT$352,MATCH(L455,'Results 2016$'!$A$3:$A$352,0),MATCH(K455,'Results 2016$'!$B$2:$AT$2,0))</f>
        <v>1.2014044061151463</v>
      </c>
    </row>
    <row r="456" spans="1:13" x14ac:dyDescent="0.25">
      <c r="A456" s="13" t="s">
        <v>2246</v>
      </c>
      <c r="B456" t="str">
        <f>VLOOKUP($A456,'UES Measure List Oct 2026'!$A$3:$AR$2210,B$1,FALSE)</f>
        <v>Heating Zone 3</v>
      </c>
      <c r="C456" t="str">
        <f>VLOOKUP($A456,'UES Measure List Oct 2026'!$A$3:$AR$2210,C$1,FALSE)</f>
        <v>All Cooling Zones</v>
      </c>
      <c r="D456" t="str">
        <f>VLOOKUP($A456,'UES Measure List Oct 2026'!$A$3:$AR$2210,D$1,FALSE)</f>
        <v>Residential</v>
      </c>
      <c r="E456" t="str">
        <f>VLOOKUP($A456,'UES Measure List Oct 2026'!$A$3:$AR$2210,E$1,FALSE)</f>
        <v>HVAC</v>
      </c>
      <c r="F456" t="str">
        <f>VLOOKUP($A456,'UES Measure List Oct 2026'!$A$3:$AR$2210,F$1,FALSE)</f>
        <v>Envelope</v>
      </c>
      <c r="G456" t="str">
        <f>VLOOKUP($A456,'UES Measure List Oct 2026'!$A$3:$AR$2210,G$1,FALSE)</f>
        <v>Insulation</v>
      </c>
      <c r="H456">
        <f>VLOOKUP($A456,'UES Measure List Oct 2026'!$A$3:$AR$2210,H$1,FALSE)</f>
        <v>0.62</v>
      </c>
      <c r="I456">
        <f>VLOOKUP($A456,'UES Measure List Oct 2026'!$A$3:$AR$2210,I$1,FALSE)</f>
        <v>0.67</v>
      </c>
      <c r="J456">
        <f>VLOOKUP($A456,'UES Measure List Oct 2026'!$A$3:$AR$2210,J$1,FALSE)</f>
        <v>0.99</v>
      </c>
      <c r="K456">
        <f>VLOOKUP($A456,'UES Measure List Oct 2026'!$A$3:$AR$2210,K$1,FALSE)</f>
        <v>45</v>
      </c>
      <c r="L456" t="s">
        <v>5003</v>
      </c>
      <c r="M456">
        <f>INDEX('Results 2016$'!$B$3:$AT$352,MATCH(L456,'Results 2016$'!$A$3:$A$352,0),MATCH(K456,'Results 2016$'!$B$2:$AT$2,0))</f>
        <v>1.2014044061151463</v>
      </c>
    </row>
    <row r="457" spans="1:13" x14ac:dyDescent="0.25">
      <c r="A457" s="13" t="s">
        <v>2247</v>
      </c>
      <c r="B457" t="str">
        <f>VLOOKUP($A457,'UES Measure List Oct 2026'!$A$3:$AR$2210,B$1,FALSE)</f>
        <v>Heating Zone 3</v>
      </c>
      <c r="C457" t="str">
        <f>VLOOKUP($A457,'UES Measure List Oct 2026'!$A$3:$AR$2210,C$1,FALSE)</f>
        <v>All Cooling Zones</v>
      </c>
      <c r="D457" t="str">
        <f>VLOOKUP($A457,'UES Measure List Oct 2026'!$A$3:$AR$2210,D$1,FALSE)</f>
        <v>Residential</v>
      </c>
      <c r="E457" t="str">
        <f>VLOOKUP($A457,'UES Measure List Oct 2026'!$A$3:$AR$2210,E$1,FALSE)</f>
        <v>HVAC</v>
      </c>
      <c r="F457" t="str">
        <f>VLOOKUP($A457,'UES Measure List Oct 2026'!$A$3:$AR$2210,F$1,FALSE)</f>
        <v>Envelope</v>
      </c>
      <c r="G457" t="str">
        <f>VLOOKUP($A457,'UES Measure List Oct 2026'!$A$3:$AR$2210,G$1,FALSE)</f>
        <v>Insulation</v>
      </c>
      <c r="H457">
        <f>VLOOKUP($A457,'UES Measure List Oct 2026'!$A$3:$AR$2210,H$1,FALSE)</f>
        <v>0.65</v>
      </c>
      <c r="I457">
        <f>VLOOKUP($A457,'UES Measure List Oct 2026'!$A$3:$AR$2210,I$1,FALSE)</f>
        <v>0.7</v>
      </c>
      <c r="J457">
        <f>VLOOKUP($A457,'UES Measure List Oct 2026'!$A$3:$AR$2210,J$1,FALSE)</f>
        <v>1.24</v>
      </c>
      <c r="K457">
        <f>VLOOKUP($A457,'UES Measure List Oct 2026'!$A$3:$AR$2210,K$1,FALSE)</f>
        <v>45</v>
      </c>
      <c r="L457" t="s">
        <v>5003</v>
      </c>
      <c r="M457">
        <f>INDEX('Results 2016$'!$B$3:$AT$352,MATCH(L457,'Results 2016$'!$A$3:$A$352,0),MATCH(K457,'Results 2016$'!$B$2:$AT$2,0))</f>
        <v>1.2014044061151463</v>
      </c>
    </row>
    <row r="458" spans="1:13" x14ac:dyDescent="0.25">
      <c r="A458" s="13" t="s">
        <v>2248</v>
      </c>
      <c r="B458" t="str">
        <f>VLOOKUP($A458,'UES Measure List Oct 2026'!$A$3:$AR$2210,B$1,FALSE)</f>
        <v>Heating Zone 3</v>
      </c>
      <c r="C458" t="str">
        <f>VLOOKUP($A458,'UES Measure List Oct 2026'!$A$3:$AR$2210,C$1,FALSE)</f>
        <v>All Cooling Zones</v>
      </c>
      <c r="D458" t="str">
        <f>VLOOKUP($A458,'UES Measure List Oct 2026'!$A$3:$AR$2210,D$1,FALSE)</f>
        <v>Residential</v>
      </c>
      <c r="E458" t="str">
        <f>VLOOKUP($A458,'UES Measure List Oct 2026'!$A$3:$AR$2210,E$1,FALSE)</f>
        <v>HVAC</v>
      </c>
      <c r="F458" t="str">
        <f>VLOOKUP($A458,'UES Measure List Oct 2026'!$A$3:$AR$2210,F$1,FALSE)</f>
        <v>Envelope</v>
      </c>
      <c r="G458" t="str">
        <f>VLOOKUP($A458,'UES Measure List Oct 2026'!$A$3:$AR$2210,G$1,FALSE)</f>
        <v>Insulation</v>
      </c>
      <c r="H458">
        <f>VLOOKUP($A458,'UES Measure List Oct 2026'!$A$3:$AR$2210,H$1,FALSE)</f>
        <v>0.22</v>
      </c>
      <c r="I458">
        <f>VLOOKUP($A458,'UES Measure List Oct 2026'!$A$3:$AR$2210,I$1,FALSE)</f>
        <v>0.24</v>
      </c>
      <c r="J458">
        <f>VLOOKUP($A458,'UES Measure List Oct 2026'!$A$3:$AR$2210,J$1,FALSE)</f>
        <v>0.99</v>
      </c>
      <c r="K458">
        <f>VLOOKUP($A458,'UES Measure List Oct 2026'!$A$3:$AR$2210,K$1,FALSE)</f>
        <v>45</v>
      </c>
      <c r="L458" t="s">
        <v>5003</v>
      </c>
      <c r="M458">
        <f>INDEX('Results 2016$'!$B$3:$AT$352,MATCH(L458,'Results 2016$'!$A$3:$A$352,0),MATCH(K458,'Results 2016$'!$B$2:$AT$2,0))</f>
        <v>1.2014044061151463</v>
      </c>
    </row>
    <row r="459" spans="1:13" x14ac:dyDescent="0.25">
      <c r="A459" s="14" t="s">
        <v>2249</v>
      </c>
      <c r="B459" t="str">
        <f>VLOOKUP($A459,'UES Measure List Oct 2026'!$A$3:$AR$2210,B$1,FALSE)</f>
        <v>Heating Zone 3</v>
      </c>
      <c r="C459" t="str">
        <f>VLOOKUP($A459,'UES Measure List Oct 2026'!$A$3:$AR$2210,C$1,FALSE)</f>
        <v>All Cooling Zones</v>
      </c>
      <c r="D459" t="str">
        <f>VLOOKUP($A459,'UES Measure List Oct 2026'!$A$3:$AR$2210,D$1,FALSE)</f>
        <v>Residential</v>
      </c>
      <c r="E459" t="str">
        <f>VLOOKUP($A459,'UES Measure List Oct 2026'!$A$3:$AR$2210,E$1,FALSE)</f>
        <v>HVAC</v>
      </c>
      <c r="F459" t="str">
        <f>VLOOKUP($A459,'UES Measure List Oct 2026'!$A$3:$AR$2210,F$1,FALSE)</f>
        <v>Envelope</v>
      </c>
      <c r="G459" t="str">
        <f>VLOOKUP($A459,'UES Measure List Oct 2026'!$A$3:$AR$2210,G$1,FALSE)</f>
        <v>Insulation</v>
      </c>
      <c r="H459">
        <f>VLOOKUP($A459,'UES Measure List Oct 2026'!$A$3:$AR$2210,H$1,FALSE)</f>
        <v>0.25</v>
      </c>
      <c r="I459">
        <f>VLOOKUP($A459,'UES Measure List Oct 2026'!$A$3:$AR$2210,I$1,FALSE)</f>
        <v>0.28000000000000003</v>
      </c>
      <c r="J459">
        <f>VLOOKUP($A459,'UES Measure List Oct 2026'!$A$3:$AR$2210,J$1,FALSE)</f>
        <v>1.05</v>
      </c>
      <c r="K459">
        <f>VLOOKUP($A459,'UES Measure List Oct 2026'!$A$3:$AR$2210,K$1,FALSE)</f>
        <v>45</v>
      </c>
      <c r="L459" t="s">
        <v>5003</v>
      </c>
      <c r="M459">
        <f>INDEX('Results 2016$'!$B$3:$AT$352,MATCH(L459,'Results 2016$'!$A$3:$A$352,0),MATCH(K459,'Results 2016$'!$B$2:$AT$2,0))</f>
        <v>1.2014044061151463</v>
      </c>
    </row>
    <row r="460" spans="1:13" x14ac:dyDescent="0.25">
      <c r="A460" s="13" t="s">
        <v>2250</v>
      </c>
      <c r="B460" t="str">
        <f>VLOOKUP($A460,'UES Measure List Oct 2026'!$A$3:$AR$2210,B$1,FALSE)</f>
        <v>Heating Zone 3</v>
      </c>
      <c r="C460" t="str">
        <f>VLOOKUP($A460,'UES Measure List Oct 2026'!$A$3:$AR$2210,C$1,FALSE)</f>
        <v>All Cooling Zones</v>
      </c>
      <c r="D460" t="str">
        <f>VLOOKUP($A460,'UES Measure List Oct 2026'!$A$3:$AR$2210,D$1,FALSE)</f>
        <v>Residential</v>
      </c>
      <c r="E460" t="str">
        <f>VLOOKUP($A460,'UES Measure List Oct 2026'!$A$3:$AR$2210,E$1,FALSE)</f>
        <v>HVAC</v>
      </c>
      <c r="F460" t="str">
        <f>VLOOKUP($A460,'UES Measure List Oct 2026'!$A$3:$AR$2210,F$1,FALSE)</f>
        <v>Envelope</v>
      </c>
      <c r="G460" t="str">
        <f>VLOOKUP($A460,'UES Measure List Oct 2026'!$A$3:$AR$2210,G$1,FALSE)</f>
        <v>Insulation</v>
      </c>
      <c r="H460">
        <f>VLOOKUP($A460,'UES Measure List Oct 2026'!$A$3:$AR$2210,H$1,FALSE)</f>
        <v>0.06</v>
      </c>
      <c r="I460">
        <f>VLOOKUP($A460,'UES Measure List Oct 2026'!$A$3:$AR$2210,I$1,FALSE)</f>
        <v>6.4328269607676555E-2</v>
      </c>
      <c r="J460">
        <f>VLOOKUP($A460,'UES Measure List Oct 2026'!$A$3:$AR$2210,J$1,FALSE)</f>
        <v>0.61</v>
      </c>
      <c r="K460">
        <f>VLOOKUP($A460,'UES Measure List Oct 2026'!$A$3:$AR$2210,K$1,FALSE)</f>
        <v>45</v>
      </c>
      <c r="L460" t="s">
        <v>5003</v>
      </c>
      <c r="M460">
        <f>INDEX('Results 2016$'!$B$3:$AT$352,MATCH(L460,'Results 2016$'!$A$3:$A$352,0),MATCH(K460,'Results 2016$'!$B$2:$AT$2,0))</f>
        <v>1.2014044061151463</v>
      </c>
    </row>
    <row r="461" spans="1:13" x14ac:dyDescent="0.25">
      <c r="A461" s="13" t="s">
        <v>2251</v>
      </c>
      <c r="B461" t="str">
        <f>VLOOKUP($A461,'UES Measure List Oct 2026'!$A$3:$AR$2210,B$1,FALSE)</f>
        <v>Heating Zone 3</v>
      </c>
      <c r="C461" t="str">
        <f>VLOOKUP($A461,'UES Measure List Oct 2026'!$A$3:$AR$2210,C$1,FALSE)</f>
        <v>All Cooling Zones</v>
      </c>
      <c r="D461" t="str">
        <f>VLOOKUP($A461,'UES Measure List Oct 2026'!$A$3:$AR$2210,D$1,FALSE)</f>
        <v>Residential</v>
      </c>
      <c r="E461" t="str">
        <f>VLOOKUP($A461,'UES Measure List Oct 2026'!$A$3:$AR$2210,E$1,FALSE)</f>
        <v>HVAC</v>
      </c>
      <c r="F461" t="str">
        <f>VLOOKUP($A461,'UES Measure List Oct 2026'!$A$3:$AR$2210,F$1,FALSE)</f>
        <v>Envelope</v>
      </c>
      <c r="G461" t="str">
        <f>VLOOKUP($A461,'UES Measure List Oct 2026'!$A$3:$AR$2210,G$1,FALSE)</f>
        <v>Insulation</v>
      </c>
      <c r="H461">
        <f>VLOOKUP($A461,'UES Measure List Oct 2026'!$A$3:$AR$2210,H$1,FALSE)</f>
        <v>0.11966789999999999</v>
      </c>
      <c r="I461">
        <f>VLOOKUP($A461,'UES Measure List Oct 2026'!$A$3:$AR$2210,I$1,FALSE)</f>
        <v>0.13350000000000001</v>
      </c>
      <c r="J461">
        <f>VLOOKUP($A461,'UES Measure List Oct 2026'!$A$3:$AR$2210,J$1,FALSE)</f>
        <v>0.89</v>
      </c>
      <c r="K461">
        <f>VLOOKUP($A461,'UES Measure List Oct 2026'!$A$3:$AR$2210,K$1,FALSE)</f>
        <v>45</v>
      </c>
      <c r="L461" t="s">
        <v>5003</v>
      </c>
      <c r="M461">
        <f>INDEX('Results 2016$'!$B$3:$AT$352,MATCH(L461,'Results 2016$'!$A$3:$A$352,0),MATCH(K461,'Results 2016$'!$B$2:$AT$2,0))</f>
        <v>1.2014044061151463</v>
      </c>
    </row>
    <row r="462" spans="1:13" x14ac:dyDescent="0.25">
      <c r="A462" s="13" t="s">
        <v>2252</v>
      </c>
      <c r="B462" t="str">
        <f>VLOOKUP($A462,'UES Measure List Oct 2026'!$A$3:$AR$2210,B$1,FALSE)</f>
        <v>Heating Zone 3</v>
      </c>
      <c r="C462" t="str">
        <f>VLOOKUP($A462,'UES Measure List Oct 2026'!$A$3:$AR$2210,C$1,FALSE)</f>
        <v>All Cooling Zones</v>
      </c>
      <c r="D462" t="str">
        <f>VLOOKUP($A462,'UES Measure List Oct 2026'!$A$3:$AR$2210,D$1,FALSE)</f>
        <v>Residential</v>
      </c>
      <c r="E462" t="str">
        <f>VLOOKUP($A462,'UES Measure List Oct 2026'!$A$3:$AR$2210,E$1,FALSE)</f>
        <v>HVAC</v>
      </c>
      <c r="F462" t="str">
        <f>VLOOKUP($A462,'UES Measure List Oct 2026'!$A$3:$AR$2210,F$1,FALSE)</f>
        <v>Envelope</v>
      </c>
      <c r="G462" t="str">
        <f>VLOOKUP($A462,'UES Measure List Oct 2026'!$A$3:$AR$2210,G$1,FALSE)</f>
        <v>Insulation</v>
      </c>
      <c r="H462">
        <f>VLOOKUP($A462,'UES Measure List Oct 2026'!$A$3:$AR$2210,H$1,FALSE)</f>
        <v>1.31</v>
      </c>
      <c r="I462">
        <f>VLOOKUP($A462,'UES Measure List Oct 2026'!$A$3:$AR$2210,I$1,FALSE)</f>
        <v>1.42</v>
      </c>
      <c r="J462">
        <f>VLOOKUP($A462,'UES Measure List Oct 2026'!$A$3:$AR$2210,J$1,FALSE)</f>
        <v>1.56</v>
      </c>
      <c r="K462">
        <f>VLOOKUP($A462,'UES Measure List Oct 2026'!$A$3:$AR$2210,K$1,FALSE)</f>
        <v>45</v>
      </c>
      <c r="L462" t="s">
        <v>5003</v>
      </c>
      <c r="M462">
        <f>INDEX('Results 2016$'!$B$3:$AT$352,MATCH(L462,'Results 2016$'!$A$3:$A$352,0),MATCH(K462,'Results 2016$'!$B$2:$AT$2,0))</f>
        <v>1.2014044061151463</v>
      </c>
    </row>
    <row r="463" spans="1:13" x14ac:dyDescent="0.25">
      <c r="A463" s="13" t="s">
        <v>2253</v>
      </c>
      <c r="B463" t="str">
        <f>VLOOKUP($A463,'UES Measure List Oct 2026'!$A$3:$AR$2210,B$1,FALSE)</f>
        <v>Heating Zone 3</v>
      </c>
      <c r="C463" t="str">
        <f>VLOOKUP($A463,'UES Measure List Oct 2026'!$A$3:$AR$2210,C$1,FALSE)</f>
        <v>All Cooling Zones</v>
      </c>
      <c r="D463" t="str">
        <f>VLOOKUP($A463,'UES Measure List Oct 2026'!$A$3:$AR$2210,D$1,FALSE)</f>
        <v>Residential</v>
      </c>
      <c r="E463" t="str">
        <f>VLOOKUP($A463,'UES Measure List Oct 2026'!$A$3:$AR$2210,E$1,FALSE)</f>
        <v>HVAC</v>
      </c>
      <c r="F463" t="str">
        <f>VLOOKUP($A463,'UES Measure List Oct 2026'!$A$3:$AR$2210,F$1,FALSE)</f>
        <v>Envelope</v>
      </c>
      <c r="G463" t="str">
        <f>VLOOKUP($A463,'UES Measure List Oct 2026'!$A$3:$AR$2210,G$1,FALSE)</f>
        <v>Insulation</v>
      </c>
      <c r="H463">
        <f>VLOOKUP($A463,'UES Measure List Oct 2026'!$A$3:$AR$2210,H$1,FALSE)</f>
        <v>0.56000000000000005</v>
      </c>
      <c r="I463">
        <f>VLOOKUP($A463,'UES Measure List Oct 2026'!$A$3:$AR$2210,I$1,FALSE)</f>
        <v>0.61</v>
      </c>
      <c r="J463">
        <f>VLOOKUP($A463,'UES Measure List Oct 2026'!$A$3:$AR$2210,J$1,FALSE)</f>
        <v>1.01</v>
      </c>
      <c r="K463">
        <f>VLOOKUP($A463,'UES Measure List Oct 2026'!$A$3:$AR$2210,K$1,FALSE)</f>
        <v>45</v>
      </c>
      <c r="L463" t="s">
        <v>5003</v>
      </c>
      <c r="M463">
        <f>INDEX('Results 2016$'!$B$3:$AT$352,MATCH(L463,'Results 2016$'!$A$3:$A$352,0),MATCH(K463,'Results 2016$'!$B$2:$AT$2,0))</f>
        <v>1.2014044061151463</v>
      </c>
    </row>
    <row r="464" spans="1:13" x14ac:dyDescent="0.25">
      <c r="A464" s="14" t="s">
        <v>2254</v>
      </c>
      <c r="B464" t="str">
        <f>VLOOKUP($A464,'UES Measure List Oct 2026'!$A$3:$AR$2210,B$1,FALSE)</f>
        <v>Heating Zone 3</v>
      </c>
      <c r="C464" t="str">
        <f>VLOOKUP($A464,'UES Measure List Oct 2026'!$A$3:$AR$2210,C$1,FALSE)</f>
        <v>All Cooling Zones</v>
      </c>
      <c r="D464" t="str">
        <f>VLOOKUP($A464,'UES Measure List Oct 2026'!$A$3:$AR$2210,D$1,FALSE)</f>
        <v>Residential</v>
      </c>
      <c r="E464" t="str">
        <f>VLOOKUP($A464,'UES Measure List Oct 2026'!$A$3:$AR$2210,E$1,FALSE)</f>
        <v>HVAC</v>
      </c>
      <c r="F464" t="str">
        <f>VLOOKUP($A464,'UES Measure List Oct 2026'!$A$3:$AR$2210,F$1,FALSE)</f>
        <v>Envelope</v>
      </c>
      <c r="G464" t="str">
        <f>VLOOKUP($A464,'UES Measure List Oct 2026'!$A$3:$AR$2210,G$1,FALSE)</f>
        <v>Insulation</v>
      </c>
      <c r="H464">
        <f>VLOOKUP($A464,'UES Measure List Oct 2026'!$A$3:$AR$2210,H$1,FALSE)</f>
        <v>0.61</v>
      </c>
      <c r="I464">
        <f>VLOOKUP($A464,'UES Measure List Oct 2026'!$A$3:$AR$2210,I$1,FALSE)</f>
        <v>0.66</v>
      </c>
      <c r="J464">
        <f>VLOOKUP($A464,'UES Measure List Oct 2026'!$A$3:$AR$2210,J$1,FALSE)</f>
        <v>1.19</v>
      </c>
      <c r="K464">
        <f>VLOOKUP($A464,'UES Measure List Oct 2026'!$A$3:$AR$2210,K$1,FALSE)</f>
        <v>45</v>
      </c>
      <c r="L464" t="s">
        <v>5003</v>
      </c>
      <c r="M464">
        <f>INDEX('Results 2016$'!$B$3:$AT$352,MATCH(L464,'Results 2016$'!$A$3:$A$352,0),MATCH(K464,'Results 2016$'!$B$2:$AT$2,0))</f>
        <v>1.2014044061151463</v>
      </c>
    </row>
    <row r="465" spans="1:13" x14ac:dyDescent="0.25">
      <c r="A465" s="13" t="s">
        <v>2255</v>
      </c>
      <c r="B465" t="str">
        <f>VLOOKUP($A465,'UES Measure List Oct 2026'!$A$3:$AR$2210,B$1,FALSE)</f>
        <v>Heating Zone 3</v>
      </c>
      <c r="C465" t="str">
        <f>VLOOKUP($A465,'UES Measure List Oct 2026'!$A$3:$AR$2210,C$1,FALSE)</f>
        <v>All Cooling Zones</v>
      </c>
      <c r="D465" t="str">
        <f>VLOOKUP($A465,'UES Measure List Oct 2026'!$A$3:$AR$2210,D$1,FALSE)</f>
        <v>Residential</v>
      </c>
      <c r="E465" t="str">
        <f>VLOOKUP($A465,'UES Measure List Oct 2026'!$A$3:$AR$2210,E$1,FALSE)</f>
        <v>HVAC</v>
      </c>
      <c r="F465" t="str">
        <f>VLOOKUP($A465,'UES Measure List Oct 2026'!$A$3:$AR$2210,F$1,FALSE)</f>
        <v>Envelope</v>
      </c>
      <c r="G465" t="str">
        <f>VLOOKUP($A465,'UES Measure List Oct 2026'!$A$3:$AR$2210,G$1,FALSE)</f>
        <v>Insulation</v>
      </c>
      <c r="H465">
        <f>VLOOKUP($A465,'UES Measure List Oct 2026'!$A$3:$AR$2210,H$1,FALSE)</f>
        <v>0.64</v>
      </c>
      <c r="I465">
        <f>VLOOKUP($A465,'UES Measure List Oct 2026'!$A$3:$AR$2210,I$1,FALSE)</f>
        <v>0.69</v>
      </c>
      <c r="J465">
        <f>VLOOKUP($A465,'UES Measure List Oct 2026'!$A$3:$AR$2210,J$1,FALSE)</f>
        <v>1.41</v>
      </c>
      <c r="K465">
        <f>VLOOKUP($A465,'UES Measure List Oct 2026'!$A$3:$AR$2210,K$1,FALSE)</f>
        <v>45</v>
      </c>
      <c r="L465" t="s">
        <v>5003</v>
      </c>
      <c r="M465">
        <f>INDEX('Results 2016$'!$B$3:$AT$352,MATCH(L465,'Results 2016$'!$A$3:$A$352,0),MATCH(K465,'Results 2016$'!$B$2:$AT$2,0))</f>
        <v>1.2014044061151463</v>
      </c>
    </row>
    <row r="466" spans="1:13" x14ac:dyDescent="0.25">
      <c r="A466" s="13" t="s">
        <v>2256</v>
      </c>
      <c r="B466" t="str">
        <f>VLOOKUP($A466,'UES Measure List Oct 2026'!$A$3:$AR$2210,B$1,FALSE)</f>
        <v>Heating Zone 3</v>
      </c>
      <c r="C466" t="str">
        <f>VLOOKUP($A466,'UES Measure List Oct 2026'!$A$3:$AR$2210,C$1,FALSE)</f>
        <v>All Cooling Zones</v>
      </c>
      <c r="D466" t="str">
        <f>VLOOKUP($A466,'UES Measure List Oct 2026'!$A$3:$AR$2210,D$1,FALSE)</f>
        <v>Residential</v>
      </c>
      <c r="E466" t="str">
        <f>VLOOKUP($A466,'UES Measure List Oct 2026'!$A$3:$AR$2210,E$1,FALSE)</f>
        <v>HVAC</v>
      </c>
      <c r="F466" t="str">
        <f>VLOOKUP($A466,'UES Measure List Oct 2026'!$A$3:$AR$2210,F$1,FALSE)</f>
        <v>Envelope</v>
      </c>
      <c r="G466" t="str">
        <f>VLOOKUP($A466,'UES Measure List Oct 2026'!$A$3:$AR$2210,G$1,FALSE)</f>
        <v>Insulation</v>
      </c>
      <c r="H466">
        <f>VLOOKUP($A466,'UES Measure List Oct 2026'!$A$3:$AR$2210,H$1,FALSE)</f>
        <v>0.2</v>
      </c>
      <c r="I466">
        <f>VLOOKUP($A466,'UES Measure List Oct 2026'!$A$3:$AR$2210,I$1,FALSE)</f>
        <v>0.22</v>
      </c>
      <c r="J466">
        <f>VLOOKUP($A466,'UES Measure List Oct 2026'!$A$3:$AR$2210,J$1,FALSE)</f>
        <v>1.01</v>
      </c>
      <c r="K466">
        <f>VLOOKUP($A466,'UES Measure List Oct 2026'!$A$3:$AR$2210,K$1,FALSE)</f>
        <v>45</v>
      </c>
      <c r="L466" t="s">
        <v>5003</v>
      </c>
      <c r="M466">
        <f>INDEX('Results 2016$'!$B$3:$AT$352,MATCH(L466,'Results 2016$'!$A$3:$A$352,0),MATCH(K466,'Results 2016$'!$B$2:$AT$2,0))</f>
        <v>1.2014044061151463</v>
      </c>
    </row>
    <row r="467" spans="1:13" x14ac:dyDescent="0.25">
      <c r="A467" s="13" t="s">
        <v>2257</v>
      </c>
      <c r="B467" t="str">
        <f>VLOOKUP($A467,'UES Measure List Oct 2026'!$A$3:$AR$2210,B$1,FALSE)</f>
        <v>Heating Zone 1</v>
      </c>
      <c r="C467" t="str">
        <f>VLOOKUP($A467,'UES Measure List Oct 2026'!$A$3:$AR$2210,C$1,FALSE)</f>
        <v>All Cooling Zones</v>
      </c>
      <c r="D467" t="str">
        <f>VLOOKUP($A467,'UES Measure List Oct 2026'!$A$3:$AR$2210,D$1,FALSE)</f>
        <v>Residential</v>
      </c>
      <c r="E467" t="str">
        <f>VLOOKUP($A467,'UES Measure List Oct 2026'!$A$3:$AR$2210,E$1,FALSE)</f>
        <v>HVAC</v>
      </c>
      <c r="F467" t="str">
        <f>VLOOKUP($A467,'UES Measure List Oct 2026'!$A$3:$AR$2210,F$1,FALSE)</f>
        <v>Envelope</v>
      </c>
      <c r="G467" t="str">
        <f>VLOOKUP($A467,'UES Measure List Oct 2026'!$A$3:$AR$2210,G$1,FALSE)</f>
        <v>Windows</v>
      </c>
      <c r="H467">
        <f>VLOOKUP($A467,'UES Measure List Oct 2026'!$A$3:$AR$2210,H$1,FALSE)</f>
        <v>3.84</v>
      </c>
      <c r="I467">
        <f>VLOOKUP($A467,'UES Measure List Oct 2026'!$A$3:$AR$2210,I$1,FALSE)</f>
        <v>4.2913890946020254</v>
      </c>
      <c r="J467">
        <f>VLOOKUP($A467,'UES Measure List Oct 2026'!$A$3:$AR$2210,J$1,FALSE)</f>
        <v>18.510000000000002</v>
      </c>
      <c r="K467">
        <f>VLOOKUP($A467,'UES Measure List Oct 2026'!$A$3:$AR$2210,K$1,FALSE)</f>
        <v>45</v>
      </c>
      <c r="L467" t="s">
        <v>5001</v>
      </c>
      <c r="M467">
        <f>INDEX('Results 2016$'!$B$3:$AT$352,MATCH(L467,'Results 2016$'!$A$3:$A$352,0),MATCH(K467,'Results 2016$'!$B$2:$AT$2,0))</f>
        <v>1.1502863736732485</v>
      </c>
    </row>
    <row r="468" spans="1:13" x14ac:dyDescent="0.25">
      <c r="A468" s="13" t="s">
        <v>2259</v>
      </c>
      <c r="B468" t="str">
        <f>VLOOKUP($A468,'UES Measure List Oct 2026'!$A$3:$AR$2210,B$1,FALSE)</f>
        <v>Heating Zone 1</v>
      </c>
      <c r="C468" t="str">
        <f>VLOOKUP($A468,'UES Measure List Oct 2026'!$A$3:$AR$2210,C$1,FALSE)</f>
        <v>All Cooling Zones</v>
      </c>
      <c r="D468" t="str">
        <f>VLOOKUP($A468,'UES Measure List Oct 2026'!$A$3:$AR$2210,D$1,FALSE)</f>
        <v>Residential</v>
      </c>
      <c r="E468" t="str">
        <f>VLOOKUP($A468,'UES Measure List Oct 2026'!$A$3:$AR$2210,E$1,FALSE)</f>
        <v>HVAC</v>
      </c>
      <c r="F468" t="str">
        <f>VLOOKUP($A468,'UES Measure List Oct 2026'!$A$3:$AR$2210,F$1,FALSE)</f>
        <v>Envelope</v>
      </c>
      <c r="G468" t="str">
        <f>VLOOKUP($A468,'UES Measure List Oct 2026'!$A$3:$AR$2210,G$1,FALSE)</f>
        <v>Windows</v>
      </c>
      <c r="H468">
        <f>VLOOKUP($A468,'UES Measure List Oct 2026'!$A$3:$AR$2210,H$1,FALSE)</f>
        <v>2.62</v>
      </c>
      <c r="I468">
        <f>VLOOKUP($A468,'UES Measure List Oct 2026'!$A$3:$AR$2210,I$1,FALSE)</f>
        <v>2.9269752127339195</v>
      </c>
      <c r="J468">
        <f>VLOOKUP($A468,'UES Measure List Oct 2026'!$A$3:$AR$2210,J$1,FALSE)</f>
        <v>18.510000000000002</v>
      </c>
      <c r="K468">
        <f>VLOOKUP($A468,'UES Measure List Oct 2026'!$A$3:$AR$2210,K$1,FALSE)</f>
        <v>45</v>
      </c>
      <c r="L468" t="s">
        <v>5001</v>
      </c>
      <c r="M468">
        <f>INDEX('Results 2016$'!$B$3:$AT$352,MATCH(L468,'Results 2016$'!$A$3:$A$352,0),MATCH(K468,'Results 2016$'!$B$2:$AT$2,0))</f>
        <v>1.1502863736732485</v>
      </c>
    </row>
    <row r="469" spans="1:13" x14ac:dyDescent="0.25">
      <c r="A469" s="13" t="s">
        <v>2261</v>
      </c>
      <c r="B469" t="str">
        <f>VLOOKUP($A469,'UES Measure List Oct 2026'!$A$3:$AR$2210,B$1,FALSE)</f>
        <v>Heating Zone 1</v>
      </c>
      <c r="C469" t="str">
        <f>VLOOKUP($A469,'UES Measure List Oct 2026'!$A$3:$AR$2210,C$1,FALSE)</f>
        <v>All Cooling Zones</v>
      </c>
      <c r="D469" t="str">
        <f>VLOOKUP($A469,'UES Measure List Oct 2026'!$A$3:$AR$2210,D$1,FALSE)</f>
        <v>Residential</v>
      </c>
      <c r="E469" t="str">
        <f>VLOOKUP($A469,'UES Measure List Oct 2026'!$A$3:$AR$2210,E$1,FALSE)</f>
        <v>HVAC</v>
      </c>
      <c r="F469" t="str">
        <f>VLOOKUP($A469,'UES Measure List Oct 2026'!$A$3:$AR$2210,F$1,FALSE)</f>
        <v>Envelope</v>
      </c>
      <c r="G469" t="str">
        <f>VLOOKUP($A469,'UES Measure List Oct 2026'!$A$3:$AR$2210,G$1,FALSE)</f>
        <v>Windows</v>
      </c>
      <c r="H469">
        <f>VLOOKUP($A469,'UES Measure List Oct 2026'!$A$3:$AR$2210,H$1,FALSE)</f>
        <v>4.3</v>
      </c>
      <c r="I469">
        <f>VLOOKUP($A469,'UES Measure List Oct 2026'!$A$3:$AR$2210,I$1,FALSE)</f>
        <v>4.8094957867530983</v>
      </c>
      <c r="J469">
        <f>VLOOKUP($A469,'UES Measure List Oct 2026'!$A$3:$AR$2210,J$1,FALSE)</f>
        <v>21.8</v>
      </c>
      <c r="K469">
        <f>VLOOKUP($A469,'UES Measure List Oct 2026'!$A$3:$AR$2210,K$1,FALSE)</f>
        <v>45</v>
      </c>
      <c r="L469" t="s">
        <v>5001</v>
      </c>
      <c r="M469">
        <f>INDEX('Results 2016$'!$B$3:$AT$352,MATCH(L469,'Results 2016$'!$A$3:$A$352,0),MATCH(K469,'Results 2016$'!$B$2:$AT$2,0))</f>
        <v>1.1502863736732485</v>
      </c>
    </row>
    <row r="470" spans="1:13" x14ac:dyDescent="0.25">
      <c r="A470" s="13" t="s">
        <v>2263</v>
      </c>
      <c r="B470" t="str">
        <f>VLOOKUP($A470,'UES Measure List Oct 2026'!$A$3:$AR$2210,B$1,FALSE)</f>
        <v>Heating Zone 1</v>
      </c>
      <c r="C470" t="str">
        <f>VLOOKUP($A470,'UES Measure List Oct 2026'!$A$3:$AR$2210,C$1,FALSE)</f>
        <v>All Cooling Zones</v>
      </c>
      <c r="D470" t="str">
        <f>VLOOKUP($A470,'UES Measure List Oct 2026'!$A$3:$AR$2210,D$1,FALSE)</f>
        <v>Residential</v>
      </c>
      <c r="E470" t="str">
        <f>VLOOKUP($A470,'UES Measure List Oct 2026'!$A$3:$AR$2210,E$1,FALSE)</f>
        <v>HVAC</v>
      </c>
      <c r="F470" t="str">
        <f>VLOOKUP($A470,'UES Measure List Oct 2026'!$A$3:$AR$2210,F$1,FALSE)</f>
        <v>Envelope</v>
      </c>
      <c r="G470" t="str">
        <f>VLOOKUP($A470,'UES Measure List Oct 2026'!$A$3:$AR$2210,G$1,FALSE)</f>
        <v>Windows</v>
      </c>
      <c r="H470">
        <f>VLOOKUP($A470,'UES Measure List Oct 2026'!$A$3:$AR$2210,H$1,FALSE)</f>
        <v>3.09</v>
      </c>
      <c r="I470">
        <f>VLOOKUP($A470,'UES Measure List Oct 2026'!$A$3:$AR$2210,I$1,FALSE)</f>
        <v>3.4508563730852941</v>
      </c>
      <c r="J470">
        <f>VLOOKUP($A470,'UES Measure List Oct 2026'!$A$3:$AR$2210,J$1,FALSE)</f>
        <v>21.8</v>
      </c>
      <c r="K470">
        <f>VLOOKUP($A470,'UES Measure List Oct 2026'!$A$3:$AR$2210,K$1,FALSE)</f>
        <v>45</v>
      </c>
      <c r="L470" t="s">
        <v>5001</v>
      </c>
      <c r="M470">
        <f>INDEX('Results 2016$'!$B$3:$AT$352,MATCH(L470,'Results 2016$'!$A$3:$A$352,0),MATCH(K470,'Results 2016$'!$B$2:$AT$2,0))</f>
        <v>1.1502863736732485</v>
      </c>
    </row>
    <row r="471" spans="1:13" x14ac:dyDescent="0.25">
      <c r="A471" s="13" t="s">
        <v>2265</v>
      </c>
      <c r="B471" t="str">
        <f>VLOOKUP($A471,'UES Measure List Oct 2026'!$A$3:$AR$2210,B$1,FALSE)</f>
        <v>Heating Zone 1</v>
      </c>
      <c r="C471" t="str">
        <f>VLOOKUP($A471,'UES Measure List Oct 2026'!$A$3:$AR$2210,C$1,FALSE)</f>
        <v>All Cooling Zones</v>
      </c>
      <c r="D471" t="str">
        <f>VLOOKUP($A471,'UES Measure List Oct 2026'!$A$3:$AR$2210,D$1,FALSE)</f>
        <v>Residential</v>
      </c>
      <c r="E471" t="str">
        <f>VLOOKUP($A471,'UES Measure List Oct 2026'!$A$3:$AR$2210,E$1,FALSE)</f>
        <v>HVAC</v>
      </c>
      <c r="F471" t="str">
        <f>VLOOKUP($A471,'UES Measure List Oct 2026'!$A$3:$AR$2210,F$1,FALSE)</f>
        <v>Envelope</v>
      </c>
      <c r="G471" t="str">
        <f>VLOOKUP($A471,'UES Measure List Oct 2026'!$A$3:$AR$2210,G$1,FALSE)</f>
        <v>Air Sealing</v>
      </c>
      <c r="H471">
        <f>VLOOKUP($A471,'UES Measure List Oct 2026'!$A$3:$AR$2210,H$1,FALSE)</f>
        <v>0.14000000000000001</v>
      </c>
      <c r="I471">
        <f>VLOOKUP($A471,'UES Measure List Oct 2026'!$A$3:$AR$2210,I$1,FALSE)</f>
        <v>0.29033919464296487</v>
      </c>
      <c r="J471">
        <f>VLOOKUP($A471,'UES Measure List Oct 2026'!$A$3:$AR$2210,J$1,FALSE)</f>
        <v>0.64</v>
      </c>
      <c r="K471">
        <f>VLOOKUP($A471,'UES Measure List Oct 2026'!$A$3:$AR$2210,K$1,FALSE)</f>
        <v>15</v>
      </c>
      <c r="L471" t="s">
        <v>5001</v>
      </c>
      <c r="M471">
        <f>INDEX('Results 2016$'!$B$3:$AT$352,MATCH(L471,'Results 2016$'!$A$3:$A$352,0),MATCH(K471,'Results 2016$'!$B$2:$AT$2,0))</f>
        <v>0.70469552077884756</v>
      </c>
    </row>
    <row r="472" spans="1:13" x14ac:dyDescent="0.25">
      <c r="A472" s="13" t="s">
        <v>2267</v>
      </c>
      <c r="B472" t="str">
        <f>VLOOKUP($A472,'UES Measure List Oct 2026'!$A$3:$AR$2210,B$1,FALSE)</f>
        <v>Heating Zone 2</v>
      </c>
      <c r="C472" t="str">
        <f>VLOOKUP($A472,'UES Measure List Oct 2026'!$A$3:$AR$2210,C$1,FALSE)</f>
        <v>All Cooling Zones</v>
      </c>
      <c r="D472" t="str">
        <f>VLOOKUP($A472,'UES Measure List Oct 2026'!$A$3:$AR$2210,D$1,FALSE)</f>
        <v>Residential</v>
      </c>
      <c r="E472" t="str">
        <f>VLOOKUP($A472,'UES Measure List Oct 2026'!$A$3:$AR$2210,E$1,FALSE)</f>
        <v>HVAC</v>
      </c>
      <c r="F472" t="str">
        <f>VLOOKUP($A472,'UES Measure List Oct 2026'!$A$3:$AR$2210,F$1,FALSE)</f>
        <v>Envelope</v>
      </c>
      <c r="G472" t="str">
        <f>VLOOKUP($A472,'UES Measure List Oct 2026'!$A$3:$AR$2210,G$1,FALSE)</f>
        <v>Windows</v>
      </c>
      <c r="H472">
        <f>VLOOKUP($A472,'UES Measure List Oct 2026'!$A$3:$AR$2210,H$1,FALSE)</f>
        <v>6.46</v>
      </c>
      <c r="I472">
        <f>VLOOKUP($A472,'UES Measure List Oct 2026'!$A$3:$AR$2210,I$1,FALSE)</f>
        <v>7.2198522218785222</v>
      </c>
      <c r="J472">
        <f>VLOOKUP($A472,'UES Measure List Oct 2026'!$A$3:$AR$2210,J$1,FALSE)</f>
        <v>18.510000000000002</v>
      </c>
      <c r="K472">
        <f>VLOOKUP($A472,'UES Measure List Oct 2026'!$A$3:$AR$2210,K$1,FALSE)</f>
        <v>45</v>
      </c>
      <c r="L472" t="s">
        <v>5002</v>
      </c>
      <c r="M472">
        <f>INDEX('Results 2016$'!$B$3:$AT$352,MATCH(L472,'Results 2016$'!$A$3:$A$352,0),MATCH(K472,'Results 2016$'!$B$2:$AT$2,0))</f>
        <v>1.2029506301231594</v>
      </c>
    </row>
    <row r="473" spans="1:13" x14ac:dyDescent="0.25">
      <c r="A473" s="13" t="s">
        <v>2268</v>
      </c>
      <c r="B473" t="str">
        <f>VLOOKUP($A473,'UES Measure List Oct 2026'!$A$3:$AR$2210,B$1,FALSE)</f>
        <v>Heating Zone 2</v>
      </c>
      <c r="C473" t="str">
        <f>VLOOKUP($A473,'UES Measure List Oct 2026'!$A$3:$AR$2210,C$1,FALSE)</f>
        <v>All Cooling Zones</v>
      </c>
      <c r="D473" t="str">
        <f>VLOOKUP($A473,'UES Measure List Oct 2026'!$A$3:$AR$2210,D$1,FALSE)</f>
        <v>Residential</v>
      </c>
      <c r="E473" t="str">
        <f>VLOOKUP($A473,'UES Measure List Oct 2026'!$A$3:$AR$2210,E$1,FALSE)</f>
        <v>HVAC</v>
      </c>
      <c r="F473" t="str">
        <f>VLOOKUP($A473,'UES Measure List Oct 2026'!$A$3:$AR$2210,F$1,FALSE)</f>
        <v>Envelope</v>
      </c>
      <c r="G473" t="str">
        <f>VLOOKUP($A473,'UES Measure List Oct 2026'!$A$3:$AR$2210,G$1,FALSE)</f>
        <v>Windows</v>
      </c>
      <c r="H473">
        <f>VLOOKUP($A473,'UES Measure List Oct 2026'!$A$3:$AR$2210,H$1,FALSE)</f>
        <v>3.69</v>
      </c>
      <c r="I473">
        <f>VLOOKUP($A473,'UES Measure List Oct 2026'!$A$3:$AR$2210,I$1,FALSE)</f>
        <v>4.1259699157464533</v>
      </c>
      <c r="J473">
        <f>VLOOKUP($A473,'UES Measure List Oct 2026'!$A$3:$AR$2210,J$1,FALSE)</f>
        <v>18.510000000000002</v>
      </c>
      <c r="K473">
        <f>VLOOKUP($A473,'UES Measure List Oct 2026'!$A$3:$AR$2210,K$1,FALSE)</f>
        <v>45</v>
      </c>
      <c r="L473" t="s">
        <v>5002</v>
      </c>
      <c r="M473">
        <f>INDEX('Results 2016$'!$B$3:$AT$352,MATCH(L473,'Results 2016$'!$A$3:$A$352,0),MATCH(K473,'Results 2016$'!$B$2:$AT$2,0))</f>
        <v>1.2029506301231594</v>
      </c>
    </row>
    <row r="474" spans="1:13" x14ac:dyDescent="0.25">
      <c r="A474" s="13" t="s">
        <v>2269</v>
      </c>
      <c r="B474" t="str">
        <f>VLOOKUP($A474,'UES Measure List Oct 2026'!$A$3:$AR$2210,B$1,FALSE)</f>
        <v>Heating Zone 2</v>
      </c>
      <c r="C474" t="str">
        <f>VLOOKUP($A474,'UES Measure List Oct 2026'!$A$3:$AR$2210,C$1,FALSE)</f>
        <v>All Cooling Zones</v>
      </c>
      <c r="D474" t="str">
        <f>VLOOKUP($A474,'UES Measure List Oct 2026'!$A$3:$AR$2210,D$1,FALSE)</f>
        <v>Residential</v>
      </c>
      <c r="E474" t="str">
        <f>VLOOKUP($A474,'UES Measure List Oct 2026'!$A$3:$AR$2210,E$1,FALSE)</f>
        <v>HVAC</v>
      </c>
      <c r="F474" t="str">
        <f>VLOOKUP($A474,'UES Measure List Oct 2026'!$A$3:$AR$2210,F$1,FALSE)</f>
        <v>Envelope</v>
      </c>
      <c r="G474" t="str">
        <f>VLOOKUP($A474,'UES Measure List Oct 2026'!$A$3:$AR$2210,G$1,FALSE)</f>
        <v>Windows</v>
      </c>
      <c r="H474">
        <f>VLOOKUP($A474,'UES Measure List Oct 2026'!$A$3:$AR$2210,H$1,FALSE)</f>
        <v>7.13</v>
      </c>
      <c r="I474">
        <f>VLOOKUP($A474,'UES Measure List Oct 2026'!$A$3:$AR$2210,I$1,FALSE)</f>
        <v>7.9660664031617179</v>
      </c>
      <c r="J474">
        <f>VLOOKUP($A474,'UES Measure List Oct 2026'!$A$3:$AR$2210,J$1,FALSE)</f>
        <v>21.8</v>
      </c>
      <c r="K474">
        <f>VLOOKUP($A474,'UES Measure List Oct 2026'!$A$3:$AR$2210,K$1,FALSE)</f>
        <v>45</v>
      </c>
      <c r="L474" t="s">
        <v>5002</v>
      </c>
      <c r="M474">
        <f>INDEX('Results 2016$'!$B$3:$AT$352,MATCH(L474,'Results 2016$'!$A$3:$A$352,0),MATCH(K474,'Results 2016$'!$B$2:$AT$2,0))</f>
        <v>1.2029506301231594</v>
      </c>
    </row>
    <row r="475" spans="1:13" x14ac:dyDescent="0.25">
      <c r="A475" s="14" t="s">
        <v>2270</v>
      </c>
      <c r="B475" t="str">
        <f>VLOOKUP($A475,'UES Measure List Oct 2026'!$A$3:$AR$2210,B$1,FALSE)</f>
        <v>Heating Zone 2</v>
      </c>
      <c r="C475" t="str">
        <f>VLOOKUP($A475,'UES Measure List Oct 2026'!$A$3:$AR$2210,C$1,FALSE)</f>
        <v>All Cooling Zones</v>
      </c>
      <c r="D475" t="str">
        <f>VLOOKUP($A475,'UES Measure List Oct 2026'!$A$3:$AR$2210,D$1,FALSE)</f>
        <v>Residential</v>
      </c>
      <c r="E475" t="str">
        <f>VLOOKUP($A475,'UES Measure List Oct 2026'!$A$3:$AR$2210,E$1,FALSE)</f>
        <v>HVAC</v>
      </c>
      <c r="F475" t="str">
        <f>VLOOKUP($A475,'UES Measure List Oct 2026'!$A$3:$AR$2210,F$1,FALSE)</f>
        <v>Envelope</v>
      </c>
      <c r="G475" t="str">
        <f>VLOOKUP($A475,'UES Measure List Oct 2026'!$A$3:$AR$2210,G$1,FALSE)</f>
        <v>Windows</v>
      </c>
      <c r="H475">
        <f>VLOOKUP($A475,'UES Measure List Oct 2026'!$A$3:$AR$2210,H$1,FALSE)</f>
        <v>4.42</v>
      </c>
      <c r="I475">
        <f>VLOOKUP($A475,'UES Measure List Oct 2026'!$A$3:$AR$2210,I$1,FALSE)</f>
        <v>4.9444600043573441</v>
      </c>
      <c r="J475">
        <f>VLOOKUP($A475,'UES Measure List Oct 2026'!$A$3:$AR$2210,J$1,FALSE)</f>
        <v>21.8</v>
      </c>
      <c r="K475">
        <f>VLOOKUP($A475,'UES Measure List Oct 2026'!$A$3:$AR$2210,K$1,FALSE)</f>
        <v>45</v>
      </c>
      <c r="L475" t="s">
        <v>5002</v>
      </c>
      <c r="M475">
        <f>INDEX('Results 2016$'!$B$3:$AT$352,MATCH(L475,'Results 2016$'!$A$3:$A$352,0),MATCH(K475,'Results 2016$'!$B$2:$AT$2,0))</f>
        <v>1.2029506301231594</v>
      </c>
    </row>
    <row r="476" spans="1:13" x14ac:dyDescent="0.25">
      <c r="A476" s="13" t="s">
        <v>2271</v>
      </c>
      <c r="B476" t="str">
        <f>VLOOKUP($A476,'UES Measure List Oct 2026'!$A$3:$AR$2210,B$1,FALSE)</f>
        <v>Heating Zone 2</v>
      </c>
      <c r="C476" t="str">
        <f>VLOOKUP($A476,'UES Measure List Oct 2026'!$A$3:$AR$2210,C$1,FALSE)</f>
        <v>All Cooling Zones</v>
      </c>
      <c r="D476" t="str">
        <f>VLOOKUP($A476,'UES Measure List Oct 2026'!$A$3:$AR$2210,D$1,FALSE)</f>
        <v>Residential</v>
      </c>
      <c r="E476" t="str">
        <f>VLOOKUP($A476,'UES Measure List Oct 2026'!$A$3:$AR$2210,E$1,FALSE)</f>
        <v>HVAC</v>
      </c>
      <c r="F476" t="str">
        <f>VLOOKUP($A476,'UES Measure List Oct 2026'!$A$3:$AR$2210,F$1,FALSE)</f>
        <v>Envelope</v>
      </c>
      <c r="G476" t="str">
        <f>VLOOKUP($A476,'UES Measure List Oct 2026'!$A$3:$AR$2210,G$1,FALSE)</f>
        <v>Air Sealing</v>
      </c>
      <c r="H476">
        <f>VLOOKUP($A476,'UES Measure List Oct 2026'!$A$3:$AR$2210,H$1,FALSE)</f>
        <v>0.16</v>
      </c>
      <c r="I476">
        <f>VLOOKUP($A476,'UES Measure List Oct 2026'!$A$3:$AR$2210,I$1,FALSE)</f>
        <v>0.30327144531799105</v>
      </c>
      <c r="J476">
        <f>VLOOKUP($A476,'UES Measure List Oct 2026'!$A$3:$AR$2210,J$1,FALSE)</f>
        <v>0.66</v>
      </c>
      <c r="K476">
        <f>VLOOKUP($A476,'UES Measure List Oct 2026'!$A$3:$AR$2210,K$1,FALSE)</f>
        <v>15</v>
      </c>
      <c r="L476" t="s">
        <v>5002</v>
      </c>
      <c r="M476">
        <f>INDEX('Results 2016$'!$B$3:$AT$352,MATCH(L476,'Results 2016$'!$A$3:$A$352,0),MATCH(K476,'Results 2016$'!$B$2:$AT$2,0))</f>
        <v>0.73212920121154179</v>
      </c>
    </row>
    <row r="477" spans="1:13" x14ac:dyDescent="0.25">
      <c r="A477" s="13" t="s">
        <v>2272</v>
      </c>
      <c r="B477" t="str">
        <f>VLOOKUP($A477,'UES Measure List Oct 2026'!$A$3:$AR$2210,B$1,FALSE)</f>
        <v>Heating Zone 3</v>
      </c>
      <c r="C477" t="str">
        <f>VLOOKUP($A477,'UES Measure List Oct 2026'!$A$3:$AR$2210,C$1,FALSE)</f>
        <v>All Cooling Zones</v>
      </c>
      <c r="D477" t="str">
        <f>VLOOKUP($A477,'UES Measure List Oct 2026'!$A$3:$AR$2210,D$1,FALSE)</f>
        <v>Residential</v>
      </c>
      <c r="E477" t="str">
        <f>VLOOKUP($A477,'UES Measure List Oct 2026'!$A$3:$AR$2210,E$1,FALSE)</f>
        <v>HVAC</v>
      </c>
      <c r="F477" t="str">
        <f>VLOOKUP($A477,'UES Measure List Oct 2026'!$A$3:$AR$2210,F$1,FALSE)</f>
        <v>Envelope</v>
      </c>
      <c r="G477" t="str">
        <f>VLOOKUP($A477,'UES Measure List Oct 2026'!$A$3:$AR$2210,G$1,FALSE)</f>
        <v>Windows</v>
      </c>
      <c r="H477">
        <f>VLOOKUP($A477,'UES Measure List Oct 2026'!$A$3:$AR$2210,H$1,FALSE)</f>
        <v>6.46</v>
      </c>
      <c r="I477">
        <f>VLOOKUP($A477,'UES Measure List Oct 2026'!$A$3:$AR$2210,I$1,FALSE)</f>
        <v>7.2198522218785222</v>
      </c>
      <c r="J477">
        <f>VLOOKUP($A477,'UES Measure List Oct 2026'!$A$3:$AR$2210,J$1,FALSE)</f>
        <v>18.510000000000002</v>
      </c>
      <c r="K477">
        <f>VLOOKUP($A477,'UES Measure List Oct 2026'!$A$3:$AR$2210,K$1,FALSE)</f>
        <v>45</v>
      </c>
      <c r="L477" t="s">
        <v>5003</v>
      </c>
      <c r="M477">
        <f>INDEX('Results 2016$'!$B$3:$AT$352,MATCH(L477,'Results 2016$'!$A$3:$A$352,0),MATCH(K477,'Results 2016$'!$B$2:$AT$2,0))</f>
        <v>1.2014044061151463</v>
      </c>
    </row>
    <row r="478" spans="1:13" x14ac:dyDescent="0.25">
      <c r="A478" s="13" t="s">
        <v>2273</v>
      </c>
      <c r="B478" t="str">
        <f>VLOOKUP($A478,'UES Measure List Oct 2026'!$A$3:$AR$2210,B$1,FALSE)</f>
        <v>Heating Zone 3</v>
      </c>
      <c r="C478" t="str">
        <f>VLOOKUP($A478,'UES Measure List Oct 2026'!$A$3:$AR$2210,C$1,FALSE)</f>
        <v>All Cooling Zones</v>
      </c>
      <c r="D478" t="str">
        <f>VLOOKUP($A478,'UES Measure List Oct 2026'!$A$3:$AR$2210,D$1,FALSE)</f>
        <v>Residential</v>
      </c>
      <c r="E478" t="str">
        <f>VLOOKUP($A478,'UES Measure List Oct 2026'!$A$3:$AR$2210,E$1,FALSE)</f>
        <v>HVAC</v>
      </c>
      <c r="F478" t="str">
        <f>VLOOKUP($A478,'UES Measure List Oct 2026'!$A$3:$AR$2210,F$1,FALSE)</f>
        <v>Envelope</v>
      </c>
      <c r="G478" t="str">
        <f>VLOOKUP($A478,'UES Measure List Oct 2026'!$A$3:$AR$2210,G$1,FALSE)</f>
        <v>Windows</v>
      </c>
      <c r="H478">
        <f>VLOOKUP($A478,'UES Measure List Oct 2026'!$A$3:$AR$2210,H$1,FALSE)</f>
        <v>3.69</v>
      </c>
      <c r="I478">
        <f>VLOOKUP($A478,'UES Measure List Oct 2026'!$A$3:$AR$2210,I$1,FALSE)</f>
        <v>4.1259699157464533</v>
      </c>
      <c r="J478">
        <f>VLOOKUP($A478,'UES Measure List Oct 2026'!$A$3:$AR$2210,J$1,FALSE)</f>
        <v>18.510000000000002</v>
      </c>
      <c r="K478">
        <f>VLOOKUP($A478,'UES Measure List Oct 2026'!$A$3:$AR$2210,K$1,FALSE)</f>
        <v>45</v>
      </c>
      <c r="L478" t="s">
        <v>5003</v>
      </c>
      <c r="M478">
        <f>INDEX('Results 2016$'!$B$3:$AT$352,MATCH(L478,'Results 2016$'!$A$3:$A$352,0),MATCH(K478,'Results 2016$'!$B$2:$AT$2,0))</f>
        <v>1.2014044061151463</v>
      </c>
    </row>
    <row r="479" spans="1:13" x14ac:dyDescent="0.25">
      <c r="A479" s="13" t="s">
        <v>2274</v>
      </c>
      <c r="B479" t="str">
        <f>VLOOKUP($A479,'UES Measure List Oct 2026'!$A$3:$AR$2210,B$1,FALSE)</f>
        <v>Heating Zone 3</v>
      </c>
      <c r="C479" t="str">
        <f>VLOOKUP($A479,'UES Measure List Oct 2026'!$A$3:$AR$2210,C$1,FALSE)</f>
        <v>All Cooling Zones</v>
      </c>
      <c r="D479" t="str">
        <f>VLOOKUP($A479,'UES Measure List Oct 2026'!$A$3:$AR$2210,D$1,FALSE)</f>
        <v>Residential</v>
      </c>
      <c r="E479" t="str">
        <f>VLOOKUP($A479,'UES Measure List Oct 2026'!$A$3:$AR$2210,E$1,FALSE)</f>
        <v>HVAC</v>
      </c>
      <c r="F479" t="str">
        <f>VLOOKUP($A479,'UES Measure List Oct 2026'!$A$3:$AR$2210,F$1,FALSE)</f>
        <v>Envelope</v>
      </c>
      <c r="G479" t="str">
        <f>VLOOKUP($A479,'UES Measure List Oct 2026'!$A$3:$AR$2210,G$1,FALSE)</f>
        <v>Windows</v>
      </c>
      <c r="H479">
        <f>VLOOKUP($A479,'UES Measure List Oct 2026'!$A$3:$AR$2210,H$1,FALSE)</f>
        <v>7.13</v>
      </c>
      <c r="I479">
        <f>VLOOKUP($A479,'UES Measure List Oct 2026'!$A$3:$AR$2210,I$1,FALSE)</f>
        <v>7.9660664031617179</v>
      </c>
      <c r="J479">
        <f>VLOOKUP($A479,'UES Measure List Oct 2026'!$A$3:$AR$2210,J$1,FALSE)</f>
        <v>21.8</v>
      </c>
      <c r="K479">
        <f>VLOOKUP($A479,'UES Measure List Oct 2026'!$A$3:$AR$2210,K$1,FALSE)</f>
        <v>45</v>
      </c>
      <c r="L479" t="s">
        <v>5003</v>
      </c>
      <c r="M479">
        <f>INDEX('Results 2016$'!$B$3:$AT$352,MATCH(L479,'Results 2016$'!$A$3:$A$352,0),MATCH(K479,'Results 2016$'!$B$2:$AT$2,0))</f>
        <v>1.2014044061151463</v>
      </c>
    </row>
    <row r="480" spans="1:13" x14ac:dyDescent="0.25">
      <c r="A480" s="13" t="s">
        <v>2275</v>
      </c>
      <c r="B480" t="str">
        <f>VLOOKUP($A480,'UES Measure List Oct 2026'!$A$3:$AR$2210,B$1,FALSE)</f>
        <v>Heating Zone 3</v>
      </c>
      <c r="C480" t="str">
        <f>VLOOKUP($A480,'UES Measure List Oct 2026'!$A$3:$AR$2210,C$1,FALSE)</f>
        <v>All Cooling Zones</v>
      </c>
      <c r="D480" t="str">
        <f>VLOOKUP($A480,'UES Measure List Oct 2026'!$A$3:$AR$2210,D$1,FALSE)</f>
        <v>Residential</v>
      </c>
      <c r="E480" t="str">
        <f>VLOOKUP($A480,'UES Measure List Oct 2026'!$A$3:$AR$2210,E$1,FALSE)</f>
        <v>HVAC</v>
      </c>
      <c r="F480" t="str">
        <f>VLOOKUP($A480,'UES Measure List Oct 2026'!$A$3:$AR$2210,F$1,FALSE)</f>
        <v>Envelope</v>
      </c>
      <c r="G480" t="str">
        <f>VLOOKUP($A480,'UES Measure List Oct 2026'!$A$3:$AR$2210,G$1,FALSE)</f>
        <v>Windows</v>
      </c>
      <c r="H480">
        <f>VLOOKUP($A480,'UES Measure List Oct 2026'!$A$3:$AR$2210,H$1,FALSE)</f>
        <v>4.42</v>
      </c>
      <c r="I480">
        <f>VLOOKUP($A480,'UES Measure List Oct 2026'!$A$3:$AR$2210,I$1,FALSE)</f>
        <v>4.9444600043573441</v>
      </c>
      <c r="J480">
        <f>VLOOKUP($A480,'UES Measure List Oct 2026'!$A$3:$AR$2210,J$1,FALSE)</f>
        <v>21.8</v>
      </c>
      <c r="K480">
        <f>VLOOKUP($A480,'UES Measure List Oct 2026'!$A$3:$AR$2210,K$1,FALSE)</f>
        <v>45</v>
      </c>
      <c r="L480" t="s">
        <v>5003</v>
      </c>
      <c r="M480">
        <f>INDEX('Results 2016$'!$B$3:$AT$352,MATCH(L480,'Results 2016$'!$A$3:$A$352,0),MATCH(K480,'Results 2016$'!$B$2:$AT$2,0))</f>
        <v>1.2014044061151463</v>
      </c>
    </row>
    <row r="481" spans="1:13" x14ac:dyDescent="0.25">
      <c r="A481" s="13" t="s">
        <v>2276</v>
      </c>
      <c r="B481" t="str">
        <f>VLOOKUP($A481,'UES Measure List Oct 2026'!$A$3:$AR$2210,B$1,FALSE)</f>
        <v>Heating Zone 3</v>
      </c>
      <c r="C481" t="str">
        <f>VLOOKUP($A481,'UES Measure List Oct 2026'!$A$3:$AR$2210,C$1,FALSE)</f>
        <v>All Cooling Zones</v>
      </c>
      <c r="D481" t="str">
        <f>VLOOKUP($A481,'UES Measure List Oct 2026'!$A$3:$AR$2210,D$1,FALSE)</f>
        <v>Residential</v>
      </c>
      <c r="E481" t="str">
        <f>VLOOKUP($A481,'UES Measure List Oct 2026'!$A$3:$AR$2210,E$1,FALSE)</f>
        <v>HVAC</v>
      </c>
      <c r="F481" t="str">
        <f>VLOOKUP($A481,'UES Measure List Oct 2026'!$A$3:$AR$2210,F$1,FALSE)</f>
        <v>Envelope</v>
      </c>
      <c r="G481" t="str">
        <f>VLOOKUP($A481,'UES Measure List Oct 2026'!$A$3:$AR$2210,G$1,FALSE)</f>
        <v>Air Sealing</v>
      </c>
      <c r="H481">
        <f>VLOOKUP($A481,'UES Measure List Oct 2026'!$A$3:$AR$2210,H$1,FALSE)</f>
        <v>0.16</v>
      </c>
      <c r="I481">
        <f>VLOOKUP($A481,'UES Measure List Oct 2026'!$A$3:$AR$2210,I$1,FALSE)</f>
        <v>0.30327144531799105</v>
      </c>
      <c r="J481">
        <f>VLOOKUP($A481,'UES Measure List Oct 2026'!$A$3:$AR$2210,J$1,FALSE)</f>
        <v>0.66</v>
      </c>
      <c r="K481">
        <f>VLOOKUP($A481,'UES Measure List Oct 2026'!$A$3:$AR$2210,K$1,FALSE)</f>
        <v>15</v>
      </c>
      <c r="L481" t="s">
        <v>5003</v>
      </c>
      <c r="M481">
        <f>INDEX('Results 2016$'!$B$3:$AT$352,MATCH(L481,'Results 2016$'!$A$3:$A$352,0),MATCH(K481,'Results 2016$'!$B$2:$AT$2,0))</f>
        <v>0.73138885730568703</v>
      </c>
    </row>
    <row r="482" spans="1:13" x14ac:dyDescent="0.25">
      <c r="A482" s="13" t="s">
        <v>2277</v>
      </c>
      <c r="B482" t="str">
        <f>VLOOKUP($A482,'UES Measure List Oct 2026'!$A$3:$AR$2210,B$1,FALSE)</f>
        <v>Heating Zone 1</v>
      </c>
      <c r="C482" t="str">
        <f>VLOOKUP($A482,'UES Measure List Oct 2026'!$A$3:$AR$2210,C$1,FALSE)</f>
        <v>All Cooling Zones</v>
      </c>
      <c r="D482" t="str">
        <f>VLOOKUP($A482,'UES Measure List Oct 2026'!$A$3:$AR$2210,D$1,FALSE)</f>
        <v>Residential</v>
      </c>
      <c r="E482" t="str">
        <f>VLOOKUP($A482,'UES Measure List Oct 2026'!$A$3:$AR$2210,E$1,FALSE)</f>
        <v>HVAC</v>
      </c>
      <c r="F482" t="str">
        <f>VLOOKUP($A482,'UES Measure List Oct 2026'!$A$3:$AR$2210,F$1,FALSE)</f>
        <v>Envelope</v>
      </c>
      <c r="G482" t="str">
        <f>VLOOKUP($A482,'UES Measure List Oct 2026'!$A$3:$AR$2210,G$1,FALSE)</f>
        <v>Windows</v>
      </c>
      <c r="H482">
        <f>VLOOKUP($A482,'UES Measure List Oct 2026'!$A$3:$AR$2210,H$1,FALSE)</f>
        <v>26.5</v>
      </c>
      <c r="I482">
        <f>VLOOKUP($A482,'UES Measure List Oct 2026'!$A$3:$AR$2210,I$1,FALSE)</f>
        <v>29.55</v>
      </c>
      <c r="J482">
        <f>VLOOKUP($A482,'UES Measure List Oct 2026'!$A$3:$AR$2210,J$1,FALSE)</f>
        <v>36.941673729043309</v>
      </c>
      <c r="K482">
        <f>VLOOKUP($A482,'UES Measure List Oct 2026'!$A$3:$AR$2210,K$1,FALSE)</f>
        <v>45</v>
      </c>
      <c r="L482" t="s">
        <v>5001</v>
      </c>
      <c r="M482">
        <f>INDEX('Results 2016$'!$B$3:$AT$352,MATCH(L482,'Results 2016$'!$A$3:$A$352,0),MATCH(K482,'Results 2016$'!$B$2:$AT$2,0))</f>
        <v>1.1502863736732485</v>
      </c>
    </row>
    <row r="483" spans="1:13" x14ac:dyDescent="0.25">
      <c r="A483" s="13" t="s">
        <v>2279</v>
      </c>
      <c r="B483" t="str">
        <f>VLOOKUP($A483,'UES Measure List Oct 2026'!$A$3:$AR$2210,B$1,FALSE)</f>
        <v>Heating Zone 1</v>
      </c>
      <c r="C483" t="str">
        <f>VLOOKUP($A483,'UES Measure List Oct 2026'!$A$3:$AR$2210,C$1,FALSE)</f>
        <v>All Cooling Zones</v>
      </c>
      <c r="D483" t="str">
        <f>VLOOKUP($A483,'UES Measure List Oct 2026'!$A$3:$AR$2210,D$1,FALSE)</f>
        <v>Residential</v>
      </c>
      <c r="E483" t="str">
        <f>VLOOKUP($A483,'UES Measure List Oct 2026'!$A$3:$AR$2210,E$1,FALSE)</f>
        <v>HVAC</v>
      </c>
      <c r="F483" t="str">
        <f>VLOOKUP($A483,'UES Measure List Oct 2026'!$A$3:$AR$2210,F$1,FALSE)</f>
        <v>Envelope</v>
      </c>
      <c r="G483" t="str">
        <f>VLOOKUP($A483,'UES Measure List Oct 2026'!$A$3:$AR$2210,G$1,FALSE)</f>
        <v>Windows</v>
      </c>
      <c r="H483">
        <f>VLOOKUP($A483,'UES Measure List Oct 2026'!$A$3:$AR$2210,H$1,FALSE)</f>
        <v>15.48</v>
      </c>
      <c r="I483">
        <f>VLOOKUP($A483,'UES Measure List Oct 2026'!$A$3:$AR$2210,I$1,FALSE)</f>
        <v>17.27</v>
      </c>
      <c r="J483">
        <f>VLOOKUP($A483,'UES Measure List Oct 2026'!$A$3:$AR$2210,J$1,FALSE)</f>
        <v>36.941673729043309</v>
      </c>
      <c r="K483">
        <f>VLOOKUP($A483,'UES Measure List Oct 2026'!$A$3:$AR$2210,K$1,FALSE)</f>
        <v>45</v>
      </c>
      <c r="L483" t="s">
        <v>5001</v>
      </c>
      <c r="M483">
        <f>INDEX('Results 2016$'!$B$3:$AT$352,MATCH(L483,'Results 2016$'!$A$3:$A$352,0),MATCH(K483,'Results 2016$'!$B$2:$AT$2,0))</f>
        <v>1.1502863736732485</v>
      </c>
    </row>
    <row r="484" spans="1:13" x14ac:dyDescent="0.25">
      <c r="A484" s="13" t="s">
        <v>2281</v>
      </c>
      <c r="B484" t="str">
        <f>VLOOKUP($A484,'UES Measure List Oct 2026'!$A$3:$AR$2210,B$1,FALSE)</f>
        <v>Heating Zone 2</v>
      </c>
      <c r="C484" t="str">
        <f>VLOOKUP($A484,'UES Measure List Oct 2026'!$A$3:$AR$2210,C$1,FALSE)</f>
        <v>All Cooling Zones</v>
      </c>
      <c r="D484" t="str">
        <f>VLOOKUP($A484,'UES Measure List Oct 2026'!$A$3:$AR$2210,D$1,FALSE)</f>
        <v>Residential</v>
      </c>
      <c r="E484" t="str">
        <f>VLOOKUP($A484,'UES Measure List Oct 2026'!$A$3:$AR$2210,E$1,FALSE)</f>
        <v>HVAC</v>
      </c>
      <c r="F484" t="str">
        <f>VLOOKUP($A484,'UES Measure List Oct 2026'!$A$3:$AR$2210,F$1,FALSE)</f>
        <v>Envelope</v>
      </c>
      <c r="G484" t="str">
        <f>VLOOKUP($A484,'UES Measure List Oct 2026'!$A$3:$AR$2210,G$1,FALSE)</f>
        <v>Windows</v>
      </c>
      <c r="H484">
        <f>VLOOKUP($A484,'UES Measure List Oct 2026'!$A$3:$AR$2210,H$1,FALSE)</f>
        <v>35.07</v>
      </c>
      <c r="I484">
        <f>VLOOKUP($A484,'UES Measure List Oct 2026'!$A$3:$AR$2210,I$1,FALSE)</f>
        <v>39.11</v>
      </c>
      <c r="J484">
        <f>VLOOKUP($A484,'UES Measure List Oct 2026'!$A$3:$AR$2210,J$1,FALSE)</f>
        <v>36.941673729043309</v>
      </c>
      <c r="K484">
        <f>VLOOKUP($A484,'UES Measure List Oct 2026'!$A$3:$AR$2210,K$1,FALSE)</f>
        <v>45</v>
      </c>
      <c r="L484" t="s">
        <v>5002</v>
      </c>
      <c r="M484">
        <f>INDEX('Results 2016$'!$B$3:$AT$352,MATCH(L484,'Results 2016$'!$A$3:$A$352,0),MATCH(K484,'Results 2016$'!$B$2:$AT$2,0))</f>
        <v>1.2029506301231594</v>
      </c>
    </row>
    <row r="485" spans="1:13" x14ac:dyDescent="0.25">
      <c r="A485" s="13" t="s">
        <v>2282</v>
      </c>
      <c r="B485" t="str">
        <f>VLOOKUP($A485,'UES Measure List Oct 2026'!$A$3:$AR$2210,B$1,FALSE)</f>
        <v>Heating Zone 2</v>
      </c>
      <c r="C485" t="str">
        <f>VLOOKUP($A485,'UES Measure List Oct 2026'!$A$3:$AR$2210,C$1,FALSE)</f>
        <v>All Cooling Zones</v>
      </c>
      <c r="D485" t="str">
        <f>VLOOKUP($A485,'UES Measure List Oct 2026'!$A$3:$AR$2210,D$1,FALSE)</f>
        <v>Residential</v>
      </c>
      <c r="E485" t="str">
        <f>VLOOKUP($A485,'UES Measure List Oct 2026'!$A$3:$AR$2210,E$1,FALSE)</f>
        <v>HVAC</v>
      </c>
      <c r="F485" t="str">
        <f>VLOOKUP($A485,'UES Measure List Oct 2026'!$A$3:$AR$2210,F$1,FALSE)</f>
        <v>Envelope</v>
      </c>
      <c r="G485" t="str">
        <f>VLOOKUP($A485,'UES Measure List Oct 2026'!$A$3:$AR$2210,G$1,FALSE)</f>
        <v>Windows</v>
      </c>
      <c r="H485">
        <f>VLOOKUP($A485,'UES Measure List Oct 2026'!$A$3:$AR$2210,H$1,FALSE)</f>
        <v>20.82</v>
      </c>
      <c r="I485">
        <f>VLOOKUP($A485,'UES Measure List Oct 2026'!$A$3:$AR$2210,I$1,FALSE)</f>
        <v>23.22</v>
      </c>
      <c r="J485">
        <f>VLOOKUP($A485,'UES Measure List Oct 2026'!$A$3:$AR$2210,J$1,FALSE)</f>
        <v>36.941673729043309</v>
      </c>
      <c r="K485">
        <f>VLOOKUP($A485,'UES Measure List Oct 2026'!$A$3:$AR$2210,K$1,FALSE)</f>
        <v>45</v>
      </c>
      <c r="L485" t="s">
        <v>5002</v>
      </c>
      <c r="M485">
        <f>INDEX('Results 2016$'!$B$3:$AT$352,MATCH(L485,'Results 2016$'!$A$3:$A$352,0),MATCH(K485,'Results 2016$'!$B$2:$AT$2,0))</f>
        <v>1.2029506301231594</v>
      </c>
    </row>
    <row r="486" spans="1:13" x14ac:dyDescent="0.25">
      <c r="A486" s="13" t="s">
        <v>2283</v>
      </c>
      <c r="B486" t="str">
        <f>VLOOKUP($A486,'UES Measure List Oct 2026'!$A$3:$AR$2210,B$1,FALSE)</f>
        <v>Heating Zone 3</v>
      </c>
      <c r="C486" t="str">
        <f>VLOOKUP($A486,'UES Measure List Oct 2026'!$A$3:$AR$2210,C$1,FALSE)</f>
        <v>All Cooling Zones</v>
      </c>
      <c r="D486" t="str">
        <f>VLOOKUP($A486,'UES Measure List Oct 2026'!$A$3:$AR$2210,D$1,FALSE)</f>
        <v>Residential</v>
      </c>
      <c r="E486" t="str">
        <f>VLOOKUP($A486,'UES Measure List Oct 2026'!$A$3:$AR$2210,E$1,FALSE)</f>
        <v>HVAC</v>
      </c>
      <c r="F486" t="str">
        <f>VLOOKUP($A486,'UES Measure List Oct 2026'!$A$3:$AR$2210,F$1,FALSE)</f>
        <v>Envelope</v>
      </c>
      <c r="G486" t="str">
        <f>VLOOKUP($A486,'UES Measure List Oct 2026'!$A$3:$AR$2210,G$1,FALSE)</f>
        <v>Windows</v>
      </c>
      <c r="H486">
        <f>VLOOKUP($A486,'UES Measure List Oct 2026'!$A$3:$AR$2210,H$1,FALSE)</f>
        <v>42.16</v>
      </c>
      <c r="I486">
        <f>VLOOKUP($A486,'UES Measure List Oct 2026'!$A$3:$AR$2210,I$1,FALSE)</f>
        <v>47.03</v>
      </c>
      <c r="J486">
        <f>VLOOKUP($A486,'UES Measure List Oct 2026'!$A$3:$AR$2210,J$1,FALSE)</f>
        <v>36.941673729043309</v>
      </c>
      <c r="K486">
        <f>VLOOKUP($A486,'UES Measure List Oct 2026'!$A$3:$AR$2210,K$1,FALSE)</f>
        <v>45</v>
      </c>
      <c r="L486" t="s">
        <v>5003</v>
      </c>
      <c r="M486">
        <f>INDEX('Results 2016$'!$B$3:$AT$352,MATCH(L486,'Results 2016$'!$A$3:$A$352,0),MATCH(K486,'Results 2016$'!$B$2:$AT$2,0))</f>
        <v>1.2014044061151463</v>
      </c>
    </row>
    <row r="487" spans="1:13" x14ac:dyDescent="0.25">
      <c r="A487" s="13" t="s">
        <v>2284</v>
      </c>
      <c r="B487" t="str">
        <f>VLOOKUP($A487,'UES Measure List Oct 2026'!$A$3:$AR$2210,B$1,FALSE)</f>
        <v>Heating Zone 3</v>
      </c>
      <c r="C487" t="str">
        <f>VLOOKUP($A487,'UES Measure List Oct 2026'!$A$3:$AR$2210,C$1,FALSE)</f>
        <v>All Cooling Zones</v>
      </c>
      <c r="D487" t="str">
        <f>VLOOKUP($A487,'UES Measure List Oct 2026'!$A$3:$AR$2210,D$1,FALSE)</f>
        <v>Residential</v>
      </c>
      <c r="E487" t="str">
        <f>VLOOKUP($A487,'UES Measure List Oct 2026'!$A$3:$AR$2210,E$1,FALSE)</f>
        <v>HVAC</v>
      </c>
      <c r="F487" t="str">
        <f>VLOOKUP($A487,'UES Measure List Oct 2026'!$A$3:$AR$2210,F$1,FALSE)</f>
        <v>Envelope</v>
      </c>
      <c r="G487" t="str">
        <f>VLOOKUP($A487,'UES Measure List Oct 2026'!$A$3:$AR$2210,G$1,FALSE)</f>
        <v>Windows</v>
      </c>
      <c r="H487">
        <f>VLOOKUP($A487,'UES Measure List Oct 2026'!$A$3:$AR$2210,H$1,FALSE)</f>
        <v>25.4</v>
      </c>
      <c r="I487">
        <f>VLOOKUP($A487,'UES Measure List Oct 2026'!$A$3:$AR$2210,I$1,FALSE)</f>
        <v>28.32</v>
      </c>
      <c r="J487">
        <f>VLOOKUP($A487,'UES Measure List Oct 2026'!$A$3:$AR$2210,J$1,FALSE)</f>
        <v>36.941673729043309</v>
      </c>
      <c r="K487">
        <f>VLOOKUP($A487,'UES Measure List Oct 2026'!$A$3:$AR$2210,K$1,FALSE)</f>
        <v>45</v>
      </c>
      <c r="L487" t="s">
        <v>5003</v>
      </c>
      <c r="M487">
        <f>INDEX('Results 2016$'!$B$3:$AT$352,MATCH(L487,'Results 2016$'!$A$3:$A$352,0),MATCH(K487,'Results 2016$'!$B$2:$AT$2,0))</f>
        <v>1.2014044061151463</v>
      </c>
    </row>
    <row r="488" spans="1:13" x14ac:dyDescent="0.25">
      <c r="A488" s="13" t="s">
        <v>2285</v>
      </c>
      <c r="B488" t="str">
        <f>VLOOKUP($A488,'UES Measure List Oct 2026'!$A$3:$AR$2210,B$1,FALSE)</f>
        <v>Heating Zone 1</v>
      </c>
      <c r="C488" t="str">
        <f>VLOOKUP($A488,'UES Measure List Oct 2026'!$A$3:$AR$2210,C$1,FALSE)</f>
        <v>All Cooling Zones</v>
      </c>
      <c r="D488" t="str">
        <f>VLOOKUP($A488,'UES Measure List Oct 2026'!$A$3:$AR$2210,D$1,FALSE)</f>
        <v>Residential</v>
      </c>
      <c r="E488" t="str">
        <f>VLOOKUP($A488,'UES Measure List Oct 2026'!$A$3:$AR$2210,E$1,FALSE)</f>
        <v>HVAC</v>
      </c>
      <c r="F488" t="str">
        <f>VLOOKUP($A488,'UES Measure List Oct 2026'!$A$3:$AR$2210,F$1,FALSE)</f>
        <v>Envelope</v>
      </c>
      <c r="G488" t="str">
        <f>VLOOKUP($A488,'UES Measure List Oct 2026'!$A$3:$AR$2210,G$1,FALSE)</f>
        <v>Insulation</v>
      </c>
      <c r="H488">
        <f>VLOOKUP($A488,'UES Measure List Oct 2026'!$A$3:$AR$2210,H$1,FALSE)</f>
        <v>2.6620064909999943</v>
      </c>
      <c r="I488">
        <f>VLOOKUP($A488,'UES Measure List Oct 2026'!$A$3:$AR$2210,I$1,FALSE)</f>
        <v>2.9689620003856407</v>
      </c>
      <c r="J488">
        <f>VLOOKUP($A488,'UES Measure List Oct 2026'!$A$3:$AR$2210,J$1,FALSE)</f>
        <v>24.48948050640055</v>
      </c>
      <c r="K488">
        <f>VLOOKUP($A488,'UES Measure List Oct 2026'!$A$3:$AR$2210,K$1,FALSE)</f>
        <v>20</v>
      </c>
      <c r="L488" t="s">
        <v>5001</v>
      </c>
      <c r="M488">
        <f>INDEX('Results 2016$'!$B$3:$AT$352,MATCH(L488,'Results 2016$'!$A$3:$A$352,0),MATCH(K488,'Results 2016$'!$B$2:$AT$2,0))</f>
        <v>0.83810632178893563</v>
      </c>
    </row>
    <row r="489" spans="1:13" x14ac:dyDescent="0.25">
      <c r="A489" s="13" t="s">
        <v>2287</v>
      </c>
      <c r="B489" t="str">
        <f>VLOOKUP($A489,'UES Measure List Oct 2026'!$A$3:$AR$2210,B$1,FALSE)</f>
        <v>Heating Zone 2</v>
      </c>
      <c r="C489" t="str">
        <f>VLOOKUP($A489,'UES Measure List Oct 2026'!$A$3:$AR$2210,C$1,FALSE)</f>
        <v>All Cooling Zones</v>
      </c>
      <c r="D489" t="str">
        <f>VLOOKUP($A489,'UES Measure List Oct 2026'!$A$3:$AR$2210,D$1,FALSE)</f>
        <v>Residential</v>
      </c>
      <c r="E489" t="str">
        <f>VLOOKUP($A489,'UES Measure List Oct 2026'!$A$3:$AR$2210,E$1,FALSE)</f>
        <v>HVAC</v>
      </c>
      <c r="F489" t="str">
        <f>VLOOKUP($A489,'UES Measure List Oct 2026'!$A$3:$AR$2210,F$1,FALSE)</f>
        <v>Envelope</v>
      </c>
      <c r="G489" t="str">
        <f>VLOOKUP($A489,'UES Measure List Oct 2026'!$A$3:$AR$2210,G$1,FALSE)</f>
        <v>Insulation</v>
      </c>
      <c r="H489">
        <f>VLOOKUP($A489,'UES Measure List Oct 2026'!$A$3:$AR$2210,H$1,FALSE)</f>
        <v>3.540829250249979</v>
      </c>
      <c r="I489">
        <f>VLOOKUP($A489,'UES Measure List Oct 2026'!$A$3:$AR$2210,I$1,FALSE)</f>
        <v>3.9491216604423331</v>
      </c>
      <c r="J489">
        <f>VLOOKUP($A489,'UES Measure List Oct 2026'!$A$3:$AR$2210,J$1,FALSE)</f>
        <v>24.48948050640055</v>
      </c>
      <c r="K489">
        <f>VLOOKUP($A489,'UES Measure List Oct 2026'!$A$3:$AR$2210,K$1,FALSE)</f>
        <v>20</v>
      </c>
      <c r="L489" t="s">
        <v>5002</v>
      </c>
      <c r="M489">
        <f>INDEX('Results 2016$'!$B$3:$AT$352,MATCH(L489,'Results 2016$'!$A$3:$A$352,0),MATCH(K489,'Results 2016$'!$B$2:$AT$2,0))</f>
        <v>0.87203689934553297</v>
      </c>
    </row>
    <row r="490" spans="1:13" x14ac:dyDescent="0.25">
      <c r="A490" s="13" t="s">
        <v>2288</v>
      </c>
      <c r="B490" t="str">
        <f>VLOOKUP($A490,'UES Measure List Oct 2026'!$A$3:$AR$2210,B$1,FALSE)</f>
        <v>Heating Zone 3</v>
      </c>
      <c r="C490" t="str">
        <f>VLOOKUP($A490,'UES Measure List Oct 2026'!$A$3:$AR$2210,C$1,FALSE)</f>
        <v>All Cooling Zones</v>
      </c>
      <c r="D490" t="str">
        <f>VLOOKUP($A490,'UES Measure List Oct 2026'!$A$3:$AR$2210,D$1,FALSE)</f>
        <v>Residential</v>
      </c>
      <c r="E490" t="str">
        <f>VLOOKUP($A490,'UES Measure List Oct 2026'!$A$3:$AR$2210,E$1,FALSE)</f>
        <v>HVAC</v>
      </c>
      <c r="F490" t="str">
        <f>VLOOKUP($A490,'UES Measure List Oct 2026'!$A$3:$AR$2210,F$1,FALSE)</f>
        <v>Envelope</v>
      </c>
      <c r="G490" t="str">
        <f>VLOOKUP($A490,'UES Measure List Oct 2026'!$A$3:$AR$2210,G$1,FALSE)</f>
        <v>Insulation</v>
      </c>
      <c r="H490">
        <f>VLOOKUP($A490,'UES Measure List Oct 2026'!$A$3:$AR$2210,H$1,FALSE)</f>
        <v>4.2118331498750399</v>
      </c>
      <c r="I490">
        <f>VLOOKUP($A490,'UES Measure List Oct 2026'!$A$3:$AR$2210,I$1,FALSE)</f>
        <v>4.6974989040113426</v>
      </c>
      <c r="J490">
        <f>VLOOKUP($A490,'UES Measure List Oct 2026'!$A$3:$AR$2210,J$1,FALSE)</f>
        <v>24.48948050640055</v>
      </c>
      <c r="K490">
        <f>VLOOKUP($A490,'UES Measure List Oct 2026'!$A$3:$AR$2210,K$1,FALSE)</f>
        <v>20</v>
      </c>
      <c r="L490" t="s">
        <v>5003</v>
      </c>
      <c r="M490">
        <f>INDEX('Results 2016$'!$B$3:$AT$352,MATCH(L490,'Results 2016$'!$A$3:$A$352,0),MATCH(K490,'Results 2016$'!$B$2:$AT$2,0))</f>
        <v>0.87009661835896768</v>
      </c>
    </row>
    <row r="491" spans="1:13" x14ac:dyDescent="0.25">
      <c r="A491" s="13" t="s">
        <v>2289</v>
      </c>
      <c r="B491" t="str">
        <f>VLOOKUP($A491,'UES Measure List Oct 2026'!$A$3:$AR$2210,B$1,FALSE)</f>
        <v>Heating Zone 1</v>
      </c>
      <c r="C491" t="str">
        <f>VLOOKUP($A491,'UES Measure List Oct 2026'!$A$3:$AR$2210,C$1,FALSE)</f>
        <v>All Cooling Zones</v>
      </c>
      <c r="D491" t="str">
        <f>VLOOKUP($A491,'UES Measure List Oct 2026'!$A$3:$AR$2210,D$1,FALSE)</f>
        <v>Residential</v>
      </c>
      <c r="E491" t="str">
        <f>VLOOKUP($A491,'UES Measure List Oct 2026'!$A$3:$AR$2210,E$1,FALSE)</f>
        <v>HVAC</v>
      </c>
      <c r="F491" t="str">
        <f>VLOOKUP($A491,'UES Measure List Oct 2026'!$A$3:$AR$2210,F$1,FALSE)</f>
        <v>Envelope</v>
      </c>
      <c r="G491" t="str">
        <f>VLOOKUP($A491,'UES Measure List Oct 2026'!$A$3:$AR$2210,G$1,FALSE)</f>
        <v>Windows</v>
      </c>
      <c r="H491">
        <f>VLOOKUP($A491,'UES Measure List Oct 2026'!$A$3:$AR$2210,H$1,FALSE)</f>
        <v>7.5789521589477582</v>
      </c>
      <c r="I491">
        <f>VLOOKUP($A491,'UES Measure List Oct 2026'!$A$3:$AR$2210,I$1,FALSE)</f>
        <v>8.4223639643654948</v>
      </c>
      <c r="J491">
        <f>VLOOKUP($A491,'UES Measure List Oct 2026'!$A$3:$AR$2210,J$1,FALSE)</f>
        <v>13.793841795402404</v>
      </c>
      <c r="K491">
        <f>VLOOKUP($A491,'UES Measure List Oct 2026'!$A$3:$AR$2210,K$1,FALSE)</f>
        <v>20</v>
      </c>
      <c r="L491" t="s">
        <v>5001</v>
      </c>
      <c r="M491">
        <f>INDEX('Results 2016$'!$B$3:$AT$352,MATCH(L491,'Results 2016$'!$A$3:$A$352,0),MATCH(K491,'Results 2016$'!$B$2:$AT$2,0))</f>
        <v>0.83810632178893563</v>
      </c>
    </row>
    <row r="492" spans="1:13" x14ac:dyDescent="0.25">
      <c r="A492" s="14" t="s">
        <v>2293</v>
      </c>
      <c r="B492" t="str">
        <f>VLOOKUP($A492,'UES Measure List Oct 2026'!$A$3:$AR$2210,B$1,FALSE)</f>
        <v>Heating Zone 1</v>
      </c>
      <c r="C492" t="str">
        <f>VLOOKUP($A492,'UES Measure List Oct 2026'!$A$3:$AR$2210,C$1,FALSE)</f>
        <v>All Cooling Zones</v>
      </c>
      <c r="D492" t="str">
        <f>VLOOKUP($A492,'UES Measure List Oct 2026'!$A$3:$AR$2210,D$1,FALSE)</f>
        <v>Residential</v>
      </c>
      <c r="E492" t="str">
        <f>VLOOKUP($A492,'UES Measure List Oct 2026'!$A$3:$AR$2210,E$1,FALSE)</f>
        <v>HVAC</v>
      </c>
      <c r="F492" t="str">
        <f>VLOOKUP($A492,'UES Measure List Oct 2026'!$A$3:$AR$2210,F$1,FALSE)</f>
        <v>Envelope</v>
      </c>
      <c r="G492" t="str">
        <f>VLOOKUP($A492,'UES Measure List Oct 2026'!$A$3:$AR$2210,G$1,FALSE)</f>
        <v>Windows</v>
      </c>
      <c r="H492">
        <f>VLOOKUP($A492,'UES Measure List Oct 2026'!$A$3:$AR$2210,H$1,FALSE)</f>
        <v>16.554883243687552</v>
      </c>
      <c r="I492">
        <f>VLOOKUP($A492,'UES Measure List Oct 2026'!$A$3:$AR$2210,I$1,FALSE)</f>
        <v>18.397167463486202</v>
      </c>
      <c r="J492">
        <f>VLOOKUP($A492,'UES Measure List Oct 2026'!$A$3:$AR$2210,J$1,FALSE)</f>
        <v>13.793841795402404</v>
      </c>
      <c r="K492">
        <f>VLOOKUP($A492,'UES Measure List Oct 2026'!$A$3:$AR$2210,K$1,FALSE)</f>
        <v>20</v>
      </c>
      <c r="L492" t="s">
        <v>5001</v>
      </c>
      <c r="M492">
        <f>INDEX('Results 2016$'!$B$3:$AT$352,MATCH(L492,'Results 2016$'!$A$3:$A$352,0),MATCH(K492,'Results 2016$'!$B$2:$AT$2,0))</f>
        <v>0.83810632178893563</v>
      </c>
    </row>
    <row r="493" spans="1:13" x14ac:dyDescent="0.25">
      <c r="A493" s="13" t="s">
        <v>2296</v>
      </c>
      <c r="B493" t="str">
        <f>VLOOKUP($A493,'UES Measure List Oct 2026'!$A$3:$AR$2210,B$1,FALSE)</f>
        <v>Heating Zone 1</v>
      </c>
      <c r="C493" t="str">
        <f>VLOOKUP($A493,'UES Measure List Oct 2026'!$A$3:$AR$2210,C$1,FALSE)</f>
        <v>All Cooling Zones</v>
      </c>
      <c r="D493" t="str">
        <f>VLOOKUP($A493,'UES Measure List Oct 2026'!$A$3:$AR$2210,D$1,FALSE)</f>
        <v>Residential</v>
      </c>
      <c r="E493" t="str">
        <f>VLOOKUP($A493,'UES Measure List Oct 2026'!$A$3:$AR$2210,E$1,FALSE)</f>
        <v>HVAC</v>
      </c>
      <c r="F493" t="str">
        <f>VLOOKUP($A493,'UES Measure List Oct 2026'!$A$3:$AR$2210,F$1,FALSE)</f>
        <v>Envelope</v>
      </c>
      <c r="G493" t="str">
        <f>VLOOKUP($A493,'UES Measure List Oct 2026'!$A$3:$AR$2210,G$1,FALSE)</f>
        <v>Windows</v>
      </c>
      <c r="H493">
        <f>VLOOKUP($A493,'UES Measure List Oct 2026'!$A$3:$AR$2210,H$1,FALSE)</f>
        <v>16.554883243687552</v>
      </c>
      <c r="I493">
        <f>VLOOKUP($A493,'UES Measure List Oct 2026'!$A$3:$AR$2210,I$1,FALSE)</f>
        <v>18.397167463486202</v>
      </c>
      <c r="J493">
        <f>VLOOKUP($A493,'UES Measure List Oct 2026'!$A$3:$AR$2210,J$1,FALSE)</f>
        <v>13.793841795402404</v>
      </c>
      <c r="K493">
        <f>VLOOKUP($A493,'UES Measure List Oct 2026'!$A$3:$AR$2210,K$1,FALSE)</f>
        <v>20</v>
      </c>
      <c r="L493" t="s">
        <v>5001</v>
      </c>
      <c r="M493">
        <f>INDEX('Results 2016$'!$B$3:$AT$352,MATCH(L493,'Results 2016$'!$A$3:$A$352,0),MATCH(K493,'Results 2016$'!$B$2:$AT$2,0))</f>
        <v>0.83810632178893563</v>
      </c>
    </row>
    <row r="494" spans="1:13" x14ac:dyDescent="0.25">
      <c r="A494" s="13" t="s">
        <v>2299</v>
      </c>
      <c r="B494" t="str">
        <f>VLOOKUP($A494,'UES Measure List Oct 2026'!$A$3:$AR$2210,B$1,FALSE)</f>
        <v>Heating Zone 2</v>
      </c>
      <c r="C494" t="str">
        <f>VLOOKUP($A494,'UES Measure List Oct 2026'!$A$3:$AR$2210,C$1,FALSE)</f>
        <v>All Cooling Zones</v>
      </c>
      <c r="D494" t="str">
        <f>VLOOKUP($A494,'UES Measure List Oct 2026'!$A$3:$AR$2210,D$1,FALSE)</f>
        <v>Residential</v>
      </c>
      <c r="E494" t="str">
        <f>VLOOKUP($A494,'UES Measure List Oct 2026'!$A$3:$AR$2210,E$1,FALSE)</f>
        <v>HVAC</v>
      </c>
      <c r="F494" t="str">
        <f>VLOOKUP($A494,'UES Measure List Oct 2026'!$A$3:$AR$2210,F$1,FALSE)</f>
        <v>Envelope</v>
      </c>
      <c r="G494" t="str">
        <f>VLOOKUP($A494,'UES Measure List Oct 2026'!$A$3:$AR$2210,G$1,FALSE)</f>
        <v>Windows</v>
      </c>
      <c r="H494">
        <f>VLOOKUP($A494,'UES Measure List Oct 2026'!$A$3:$AR$2210,H$1,FALSE)</f>
        <v>9.8532899579820441</v>
      </c>
      <c r="I494">
        <f>VLOOKUP($A494,'UES Measure List Oct 2026'!$A$3:$AR$2210,I$1,FALSE)</f>
        <v>10.942548461551953</v>
      </c>
      <c r="J494">
        <f>VLOOKUP($A494,'UES Measure List Oct 2026'!$A$3:$AR$2210,J$1,FALSE)</f>
        <v>13.793841795402404</v>
      </c>
      <c r="K494">
        <f>VLOOKUP($A494,'UES Measure List Oct 2026'!$A$3:$AR$2210,K$1,FALSE)</f>
        <v>20</v>
      </c>
      <c r="L494" t="s">
        <v>5002</v>
      </c>
      <c r="M494">
        <f>INDEX('Results 2016$'!$B$3:$AT$352,MATCH(L494,'Results 2016$'!$A$3:$A$352,0),MATCH(K494,'Results 2016$'!$B$2:$AT$2,0))</f>
        <v>0.87203689934553297</v>
      </c>
    </row>
    <row r="495" spans="1:13" x14ac:dyDescent="0.25">
      <c r="A495" s="13" t="s">
        <v>2300</v>
      </c>
      <c r="B495" t="str">
        <f>VLOOKUP($A495,'UES Measure List Oct 2026'!$A$3:$AR$2210,B$1,FALSE)</f>
        <v>Heating Zone 2</v>
      </c>
      <c r="C495" t="str">
        <f>VLOOKUP($A495,'UES Measure List Oct 2026'!$A$3:$AR$2210,C$1,FALSE)</f>
        <v>All Cooling Zones</v>
      </c>
      <c r="D495" t="str">
        <f>VLOOKUP($A495,'UES Measure List Oct 2026'!$A$3:$AR$2210,D$1,FALSE)</f>
        <v>Residential</v>
      </c>
      <c r="E495" t="str">
        <f>VLOOKUP($A495,'UES Measure List Oct 2026'!$A$3:$AR$2210,E$1,FALSE)</f>
        <v>HVAC</v>
      </c>
      <c r="F495" t="str">
        <f>VLOOKUP($A495,'UES Measure List Oct 2026'!$A$3:$AR$2210,F$1,FALSE)</f>
        <v>Envelope</v>
      </c>
      <c r="G495" t="str">
        <f>VLOOKUP($A495,'UES Measure List Oct 2026'!$A$3:$AR$2210,G$1,FALSE)</f>
        <v>Windows</v>
      </c>
      <c r="H495">
        <f>VLOOKUP($A495,'UES Measure List Oct 2026'!$A$3:$AR$2210,H$1,FALSE)</f>
        <v>19.340249285532185</v>
      </c>
      <c r="I495">
        <f>VLOOKUP($A495,'UES Measure List Oct 2026'!$A$3:$AR$2210,I$1,FALSE)</f>
        <v>21.478269285477683</v>
      </c>
      <c r="J495">
        <f>VLOOKUP($A495,'UES Measure List Oct 2026'!$A$3:$AR$2210,J$1,FALSE)</f>
        <v>13.793841795402404</v>
      </c>
      <c r="K495">
        <f>VLOOKUP($A495,'UES Measure List Oct 2026'!$A$3:$AR$2210,K$1,FALSE)</f>
        <v>20</v>
      </c>
      <c r="L495" t="s">
        <v>5002</v>
      </c>
      <c r="M495">
        <f>INDEX('Results 2016$'!$B$3:$AT$352,MATCH(L495,'Results 2016$'!$A$3:$A$352,0),MATCH(K495,'Results 2016$'!$B$2:$AT$2,0))</f>
        <v>0.87203689934553297</v>
      </c>
    </row>
    <row r="496" spans="1:13" x14ac:dyDescent="0.25">
      <c r="A496" s="13" t="s">
        <v>2301</v>
      </c>
      <c r="B496" t="str">
        <f>VLOOKUP($A496,'UES Measure List Oct 2026'!$A$3:$AR$2210,B$1,FALSE)</f>
        <v>Heating Zone 2</v>
      </c>
      <c r="C496" t="str">
        <f>VLOOKUP($A496,'UES Measure List Oct 2026'!$A$3:$AR$2210,C$1,FALSE)</f>
        <v>All Cooling Zones</v>
      </c>
      <c r="D496" t="str">
        <f>VLOOKUP($A496,'UES Measure List Oct 2026'!$A$3:$AR$2210,D$1,FALSE)</f>
        <v>Residential</v>
      </c>
      <c r="E496" t="str">
        <f>VLOOKUP($A496,'UES Measure List Oct 2026'!$A$3:$AR$2210,E$1,FALSE)</f>
        <v>HVAC</v>
      </c>
      <c r="F496" t="str">
        <f>VLOOKUP($A496,'UES Measure List Oct 2026'!$A$3:$AR$2210,F$1,FALSE)</f>
        <v>Envelope</v>
      </c>
      <c r="G496" t="str">
        <f>VLOOKUP($A496,'UES Measure List Oct 2026'!$A$3:$AR$2210,G$1,FALSE)</f>
        <v>Windows</v>
      </c>
      <c r="H496">
        <f>VLOOKUP($A496,'UES Measure List Oct 2026'!$A$3:$AR$2210,H$1,FALSE)</f>
        <v>19.340249285532185</v>
      </c>
      <c r="I496">
        <f>VLOOKUP($A496,'UES Measure List Oct 2026'!$A$3:$AR$2210,I$1,FALSE)</f>
        <v>21.478269285477683</v>
      </c>
      <c r="J496">
        <f>VLOOKUP($A496,'UES Measure List Oct 2026'!$A$3:$AR$2210,J$1,FALSE)</f>
        <v>13.793841795402404</v>
      </c>
      <c r="K496">
        <f>VLOOKUP($A496,'UES Measure List Oct 2026'!$A$3:$AR$2210,K$1,FALSE)</f>
        <v>20</v>
      </c>
      <c r="L496" t="s">
        <v>5002</v>
      </c>
      <c r="M496">
        <f>INDEX('Results 2016$'!$B$3:$AT$352,MATCH(L496,'Results 2016$'!$A$3:$A$352,0),MATCH(K496,'Results 2016$'!$B$2:$AT$2,0))</f>
        <v>0.87203689934553297</v>
      </c>
    </row>
    <row r="497" spans="1:13" x14ac:dyDescent="0.25">
      <c r="A497" s="13" t="s">
        <v>2302</v>
      </c>
      <c r="B497" t="str">
        <f>VLOOKUP($A497,'UES Measure List Oct 2026'!$A$3:$AR$2210,B$1,FALSE)</f>
        <v>Heating Zone 3</v>
      </c>
      <c r="C497" t="str">
        <f>VLOOKUP($A497,'UES Measure List Oct 2026'!$A$3:$AR$2210,C$1,FALSE)</f>
        <v>All Cooling Zones</v>
      </c>
      <c r="D497" t="str">
        <f>VLOOKUP($A497,'UES Measure List Oct 2026'!$A$3:$AR$2210,D$1,FALSE)</f>
        <v>Residential</v>
      </c>
      <c r="E497" t="str">
        <f>VLOOKUP($A497,'UES Measure List Oct 2026'!$A$3:$AR$2210,E$1,FALSE)</f>
        <v>HVAC</v>
      </c>
      <c r="F497" t="str">
        <f>VLOOKUP($A497,'UES Measure List Oct 2026'!$A$3:$AR$2210,F$1,FALSE)</f>
        <v>Envelope</v>
      </c>
      <c r="G497" t="str">
        <f>VLOOKUP($A497,'UES Measure List Oct 2026'!$A$3:$AR$2210,G$1,FALSE)</f>
        <v>Windows</v>
      </c>
      <c r="H497">
        <f>VLOOKUP($A497,'UES Measure List Oct 2026'!$A$3:$AR$2210,H$1,FALSE)</f>
        <v>9.8532899579820441</v>
      </c>
      <c r="I497">
        <f>VLOOKUP($A497,'UES Measure List Oct 2026'!$A$3:$AR$2210,I$1,FALSE)</f>
        <v>10.942548461551953</v>
      </c>
      <c r="J497">
        <f>VLOOKUP($A497,'UES Measure List Oct 2026'!$A$3:$AR$2210,J$1,FALSE)</f>
        <v>13.793841795402404</v>
      </c>
      <c r="K497">
        <f>VLOOKUP($A497,'UES Measure List Oct 2026'!$A$3:$AR$2210,K$1,FALSE)</f>
        <v>20</v>
      </c>
      <c r="L497" t="s">
        <v>5003</v>
      </c>
      <c r="M497">
        <f>INDEX('Results 2016$'!$B$3:$AT$352,MATCH(L497,'Results 2016$'!$A$3:$A$352,0),MATCH(K497,'Results 2016$'!$B$2:$AT$2,0))</f>
        <v>0.87009661835896768</v>
      </c>
    </row>
    <row r="498" spans="1:13" x14ac:dyDescent="0.25">
      <c r="A498" s="13" t="s">
        <v>2303</v>
      </c>
      <c r="B498" t="str">
        <f>VLOOKUP($A498,'UES Measure List Oct 2026'!$A$3:$AR$2210,B$1,FALSE)</f>
        <v>Heating Zone 3</v>
      </c>
      <c r="C498" t="str">
        <f>VLOOKUP($A498,'UES Measure List Oct 2026'!$A$3:$AR$2210,C$1,FALSE)</f>
        <v>All Cooling Zones</v>
      </c>
      <c r="D498" t="str">
        <f>VLOOKUP($A498,'UES Measure List Oct 2026'!$A$3:$AR$2210,D$1,FALSE)</f>
        <v>Residential</v>
      </c>
      <c r="E498" t="str">
        <f>VLOOKUP($A498,'UES Measure List Oct 2026'!$A$3:$AR$2210,E$1,FALSE)</f>
        <v>HVAC</v>
      </c>
      <c r="F498" t="str">
        <f>VLOOKUP($A498,'UES Measure List Oct 2026'!$A$3:$AR$2210,F$1,FALSE)</f>
        <v>Envelope</v>
      </c>
      <c r="G498" t="str">
        <f>VLOOKUP($A498,'UES Measure List Oct 2026'!$A$3:$AR$2210,G$1,FALSE)</f>
        <v>Windows</v>
      </c>
      <c r="H498">
        <f>VLOOKUP($A498,'UES Measure List Oct 2026'!$A$3:$AR$2210,H$1,FALSE)</f>
        <v>19.340249285532185</v>
      </c>
      <c r="I498">
        <f>VLOOKUP($A498,'UES Measure List Oct 2026'!$A$3:$AR$2210,I$1,FALSE)</f>
        <v>21.478269285477683</v>
      </c>
      <c r="J498">
        <f>VLOOKUP($A498,'UES Measure List Oct 2026'!$A$3:$AR$2210,J$1,FALSE)</f>
        <v>13.793841795402404</v>
      </c>
      <c r="K498">
        <f>VLOOKUP($A498,'UES Measure List Oct 2026'!$A$3:$AR$2210,K$1,FALSE)</f>
        <v>20</v>
      </c>
      <c r="L498" t="s">
        <v>5003</v>
      </c>
      <c r="M498">
        <f>INDEX('Results 2016$'!$B$3:$AT$352,MATCH(L498,'Results 2016$'!$A$3:$A$352,0),MATCH(K498,'Results 2016$'!$B$2:$AT$2,0))</f>
        <v>0.87009661835896768</v>
      </c>
    </row>
    <row r="499" spans="1:13" x14ac:dyDescent="0.25">
      <c r="A499" s="14" t="s">
        <v>2304</v>
      </c>
      <c r="B499" t="str">
        <f>VLOOKUP($A499,'UES Measure List Oct 2026'!$A$3:$AR$2210,B$1,FALSE)</f>
        <v>Heating Zone 3</v>
      </c>
      <c r="C499" t="str">
        <f>VLOOKUP($A499,'UES Measure List Oct 2026'!$A$3:$AR$2210,C$1,FALSE)</f>
        <v>All Cooling Zones</v>
      </c>
      <c r="D499" t="str">
        <f>VLOOKUP($A499,'UES Measure List Oct 2026'!$A$3:$AR$2210,D$1,FALSE)</f>
        <v>Residential</v>
      </c>
      <c r="E499" t="str">
        <f>VLOOKUP($A499,'UES Measure List Oct 2026'!$A$3:$AR$2210,E$1,FALSE)</f>
        <v>HVAC</v>
      </c>
      <c r="F499" t="str">
        <f>VLOOKUP($A499,'UES Measure List Oct 2026'!$A$3:$AR$2210,F$1,FALSE)</f>
        <v>Envelope</v>
      </c>
      <c r="G499" t="str">
        <f>VLOOKUP($A499,'UES Measure List Oct 2026'!$A$3:$AR$2210,G$1,FALSE)</f>
        <v>Windows</v>
      </c>
      <c r="H499">
        <f>VLOOKUP($A499,'UES Measure List Oct 2026'!$A$3:$AR$2210,H$1,FALSE)</f>
        <v>19.340249285532185</v>
      </c>
      <c r="I499">
        <f>VLOOKUP($A499,'UES Measure List Oct 2026'!$A$3:$AR$2210,I$1,FALSE)</f>
        <v>21.478269285477683</v>
      </c>
      <c r="J499">
        <f>VLOOKUP($A499,'UES Measure List Oct 2026'!$A$3:$AR$2210,J$1,FALSE)</f>
        <v>13.793841795402404</v>
      </c>
      <c r="K499">
        <f>VLOOKUP($A499,'UES Measure List Oct 2026'!$A$3:$AR$2210,K$1,FALSE)</f>
        <v>20</v>
      </c>
      <c r="L499" t="s">
        <v>5003</v>
      </c>
      <c r="M499">
        <f>INDEX('Results 2016$'!$B$3:$AT$352,MATCH(L499,'Results 2016$'!$A$3:$A$352,0),MATCH(K499,'Results 2016$'!$B$2:$AT$2,0))</f>
        <v>0.87009661835896768</v>
      </c>
    </row>
    <row r="500" spans="1:13" x14ac:dyDescent="0.25">
      <c r="A500" s="13" t="s">
        <v>2305</v>
      </c>
      <c r="B500" t="str">
        <f>VLOOKUP($A500,'UES Measure List Oct 2026'!$A$3:$AR$2210,B$1,FALSE)</f>
        <v>Heating Zone 1</v>
      </c>
      <c r="C500" t="str">
        <f>VLOOKUP($A500,'UES Measure List Oct 2026'!$A$3:$AR$2210,C$1,FALSE)</f>
        <v>All Cooling Zones</v>
      </c>
      <c r="D500" t="str">
        <f>VLOOKUP($A500,'UES Measure List Oct 2026'!$A$3:$AR$2210,D$1,FALSE)</f>
        <v>Residential</v>
      </c>
      <c r="E500" t="str">
        <f>VLOOKUP($A500,'UES Measure List Oct 2026'!$A$3:$AR$2210,E$1,FALSE)</f>
        <v>HVAC</v>
      </c>
      <c r="F500" t="str">
        <f>VLOOKUP($A500,'UES Measure List Oct 2026'!$A$3:$AR$2210,F$1,FALSE)</f>
        <v>Envelope</v>
      </c>
      <c r="G500" t="str">
        <f>VLOOKUP($A500,'UES Measure List Oct 2026'!$A$3:$AR$2210,G$1,FALSE)</f>
        <v>Windows</v>
      </c>
      <c r="H500">
        <f>VLOOKUP($A500,'UES Measure List Oct 2026'!$A$3:$AR$2210,H$1,FALSE)</f>
        <v>3.51</v>
      </c>
      <c r="I500">
        <f>VLOOKUP($A500,'UES Measure List Oct 2026'!$A$3:$AR$2210,I$1,FALSE)</f>
        <v>3.9200368677138679</v>
      </c>
      <c r="J500">
        <f>VLOOKUP($A500,'UES Measure List Oct 2026'!$A$3:$AR$2210,J$1,FALSE)</f>
        <v>8.94</v>
      </c>
      <c r="K500">
        <f>VLOOKUP($A500,'UES Measure List Oct 2026'!$A$3:$AR$2210,K$1,FALSE)</f>
        <v>20</v>
      </c>
      <c r="L500" t="s">
        <v>5001</v>
      </c>
      <c r="M500">
        <f>INDEX('Results 2016$'!$B$3:$AT$352,MATCH(L500,'Results 2016$'!$A$3:$A$352,0),MATCH(K500,'Results 2016$'!$B$2:$AT$2,0))</f>
        <v>0.83810632178893563</v>
      </c>
    </row>
    <row r="501" spans="1:13" x14ac:dyDescent="0.25">
      <c r="A501" s="13" t="s">
        <v>2307</v>
      </c>
      <c r="B501" t="str">
        <f>VLOOKUP($A501,'UES Measure List Oct 2026'!$A$3:$AR$2210,B$1,FALSE)</f>
        <v>Heating Zone 1</v>
      </c>
      <c r="C501" t="str">
        <f>VLOOKUP($A501,'UES Measure List Oct 2026'!$A$3:$AR$2210,C$1,FALSE)</f>
        <v>All Cooling Zones</v>
      </c>
      <c r="D501" t="str">
        <f>VLOOKUP($A501,'UES Measure List Oct 2026'!$A$3:$AR$2210,D$1,FALSE)</f>
        <v>Residential</v>
      </c>
      <c r="E501" t="str">
        <f>VLOOKUP($A501,'UES Measure List Oct 2026'!$A$3:$AR$2210,E$1,FALSE)</f>
        <v>HVAC</v>
      </c>
      <c r="F501" t="str">
        <f>VLOOKUP($A501,'UES Measure List Oct 2026'!$A$3:$AR$2210,F$1,FALSE)</f>
        <v>Envelope</v>
      </c>
      <c r="G501" t="str">
        <f>VLOOKUP($A501,'UES Measure List Oct 2026'!$A$3:$AR$2210,G$1,FALSE)</f>
        <v>Windows</v>
      </c>
      <c r="H501">
        <f>VLOOKUP($A501,'UES Measure List Oct 2026'!$A$3:$AR$2210,H$1,FALSE)</f>
        <v>3.59</v>
      </c>
      <c r="I501">
        <f>VLOOKUP($A501,'UES Measure List Oct 2026'!$A$3:$AR$2210,I$1,FALSE)</f>
        <v>4.0148113002493364</v>
      </c>
      <c r="J501">
        <f>VLOOKUP($A501,'UES Measure List Oct 2026'!$A$3:$AR$2210,J$1,FALSE)</f>
        <v>8.94</v>
      </c>
      <c r="K501">
        <f>VLOOKUP($A501,'UES Measure List Oct 2026'!$A$3:$AR$2210,K$1,FALSE)</f>
        <v>20</v>
      </c>
      <c r="L501" t="s">
        <v>5001</v>
      </c>
      <c r="M501">
        <f>INDEX('Results 2016$'!$B$3:$AT$352,MATCH(L501,'Results 2016$'!$A$3:$A$352,0),MATCH(K501,'Results 2016$'!$B$2:$AT$2,0))</f>
        <v>0.83810632178893563</v>
      </c>
    </row>
    <row r="502" spans="1:13" x14ac:dyDescent="0.25">
      <c r="A502" s="13" t="s">
        <v>2309</v>
      </c>
      <c r="B502" t="str">
        <f>VLOOKUP($A502,'UES Measure List Oct 2026'!$A$3:$AR$2210,B$1,FALSE)</f>
        <v>Heating Zone 1</v>
      </c>
      <c r="C502" t="str">
        <f>VLOOKUP($A502,'UES Measure List Oct 2026'!$A$3:$AR$2210,C$1,FALSE)</f>
        <v>All Cooling Zones</v>
      </c>
      <c r="D502" t="str">
        <f>VLOOKUP($A502,'UES Measure List Oct 2026'!$A$3:$AR$2210,D$1,FALSE)</f>
        <v>Residential</v>
      </c>
      <c r="E502" t="str">
        <f>VLOOKUP($A502,'UES Measure List Oct 2026'!$A$3:$AR$2210,E$1,FALSE)</f>
        <v>HVAC</v>
      </c>
      <c r="F502" t="str">
        <f>VLOOKUP($A502,'UES Measure List Oct 2026'!$A$3:$AR$2210,F$1,FALSE)</f>
        <v>Envelope</v>
      </c>
      <c r="G502" t="str">
        <f>VLOOKUP($A502,'UES Measure List Oct 2026'!$A$3:$AR$2210,G$1,FALSE)</f>
        <v>Windows</v>
      </c>
      <c r="H502">
        <f>VLOOKUP($A502,'UES Measure List Oct 2026'!$A$3:$AR$2210,H$1,FALSE)</f>
        <v>3.59</v>
      </c>
      <c r="I502">
        <f>VLOOKUP($A502,'UES Measure List Oct 2026'!$A$3:$AR$2210,I$1,FALSE)</f>
        <v>4.0148113002493364</v>
      </c>
      <c r="J502">
        <f>VLOOKUP($A502,'UES Measure List Oct 2026'!$A$3:$AR$2210,J$1,FALSE)</f>
        <v>8.94</v>
      </c>
      <c r="K502">
        <f>VLOOKUP($A502,'UES Measure List Oct 2026'!$A$3:$AR$2210,K$1,FALSE)</f>
        <v>20</v>
      </c>
      <c r="L502" t="s">
        <v>5001</v>
      </c>
      <c r="M502">
        <f>INDEX('Results 2016$'!$B$3:$AT$352,MATCH(L502,'Results 2016$'!$A$3:$A$352,0),MATCH(K502,'Results 2016$'!$B$2:$AT$2,0))</f>
        <v>0.83810632178893563</v>
      </c>
    </row>
    <row r="503" spans="1:13" x14ac:dyDescent="0.25">
      <c r="A503" s="13" t="s">
        <v>2311</v>
      </c>
      <c r="B503" t="str">
        <f>VLOOKUP($A503,'UES Measure List Oct 2026'!$A$3:$AR$2210,B$1,FALSE)</f>
        <v>Heating Zone 2</v>
      </c>
      <c r="C503" t="str">
        <f>VLOOKUP($A503,'UES Measure List Oct 2026'!$A$3:$AR$2210,C$1,FALSE)</f>
        <v>All Cooling Zones</v>
      </c>
      <c r="D503" t="str">
        <f>VLOOKUP($A503,'UES Measure List Oct 2026'!$A$3:$AR$2210,D$1,FALSE)</f>
        <v>Residential</v>
      </c>
      <c r="E503" t="str">
        <f>VLOOKUP($A503,'UES Measure List Oct 2026'!$A$3:$AR$2210,E$1,FALSE)</f>
        <v>HVAC</v>
      </c>
      <c r="F503" t="str">
        <f>VLOOKUP($A503,'UES Measure List Oct 2026'!$A$3:$AR$2210,F$1,FALSE)</f>
        <v>Envelope</v>
      </c>
      <c r="G503" t="str">
        <f>VLOOKUP($A503,'UES Measure List Oct 2026'!$A$3:$AR$2210,G$1,FALSE)</f>
        <v>Windows</v>
      </c>
      <c r="H503">
        <f>VLOOKUP($A503,'UES Measure List Oct 2026'!$A$3:$AR$2210,H$1,FALSE)</f>
        <v>4.96</v>
      </c>
      <c r="I503">
        <f>VLOOKUP($A503,'UES Measure List Oct 2026'!$A$3:$AR$2210,I$1,FALSE)</f>
        <v>5.5439033275615124</v>
      </c>
      <c r="J503">
        <f>VLOOKUP($A503,'UES Measure List Oct 2026'!$A$3:$AR$2210,J$1,FALSE)</f>
        <v>8.94</v>
      </c>
      <c r="K503">
        <f>VLOOKUP($A503,'UES Measure List Oct 2026'!$A$3:$AR$2210,K$1,FALSE)</f>
        <v>20</v>
      </c>
      <c r="L503" t="s">
        <v>5002</v>
      </c>
      <c r="M503">
        <f>INDEX('Results 2016$'!$B$3:$AT$352,MATCH(L503,'Results 2016$'!$A$3:$A$352,0),MATCH(K503,'Results 2016$'!$B$2:$AT$2,0))</f>
        <v>0.87203689934553297</v>
      </c>
    </row>
    <row r="504" spans="1:13" x14ac:dyDescent="0.25">
      <c r="A504" s="13" t="s">
        <v>2312</v>
      </c>
      <c r="B504" t="str">
        <f>VLOOKUP($A504,'UES Measure List Oct 2026'!$A$3:$AR$2210,B$1,FALSE)</f>
        <v>Heating Zone 2</v>
      </c>
      <c r="C504" t="str">
        <f>VLOOKUP($A504,'UES Measure List Oct 2026'!$A$3:$AR$2210,C$1,FALSE)</f>
        <v>All Cooling Zones</v>
      </c>
      <c r="D504" t="str">
        <f>VLOOKUP($A504,'UES Measure List Oct 2026'!$A$3:$AR$2210,D$1,FALSE)</f>
        <v>Residential</v>
      </c>
      <c r="E504" t="str">
        <f>VLOOKUP($A504,'UES Measure List Oct 2026'!$A$3:$AR$2210,E$1,FALSE)</f>
        <v>HVAC</v>
      </c>
      <c r="F504" t="str">
        <f>VLOOKUP($A504,'UES Measure List Oct 2026'!$A$3:$AR$2210,F$1,FALSE)</f>
        <v>Envelope</v>
      </c>
      <c r="G504" t="str">
        <f>VLOOKUP($A504,'UES Measure List Oct 2026'!$A$3:$AR$2210,G$1,FALSE)</f>
        <v>Windows</v>
      </c>
      <c r="H504">
        <f>VLOOKUP($A504,'UES Measure List Oct 2026'!$A$3:$AR$2210,H$1,FALSE)</f>
        <v>6.39</v>
      </c>
      <c r="I504">
        <f>VLOOKUP($A504,'UES Measure List Oct 2026'!$A$3:$AR$2210,I$1,FALSE)</f>
        <v>7.1448052113416987</v>
      </c>
      <c r="J504">
        <f>VLOOKUP($A504,'UES Measure List Oct 2026'!$A$3:$AR$2210,J$1,FALSE)</f>
        <v>8.94</v>
      </c>
      <c r="K504">
        <f>VLOOKUP($A504,'UES Measure List Oct 2026'!$A$3:$AR$2210,K$1,FALSE)</f>
        <v>20</v>
      </c>
      <c r="L504" t="s">
        <v>5002</v>
      </c>
      <c r="M504">
        <f>INDEX('Results 2016$'!$B$3:$AT$352,MATCH(L504,'Results 2016$'!$A$3:$A$352,0),MATCH(K504,'Results 2016$'!$B$2:$AT$2,0))</f>
        <v>0.87203689934553297</v>
      </c>
    </row>
    <row r="505" spans="1:13" x14ac:dyDescent="0.25">
      <c r="A505" s="13" t="s">
        <v>2313</v>
      </c>
      <c r="B505" t="str">
        <f>VLOOKUP($A505,'UES Measure List Oct 2026'!$A$3:$AR$2210,B$1,FALSE)</f>
        <v>Heating Zone 2</v>
      </c>
      <c r="C505" t="str">
        <f>VLOOKUP($A505,'UES Measure List Oct 2026'!$A$3:$AR$2210,C$1,FALSE)</f>
        <v>All Cooling Zones</v>
      </c>
      <c r="D505" t="str">
        <f>VLOOKUP($A505,'UES Measure List Oct 2026'!$A$3:$AR$2210,D$1,FALSE)</f>
        <v>Residential</v>
      </c>
      <c r="E505" t="str">
        <f>VLOOKUP($A505,'UES Measure List Oct 2026'!$A$3:$AR$2210,E$1,FALSE)</f>
        <v>HVAC</v>
      </c>
      <c r="F505" t="str">
        <f>VLOOKUP($A505,'UES Measure List Oct 2026'!$A$3:$AR$2210,F$1,FALSE)</f>
        <v>Envelope</v>
      </c>
      <c r="G505" t="str">
        <f>VLOOKUP($A505,'UES Measure List Oct 2026'!$A$3:$AR$2210,G$1,FALSE)</f>
        <v>Windows</v>
      </c>
      <c r="H505">
        <f>VLOOKUP($A505,'UES Measure List Oct 2026'!$A$3:$AR$2210,H$1,FALSE)</f>
        <v>6.39</v>
      </c>
      <c r="I505">
        <f>VLOOKUP($A505,'UES Measure List Oct 2026'!$A$3:$AR$2210,I$1,FALSE)</f>
        <v>7.1448052113416987</v>
      </c>
      <c r="J505">
        <f>VLOOKUP($A505,'UES Measure List Oct 2026'!$A$3:$AR$2210,J$1,FALSE)</f>
        <v>8.94</v>
      </c>
      <c r="K505">
        <f>VLOOKUP($A505,'UES Measure List Oct 2026'!$A$3:$AR$2210,K$1,FALSE)</f>
        <v>20</v>
      </c>
      <c r="L505" t="s">
        <v>5002</v>
      </c>
      <c r="M505">
        <f>INDEX('Results 2016$'!$B$3:$AT$352,MATCH(L505,'Results 2016$'!$A$3:$A$352,0),MATCH(K505,'Results 2016$'!$B$2:$AT$2,0))</f>
        <v>0.87203689934553297</v>
      </c>
    </row>
    <row r="506" spans="1:13" x14ac:dyDescent="0.25">
      <c r="A506" s="13" t="s">
        <v>2314</v>
      </c>
      <c r="B506" t="str">
        <f>VLOOKUP($A506,'UES Measure List Oct 2026'!$A$3:$AR$2210,B$1,FALSE)</f>
        <v>Heating Zone 3</v>
      </c>
      <c r="C506" t="str">
        <f>VLOOKUP($A506,'UES Measure List Oct 2026'!$A$3:$AR$2210,C$1,FALSE)</f>
        <v>All Cooling Zones</v>
      </c>
      <c r="D506" t="str">
        <f>VLOOKUP($A506,'UES Measure List Oct 2026'!$A$3:$AR$2210,D$1,FALSE)</f>
        <v>Residential</v>
      </c>
      <c r="E506" t="str">
        <f>VLOOKUP($A506,'UES Measure List Oct 2026'!$A$3:$AR$2210,E$1,FALSE)</f>
        <v>HVAC</v>
      </c>
      <c r="F506" t="str">
        <f>VLOOKUP($A506,'UES Measure List Oct 2026'!$A$3:$AR$2210,F$1,FALSE)</f>
        <v>Envelope</v>
      </c>
      <c r="G506" t="str">
        <f>VLOOKUP($A506,'UES Measure List Oct 2026'!$A$3:$AR$2210,G$1,FALSE)</f>
        <v>Windows</v>
      </c>
      <c r="H506">
        <f>VLOOKUP($A506,'UES Measure List Oct 2026'!$A$3:$AR$2210,H$1,FALSE)</f>
        <v>4.96</v>
      </c>
      <c r="I506">
        <f>VLOOKUP($A506,'UES Measure List Oct 2026'!$A$3:$AR$2210,I$1,FALSE)</f>
        <v>5.5439033275615124</v>
      </c>
      <c r="J506">
        <f>VLOOKUP($A506,'UES Measure List Oct 2026'!$A$3:$AR$2210,J$1,FALSE)</f>
        <v>8.94</v>
      </c>
      <c r="K506">
        <f>VLOOKUP($A506,'UES Measure List Oct 2026'!$A$3:$AR$2210,K$1,FALSE)</f>
        <v>20</v>
      </c>
      <c r="L506" t="s">
        <v>5003</v>
      </c>
      <c r="M506">
        <f>INDEX('Results 2016$'!$B$3:$AT$352,MATCH(L506,'Results 2016$'!$A$3:$A$352,0),MATCH(K506,'Results 2016$'!$B$2:$AT$2,0))</f>
        <v>0.87009661835896768</v>
      </c>
    </row>
    <row r="507" spans="1:13" x14ac:dyDescent="0.25">
      <c r="A507" s="13" t="s">
        <v>2315</v>
      </c>
      <c r="B507" t="str">
        <f>VLOOKUP($A507,'UES Measure List Oct 2026'!$A$3:$AR$2210,B$1,FALSE)</f>
        <v>Heating Zone 3</v>
      </c>
      <c r="C507" t="str">
        <f>VLOOKUP($A507,'UES Measure List Oct 2026'!$A$3:$AR$2210,C$1,FALSE)</f>
        <v>All Cooling Zones</v>
      </c>
      <c r="D507" t="str">
        <f>VLOOKUP($A507,'UES Measure List Oct 2026'!$A$3:$AR$2210,D$1,FALSE)</f>
        <v>Residential</v>
      </c>
      <c r="E507" t="str">
        <f>VLOOKUP($A507,'UES Measure List Oct 2026'!$A$3:$AR$2210,E$1,FALSE)</f>
        <v>HVAC</v>
      </c>
      <c r="F507" t="str">
        <f>VLOOKUP($A507,'UES Measure List Oct 2026'!$A$3:$AR$2210,F$1,FALSE)</f>
        <v>Envelope</v>
      </c>
      <c r="G507" t="str">
        <f>VLOOKUP($A507,'UES Measure List Oct 2026'!$A$3:$AR$2210,G$1,FALSE)</f>
        <v>Windows</v>
      </c>
      <c r="H507">
        <f>VLOOKUP($A507,'UES Measure List Oct 2026'!$A$3:$AR$2210,H$1,FALSE)</f>
        <v>6.39</v>
      </c>
      <c r="I507">
        <f>VLOOKUP($A507,'UES Measure List Oct 2026'!$A$3:$AR$2210,I$1,FALSE)</f>
        <v>7.1448052113416987</v>
      </c>
      <c r="J507">
        <f>VLOOKUP($A507,'UES Measure List Oct 2026'!$A$3:$AR$2210,J$1,FALSE)</f>
        <v>8.94</v>
      </c>
      <c r="K507">
        <f>VLOOKUP($A507,'UES Measure List Oct 2026'!$A$3:$AR$2210,K$1,FALSE)</f>
        <v>20</v>
      </c>
      <c r="L507" t="s">
        <v>5003</v>
      </c>
      <c r="M507">
        <f>INDEX('Results 2016$'!$B$3:$AT$352,MATCH(L507,'Results 2016$'!$A$3:$A$352,0),MATCH(K507,'Results 2016$'!$B$2:$AT$2,0))</f>
        <v>0.87009661835896768</v>
      </c>
    </row>
    <row r="508" spans="1:13" x14ac:dyDescent="0.25">
      <c r="A508" s="13" t="s">
        <v>2316</v>
      </c>
      <c r="B508" t="str">
        <f>VLOOKUP($A508,'UES Measure List Oct 2026'!$A$3:$AR$2210,B$1,FALSE)</f>
        <v>Heating Zone 3</v>
      </c>
      <c r="C508" t="str">
        <f>VLOOKUP($A508,'UES Measure List Oct 2026'!$A$3:$AR$2210,C$1,FALSE)</f>
        <v>All Cooling Zones</v>
      </c>
      <c r="D508" t="str">
        <f>VLOOKUP($A508,'UES Measure List Oct 2026'!$A$3:$AR$2210,D$1,FALSE)</f>
        <v>Residential</v>
      </c>
      <c r="E508" t="str">
        <f>VLOOKUP($A508,'UES Measure List Oct 2026'!$A$3:$AR$2210,E$1,FALSE)</f>
        <v>HVAC</v>
      </c>
      <c r="F508" t="str">
        <f>VLOOKUP($A508,'UES Measure List Oct 2026'!$A$3:$AR$2210,F$1,FALSE)</f>
        <v>Envelope</v>
      </c>
      <c r="G508" t="str">
        <f>VLOOKUP($A508,'UES Measure List Oct 2026'!$A$3:$AR$2210,G$1,FALSE)</f>
        <v>Windows</v>
      </c>
      <c r="H508">
        <f>VLOOKUP($A508,'UES Measure List Oct 2026'!$A$3:$AR$2210,H$1,FALSE)</f>
        <v>6.39</v>
      </c>
      <c r="I508">
        <f>VLOOKUP($A508,'UES Measure List Oct 2026'!$A$3:$AR$2210,I$1,FALSE)</f>
        <v>7.1448052113416987</v>
      </c>
      <c r="J508">
        <f>VLOOKUP($A508,'UES Measure List Oct 2026'!$A$3:$AR$2210,J$1,FALSE)</f>
        <v>8.94</v>
      </c>
      <c r="K508">
        <f>VLOOKUP($A508,'UES Measure List Oct 2026'!$A$3:$AR$2210,K$1,FALSE)</f>
        <v>20</v>
      </c>
      <c r="L508" t="s">
        <v>5003</v>
      </c>
      <c r="M508">
        <f>INDEX('Results 2016$'!$B$3:$AT$352,MATCH(L508,'Results 2016$'!$A$3:$A$352,0),MATCH(K508,'Results 2016$'!$B$2:$AT$2,0))</f>
        <v>0.87009661835896768</v>
      </c>
    </row>
    <row r="509" spans="1:13" x14ac:dyDescent="0.25">
      <c r="A509" s="13" t="s">
        <v>2317</v>
      </c>
      <c r="B509" t="str">
        <f>VLOOKUP($A509,'UES Measure List Oct 2026'!$A$3:$AR$2210,B$1,FALSE)</f>
        <v>Heating Zone 1</v>
      </c>
      <c r="C509" t="str">
        <f>VLOOKUP($A509,'UES Measure List Oct 2026'!$A$3:$AR$2210,C$1,FALSE)</f>
        <v>All Cooling Zones</v>
      </c>
      <c r="D509" t="str">
        <f>VLOOKUP($A509,'UES Measure List Oct 2026'!$A$3:$AR$2210,D$1,FALSE)</f>
        <v>Residential</v>
      </c>
      <c r="E509" t="str">
        <f>VLOOKUP($A509,'UES Measure List Oct 2026'!$A$3:$AR$2210,E$1,FALSE)</f>
        <v>HVAC</v>
      </c>
      <c r="F509" t="str">
        <f>VLOOKUP($A509,'UES Measure List Oct 2026'!$A$3:$AR$2210,F$1,FALSE)</f>
        <v>Envelope</v>
      </c>
      <c r="G509" t="str">
        <f>VLOOKUP($A509,'UES Measure List Oct 2026'!$A$3:$AR$2210,G$1,FALSE)</f>
        <v>Windows</v>
      </c>
      <c r="H509">
        <f>VLOOKUP($A509,'UES Measure List Oct 2026'!$A$3:$AR$2210,H$1,FALSE)</f>
        <v>18.89</v>
      </c>
      <c r="I509">
        <f>VLOOKUP($A509,'UES Measure List Oct 2026'!$A$3:$AR$2210,I$1,FALSE)</f>
        <v>21.07</v>
      </c>
      <c r="J509">
        <f>VLOOKUP($A509,'UES Measure List Oct 2026'!$A$3:$AR$2210,J$1,FALSE)</f>
        <v>13.793841795402404</v>
      </c>
      <c r="K509">
        <f>VLOOKUP($A509,'UES Measure List Oct 2026'!$A$3:$AR$2210,K$1,FALSE)</f>
        <v>20</v>
      </c>
      <c r="L509" t="s">
        <v>5001</v>
      </c>
      <c r="M509">
        <f>INDEX('Results 2016$'!$B$3:$AT$352,MATCH(L509,'Results 2016$'!$A$3:$A$352,0),MATCH(K509,'Results 2016$'!$B$2:$AT$2,0))</f>
        <v>0.83810632178893563</v>
      </c>
    </row>
    <row r="510" spans="1:13" x14ac:dyDescent="0.25">
      <c r="A510" s="13" t="s">
        <v>2319</v>
      </c>
      <c r="B510" t="str">
        <f>VLOOKUP($A510,'UES Measure List Oct 2026'!$A$3:$AR$2210,B$1,FALSE)</f>
        <v>Heating Zone 1</v>
      </c>
      <c r="C510" t="str">
        <f>VLOOKUP($A510,'UES Measure List Oct 2026'!$A$3:$AR$2210,C$1,FALSE)</f>
        <v>All Cooling Zones</v>
      </c>
      <c r="D510" t="str">
        <f>VLOOKUP($A510,'UES Measure List Oct 2026'!$A$3:$AR$2210,D$1,FALSE)</f>
        <v>Residential</v>
      </c>
      <c r="E510" t="str">
        <f>VLOOKUP($A510,'UES Measure List Oct 2026'!$A$3:$AR$2210,E$1,FALSE)</f>
        <v>HVAC</v>
      </c>
      <c r="F510" t="str">
        <f>VLOOKUP($A510,'UES Measure List Oct 2026'!$A$3:$AR$2210,F$1,FALSE)</f>
        <v>Envelope</v>
      </c>
      <c r="G510" t="str">
        <f>VLOOKUP($A510,'UES Measure List Oct 2026'!$A$3:$AR$2210,G$1,FALSE)</f>
        <v>Windows</v>
      </c>
      <c r="H510">
        <f>VLOOKUP($A510,'UES Measure List Oct 2026'!$A$3:$AR$2210,H$1,FALSE)</f>
        <v>24.25</v>
      </c>
      <c r="I510">
        <f>VLOOKUP($A510,'UES Measure List Oct 2026'!$A$3:$AR$2210,I$1,FALSE)</f>
        <v>27.04</v>
      </c>
      <c r="J510">
        <f>VLOOKUP($A510,'UES Measure List Oct 2026'!$A$3:$AR$2210,J$1,FALSE)</f>
        <v>13.793841795402404</v>
      </c>
      <c r="K510">
        <f>VLOOKUP($A510,'UES Measure List Oct 2026'!$A$3:$AR$2210,K$1,FALSE)</f>
        <v>20</v>
      </c>
      <c r="L510" t="s">
        <v>5001</v>
      </c>
      <c r="M510">
        <f>INDEX('Results 2016$'!$B$3:$AT$352,MATCH(L510,'Results 2016$'!$A$3:$A$352,0),MATCH(K510,'Results 2016$'!$B$2:$AT$2,0))</f>
        <v>0.83810632178893563</v>
      </c>
    </row>
    <row r="511" spans="1:13" x14ac:dyDescent="0.25">
      <c r="A511" s="13" t="s">
        <v>2321</v>
      </c>
      <c r="B511" t="str">
        <f>VLOOKUP($A511,'UES Measure List Oct 2026'!$A$3:$AR$2210,B$1,FALSE)</f>
        <v>Heating Zone 1</v>
      </c>
      <c r="C511" t="str">
        <f>VLOOKUP($A511,'UES Measure List Oct 2026'!$A$3:$AR$2210,C$1,FALSE)</f>
        <v>All Cooling Zones</v>
      </c>
      <c r="D511" t="str">
        <f>VLOOKUP($A511,'UES Measure List Oct 2026'!$A$3:$AR$2210,D$1,FALSE)</f>
        <v>Residential</v>
      </c>
      <c r="E511" t="str">
        <f>VLOOKUP($A511,'UES Measure List Oct 2026'!$A$3:$AR$2210,E$1,FALSE)</f>
        <v>HVAC</v>
      </c>
      <c r="F511" t="str">
        <f>VLOOKUP($A511,'UES Measure List Oct 2026'!$A$3:$AR$2210,F$1,FALSE)</f>
        <v>Envelope</v>
      </c>
      <c r="G511" t="str">
        <f>VLOOKUP($A511,'UES Measure List Oct 2026'!$A$3:$AR$2210,G$1,FALSE)</f>
        <v>Windows</v>
      </c>
      <c r="H511">
        <f>VLOOKUP($A511,'UES Measure List Oct 2026'!$A$3:$AR$2210,H$1,FALSE)</f>
        <v>12.26</v>
      </c>
      <c r="I511">
        <f>VLOOKUP($A511,'UES Measure List Oct 2026'!$A$3:$AR$2210,I$1,FALSE)</f>
        <v>13.67</v>
      </c>
      <c r="J511">
        <f>VLOOKUP($A511,'UES Measure List Oct 2026'!$A$3:$AR$2210,J$1,FALSE)</f>
        <v>13.793841795402404</v>
      </c>
      <c r="K511">
        <f>VLOOKUP($A511,'UES Measure List Oct 2026'!$A$3:$AR$2210,K$1,FALSE)</f>
        <v>20</v>
      </c>
      <c r="L511" t="s">
        <v>5001</v>
      </c>
      <c r="M511">
        <f>INDEX('Results 2016$'!$B$3:$AT$352,MATCH(L511,'Results 2016$'!$A$3:$A$352,0),MATCH(K511,'Results 2016$'!$B$2:$AT$2,0))</f>
        <v>0.83810632178893563</v>
      </c>
    </row>
    <row r="512" spans="1:13" x14ac:dyDescent="0.25">
      <c r="A512" s="13" t="s">
        <v>2323</v>
      </c>
      <c r="B512" t="str">
        <f>VLOOKUP($A512,'UES Measure List Oct 2026'!$A$3:$AR$2210,B$1,FALSE)</f>
        <v>Heating Zone 2</v>
      </c>
      <c r="C512" t="str">
        <f>VLOOKUP($A512,'UES Measure List Oct 2026'!$A$3:$AR$2210,C$1,FALSE)</f>
        <v>All Cooling Zones</v>
      </c>
      <c r="D512" t="str">
        <f>VLOOKUP($A512,'UES Measure List Oct 2026'!$A$3:$AR$2210,D$1,FALSE)</f>
        <v>Residential</v>
      </c>
      <c r="E512" t="str">
        <f>VLOOKUP($A512,'UES Measure List Oct 2026'!$A$3:$AR$2210,E$1,FALSE)</f>
        <v>HVAC</v>
      </c>
      <c r="F512" t="str">
        <f>VLOOKUP($A512,'UES Measure List Oct 2026'!$A$3:$AR$2210,F$1,FALSE)</f>
        <v>Envelope</v>
      </c>
      <c r="G512" t="str">
        <f>VLOOKUP($A512,'UES Measure List Oct 2026'!$A$3:$AR$2210,G$1,FALSE)</f>
        <v>Windows</v>
      </c>
      <c r="H512">
        <f>VLOOKUP($A512,'UES Measure List Oct 2026'!$A$3:$AR$2210,H$1,FALSE)</f>
        <v>25.05</v>
      </c>
      <c r="I512">
        <f>VLOOKUP($A512,'UES Measure List Oct 2026'!$A$3:$AR$2210,I$1,FALSE)</f>
        <v>27.94</v>
      </c>
      <c r="J512">
        <f>VLOOKUP($A512,'UES Measure List Oct 2026'!$A$3:$AR$2210,J$1,FALSE)</f>
        <v>13.793841795402404</v>
      </c>
      <c r="K512">
        <f>VLOOKUP($A512,'UES Measure List Oct 2026'!$A$3:$AR$2210,K$1,FALSE)</f>
        <v>20</v>
      </c>
      <c r="L512" t="s">
        <v>5002</v>
      </c>
      <c r="M512">
        <f>INDEX('Results 2016$'!$B$3:$AT$352,MATCH(L512,'Results 2016$'!$A$3:$A$352,0),MATCH(K512,'Results 2016$'!$B$2:$AT$2,0))</f>
        <v>0.87203689934553297</v>
      </c>
    </row>
    <row r="513" spans="1:13" x14ac:dyDescent="0.25">
      <c r="A513" s="13" t="s">
        <v>2324</v>
      </c>
      <c r="B513" t="str">
        <f>VLOOKUP($A513,'UES Measure List Oct 2026'!$A$3:$AR$2210,B$1,FALSE)</f>
        <v>Heating Zone 2</v>
      </c>
      <c r="C513" t="str">
        <f>VLOOKUP($A513,'UES Measure List Oct 2026'!$A$3:$AR$2210,C$1,FALSE)</f>
        <v>All Cooling Zones</v>
      </c>
      <c r="D513" t="str">
        <f>VLOOKUP($A513,'UES Measure List Oct 2026'!$A$3:$AR$2210,D$1,FALSE)</f>
        <v>Residential</v>
      </c>
      <c r="E513" t="str">
        <f>VLOOKUP($A513,'UES Measure List Oct 2026'!$A$3:$AR$2210,E$1,FALSE)</f>
        <v>HVAC</v>
      </c>
      <c r="F513" t="str">
        <f>VLOOKUP($A513,'UES Measure List Oct 2026'!$A$3:$AR$2210,F$1,FALSE)</f>
        <v>Envelope</v>
      </c>
      <c r="G513" t="str">
        <f>VLOOKUP($A513,'UES Measure List Oct 2026'!$A$3:$AR$2210,G$1,FALSE)</f>
        <v>Windows</v>
      </c>
      <c r="H513">
        <f>VLOOKUP($A513,'UES Measure List Oct 2026'!$A$3:$AR$2210,H$1,FALSE)</f>
        <v>31.9</v>
      </c>
      <c r="I513">
        <f>VLOOKUP($A513,'UES Measure List Oct 2026'!$A$3:$AR$2210,I$1,FALSE)</f>
        <v>35.58</v>
      </c>
      <c r="J513">
        <f>VLOOKUP($A513,'UES Measure List Oct 2026'!$A$3:$AR$2210,J$1,FALSE)</f>
        <v>13.793841795402404</v>
      </c>
      <c r="K513">
        <f>VLOOKUP($A513,'UES Measure List Oct 2026'!$A$3:$AR$2210,K$1,FALSE)</f>
        <v>20</v>
      </c>
      <c r="L513" t="s">
        <v>5002</v>
      </c>
      <c r="M513">
        <f>INDEX('Results 2016$'!$B$3:$AT$352,MATCH(L513,'Results 2016$'!$A$3:$A$352,0),MATCH(K513,'Results 2016$'!$B$2:$AT$2,0))</f>
        <v>0.87203689934553297</v>
      </c>
    </row>
    <row r="514" spans="1:13" x14ac:dyDescent="0.25">
      <c r="A514" s="13" t="s">
        <v>2325</v>
      </c>
      <c r="B514" t="str">
        <f>VLOOKUP($A514,'UES Measure List Oct 2026'!$A$3:$AR$2210,B$1,FALSE)</f>
        <v>Heating Zone 2</v>
      </c>
      <c r="C514" t="str">
        <f>VLOOKUP($A514,'UES Measure List Oct 2026'!$A$3:$AR$2210,C$1,FALSE)</f>
        <v>All Cooling Zones</v>
      </c>
      <c r="D514" t="str">
        <f>VLOOKUP($A514,'UES Measure List Oct 2026'!$A$3:$AR$2210,D$1,FALSE)</f>
        <v>Residential</v>
      </c>
      <c r="E514" t="str">
        <f>VLOOKUP($A514,'UES Measure List Oct 2026'!$A$3:$AR$2210,E$1,FALSE)</f>
        <v>HVAC</v>
      </c>
      <c r="F514" t="str">
        <f>VLOOKUP($A514,'UES Measure List Oct 2026'!$A$3:$AR$2210,F$1,FALSE)</f>
        <v>Envelope</v>
      </c>
      <c r="G514" t="str">
        <f>VLOOKUP($A514,'UES Measure List Oct 2026'!$A$3:$AR$2210,G$1,FALSE)</f>
        <v>Windows</v>
      </c>
      <c r="H514">
        <f>VLOOKUP($A514,'UES Measure List Oct 2026'!$A$3:$AR$2210,H$1,FALSE)</f>
        <v>16.47</v>
      </c>
      <c r="I514">
        <f>VLOOKUP($A514,'UES Measure List Oct 2026'!$A$3:$AR$2210,I$1,FALSE)</f>
        <v>18.37</v>
      </c>
      <c r="J514">
        <f>VLOOKUP($A514,'UES Measure List Oct 2026'!$A$3:$AR$2210,J$1,FALSE)</f>
        <v>13.793841795402404</v>
      </c>
      <c r="K514">
        <f>VLOOKUP($A514,'UES Measure List Oct 2026'!$A$3:$AR$2210,K$1,FALSE)</f>
        <v>20</v>
      </c>
      <c r="L514" t="s">
        <v>5002</v>
      </c>
      <c r="M514">
        <f>INDEX('Results 2016$'!$B$3:$AT$352,MATCH(L514,'Results 2016$'!$A$3:$A$352,0),MATCH(K514,'Results 2016$'!$B$2:$AT$2,0))</f>
        <v>0.87203689934553297</v>
      </c>
    </row>
    <row r="515" spans="1:13" x14ac:dyDescent="0.25">
      <c r="A515" s="13" t="s">
        <v>2326</v>
      </c>
      <c r="B515" t="str">
        <f>VLOOKUP($A515,'UES Measure List Oct 2026'!$A$3:$AR$2210,B$1,FALSE)</f>
        <v>Heating Zone 3</v>
      </c>
      <c r="C515" t="str">
        <f>VLOOKUP($A515,'UES Measure List Oct 2026'!$A$3:$AR$2210,C$1,FALSE)</f>
        <v>All Cooling Zones</v>
      </c>
      <c r="D515" t="str">
        <f>VLOOKUP($A515,'UES Measure List Oct 2026'!$A$3:$AR$2210,D$1,FALSE)</f>
        <v>Residential</v>
      </c>
      <c r="E515" t="str">
        <f>VLOOKUP($A515,'UES Measure List Oct 2026'!$A$3:$AR$2210,E$1,FALSE)</f>
        <v>HVAC</v>
      </c>
      <c r="F515" t="str">
        <f>VLOOKUP($A515,'UES Measure List Oct 2026'!$A$3:$AR$2210,F$1,FALSE)</f>
        <v>Envelope</v>
      </c>
      <c r="G515" t="str">
        <f>VLOOKUP($A515,'UES Measure List Oct 2026'!$A$3:$AR$2210,G$1,FALSE)</f>
        <v>Windows</v>
      </c>
      <c r="H515">
        <f>VLOOKUP($A515,'UES Measure List Oct 2026'!$A$3:$AR$2210,H$1,FALSE)</f>
        <v>29.76</v>
      </c>
      <c r="I515">
        <f>VLOOKUP($A515,'UES Measure List Oct 2026'!$A$3:$AR$2210,I$1,FALSE)</f>
        <v>33.19</v>
      </c>
      <c r="J515">
        <f>VLOOKUP($A515,'UES Measure List Oct 2026'!$A$3:$AR$2210,J$1,FALSE)</f>
        <v>13.793841795402404</v>
      </c>
      <c r="K515">
        <f>VLOOKUP($A515,'UES Measure List Oct 2026'!$A$3:$AR$2210,K$1,FALSE)</f>
        <v>20</v>
      </c>
      <c r="L515" t="s">
        <v>5003</v>
      </c>
      <c r="M515">
        <f>INDEX('Results 2016$'!$B$3:$AT$352,MATCH(L515,'Results 2016$'!$A$3:$A$352,0),MATCH(K515,'Results 2016$'!$B$2:$AT$2,0))</f>
        <v>0.87009661835896768</v>
      </c>
    </row>
    <row r="516" spans="1:13" x14ac:dyDescent="0.25">
      <c r="A516" s="13" t="s">
        <v>2327</v>
      </c>
      <c r="B516" t="str">
        <f>VLOOKUP($A516,'UES Measure List Oct 2026'!$A$3:$AR$2210,B$1,FALSE)</f>
        <v>Heating Zone 3</v>
      </c>
      <c r="C516" t="str">
        <f>VLOOKUP($A516,'UES Measure List Oct 2026'!$A$3:$AR$2210,C$1,FALSE)</f>
        <v>All Cooling Zones</v>
      </c>
      <c r="D516" t="str">
        <f>VLOOKUP($A516,'UES Measure List Oct 2026'!$A$3:$AR$2210,D$1,FALSE)</f>
        <v>Residential</v>
      </c>
      <c r="E516" t="str">
        <f>VLOOKUP($A516,'UES Measure List Oct 2026'!$A$3:$AR$2210,E$1,FALSE)</f>
        <v>HVAC</v>
      </c>
      <c r="F516" t="str">
        <f>VLOOKUP($A516,'UES Measure List Oct 2026'!$A$3:$AR$2210,F$1,FALSE)</f>
        <v>Envelope</v>
      </c>
      <c r="G516" t="str">
        <f>VLOOKUP($A516,'UES Measure List Oct 2026'!$A$3:$AR$2210,G$1,FALSE)</f>
        <v>Windows</v>
      </c>
      <c r="H516">
        <f>VLOOKUP($A516,'UES Measure List Oct 2026'!$A$3:$AR$2210,H$1,FALSE)</f>
        <v>37.81</v>
      </c>
      <c r="I516">
        <f>VLOOKUP($A516,'UES Measure List Oct 2026'!$A$3:$AR$2210,I$1,FALSE)</f>
        <v>42.17</v>
      </c>
      <c r="J516">
        <f>VLOOKUP($A516,'UES Measure List Oct 2026'!$A$3:$AR$2210,J$1,FALSE)</f>
        <v>13.793841795402404</v>
      </c>
      <c r="K516">
        <f>VLOOKUP($A516,'UES Measure List Oct 2026'!$A$3:$AR$2210,K$1,FALSE)</f>
        <v>20</v>
      </c>
      <c r="L516" t="s">
        <v>5003</v>
      </c>
      <c r="M516">
        <f>INDEX('Results 2016$'!$B$3:$AT$352,MATCH(L516,'Results 2016$'!$A$3:$A$352,0),MATCH(K516,'Results 2016$'!$B$2:$AT$2,0))</f>
        <v>0.87009661835896768</v>
      </c>
    </row>
    <row r="517" spans="1:13" x14ac:dyDescent="0.25">
      <c r="A517" s="13" t="s">
        <v>2328</v>
      </c>
      <c r="B517" t="str">
        <f>VLOOKUP($A517,'UES Measure List Oct 2026'!$A$3:$AR$2210,B$1,FALSE)</f>
        <v>Heating Zone 3</v>
      </c>
      <c r="C517" t="str">
        <f>VLOOKUP($A517,'UES Measure List Oct 2026'!$A$3:$AR$2210,C$1,FALSE)</f>
        <v>All Cooling Zones</v>
      </c>
      <c r="D517" t="str">
        <f>VLOOKUP($A517,'UES Measure List Oct 2026'!$A$3:$AR$2210,D$1,FALSE)</f>
        <v>Residential</v>
      </c>
      <c r="E517" t="str">
        <f>VLOOKUP($A517,'UES Measure List Oct 2026'!$A$3:$AR$2210,E$1,FALSE)</f>
        <v>HVAC</v>
      </c>
      <c r="F517" t="str">
        <f>VLOOKUP($A517,'UES Measure List Oct 2026'!$A$3:$AR$2210,F$1,FALSE)</f>
        <v>Envelope</v>
      </c>
      <c r="G517" t="str">
        <f>VLOOKUP($A517,'UES Measure List Oct 2026'!$A$3:$AR$2210,G$1,FALSE)</f>
        <v>Windows</v>
      </c>
      <c r="H517">
        <f>VLOOKUP($A517,'UES Measure List Oct 2026'!$A$3:$AR$2210,H$1,FALSE)</f>
        <v>19.73</v>
      </c>
      <c r="I517">
        <f>VLOOKUP($A517,'UES Measure List Oct 2026'!$A$3:$AR$2210,I$1,FALSE)</f>
        <v>22</v>
      </c>
      <c r="J517">
        <f>VLOOKUP($A517,'UES Measure List Oct 2026'!$A$3:$AR$2210,J$1,FALSE)</f>
        <v>13.793841795402404</v>
      </c>
      <c r="K517">
        <f>VLOOKUP($A517,'UES Measure List Oct 2026'!$A$3:$AR$2210,K$1,FALSE)</f>
        <v>20</v>
      </c>
      <c r="L517" t="s">
        <v>5003</v>
      </c>
      <c r="M517">
        <f>INDEX('Results 2016$'!$B$3:$AT$352,MATCH(L517,'Results 2016$'!$A$3:$A$352,0),MATCH(K517,'Results 2016$'!$B$2:$AT$2,0))</f>
        <v>0.87009661835896768</v>
      </c>
    </row>
    <row r="518" spans="1:13" x14ac:dyDescent="0.25">
      <c r="A518" s="13" t="s">
        <v>2329</v>
      </c>
      <c r="B518" t="str">
        <f>VLOOKUP($A518,'UES Measure List Oct 2026'!$A$3:$AR$2210,B$1,FALSE)</f>
        <v>Heating Zone 1</v>
      </c>
      <c r="C518" t="str">
        <f>VLOOKUP($A518,'UES Measure List Oct 2026'!$A$3:$AR$2210,C$1,FALSE)</f>
        <v>All Cooling Zones</v>
      </c>
      <c r="D518" t="str">
        <f>VLOOKUP($A518,'UES Measure List Oct 2026'!$A$3:$AR$2210,D$1,FALSE)</f>
        <v>Residential</v>
      </c>
      <c r="E518" t="str">
        <f>VLOOKUP($A518,'UES Measure List Oct 2026'!$A$3:$AR$2210,E$1,FALSE)</f>
        <v>HVAC</v>
      </c>
      <c r="F518" t="str">
        <f>VLOOKUP($A518,'UES Measure List Oct 2026'!$A$3:$AR$2210,F$1,FALSE)</f>
        <v>Envelope</v>
      </c>
      <c r="G518" t="str">
        <f>VLOOKUP($A518,'UES Measure List Oct 2026'!$A$3:$AR$2210,G$1,FALSE)</f>
        <v>Insulation</v>
      </c>
      <c r="H518">
        <f>VLOOKUP($A518,'UES Measure List Oct 2026'!$A$3:$AR$2210,H$1,FALSE)</f>
        <v>1.97</v>
      </c>
      <c r="I518">
        <f>VLOOKUP($A518,'UES Measure List Oct 2026'!$A$3:$AR$2210,I$1,FALSE)</f>
        <v>2.12</v>
      </c>
      <c r="J518">
        <f>VLOOKUP($A518,'UES Measure List Oct 2026'!$A$3:$AR$2210,J$1,FALSE)</f>
        <v>1.37</v>
      </c>
      <c r="K518">
        <f>VLOOKUP($A518,'UES Measure List Oct 2026'!$A$3:$AR$2210,K$1,FALSE)</f>
        <v>30</v>
      </c>
      <c r="L518" t="s">
        <v>5001</v>
      </c>
      <c r="M518">
        <f>INDEX('Results 2016$'!$B$3:$AT$352,MATCH(L518,'Results 2016$'!$A$3:$A$352,0),MATCH(K518,'Results 2016$'!$B$2:$AT$2,0))</f>
        <v>0.99791656647461124</v>
      </c>
    </row>
    <row r="519" spans="1:13" x14ac:dyDescent="0.25">
      <c r="A519" s="13" t="s">
        <v>2334</v>
      </c>
      <c r="B519" t="str">
        <f>VLOOKUP($A519,'UES Measure List Oct 2026'!$A$3:$AR$2210,B$1,FALSE)</f>
        <v>Heating Zone 1</v>
      </c>
      <c r="C519" t="str">
        <f>VLOOKUP($A519,'UES Measure List Oct 2026'!$A$3:$AR$2210,C$1,FALSE)</f>
        <v>All Cooling Zones</v>
      </c>
      <c r="D519" t="str">
        <f>VLOOKUP($A519,'UES Measure List Oct 2026'!$A$3:$AR$2210,D$1,FALSE)</f>
        <v>Residential</v>
      </c>
      <c r="E519" t="str">
        <f>VLOOKUP($A519,'UES Measure List Oct 2026'!$A$3:$AR$2210,E$1,FALSE)</f>
        <v>HVAC</v>
      </c>
      <c r="F519" t="str">
        <f>VLOOKUP($A519,'UES Measure List Oct 2026'!$A$3:$AR$2210,F$1,FALSE)</f>
        <v>Envelope</v>
      </c>
      <c r="G519" t="str">
        <f>VLOOKUP($A519,'UES Measure List Oct 2026'!$A$3:$AR$2210,G$1,FALSE)</f>
        <v>Insulation</v>
      </c>
      <c r="H519">
        <f>VLOOKUP($A519,'UES Measure List Oct 2026'!$A$3:$AR$2210,H$1,FALSE)</f>
        <v>0.67969195919605507</v>
      </c>
      <c r="I519">
        <f>VLOOKUP($A519,'UES Measure List Oct 2026'!$A$3:$AR$2210,I$1,FALSE)</f>
        <v>0.75963111885270174</v>
      </c>
      <c r="J519">
        <f>VLOOKUP($A519,'UES Measure List Oct 2026'!$A$3:$AR$2210,J$1,FALSE)</f>
        <v>0.5</v>
      </c>
      <c r="K519">
        <f>VLOOKUP($A519,'UES Measure List Oct 2026'!$A$3:$AR$2210,K$1,FALSE)</f>
        <v>30</v>
      </c>
      <c r="L519" t="s">
        <v>5001</v>
      </c>
      <c r="M519">
        <f>INDEX('Results 2016$'!$B$3:$AT$352,MATCH(L519,'Results 2016$'!$A$3:$A$352,0),MATCH(K519,'Results 2016$'!$B$2:$AT$2,0))</f>
        <v>0.99791656647461124</v>
      </c>
    </row>
    <row r="520" spans="1:13" x14ac:dyDescent="0.25">
      <c r="A520" s="13" t="s">
        <v>2337</v>
      </c>
      <c r="B520" t="str">
        <f>VLOOKUP($A520,'UES Measure List Oct 2026'!$A$3:$AR$2210,B$1,FALSE)</f>
        <v>Heating Zone 1</v>
      </c>
      <c r="C520" t="str">
        <f>VLOOKUP($A520,'UES Measure List Oct 2026'!$A$3:$AR$2210,C$1,FALSE)</f>
        <v>All Cooling Zones</v>
      </c>
      <c r="D520" t="str">
        <f>VLOOKUP($A520,'UES Measure List Oct 2026'!$A$3:$AR$2210,D$1,FALSE)</f>
        <v>Residential</v>
      </c>
      <c r="E520" t="str">
        <f>VLOOKUP($A520,'UES Measure List Oct 2026'!$A$3:$AR$2210,E$1,FALSE)</f>
        <v>HVAC</v>
      </c>
      <c r="F520" t="str">
        <f>VLOOKUP($A520,'UES Measure List Oct 2026'!$A$3:$AR$2210,F$1,FALSE)</f>
        <v>Envelope</v>
      </c>
      <c r="G520" t="str">
        <f>VLOOKUP($A520,'UES Measure List Oct 2026'!$A$3:$AR$2210,G$1,FALSE)</f>
        <v>Insulation</v>
      </c>
      <c r="H520">
        <f>VLOOKUP($A520,'UES Measure List Oct 2026'!$A$3:$AR$2210,H$1,FALSE)</f>
        <v>3.04</v>
      </c>
      <c r="I520">
        <f>VLOOKUP($A520,'UES Measure List Oct 2026'!$A$3:$AR$2210,I$1,FALSE)</f>
        <v>3.3975370313982323</v>
      </c>
      <c r="J520">
        <f>VLOOKUP($A520,'UES Measure List Oct 2026'!$A$3:$AR$2210,J$1,FALSE)</f>
        <v>1.52</v>
      </c>
      <c r="K520">
        <f>VLOOKUP($A520,'UES Measure List Oct 2026'!$A$3:$AR$2210,K$1,FALSE)</f>
        <v>30</v>
      </c>
      <c r="L520" t="s">
        <v>5001</v>
      </c>
      <c r="M520">
        <f>INDEX('Results 2016$'!$B$3:$AT$352,MATCH(L520,'Results 2016$'!$A$3:$A$352,0),MATCH(K520,'Results 2016$'!$B$2:$AT$2,0))</f>
        <v>0.99791656647461124</v>
      </c>
    </row>
    <row r="521" spans="1:13" x14ac:dyDescent="0.25">
      <c r="A521" s="13" t="s">
        <v>2339</v>
      </c>
      <c r="B521" t="str">
        <f>VLOOKUP($A521,'UES Measure List Oct 2026'!$A$3:$AR$2210,B$1,FALSE)</f>
        <v>Heating Zone 1</v>
      </c>
      <c r="C521" t="str">
        <f>VLOOKUP($A521,'UES Measure List Oct 2026'!$A$3:$AR$2210,C$1,FALSE)</f>
        <v>All Cooling Zones</v>
      </c>
      <c r="D521" t="str">
        <f>VLOOKUP($A521,'UES Measure List Oct 2026'!$A$3:$AR$2210,D$1,FALSE)</f>
        <v>Residential</v>
      </c>
      <c r="E521" t="str">
        <f>VLOOKUP($A521,'UES Measure List Oct 2026'!$A$3:$AR$2210,E$1,FALSE)</f>
        <v>HVAC</v>
      </c>
      <c r="F521" t="str">
        <f>VLOOKUP($A521,'UES Measure List Oct 2026'!$A$3:$AR$2210,F$1,FALSE)</f>
        <v>Envelope</v>
      </c>
      <c r="G521" t="str">
        <f>VLOOKUP($A521,'UES Measure List Oct 2026'!$A$3:$AR$2210,G$1,FALSE)</f>
        <v>Insulation</v>
      </c>
      <c r="H521">
        <f>VLOOKUP($A521,'UES Measure List Oct 2026'!$A$3:$AR$2210,H$1,FALSE)</f>
        <v>0.96292261226140674</v>
      </c>
      <c r="I521">
        <f>VLOOKUP($A521,'UES Measure List Oct 2026'!$A$3:$AR$2210,I$1,FALSE)</f>
        <v>1.0761727741871221</v>
      </c>
      <c r="J521">
        <f>VLOOKUP($A521,'UES Measure List Oct 2026'!$A$3:$AR$2210,J$1,FALSE)</f>
        <v>1.26</v>
      </c>
      <c r="K521">
        <f>VLOOKUP($A521,'UES Measure List Oct 2026'!$A$3:$AR$2210,K$1,FALSE)</f>
        <v>30</v>
      </c>
      <c r="L521" t="s">
        <v>5001</v>
      </c>
      <c r="M521">
        <f>INDEX('Results 2016$'!$B$3:$AT$352,MATCH(L521,'Results 2016$'!$A$3:$A$352,0),MATCH(K521,'Results 2016$'!$B$2:$AT$2,0))</f>
        <v>0.99791656647461124</v>
      </c>
    </row>
    <row r="522" spans="1:13" x14ac:dyDescent="0.25">
      <c r="A522" s="13" t="s">
        <v>2341</v>
      </c>
      <c r="B522" t="str">
        <f>VLOOKUP($A522,'UES Measure List Oct 2026'!$A$3:$AR$2210,B$1,FALSE)</f>
        <v>Heating Zone 2</v>
      </c>
      <c r="C522" t="str">
        <f>VLOOKUP($A522,'UES Measure List Oct 2026'!$A$3:$AR$2210,C$1,FALSE)</f>
        <v>All Cooling Zones</v>
      </c>
      <c r="D522" t="str">
        <f>VLOOKUP($A522,'UES Measure List Oct 2026'!$A$3:$AR$2210,D$1,FALSE)</f>
        <v>Residential</v>
      </c>
      <c r="E522" t="str">
        <f>VLOOKUP($A522,'UES Measure List Oct 2026'!$A$3:$AR$2210,E$1,FALSE)</f>
        <v>HVAC</v>
      </c>
      <c r="F522" t="str">
        <f>VLOOKUP($A522,'UES Measure List Oct 2026'!$A$3:$AR$2210,F$1,FALSE)</f>
        <v>Envelope</v>
      </c>
      <c r="G522" t="str">
        <f>VLOOKUP($A522,'UES Measure List Oct 2026'!$A$3:$AR$2210,G$1,FALSE)</f>
        <v>Insulation</v>
      </c>
      <c r="H522">
        <f>VLOOKUP($A522,'UES Measure List Oct 2026'!$A$3:$AR$2210,H$1,FALSE)</f>
        <v>2.37</v>
      </c>
      <c r="I522">
        <f>VLOOKUP($A522,'UES Measure List Oct 2026'!$A$3:$AR$2210,I$1,FALSE)</f>
        <v>2.5499999999999998</v>
      </c>
      <c r="J522">
        <f>VLOOKUP($A522,'UES Measure List Oct 2026'!$A$3:$AR$2210,J$1,FALSE)</f>
        <v>1.18</v>
      </c>
      <c r="K522">
        <f>VLOOKUP($A522,'UES Measure List Oct 2026'!$A$3:$AR$2210,K$1,FALSE)</f>
        <v>30</v>
      </c>
      <c r="L522" t="s">
        <v>5002</v>
      </c>
      <c r="M522">
        <f>INDEX('Results 2016$'!$B$3:$AT$352,MATCH(L522,'Results 2016$'!$A$3:$A$352,0),MATCH(K522,'Results 2016$'!$B$2:$AT$2,0))</f>
        <v>1.041437230872865</v>
      </c>
    </row>
    <row r="523" spans="1:13" x14ac:dyDescent="0.25">
      <c r="A523" s="13" t="s">
        <v>2342</v>
      </c>
      <c r="B523" t="str">
        <f>VLOOKUP($A523,'UES Measure List Oct 2026'!$A$3:$AR$2210,B$1,FALSE)</f>
        <v>Heating Zone 2</v>
      </c>
      <c r="C523" t="str">
        <f>VLOOKUP($A523,'UES Measure List Oct 2026'!$A$3:$AR$2210,C$1,FALSE)</f>
        <v>All Cooling Zones</v>
      </c>
      <c r="D523" t="str">
        <f>VLOOKUP($A523,'UES Measure List Oct 2026'!$A$3:$AR$2210,D$1,FALSE)</f>
        <v>Residential</v>
      </c>
      <c r="E523" t="str">
        <f>VLOOKUP($A523,'UES Measure List Oct 2026'!$A$3:$AR$2210,E$1,FALSE)</f>
        <v>HVAC</v>
      </c>
      <c r="F523" t="str">
        <f>VLOOKUP($A523,'UES Measure List Oct 2026'!$A$3:$AR$2210,F$1,FALSE)</f>
        <v>Envelope</v>
      </c>
      <c r="G523" t="str">
        <f>VLOOKUP($A523,'UES Measure List Oct 2026'!$A$3:$AR$2210,G$1,FALSE)</f>
        <v>Insulation</v>
      </c>
      <c r="H523">
        <f>VLOOKUP($A523,'UES Measure List Oct 2026'!$A$3:$AR$2210,H$1,FALSE)</f>
        <v>0.7575142306155791</v>
      </c>
      <c r="I523">
        <f>VLOOKUP($A523,'UES Measure List Oct 2026'!$A$3:$AR$2210,I$1,FALSE)</f>
        <v>0.84660613497617454</v>
      </c>
      <c r="J523">
        <f>VLOOKUP($A523,'UES Measure List Oct 2026'!$A$3:$AR$2210,J$1,FALSE)</f>
        <v>0.5</v>
      </c>
      <c r="K523">
        <f>VLOOKUP($A523,'UES Measure List Oct 2026'!$A$3:$AR$2210,K$1,FALSE)</f>
        <v>30</v>
      </c>
      <c r="L523" t="s">
        <v>5002</v>
      </c>
      <c r="M523">
        <f>INDEX('Results 2016$'!$B$3:$AT$352,MATCH(L523,'Results 2016$'!$A$3:$A$352,0),MATCH(K523,'Results 2016$'!$B$2:$AT$2,0))</f>
        <v>1.041437230872865</v>
      </c>
    </row>
    <row r="524" spans="1:13" x14ac:dyDescent="0.25">
      <c r="A524" s="13" t="s">
        <v>2343</v>
      </c>
      <c r="B524" t="str">
        <f>VLOOKUP($A524,'UES Measure List Oct 2026'!$A$3:$AR$2210,B$1,FALSE)</f>
        <v>Heating Zone 2</v>
      </c>
      <c r="C524" t="str">
        <f>VLOOKUP($A524,'UES Measure List Oct 2026'!$A$3:$AR$2210,C$1,FALSE)</f>
        <v>All Cooling Zones</v>
      </c>
      <c r="D524" t="str">
        <f>VLOOKUP($A524,'UES Measure List Oct 2026'!$A$3:$AR$2210,D$1,FALSE)</f>
        <v>Residential</v>
      </c>
      <c r="E524" t="str">
        <f>VLOOKUP($A524,'UES Measure List Oct 2026'!$A$3:$AR$2210,E$1,FALSE)</f>
        <v>HVAC</v>
      </c>
      <c r="F524" t="str">
        <f>VLOOKUP($A524,'UES Measure List Oct 2026'!$A$3:$AR$2210,F$1,FALSE)</f>
        <v>Envelope</v>
      </c>
      <c r="G524" t="str">
        <f>VLOOKUP($A524,'UES Measure List Oct 2026'!$A$3:$AR$2210,G$1,FALSE)</f>
        <v>Insulation</v>
      </c>
      <c r="H524">
        <f>VLOOKUP($A524,'UES Measure List Oct 2026'!$A$3:$AR$2210,H$1,FALSE)</f>
        <v>3.68</v>
      </c>
      <c r="I524">
        <f>VLOOKUP($A524,'UES Measure List Oct 2026'!$A$3:$AR$2210,I$1,FALSE)</f>
        <v>3.96</v>
      </c>
      <c r="J524">
        <f>VLOOKUP($A524,'UES Measure List Oct 2026'!$A$3:$AR$2210,J$1,FALSE)</f>
        <v>1.52</v>
      </c>
      <c r="K524">
        <f>VLOOKUP($A524,'UES Measure List Oct 2026'!$A$3:$AR$2210,K$1,FALSE)</f>
        <v>30</v>
      </c>
      <c r="L524" t="s">
        <v>5002</v>
      </c>
      <c r="M524">
        <f>INDEX('Results 2016$'!$B$3:$AT$352,MATCH(L524,'Results 2016$'!$A$3:$A$352,0),MATCH(K524,'Results 2016$'!$B$2:$AT$2,0))</f>
        <v>1.041437230872865</v>
      </c>
    </row>
    <row r="525" spans="1:13" x14ac:dyDescent="0.25">
      <c r="A525" s="13" t="s">
        <v>2344</v>
      </c>
      <c r="B525" t="str">
        <f>VLOOKUP($A525,'UES Measure List Oct 2026'!$A$3:$AR$2210,B$1,FALSE)</f>
        <v>Heating Zone 2</v>
      </c>
      <c r="C525" t="str">
        <f>VLOOKUP($A525,'UES Measure List Oct 2026'!$A$3:$AR$2210,C$1,FALSE)</f>
        <v>All Cooling Zones</v>
      </c>
      <c r="D525" t="str">
        <f>VLOOKUP($A525,'UES Measure List Oct 2026'!$A$3:$AR$2210,D$1,FALSE)</f>
        <v>Residential</v>
      </c>
      <c r="E525" t="str">
        <f>VLOOKUP($A525,'UES Measure List Oct 2026'!$A$3:$AR$2210,E$1,FALSE)</f>
        <v>HVAC</v>
      </c>
      <c r="F525" t="str">
        <f>VLOOKUP($A525,'UES Measure List Oct 2026'!$A$3:$AR$2210,F$1,FALSE)</f>
        <v>Envelope</v>
      </c>
      <c r="G525" t="str">
        <f>VLOOKUP($A525,'UES Measure List Oct 2026'!$A$3:$AR$2210,G$1,FALSE)</f>
        <v>Insulation</v>
      </c>
      <c r="H525">
        <f>VLOOKUP($A525,'UES Measure List Oct 2026'!$A$3:$AR$2210,H$1,FALSE)</f>
        <v>1.0745199228618108</v>
      </c>
      <c r="I525">
        <f>VLOOKUP($A525,'UES Measure List Oct 2026'!$A$3:$AR$2210,I$1,FALSE)</f>
        <v>1.2008951410849258</v>
      </c>
      <c r="J525">
        <f>VLOOKUP($A525,'UES Measure List Oct 2026'!$A$3:$AR$2210,J$1,FALSE)</f>
        <v>1.26</v>
      </c>
      <c r="K525">
        <f>VLOOKUP($A525,'UES Measure List Oct 2026'!$A$3:$AR$2210,K$1,FALSE)</f>
        <v>30</v>
      </c>
      <c r="L525" t="s">
        <v>5002</v>
      </c>
      <c r="M525">
        <f>INDEX('Results 2016$'!$B$3:$AT$352,MATCH(L525,'Results 2016$'!$A$3:$A$352,0),MATCH(K525,'Results 2016$'!$B$2:$AT$2,0))</f>
        <v>1.041437230872865</v>
      </c>
    </row>
    <row r="526" spans="1:13" x14ac:dyDescent="0.25">
      <c r="A526" s="14" t="s">
        <v>2345</v>
      </c>
      <c r="B526" t="str">
        <f>VLOOKUP($A526,'UES Measure List Oct 2026'!$A$3:$AR$2210,B$1,FALSE)</f>
        <v>Heating Zone 3</v>
      </c>
      <c r="C526" t="str">
        <f>VLOOKUP($A526,'UES Measure List Oct 2026'!$A$3:$AR$2210,C$1,FALSE)</f>
        <v>All Cooling Zones</v>
      </c>
      <c r="D526" t="str">
        <f>VLOOKUP($A526,'UES Measure List Oct 2026'!$A$3:$AR$2210,D$1,FALSE)</f>
        <v>Residential</v>
      </c>
      <c r="E526" t="str">
        <f>VLOOKUP($A526,'UES Measure List Oct 2026'!$A$3:$AR$2210,E$1,FALSE)</f>
        <v>HVAC</v>
      </c>
      <c r="F526" t="str">
        <f>VLOOKUP($A526,'UES Measure List Oct 2026'!$A$3:$AR$2210,F$1,FALSE)</f>
        <v>Envelope</v>
      </c>
      <c r="G526" t="str">
        <f>VLOOKUP($A526,'UES Measure List Oct 2026'!$A$3:$AR$2210,G$1,FALSE)</f>
        <v>Insulation</v>
      </c>
      <c r="H526">
        <f>VLOOKUP($A526,'UES Measure List Oct 2026'!$A$3:$AR$2210,H$1,FALSE)</f>
        <v>2.5299999999999998</v>
      </c>
      <c r="I526">
        <f>VLOOKUP($A526,'UES Measure List Oct 2026'!$A$3:$AR$2210,I$1,FALSE)</f>
        <v>2.72</v>
      </c>
      <c r="J526">
        <f>VLOOKUP($A526,'UES Measure List Oct 2026'!$A$3:$AR$2210,J$1,FALSE)</f>
        <v>1.18</v>
      </c>
      <c r="K526">
        <f>VLOOKUP($A526,'UES Measure List Oct 2026'!$A$3:$AR$2210,K$1,FALSE)</f>
        <v>30</v>
      </c>
      <c r="L526" t="s">
        <v>5003</v>
      </c>
      <c r="M526">
        <f>INDEX('Results 2016$'!$B$3:$AT$352,MATCH(L526,'Results 2016$'!$A$3:$A$352,0),MATCH(K526,'Results 2016$'!$B$2:$AT$2,0))</f>
        <v>1.0396986743135412</v>
      </c>
    </row>
    <row r="527" spans="1:13" x14ac:dyDescent="0.25">
      <c r="A527" s="13" t="s">
        <v>2346</v>
      </c>
      <c r="B527" t="str">
        <f>VLOOKUP($A527,'UES Measure List Oct 2026'!$A$3:$AR$2210,B$1,FALSE)</f>
        <v>Heating Zone 3</v>
      </c>
      <c r="C527" t="str">
        <f>VLOOKUP($A527,'UES Measure List Oct 2026'!$A$3:$AR$2210,C$1,FALSE)</f>
        <v>All Cooling Zones</v>
      </c>
      <c r="D527" t="str">
        <f>VLOOKUP($A527,'UES Measure List Oct 2026'!$A$3:$AR$2210,D$1,FALSE)</f>
        <v>Residential</v>
      </c>
      <c r="E527" t="str">
        <f>VLOOKUP($A527,'UES Measure List Oct 2026'!$A$3:$AR$2210,E$1,FALSE)</f>
        <v>HVAC</v>
      </c>
      <c r="F527" t="str">
        <f>VLOOKUP($A527,'UES Measure List Oct 2026'!$A$3:$AR$2210,F$1,FALSE)</f>
        <v>Envelope</v>
      </c>
      <c r="G527" t="str">
        <f>VLOOKUP($A527,'UES Measure List Oct 2026'!$A$3:$AR$2210,G$1,FALSE)</f>
        <v>Insulation</v>
      </c>
      <c r="H527">
        <f>VLOOKUP($A527,'UES Measure List Oct 2026'!$A$3:$AR$2210,H$1,FALSE)</f>
        <v>0.76503635238634615</v>
      </c>
      <c r="I527">
        <f>VLOOKUP($A527,'UES Measure List Oct 2026'!$A$3:$AR$2210,I$1,FALSE)</f>
        <v>0.85501293999948635</v>
      </c>
      <c r="J527">
        <f>VLOOKUP($A527,'UES Measure List Oct 2026'!$A$3:$AR$2210,J$1,FALSE)</f>
        <v>0.5</v>
      </c>
      <c r="K527">
        <f>VLOOKUP($A527,'UES Measure List Oct 2026'!$A$3:$AR$2210,K$1,FALSE)</f>
        <v>30</v>
      </c>
      <c r="L527" t="s">
        <v>5003</v>
      </c>
      <c r="M527">
        <f>INDEX('Results 2016$'!$B$3:$AT$352,MATCH(L527,'Results 2016$'!$A$3:$A$352,0),MATCH(K527,'Results 2016$'!$B$2:$AT$2,0))</f>
        <v>1.0396986743135412</v>
      </c>
    </row>
    <row r="528" spans="1:13" x14ac:dyDescent="0.25">
      <c r="A528" s="13" t="s">
        <v>2347</v>
      </c>
      <c r="B528" t="str">
        <f>VLOOKUP($A528,'UES Measure List Oct 2026'!$A$3:$AR$2210,B$1,FALSE)</f>
        <v>Heating Zone 3</v>
      </c>
      <c r="C528" t="str">
        <f>VLOOKUP($A528,'UES Measure List Oct 2026'!$A$3:$AR$2210,C$1,FALSE)</f>
        <v>All Cooling Zones</v>
      </c>
      <c r="D528" t="str">
        <f>VLOOKUP($A528,'UES Measure List Oct 2026'!$A$3:$AR$2210,D$1,FALSE)</f>
        <v>Residential</v>
      </c>
      <c r="E528" t="str">
        <f>VLOOKUP($A528,'UES Measure List Oct 2026'!$A$3:$AR$2210,E$1,FALSE)</f>
        <v>HVAC</v>
      </c>
      <c r="F528" t="str">
        <f>VLOOKUP($A528,'UES Measure List Oct 2026'!$A$3:$AR$2210,F$1,FALSE)</f>
        <v>Envelope</v>
      </c>
      <c r="G528" t="str">
        <f>VLOOKUP($A528,'UES Measure List Oct 2026'!$A$3:$AR$2210,G$1,FALSE)</f>
        <v>Insulation</v>
      </c>
      <c r="H528">
        <f>VLOOKUP($A528,'UES Measure List Oct 2026'!$A$3:$AR$2210,H$1,FALSE)</f>
        <v>3.92</v>
      </c>
      <c r="I528">
        <f>VLOOKUP($A528,'UES Measure List Oct 2026'!$A$3:$AR$2210,I$1,FALSE)</f>
        <v>4.22</v>
      </c>
      <c r="J528">
        <f>VLOOKUP($A528,'UES Measure List Oct 2026'!$A$3:$AR$2210,J$1,FALSE)</f>
        <v>1.52</v>
      </c>
      <c r="K528">
        <f>VLOOKUP($A528,'UES Measure List Oct 2026'!$A$3:$AR$2210,K$1,FALSE)</f>
        <v>30</v>
      </c>
      <c r="L528" t="s">
        <v>5003</v>
      </c>
      <c r="M528">
        <f>INDEX('Results 2016$'!$B$3:$AT$352,MATCH(L528,'Results 2016$'!$A$3:$A$352,0),MATCH(K528,'Results 2016$'!$B$2:$AT$2,0))</f>
        <v>1.0396986743135412</v>
      </c>
    </row>
    <row r="529" spans="1:13" x14ac:dyDescent="0.25">
      <c r="A529" s="13" t="s">
        <v>2348</v>
      </c>
      <c r="B529" t="str">
        <f>VLOOKUP($A529,'UES Measure List Oct 2026'!$A$3:$AR$2210,B$1,FALSE)</f>
        <v>Heating Zone 3</v>
      </c>
      <c r="C529" t="str">
        <f>VLOOKUP($A529,'UES Measure List Oct 2026'!$A$3:$AR$2210,C$1,FALSE)</f>
        <v>All Cooling Zones</v>
      </c>
      <c r="D529" t="str">
        <f>VLOOKUP($A529,'UES Measure List Oct 2026'!$A$3:$AR$2210,D$1,FALSE)</f>
        <v>Residential</v>
      </c>
      <c r="E529" t="str">
        <f>VLOOKUP($A529,'UES Measure List Oct 2026'!$A$3:$AR$2210,E$1,FALSE)</f>
        <v>HVAC</v>
      </c>
      <c r="F529" t="str">
        <f>VLOOKUP($A529,'UES Measure List Oct 2026'!$A$3:$AR$2210,F$1,FALSE)</f>
        <v>Envelope</v>
      </c>
      <c r="G529" t="str">
        <f>VLOOKUP($A529,'UES Measure List Oct 2026'!$A$3:$AR$2210,G$1,FALSE)</f>
        <v>Insulation</v>
      </c>
      <c r="H529">
        <f>VLOOKUP($A529,'UES Measure List Oct 2026'!$A$3:$AR$2210,H$1,FALSE)</f>
        <v>1.0775545285795194</v>
      </c>
      <c r="I529">
        <f>VLOOKUP($A529,'UES Measure List Oct 2026'!$A$3:$AR$2210,I$1,FALSE)</f>
        <v>1.204286649407823</v>
      </c>
      <c r="J529">
        <f>VLOOKUP($A529,'UES Measure List Oct 2026'!$A$3:$AR$2210,J$1,FALSE)</f>
        <v>1.26</v>
      </c>
      <c r="K529">
        <f>VLOOKUP($A529,'UES Measure List Oct 2026'!$A$3:$AR$2210,K$1,FALSE)</f>
        <v>30</v>
      </c>
      <c r="L529" t="s">
        <v>5003</v>
      </c>
      <c r="M529">
        <f>INDEX('Results 2016$'!$B$3:$AT$352,MATCH(L529,'Results 2016$'!$A$3:$A$352,0),MATCH(K529,'Results 2016$'!$B$2:$AT$2,0))</f>
        <v>1.0396986743135412</v>
      </c>
    </row>
    <row r="530" spans="1:13" x14ac:dyDescent="0.25">
      <c r="A530" s="13" t="s">
        <v>2349</v>
      </c>
      <c r="B530" t="str">
        <f>VLOOKUP($A530,'UES Measure List Oct 2026'!$A$3:$AR$2210,B$1,FALSE)</f>
        <v>Heating Zone 1</v>
      </c>
      <c r="C530" t="str">
        <f>VLOOKUP($A530,'UES Measure List Oct 2026'!$A$3:$AR$2210,C$1,FALSE)</f>
        <v>All Cooling Zones</v>
      </c>
      <c r="D530" t="str">
        <f>VLOOKUP($A530,'UES Measure List Oct 2026'!$A$3:$AR$2210,D$1,FALSE)</f>
        <v>Residential</v>
      </c>
      <c r="E530" t="str">
        <f>VLOOKUP($A530,'UES Measure List Oct 2026'!$A$3:$AR$2210,E$1,FALSE)</f>
        <v>HVAC</v>
      </c>
      <c r="F530" t="str">
        <f>VLOOKUP($A530,'UES Measure List Oct 2026'!$A$3:$AR$2210,F$1,FALSE)</f>
        <v>Envelope</v>
      </c>
      <c r="G530" t="str">
        <f>VLOOKUP($A530,'UES Measure List Oct 2026'!$A$3:$AR$2210,G$1,FALSE)</f>
        <v>Windows</v>
      </c>
      <c r="H530">
        <f>VLOOKUP($A530,'UES Measure List Oct 2026'!$A$3:$AR$2210,H$1,FALSE)</f>
        <v>18.156874999999999</v>
      </c>
      <c r="I530">
        <f>VLOOKUP($A530,'UES Measure List Oct 2026'!$A$3:$AR$2210,I$1,FALSE)</f>
        <v>20.292320785187098</v>
      </c>
      <c r="J530">
        <f>VLOOKUP($A530,'UES Measure List Oct 2026'!$A$3:$AR$2210,J$1,FALSE)</f>
        <v>20.61</v>
      </c>
      <c r="K530">
        <f>VLOOKUP($A530,'UES Measure List Oct 2026'!$A$3:$AR$2210,K$1,FALSE)</f>
        <v>20</v>
      </c>
      <c r="L530" t="s">
        <v>5001</v>
      </c>
      <c r="M530">
        <f>INDEX('Results 2016$'!$B$3:$AT$352,MATCH(L530,'Results 2016$'!$A$3:$A$352,0),MATCH(K530,'Results 2016$'!$B$2:$AT$2,0))</f>
        <v>0.83810632178893563</v>
      </c>
    </row>
    <row r="531" spans="1:13" x14ac:dyDescent="0.25">
      <c r="A531" s="14" t="s">
        <v>2352</v>
      </c>
      <c r="B531" t="str">
        <f>VLOOKUP($A531,'UES Measure List Oct 2026'!$A$3:$AR$2210,B$1,FALSE)</f>
        <v>Heating Zone 2</v>
      </c>
      <c r="C531" t="str">
        <f>VLOOKUP($A531,'UES Measure List Oct 2026'!$A$3:$AR$2210,C$1,FALSE)</f>
        <v>All Cooling Zones</v>
      </c>
      <c r="D531" t="str">
        <f>VLOOKUP($A531,'UES Measure List Oct 2026'!$A$3:$AR$2210,D$1,FALSE)</f>
        <v>Residential</v>
      </c>
      <c r="E531" t="str">
        <f>VLOOKUP($A531,'UES Measure List Oct 2026'!$A$3:$AR$2210,E$1,FALSE)</f>
        <v>HVAC</v>
      </c>
      <c r="F531" t="str">
        <f>VLOOKUP($A531,'UES Measure List Oct 2026'!$A$3:$AR$2210,F$1,FALSE)</f>
        <v>Envelope</v>
      </c>
      <c r="G531" t="str">
        <f>VLOOKUP($A531,'UES Measure List Oct 2026'!$A$3:$AR$2210,G$1,FALSE)</f>
        <v>Windows</v>
      </c>
      <c r="H531">
        <f>VLOOKUP($A531,'UES Measure List Oct 2026'!$A$3:$AR$2210,H$1,FALSE)</f>
        <v>24.09</v>
      </c>
      <c r="I531">
        <f>VLOOKUP($A531,'UES Measure List Oct 2026'!$A$3:$AR$2210,I$1,FALSE)</f>
        <v>26.923245752099806</v>
      </c>
      <c r="J531">
        <f>VLOOKUP($A531,'UES Measure List Oct 2026'!$A$3:$AR$2210,J$1,FALSE)</f>
        <v>20.61</v>
      </c>
      <c r="K531">
        <f>VLOOKUP($A531,'UES Measure List Oct 2026'!$A$3:$AR$2210,K$1,FALSE)</f>
        <v>20</v>
      </c>
      <c r="L531" t="s">
        <v>5002</v>
      </c>
      <c r="M531">
        <f>INDEX('Results 2016$'!$B$3:$AT$352,MATCH(L531,'Results 2016$'!$A$3:$A$352,0),MATCH(K531,'Results 2016$'!$B$2:$AT$2,0))</f>
        <v>0.87203689934553297</v>
      </c>
    </row>
    <row r="532" spans="1:13" x14ac:dyDescent="0.25">
      <c r="A532" s="13" t="s">
        <v>2353</v>
      </c>
      <c r="B532" t="str">
        <f>VLOOKUP($A532,'UES Measure List Oct 2026'!$A$3:$AR$2210,B$1,FALSE)</f>
        <v>Heating Zone 3</v>
      </c>
      <c r="C532" t="str">
        <f>VLOOKUP($A532,'UES Measure List Oct 2026'!$A$3:$AR$2210,C$1,FALSE)</f>
        <v>All Cooling Zones</v>
      </c>
      <c r="D532" t="str">
        <f>VLOOKUP($A532,'UES Measure List Oct 2026'!$A$3:$AR$2210,D$1,FALSE)</f>
        <v>Residential</v>
      </c>
      <c r="E532" t="str">
        <f>VLOOKUP($A532,'UES Measure List Oct 2026'!$A$3:$AR$2210,E$1,FALSE)</f>
        <v>HVAC</v>
      </c>
      <c r="F532" t="str">
        <f>VLOOKUP($A532,'UES Measure List Oct 2026'!$A$3:$AR$2210,F$1,FALSE)</f>
        <v>Envelope</v>
      </c>
      <c r="G532" t="str">
        <f>VLOOKUP($A532,'UES Measure List Oct 2026'!$A$3:$AR$2210,G$1,FALSE)</f>
        <v>Windows</v>
      </c>
      <c r="H532">
        <f>VLOOKUP($A532,'UES Measure List Oct 2026'!$A$3:$AR$2210,H$1,FALSE)</f>
        <v>28.886250000000004</v>
      </c>
      <c r="I532">
        <f>VLOOKUP($A532,'UES Measure List Oct 2026'!$A$3:$AR$2210,I$1,FALSE)</f>
        <v>32.283586866193161</v>
      </c>
      <c r="J532">
        <f>VLOOKUP($A532,'UES Measure List Oct 2026'!$A$3:$AR$2210,J$1,FALSE)</f>
        <v>23.3</v>
      </c>
      <c r="K532">
        <f>VLOOKUP($A532,'UES Measure List Oct 2026'!$A$3:$AR$2210,K$1,FALSE)</f>
        <v>20</v>
      </c>
      <c r="L532" t="s">
        <v>5003</v>
      </c>
      <c r="M532">
        <f>INDEX('Results 2016$'!$B$3:$AT$352,MATCH(L532,'Results 2016$'!$A$3:$A$352,0),MATCH(K532,'Results 2016$'!$B$2:$AT$2,0))</f>
        <v>0.87009661835896768</v>
      </c>
    </row>
    <row r="533" spans="1:13" x14ac:dyDescent="0.25">
      <c r="A533" s="13" t="s">
        <v>2354</v>
      </c>
      <c r="B533" t="str">
        <f>VLOOKUP($A533,'UES Measure List Oct 2026'!$A$3:$AR$2210,B$1,FALSE)</f>
        <v>All Heating Zones</v>
      </c>
      <c r="C533" t="str">
        <f>VLOOKUP($A533,'UES Measure List Oct 2026'!$A$3:$AR$2210,C$1,FALSE)</f>
        <v>All Cooling Zones</v>
      </c>
      <c r="D533" t="str">
        <f>VLOOKUP($A533,'UES Measure List Oct 2026'!$A$3:$AR$2210,D$1,FALSE)</f>
        <v>Residential</v>
      </c>
      <c r="E533" t="str">
        <f>VLOOKUP($A533,'UES Measure List Oct 2026'!$A$3:$AR$2210,E$1,FALSE)</f>
        <v>HVAC</v>
      </c>
      <c r="F533" t="str">
        <f>VLOOKUP($A533,'UES Measure List Oct 2026'!$A$3:$AR$2210,F$1,FALSE)</f>
        <v>Envelope</v>
      </c>
      <c r="G533" t="str">
        <f>VLOOKUP($A533,'UES Measure List Oct 2026'!$A$3:$AR$2210,G$1,FALSE)</f>
        <v>Door Sweeps</v>
      </c>
      <c r="H533">
        <f>VLOOKUP($A533,'UES Measure List Oct 2026'!$A$3:$AR$2210,H$1,FALSE)</f>
        <v>25.575475091343186</v>
      </c>
      <c r="I533">
        <f>VLOOKUP($A533,'UES Measure List Oct 2026'!$A$3:$AR$2210,I$1,FALSE)</f>
        <v>28.583428854750515</v>
      </c>
      <c r="J533">
        <f>VLOOKUP($A533,'UES Measure List Oct 2026'!$A$3:$AR$2210,J$1,FALSE)</f>
        <v>16.738486450182702</v>
      </c>
      <c r="K533">
        <f>VLOOKUP($A533,'UES Measure List Oct 2026'!$A$3:$AR$2210,K$1,FALSE)</f>
        <v>5</v>
      </c>
      <c r="L533" t="s">
        <v>5001</v>
      </c>
      <c r="M533">
        <f>INDEX('Results 2016$'!$B$3:$AT$352,MATCH(L533,'Results 2016$'!$A$3:$A$352,0),MATCH(K533,'Results 2016$'!$B$2:$AT$2,0))</f>
        <v>0.31569698530244966</v>
      </c>
    </row>
    <row r="534" spans="1:13" x14ac:dyDescent="0.25">
      <c r="A534" s="15" t="s">
        <v>2360</v>
      </c>
      <c r="B534" t="str">
        <f>VLOOKUP($A534,'UES Measure List Oct 2026'!$A$3:$AR$2210,B$1,FALSE)</f>
        <v>All Heating Zones</v>
      </c>
      <c r="C534" t="str">
        <f>VLOOKUP($A534,'UES Measure List Oct 2026'!$A$3:$AR$2210,C$1,FALSE)</f>
        <v>All Cooling Zones</v>
      </c>
      <c r="D534" t="str">
        <f>VLOOKUP($A534,'UES Measure List Oct 2026'!$A$3:$AR$2210,D$1,FALSE)</f>
        <v>Commercial</v>
      </c>
      <c r="E534" t="str">
        <f>VLOOKUP($A534,'UES Measure List Oct 2026'!$A$3:$AR$2210,E$1,FALSE)</f>
        <v>HVAC</v>
      </c>
      <c r="F534" t="str">
        <f>VLOOKUP($A534,'UES Measure List Oct 2026'!$A$3:$AR$2210,F$1,FALSE)</f>
        <v>HVAC System Controls</v>
      </c>
      <c r="G534" t="str">
        <f>VLOOKUP($A534,'UES Measure List Oct 2026'!$A$3:$AR$2210,G$1,FALSE)</f>
        <v>Thermostats</v>
      </c>
      <c r="H534">
        <f>VLOOKUP($A534,'UES Measure List Oct 2026'!$A$3:$AR$2210,H$1,FALSE)</f>
        <v>1131.8569488710114</v>
      </c>
      <c r="I534">
        <f>VLOOKUP($A534,'UES Measure List Oct 2026'!$A$3:$AR$2210,I$1,FALSE)</f>
        <v>1255.5043363766877</v>
      </c>
      <c r="J534">
        <f>VLOOKUP($A534,'UES Measure List Oct 2026'!$A$3:$AR$2210,J$1,FALSE)</f>
        <v>371.09710254759318</v>
      </c>
      <c r="K534">
        <f>VLOOKUP($A534,'UES Measure List Oct 2026'!$A$3:$AR$2210,K$1,FALSE)</f>
        <v>5</v>
      </c>
      <c r="L534" t="s">
        <v>35</v>
      </c>
      <c r="M534">
        <f>INDEX('Results 2016$'!$B$3:$AT$352,MATCH(L534,'Results 2016$'!$A$3:$A$352,0),MATCH(K534,'Results 2016$'!$B$2:$AT$2,0))</f>
        <v>0.3243067246921415</v>
      </c>
    </row>
    <row r="535" spans="1:13" x14ac:dyDescent="0.25">
      <c r="A535" s="15" t="s">
        <v>2363</v>
      </c>
      <c r="B535" t="str">
        <f>VLOOKUP($A535,'UES Measure List Oct 2026'!$A$3:$AR$2210,B$1,FALSE)</f>
        <v>All Heating Zones</v>
      </c>
      <c r="C535" t="str">
        <f>VLOOKUP($A535,'UES Measure List Oct 2026'!$A$3:$AR$2210,C$1,FALSE)</f>
        <v>All Cooling Zones</v>
      </c>
      <c r="D535" t="str">
        <f>VLOOKUP($A535,'UES Measure List Oct 2026'!$A$3:$AR$2210,D$1,FALSE)</f>
        <v>Commercial</v>
      </c>
      <c r="E535" t="str">
        <f>VLOOKUP($A535,'UES Measure List Oct 2026'!$A$3:$AR$2210,E$1,FALSE)</f>
        <v>HVAC</v>
      </c>
      <c r="F535" t="str">
        <f>VLOOKUP($A535,'UES Measure List Oct 2026'!$A$3:$AR$2210,F$1,FALSE)</f>
        <v>HVAC System Controls</v>
      </c>
      <c r="G535" t="str">
        <f>VLOOKUP($A535,'UES Measure List Oct 2026'!$A$3:$AR$2210,G$1,FALSE)</f>
        <v>Thermostats</v>
      </c>
      <c r="H535">
        <f>VLOOKUP($A535,'UES Measure List Oct 2026'!$A$3:$AR$2210,H$1,FALSE)</f>
        <v>352.05532217516082</v>
      </c>
      <c r="I535">
        <f>VLOOKUP($A535,'UES Measure List Oct 2026'!$A$3:$AR$2210,I$1,FALSE)</f>
        <v>390.51488271224838</v>
      </c>
      <c r="J535">
        <f>VLOOKUP($A535,'UES Measure List Oct 2026'!$A$3:$AR$2210,J$1,FALSE)</f>
        <v>371.09710254759318</v>
      </c>
      <c r="K535">
        <f>VLOOKUP($A535,'UES Measure List Oct 2026'!$A$3:$AR$2210,K$1,FALSE)</f>
        <v>5</v>
      </c>
      <c r="L535" t="s">
        <v>35</v>
      </c>
      <c r="M535">
        <f>INDEX('Results 2016$'!$B$3:$AT$352,MATCH(L535,'Results 2016$'!$A$3:$A$352,0),MATCH(K535,'Results 2016$'!$B$2:$AT$2,0))</f>
        <v>0.3243067246921415</v>
      </c>
    </row>
    <row r="536" spans="1:13" x14ac:dyDescent="0.25">
      <c r="A536" s="15" t="s">
        <v>2364</v>
      </c>
      <c r="B536" t="str">
        <f>VLOOKUP($A536,'UES Measure List Oct 2026'!$A$3:$AR$2210,B$1,FALSE)</f>
        <v>All Heating Zones</v>
      </c>
      <c r="C536" t="str">
        <f>VLOOKUP($A536,'UES Measure List Oct 2026'!$A$3:$AR$2210,C$1,FALSE)</f>
        <v>All Cooling Zones</v>
      </c>
      <c r="D536" t="str">
        <f>VLOOKUP($A536,'UES Measure List Oct 2026'!$A$3:$AR$2210,D$1,FALSE)</f>
        <v>Commercial</v>
      </c>
      <c r="E536" t="str">
        <f>VLOOKUP($A536,'UES Measure List Oct 2026'!$A$3:$AR$2210,E$1,FALSE)</f>
        <v>HVAC</v>
      </c>
      <c r="F536" t="str">
        <f>VLOOKUP($A536,'UES Measure List Oct 2026'!$A$3:$AR$2210,F$1,FALSE)</f>
        <v>HVAC System Improvements</v>
      </c>
      <c r="G536" t="str">
        <f>VLOOKUP($A536,'UES Measure List Oct 2026'!$A$3:$AR$2210,G$1,FALSE)</f>
        <v>Air-Source Heat Pumps</v>
      </c>
      <c r="H536">
        <f>VLOOKUP($A536,'UES Measure List Oct 2026'!$A$3:$AR$2210,H$1,FALSE)</f>
        <v>423.32</v>
      </c>
      <c r="I536">
        <f>VLOOKUP($A536,'UES Measure List Oct 2026'!$A$3:$AR$2210,I$1,FALSE)</f>
        <v>453.77</v>
      </c>
      <c r="J536">
        <f>VLOOKUP($A536,'UES Measure List Oct 2026'!$A$3:$AR$2210,J$1,FALSE)</f>
        <v>197.63</v>
      </c>
      <c r="K536">
        <f>VLOOKUP($A536,'UES Measure List Oct 2026'!$A$3:$AR$2210,K$1,FALSE)</f>
        <v>15</v>
      </c>
      <c r="L536" t="s">
        <v>5028</v>
      </c>
      <c r="M536">
        <f>INDEX('Results 2016$'!$B$3:$AT$352,MATCH(L536,'Results 2016$'!$A$3:$A$352,0),MATCH(K536,'Results 2016$'!$B$2:$AT$2,0))</f>
        <v>0.68418479409956756</v>
      </c>
    </row>
    <row r="537" spans="1:13" x14ac:dyDescent="0.25">
      <c r="A537" s="15" t="s">
        <v>2366</v>
      </c>
      <c r="B537" t="str">
        <f>VLOOKUP($A537,'UES Measure List Oct 2026'!$A$3:$AR$2210,B$1,FALSE)</f>
        <v>All Heating Zones</v>
      </c>
      <c r="C537" t="str">
        <f>VLOOKUP($A537,'UES Measure List Oct 2026'!$A$3:$AR$2210,C$1,FALSE)</f>
        <v>All Cooling Zones</v>
      </c>
      <c r="D537" t="str">
        <f>VLOOKUP($A537,'UES Measure List Oct 2026'!$A$3:$AR$2210,D$1,FALSE)</f>
        <v>Commercial</v>
      </c>
      <c r="E537" t="str">
        <f>VLOOKUP($A537,'UES Measure List Oct 2026'!$A$3:$AR$2210,E$1,FALSE)</f>
        <v>HVAC</v>
      </c>
      <c r="F537" t="str">
        <f>VLOOKUP($A537,'UES Measure List Oct 2026'!$A$3:$AR$2210,F$1,FALSE)</f>
        <v>HVAC System Improvements</v>
      </c>
      <c r="G537" t="str">
        <f>VLOOKUP($A537,'UES Measure List Oct 2026'!$A$3:$AR$2210,G$1,FALSE)</f>
        <v>Air-Source Heat Pumps</v>
      </c>
      <c r="H537">
        <f>VLOOKUP($A537,'UES Measure List Oct 2026'!$A$3:$AR$2210,H$1,FALSE)</f>
        <v>4010.57</v>
      </c>
      <c r="I537">
        <f>VLOOKUP($A537,'UES Measure List Oct 2026'!$A$3:$AR$2210,I$1,FALSE)</f>
        <v>4299.12</v>
      </c>
      <c r="J537">
        <f>VLOOKUP($A537,'UES Measure List Oct 2026'!$A$3:$AR$2210,J$1,FALSE)</f>
        <v>2317</v>
      </c>
      <c r="K537">
        <f>VLOOKUP($A537,'UES Measure List Oct 2026'!$A$3:$AR$2210,K$1,FALSE)</f>
        <v>15</v>
      </c>
      <c r="L537" t="s">
        <v>5028</v>
      </c>
      <c r="M537">
        <f>INDEX('Results 2016$'!$B$3:$AT$352,MATCH(L537,'Results 2016$'!$A$3:$A$352,0),MATCH(K537,'Results 2016$'!$B$2:$AT$2,0))</f>
        <v>0.68418479409956756</v>
      </c>
    </row>
    <row r="538" spans="1:13" x14ac:dyDescent="0.25">
      <c r="A538" s="15" t="s">
        <v>2368</v>
      </c>
      <c r="B538" t="str">
        <f>VLOOKUP($A538,'UES Measure List Oct 2026'!$A$3:$AR$2210,B$1,FALSE)</f>
        <v>All Heating Zones</v>
      </c>
      <c r="C538" t="str">
        <f>VLOOKUP($A538,'UES Measure List Oct 2026'!$A$3:$AR$2210,C$1,FALSE)</f>
        <v>All Cooling Zones</v>
      </c>
      <c r="D538" t="str">
        <f>VLOOKUP($A538,'UES Measure List Oct 2026'!$A$3:$AR$2210,D$1,FALSE)</f>
        <v>Commercial</v>
      </c>
      <c r="E538" t="str">
        <f>VLOOKUP($A538,'UES Measure List Oct 2026'!$A$3:$AR$2210,E$1,FALSE)</f>
        <v>HVAC</v>
      </c>
      <c r="F538" t="str">
        <f>VLOOKUP($A538,'UES Measure List Oct 2026'!$A$3:$AR$2210,F$1,FALSE)</f>
        <v>HVAC System Improvements</v>
      </c>
      <c r="G538" t="str">
        <f>VLOOKUP($A538,'UES Measure List Oct 2026'!$A$3:$AR$2210,G$1,FALSE)</f>
        <v>Ductless Heat Pumps</v>
      </c>
      <c r="H538">
        <f>VLOOKUP($A538,'UES Measure List Oct 2026'!$A$3:$AR$2210,H$1,FALSE)</f>
        <v>2458.9591838803549</v>
      </c>
      <c r="I538">
        <f>VLOOKUP($A538,'UES Measure List Oct 2026'!$A$3:$AR$2210,I$1,FALSE)</f>
        <v>2761.0444491177432</v>
      </c>
      <c r="J538">
        <f>VLOOKUP($A538,'UES Measure List Oct 2026'!$A$3:$AR$2210,J$1,FALSE)</f>
        <v>3220</v>
      </c>
      <c r="K538">
        <f>VLOOKUP($A538,'UES Measure List Oct 2026'!$A$3:$AR$2210,K$1,FALSE)</f>
        <v>15</v>
      </c>
      <c r="L538" t="s">
        <v>4973</v>
      </c>
      <c r="M538">
        <f>INDEX('Results 2016$'!$B$3:$AT$352,MATCH(L538,'Results 2016$'!$A$3:$A$352,0),MATCH(K538,'Results 2016$'!$B$2:$AT$2,0))</f>
        <v>0.68648120338394347</v>
      </c>
    </row>
    <row r="539" spans="1:13" x14ac:dyDescent="0.25">
      <c r="A539" s="15" t="s">
        <v>2370</v>
      </c>
      <c r="B539" t="str">
        <f>VLOOKUP($A539,'UES Measure List Oct 2026'!$A$3:$AR$2210,B$1,FALSE)</f>
        <v>All Heating Zones</v>
      </c>
      <c r="C539" t="str">
        <f>VLOOKUP($A539,'UES Measure List Oct 2026'!$A$3:$AR$2210,C$1,FALSE)</f>
        <v>All Cooling Zones</v>
      </c>
      <c r="D539" t="str">
        <f>VLOOKUP($A539,'UES Measure List Oct 2026'!$A$3:$AR$2210,D$1,FALSE)</f>
        <v>Commercial</v>
      </c>
      <c r="E539" t="str">
        <f>VLOOKUP($A539,'UES Measure List Oct 2026'!$A$3:$AR$2210,E$1,FALSE)</f>
        <v>HVAC</v>
      </c>
      <c r="F539" t="str">
        <f>VLOOKUP($A539,'UES Measure List Oct 2026'!$A$3:$AR$2210,F$1,FALSE)</f>
        <v>HVAC System Improvements</v>
      </c>
      <c r="G539" t="str">
        <f>VLOOKUP($A539,'UES Measure List Oct 2026'!$A$3:$AR$2210,G$1,FALSE)</f>
        <v>Ductless Heat Pumps</v>
      </c>
      <c r="H539">
        <f>VLOOKUP($A539,'UES Measure List Oct 2026'!$A$3:$AR$2210,H$1,FALSE)</f>
        <v>868.8</v>
      </c>
      <c r="I539">
        <f>VLOOKUP($A539,'UES Measure List Oct 2026'!$A$3:$AR$2210,I$1,FALSE)</f>
        <v>963.71233853665183</v>
      </c>
      <c r="J539">
        <f>VLOOKUP($A539,'UES Measure List Oct 2026'!$A$3:$AR$2210,J$1,FALSE)</f>
        <v>800</v>
      </c>
      <c r="K539">
        <f>VLOOKUP($A539,'UES Measure List Oct 2026'!$A$3:$AR$2210,K$1,FALSE)</f>
        <v>15</v>
      </c>
      <c r="L539" t="s">
        <v>4973</v>
      </c>
      <c r="M539">
        <f>INDEX('Results 2016$'!$B$3:$AT$352,MATCH(L539,'Results 2016$'!$A$3:$A$352,0),MATCH(K539,'Results 2016$'!$B$2:$AT$2,0))</f>
        <v>0.68648120338394347</v>
      </c>
    </row>
    <row r="540" spans="1:13" x14ac:dyDescent="0.25">
      <c r="A540" s="13" t="s">
        <v>2372</v>
      </c>
      <c r="B540" t="str">
        <f>VLOOKUP($A540,'UES Measure List Oct 2026'!$A$3:$AR$2210,B$1,FALSE)</f>
        <v>Heating Zone 1</v>
      </c>
      <c r="C540" t="str">
        <f>VLOOKUP($A540,'UES Measure List Oct 2026'!$A$3:$AR$2210,C$1,FALSE)</f>
        <v>All Cooling Zones</v>
      </c>
      <c r="D540" t="str">
        <f>VLOOKUP($A540,'UES Measure List Oct 2026'!$A$3:$AR$2210,D$1,FALSE)</f>
        <v>Residential</v>
      </c>
      <c r="E540" t="str">
        <f>VLOOKUP($A540,'UES Measure List Oct 2026'!$A$3:$AR$2210,E$1,FALSE)</f>
        <v>HVAC</v>
      </c>
      <c r="F540" t="str">
        <f>VLOOKUP($A540,'UES Measure List Oct 2026'!$A$3:$AR$2210,F$1,FALSE)</f>
        <v>HVAC System</v>
      </c>
      <c r="G540" t="str">
        <f>VLOOKUP($A540,'UES Measure List Oct 2026'!$A$3:$AR$2210,G$1,FALSE)</f>
        <v>Duct Sealing-Prescriptive</v>
      </c>
      <c r="H540">
        <f>VLOOKUP($A540,'UES Measure List Oct 2026'!$A$3:$AR$2210,H$1,FALSE)</f>
        <v>888.03</v>
      </c>
      <c r="I540">
        <f>VLOOKUP($A540,'UES Measure List Oct 2026'!$A$3:$AR$2210,I$1,FALSE)</f>
        <v>992</v>
      </c>
      <c r="J540">
        <f>VLOOKUP($A540,'UES Measure List Oct 2026'!$A$3:$AR$2210,J$1,FALSE)</f>
        <v>549</v>
      </c>
      <c r="K540">
        <f>VLOOKUP($A540,'UES Measure List Oct 2026'!$A$3:$AR$2210,K$1,FALSE)</f>
        <v>18</v>
      </c>
      <c r="L540" t="s">
        <v>5001</v>
      </c>
      <c r="M540">
        <f>INDEX('Results 2016$'!$B$3:$AT$352,MATCH(L540,'Results 2016$'!$A$3:$A$352,0),MATCH(K540,'Results 2016$'!$B$2:$AT$2,0))</f>
        <v>0.7996863054904757</v>
      </c>
    </row>
    <row r="541" spans="1:13" x14ac:dyDescent="0.25">
      <c r="A541" s="13" t="s">
        <v>2378</v>
      </c>
      <c r="B541" t="str">
        <f>VLOOKUP($A541,'UES Measure List Oct 2026'!$A$3:$AR$2210,B$1,FALSE)</f>
        <v>Heating Zone 2</v>
      </c>
      <c r="C541" t="str">
        <f>VLOOKUP($A541,'UES Measure List Oct 2026'!$A$3:$AR$2210,C$1,FALSE)</f>
        <v>All Cooling Zones</v>
      </c>
      <c r="D541" t="str">
        <f>VLOOKUP($A541,'UES Measure List Oct 2026'!$A$3:$AR$2210,D$1,FALSE)</f>
        <v>Residential</v>
      </c>
      <c r="E541" t="str">
        <f>VLOOKUP($A541,'UES Measure List Oct 2026'!$A$3:$AR$2210,E$1,FALSE)</f>
        <v>HVAC</v>
      </c>
      <c r="F541" t="str">
        <f>VLOOKUP($A541,'UES Measure List Oct 2026'!$A$3:$AR$2210,F$1,FALSE)</f>
        <v>HVAC System</v>
      </c>
      <c r="G541" t="str">
        <f>VLOOKUP($A541,'UES Measure List Oct 2026'!$A$3:$AR$2210,G$1,FALSE)</f>
        <v>Duct Sealing-Prescriptive</v>
      </c>
      <c r="H541">
        <f>VLOOKUP($A541,'UES Measure List Oct 2026'!$A$3:$AR$2210,H$1,FALSE)</f>
        <v>888.03</v>
      </c>
      <c r="I541">
        <f>VLOOKUP($A541,'UES Measure List Oct 2026'!$A$3:$AR$2210,I$1,FALSE)</f>
        <v>992</v>
      </c>
      <c r="J541">
        <f>VLOOKUP($A541,'UES Measure List Oct 2026'!$A$3:$AR$2210,J$1,FALSE)</f>
        <v>549</v>
      </c>
      <c r="K541">
        <f>VLOOKUP($A541,'UES Measure List Oct 2026'!$A$3:$AR$2210,K$1,FALSE)</f>
        <v>18</v>
      </c>
      <c r="L541" t="s">
        <v>5002</v>
      </c>
      <c r="M541">
        <f>INDEX('Results 2016$'!$B$3:$AT$352,MATCH(L541,'Results 2016$'!$A$3:$A$352,0),MATCH(K541,'Results 2016$'!$B$2:$AT$2,0))</f>
        <v>0.83126979629000475</v>
      </c>
    </row>
    <row r="542" spans="1:13" x14ac:dyDescent="0.25">
      <c r="A542" s="14" t="s">
        <v>2379</v>
      </c>
      <c r="B542" t="str">
        <f>VLOOKUP($A542,'UES Measure List Oct 2026'!$A$3:$AR$2210,B$1,FALSE)</f>
        <v>Heating Zone 3</v>
      </c>
      <c r="C542" t="str">
        <f>VLOOKUP($A542,'UES Measure List Oct 2026'!$A$3:$AR$2210,C$1,FALSE)</f>
        <v>All Cooling Zones</v>
      </c>
      <c r="D542" t="str">
        <f>VLOOKUP($A542,'UES Measure List Oct 2026'!$A$3:$AR$2210,D$1,FALSE)</f>
        <v>Residential</v>
      </c>
      <c r="E542" t="str">
        <f>VLOOKUP($A542,'UES Measure List Oct 2026'!$A$3:$AR$2210,E$1,FALSE)</f>
        <v>HVAC</v>
      </c>
      <c r="F542" t="str">
        <f>VLOOKUP($A542,'UES Measure List Oct 2026'!$A$3:$AR$2210,F$1,FALSE)</f>
        <v>HVAC System</v>
      </c>
      <c r="G542" t="str">
        <f>VLOOKUP($A542,'UES Measure List Oct 2026'!$A$3:$AR$2210,G$1,FALSE)</f>
        <v>Duct Sealing-Prescriptive</v>
      </c>
      <c r="H542">
        <f>VLOOKUP($A542,'UES Measure List Oct 2026'!$A$3:$AR$2210,H$1,FALSE)</f>
        <v>888.03</v>
      </c>
      <c r="I542">
        <f>VLOOKUP($A542,'UES Measure List Oct 2026'!$A$3:$AR$2210,I$1,FALSE)</f>
        <v>992</v>
      </c>
      <c r="J542">
        <f>VLOOKUP($A542,'UES Measure List Oct 2026'!$A$3:$AR$2210,J$1,FALSE)</f>
        <v>549</v>
      </c>
      <c r="K542">
        <f>VLOOKUP($A542,'UES Measure List Oct 2026'!$A$3:$AR$2210,K$1,FALSE)</f>
        <v>18</v>
      </c>
      <c r="L542" t="s">
        <v>5003</v>
      </c>
      <c r="M542">
        <f>INDEX('Results 2016$'!$B$3:$AT$352,MATCH(L542,'Results 2016$'!$A$3:$A$352,0),MATCH(K542,'Results 2016$'!$B$2:$AT$2,0))</f>
        <v>0.82912071300038781</v>
      </c>
    </row>
    <row r="543" spans="1:13" x14ac:dyDescent="0.25">
      <c r="A543" s="13" t="s">
        <v>2380</v>
      </c>
      <c r="B543" t="str">
        <f>VLOOKUP($A543,'UES Measure List Oct 2026'!$A$3:$AR$2210,B$1,FALSE)</f>
        <v>Heating Zone 1</v>
      </c>
      <c r="C543" t="str">
        <f>VLOOKUP($A543,'UES Measure List Oct 2026'!$A$3:$AR$2210,C$1,FALSE)</f>
        <v>All Cooling Zones</v>
      </c>
      <c r="D543" t="str">
        <f>VLOOKUP($A543,'UES Measure List Oct 2026'!$A$3:$AR$2210,D$1,FALSE)</f>
        <v>Residential</v>
      </c>
      <c r="E543" t="str">
        <f>VLOOKUP($A543,'UES Measure List Oct 2026'!$A$3:$AR$2210,E$1,FALSE)</f>
        <v>HVAC</v>
      </c>
      <c r="F543" t="str">
        <f>VLOOKUP($A543,'UES Measure List Oct 2026'!$A$3:$AR$2210,F$1,FALSE)</f>
        <v>HVAC System</v>
      </c>
      <c r="G543" t="str">
        <f>VLOOKUP($A543,'UES Measure List Oct 2026'!$A$3:$AR$2210,G$1,FALSE)</f>
        <v>Duct Sealing-Prescriptive</v>
      </c>
      <c r="H543">
        <f>VLOOKUP($A543,'UES Measure List Oct 2026'!$A$3:$AR$2210,H$1,FALSE)</f>
        <v>436</v>
      </c>
      <c r="I543">
        <f>VLOOKUP($A543,'UES Measure List Oct 2026'!$A$3:$AR$2210,I$1,FALSE)</f>
        <v>487</v>
      </c>
      <c r="J543">
        <f>VLOOKUP($A543,'UES Measure List Oct 2026'!$A$3:$AR$2210,J$1,FALSE)</f>
        <v>440</v>
      </c>
      <c r="K543">
        <f>VLOOKUP($A543,'UES Measure List Oct 2026'!$A$3:$AR$2210,K$1,FALSE)</f>
        <v>20</v>
      </c>
      <c r="L543" t="s">
        <v>5001</v>
      </c>
      <c r="M543">
        <f>INDEX('Results 2016$'!$B$3:$AT$352,MATCH(L543,'Results 2016$'!$A$3:$A$352,0),MATCH(K543,'Results 2016$'!$B$2:$AT$2,0))</f>
        <v>0.83810632178893563</v>
      </c>
    </row>
    <row r="544" spans="1:13" x14ac:dyDescent="0.25">
      <c r="A544" s="13" t="s">
        <v>2383</v>
      </c>
      <c r="B544" t="str">
        <f>VLOOKUP($A544,'UES Measure List Oct 2026'!$A$3:$AR$2210,B$1,FALSE)</f>
        <v>Heating Zone 2</v>
      </c>
      <c r="C544" t="str">
        <f>VLOOKUP($A544,'UES Measure List Oct 2026'!$A$3:$AR$2210,C$1,FALSE)</f>
        <v>All Cooling Zones</v>
      </c>
      <c r="D544" t="str">
        <f>VLOOKUP($A544,'UES Measure List Oct 2026'!$A$3:$AR$2210,D$1,FALSE)</f>
        <v>Residential</v>
      </c>
      <c r="E544" t="str">
        <f>VLOOKUP($A544,'UES Measure List Oct 2026'!$A$3:$AR$2210,E$1,FALSE)</f>
        <v>HVAC</v>
      </c>
      <c r="F544" t="str">
        <f>VLOOKUP($A544,'UES Measure List Oct 2026'!$A$3:$AR$2210,F$1,FALSE)</f>
        <v>HVAC System</v>
      </c>
      <c r="G544" t="str">
        <f>VLOOKUP($A544,'UES Measure List Oct 2026'!$A$3:$AR$2210,G$1,FALSE)</f>
        <v>Duct Sealing-Prescriptive</v>
      </c>
      <c r="H544">
        <f>VLOOKUP($A544,'UES Measure List Oct 2026'!$A$3:$AR$2210,H$1,FALSE)</f>
        <v>436</v>
      </c>
      <c r="I544">
        <f>VLOOKUP($A544,'UES Measure List Oct 2026'!$A$3:$AR$2210,I$1,FALSE)</f>
        <v>487</v>
      </c>
      <c r="J544">
        <f>VLOOKUP($A544,'UES Measure List Oct 2026'!$A$3:$AR$2210,J$1,FALSE)</f>
        <v>440</v>
      </c>
      <c r="K544">
        <f>VLOOKUP($A544,'UES Measure List Oct 2026'!$A$3:$AR$2210,K$1,FALSE)</f>
        <v>20</v>
      </c>
      <c r="L544" t="s">
        <v>5002</v>
      </c>
      <c r="M544">
        <f>INDEX('Results 2016$'!$B$3:$AT$352,MATCH(L544,'Results 2016$'!$A$3:$A$352,0),MATCH(K544,'Results 2016$'!$B$2:$AT$2,0))</f>
        <v>0.87203689934553297</v>
      </c>
    </row>
    <row r="545" spans="1:13" x14ac:dyDescent="0.25">
      <c r="A545" s="13" t="s">
        <v>2384</v>
      </c>
      <c r="B545" t="str">
        <f>VLOOKUP($A545,'UES Measure List Oct 2026'!$A$3:$AR$2210,B$1,FALSE)</f>
        <v>Heating Zone 3</v>
      </c>
      <c r="C545" t="str">
        <f>VLOOKUP($A545,'UES Measure List Oct 2026'!$A$3:$AR$2210,C$1,FALSE)</f>
        <v>All Cooling Zones</v>
      </c>
      <c r="D545" t="str">
        <f>VLOOKUP($A545,'UES Measure List Oct 2026'!$A$3:$AR$2210,D$1,FALSE)</f>
        <v>Residential</v>
      </c>
      <c r="E545" t="str">
        <f>VLOOKUP($A545,'UES Measure List Oct 2026'!$A$3:$AR$2210,E$1,FALSE)</f>
        <v>HVAC</v>
      </c>
      <c r="F545" t="str">
        <f>VLOOKUP($A545,'UES Measure List Oct 2026'!$A$3:$AR$2210,F$1,FALSE)</f>
        <v>HVAC System</v>
      </c>
      <c r="G545" t="str">
        <f>VLOOKUP($A545,'UES Measure List Oct 2026'!$A$3:$AR$2210,G$1,FALSE)</f>
        <v>Duct Sealing-Prescriptive</v>
      </c>
      <c r="H545">
        <f>VLOOKUP($A545,'UES Measure List Oct 2026'!$A$3:$AR$2210,H$1,FALSE)</f>
        <v>436</v>
      </c>
      <c r="I545">
        <f>VLOOKUP($A545,'UES Measure List Oct 2026'!$A$3:$AR$2210,I$1,FALSE)</f>
        <v>487</v>
      </c>
      <c r="J545">
        <f>VLOOKUP($A545,'UES Measure List Oct 2026'!$A$3:$AR$2210,J$1,FALSE)</f>
        <v>440</v>
      </c>
      <c r="K545">
        <f>VLOOKUP($A545,'UES Measure List Oct 2026'!$A$3:$AR$2210,K$1,FALSE)</f>
        <v>20</v>
      </c>
      <c r="L545" t="s">
        <v>5003</v>
      </c>
      <c r="M545">
        <f>INDEX('Results 2016$'!$B$3:$AT$352,MATCH(L545,'Results 2016$'!$A$3:$A$352,0),MATCH(K545,'Results 2016$'!$B$2:$AT$2,0))</f>
        <v>0.87009661835896768</v>
      </c>
    </row>
    <row r="546" spans="1:13" x14ac:dyDescent="0.25">
      <c r="A546" s="13" t="s">
        <v>2385</v>
      </c>
      <c r="B546" t="str">
        <f>VLOOKUP($A546,'UES Measure List Oct 2026'!$A$3:$AR$2210,B$1,FALSE)</f>
        <v>Heating Zone 3</v>
      </c>
      <c r="C546" t="str">
        <f>VLOOKUP($A546,'UES Measure List Oct 2026'!$A$3:$AR$2210,C$1,FALSE)</f>
        <v>All Cooling Zones</v>
      </c>
      <c r="D546" t="str">
        <f>VLOOKUP($A546,'UES Measure List Oct 2026'!$A$3:$AR$2210,D$1,FALSE)</f>
        <v>Residential</v>
      </c>
      <c r="E546" t="str">
        <f>VLOOKUP($A546,'UES Measure List Oct 2026'!$A$3:$AR$2210,E$1,FALSE)</f>
        <v>HVAC</v>
      </c>
      <c r="F546" t="str">
        <f>VLOOKUP($A546,'UES Measure List Oct 2026'!$A$3:$AR$2210,F$1,FALSE)</f>
        <v>HVAC System</v>
      </c>
      <c r="G546" t="str">
        <f>VLOOKUP($A546,'UES Measure List Oct 2026'!$A$3:$AR$2210,G$1,FALSE)</f>
        <v>Duct Sealing-Prescriptive</v>
      </c>
      <c r="H546">
        <f>VLOOKUP($A546,'UES Measure List Oct 2026'!$A$3:$AR$2210,H$1,FALSE)</f>
        <v>436</v>
      </c>
      <c r="I546">
        <f>VLOOKUP($A546,'UES Measure List Oct 2026'!$A$3:$AR$2210,I$1,FALSE)</f>
        <v>487</v>
      </c>
      <c r="J546">
        <f>VLOOKUP($A546,'UES Measure List Oct 2026'!$A$3:$AR$2210,J$1,FALSE)</f>
        <v>440</v>
      </c>
      <c r="K546">
        <f>VLOOKUP($A546,'UES Measure List Oct 2026'!$A$3:$AR$2210,K$1,FALSE)</f>
        <v>20</v>
      </c>
      <c r="L546" t="s">
        <v>5003</v>
      </c>
      <c r="M546">
        <f>INDEX('Results 2016$'!$B$3:$AT$352,MATCH(L546,'Results 2016$'!$A$3:$A$352,0),MATCH(K546,'Results 2016$'!$B$2:$AT$2,0))</f>
        <v>0.87009661835896768</v>
      </c>
    </row>
    <row r="547" spans="1:13" x14ac:dyDescent="0.25">
      <c r="A547" s="14" t="s">
        <v>2388</v>
      </c>
      <c r="B547" t="str">
        <f>VLOOKUP($A547,'UES Measure List Oct 2026'!$A$3:$AR$2210,B$1,FALSE)</f>
        <v>Heating Zone 1</v>
      </c>
      <c r="C547" t="str">
        <f>VLOOKUP($A547,'UES Measure List Oct 2026'!$A$3:$AR$2210,C$1,FALSE)</f>
        <v>All Cooling Zones</v>
      </c>
      <c r="D547" t="str">
        <f>VLOOKUP($A547,'UES Measure List Oct 2026'!$A$3:$AR$2210,D$1,FALSE)</f>
        <v>Residential</v>
      </c>
      <c r="E547" t="str">
        <f>VLOOKUP($A547,'UES Measure List Oct 2026'!$A$3:$AR$2210,E$1,FALSE)</f>
        <v>HVAC</v>
      </c>
      <c r="F547" t="str">
        <f>VLOOKUP($A547,'UES Measure List Oct 2026'!$A$3:$AR$2210,F$1,FALSE)</f>
        <v>HVAC System</v>
      </c>
      <c r="G547" t="str">
        <f>VLOOKUP($A547,'UES Measure List Oct 2026'!$A$3:$AR$2210,G$1,FALSE)</f>
        <v>Thermostats</v>
      </c>
      <c r="H547">
        <f>VLOOKUP($A547,'UES Measure List Oct 2026'!$A$3:$AR$2210,H$1,FALSE)</f>
        <v>356.44</v>
      </c>
      <c r="I547">
        <f>VLOOKUP($A547,'UES Measure List Oct 2026'!$A$3:$AR$2210,I$1,FALSE)</f>
        <v>398.37</v>
      </c>
      <c r="J547">
        <f>VLOOKUP($A547,'UES Measure List Oct 2026'!$A$3:$AR$2210,J$1,FALSE)</f>
        <v>222.03</v>
      </c>
      <c r="K547">
        <f>VLOOKUP($A547,'UES Measure List Oct 2026'!$A$3:$AR$2210,K$1,FALSE)</f>
        <v>7</v>
      </c>
      <c r="L547" t="s">
        <v>35</v>
      </c>
      <c r="M547">
        <f>INDEX('Results 2016$'!$B$3:$AT$352,MATCH(L547,'Results 2016$'!$A$3:$A$352,0),MATCH(K547,'Results 2016$'!$B$2:$AT$2,0))</f>
        <v>0.41259841351789894</v>
      </c>
    </row>
    <row r="548" spans="1:13" x14ac:dyDescent="0.25">
      <c r="A548" s="13" t="s">
        <v>2393</v>
      </c>
      <c r="B548" t="str">
        <f>VLOOKUP($A548,'UES Measure List Oct 2026'!$A$3:$AR$2210,B$1,FALSE)</f>
        <v>Heating Zone 1</v>
      </c>
      <c r="C548" t="str">
        <f>VLOOKUP($A548,'UES Measure List Oct 2026'!$A$3:$AR$2210,C$1,FALSE)</f>
        <v>All Cooling Zones</v>
      </c>
      <c r="D548" t="str">
        <f>VLOOKUP($A548,'UES Measure List Oct 2026'!$A$3:$AR$2210,D$1,FALSE)</f>
        <v>Residential</v>
      </c>
      <c r="E548" t="str">
        <f>VLOOKUP($A548,'UES Measure List Oct 2026'!$A$3:$AR$2210,E$1,FALSE)</f>
        <v>HVAC</v>
      </c>
      <c r="F548" t="str">
        <f>VLOOKUP($A548,'UES Measure List Oct 2026'!$A$3:$AR$2210,F$1,FALSE)</f>
        <v>HVAC System</v>
      </c>
      <c r="G548" t="str">
        <f>VLOOKUP($A548,'UES Measure List Oct 2026'!$A$3:$AR$2210,G$1,FALSE)</f>
        <v>Thermostats</v>
      </c>
      <c r="H548">
        <f>VLOOKUP($A548,'UES Measure List Oct 2026'!$A$3:$AR$2210,H$1,FALSE)</f>
        <v>173.67</v>
      </c>
      <c r="I548">
        <f>VLOOKUP($A548,'UES Measure List Oct 2026'!$A$3:$AR$2210,I$1,FALSE)</f>
        <v>194.09</v>
      </c>
      <c r="J548">
        <f>VLOOKUP($A548,'UES Measure List Oct 2026'!$A$3:$AR$2210,J$1,FALSE)</f>
        <v>222.03</v>
      </c>
      <c r="K548">
        <f>VLOOKUP($A548,'UES Measure List Oct 2026'!$A$3:$AR$2210,K$1,FALSE)</f>
        <v>7</v>
      </c>
      <c r="L548" t="s">
        <v>35</v>
      </c>
      <c r="M548">
        <f>INDEX('Results 2016$'!$B$3:$AT$352,MATCH(L548,'Results 2016$'!$A$3:$A$352,0),MATCH(K548,'Results 2016$'!$B$2:$AT$2,0))</f>
        <v>0.41259841351789894</v>
      </c>
    </row>
    <row r="549" spans="1:13" x14ac:dyDescent="0.25">
      <c r="A549" s="13" t="s">
        <v>2396</v>
      </c>
      <c r="B549" t="str">
        <f>VLOOKUP($A549,'UES Measure List Oct 2026'!$A$3:$AR$2210,B$1,FALSE)</f>
        <v>Heating Zone 2</v>
      </c>
      <c r="C549" t="str">
        <f>VLOOKUP($A549,'UES Measure List Oct 2026'!$A$3:$AR$2210,C$1,FALSE)</f>
        <v>All Cooling Zones</v>
      </c>
      <c r="D549" t="str">
        <f>VLOOKUP($A549,'UES Measure List Oct 2026'!$A$3:$AR$2210,D$1,FALSE)</f>
        <v>Residential</v>
      </c>
      <c r="E549" t="str">
        <f>VLOOKUP($A549,'UES Measure List Oct 2026'!$A$3:$AR$2210,E$1,FALSE)</f>
        <v>HVAC</v>
      </c>
      <c r="F549" t="str">
        <f>VLOOKUP($A549,'UES Measure List Oct 2026'!$A$3:$AR$2210,F$1,FALSE)</f>
        <v>HVAC System</v>
      </c>
      <c r="G549" t="str">
        <f>VLOOKUP($A549,'UES Measure List Oct 2026'!$A$3:$AR$2210,G$1,FALSE)</f>
        <v>Thermostats</v>
      </c>
      <c r="H549">
        <f>VLOOKUP($A549,'UES Measure List Oct 2026'!$A$3:$AR$2210,H$1,FALSE)</f>
        <v>374.42</v>
      </c>
      <c r="I549">
        <f>VLOOKUP($A549,'UES Measure List Oct 2026'!$A$3:$AR$2210,I$1,FALSE)</f>
        <v>418.46</v>
      </c>
      <c r="J549">
        <f>VLOOKUP($A549,'UES Measure List Oct 2026'!$A$3:$AR$2210,J$1,FALSE)</f>
        <v>222.03</v>
      </c>
      <c r="K549">
        <f>VLOOKUP($A549,'UES Measure List Oct 2026'!$A$3:$AR$2210,K$1,FALSE)</f>
        <v>7</v>
      </c>
      <c r="L549" t="s">
        <v>35</v>
      </c>
      <c r="M549">
        <f>INDEX('Results 2016$'!$B$3:$AT$352,MATCH(L549,'Results 2016$'!$A$3:$A$352,0),MATCH(K549,'Results 2016$'!$B$2:$AT$2,0))</f>
        <v>0.41259841351789894</v>
      </c>
    </row>
    <row r="550" spans="1:13" x14ac:dyDescent="0.25">
      <c r="A550" s="13" t="s">
        <v>2397</v>
      </c>
      <c r="B550" t="str">
        <f>VLOOKUP($A550,'UES Measure List Oct 2026'!$A$3:$AR$2210,B$1,FALSE)</f>
        <v>Heating Zone 2</v>
      </c>
      <c r="C550" t="str">
        <f>VLOOKUP($A550,'UES Measure List Oct 2026'!$A$3:$AR$2210,C$1,FALSE)</f>
        <v>All Cooling Zones</v>
      </c>
      <c r="D550" t="str">
        <f>VLOOKUP($A550,'UES Measure List Oct 2026'!$A$3:$AR$2210,D$1,FALSE)</f>
        <v>Residential</v>
      </c>
      <c r="E550" t="str">
        <f>VLOOKUP($A550,'UES Measure List Oct 2026'!$A$3:$AR$2210,E$1,FALSE)</f>
        <v>HVAC</v>
      </c>
      <c r="F550" t="str">
        <f>VLOOKUP($A550,'UES Measure List Oct 2026'!$A$3:$AR$2210,F$1,FALSE)</f>
        <v>HVAC System</v>
      </c>
      <c r="G550" t="str">
        <f>VLOOKUP($A550,'UES Measure List Oct 2026'!$A$3:$AR$2210,G$1,FALSE)</f>
        <v>Thermostats</v>
      </c>
      <c r="H550">
        <f>VLOOKUP($A550,'UES Measure List Oct 2026'!$A$3:$AR$2210,H$1,FALSE)</f>
        <v>195.36</v>
      </c>
      <c r="I550">
        <f>VLOOKUP($A550,'UES Measure List Oct 2026'!$A$3:$AR$2210,I$1,FALSE)</f>
        <v>218.34</v>
      </c>
      <c r="J550">
        <f>VLOOKUP($A550,'UES Measure List Oct 2026'!$A$3:$AR$2210,J$1,FALSE)</f>
        <v>222.03</v>
      </c>
      <c r="K550">
        <f>VLOOKUP($A550,'UES Measure List Oct 2026'!$A$3:$AR$2210,K$1,FALSE)</f>
        <v>7</v>
      </c>
      <c r="L550" t="s">
        <v>35</v>
      </c>
      <c r="M550">
        <f>INDEX('Results 2016$'!$B$3:$AT$352,MATCH(L550,'Results 2016$'!$A$3:$A$352,0),MATCH(K550,'Results 2016$'!$B$2:$AT$2,0))</f>
        <v>0.41259841351789894</v>
      </c>
    </row>
    <row r="551" spans="1:13" x14ac:dyDescent="0.25">
      <c r="A551" s="13" t="s">
        <v>2398</v>
      </c>
      <c r="B551" t="str">
        <f>VLOOKUP($A551,'UES Measure List Oct 2026'!$A$3:$AR$2210,B$1,FALSE)</f>
        <v>Heating Zone 3</v>
      </c>
      <c r="C551" t="str">
        <f>VLOOKUP($A551,'UES Measure List Oct 2026'!$A$3:$AR$2210,C$1,FALSE)</f>
        <v>All Cooling Zones</v>
      </c>
      <c r="D551" t="str">
        <f>VLOOKUP($A551,'UES Measure List Oct 2026'!$A$3:$AR$2210,D$1,FALSE)</f>
        <v>Residential</v>
      </c>
      <c r="E551" t="str">
        <f>VLOOKUP($A551,'UES Measure List Oct 2026'!$A$3:$AR$2210,E$1,FALSE)</f>
        <v>HVAC</v>
      </c>
      <c r="F551" t="str">
        <f>VLOOKUP($A551,'UES Measure List Oct 2026'!$A$3:$AR$2210,F$1,FALSE)</f>
        <v>HVAC System</v>
      </c>
      <c r="G551" t="str">
        <f>VLOOKUP($A551,'UES Measure List Oct 2026'!$A$3:$AR$2210,G$1,FALSE)</f>
        <v>Thermostats</v>
      </c>
      <c r="H551">
        <f>VLOOKUP($A551,'UES Measure List Oct 2026'!$A$3:$AR$2210,H$1,FALSE)</f>
        <v>302.31</v>
      </c>
      <c r="I551">
        <f>VLOOKUP($A551,'UES Measure List Oct 2026'!$A$3:$AR$2210,I$1,FALSE)</f>
        <v>337.87</v>
      </c>
      <c r="J551">
        <f>VLOOKUP($A551,'UES Measure List Oct 2026'!$A$3:$AR$2210,J$1,FALSE)</f>
        <v>222.03</v>
      </c>
      <c r="K551">
        <f>VLOOKUP($A551,'UES Measure List Oct 2026'!$A$3:$AR$2210,K$1,FALSE)</f>
        <v>7</v>
      </c>
      <c r="L551" t="s">
        <v>35</v>
      </c>
      <c r="M551">
        <f>INDEX('Results 2016$'!$B$3:$AT$352,MATCH(L551,'Results 2016$'!$A$3:$A$352,0),MATCH(K551,'Results 2016$'!$B$2:$AT$2,0))</f>
        <v>0.41259841351789894</v>
      </c>
    </row>
    <row r="552" spans="1:13" x14ac:dyDescent="0.25">
      <c r="A552" s="13" t="s">
        <v>2399</v>
      </c>
      <c r="B552" t="str">
        <f>VLOOKUP($A552,'UES Measure List Oct 2026'!$A$3:$AR$2210,B$1,FALSE)</f>
        <v>Heating Zone 3</v>
      </c>
      <c r="C552" t="str">
        <f>VLOOKUP($A552,'UES Measure List Oct 2026'!$A$3:$AR$2210,C$1,FALSE)</f>
        <v>All Cooling Zones</v>
      </c>
      <c r="D552" t="str">
        <f>VLOOKUP($A552,'UES Measure List Oct 2026'!$A$3:$AR$2210,D$1,FALSE)</f>
        <v>Residential</v>
      </c>
      <c r="E552" t="str">
        <f>VLOOKUP($A552,'UES Measure List Oct 2026'!$A$3:$AR$2210,E$1,FALSE)</f>
        <v>HVAC</v>
      </c>
      <c r="F552" t="str">
        <f>VLOOKUP($A552,'UES Measure List Oct 2026'!$A$3:$AR$2210,F$1,FALSE)</f>
        <v>HVAC System</v>
      </c>
      <c r="G552" t="str">
        <f>VLOOKUP($A552,'UES Measure List Oct 2026'!$A$3:$AR$2210,G$1,FALSE)</f>
        <v>Thermostats</v>
      </c>
      <c r="H552">
        <f>VLOOKUP($A552,'UES Measure List Oct 2026'!$A$3:$AR$2210,H$1,FALSE)</f>
        <v>183.41</v>
      </c>
      <c r="I552">
        <f>VLOOKUP($A552,'UES Measure List Oct 2026'!$A$3:$AR$2210,I$1,FALSE)</f>
        <v>204.98</v>
      </c>
      <c r="J552">
        <f>VLOOKUP($A552,'UES Measure List Oct 2026'!$A$3:$AR$2210,J$1,FALSE)</f>
        <v>222.03</v>
      </c>
      <c r="K552">
        <f>VLOOKUP($A552,'UES Measure List Oct 2026'!$A$3:$AR$2210,K$1,FALSE)</f>
        <v>7</v>
      </c>
      <c r="L552" t="s">
        <v>35</v>
      </c>
      <c r="M552">
        <f>INDEX('Results 2016$'!$B$3:$AT$352,MATCH(L552,'Results 2016$'!$A$3:$A$352,0),MATCH(K552,'Results 2016$'!$B$2:$AT$2,0))</f>
        <v>0.41259841351789894</v>
      </c>
    </row>
    <row r="553" spans="1:13" x14ac:dyDescent="0.25">
      <c r="A553" s="13" t="s">
        <v>2400</v>
      </c>
      <c r="B553" t="str">
        <f>VLOOKUP($A553,'UES Measure List Oct 2026'!$A$3:$AR$2210,B$1,FALSE)</f>
        <v>Heating Zone 1</v>
      </c>
      <c r="C553" t="str">
        <f>VLOOKUP($A553,'UES Measure List Oct 2026'!$A$3:$AR$2210,C$1,FALSE)</f>
        <v>All Cooling Zones</v>
      </c>
      <c r="D553" t="str">
        <f>VLOOKUP($A553,'UES Measure List Oct 2026'!$A$3:$AR$2210,D$1,FALSE)</f>
        <v>Residential</v>
      </c>
      <c r="E553" t="str">
        <f>VLOOKUP($A553,'UES Measure List Oct 2026'!$A$3:$AR$2210,E$1,FALSE)</f>
        <v>HVAC</v>
      </c>
      <c r="F553" t="str">
        <f>VLOOKUP($A553,'UES Measure List Oct 2026'!$A$3:$AR$2210,F$1,FALSE)</f>
        <v>HVAC System</v>
      </c>
      <c r="G553" t="str">
        <f>VLOOKUP($A553,'UES Measure List Oct 2026'!$A$3:$AR$2210,G$1,FALSE)</f>
        <v>Duct Insulation</v>
      </c>
      <c r="H553">
        <f>VLOOKUP($A553,'UES Measure List Oct 2026'!$A$3:$AR$2210,H$1,FALSE)</f>
        <v>3.5285611619427568</v>
      </c>
      <c r="I553">
        <f>VLOOKUP($A553,'UES Measure List Oct 2026'!$A$3:$AR$2210,I$1,FALSE)</f>
        <v>3.9193265815235314</v>
      </c>
      <c r="J553">
        <f>VLOOKUP($A553,'UES Measure List Oct 2026'!$A$3:$AR$2210,J$1,FALSE)</f>
        <v>3.08</v>
      </c>
      <c r="K553">
        <f>VLOOKUP($A553,'UES Measure List Oct 2026'!$A$3:$AR$2210,K$1,FALSE)</f>
        <v>15</v>
      </c>
      <c r="L553" t="s">
        <v>5001</v>
      </c>
      <c r="M553">
        <f>INDEX('Results 2016$'!$B$3:$AT$352,MATCH(L553,'Results 2016$'!$A$3:$A$352,0),MATCH(K553,'Results 2016$'!$B$2:$AT$2,0))</f>
        <v>0.70469552077884756</v>
      </c>
    </row>
    <row r="554" spans="1:13" x14ac:dyDescent="0.25">
      <c r="A554" s="13" t="s">
        <v>2404</v>
      </c>
      <c r="B554" t="str">
        <f>VLOOKUP($A554,'UES Measure List Oct 2026'!$A$3:$AR$2210,B$1,FALSE)</f>
        <v>Heating Zone 2</v>
      </c>
      <c r="C554" t="str">
        <f>VLOOKUP($A554,'UES Measure List Oct 2026'!$A$3:$AR$2210,C$1,FALSE)</f>
        <v>All Cooling Zones</v>
      </c>
      <c r="D554" t="str">
        <f>VLOOKUP($A554,'UES Measure List Oct 2026'!$A$3:$AR$2210,D$1,FALSE)</f>
        <v>Residential</v>
      </c>
      <c r="E554" t="str">
        <f>VLOOKUP($A554,'UES Measure List Oct 2026'!$A$3:$AR$2210,E$1,FALSE)</f>
        <v>HVAC</v>
      </c>
      <c r="F554" t="str">
        <f>VLOOKUP($A554,'UES Measure List Oct 2026'!$A$3:$AR$2210,F$1,FALSE)</f>
        <v>HVAC System</v>
      </c>
      <c r="G554" t="str">
        <f>VLOOKUP($A554,'UES Measure List Oct 2026'!$A$3:$AR$2210,G$1,FALSE)</f>
        <v>Duct Insulation</v>
      </c>
      <c r="H554">
        <f>VLOOKUP($A554,'UES Measure List Oct 2026'!$A$3:$AR$2210,H$1,FALSE)</f>
        <v>2.4617366976223281</v>
      </c>
      <c r="I554">
        <f>VLOOKUP($A554,'UES Measure List Oct 2026'!$A$3:$AR$2210,I$1,FALSE)</f>
        <v>2.7328657885528878</v>
      </c>
      <c r="J554">
        <f>VLOOKUP($A554,'UES Measure List Oct 2026'!$A$3:$AR$2210,J$1,FALSE)</f>
        <v>3.08</v>
      </c>
      <c r="K554">
        <f>VLOOKUP($A554,'UES Measure List Oct 2026'!$A$3:$AR$2210,K$1,FALSE)</f>
        <v>15</v>
      </c>
      <c r="L554" t="s">
        <v>5002</v>
      </c>
      <c r="M554">
        <f>INDEX('Results 2016$'!$B$3:$AT$352,MATCH(L554,'Results 2016$'!$A$3:$A$352,0),MATCH(K554,'Results 2016$'!$B$2:$AT$2,0))</f>
        <v>0.73212920121154179</v>
      </c>
    </row>
    <row r="555" spans="1:13" x14ac:dyDescent="0.25">
      <c r="A555" s="13" t="s">
        <v>2405</v>
      </c>
      <c r="B555" t="str">
        <f>VLOOKUP($A555,'UES Measure List Oct 2026'!$A$3:$AR$2210,B$1,FALSE)</f>
        <v>Heating Zone 3</v>
      </c>
      <c r="C555" t="str">
        <f>VLOOKUP($A555,'UES Measure List Oct 2026'!$A$3:$AR$2210,C$1,FALSE)</f>
        <v>All Cooling Zones</v>
      </c>
      <c r="D555" t="str">
        <f>VLOOKUP($A555,'UES Measure List Oct 2026'!$A$3:$AR$2210,D$1,FALSE)</f>
        <v>Residential</v>
      </c>
      <c r="E555" t="str">
        <f>VLOOKUP($A555,'UES Measure List Oct 2026'!$A$3:$AR$2210,E$1,FALSE)</f>
        <v>HVAC</v>
      </c>
      <c r="F555" t="str">
        <f>VLOOKUP($A555,'UES Measure List Oct 2026'!$A$3:$AR$2210,F$1,FALSE)</f>
        <v>HVAC System</v>
      </c>
      <c r="G555" t="str">
        <f>VLOOKUP($A555,'UES Measure List Oct 2026'!$A$3:$AR$2210,G$1,FALSE)</f>
        <v>Duct Insulation</v>
      </c>
      <c r="H555">
        <f>VLOOKUP($A555,'UES Measure List Oct 2026'!$A$3:$AR$2210,H$1,FALSE)</f>
        <v>2.4617366976223281</v>
      </c>
      <c r="I555">
        <f>VLOOKUP($A555,'UES Measure List Oct 2026'!$A$3:$AR$2210,I$1,FALSE)</f>
        <v>2.7328657885528878</v>
      </c>
      <c r="J555">
        <f>VLOOKUP($A555,'UES Measure List Oct 2026'!$A$3:$AR$2210,J$1,FALSE)</f>
        <v>3.08</v>
      </c>
      <c r="K555">
        <f>VLOOKUP($A555,'UES Measure List Oct 2026'!$A$3:$AR$2210,K$1,FALSE)</f>
        <v>15</v>
      </c>
      <c r="L555" t="s">
        <v>5003</v>
      </c>
      <c r="M555">
        <f>INDEX('Results 2016$'!$B$3:$AT$352,MATCH(L555,'Results 2016$'!$A$3:$A$352,0),MATCH(K555,'Results 2016$'!$B$2:$AT$2,0))</f>
        <v>0.73138885730568703</v>
      </c>
    </row>
    <row r="556" spans="1:13" x14ac:dyDescent="0.25">
      <c r="A556" s="13" t="s">
        <v>2406</v>
      </c>
      <c r="B556" t="str">
        <f>VLOOKUP($A556,'UES Measure List Oct 2026'!$A$3:$AR$2210,B$1,FALSE)</f>
        <v>Heating Zone 1</v>
      </c>
      <c r="C556" t="str">
        <f>VLOOKUP($A556,'UES Measure List Oct 2026'!$A$3:$AR$2210,C$1,FALSE)</f>
        <v>All Cooling Zones</v>
      </c>
      <c r="D556" t="str">
        <f>VLOOKUP($A556,'UES Measure List Oct 2026'!$A$3:$AR$2210,D$1,FALSE)</f>
        <v>Residential</v>
      </c>
      <c r="E556" t="str">
        <f>VLOOKUP($A556,'UES Measure List Oct 2026'!$A$3:$AR$2210,E$1,FALSE)</f>
        <v>HVAC</v>
      </c>
      <c r="F556" t="str">
        <f>VLOOKUP($A556,'UES Measure List Oct 2026'!$A$3:$AR$2210,F$1,FALSE)</f>
        <v>HVAC System</v>
      </c>
      <c r="G556" t="str">
        <f>VLOOKUP($A556,'UES Measure List Oct 2026'!$A$3:$AR$2210,G$1,FALSE)</f>
        <v>Duct Sealing-Prescriptive</v>
      </c>
      <c r="H556">
        <f>VLOOKUP($A556,'UES Measure List Oct 2026'!$A$3:$AR$2210,H$1,FALSE)</f>
        <v>888.03405320000002</v>
      </c>
      <c r="I556">
        <f>VLOOKUP($A556,'UES Measure List Oct 2026'!$A$3:$AR$2210,I$1,FALSE)</f>
        <v>992</v>
      </c>
      <c r="J556">
        <f>VLOOKUP($A556,'UES Measure List Oct 2026'!$A$3:$AR$2210,J$1,FALSE)</f>
        <v>549</v>
      </c>
      <c r="K556">
        <f>VLOOKUP($A556,'UES Measure List Oct 2026'!$A$3:$AR$2210,K$1,FALSE)</f>
        <v>18</v>
      </c>
      <c r="L556" t="s">
        <v>5001</v>
      </c>
      <c r="M556">
        <f>INDEX('Results 2016$'!$B$3:$AT$352,MATCH(L556,'Results 2016$'!$A$3:$A$352,0),MATCH(K556,'Results 2016$'!$B$2:$AT$2,0))</f>
        <v>0.7996863054904757</v>
      </c>
    </row>
    <row r="557" spans="1:13" x14ac:dyDescent="0.25">
      <c r="A557" s="14" t="s">
        <v>2408</v>
      </c>
      <c r="B557" t="str">
        <f>VLOOKUP($A557,'UES Measure List Oct 2026'!$A$3:$AR$2210,B$1,FALSE)</f>
        <v>Heating Zone 1</v>
      </c>
      <c r="C557" t="str">
        <f>VLOOKUP($A557,'UES Measure List Oct 2026'!$A$3:$AR$2210,C$1,FALSE)</f>
        <v>All Cooling Zones</v>
      </c>
      <c r="D557" t="str">
        <f>VLOOKUP($A557,'UES Measure List Oct 2026'!$A$3:$AR$2210,D$1,FALSE)</f>
        <v>Residential</v>
      </c>
      <c r="E557" t="str">
        <f>VLOOKUP($A557,'UES Measure List Oct 2026'!$A$3:$AR$2210,E$1,FALSE)</f>
        <v>HVAC</v>
      </c>
      <c r="F557" t="str">
        <f>VLOOKUP($A557,'UES Measure List Oct 2026'!$A$3:$AR$2210,F$1,FALSE)</f>
        <v>HVAC System</v>
      </c>
      <c r="G557" t="str">
        <f>VLOOKUP($A557,'UES Measure List Oct 2026'!$A$3:$AR$2210,G$1,FALSE)</f>
        <v>Duct Sealing-Prescriptive</v>
      </c>
      <c r="H557">
        <f>VLOOKUP($A557,'UES Measure List Oct 2026'!$A$3:$AR$2210,H$1,FALSE)</f>
        <v>436</v>
      </c>
      <c r="I557">
        <f>VLOOKUP($A557,'UES Measure List Oct 2026'!$A$3:$AR$2210,I$1,FALSE)</f>
        <v>487</v>
      </c>
      <c r="J557">
        <f>VLOOKUP($A557,'UES Measure List Oct 2026'!$A$3:$AR$2210,J$1,FALSE)</f>
        <v>440</v>
      </c>
      <c r="K557">
        <f>VLOOKUP($A557,'UES Measure List Oct 2026'!$A$3:$AR$2210,K$1,FALSE)</f>
        <v>20</v>
      </c>
      <c r="L557" t="s">
        <v>5001</v>
      </c>
      <c r="M557">
        <f>INDEX('Results 2016$'!$B$3:$AT$352,MATCH(L557,'Results 2016$'!$A$3:$A$352,0),MATCH(K557,'Results 2016$'!$B$2:$AT$2,0))</f>
        <v>0.83810632178893563</v>
      </c>
    </row>
    <row r="558" spans="1:13" x14ac:dyDescent="0.25">
      <c r="A558" s="13" t="s">
        <v>2409</v>
      </c>
      <c r="B558" t="str">
        <f>VLOOKUP($A558,'UES Measure List Oct 2026'!$A$3:$AR$2210,B$1,FALSE)</f>
        <v>Heating Zone 2</v>
      </c>
      <c r="C558" t="str">
        <f>VLOOKUP($A558,'UES Measure List Oct 2026'!$A$3:$AR$2210,C$1,FALSE)</f>
        <v>All Cooling Zones</v>
      </c>
      <c r="D558" t="str">
        <f>VLOOKUP($A558,'UES Measure List Oct 2026'!$A$3:$AR$2210,D$1,FALSE)</f>
        <v>Residential</v>
      </c>
      <c r="E558" t="str">
        <f>VLOOKUP($A558,'UES Measure List Oct 2026'!$A$3:$AR$2210,E$1,FALSE)</f>
        <v>HVAC</v>
      </c>
      <c r="F558" t="str">
        <f>VLOOKUP($A558,'UES Measure List Oct 2026'!$A$3:$AR$2210,F$1,FALSE)</f>
        <v>HVAC System</v>
      </c>
      <c r="G558" t="str">
        <f>VLOOKUP($A558,'UES Measure List Oct 2026'!$A$3:$AR$2210,G$1,FALSE)</f>
        <v>Duct Sealing-Prescriptive</v>
      </c>
      <c r="H558">
        <f>VLOOKUP($A558,'UES Measure List Oct 2026'!$A$3:$AR$2210,H$1,FALSE)</f>
        <v>888.03</v>
      </c>
      <c r="I558">
        <f>VLOOKUP($A558,'UES Measure List Oct 2026'!$A$3:$AR$2210,I$1,FALSE)</f>
        <v>992</v>
      </c>
      <c r="J558">
        <f>VLOOKUP($A558,'UES Measure List Oct 2026'!$A$3:$AR$2210,J$1,FALSE)</f>
        <v>549</v>
      </c>
      <c r="K558">
        <f>VLOOKUP($A558,'UES Measure List Oct 2026'!$A$3:$AR$2210,K$1,FALSE)</f>
        <v>18</v>
      </c>
      <c r="L558" t="s">
        <v>5002</v>
      </c>
      <c r="M558">
        <f>INDEX('Results 2016$'!$B$3:$AT$352,MATCH(L558,'Results 2016$'!$A$3:$A$352,0),MATCH(K558,'Results 2016$'!$B$2:$AT$2,0))</f>
        <v>0.83126979629000475</v>
      </c>
    </row>
    <row r="559" spans="1:13" x14ac:dyDescent="0.25">
      <c r="A559" s="14" t="s">
        <v>2410</v>
      </c>
      <c r="B559" t="str">
        <f>VLOOKUP($A559,'UES Measure List Oct 2026'!$A$3:$AR$2210,B$1,FALSE)</f>
        <v>Heating Zone 2</v>
      </c>
      <c r="C559" t="str">
        <f>VLOOKUP($A559,'UES Measure List Oct 2026'!$A$3:$AR$2210,C$1,FALSE)</f>
        <v>All Cooling Zones</v>
      </c>
      <c r="D559" t="str">
        <f>VLOOKUP($A559,'UES Measure List Oct 2026'!$A$3:$AR$2210,D$1,FALSE)</f>
        <v>Residential</v>
      </c>
      <c r="E559" t="str">
        <f>VLOOKUP($A559,'UES Measure List Oct 2026'!$A$3:$AR$2210,E$1,FALSE)</f>
        <v>HVAC</v>
      </c>
      <c r="F559" t="str">
        <f>VLOOKUP($A559,'UES Measure List Oct 2026'!$A$3:$AR$2210,F$1,FALSE)</f>
        <v>HVAC System</v>
      </c>
      <c r="G559" t="str">
        <f>VLOOKUP($A559,'UES Measure List Oct 2026'!$A$3:$AR$2210,G$1,FALSE)</f>
        <v>Duct Sealing-Prescriptive</v>
      </c>
      <c r="H559">
        <f>VLOOKUP($A559,'UES Measure List Oct 2026'!$A$3:$AR$2210,H$1,FALSE)</f>
        <v>436</v>
      </c>
      <c r="I559">
        <f>VLOOKUP($A559,'UES Measure List Oct 2026'!$A$3:$AR$2210,I$1,FALSE)</f>
        <v>487</v>
      </c>
      <c r="J559">
        <f>VLOOKUP($A559,'UES Measure List Oct 2026'!$A$3:$AR$2210,J$1,FALSE)</f>
        <v>440</v>
      </c>
      <c r="K559">
        <f>VLOOKUP($A559,'UES Measure List Oct 2026'!$A$3:$AR$2210,K$1,FALSE)</f>
        <v>20</v>
      </c>
      <c r="L559" t="s">
        <v>5002</v>
      </c>
      <c r="M559">
        <f>INDEX('Results 2016$'!$B$3:$AT$352,MATCH(L559,'Results 2016$'!$A$3:$A$352,0),MATCH(K559,'Results 2016$'!$B$2:$AT$2,0))</f>
        <v>0.87203689934553297</v>
      </c>
    </row>
    <row r="560" spans="1:13" x14ac:dyDescent="0.25">
      <c r="A560" s="13" t="s">
        <v>2411</v>
      </c>
      <c r="B560" t="str">
        <f>VLOOKUP($A560,'UES Measure List Oct 2026'!$A$3:$AR$2210,B$1,FALSE)</f>
        <v>Heating Zone 3</v>
      </c>
      <c r="C560" t="str">
        <f>VLOOKUP($A560,'UES Measure List Oct 2026'!$A$3:$AR$2210,C$1,FALSE)</f>
        <v>All Cooling Zones</v>
      </c>
      <c r="D560" t="str">
        <f>VLOOKUP($A560,'UES Measure List Oct 2026'!$A$3:$AR$2210,D$1,FALSE)</f>
        <v>Residential</v>
      </c>
      <c r="E560" t="str">
        <f>VLOOKUP($A560,'UES Measure List Oct 2026'!$A$3:$AR$2210,E$1,FALSE)</f>
        <v>HVAC</v>
      </c>
      <c r="F560" t="str">
        <f>VLOOKUP($A560,'UES Measure List Oct 2026'!$A$3:$AR$2210,F$1,FALSE)</f>
        <v>HVAC System</v>
      </c>
      <c r="G560" t="str">
        <f>VLOOKUP($A560,'UES Measure List Oct 2026'!$A$3:$AR$2210,G$1,FALSE)</f>
        <v>Duct Sealing-Prescriptive</v>
      </c>
      <c r="H560">
        <f>VLOOKUP($A560,'UES Measure List Oct 2026'!$A$3:$AR$2210,H$1,FALSE)</f>
        <v>888.03</v>
      </c>
      <c r="I560">
        <f>VLOOKUP($A560,'UES Measure List Oct 2026'!$A$3:$AR$2210,I$1,FALSE)</f>
        <v>992</v>
      </c>
      <c r="J560">
        <f>VLOOKUP($A560,'UES Measure List Oct 2026'!$A$3:$AR$2210,J$1,FALSE)</f>
        <v>549</v>
      </c>
      <c r="K560">
        <f>VLOOKUP($A560,'UES Measure List Oct 2026'!$A$3:$AR$2210,K$1,FALSE)</f>
        <v>18</v>
      </c>
      <c r="L560" t="s">
        <v>5003</v>
      </c>
      <c r="M560">
        <f>INDEX('Results 2016$'!$B$3:$AT$352,MATCH(L560,'Results 2016$'!$A$3:$A$352,0),MATCH(K560,'Results 2016$'!$B$2:$AT$2,0))</f>
        <v>0.82912071300038781</v>
      </c>
    </row>
    <row r="561" spans="1:13" x14ac:dyDescent="0.25">
      <c r="A561" s="14" t="s">
        <v>2412</v>
      </c>
      <c r="B561" t="str">
        <f>VLOOKUP($A561,'UES Measure List Oct 2026'!$A$3:$AR$2210,B$1,FALSE)</f>
        <v>Heating Zone 1</v>
      </c>
      <c r="C561" t="str">
        <f>VLOOKUP($A561,'UES Measure List Oct 2026'!$A$3:$AR$2210,C$1,FALSE)</f>
        <v>All Cooling Zones</v>
      </c>
      <c r="D561" t="str">
        <f>VLOOKUP($A561,'UES Measure List Oct 2026'!$A$3:$AR$2210,D$1,FALSE)</f>
        <v>Residential</v>
      </c>
      <c r="E561" t="str">
        <f>VLOOKUP($A561,'UES Measure List Oct 2026'!$A$3:$AR$2210,E$1,FALSE)</f>
        <v>HVAC</v>
      </c>
      <c r="F561" t="str">
        <f>VLOOKUP($A561,'UES Measure List Oct 2026'!$A$3:$AR$2210,F$1,FALSE)</f>
        <v>HVAC System</v>
      </c>
      <c r="G561" t="str">
        <f>VLOOKUP($A561,'UES Measure List Oct 2026'!$A$3:$AR$2210,G$1,FALSE)</f>
        <v>Air-Source Heat Pumps</v>
      </c>
      <c r="H561">
        <f>VLOOKUP($A561,'UES Measure List Oct 2026'!$A$3:$AR$2210,H$1,FALSE)</f>
        <v>3192.1028966125323</v>
      </c>
      <c r="I561">
        <f>VLOOKUP($A561,'UES Measure List Oct 2026'!$A$3:$AR$2210,I$1,FALSE)</f>
        <v>3553.9685586031296</v>
      </c>
      <c r="J561">
        <f>VLOOKUP($A561,'UES Measure List Oct 2026'!$A$3:$AR$2210,J$1,FALSE)</f>
        <v>10785.903952153454</v>
      </c>
      <c r="K561">
        <f>VLOOKUP($A561,'UES Measure List Oct 2026'!$A$3:$AR$2210,K$1,FALSE)</f>
        <v>18</v>
      </c>
      <c r="L561" t="s">
        <v>4993</v>
      </c>
      <c r="M561">
        <f>INDEX('Results 2016$'!$B$3:$AT$352,MATCH(L561,'Results 2016$'!$A$3:$A$352,0),MATCH(K561,'Results 2016$'!$B$2:$AT$2,0))</f>
        <v>0.79228261170518444</v>
      </c>
    </row>
    <row r="562" spans="1:13" x14ac:dyDescent="0.25">
      <c r="A562" s="13" t="s">
        <v>2419</v>
      </c>
      <c r="B562" t="str">
        <f>VLOOKUP($A562,'UES Measure List Oct 2026'!$A$3:$AR$2210,B$1,FALSE)</f>
        <v>Heating Zone 1</v>
      </c>
      <c r="C562" t="str">
        <f>VLOOKUP($A562,'UES Measure List Oct 2026'!$A$3:$AR$2210,C$1,FALSE)</f>
        <v>All Cooling Zones</v>
      </c>
      <c r="D562" t="str">
        <f>VLOOKUP($A562,'UES Measure List Oct 2026'!$A$3:$AR$2210,D$1,FALSE)</f>
        <v>Residential</v>
      </c>
      <c r="E562" t="str">
        <f>VLOOKUP($A562,'UES Measure List Oct 2026'!$A$3:$AR$2210,E$1,FALSE)</f>
        <v>HVAC</v>
      </c>
      <c r="F562" t="str">
        <f>VLOOKUP($A562,'UES Measure List Oct 2026'!$A$3:$AR$2210,F$1,FALSE)</f>
        <v>HVAC System</v>
      </c>
      <c r="G562" t="str">
        <f>VLOOKUP($A562,'UES Measure List Oct 2026'!$A$3:$AR$2210,G$1,FALSE)</f>
        <v>Air-Source Heat Pumps</v>
      </c>
      <c r="H562">
        <f>VLOOKUP($A562,'UES Measure List Oct 2026'!$A$3:$AR$2210,H$1,FALSE)</f>
        <v>2893.9185872106405</v>
      </c>
      <c r="I562">
        <f>VLOOKUP($A562,'UES Measure List Oct 2026'!$A$3:$AR$2210,I$1,FALSE)</f>
        <v>3222.3746769443187</v>
      </c>
      <c r="J562">
        <f>VLOOKUP($A562,'UES Measure List Oct 2026'!$A$3:$AR$2210,J$1,FALSE)</f>
        <v>8513.5416535171607</v>
      </c>
      <c r="K562">
        <f>VLOOKUP($A562,'UES Measure List Oct 2026'!$A$3:$AR$2210,K$1,FALSE)</f>
        <v>18</v>
      </c>
      <c r="L562" t="s">
        <v>4993</v>
      </c>
      <c r="M562">
        <f>INDEX('Results 2016$'!$B$3:$AT$352,MATCH(L562,'Results 2016$'!$A$3:$A$352,0),MATCH(K562,'Results 2016$'!$B$2:$AT$2,0))</f>
        <v>0.79228261170518444</v>
      </c>
    </row>
    <row r="563" spans="1:13" x14ac:dyDescent="0.25">
      <c r="A563" s="14" t="s">
        <v>2423</v>
      </c>
      <c r="B563" t="str">
        <f>VLOOKUP($A563,'UES Measure List Oct 2026'!$A$3:$AR$2210,B$1,FALSE)</f>
        <v>Heating Zone 1</v>
      </c>
      <c r="C563" t="str">
        <f>VLOOKUP($A563,'UES Measure List Oct 2026'!$A$3:$AR$2210,C$1,FALSE)</f>
        <v>All Cooling Zones</v>
      </c>
      <c r="D563" t="str">
        <f>VLOOKUP($A563,'UES Measure List Oct 2026'!$A$3:$AR$2210,D$1,FALSE)</f>
        <v>Residential</v>
      </c>
      <c r="E563" t="str">
        <f>VLOOKUP($A563,'UES Measure List Oct 2026'!$A$3:$AR$2210,E$1,FALSE)</f>
        <v>HVAC</v>
      </c>
      <c r="F563" t="str">
        <f>VLOOKUP($A563,'UES Measure List Oct 2026'!$A$3:$AR$2210,F$1,FALSE)</f>
        <v>HVAC System</v>
      </c>
      <c r="G563" t="str">
        <f>VLOOKUP($A563,'UES Measure List Oct 2026'!$A$3:$AR$2210,G$1,FALSE)</f>
        <v>Air-Source Heat Pumps</v>
      </c>
      <c r="H563">
        <f>VLOOKUP($A563,'UES Measure List Oct 2026'!$A$3:$AR$2210,H$1,FALSE)</f>
        <v>3253.0142226003145</v>
      </c>
      <c r="I563">
        <f>VLOOKUP($A563,'UES Measure List Oct 2026'!$A$3:$AR$2210,I$1,FALSE)</f>
        <v>3621.7849619067729</v>
      </c>
      <c r="J563">
        <f>VLOOKUP($A563,'UES Measure List Oct 2026'!$A$3:$AR$2210,J$1,FALSE)</f>
        <v>7624.8664971359904</v>
      </c>
      <c r="K563">
        <f>VLOOKUP($A563,'UES Measure List Oct 2026'!$A$3:$AR$2210,K$1,FALSE)</f>
        <v>18</v>
      </c>
      <c r="L563" t="s">
        <v>4993</v>
      </c>
      <c r="M563">
        <f>INDEX('Results 2016$'!$B$3:$AT$352,MATCH(L563,'Results 2016$'!$A$3:$A$352,0),MATCH(K563,'Results 2016$'!$B$2:$AT$2,0))</f>
        <v>0.79228261170518444</v>
      </c>
    </row>
    <row r="564" spans="1:13" x14ac:dyDescent="0.25">
      <c r="A564" s="13" t="s">
        <v>2425</v>
      </c>
      <c r="B564" t="str">
        <f>VLOOKUP($A564,'UES Measure List Oct 2026'!$A$3:$AR$2210,B$1,FALSE)</f>
        <v>Heating Zone 1</v>
      </c>
      <c r="C564" t="str">
        <f>VLOOKUP($A564,'UES Measure List Oct 2026'!$A$3:$AR$2210,C$1,FALSE)</f>
        <v>All Cooling Zones</v>
      </c>
      <c r="D564" t="str">
        <f>VLOOKUP($A564,'UES Measure List Oct 2026'!$A$3:$AR$2210,D$1,FALSE)</f>
        <v>Residential</v>
      </c>
      <c r="E564" t="str">
        <f>VLOOKUP($A564,'UES Measure List Oct 2026'!$A$3:$AR$2210,E$1,FALSE)</f>
        <v>HVAC</v>
      </c>
      <c r="F564" t="str">
        <f>VLOOKUP($A564,'UES Measure List Oct 2026'!$A$3:$AR$2210,F$1,FALSE)</f>
        <v>HVAC System</v>
      </c>
      <c r="G564" t="str">
        <f>VLOOKUP($A564,'UES Measure List Oct 2026'!$A$3:$AR$2210,G$1,FALSE)</f>
        <v>Air-Source Heat Pumps</v>
      </c>
      <c r="H564">
        <f>VLOOKUP($A564,'UES Measure List Oct 2026'!$A$3:$AR$2210,H$1,FALSE)</f>
        <v>3048.5188193310341</v>
      </c>
      <c r="I564">
        <f>VLOOKUP($A564,'UES Measure List Oct 2026'!$A$3:$AR$2210,I$1,FALSE)</f>
        <v>3394.5218393545269</v>
      </c>
      <c r="J564">
        <f>VLOOKUP($A564,'UES Measure List Oct 2026'!$A$3:$AR$2210,J$1,FALSE)</f>
        <v>5597.8454515289231</v>
      </c>
      <c r="K564">
        <f>VLOOKUP($A564,'UES Measure List Oct 2026'!$A$3:$AR$2210,K$1,FALSE)</f>
        <v>18</v>
      </c>
      <c r="L564" t="s">
        <v>4993</v>
      </c>
      <c r="M564">
        <f>INDEX('Results 2016$'!$B$3:$AT$352,MATCH(L564,'Results 2016$'!$A$3:$A$352,0),MATCH(K564,'Results 2016$'!$B$2:$AT$2,0))</f>
        <v>0.79228261170518444</v>
      </c>
    </row>
    <row r="565" spans="1:13" x14ac:dyDescent="0.25">
      <c r="A565" s="14" t="s">
        <v>2427</v>
      </c>
      <c r="B565" t="str">
        <f>VLOOKUP($A565,'UES Measure List Oct 2026'!$A$3:$AR$2210,B$1,FALSE)</f>
        <v>Heating Zone 2</v>
      </c>
      <c r="C565" t="str">
        <f>VLOOKUP($A565,'UES Measure List Oct 2026'!$A$3:$AR$2210,C$1,FALSE)</f>
        <v>All Cooling Zones</v>
      </c>
      <c r="D565" t="str">
        <f>VLOOKUP($A565,'UES Measure List Oct 2026'!$A$3:$AR$2210,D$1,FALSE)</f>
        <v>Residential</v>
      </c>
      <c r="E565" t="str">
        <f>VLOOKUP($A565,'UES Measure List Oct 2026'!$A$3:$AR$2210,E$1,FALSE)</f>
        <v>HVAC</v>
      </c>
      <c r="F565" t="str">
        <f>VLOOKUP($A565,'UES Measure List Oct 2026'!$A$3:$AR$2210,F$1,FALSE)</f>
        <v>HVAC System</v>
      </c>
      <c r="G565" t="str">
        <f>VLOOKUP($A565,'UES Measure List Oct 2026'!$A$3:$AR$2210,G$1,FALSE)</f>
        <v>Air-Source Heat Pumps</v>
      </c>
      <c r="H565">
        <f>VLOOKUP($A565,'UES Measure List Oct 2026'!$A$3:$AR$2210,H$1,FALSE)</f>
        <v>2076.0466658865721</v>
      </c>
      <c r="I565">
        <f>VLOOKUP($A565,'UES Measure List Oct 2026'!$A$3:$AR$2210,I$1,FALSE)</f>
        <v>2311.393089672486</v>
      </c>
      <c r="J565">
        <f>VLOOKUP($A565,'UES Measure List Oct 2026'!$A$3:$AR$2210,J$1,FALSE)</f>
        <v>10785.903952153454</v>
      </c>
      <c r="K565">
        <f>VLOOKUP($A565,'UES Measure List Oct 2026'!$A$3:$AR$2210,K$1,FALSE)</f>
        <v>18</v>
      </c>
      <c r="L565" t="s">
        <v>4994</v>
      </c>
      <c r="M565">
        <f>INDEX('Results 2016$'!$B$3:$AT$352,MATCH(L565,'Results 2016$'!$A$3:$A$352,0),MATCH(K565,'Results 2016$'!$B$2:$AT$2,0))</f>
        <v>0.86799958308076108</v>
      </c>
    </row>
    <row r="566" spans="1:13" x14ac:dyDescent="0.25">
      <c r="A566" s="13" t="s">
        <v>2428</v>
      </c>
      <c r="B566" t="str">
        <f>VLOOKUP($A566,'UES Measure List Oct 2026'!$A$3:$AR$2210,B$1,FALSE)</f>
        <v>Heating Zone 2</v>
      </c>
      <c r="C566" t="str">
        <f>VLOOKUP($A566,'UES Measure List Oct 2026'!$A$3:$AR$2210,C$1,FALSE)</f>
        <v>All Cooling Zones</v>
      </c>
      <c r="D566" t="str">
        <f>VLOOKUP($A566,'UES Measure List Oct 2026'!$A$3:$AR$2210,D$1,FALSE)</f>
        <v>Residential</v>
      </c>
      <c r="E566" t="str">
        <f>VLOOKUP($A566,'UES Measure List Oct 2026'!$A$3:$AR$2210,E$1,FALSE)</f>
        <v>HVAC</v>
      </c>
      <c r="F566" t="str">
        <f>VLOOKUP($A566,'UES Measure List Oct 2026'!$A$3:$AR$2210,F$1,FALSE)</f>
        <v>HVAC System</v>
      </c>
      <c r="G566" t="str">
        <f>VLOOKUP($A566,'UES Measure List Oct 2026'!$A$3:$AR$2210,G$1,FALSE)</f>
        <v>Air-Source Heat Pumps</v>
      </c>
      <c r="H566">
        <f>VLOOKUP($A566,'UES Measure List Oct 2026'!$A$3:$AR$2210,H$1,FALSE)</f>
        <v>1687.3383597570137</v>
      </c>
      <c r="I566">
        <f>VLOOKUP($A566,'UES Measure List Oct 2026'!$A$3:$AR$2210,I$1,FALSE)</f>
        <v>1878.8491237960322</v>
      </c>
      <c r="J566">
        <f>VLOOKUP($A566,'UES Measure List Oct 2026'!$A$3:$AR$2210,J$1,FALSE)</f>
        <v>8346.1592924409524</v>
      </c>
      <c r="K566">
        <f>VLOOKUP($A566,'UES Measure List Oct 2026'!$A$3:$AR$2210,K$1,FALSE)</f>
        <v>18</v>
      </c>
      <c r="L566" t="s">
        <v>4994</v>
      </c>
      <c r="M566">
        <f>INDEX('Results 2016$'!$B$3:$AT$352,MATCH(L566,'Results 2016$'!$A$3:$A$352,0),MATCH(K566,'Results 2016$'!$B$2:$AT$2,0))</f>
        <v>0.86799958308076108</v>
      </c>
    </row>
    <row r="567" spans="1:13" x14ac:dyDescent="0.25">
      <c r="A567" s="14" t="s">
        <v>2429</v>
      </c>
      <c r="B567" t="str">
        <f>VLOOKUP($A567,'UES Measure List Oct 2026'!$A$3:$AR$2210,B$1,FALSE)</f>
        <v>Heating Zone 2</v>
      </c>
      <c r="C567" t="str">
        <f>VLOOKUP($A567,'UES Measure List Oct 2026'!$A$3:$AR$2210,C$1,FALSE)</f>
        <v>All Cooling Zones</v>
      </c>
      <c r="D567" t="str">
        <f>VLOOKUP($A567,'UES Measure List Oct 2026'!$A$3:$AR$2210,D$1,FALSE)</f>
        <v>Residential</v>
      </c>
      <c r="E567" t="str">
        <f>VLOOKUP($A567,'UES Measure List Oct 2026'!$A$3:$AR$2210,E$1,FALSE)</f>
        <v>HVAC</v>
      </c>
      <c r="F567" t="str">
        <f>VLOOKUP($A567,'UES Measure List Oct 2026'!$A$3:$AR$2210,F$1,FALSE)</f>
        <v>HVAC System</v>
      </c>
      <c r="G567" t="str">
        <f>VLOOKUP($A567,'UES Measure List Oct 2026'!$A$3:$AR$2210,G$1,FALSE)</f>
        <v>Air-Source Heat Pumps</v>
      </c>
      <c r="H567">
        <f>VLOOKUP($A567,'UES Measure List Oct 2026'!$A$3:$AR$2210,H$1,FALSE)</f>
        <v>3723.2844299771505</v>
      </c>
      <c r="I567">
        <f>VLOOKUP($A567,'UES Measure List Oct 2026'!$A$3:$AR$2210,I$1,FALSE)</f>
        <v>4145.3663078711097</v>
      </c>
      <c r="J567">
        <f>VLOOKUP($A567,'UES Measure List Oct 2026'!$A$3:$AR$2210,J$1,FALSE)</f>
        <v>7624.8664971359904</v>
      </c>
      <c r="K567">
        <f>VLOOKUP($A567,'UES Measure List Oct 2026'!$A$3:$AR$2210,K$1,FALSE)</f>
        <v>18</v>
      </c>
      <c r="L567" t="s">
        <v>4994</v>
      </c>
      <c r="M567">
        <f>INDEX('Results 2016$'!$B$3:$AT$352,MATCH(L567,'Results 2016$'!$A$3:$A$352,0),MATCH(K567,'Results 2016$'!$B$2:$AT$2,0))</f>
        <v>0.86799958308076108</v>
      </c>
    </row>
    <row r="568" spans="1:13" x14ac:dyDescent="0.25">
      <c r="A568" s="13" t="s">
        <v>2430</v>
      </c>
      <c r="B568" t="str">
        <f>VLOOKUP($A568,'UES Measure List Oct 2026'!$A$3:$AR$2210,B$1,FALSE)</f>
        <v>Heating Zone 2</v>
      </c>
      <c r="C568" t="str">
        <f>VLOOKUP($A568,'UES Measure List Oct 2026'!$A$3:$AR$2210,C$1,FALSE)</f>
        <v>All Cooling Zones</v>
      </c>
      <c r="D568" t="str">
        <f>VLOOKUP($A568,'UES Measure List Oct 2026'!$A$3:$AR$2210,D$1,FALSE)</f>
        <v>Residential</v>
      </c>
      <c r="E568" t="str">
        <f>VLOOKUP($A568,'UES Measure List Oct 2026'!$A$3:$AR$2210,E$1,FALSE)</f>
        <v>HVAC</v>
      </c>
      <c r="F568" t="str">
        <f>VLOOKUP($A568,'UES Measure List Oct 2026'!$A$3:$AR$2210,F$1,FALSE)</f>
        <v>HVAC System</v>
      </c>
      <c r="G568" t="str">
        <f>VLOOKUP($A568,'UES Measure List Oct 2026'!$A$3:$AR$2210,G$1,FALSE)</f>
        <v>Air-Source Heat Pumps</v>
      </c>
      <c r="H568">
        <f>VLOOKUP($A568,'UES Measure List Oct 2026'!$A$3:$AR$2210,H$1,FALSE)</f>
        <v>3461.8584988393527</v>
      </c>
      <c r="I568">
        <f>VLOOKUP($A568,'UES Measure List Oct 2026'!$A$3:$AR$2210,I$1,FALSE)</f>
        <v>3854.7750483114855</v>
      </c>
      <c r="J568">
        <f>VLOOKUP($A568,'UES Measure List Oct 2026'!$A$3:$AR$2210,J$1,FALSE)</f>
        <v>5504.9901101828318</v>
      </c>
      <c r="K568">
        <f>VLOOKUP($A568,'UES Measure List Oct 2026'!$A$3:$AR$2210,K$1,FALSE)</f>
        <v>18</v>
      </c>
      <c r="L568" t="s">
        <v>4994</v>
      </c>
      <c r="M568">
        <f>INDEX('Results 2016$'!$B$3:$AT$352,MATCH(L568,'Results 2016$'!$A$3:$A$352,0),MATCH(K568,'Results 2016$'!$B$2:$AT$2,0))</f>
        <v>0.86799958308076108</v>
      </c>
    </row>
    <row r="569" spans="1:13" x14ac:dyDescent="0.25">
      <c r="A569" s="14" t="s">
        <v>2431</v>
      </c>
      <c r="B569" t="str">
        <f>VLOOKUP($A569,'UES Measure List Oct 2026'!$A$3:$AR$2210,B$1,FALSE)</f>
        <v>Heating Zone 3</v>
      </c>
      <c r="C569" t="str">
        <f>VLOOKUP($A569,'UES Measure List Oct 2026'!$A$3:$AR$2210,C$1,FALSE)</f>
        <v>All Cooling Zones</v>
      </c>
      <c r="D569" t="str">
        <f>VLOOKUP($A569,'UES Measure List Oct 2026'!$A$3:$AR$2210,D$1,FALSE)</f>
        <v>Residential</v>
      </c>
      <c r="E569" t="str">
        <f>VLOOKUP($A569,'UES Measure List Oct 2026'!$A$3:$AR$2210,E$1,FALSE)</f>
        <v>HVAC</v>
      </c>
      <c r="F569" t="str">
        <f>VLOOKUP($A569,'UES Measure List Oct 2026'!$A$3:$AR$2210,F$1,FALSE)</f>
        <v>HVAC System</v>
      </c>
      <c r="G569" t="str">
        <f>VLOOKUP($A569,'UES Measure List Oct 2026'!$A$3:$AR$2210,G$1,FALSE)</f>
        <v>Air-Source Heat Pumps</v>
      </c>
      <c r="H569">
        <f>VLOOKUP($A569,'UES Measure List Oct 2026'!$A$3:$AR$2210,H$1,FALSE)</f>
        <v>2076.0466658865721</v>
      </c>
      <c r="I569">
        <f>VLOOKUP($A569,'UES Measure List Oct 2026'!$A$3:$AR$2210,I$1,FALSE)</f>
        <v>2311.393089672486</v>
      </c>
      <c r="J569">
        <f>VLOOKUP($A569,'UES Measure List Oct 2026'!$A$3:$AR$2210,J$1,FALSE)</f>
        <v>10785.903952153454</v>
      </c>
      <c r="K569">
        <f>VLOOKUP($A569,'UES Measure List Oct 2026'!$A$3:$AR$2210,K$1,FALSE)</f>
        <v>18</v>
      </c>
      <c r="L569" t="s">
        <v>4995</v>
      </c>
      <c r="M569">
        <f>INDEX('Results 2016$'!$B$3:$AT$352,MATCH(L569,'Results 2016$'!$A$3:$A$352,0),MATCH(K569,'Results 2016$'!$B$2:$AT$2,0))</f>
        <v>0.88957476322310147</v>
      </c>
    </row>
    <row r="570" spans="1:13" x14ac:dyDescent="0.25">
      <c r="A570" s="14" t="s">
        <v>2432</v>
      </c>
      <c r="B570" t="str">
        <f>VLOOKUP($A570,'UES Measure List Oct 2026'!$A$3:$AR$2210,B$1,FALSE)</f>
        <v>Heating Zone 3</v>
      </c>
      <c r="C570" t="str">
        <f>VLOOKUP($A570,'UES Measure List Oct 2026'!$A$3:$AR$2210,C$1,FALSE)</f>
        <v>All Cooling Zones</v>
      </c>
      <c r="D570" t="str">
        <f>VLOOKUP($A570,'UES Measure List Oct 2026'!$A$3:$AR$2210,D$1,FALSE)</f>
        <v>Residential</v>
      </c>
      <c r="E570" t="str">
        <f>VLOOKUP($A570,'UES Measure List Oct 2026'!$A$3:$AR$2210,E$1,FALSE)</f>
        <v>HVAC</v>
      </c>
      <c r="F570" t="str">
        <f>VLOOKUP($A570,'UES Measure List Oct 2026'!$A$3:$AR$2210,F$1,FALSE)</f>
        <v>HVAC System</v>
      </c>
      <c r="G570" t="str">
        <f>VLOOKUP($A570,'UES Measure List Oct 2026'!$A$3:$AR$2210,G$1,FALSE)</f>
        <v>Air-Source Heat Pumps</v>
      </c>
      <c r="H570">
        <f>VLOOKUP($A570,'UES Measure List Oct 2026'!$A$3:$AR$2210,H$1,FALSE)</f>
        <v>1687.3383597570137</v>
      </c>
      <c r="I570">
        <f>VLOOKUP($A570,'UES Measure List Oct 2026'!$A$3:$AR$2210,I$1,FALSE)</f>
        <v>1878.8491237960322</v>
      </c>
      <c r="J570">
        <f>VLOOKUP($A570,'UES Measure List Oct 2026'!$A$3:$AR$2210,J$1,FALSE)</f>
        <v>8346.1592924409524</v>
      </c>
      <c r="K570">
        <f>VLOOKUP($A570,'UES Measure List Oct 2026'!$A$3:$AR$2210,K$1,FALSE)</f>
        <v>18</v>
      </c>
      <c r="L570" t="s">
        <v>4995</v>
      </c>
      <c r="M570">
        <f>INDEX('Results 2016$'!$B$3:$AT$352,MATCH(L570,'Results 2016$'!$A$3:$A$352,0),MATCH(K570,'Results 2016$'!$B$2:$AT$2,0))</f>
        <v>0.88957476322310147</v>
      </c>
    </row>
    <row r="571" spans="1:13" x14ac:dyDescent="0.25">
      <c r="A571" s="14" t="s">
        <v>2433</v>
      </c>
      <c r="B571" t="str">
        <f>VLOOKUP($A571,'UES Measure List Oct 2026'!$A$3:$AR$2210,B$1,FALSE)</f>
        <v>Heating Zone 3</v>
      </c>
      <c r="C571" t="str">
        <f>VLOOKUP($A571,'UES Measure List Oct 2026'!$A$3:$AR$2210,C$1,FALSE)</f>
        <v>All Cooling Zones</v>
      </c>
      <c r="D571" t="str">
        <f>VLOOKUP($A571,'UES Measure List Oct 2026'!$A$3:$AR$2210,D$1,FALSE)</f>
        <v>Residential</v>
      </c>
      <c r="E571" t="str">
        <f>VLOOKUP($A571,'UES Measure List Oct 2026'!$A$3:$AR$2210,E$1,FALSE)</f>
        <v>HVAC</v>
      </c>
      <c r="F571" t="str">
        <f>VLOOKUP($A571,'UES Measure List Oct 2026'!$A$3:$AR$2210,F$1,FALSE)</f>
        <v>HVAC System</v>
      </c>
      <c r="G571" t="str">
        <f>VLOOKUP($A571,'UES Measure List Oct 2026'!$A$3:$AR$2210,G$1,FALSE)</f>
        <v>Air-Source Heat Pumps</v>
      </c>
      <c r="H571">
        <f>VLOOKUP($A571,'UES Measure List Oct 2026'!$A$3:$AR$2210,H$1,FALSE)</f>
        <v>3723.2844299771505</v>
      </c>
      <c r="I571">
        <f>VLOOKUP($A571,'UES Measure List Oct 2026'!$A$3:$AR$2210,I$1,FALSE)</f>
        <v>4145.3663078711097</v>
      </c>
      <c r="J571">
        <f>VLOOKUP($A571,'UES Measure List Oct 2026'!$A$3:$AR$2210,J$1,FALSE)</f>
        <v>7624.8664971359904</v>
      </c>
      <c r="K571">
        <f>VLOOKUP($A571,'UES Measure List Oct 2026'!$A$3:$AR$2210,K$1,FALSE)</f>
        <v>18</v>
      </c>
      <c r="L571" t="s">
        <v>4995</v>
      </c>
      <c r="M571">
        <f>INDEX('Results 2016$'!$B$3:$AT$352,MATCH(L571,'Results 2016$'!$A$3:$A$352,0),MATCH(K571,'Results 2016$'!$B$2:$AT$2,0))</f>
        <v>0.88957476322310147</v>
      </c>
    </row>
    <row r="572" spans="1:13" x14ac:dyDescent="0.25">
      <c r="A572" s="14" t="s">
        <v>2434</v>
      </c>
      <c r="B572" t="str">
        <f>VLOOKUP($A572,'UES Measure List Oct 2026'!$A$3:$AR$2210,B$1,FALSE)</f>
        <v>Heating Zone 3</v>
      </c>
      <c r="C572" t="str">
        <f>VLOOKUP($A572,'UES Measure List Oct 2026'!$A$3:$AR$2210,C$1,FALSE)</f>
        <v>All Cooling Zones</v>
      </c>
      <c r="D572" t="str">
        <f>VLOOKUP($A572,'UES Measure List Oct 2026'!$A$3:$AR$2210,D$1,FALSE)</f>
        <v>Residential</v>
      </c>
      <c r="E572" t="str">
        <f>VLOOKUP($A572,'UES Measure List Oct 2026'!$A$3:$AR$2210,E$1,FALSE)</f>
        <v>HVAC</v>
      </c>
      <c r="F572" t="str">
        <f>VLOOKUP($A572,'UES Measure List Oct 2026'!$A$3:$AR$2210,F$1,FALSE)</f>
        <v>HVAC System</v>
      </c>
      <c r="G572" t="str">
        <f>VLOOKUP($A572,'UES Measure List Oct 2026'!$A$3:$AR$2210,G$1,FALSE)</f>
        <v>Air-Source Heat Pumps</v>
      </c>
      <c r="H572">
        <f>VLOOKUP($A572,'UES Measure List Oct 2026'!$A$3:$AR$2210,H$1,FALSE)</f>
        <v>3461.8584988393527</v>
      </c>
      <c r="I572">
        <f>VLOOKUP($A572,'UES Measure List Oct 2026'!$A$3:$AR$2210,I$1,FALSE)</f>
        <v>3854.7750483114855</v>
      </c>
      <c r="J572">
        <f>VLOOKUP($A572,'UES Measure List Oct 2026'!$A$3:$AR$2210,J$1,FALSE)</f>
        <v>5504.9901101828318</v>
      </c>
      <c r="K572">
        <f>VLOOKUP($A572,'UES Measure List Oct 2026'!$A$3:$AR$2210,K$1,FALSE)</f>
        <v>18</v>
      </c>
      <c r="L572" t="s">
        <v>4995</v>
      </c>
      <c r="M572">
        <f>INDEX('Results 2016$'!$B$3:$AT$352,MATCH(L572,'Results 2016$'!$A$3:$A$352,0),MATCH(K572,'Results 2016$'!$B$2:$AT$2,0))</f>
        <v>0.88957476322310147</v>
      </c>
    </row>
    <row r="573" spans="1:13" x14ac:dyDescent="0.25">
      <c r="A573" s="14" t="s">
        <v>2435</v>
      </c>
      <c r="B573" t="str">
        <f>VLOOKUP($A573,'UES Measure List Oct 2026'!$A$3:$AR$2210,B$1,FALSE)</f>
        <v>All Heating Zones</v>
      </c>
      <c r="C573" t="str">
        <f>VLOOKUP($A573,'UES Measure List Oct 2026'!$A$3:$AR$2210,C$1,FALSE)</f>
        <v>All Cooling Zones</v>
      </c>
      <c r="D573" t="str">
        <f>VLOOKUP($A573,'UES Measure List Oct 2026'!$A$3:$AR$2210,D$1,FALSE)</f>
        <v>Residential</v>
      </c>
      <c r="E573" t="str">
        <f>VLOOKUP($A573,'UES Measure List Oct 2026'!$A$3:$AR$2210,E$1,FALSE)</f>
        <v>HVAC</v>
      </c>
      <c r="F573" t="str">
        <f>VLOOKUP($A573,'UES Measure List Oct 2026'!$A$3:$AR$2210,F$1,FALSE)</f>
        <v>HVAC System</v>
      </c>
      <c r="G573" t="str">
        <f>VLOOKUP($A573,'UES Measure List Oct 2026'!$A$3:$AR$2210,G$1,FALSE)</f>
        <v>Packaged Terminal Heat Pumps</v>
      </c>
      <c r="H573">
        <f>VLOOKUP($A573,'UES Measure List Oct 2026'!$A$3:$AR$2210,H$1,FALSE)</f>
        <v>816</v>
      </c>
      <c r="I573">
        <f>VLOOKUP($A573,'UES Measure List Oct 2026'!$A$3:$AR$2210,I$1,FALSE)</f>
        <v>909.21116406735086</v>
      </c>
      <c r="J573">
        <f>VLOOKUP($A573,'UES Measure List Oct 2026'!$A$3:$AR$2210,J$1,FALSE)</f>
        <v>827</v>
      </c>
      <c r="K573">
        <f>VLOOKUP($A573,'UES Measure List Oct 2026'!$A$3:$AR$2210,K$1,FALSE)</f>
        <v>15</v>
      </c>
      <c r="L573" t="s">
        <v>4958</v>
      </c>
      <c r="M573">
        <f>INDEX('Results 2016$'!$B$3:$AT$352,MATCH(L573,'Results 2016$'!$A$3:$A$352,0),MATCH(K573,'Results 2016$'!$B$2:$AT$2,0))</f>
        <v>0.82322594678711025</v>
      </c>
    </row>
    <row r="574" spans="1:13" x14ac:dyDescent="0.25">
      <c r="A574" s="13" t="s">
        <v>2438</v>
      </c>
      <c r="B574" t="str">
        <f>VLOOKUP($A574,'UES Measure List Oct 2026'!$A$3:$AR$2210,B$1,FALSE)</f>
        <v>All Heating Zones</v>
      </c>
      <c r="C574" t="str">
        <f>VLOOKUP($A574,'UES Measure List Oct 2026'!$A$3:$AR$2210,C$1,FALSE)</f>
        <v>All Cooling Zones</v>
      </c>
      <c r="D574" t="str">
        <f>VLOOKUP($A574,'UES Measure List Oct 2026'!$A$3:$AR$2210,D$1,FALSE)</f>
        <v>Residential</v>
      </c>
      <c r="E574" t="str">
        <f>VLOOKUP($A574,'UES Measure List Oct 2026'!$A$3:$AR$2210,E$1,FALSE)</f>
        <v>HVAC</v>
      </c>
      <c r="F574" t="str">
        <f>VLOOKUP($A574,'UES Measure List Oct 2026'!$A$3:$AR$2210,F$1,FALSE)</f>
        <v>HVAC System</v>
      </c>
      <c r="G574" t="str">
        <f>VLOOKUP($A574,'UES Measure List Oct 2026'!$A$3:$AR$2210,G$1,FALSE)</f>
        <v>Packaged Terminal Heat Pumps</v>
      </c>
      <c r="H574">
        <f>VLOOKUP($A574,'UES Measure List Oct 2026'!$A$3:$AR$2210,H$1,FALSE)</f>
        <v>816</v>
      </c>
      <c r="I574">
        <f>VLOOKUP($A574,'UES Measure List Oct 2026'!$A$3:$AR$2210,I$1,FALSE)</f>
        <v>909.21116406735086</v>
      </c>
      <c r="J574">
        <f>VLOOKUP($A574,'UES Measure List Oct 2026'!$A$3:$AR$2210,J$1,FALSE)</f>
        <v>827</v>
      </c>
      <c r="K574">
        <f>VLOOKUP($A574,'UES Measure List Oct 2026'!$A$3:$AR$2210,K$1,FALSE)</f>
        <v>15</v>
      </c>
      <c r="L574" t="s">
        <v>4958</v>
      </c>
      <c r="M574">
        <f>INDEX('Results 2016$'!$B$3:$AT$352,MATCH(L574,'Results 2016$'!$A$3:$A$352,0),MATCH(K574,'Results 2016$'!$B$2:$AT$2,0))</f>
        <v>0.82322594678711025</v>
      </c>
    </row>
    <row r="575" spans="1:13" x14ac:dyDescent="0.25">
      <c r="A575" s="14" t="s">
        <v>2440</v>
      </c>
      <c r="B575" t="str">
        <f>VLOOKUP($A575,'UES Measure List Oct 2026'!$A$3:$AR$2210,B$1,FALSE)</f>
        <v>Heating Zone 1</v>
      </c>
      <c r="C575" t="str">
        <f>VLOOKUP($A575,'UES Measure List Oct 2026'!$A$3:$AR$2210,C$1,FALSE)</f>
        <v>All Cooling Zones</v>
      </c>
      <c r="D575" t="str">
        <f>VLOOKUP($A575,'UES Measure List Oct 2026'!$A$3:$AR$2210,D$1,FALSE)</f>
        <v>Residential</v>
      </c>
      <c r="E575" t="str">
        <f>VLOOKUP($A575,'UES Measure List Oct 2026'!$A$3:$AR$2210,E$1,FALSE)</f>
        <v>HVAC</v>
      </c>
      <c r="F575" t="str">
        <f>VLOOKUP($A575,'UES Measure List Oct 2026'!$A$3:$AR$2210,F$1,FALSE)</f>
        <v>HVAC System</v>
      </c>
      <c r="G575" t="str">
        <f>VLOOKUP($A575,'UES Measure List Oct 2026'!$A$3:$AR$2210,G$1,FALSE)</f>
        <v>Thermostats</v>
      </c>
      <c r="H575">
        <f>VLOOKUP($A575,'UES Measure List Oct 2026'!$A$3:$AR$2210,H$1,FALSE)</f>
        <v>72.12</v>
      </c>
      <c r="I575">
        <f>VLOOKUP($A575,'UES Measure List Oct 2026'!$A$3:$AR$2210,I$1,FALSE)</f>
        <v>80.430000000000007</v>
      </c>
      <c r="J575">
        <f>VLOOKUP($A575,'UES Measure List Oct 2026'!$A$3:$AR$2210,J$1,FALSE)</f>
        <v>46.39</v>
      </c>
      <c r="K575">
        <f>VLOOKUP($A575,'UES Measure List Oct 2026'!$A$3:$AR$2210,K$1,FALSE)</f>
        <v>15</v>
      </c>
      <c r="L575" t="s">
        <v>35</v>
      </c>
      <c r="M575">
        <f>INDEX('Results 2016$'!$B$3:$AT$352,MATCH(L575,'Results 2016$'!$A$3:$A$352,0),MATCH(K575,'Results 2016$'!$B$2:$AT$2,0))</f>
        <v>0.73008569246848576</v>
      </c>
    </row>
    <row r="576" spans="1:13" x14ac:dyDescent="0.25">
      <c r="A576" s="13" t="s">
        <v>2446</v>
      </c>
      <c r="B576" t="str">
        <f>VLOOKUP($A576,'UES Measure List Oct 2026'!$A$3:$AR$2210,B$1,FALSE)</f>
        <v>Heating Zone 1</v>
      </c>
      <c r="C576" t="str">
        <f>VLOOKUP($A576,'UES Measure List Oct 2026'!$A$3:$AR$2210,C$1,FALSE)</f>
        <v>All Cooling Zones</v>
      </c>
      <c r="D576" t="str">
        <f>VLOOKUP($A576,'UES Measure List Oct 2026'!$A$3:$AR$2210,D$1,FALSE)</f>
        <v>Residential</v>
      </c>
      <c r="E576" t="str">
        <f>VLOOKUP($A576,'UES Measure List Oct 2026'!$A$3:$AR$2210,E$1,FALSE)</f>
        <v>HVAC</v>
      </c>
      <c r="F576" t="str">
        <f>VLOOKUP($A576,'UES Measure List Oct 2026'!$A$3:$AR$2210,F$1,FALSE)</f>
        <v>HVAC System</v>
      </c>
      <c r="G576" t="str">
        <f>VLOOKUP($A576,'UES Measure List Oct 2026'!$A$3:$AR$2210,G$1,FALSE)</f>
        <v>Thermostats</v>
      </c>
      <c r="H576">
        <f>VLOOKUP($A576,'UES Measure List Oct 2026'!$A$3:$AR$2210,H$1,FALSE)</f>
        <v>58.91</v>
      </c>
      <c r="I576">
        <f>VLOOKUP($A576,'UES Measure List Oct 2026'!$A$3:$AR$2210,I$1,FALSE)</f>
        <v>65.7</v>
      </c>
      <c r="J576">
        <f>VLOOKUP($A576,'UES Measure List Oct 2026'!$A$3:$AR$2210,J$1,FALSE)</f>
        <v>46.39</v>
      </c>
      <c r="K576">
        <f>VLOOKUP($A576,'UES Measure List Oct 2026'!$A$3:$AR$2210,K$1,FALSE)</f>
        <v>15</v>
      </c>
      <c r="L576" t="s">
        <v>35</v>
      </c>
      <c r="M576">
        <f>INDEX('Results 2016$'!$B$3:$AT$352,MATCH(L576,'Results 2016$'!$A$3:$A$352,0),MATCH(K576,'Results 2016$'!$B$2:$AT$2,0))</f>
        <v>0.73008569246848576</v>
      </c>
    </row>
    <row r="577" spans="1:13" x14ac:dyDescent="0.25">
      <c r="A577" s="14" t="s">
        <v>2450</v>
      </c>
      <c r="B577" t="str">
        <f>VLOOKUP($A577,'UES Measure List Oct 2026'!$A$3:$AR$2210,B$1,FALSE)</f>
        <v>Heating Zone 1</v>
      </c>
      <c r="C577" t="str">
        <f>VLOOKUP($A577,'UES Measure List Oct 2026'!$A$3:$AR$2210,C$1,FALSE)</f>
        <v>All Cooling Zones</v>
      </c>
      <c r="D577" t="str">
        <f>VLOOKUP($A577,'UES Measure List Oct 2026'!$A$3:$AR$2210,D$1,FALSE)</f>
        <v>Residential</v>
      </c>
      <c r="E577" t="str">
        <f>VLOOKUP($A577,'UES Measure List Oct 2026'!$A$3:$AR$2210,E$1,FALSE)</f>
        <v>HVAC</v>
      </c>
      <c r="F577" t="str">
        <f>VLOOKUP($A577,'UES Measure List Oct 2026'!$A$3:$AR$2210,F$1,FALSE)</f>
        <v>HVAC System</v>
      </c>
      <c r="G577" t="str">
        <f>VLOOKUP($A577,'UES Measure List Oct 2026'!$A$3:$AR$2210,G$1,FALSE)</f>
        <v>Thermostats</v>
      </c>
      <c r="H577">
        <f>VLOOKUP($A577,'UES Measure List Oct 2026'!$A$3:$AR$2210,H$1,FALSE)</f>
        <v>72.118695948052135</v>
      </c>
      <c r="I577">
        <f>VLOOKUP($A577,'UES Measure List Oct 2026'!$A$3:$AR$2210,I$1,FALSE)</f>
        <v>80.434690340179614</v>
      </c>
      <c r="J577">
        <f>VLOOKUP($A577,'UES Measure List Oct 2026'!$A$3:$AR$2210,J$1,FALSE)</f>
        <v>148.58000000000001</v>
      </c>
      <c r="K577">
        <f>VLOOKUP($A577,'UES Measure List Oct 2026'!$A$3:$AR$2210,K$1,FALSE)</f>
        <v>15</v>
      </c>
      <c r="L577" t="s">
        <v>35</v>
      </c>
      <c r="M577">
        <f>INDEX('Results 2016$'!$B$3:$AT$352,MATCH(L577,'Results 2016$'!$A$3:$A$352,0),MATCH(K577,'Results 2016$'!$B$2:$AT$2,0))</f>
        <v>0.73008569246848576</v>
      </c>
    </row>
    <row r="578" spans="1:13" x14ac:dyDescent="0.25">
      <c r="A578" s="13" t="s">
        <v>2453</v>
      </c>
      <c r="B578" t="str">
        <f>VLOOKUP($A578,'UES Measure List Oct 2026'!$A$3:$AR$2210,B$1,FALSE)</f>
        <v>Heating Zone 1</v>
      </c>
      <c r="C578" t="str">
        <f>VLOOKUP($A578,'UES Measure List Oct 2026'!$A$3:$AR$2210,C$1,FALSE)</f>
        <v>All Cooling Zones</v>
      </c>
      <c r="D578" t="str">
        <f>VLOOKUP($A578,'UES Measure List Oct 2026'!$A$3:$AR$2210,D$1,FALSE)</f>
        <v>Residential</v>
      </c>
      <c r="E578" t="str">
        <f>VLOOKUP($A578,'UES Measure List Oct 2026'!$A$3:$AR$2210,E$1,FALSE)</f>
        <v>HVAC</v>
      </c>
      <c r="F578" t="str">
        <f>VLOOKUP($A578,'UES Measure List Oct 2026'!$A$3:$AR$2210,F$1,FALSE)</f>
        <v>HVAC System</v>
      </c>
      <c r="G578" t="str">
        <f>VLOOKUP($A578,'UES Measure List Oct 2026'!$A$3:$AR$2210,G$1,FALSE)</f>
        <v>Thermostats</v>
      </c>
      <c r="H578">
        <f>VLOOKUP($A578,'UES Measure List Oct 2026'!$A$3:$AR$2210,H$1,FALSE)</f>
        <v>58.911235335664834</v>
      </c>
      <c r="I578">
        <f>VLOOKUP($A578,'UES Measure List Oct 2026'!$A$3:$AR$2210,I$1,FALSE)</f>
        <v>66</v>
      </c>
      <c r="J578">
        <f>VLOOKUP($A578,'UES Measure List Oct 2026'!$A$3:$AR$2210,J$1,FALSE)</f>
        <v>148.58000000000001</v>
      </c>
      <c r="K578">
        <f>VLOOKUP($A578,'UES Measure List Oct 2026'!$A$3:$AR$2210,K$1,FALSE)</f>
        <v>15</v>
      </c>
      <c r="L578" t="s">
        <v>35</v>
      </c>
      <c r="M578">
        <f>INDEX('Results 2016$'!$B$3:$AT$352,MATCH(L578,'Results 2016$'!$A$3:$A$352,0),MATCH(K578,'Results 2016$'!$B$2:$AT$2,0))</f>
        <v>0.73008569246848576</v>
      </c>
    </row>
    <row r="579" spans="1:13" x14ac:dyDescent="0.25">
      <c r="A579" s="14" t="s">
        <v>2455</v>
      </c>
      <c r="B579" t="str">
        <f>VLOOKUP($A579,'UES Measure List Oct 2026'!$A$3:$AR$2210,B$1,FALSE)</f>
        <v>Heating Zone 2</v>
      </c>
      <c r="C579" t="str">
        <f>VLOOKUP($A579,'UES Measure List Oct 2026'!$A$3:$AR$2210,C$1,FALSE)</f>
        <v>All Cooling Zones</v>
      </c>
      <c r="D579" t="str">
        <f>VLOOKUP($A579,'UES Measure List Oct 2026'!$A$3:$AR$2210,D$1,FALSE)</f>
        <v>Residential</v>
      </c>
      <c r="E579" t="str">
        <f>VLOOKUP($A579,'UES Measure List Oct 2026'!$A$3:$AR$2210,E$1,FALSE)</f>
        <v>HVAC</v>
      </c>
      <c r="F579" t="str">
        <f>VLOOKUP($A579,'UES Measure List Oct 2026'!$A$3:$AR$2210,F$1,FALSE)</f>
        <v>HVAC System</v>
      </c>
      <c r="G579" t="str">
        <f>VLOOKUP($A579,'UES Measure List Oct 2026'!$A$3:$AR$2210,G$1,FALSE)</f>
        <v>Thermostats</v>
      </c>
      <c r="H579">
        <f>VLOOKUP($A579,'UES Measure List Oct 2026'!$A$3:$AR$2210,H$1,FALSE)</f>
        <v>81.05</v>
      </c>
      <c r="I579">
        <f>VLOOKUP($A579,'UES Measure List Oct 2026'!$A$3:$AR$2210,I$1,FALSE)</f>
        <v>90.4</v>
      </c>
      <c r="J579">
        <f>VLOOKUP($A579,'UES Measure List Oct 2026'!$A$3:$AR$2210,J$1,FALSE)</f>
        <v>46.39</v>
      </c>
      <c r="K579">
        <f>VLOOKUP($A579,'UES Measure List Oct 2026'!$A$3:$AR$2210,K$1,FALSE)</f>
        <v>15</v>
      </c>
      <c r="L579" t="s">
        <v>35</v>
      </c>
      <c r="M579">
        <f>INDEX('Results 2016$'!$B$3:$AT$352,MATCH(L579,'Results 2016$'!$A$3:$A$352,0),MATCH(K579,'Results 2016$'!$B$2:$AT$2,0))</f>
        <v>0.73008569246848576</v>
      </c>
    </row>
    <row r="580" spans="1:13" x14ac:dyDescent="0.25">
      <c r="A580" s="13" t="s">
        <v>2456</v>
      </c>
      <c r="B580" t="str">
        <f>VLOOKUP($A580,'UES Measure List Oct 2026'!$A$3:$AR$2210,B$1,FALSE)</f>
        <v>Heating Zone 2</v>
      </c>
      <c r="C580" t="str">
        <f>VLOOKUP($A580,'UES Measure List Oct 2026'!$A$3:$AR$2210,C$1,FALSE)</f>
        <v>All Cooling Zones</v>
      </c>
      <c r="D580" t="str">
        <f>VLOOKUP($A580,'UES Measure List Oct 2026'!$A$3:$AR$2210,D$1,FALSE)</f>
        <v>Residential</v>
      </c>
      <c r="E580" t="str">
        <f>VLOOKUP($A580,'UES Measure List Oct 2026'!$A$3:$AR$2210,E$1,FALSE)</f>
        <v>HVAC</v>
      </c>
      <c r="F580" t="str">
        <f>VLOOKUP($A580,'UES Measure List Oct 2026'!$A$3:$AR$2210,F$1,FALSE)</f>
        <v>HVAC System</v>
      </c>
      <c r="G580" t="str">
        <f>VLOOKUP($A580,'UES Measure List Oct 2026'!$A$3:$AR$2210,G$1,FALSE)</f>
        <v>Thermostats</v>
      </c>
      <c r="H580">
        <f>VLOOKUP($A580,'UES Measure List Oct 2026'!$A$3:$AR$2210,H$1,FALSE)</f>
        <v>71.3</v>
      </c>
      <c r="I580">
        <f>VLOOKUP($A580,'UES Measure List Oct 2026'!$A$3:$AR$2210,I$1,FALSE)</f>
        <v>79.52</v>
      </c>
      <c r="J580">
        <f>VLOOKUP($A580,'UES Measure List Oct 2026'!$A$3:$AR$2210,J$1,FALSE)</f>
        <v>46.39</v>
      </c>
      <c r="K580">
        <f>VLOOKUP($A580,'UES Measure List Oct 2026'!$A$3:$AR$2210,K$1,FALSE)</f>
        <v>15</v>
      </c>
      <c r="L580" t="s">
        <v>35</v>
      </c>
      <c r="M580">
        <f>INDEX('Results 2016$'!$B$3:$AT$352,MATCH(L580,'Results 2016$'!$A$3:$A$352,0),MATCH(K580,'Results 2016$'!$B$2:$AT$2,0))</f>
        <v>0.73008569246848576</v>
      </c>
    </row>
    <row r="581" spans="1:13" x14ac:dyDescent="0.25">
      <c r="A581" s="14" t="s">
        <v>2457</v>
      </c>
      <c r="B581" t="str">
        <f>VLOOKUP($A581,'UES Measure List Oct 2026'!$A$3:$AR$2210,B$1,FALSE)</f>
        <v>Heating Zone 2</v>
      </c>
      <c r="C581" t="str">
        <f>VLOOKUP($A581,'UES Measure List Oct 2026'!$A$3:$AR$2210,C$1,FALSE)</f>
        <v>All Cooling Zones</v>
      </c>
      <c r="D581" t="str">
        <f>VLOOKUP($A581,'UES Measure List Oct 2026'!$A$3:$AR$2210,D$1,FALSE)</f>
        <v>Residential</v>
      </c>
      <c r="E581" t="str">
        <f>VLOOKUP($A581,'UES Measure List Oct 2026'!$A$3:$AR$2210,E$1,FALSE)</f>
        <v>HVAC</v>
      </c>
      <c r="F581" t="str">
        <f>VLOOKUP($A581,'UES Measure List Oct 2026'!$A$3:$AR$2210,F$1,FALSE)</f>
        <v>HVAC System</v>
      </c>
      <c r="G581" t="str">
        <f>VLOOKUP($A581,'UES Measure List Oct 2026'!$A$3:$AR$2210,G$1,FALSE)</f>
        <v>Thermostats</v>
      </c>
      <c r="H581">
        <f>VLOOKUP($A581,'UES Measure List Oct 2026'!$A$3:$AR$2210,H$1,FALSE)</f>
        <v>81.049378814288659</v>
      </c>
      <c r="I581">
        <f>VLOOKUP($A581,'UES Measure List Oct 2026'!$A$3:$AR$2210,I$1,FALSE)</f>
        <v>90</v>
      </c>
      <c r="J581">
        <f>VLOOKUP($A581,'UES Measure List Oct 2026'!$A$3:$AR$2210,J$1,FALSE)</f>
        <v>148.58000000000001</v>
      </c>
      <c r="K581">
        <f>VLOOKUP($A581,'UES Measure List Oct 2026'!$A$3:$AR$2210,K$1,FALSE)</f>
        <v>15</v>
      </c>
      <c r="L581" t="s">
        <v>35</v>
      </c>
      <c r="M581">
        <f>INDEX('Results 2016$'!$B$3:$AT$352,MATCH(L581,'Results 2016$'!$A$3:$A$352,0),MATCH(K581,'Results 2016$'!$B$2:$AT$2,0))</f>
        <v>0.73008569246848576</v>
      </c>
    </row>
    <row r="582" spans="1:13" x14ac:dyDescent="0.25">
      <c r="A582" s="14" t="s">
        <v>2458</v>
      </c>
      <c r="B582" t="str">
        <f>VLOOKUP($A582,'UES Measure List Oct 2026'!$A$3:$AR$2210,B$1,FALSE)</f>
        <v>Heating Zone 2</v>
      </c>
      <c r="C582" t="str">
        <f>VLOOKUP($A582,'UES Measure List Oct 2026'!$A$3:$AR$2210,C$1,FALSE)</f>
        <v>All Cooling Zones</v>
      </c>
      <c r="D582" t="str">
        <f>VLOOKUP($A582,'UES Measure List Oct 2026'!$A$3:$AR$2210,D$1,FALSE)</f>
        <v>Residential</v>
      </c>
      <c r="E582" t="str">
        <f>VLOOKUP($A582,'UES Measure List Oct 2026'!$A$3:$AR$2210,E$1,FALSE)</f>
        <v>HVAC</v>
      </c>
      <c r="F582" t="str">
        <f>VLOOKUP($A582,'UES Measure List Oct 2026'!$A$3:$AR$2210,F$1,FALSE)</f>
        <v>HVAC System</v>
      </c>
      <c r="G582" t="str">
        <f>VLOOKUP($A582,'UES Measure List Oct 2026'!$A$3:$AR$2210,G$1,FALSE)</f>
        <v>Thermostats</v>
      </c>
      <c r="H582">
        <f>VLOOKUP($A582,'UES Measure List Oct 2026'!$A$3:$AR$2210,H$1,FALSE)</f>
        <v>71.300546719094783</v>
      </c>
      <c r="I582">
        <f>VLOOKUP($A582,'UES Measure List Oct 2026'!$A$3:$AR$2210,I$1,FALSE)</f>
        <v>79.522200464729792</v>
      </c>
      <c r="J582">
        <f>VLOOKUP($A582,'UES Measure List Oct 2026'!$A$3:$AR$2210,J$1,FALSE)</f>
        <v>148.58000000000001</v>
      </c>
      <c r="K582">
        <f>VLOOKUP($A582,'UES Measure List Oct 2026'!$A$3:$AR$2210,K$1,FALSE)</f>
        <v>15</v>
      </c>
      <c r="L582" t="s">
        <v>35</v>
      </c>
      <c r="M582">
        <f>INDEX('Results 2016$'!$B$3:$AT$352,MATCH(L582,'Results 2016$'!$A$3:$A$352,0),MATCH(K582,'Results 2016$'!$B$2:$AT$2,0))</f>
        <v>0.73008569246848576</v>
      </c>
    </row>
    <row r="583" spans="1:13" x14ac:dyDescent="0.25">
      <c r="A583" s="14" t="s">
        <v>2459</v>
      </c>
      <c r="B583" t="str">
        <f>VLOOKUP($A583,'UES Measure List Oct 2026'!$A$3:$AR$2210,B$1,FALSE)</f>
        <v>Heating Zone 3</v>
      </c>
      <c r="C583" t="str">
        <f>VLOOKUP($A583,'UES Measure List Oct 2026'!$A$3:$AR$2210,C$1,FALSE)</f>
        <v>All Cooling Zones</v>
      </c>
      <c r="D583" t="str">
        <f>VLOOKUP($A583,'UES Measure List Oct 2026'!$A$3:$AR$2210,D$1,FALSE)</f>
        <v>Residential</v>
      </c>
      <c r="E583" t="str">
        <f>VLOOKUP($A583,'UES Measure List Oct 2026'!$A$3:$AR$2210,E$1,FALSE)</f>
        <v>HVAC</v>
      </c>
      <c r="F583" t="str">
        <f>VLOOKUP($A583,'UES Measure List Oct 2026'!$A$3:$AR$2210,F$1,FALSE)</f>
        <v>HVAC System</v>
      </c>
      <c r="G583" t="str">
        <f>VLOOKUP($A583,'UES Measure List Oct 2026'!$A$3:$AR$2210,G$1,FALSE)</f>
        <v>Thermostats</v>
      </c>
      <c r="H583">
        <f>VLOOKUP($A583,'UES Measure List Oct 2026'!$A$3:$AR$2210,H$1,FALSE)</f>
        <v>109.94</v>
      </c>
      <c r="I583">
        <f>VLOOKUP($A583,'UES Measure List Oct 2026'!$A$3:$AR$2210,I$1,FALSE)</f>
        <v>122.61</v>
      </c>
      <c r="J583">
        <f>VLOOKUP($A583,'UES Measure List Oct 2026'!$A$3:$AR$2210,J$1,FALSE)</f>
        <v>60.4</v>
      </c>
      <c r="K583">
        <f>VLOOKUP($A583,'UES Measure List Oct 2026'!$A$3:$AR$2210,K$1,FALSE)</f>
        <v>15</v>
      </c>
      <c r="L583" t="s">
        <v>35</v>
      </c>
      <c r="M583">
        <f>INDEX('Results 2016$'!$B$3:$AT$352,MATCH(L583,'Results 2016$'!$A$3:$A$352,0),MATCH(K583,'Results 2016$'!$B$2:$AT$2,0))</f>
        <v>0.73008569246848576</v>
      </c>
    </row>
    <row r="584" spans="1:13" x14ac:dyDescent="0.25">
      <c r="A584" s="14" t="s">
        <v>2460</v>
      </c>
      <c r="B584" t="str">
        <f>VLOOKUP($A584,'UES Measure List Oct 2026'!$A$3:$AR$2210,B$1,FALSE)</f>
        <v>Heating Zone 3</v>
      </c>
      <c r="C584" t="str">
        <f>VLOOKUP($A584,'UES Measure List Oct 2026'!$A$3:$AR$2210,C$1,FALSE)</f>
        <v>All Cooling Zones</v>
      </c>
      <c r="D584" t="str">
        <f>VLOOKUP($A584,'UES Measure List Oct 2026'!$A$3:$AR$2210,D$1,FALSE)</f>
        <v>Residential</v>
      </c>
      <c r="E584" t="str">
        <f>VLOOKUP($A584,'UES Measure List Oct 2026'!$A$3:$AR$2210,E$1,FALSE)</f>
        <v>HVAC</v>
      </c>
      <c r="F584" t="str">
        <f>VLOOKUP($A584,'UES Measure List Oct 2026'!$A$3:$AR$2210,F$1,FALSE)</f>
        <v>HVAC System</v>
      </c>
      <c r="G584" t="str">
        <f>VLOOKUP($A584,'UES Measure List Oct 2026'!$A$3:$AR$2210,G$1,FALSE)</f>
        <v>Thermostats</v>
      </c>
      <c r="H584">
        <f>VLOOKUP($A584,'UES Measure List Oct 2026'!$A$3:$AR$2210,H$1,FALSE)</f>
        <v>61.59</v>
      </c>
      <c r="I584">
        <f>VLOOKUP($A584,'UES Measure List Oct 2026'!$A$3:$AR$2210,I$1,FALSE)</f>
        <v>68.69</v>
      </c>
      <c r="J584">
        <f>VLOOKUP($A584,'UES Measure List Oct 2026'!$A$3:$AR$2210,J$1,FALSE)</f>
        <v>60.4</v>
      </c>
      <c r="K584">
        <f>VLOOKUP($A584,'UES Measure List Oct 2026'!$A$3:$AR$2210,K$1,FALSE)</f>
        <v>15</v>
      </c>
      <c r="L584" t="s">
        <v>35</v>
      </c>
      <c r="M584">
        <f>INDEX('Results 2016$'!$B$3:$AT$352,MATCH(L584,'Results 2016$'!$A$3:$A$352,0),MATCH(K584,'Results 2016$'!$B$2:$AT$2,0))</f>
        <v>0.73008569246848576</v>
      </c>
    </row>
    <row r="585" spans="1:13" x14ac:dyDescent="0.25">
      <c r="A585" s="14" t="s">
        <v>2461</v>
      </c>
      <c r="B585" t="str">
        <f>VLOOKUP($A585,'UES Measure List Oct 2026'!$A$3:$AR$2210,B$1,FALSE)</f>
        <v>Heating Zone 3</v>
      </c>
      <c r="C585" t="str">
        <f>VLOOKUP($A585,'UES Measure List Oct 2026'!$A$3:$AR$2210,C$1,FALSE)</f>
        <v>All Cooling Zones</v>
      </c>
      <c r="D585" t="str">
        <f>VLOOKUP($A585,'UES Measure List Oct 2026'!$A$3:$AR$2210,D$1,FALSE)</f>
        <v>Residential</v>
      </c>
      <c r="E585" t="str">
        <f>VLOOKUP($A585,'UES Measure List Oct 2026'!$A$3:$AR$2210,E$1,FALSE)</f>
        <v>HVAC</v>
      </c>
      <c r="F585" t="str">
        <f>VLOOKUP($A585,'UES Measure List Oct 2026'!$A$3:$AR$2210,F$1,FALSE)</f>
        <v>HVAC System</v>
      </c>
      <c r="G585" t="str">
        <f>VLOOKUP($A585,'UES Measure List Oct 2026'!$A$3:$AR$2210,G$1,FALSE)</f>
        <v>Thermostats</v>
      </c>
      <c r="H585">
        <f>VLOOKUP($A585,'UES Measure List Oct 2026'!$A$3:$AR$2210,H$1,FALSE)</f>
        <v>109.93694370435455</v>
      </c>
      <c r="I585">
        <f>VLOOKUP($A585,'UES Measure List Oct 2026'!$A$3:$AR$2210,I$1,FALSE)</f>
        <v>123</v>
      </c>
      <c r="J585">
        <f>VLOOKUP($A585,'UES Measure List Oct 2026'!$A$3:$AR$2210,J$1,FALSE)</f>
        <v>142.63</v>
      </c>
      <c r="K585">
        <f>VLOOKUP($A585,'UES Measure List Oct 2026'!$A$3:$AR$2210,K$1,FALSE)</f>
        <v>15</v>
      </c>
      <c r="L585" t="s">
        <v>35</v>
      </c>
      <c r="M585">
        <f>INDEX('Results 2016$'!$B$3:$AT$352,MATCH(L585,'Results 2016$'!$A$3:$A$352,0),MATCH(K585,'Results 2016$'!$B$2:$AT$2,0))</f>
        <v>0.73008569246848576</v>
      </c>
    </row>
    <row r="586" spans="1:13" x14ac:dyDescent="0.25">
      <c r="A586" s="13" t="s">
        <v>2462</v>
      </c>
      <c r="B586" t="str">
        <f>VLOOKUP($A586,'UES Measure List Oct 2026'!$A$3:$AR$2210,B$1,FALSE)</f>
        <v>Heating Zone 3</v>
      </c>
      <c r="C586" t="str">
        <f>VLOOKUP($A586,'UES Measure List Oct 2026'!$A$3:$AR$2210,C$1,FALSE)</f>
        <v>All Cooling Zones</v>
      </c>
      <c r="D586" t="str">
        <f>VLOOKUP($A586,'UES Measure List Oct 2026'!$A$3:$AR$2210,D$1,FALSE)</f>
        <v>Residential</v>
      </c>
      <c r="E586" t="str">
        <f>VLOOKUP($A586,'UES Measure List Oct 2026'!$A$3:$AR$2210,E$1,FALSE)</f>
        <v>HVAC</v>
      </c>
      <c r="F586" t="str">
        <f>VLOOKUP($A586,'UES Measure List Oct 2026'!$A$3:$AR$2210,F$1,FALSE)</f>
        <v>HVAC System</v>
      </c>
      <c r="G586" t="str">
        <f>VLOOKUP($A586,'UES Measure List Oct 2026'!$A$3:$AR$2210,G$1,FALSE)</f>
        <v>Thermostats</v>
      </c>
      <c r="H586">
        <f>VLOOKUP($A586,'UES Measure List Oct 2026'!$A$3:$AR$2210,H$1,FALSE)</f>
        <v>61.586622862777098</v>
      </c>
      <c r="I586">
        <f>VLOOKUP($A586,'UES Measure List Oct 2026'!$A$3:$AR$2210,I$1,FALSE)</f>
        <v>69</v>
      </c>
      <c r="J586">
        <f>VLOOKUP($A586,'UES Measure List Oct 2026'!$A$3:$AR$2210,J$1,FALSE)</f>
        <v>142.63</v>
      </c>
      <c r="K586">
        <f>VLOOKUP($A586,'UES Measure List Oct 2026'!$A$3:$AR$2210,K$1,FALSE)</f>
        <v>15</v>
      </c>
      <c r="L586" t="s">
        <v>35</v>
      </c>
      <c r="M586">
        <f>INDEX('Results 2016$'!$B$3:$AT$352,MATCH(L586,'Results 2016$'!$A$3:$A$352,0),MATCH(K586,'Results 2016$'!$B$2:$AT$2,0))</f>
        <v>0.73008569246848576</v>
      </c>
    </row>
    <row r="587" spans="1:13" x14ac:dyDescent="0.25">
      <c r="A587" s="14" t="s">
        <v>2463</v>
      </c>
      <c r="B587" t="str">
        <f>VLOOKUP($A587,'UES Measure List Oct 2026'!$A$3:$AR$2210,B$1,FALSE)</f>
        <v>Heating Zone 1</v>
      </c>
      <c r="C587" t="str">
        <f>VLOOKUP($A587,'UES Measure List Oct 2026'!$A$3:$AR$2210,C$1,FALSE)</f>
        <v>All Cooling Zones</v>
      </c>
      <c r="D587" t="str">
        <f>VLOOKUP($A587,'UES Measure List Oct 2026'!$A$3:$AR$2210,D$1,FALSE)</f>
        <v>Residential</v>
      </c>
      <c r="E587" t="str">
        <f>VLOOKUP($A587,'UES Measure List Oct 2026'!$A$3:$AR$2210,E$1,FALSE)</f>
        <v>HVAC</v>
      </c>
      <c r="F587" t="str">
        <f>VLOOKUP($A587,'UES Measure List Oct 2026'!$A$3:$AR$2210,F$1,FALSE)</f>
        <v>HVAC System</v>
      </c>
      <c r="G587" t="str">
        <f>VLOOKUP($A587,'UES Measure List Oct 2026'!$A$3:$AR$2210,G$1,FALSE)</f>
        <v>Variable-Speed Heat Pumps</v>
      </c>
      <c r="H587">
        <f>VLOOKUP($A587,'UES Measure List Oct 2026'!$A$3:$AR$2210,H$1,FALSE)</f>
        <v>603.75</v>
      </c>
      <c r="I587">
        <f>VLOOKUP($A587,'UES Measure List Oct 2026'!$A$3:$AR$2210,I$1,FALSE)</f>
        <v>672.51873272154387</v>
      </c>
      <c r="J587">
        <f>VLOOKUP($A587,'UES Measure List Oct 2026'!$A$3:$AR$2210,J$1,FALSE)</f>
        <v>3789.2858196885118</v>
      </c>
      <c r="K587">
        <f>VLOOKUP($A587,'UES Measure List Oct 2026'!$A$3:$AR$2210,K$1,FALSE)</f>
        <v>18</v>
      </c>
      <c r="L587" t="s">
        <v>4993</v>
      </c>
      <c r="M587">
        <f>INDEX('Results 2016$'!$B$3:$AT$352,MATCH(L587,'Results 2016$'!$A$3:$A$352,0),MATCH(K587,'Results 2016$'!$B$2:$AT$2,0))</f>
        <v>0.79228261170518444</v>
      </c>
    </row>
    <row r="588" spans="1:13" x14ac:dyDescent="0.25">
      <c r="A588" s="13" t="s">
        <v>2469</v>
      </c>
      <c r="B588" t="str">
        <f>VLOOKUP($A588,'UES Measure List Oct 2026'!$A$3:$AR$2210,B$1,FALSE)</f>
        <v>Heating Zone 1</v>
      </c>
      <c r="C588" t="str">
        <f>VLOOKUP($A588,'UES Measure List Oct 2026'!$A$3:$AR$2210,C$1,FALSE)</f>
        <v>All Cooling Zones</v>
      </c>
      <c r="D588" t="str">
        <f>VLOOKUP($A588,'UES Measure List Oct 2026'!$A$3:$AR$2210,D$1,FALSE)</f>
        <v>Residential</v>
      </c>
      <c r="E588" t="str">
        <f>VLOOKUP($A588,'UES Measure List Oct 2026'!$A$3:$AR$2210,E$1,FALSE)</f>
        <v>HVAC</v>
      </c>
      <c r="F588" t="str">
        <f>VLOOKUP($A588,'UES Measure List Oct 2026'!$A$3:$AR$2210,F$1,FALSE)</f>
        <v>HVAC System</v>
      </c>
      <c r="G588" t="str">
        <f>VLOOKUP($A588,'UES Measure List Oct 2026'!$A$3:$AR$2210,G$1,FALSE)</f>
        <v>Variable-Speed Heat Pumps</v>
      </c>
      <c r="H588">
        <f>VLOOKUP($A588,'UES Measure List Oct 2026'!$A$3:$AR$2210,H$1,FALSE)</f>
        <v>489.57</v>
      </c>
      <c r="I588">
        <f>VLOOKUP($A588,'UES Measure List Oct 2026'!$A$3:$AR$2210,I$1,FALSE)</f>
        <v>545.33702369560012</v>
      </c>
      <c r="J588">
        <f>VLOOKUP($A588,'UES Measure List Oct 2026'!$A$3:$AR$2210,J$1,FALSE)</f>
        <v>5360.2083280761781</v>
      </c>
      <c r="K588">
        <f>VLOOKUP($A588,'UES Measure List Oct 2026'!$A$3:$AR$2210,K$1,FALSE)</f>
        <v>18</v>
      </c>
      <c r="L588" t="s">
        <v>4993</v>
      </c>
      <c r="M588">
        <f>INDEX('Results 2016$'!$B$3:$AT$352,MATCH(L588,'Results 2016$'!$A$3:$A$352,0),MATCH(K588,'Results 2016$'!$B$2:$AT$2,0))</f>
        <v>0.79228261170518444</v>
      </c>
    </row>
    <row r="589" spans="1:13" x14ac:dyDescent="0.25">
      <c r="A589" s="14" t="s">
        <v>2471</v>
      </c>
      <c r="B589" t="str">
        <f>VLOOKUP($A589,'UES Measure List Oct 2026'!$A$3:$AR$2210,B$1,FALSE)</f>
        <v>Heating Zone 1</v>
      </c>
      <c r="C589" t="str">
        <f>VLOOKUP($A589,'UES Measure List Oct 2026'!$A$3:$AR$2210,C$1,FALSE)</f>
        <v>All Cooling Zones</v>
      </c>
      <c r="D589" t="str">
        <f>VLOOKUP($A589,'UES Measure List Oct 2026'!$A$3:$AR$2210,D$1,FALSE)</f>
        <v>Residential</v>
      </c>
      <c r="E589" t="str">
        <f>VLOOKUP($A589,'UES Measure List Oct 2026'!$A$3:$AR$2210,E$1,FALSE)</f>
        <v>HVAC</v>
      </c>
      <c r="F589" t="str">
        <f>VLOOKUP($A589,'UES Measure List Oct 2026'!$A$3:$AR$2210,F$1,FALSE)</f>
        <v>HVAC System</v>
      </c>
      <c r="G589" t="str">
        <f>VLOOKUP($A589,'UES Measure List Oct 2026'!$A$3:$AR$2210,G$1,FALSE)</f>
        <v>Variable-Speed Heat Pumps</v>
      </c>
      <c r="H589">
        <f>VLOOKUP($A589,'UES Measure List Oct 2026'!$A$3:$AR$2210,H$1,FALSE)</f>
        <v>3253.0142226003145</v>
      </c>
      <c r="I589">
        <f>VLOOKUP($A589,'UES Measure List Oct 2026'!$A$3:$AR$2210,I$1,FALSE)</f>
        <v>3621.7849619067729</v>
      </c>
      <c r="J589">
        <f>VLOOKUP($A589,'UES Measure List Oct 2026'!$A$3:$AR$2210,J$1,FALSE)</f>
        <v>7624.8664971359904</v>
      </c>
      <c r="K589">
        <f>VLOOKUP($A589,'UES Measure List Oct 2026'!$A$3:$AR$2210,K$1,FALSE)</f>
        <v>18</v>
      </c>
      <c r="L589" t="s">
        <v>4993</v>
      </c>
      <c r="M589">
        <f>INDEX('Results 2016$'!$B$3:$AT$352,MATCH(L589,'Results 2016$'!$A$3:$A$352,0),MATCH(K589,'Results 2016$'!$B$2:$AT$2,0))</f>
        <v>0.79228261170518444</v>
      </c>
    </row>
    <row r="590" spans="1:13" x14ac:dyDescent="0.25">
      <c r="A590" s="13" t="s">
        <v>2473</v>
      </c>
      <c r="B590" t="str">
        <f>VLOOKUP($A590,'UES Measure List Oct 2026'!$A$3:$AR$2210,B$1,FALSE)</f>
        <v>Heating Zone 1</v>
      </c>
      <c r="C590" t="str">
        <f>VLOOKUP($A590,'UES Measure List Oct 2026'!$A$3:$AR$2210,C$1,FALSE)</f>
        <v>All Cooling Zones</v>
      </c>
      <c r="D590" t="str">
        <f>VLOOKUP($A590,'UES Measure List Oct 2026'!$A$3:$AR$2210,D$1,FALSE)</f>
        <v>Residential</v>
      </c>
      <c r="E590" t="str">
        <f>VLOOKUP($A590,'UES Measure List Oct 2026'!$A$3:$AR$2210,E$1,FALSE)</f>
        <v>HVAC</v>
      </c>
      <c r="F590" t="str">
        <f>VLOOKUP($A590,'UES Measure List Oct 2026'!$A$3:$AR$2210,F$1,FALSE)</f>
        <v>HVAC System</v>
      </c>
      <c r="G590" t="str">
        <f>VLOOKUP($A590,'UES Measure List Oct 2026'!$A$3:$AR$2210,G$1,FALSE)</f>
        <v>Variable-Speed Heat Pumps</v>
      </c>
      <c r="H590">
        <f>VLOOKUP($A590,'UES Measure List Oct 2026'!$A$3:$AR$2210,H$1,FALSE)</f>
        <v>3192.1028966125323</v>
      </c>
      <c r="I590">
        <f>VLOOKUP($A590,'UES Measure List Oct 2026'!$A$3:$AR$2210,I$1,FALSE)</f>
        <v>3553.9685586031296</v>
      </c>
      <c r="J590">
        <f>VLOOKUP($A590,'UES Measure List Oct 2026'!$A$3:$AR$2210,J$1,FALSE)</f>
        <v>10785.903952153454</v>
      </c>
      <c r="K590">
        <f>VLOOKUP($A590,'UES Measure List Oct 2026'!$A$3:$AR$2210,K$1,FALSE)</f>
        <v>18</v>
      </c>
      <c r="L590" t="s">
        <v>4993</v>
      </c>
      <c r="M590">
        <f>INDEX('Results 2016$'!$B$3:$AT$352,MATCH(L590,'Results 2016$'!$A$3:$A$352,0),MATCH(K590,'Results 2016$'!$B$2:$AT$2,0))</f>
        <v>0.79228261170518444</v>
      </c>
    </row>
    <row r="591" spans="1:13" x14ac:dyDescent="0.25">
      <c r="A591" s="14" t="s">
        <v>2475</v>
      </c>
      <c r="B591" t="str">
        <f>VLOOKUP($A591,'UES Measure List Oct 2026'!$A$3:$AR$2210,B$1,FALSE)</f>
        <v>Heating Zone 1</v>
      </c>
      <c r="C591" t="str">
        <f>VLOOKUP($A591,'UES Measure List Oct 2026'!$A$3:$AR$2210,C$1,FALSE)</f>
        <v>All Cooling Zones</v>
      </c>
      <c r="D591" t="str">
        <f>VLOOKUP($A591,'UES Measure List Oct 2026'!$A$3:$AR$2210,D$1,FALSE)</f>
        <v>Residential</v>
      </c>
      <c r="E591" t="str">
        <f>VLOOKUP($A591,'UES Measure List Oct 2026'!$A$3:$AR$2210,E$1,FALSE)</f>
        <v>HVAC</v>
      </c>
      <c r="F591" t="str">
        <f>VLOOKUP($A591,'UES Measure List Oct 2026'!$A$3:$AR$2210,F$1,FALSE)</f>
        <v>HVAC System</v>
      </c>
      <c r="G591" t="str">
        <f>VLOOKUP($A591,'UES Measure List Oct 2026'!$A$3:$AR$2210,G$1,FALSE)</f>
        <v>Variable-Speed Heat Pumps</v>
      </c>
      <c r="H591">
        <f>VLOOKUP($A591,'UES Measure List Oct 2026'!$A$3:$AR$2210,H$1,FALSE)</f>
        <v>3048.5188193310341</v>
      </c>
      <c r="I591">
        <f>VLOOKUP($A591,'UES Measure List Oct 2026'!$A$3:$AR$2210,I$1,FALSE)</f>
        <v>3394.5218393545269</v>
      </c>
      <c r="J591">
        <f>VLOOKUP($A591,'UES Measure List Oct 2026'!$A$3:$AR$2210,J$1,FALSE)</f>
        <v>5597.8454515289231</v>
      </c>
      <c r="K591">
        <f>VLOOKUP($A591,'UES Measure List Oct 2026'!$A$3:$AR$2210,K$1,FALSE)</f>
        <v>18</v>
      </c>
      <c r="L591" t="s">
        <v>4993</v>
      </c>
      <c r="M591">
        <f>INDEX('Results 2016$'!$B$3:$AT$352,MATCH(L591,'Results 2016$'!$A$3:$A$352,0),MATCH(K591,'Results 2016$'!$B$2:$AT$2,0))</f>
        <v>0.79228261170518444</v>
      </c>
    </row>
    <row r="592" spans="1:13" x14ac:dyDescent="0.25">
      <c r="A592" s="13" t="s">
        <v>2477</v>
      </c>
      <c r="B592" t="str">
        <f>VLOOKUP($A592,'UES Measure List Oct 2026'!$A$3:$AR$2210,B$1,FALSE)</f>
        <v>Heating Zone 1</v>
      </c>
      <c r="C592" t="str">
        <f>VLOOKUP($A592,'UES Measure List Oct 2026'!$A$3:$AR$2210,C$1,FALSE)</f>
        <v>All Cooling Zones</v>
      </c>
      <c r="D592" t="str">
        <f>VLOOKUP($A592,'UES Measure List Oct 2026'!$A$3:$AR$2210,D$1,FALSE)</f>
        <v>Residential</v>
      </c>
      <c r="E592" t="str">
        <f>VLOOKUP($A592,'UES Measure List Oct 2026'!$A$3:$AR$2210,E$1,FALSE)</f>
        <v>HVAC</v>
      </c>
      <c r="F592" t="str">
        <f>VLOOKUP($A592,'UES Measure List Oct 2026'!$A$3:$AR$2210,F$1,FALSE)</f>
        <v>HVAC System</v>
      </c>
      <c r="G592" t="str">
        <f>VLOOKUP($A592,'UES Measure List Oct 2026'!$A$3:$AR$2210,G$1,FALSE)</f>
        <v>Variable-Speed Heat Pumps</v>
      </c>
      <c r="H592">
        <f>VLOOKUP($A592,'UES Measure List Oct 2026'!$A$3:$AR$2210,H$1,FALSE)</f>
        <v>2893.9185872106405</v>
      </c>
      <c r="I592">
        <f>VLOOKUP($A592,'UES Measure List Oct 2026'!$A$3:$AR$2210,I$1,FALSE)</f>
        <v>3222.3746769443187</v>
      </c>
      <c r="J592">
        <f>VLOOKUP($A592,'UES Measure List Oct 2026'!$A$3:$AR$2210,J$1,FALSE)</f>
        <v>8513.5416535171607</v>
      </c>
      <c r="K592">
        <f>VLOOKUP($A592,'UES Measure List Oct 2026'!$A$3:$AR$2210,K$1,FALSE)</f>
        <v>18</v>
      </c>
      <c r="L592" t="s">
        <v>4993</v>
      </c>
      <c r="M592">
        <f>INDEX('Results 2016$'!$B$3:$AT$352,MATCH(L592,'Results 2016$'!$A$3:$A$352,0),MATCH(K592,'Results 2016$'!$B$2:$AT$2,0))</f>
        <v>0.79228261170518444</v>
      </c>
    </row>
    <row r="593" spans="1:13" x14ac:dyDescent="0.25">
      <c r="A593" s="14" t="s">
        <v>2479</v>
      </c>
      <c r="B593" t="str">
        <f>VLOOKUP($A593,'UES Measure List Oct 2026'!$A$3:$AR$2210,B$1,FALSE)</f>
        <v>Heating Zone 2</v>
      </c>
      <c r="C593" t="str">
        <f>VLOOKUP($A593,'UES Measure List Oct 2026'!$A$3:$AR$2210,C$1,FALSE)</f>
        <v>All Cooling Zones</v>
      </c>
      <c r="D593" t="str">
        <f>VLOOKUP($A593,'UES Measure List Oct 2026'!$A$3:$AR$2210,D$1,FALSE)</f>
        <v>Residential</v>
      </c>
      <c r="E593" t="str">
        <f>VLOOKUP($A593,'UES Measure List Oct 2026'!$A$3:$AR$2210,E$1,FALSE)</f>
        <v>HVAC</v>
      </c>
      <c r="F593" t="str">
        <f>VLOOKUP($A593,'UES Measure List Oct 2026'!$A$3:$AR$2210,F$1,FALSE)</f>
        <v>HVAC System</v>
      </c>
      <c r="G593" t="str">
        <f>VLOOKUP($A593,'UES Measure List Oct 2026'!$A$3:$AR$2210,G$1,FALSE)</f>
        <v>Variable-Speed Heat Pumps</v>
      </c>
      <c r="H593">
        <f>VLOOKUP($A593,'UES Measure List Oct 2026'!$A$3:$AR$2210,H$1,FALSE)</f>
        <v>607.62</v>
      </c>
      <c r="I593">
        <f>VLOOKUP($A593,'UES Measure List Oct 2026'!$A$3:$AR$2210,I$1,FALSE)</f>
        <v>676.83594210783622</v>
      </c>
      <c r="J593">
        <f>VLOOKUP($A593,'UES Measure List Oct 2026'!$A$3:$AR$2210,J$1,FALSE)</f>
        <v>3789.2858196885118</v>
      </c>
      <c r="K593">
        <f>VLOOKUP($A593,'UES Measure List Oct 2026'!$A$3:$AR$2210,K$1,FALSE)</f>
        <v>18</v>
      </c>
      <c r="L593" t="s">
        <v>4994</v>
      </c>
      <c r="M593">
        <f>INDEX('Results 2016$'!$B$3:$AT$352,MATCH(L593,'Results 2016$'!$A$3:$A$352,0),MATCH(K593,'Results 2016$'!$B$2:$AT$2,0))</f>
        <v>0.86799958308076108</v>
      </c>
    </row>
    <row r="594" spans="1:13" x14ac:dyDescent="0.25">
      <c r="A594" s="14" t="s">
        <v>2480</v>
      </c>
      <c r="B594" t="str">
        <f>VLOOKUP($A594,'UES Measure List Oct 2026'!$A$3:$AR$2210,B$1,FALSE)</f>
        <v>Heating Zone 2</v>
      </c>
      <c r="C594" t="str">
        <f>VLOOKUP($A594,'UES Measure List Oct 2026'!$A$3:$AR$2210,C$1,FALSE)</f>
        <v>All Cooling Zones</v>
      </c>
      <c r="D594" t="str">
        <f>VLOOKUP($A594,'UES Measure List Oct 2026'!$A$3:$AR$2210,D$1,FALSE)</f>
        <v>Residential</v>
      </c>
      <c r="E594" t="str">
        <f>VLOOKUP($A594,'UES Measure List Oct 2026'!$A$3:$AR$2210,E$1,FALSE)</f>
        <v>HVAC</v>
      </c>
      <c r="F594" t="str">
        <f>VLOOKUP($A594,'UES Measure List Oct 2026'!$A$3:$AR$2210,F$1,FALSE)</f>
        <v>HVAC System</v>
      </c>
      <c r="G594" t="str">
        <f>VLOOKUP($A594,'UES Measure List Oct 2026'!$A$3:$AR$2210,G$1,FALSE)</f>
        <v>Variable-Speed Heat Pumps</v>
      </c>
      <c r="H594">
        <f>VLOOKUP($A594,'UES Measure List Oct 2026'!$A$3:$AR$2210,H$1,FALSE)</f>
        <v>499.9</v>
      </c>
      <c r="I594">
        <f>VLOOKUP($A594,'UES Measure List Oct 2026'!$A$3:$AR$2210,I$1,FALSE)</f>
        <v>556.83979049859624</v>
      </c>
      <c r="J594">
        <f>VLOOKUP($A594,'UES Measure List Oct 2026'!$A$3:$AR$2210,J$1,FALSE)</f>
        <v>5360.2083280761781</v>
      </c>
      <c r="K594">
        <f>VLOOKUP($A594,'UES Measure List Oct 2026'!$A$3:$AR$2210,K$1,FALSE)</f>
        <v>18</v>
      </c>
      <c r="L594" t="s">
        <v>4994</v>
      </c>
      <c r="M594">
        <f>INDEX('Results 2016$'!$B$3:$AT$352,MATCH(L594,'Results 2016$'!$A$3:$A$352,0),MATCH(K594,'Results 2016$'!$B$2:$AT$2,0))</f>
        <v>0.86799958308076108</v>
      </c>
    </row>
    <row r="595" spans="1:13" x14ac:dyDescent="0.25">
      <c r="A595" s="14" t="s">
        <v>2481</v>
      </c>
      <c r="B595" t="str">
        <f>VLOOKUP($A595,'UES Measure List Oct 2026'!$A$3:$AR$2210,B$1,FALSE)</f>
        <v>Heating Zone 2</v>
      </c>
      <c r="C595" t="str">
        <f>VLOOKUP($A595,'UES Measure List Oct 2026'!$A$3:$AR$2210,C$1,FALSE)</f>
        <v>All Cooling Zones</v>
      </c>
      <c r="D595" t="str">
        <f>VLOOKUP($A595,'UES Measure List Oct 2026'!$A$3:$AR$2210,D$1,FALSE)</f>
        <v>Residential</v>
      </c>
      <c r="E595" t="str">
        <f>VLOOKUP($A595,'UES Measure List Oct 2026'!$A$3:$AR$2210,E$1,FALSE)</f>
        <v>HVAC</v>
      </c>
      <c r="F595" t="str">
        <f>VLOOKUP($A595,'UES Measure List Oct 2026'!$A$3:$AR$2210,F$1,FALSE)</f>
        <v>HVAC System</v>
      </c>
      <c r="G595" t="str">
        <f>VLOOKUP($A595,'UES Measure List Oct 2026'!$A$3:$AR$2210,G$1,FALSE)</f>
        <v>Variable-Speed Heat Pumps</v>
      </c>
      <c r="H595">
        <f>VLOOKUP($A595,'UES Measure List Oct 2026'!$A$3:$AR$2210,H$1,FALSE)</f>
        <v>3723.2844299771505</v>
      </c>
      <c r="I595">
        <f>VLOOKUP($A595,'UES Measure List Oct 2026'!$A$3:$AR$2210,I$1,FALSE)</f>
        <v>4145.3663078711097</v>
      </c>
      <c r="J595">
        <f>VLOOKUP($A595,'UES Measure List Oct 2026'!$A$3:$AR$2210,J$1,FALSE)</f>
        <v>7624.8664971359904</v>
      </c>
      <c r="K595">
        <f>VLOOKUP($A595,'UES Measure List Oct 2026'!$A$3:$AR$2210,K$1,FALSE)</f>
        <v>18</v>
      </c>
      <c r="L595" t="s">
        <v>4994</v>
      </c>
      <c r="M595">
        <f>INDEX('Results 2016$'!$B$3:$AT$352,MATCH(L595,'Results 2016$'!$A$3:$A$352,0),MATCH(K595,'Results 2016$'!$B$2:$AT$2,0))</f>
        <v>0.86799958308076108</v>
      </c>
    </row>
    <row r="596" spans="1:13" x14ac:dyDescent="0.25">
      <c r="A596" s="14" t="s">
        <v>2482</v>
      </c>
      <c r="B596" t="str">
        <f>VLOOKUP($A596,'UES Measure List Oct 2026'!$A$3:$AR$2210,B$1,FALSE)</f>
        <v>Heating Zone 2</v>
      </c>
      <c r="C596" t="str">
        <f>VLOOKUP($A596,'UES Measure List Oct 2026'!$A$3:$AR$2210,C$1,FALSE)</f>
        <v>All Cooling Zones</v>
      </c>
      <c r="D596" t="str">
        <f>VLOOKUP($A596,'UES Measure List Oct 2026'!$A$3:$AR$2210,D$1,FALSE)</f>
        <v>Residential</v>
      </c>
      <c r="E596" t="str">
        <f>VLOOKUP($A596,'UES Measure List Oct 2026'!$A$3:$AR$2210,E$1,FALSE)</f>
        <v>HVAC</v>
      </c>
      <c r="F596" t="str">
        <f>VLOOKUP($A596,'UES Measure List Oct 2026'!$A$3:$AR$2210,F$1,FALSE)</f>
        <v>HVAC System</v>
      </c>
      <c r="G596" t="str">
        <f>VLOOKUP($A596,'UES Measure List Oct 2026'!$A$3:$AR$2210,G$1,FALSE)</f>
        <v>Variable-Speed Heat Pumps</v>
      </c>
      <c r="H596">
        <f>VLOOKUP($A596,'UES Measure List Oct 2026'!$A$3:$AR$2210,H$1,FALSE)</f>
        <v>2076.0466658865721</v>
      </c>
      <c r="I596">
        <f>VLOOKUP($A596,'UES Measure List Oct 2026'!$A$3:$AR$2210,I$1,FALSE)</f>
        <v>2311.393089672486</v>
      </c>
      <c r="J596">
        <f>VLOOKUP($A596,'UES Measure List Oct 2026'!$A$3:$AR$2210,J$1,FALSE)</f>
        <v>10785.903952153454</v>
      </c>
      <c r="K596">
        <f>VLOOKUP($A596,'UES Measure List Oct 2026'!$A$3:$AR$2210,K$1,FALSE)</f>
        <v>18</v>
      </c>
      <c r="L596" t="s">
        <v>4994</v>
      </c>
      <c r="M596">
        <f>INDEX('Results 2016$'!$B$3:$AT$352,MATCH(L596,'Results 2016$'!$A$3:$A$352,0),MATCH(K596,'Results 2016$'!$B$2:$AT$2,0))</f>
        <v>0.86799958308076108</v>
      </c>
    </row>
    <row r="597" spans="1:13" x14ac:dyDescent="0.25">
      <c r="A597" s="14" t="s">
        <v>2483</v>
      </c>
      <c r="B597" t="str">
        <f>VLOOKUP($A597,'UES Measure List Oct 2026'!$A$3:$AR$2210,B$1,FALSE)</f>
        <v>Heating Zone 2</v>
      </c>
      <c r="C597" t="str">
        <f>VLOOKUP($A597,'UES Measure List Oct 2026'!$A$3:$AR$2210,C$1,FALSE)</f>
        <v>All Cooling Zones</v>
      </c>
      <c r="D597" t="str">
        <f>VLOOKUP($A597,'UES Measure List Oct 2026'!$A$3:$AR$2210,D$1,FALSE)</f>
        <v>Residential</v>
      </c>
      <c r="E597" t="str">
        <f>VLOOKUP($A597,'UES Measure List Oct 2026'!$A$3:$AR$2210,E$1,FALSE)</f>
        <v>HVAC</v>
      </c>
      <c r="F597" t="str">
        <f>VLOOKUP($A597,'UES Measure List Oct 2026'!$A$3:$AR$2210,F$1,FALSE)</f>
        <v>HVAC System</v>
      </c>
      <c r="G597" t="str">
        <f>VLOOKUP($A597,'UES Measure List Oct 2026'!$A$3:$AR$2210,G$1,FALSE)</f>
        <v>Variable-Speed Heat Pumps</v>
      </c>
      <c r="H597">
        <f>VLOOKUP($A597,'UES Measure List Oct 2026'!$A$3:$AR$2210,H$1,FALSE)</f>
        <v>3461.8584988393527</v>
      </c>
      <c r="I597">
        <f>VLOOKUP($A597,'UES Measure List Oct 2026'!$A$3:$AR$2210,I$1,FALSE)</f>
        <v>3854.7750483114855</v>
      </c>
      <c r="J597">
        <f>VLOOKUP($A597,'UES Measure List Oct 2026'!$A$3:$AR$2210,J$1,FALSE)</f>
        <v>5504.9901101828318</v>
      </c>
      <c r="K597">
        <f>VLOOKUP($A597,'UES Measure List Oct 2026'!$A$3:$AR$2210,K$1,FALSE)</f>
        <v>18</v>
      </c>
      <c r="L597" t="s">
        <v>4994</v>
      </c>
      <c r="M597">
        <f>INDEX('Results 2016$'!$B$3:$AT$352,MATCH(L597,'Results 2016$'!$A$3:$A$352,0),MATCH(K597,'Results 2016$'!$B$2:$AT$2,0))</f>
        <v>0.86799958308076108</v>
      </c>
    </row>
    <row r="598" spans="1:13" x14ac:dyDescent="0.25">
      <c r="A598" s="13" t="s">
        <v>2484</v>
      </c>
      <c r="B598" t="str">
        <f>VLOOKUP($A598,'UES Measure List Oct 2026'!$A$3:$AR$2210,B$1,FALSE)</f>
        <v>Heating Zone 2</v>
      </c>
      <c r="C598" t="str">
        <f>VLOOKUP($A598,'UES Measure List Oct 2026'!$A$3:$AR$2210,C$1,FALSE)</f>
        <v>All Cooling Zones</v>
      </c>
      <c r="D598" t="str">
        <f>VLOOKUP($A598,'UES Measure List Oct 2026'!$A$3:$AR$2210,D$1,FALSE)</f>
        <v>Residential</v>
      </c>
      <c r="E598" t="str">
        <f>VLOOKUP($A598,'UES Measure List Oct 2026'!$A$3:$AR$2210,E$1,FALSE)</f>
        <v>HVAC</v>
      </c>
      <c r="F598" t="str">
        <f>VLOOKUP($A598,'UES Measure List Oct 2026'!$A$3:$AR$2210,F$1,FALSE)</f>
        <v>HVAC System</v>
      </c>
      <c r="G598" t="str">
        <f>VLOOKUP($A598,'UES Measure List Oct 2026'!$A$3:$AR$2210,G$1,FALSE)</f>
        <v>Variable-Speed Heat Pumps</v>
      </c>
      <c r="H598">
        <f>VLOOKUP($A598,'UES Measure List Oct 2026'!$A$3:$AR$2210,H$1,FALSE)</f>
        <v>1687.3383597570137</v>
      </c>
      <c r="I598">
        <f>VLOOKUP($A598,'UES Measure List Oct 2026'!$A$3:$AR$2210,I$1,FALSE)</f>
        <v>1878.8491237960322</v>
      </c>
      <c r="J598">
        <f>VLOOKUP($A598,'UES Measure List Oct 2026'!$A$3:$AR$2210,J$1,FALSE)</f>
        <v>8346.1592924409524</v>
      </c>
      <c r="K598">
        <f>VLOOKUP($A598,'UES Measure List Oct 2026'!$A$3:$AR$2210,K$1,FALSE)</f>
        <v>18</v>
      </c>
      <c r="L598" t="s">
        <v>4994</v>
      </c>
      <c r="M598">
        <f>INDEX('Results 2016$'!$B$3:$AT$352,MATCH(L598,'Results 2016$'!$A$3:$A$352,0),MATCH(K598,'Results 2016$'!$B$2:$AT$2,0))</f>
        <v>0.86799958308076108</v>
      </c>
    </row>
    <row r="599" spans="1:13" x14ac:dyDescent="0.25">
      <c r="A599" s="14" t="s">
        <v>2485</v>
      </c>
      <c r="B599" t="str">
        <f>VLOOKUP($A599,'UES Measure List Oct 2026'!$A$3:$AR$2210,B$1,FALSE)</f>
        <v>Heating Zone 3</v>
      </c>
      <c r="C599" t="str">
        <f>VLOOKUP($A599,'UES Measure List Oct 2026'!$A$3:$AR$2210,C$1,FALSE)</f>
        <v>All Cooling Zones</v>
      </c>
      <c r="D599" t="str">
        <f>VLOOKUP($A599,'UES Measure List Oct 2026'!$A$3:$AR$2210,D$1,FALSE)</f>
        <v>Residential</v>
      </c>
      <c r="E599" t="str">
        <f>VLOOKUP($A599,'UES Measure List Oct 2026'!$A$3:$AR$2210,E$1,FALSE)</f>
        <v>HVAC</v>
      </c>
      <c r="F599" t="str">
        <f>VLOOKUP($A599,'UES Measure List Oct 2026'!$A$3:$AR$2210,F$1,FALSE)</f>
        <v>HVAC System</v>
      </c>
      <c r="G599" t="str">
        <f>VLOOKUP($A599,'UES Measure List Oct 2026'!$A$3:$AR$2210,G$1,FALSE)</f>
        <v>Variable-Speed Heat Pumps</v>
      </c>
      <c r="H599">
        <f>VLOOKUP($A599,'UES Measure List Oct 2026'!$A$3:$AR$2210,H$1,FALSE)</f>
        <v>607.62</v>
      </c>
      <c r="I599">
        <f>VLOOKUP($A599,'UES Measure List Oct 2026'!$A$3:$AR$2210,I$1,FALSE)</f>
        <v>676.83594210783622</v>
      </c>
      <c r="J599">
        <f>VLOOKUP($A599,'UES Measure List Oct 2026'!$A$3:$AR$2210,J$1,FALSE)</f>
        <v>3789.2858196885118</v>
      </c>
      <c r="K599">
        <f>VLOOKUP($A599,'UES Measure List Oct 2026'!$A$3:$AR$2210,K$1,FALSE)</f>
        <v>18</v>
      </c>
      <c r="L599" t="s">
        <v>4995</v>
      </c>
      <c r="M599">
        <f>INDEX('Results 2016$'!$B$3:$AT$352,MATCH(L599,'Results 2016$'!$A$3:$A$352,0),MATCH(K599,'Results 2016$'!$B$2:$AT$2,0))</f>
        <v>0.88957476322310147</v>
      </c>
    </row>
    <row r="600" spans="1:13" x14ac:dyDescent="0.25">
      <c r="A600" s="14" t="s">
        <v>2486</v>
      </c>
      <c r="B600" t="str">
        <f>VLOOKUP($A600,'UES Measure List Oct 2026'!$A$3:$AR$2210,B$1,FALSE)</f>
        <v>Heating Zone 3</v>
      </c>
      <c r="C600" t="str">
        <f>VLOOKUP($A600,'UES Measure List Oct 2026'!$A$3:$AR$2210,C$1,FALSE)</f>
        <v>All Cooling Zones</v>
      </c>
      <c r="D600" t="str">
        <f>VLOOKUP($A600,'UES Measure List Oct 2026'!$A$3:$AR$2210,D$1,FALSE)</f>
        <v>Residential</v>
      </c>
      <c r="E600" t="str">
        <f>VLOOKUP($A600,'UES Measure List Oct 2026'!$A$3:$AR$2210,E$1,FALSE)</f>
        <v>HVAC</v>
      </c>
      <c r="F600" t="str">
        <f>VLOOKUP($A600,'UES Measure List Oct 2026'!$A$3:$AR$2210,F$1,FALSE)</f>
        <v>HVAC System</v>
      </c>
      <c r="G600" t="str">
        <f>VLOOKUP($A600,'UES Measure List Oct 2026'!$A$3:$AR$2210,G$1,FALSE)</f>
        <v>Variable-Speed Heat Pumps</v>
      </c>
      <c r="H600">
        <f>VLOOKUP($A600,'UES Measure List Oct 2026'!$A$3:$AR$2210,H$1,FALSE)</f>
        <v>499.9</v>
      </c>
      <c r="I600">
        <f>VLOOKUP($A600,'UES Measure List Oct 2026'!$A$3:$AR$2210,I$1,FALSE)</f>
        <v>556.83979049859624</v>
      </c>
      <c r="J600">
        <f>VLOOKUP($A600,'UES Measure List Oct 2026'!$A$3:$AR$2210,J$1,FALSE)</f>
        <v>5360.2083280761781</v>
      </c>
      <c r="K600">
        <f>VLOOKUP($A600,'UES Measure List Oct 2026'!$A$3:$AR$2210,K$1,FALSE)</f>
        <v>18</v>
      </c>
      <c r="L600" t="s">
        <v>4995</v>
      </c>
      <c r="M600">
        <f>INDEX('Results 2016$'!$B$3:$AT$352,MATCH(L600,'Results 2016$'!$A$3:$A$352,0),MATCH(K600,'Results 2016$'!$B$2:$AT$2,0))</f>
        <v>0.88957476322310147</v>
      </c>
    </row>
    <row r="601" spans="1:13" x14ac:dyDescent="0.25">
      <c r="A601" s="13" t="s">
        <v>2487</v>
      </c>
      <c r="B601" t="str">
        <f>VLOOKUP($A601,'UES Measure List Oct 2026'!$A$3:$AR$2210,B$1,FALSE)</f>
        <v>Heating Zone 3</v>
      </c>
      <c r="C601" t="str">
        <f>VLOOKUP($A601,'UES Measure List Oct 2026'!$A$3:$AR$2210,C$1,FALSE)</f>
        <v>All Cooling Zones</v>
      </c>
      <c r="D601" t="str">
        <f>VLOOKUP($A601,'UES Measure List Oct 2026'!$A$3:$AR$2210,D$1,FALSE)</f>
        <v>Residential</v>
      </c>
      <c r="E601" t="str">
        <f>VLOOKUP($A601,'UES Measure List Oct 2026'!$A$3:$AR$2210,E$1,FALSE)</f>
        <v>HVAC</v>
      </c>
      <c r="F601" t="str">
        <f>VLOOKUP($A601,'UES Measure List Oct 2026'!$A$3:$AR$2210,F$1,FALSE)</f>
        <v>HVAC System</v>
      </c>
      <c r="G601" t="str">
        <f>VLOOKUP($A601,'UES Measure List Oct 2026'!$A$3:$AR$2210,G$1,FALSE)</f>
        <v>Variable-Speed Heat Pumps</v>
      </c>
      <c r="H601">
        <f>VLOOKUP($A601,'UES Measure List Oct 2026'!$A$3:$AR$2210,H$1,FALSE)</f>
        <v>3723.2844299771505</v>
      </c>
      <c r="I601">
        <f>VLOOKUP($A601,'UES Measure List Oct 2026'!$A$3:$AR$2210,I$1,FALSE)</f>
        <v>4145.3663078711097</v>
      </c>
      <c r="J601">
        <f>VLOOKUP($A601,'UES Measure List Oct 2026'!$A$3:$AR$2210,J$1,FALSE)</f>
        <v>7624.8664971359904</v>
      </c>
      <c r="K601">
        <f>VLOOKUP($A601,'UES Measure List Oct 2026'!$A$3:$AR$2210,K$1,FALSE)</f>
        <v>18</v>
      </c>
      <c r="L601" t="s">
        <v>4995</v>
      </c>
      <c r="M601">
        <f>INDEX('Results 2016$'!$B$3:$AT$352,MATCH(L601,'Results 2016$'!$A$3:$A$352,0),MATCH(K601,'Results 2016$'!$B$2:$AT$2,0))</f>
        <v>0.88957476322310147</v>
      </c>
    </row>
    <row r="602" spans="1:13" x14ac:dyDescent="0.25">
      <c r="A602" s="14" t="s">
        <v>2488</v>
      </c>
      <c r="B602" t="str">
        <f>VLOOKUP($A602,'UES Measure List Oct 2026'!$A$3:$AR$2210,B$1,FALSE)</f>
        <v>Heating Zone 3</v>
      </c>
      <c r="C602" t="str">
        <f>VLOOKUP($A602,'UES Measure List Oct 2026'!$A$3:$AR$2210,C$1,FALSE)</f>
        <v>All Cooling Zones</v>
      </c>
      <c r="D602" t="str">
        <f>VLOOKUP($A602,'UES Measure List Oct 2026'!$A$3:$AR$2210,D$1,FALSE)</f>
        <v>Residential</v>
      </c>
      <c r="E602" t="str">
        <f>VLOOKUP($A602,'UES Measure List Oct 2026'!$A$3:$AR$2210,E$1,FALSE)</f>
        <v>HVAC</v>
      </c>
      <c r="F602" t="str">
        <f>VLOOKUP($A602,'UES Measure List Oct 2026'!$A$3:$AR$2210,F$1,FALSE)</f>
        <v>HVAC System</v>
      </c>
      <c r="G602" t="str">
        <f>VLOOKUP($A602,'UES Measure List Oct 2026'!$A$3:$AR$2210,G$1,FALSE)</f>
        <v>Variable-Speed Heat Pumps</v>
      </c>
      <c r="H602">
        <f>VLOOKUP($A602,'UES Measure List Oct 2026'!$A$3:$AR$2210,H$1,FALSE)</f>
        <v>2076.0466658865721</v>
      </c>
      <c r="I602">
        <f>VLOOKUP($A602,'UES Measure List Oct 2026'!$A$3:$AR$2210,I$1,FALSE)</f>
        <v>2311.393089672486</v>
      </c>
      <c r="J602">
        <f>VLOOKUP($A602,'UES Measure List Oct 2026'!$A$3:$AR$2210,J$1,FALSE)</f>
        <v>10785.903952153454</v>
      </c>
      <c r="K602">
        <f>VLOOKUP($A602,'UES Measure List Oct 2026'!$A$3:$AR$2210,K$1,FALSE)</f>
        <v>18</v>
      </c>
      <c r="L602" t="s">
        <v>4995</v>
      </c>
      <c r="M602">
        <f>INDEX('Results 2016$'!$B$3:$AT$352,MATCH(L602,'Results 2016$'!$A$3:$A$352,0),MATCH(K602,'Results 2016$'!$B$2:$AT$2,0))</f>
        <v>0.88957476322310147</v>
      </c>
    </row>
    <row r="603" spans="1:13" x14ac:dyDescent="0.25">
      <c r="A603" s="14" t="s">
        <v>2489</v>
      </c>
      <c r="B603" t="str">
        <f>VLOOKUP($A603,'UES Measure List Oct 2026'!$A$3:$AR$2210,B$1,FALSE)</f>
        <v>Heating Zone 3</v>
      </c>
      <c r="C603" t="str">
        <f>VLOOKUP($A603,'UES Measure List Oct 2026'!$A$3:$AR$2210,C$1,FALSE)</f>
        <v>All Cooling Zones</v>
      </c>
      <c r="D603" t="str">
        <f>VLOOKUP($A603,'UES Measure List Oct 2026'!$A$3:$AR$2210,D$1,FALSE)</f>
        <v>Residential</v>
      </c>
      <c r="E603" t="str">
        <f>VLOOKUP($A603,'UES Measure List Oct 2026'!$A$3:$AR$2210,E$1,FALSE)</f>
        <v>HVAC</v>
      </c>
      <c r="F603" t="str">
        <f>VLOOKUP($A603,'UES Measure List Oct 2026'!$A$3:$AR$2210,F$1,FALSE)</f>
        <v>HVAC System</v>
      </c>
      <c r="G603" t="str">
        <f>VLOOKUP($A603,'UES Measure List Oct 2026'!$A$3:$AR$2210,G$1,FALSE)</f>
        <v>Variable-Speed Heat Pumps</v>
      </c>
      <c r="H603">
        <f>VLOOKUP($A603,'UES Measure List Oct 2026'!$A$3:$AR$2210,H$1,FALSE)</f>
        <v>3461.8584988393527</v>
      </c>
      <c r="I603">
        <f>VLOOKUP($A603,'UES Measure List Oct 2026'!$A$3:$AR$2210,I$1,FALSE)</f>
        <v>3854.7750483114855</v>
      </c>
      <c r="J603">
        <f>VLOOKUP($A603,'UES Measure List Oct 2026'!$A$3:$AR$2210,J$1,FALSE)</f>
        <v>5504.9901101828318</v>
      </c>
      <c r="K603">
        <f>VLOOKUP($A603,'UES Measure List Oct 2026'!$A$3:$AR$2210,K$1,FALSE)</f>
        <v>18</v>
      </c>
      <c r="L603" t="s">
        <v>4995</v>
      </c>
      <c r="M603">
        <f>INDEX('Results 2016$'!$B$3:$AT$352,MATCH(L603,'Results 2016$'!$A$3:$A$352,0),MATCH(K603,'Results 2016$'!$B$2:$AT$2,0))</f>
        <v>0.88957476322310147</v>
      </c>
    </row>
    <row r="604" spans="1:13" x14ac:dyDescent="0.25">
      <c r="A604" s="13" t="s">
        <v>2490</v>
      </c>
      <c r="B604" t="str">
        <f>VLOOKUP($A604,'UES Measure List Oct 2026'!$A$3:$AR$2210,B$1,FALSE)</f>
        <v>Heating Zone 3</v>
      </c>
      <c r="C604" t="str">
        <f>VLOOKUP($A604,'UES Measure List Oct 2026'!$A$3:$AR$2210,C$1,FALSE)</f>
        <v>All Cooling Zones</v>
      </c>
      <c r="D604" t="str">
        <f>VLOOKUP($A604,'UES Measure List Oct 2026'!$A$3:$AR$2210,D$1,FALSE)</f>
        <v>Residential</v>
      </c>
      <c r="E604" t="str">
        <f>VLOOKUP($A604,'UES Measure List Oct 2026'!$A$3:$AR$2210,E$1,FALSE)</f>
        <v>HVAC</v>
      </c>
      <c r="F604" t="str">
        <f>VLOOKUP($A604,'UES Measure List Oct 2026'!$A$3:$AR$2210,F$1,FALSE)</f>
        <v>HVAC System</v>
      </c>
      <c r="G604" t="str">
        <f>VLOOKUP($A604,'UES Measure List Oct 2026'!$A$3:$AR$2210,G$1,FALSE)</f>
        <v>Variable-Speed Heat Pumps</v>
      </c>
      <c r="H604">
        <f>VLOOKUP($A604,'UES Measure List Oct 2026'!$A$3:$AR$2210,H$1,FALSE)</f>
        <v>1687.3383597570137</v>
      </c>
      <c r="I604">
        <f>VLOOKUP($A604,'UES Measure List Oct 2026'!$A$3:$AR$2210,I$1,FALSE)</f>
        <v>1878.8491237960322</v>
      </c>
      <c r="J604">
        <f>VLOOKUP($A604,'UES Measure List Oct 2026'!$A$3:$AR$2210,J$1,FALSE)</f>
        <v>8346.1592924409524</v>
      </c>
      <c r="K604">
        <f>VLOOKUP($A604,'UES Measure List Oct 2026'!$A$3:$AR$2210,K$1,FALSE)</f>
        <v>18</v>
      </c>
      <c r="L604" t="s">
        <v>4995</v>
      </c>
      <c r="M604">
        <f>INDEX('Results 2016$'!$B$3:$AT$352,MATCH(L604,'Results 2016$'!$A$3:$A$352,0),MATCH(K604,'Results 2016$'!$B$2:$AT$2,0))</f>
        <v>0.88957476322310147</v>
      </c>
    </row>
    <row r="605" spans="1:13" x14ac:dyDescent="0.25">
      <c r="A605" s="14" t="s">
        <v>2491</v>
      </c>
      <c r="B605" t="str">
        <f>VLOOKUP($A605,'UES Measure List Oct 2026'!$A$3:$AR$2210,B$1,FALSE)</f>
        <v>Heating Zone 1</v>
      </c>
      <c r="C605" t="str">
        <f>VLOOKUP($A605,'UES Measure List Oct 2026'!$A$3:$AR$2210,C$1,FALSE)</f>
        <v>All Cooling Zones</v>
      </c>
      <c r="D605" t="str">
        <f>VLOOKUP($A605,'UES Measure List Oct 2026'!$A$3:$AR$2210,D$1,FALSE)</f>
        <v>Residential</v>
      </c>
      <c r="E605" t="str">
        <f>VLOOKUP($A605,'UES Measure List Oct 2026'!$A$3:$AR$2210,E$1,FALSE)</f>
        <v>HVAC</v>
      </c>
      <c r="F605" t="str">
        <f>VLOOKUP($A605,'UES Measure List Oct 2026'!$A$3:$AR$2210,F$1,FALSE)</f>
        <v>HVAC System</v>
      </c>
      <c r="G605" t="str">
        <f>VLOOKUP($A605,'UES Measure List Oct 2026'!$A$3:$AR$2210,G$1,FALSE)</f>
        <v>Ductless Heat Pumps</v>
      </c>
      <c r="H605">
        <f>VLOOKUP($A605,'UES Measure List Oct 2026'!$A$3:$AR$2210,H$1,FALSE)</f>
        <v>1634.2144000000001</v>
      </c>
      <c r="I605">
        <f>VLOOKUP($A605,'UES Measure List Oct 2026'!$A$3:$AR$2210,I$1,FALSE)</f>
        <v>1820.8896465911816</v>
      </c>
      <c r="J605">
        <f>VLOOKUP($A605,'UES Measure List Oct 2026'!$A$3:$AR$2210,J$1,FALSE)</f>
        <v>7760.88</v>
      </c>
      <c r="K605">
        <f>VLOOKUP($A605,'UES Measure List Oct 2026'!$A$3:$AR$2210,K$1,FALSE)</f>
        <v>15</v>
      </c>
      <c r="L605" t="s">
        <v>4997</v>
      </c>
      <c r="M605">
        <f>INDEX('Results 2016$'!$B$3:$AT$352,MATCH(L605,'Results 2016$'!$A$3:$A$352,0),MATCH(K605,'Results 2016$'!$B$2:$AT$2,0))</f>
        <v>0.70283390013395586</v>
      </c>
    </row>
    <row r="606" spans="1:13" x14ac:dyDescent="0.25">
      <c r="A606" s="14" t="s">
        <v>2498</v>
      </c>
      <c r="B606" t="str">
        <f>VLOOKUP($A606,'UES Measure List Oct 2026'!$A$3:$AR$2210,B$1,FALSE)</f>
        <v>Heating Zone 2</v>
      </c>
      <c r="C606" t="str">
        <f>VLOOKUP($A606,'UES Measure List Oct 2026'!$A$3:$AR$2210,C$1,FALSE)</f>
        <v>All Cooling Zones</v>
      </c>
      <c r="D606" t="str">
        <f>VLOOKUP($A606,'UES Measure List Oct 2026'!$A$3:$AR$2210,D$1,FALSE)</f>
        <v>Residential</v>
      </c>
      <c r="E606" t="str">
        <f>VLOOKUP($A606,'UES Measure List Oct 2026'!$A$3:$AR$2210,E$1,FALSE)</f>
        <v>HVAC</v>
      </c>
      <c r="F606" t="str">
        <f>VLOOKUP($A606,'UES Measure List Oct 2026'!$A$3:$AR$2210,F$1,FALSE)</f>
        <v>HVAC System</v>
      </c>
      <c r="G606" t="str">
        <f>VLOOKUP($A606,'UES Measure List Oct 2026'!$A$3:$AR$2210,G$1,FALSE)</f>
        <v>Ductless Heat Pumps</v>
      </c>
      <c r="H606">
        <f>VLOOKUP($A606,'UES Measure List Oct 2026'!$A$3:$AR$2210,H$1,FALSE)</f>
        <v>995.61057000000005</v>
      </c>
      <c r="I606">
        <f>VLOOKUP($A606,'UES Measure List Oct 2026'!$A$3:$AR$2210,I$1,FALSE)</f>
        <v>1108.7953654316623</v>
      </c>
      <c r="J606">
        <f>VLOOKUP($A606,'UES Measure List Oct 2026'!$A$3:$AR$2210,J$1,FALSE)</f>
        <v>7760.88</v>
      </c>
      <c r="K606">
        <f>VLOOKUP($A606,'UES Measure List Oct 2026'!$A$3:$AR$2210,K$1,FALSE)</f>
        <v>15</v>
      </c>
      <c r="L606" t="s">
        <v>4998</v>
      </c>
      <c r="M606">
        <f>INDEX('Results 2016$'!$B$3:$AT$352,MATCH(L606,'Results 2016$'!$A$3:$A$352,0),MATCH(K606,'Results 2016$'!$B$2:$AT$2,0))</f>
        <v>0.73512520529646719</v>
      </c>
    </row>
    <row r="607" spans="1:13" x14ac:dyDescent="0.25">
      <c r="A607" s="13" t="s">
        <v>2499</v>
      </c>
      <c r="B607" t="str">
        <f>VLOOKUP($A607,'UES Measure List Oct 2026'!$A$3:$AR$2210,B$1,FALSE)</f>
        <v>Heating Zone 3</v>
      </c>
      <c r="C607" t="str">
        <f>VLOOKUP($A607,'UES Measure List Oct 2026'!$A$3:$AR$2210,C$1,FALSE)</f>
        <v>All Cooling Zones</v>
      </c>
      <c r="D607" t="str">
        <f>VLOOKUP($A607,'UES Measure List Oct 2026'!$A$3:$AR$2210,D$1,FALSE)</f>
        <v>Residential</v>
      </c>
      <c r="E607" t="str">
        <f>VLOOKUP($A607,'UES Measure List Oct 2026'!$A$3:$AR$2210,E$1,FALSE)</f>
        <v>HVAC</v>
      </c>
      <c r="F607" t="str">
        <f>VLOOKUP($A607,'UES Measure List Oct 2026'!$A$3:$AR$2210,F$1,FALSE)</f>
        <v>HVAC System</v>
      </c>
      <c r="G607" t="str">
        <f>VLOOKUP($A607,'UES Measure List Oct 2026'!$A$3:$AR$2210,G$1,FALSE)</f>
        <v>Ductless Heat Pumps</v>
      </c>
      <c r="H607">
        <f>VLOOKUP($A607,'UES Measure List Oct 2026'!$A$3:$AR$2210,H$1,FALSE)</f>
        <v>970</v>
      </c>
      <c r="I607">
        <f>VLOOKUP($A607,'UES Measure List Oct 2026'!$A$3:$AR$2210,I$1,FALSE)</f>
        <v>1080.28</v>
      </c>
      <c r="J607">
        <f>VLOOKUP($A607,'UES Measure List Oct 2026'!$A$3:$AR$2210,J$1,FALSE)</f>
        <v>7760.88</v>
      </c>
      <c r="K607">
        <f>VLOOKUP($A607,'UES Measure List Oct 2026'!$A$3:$AR$2210,K$1,FALSE)</f>
        <v>15</v>
      </c>
      <c r="L607" t="s">
        <v>4999</v>
      </c>
      <c r="M607">
        <f>INDEX('Results 2016$'!$B$3:$AT$352,MATCH(L607,'Results 2016$'!$A$3:$A$352,0),MATCH(K607,'Results 2016$'!$B$2:$AT$2,0))</f>
        <v>0.73929266039020725</v>
      </c>
    </row>
    <row r="608" spans="1:13" x14ac:dyDescent="0.25">
      <c r="A608" s="13" t="s">
        <v>2500</v>
      </c>
      <c r="B608" t="str">
        <f>VLOOKUP($A608,'UES Measure List Oct 2026'!$A$3:$AR$2210,B$1,FALSE)</f>
        <v>Heating Zone 1</v>
      </c>
      <c r="C608" t="str">
        <f>VLOOKUP($A608,'UES Measure List Oct 2026'!$A$3:$AR$2210,C$1,FALSE)</f>
        <v>All Cooling Zones</v>
      </c>
      <c r="D608" t="str">
        <f>VLOOKUP($A608,'UES Measure List Oct 2026'!$A$3:$AR$2210,D$1,FALSE)</f>
        <v>Residential</v>
      </c>
      <c r="E608" t="str">
        <f>VLOOKUP($A608,'UES Measure List Oct 2026'!$A$3:$AR$2210,E$1,FALSE)</f>
        <v>HVAC</v>
      </c>
      <c r="F608" t="str">
        <f>VLOOKUP($A608,'UES Measure List Oct 2026'!$A$3:$AR$2210,F$1,FALSE)</f>
        <v>HVAC System</v>
      </c>
      <c r="G608" t="str">
        <f>VLOOKUP($A608,'UES Measure List Oct 2026'!$A$3:$AR$2210,G$1,FALSE)</f>
        <v>Ductless Heat Pumps</v>
      </c>
      <c r="H608">
        <f>VLOOKUP($A608,'UES Measure List Oct 2026'!$A$3:$AR$2210,H$1,FALSE)</f>
        <v>1200</v>
      </c>
      <c r="I608">
        <f>VLOOKUP($A608,'UES Measure List Oct 2026'!$A$3:$AR$2210,I$1,FALSE)</f>
        <v>1337.08</v>
      </c>
      <c r="J608">
        <f>VLOOKUP($A608,'UES Measure List Oct 2026'!$A$3:$AR$2210,J$1,FALSE)</f>
        <v>4305.1000000000004</v>
      </c>
      <c r="K608">
        <f>VLOOKUP($A608,'UES Measure List Oct 2026'!$A$3:$AR$2210,K$1,FALSE)</f>
        <v>15</v>
      </c>
      <c r="L608" t="s">
        <v>4997</v>
      </c>
      <c r="M608">
        <f>INDEX('Results 2016$'!$B$3:$AT$352,MATCH(L608,'Results 2016$'!$A$3:$A$352,0),MATCH(K608,'Results 2016$'!$B$2:$AT$2,0))</f>
        <v>0.70283390013395586</v>
      </c>
    </row>
    <row r="609" spans="1:13" x14ac:dyDescent="0.25">
      <c r="A609" s="13" t="s">
        <v>2502</v>
      </c>
      <c r="B609" t="str">
        <f>VLOOKUP($A609,'UES Measure List Oct 2026'!$A$3:$AR$2210,B$1,FALSE)</f>
        <v>Heating Zone 2</v>
      </c>
      <c r="C609" t="str">
        <f>VLOOKUP($A609,'UES Measure List Oct 2026'!$A$3:$AR$2210,C$1,FALSE)</f>
        <v>All Cooling Zones</v>
      </c>
      <c r="D609" t="str">
        <f>VLOOKUP($A609,'UES Measure List Oct 2026'!$A$3:$AR$2210,D$1,FALSE)</f>
        <v>Residential</v>
      </c>
      <c r="E609" t="str">
        <f>VLOOKUP($A609,'UES Measure List Oct 2026'!$A$3:$AR$2210,E$1,FALSE)</f>
        <v>HVAC</v>
      </c>
      <c r="F609" t="str">
        <f>VLOOKUP($A609,'UES Measure List Oct 2026'!$A$3:$AR$2210,F$1,FALSE)</f>
        <v>HVAC System</v>
      </c>
      <c r="G609" t="str">
        <f>VLOOKUP($A609,'UES Measure List Oct 2026'!$A$3:$AR$2210,G$1,FALSE)</f>
        <v>Ductless Heat Pumps</v>
      </c>
      <c r="H609">
        <f>VLOOKUP($A609,'UES Measure List Oct 2026'!$A$3:$AR$2210,H$1,FALSE)</f>
        <v>1200</v>
      </c>
      <c r="I609">
        <f>VLOOKUP($A609,'UES Measure List Oct 2026'!$A$3:$AR$2210,I$1,FALSE)</f>
        <v>1336.4205584967281</v>
      </c>
      <c r="J609">
        <f>VLOOKUP($A609,'UES Measure List Oct 2026'!$A$3:$AR$2210,J$1,FALSE)</f>
        <v>4305.1000000000004</v>
      </c>
      <c r="K609">
        <f>VLOOKUP($A609,'UES Measure List Oct 2026'!$A$3:$AR$2210,K$1,FALSE)</f>
        <v>15</v>
      </c>
      <c r="L609" t="s">
        <v>4998</v>
      </c>
      <c r="M609">
        <f>INDEX('Results 2016$'!$B$3:$AT$352,MATCH(L609,'Results 2016$'!$A$3:$A$352,0),MATCH(K609,'Results 2016$'!$B$2:$AT$2,0))</f>
        <v>0.73512520529646719</v>
      </c>
    </row>
    <row r="610" spans="1:13" x14ac:dyDescent="0.25">
      <c r="A610" s="13" t="s">
        <v>2505</v>
      </c>
      <c r="B610" t="str">
        <f>VLOOKUP($A610,'UES Measure List Oct 2026'!$A$3:$AR$2210,B$1,FALSE)</f>
        <v>Heating Zone 3</v>
      </c>
      <c r="C610" t="str">
        <f>VLOOKUP($A610,'UES Measure List Oct 2026'!$A$3:$AR$2210,C$1,FALSE)</f>
        <v>All Cooling Zones</v>
      </c>
      <c r="D610" t="str">
        <f>VLOOKUP($A610,'UES Measure List Oct 2026'!$A$3:$AR$2210,D$1,FALSE)</f>
        <v>Residential</v>
      </c>
      <c r="E610" t="str">
        <f>VLOOKUP($A610,'UES Measure List Oct 2026'!$A$3:$AR$2210,E$1,FALSE)</f>
        <v>HVAC</v>
      </c>
      <c r="F610" t="str">
        <f>VLOOKUP($A610,'UES Measure List Oct 2026'!$A$3:$AR$2210,F$1,FALSE)</f>
        <v>HVAC System</v>
      </c>
      <c r="G610" t="str">
        <f>VLOOKUP($A610,'UES Measure List Oct 2026'!$A$3:$AR$2210,G$1,FALSE)</f>
        <v>Ductless Heat Pumps</v>
      </c>
      <c r="H610">
        <f>VLOOKUP($A610,'UES Measure List Oct 2026'!$A$3:$AR$2210,H$1,FALSE)</f>
        <v>1200</v>
      </c>
      <c r="I610">
        <f>VLOOKUP($A610,'UES Measure List Oct 2026'!$A$3:$AR$2210,I$1,FALSE)</f>
        <v>1336.4274218835646</v>
      </c>
      <c r="J610">
        <f>VLOOKUP($A610,'UES Measure List Oct 2026'!$A$3:$AR$2210,J$1,FALSE)</f>
        <v>4305.1000000000004</v>
      </c>
      <c r="K610">
        <f>VLOOKUP($A610,'UES Measure List Oct 2026'!$A$3:$AR$2210,K$1,FALSE)</f>
        <v>15</v>
      </c>
      <c r="L610" t="s">
        <v>4999</v>
      </c>
      <c r="M610">
        <f>INDEX('Results 2016$'!$B$3:$AT$352,MATCH(L610,'Results 2016$'!$A$3:$A$352,0),MATCH(K610,'Results 2016$'!$B$2:$AT$2,0))</f>
        <v>0.73929266039020725</v>
      </c>
    </row>
    <row r="611" spans="1:13" x14ac:dyDescent="0.25">
      <c r="A611" s="13" t="s">
        <v>2507</v>
      </c>
      <c r="B611" t="str">
        <f>VLOOKUP($A611,'UES Measure List Oct 2026'!$A$3:$AR$2210,B$1,FALSE)</f>
        <v>Heating Zone 1</v>
      </c>
      <c r="C611" t="str">
        <f>VLOOKUP($A611,'UES Measure List Oct 2026'!$A$3:$AR$2210,C$1,FALSE)</f>
        <v>All Cooling Zones</v>
      </c>
      <c r="D611" t="str">
        <f>VLOOKUP($A611,'UES Measure List Oct 2026'!$A$3:$AR$2210,D$1,FALSE)</f>
        <v>Residential</v>
      </c>
      <c r="E611" t="str">
        <f>VLOOKUP($A611,'UES Measure List Oct 2026'!$A$3:$AR$2210,E$1,FALSE)</f>
        <v>HVAC</v>
      </c>
      <c r="F611" t="str">
        <f>VLOOKUP($A611,'UES Measure List Oct 2026'!$A$3:$AR$2210,F$1,FALSE)</f>
        <v>HVAC System</v>
      </c>
      <c r="G611" t="str">
        <f>VLOOKUP($A611,'UES Measure List Oct 2026'!$A$3:$AR$2210,G$1,FALSE)</f>
        <v>Ductless Heat Pumps</v>
      </c>
      <c r="H611">
        <f>VLOOKUP($A611,'UES Measure List Oct 2026'!$A$3:$AR$2210,H$1,FALSE)</f>
        <v>1634.2144000000001</v>
      </c>
      <c r="I611">
        <f>VLOOKUP($A611,'UES Measure List Oct 2026'!$A$3:$AR$2210,I$1,FALSE)</f>
        <v>1820.8896465911816</v>
      </c>
      <c r="J611">
        <f>VLOOKUP($A611,'UES Measure List Oct 2026'!$A$3:$AR$2210,J$1,FALSE)</f>
        <v>6290.53</v>
      </c>
      <c r="K611">
        <f>VLOOKUP($A611,'UES Measure List Oct 2026'!$A$3:$AR$2210,K$1,FALSE)</f>
        <v>15</v>
      </c>
      <c r="L611" t="s">
        <v>4997</v>
      </c>
      <c r="M611">
        <f>INDEX('Results 2016$'!$B$3:$AT$352,MATCH(L611,'Results 2016$'!$A$3:$A$352,0),MATCH(K611,'Results 2016$'!$B$2:$AT$2,0))</f>
        <v>0.70283390013395586</v>
      </c>
    </row>
    <row r="612" spans="1:13" x14ac:dyDescent="0.25">
      <c r="A612" s="13" t="s">
        <v>2508</v>
      </c>
      <c r="B612" t="str">
        <f>VLOOKUP($A612,'UES Measure List Oct 2026'!$A$3:$AR$2210,B$1,FALSE)</f>
        <v>Heating Zone 2</v>
      </c>
      <c r="C612" t="str">
        <f>VLOOKUP($A612,'UES Measure List Oct 2026'!$A$3:$AR$2210,C$1,FALSE)</f>
        <v>All Cooling Zones</v>
      </c>
      <c r="D612" t="str">
        <f>VLOOKUP($A612,'UES Measure List Oct 2026'!$A$3:$AR$2210,D$1,FALSE)</f>
        <v>Residential</v>
      </c>
      <c r="E612" t="str">
        <f>VLOOKUP($A612,'UES Measure List Oct 2026'!$A$3:$AR$2210,E$1,FALSE)</f>
        <v>HVAC</v>
      </c>
      <c r="F612" t="str">
        <f>VLOOKUP($A612,'UES Measure List Oct 2026'!$A$3:$AR$2210,F$1,FALSE)</f>
        <v>HVAC System</v>
      </c>
      <c r="G612" t="str">
        <f>VLOOKUP($A612,'UES Measure List Oct 2026'!$A$3:$AR$2210,G$1,FALSE)</f>
        <v>Ductless Heat Pumps</v>
      </c>
      <c r="H612">
        <f>VLOOKUP($A612,'UES Measure List Oct 2026'!$A$3:$AR$2210,H$1,FALSE)</f>
        <v>995.61057000000005</v>
      </c>
      <c r="I612">
        <f>VLOOKUP($A612,'UES Measure List Oct 2026'!$A$3:$AR$2210,I$1,FALSE)</f>
        <v>1108.7953654316623</v>
      </c>
      <c r="J612">
        <f>VLOOKUP($A612,'UES Measure List Oct 2026'!$A$3:$AR$2210,J$1,FALSE)</f>
        <v>6290.53</v>
      </c>
      <c r="K612">
        <f>VLOOKUP($A612,'UES Measure List Oct 2026'!$A$3:$AR$2210,K$1,FALSE)</f>
        <v>15</v>
      </c>
      <c r="L612" t="s">
        <v>4998</v>
      </c>
      <c r="M612">
        <f>INDEX('Results 2016$'!$B$3:$AT$352,MATCH(L612,'Results 2016$'!$A$3:$A$352,0),MATCH(K612,'Results 2016$'!$B$2:$AT$2,0))</f>
        <v>0.73512520529646719</v>
      </c>
    </row>
    <row r="613" spans="1:13" x14ac:dyDescent="0.25">
      <c r="A613" s="13" t="s">
        <v>2510</v>
      </c>
      <c r="B613" t="str">
        <f>VLOOKUP($A613,'UES Measure List Oct 2026'!$A$3:$AR$2210,B$1,FALSE)</f>
        <v>Heating Zone 3</v>
      </c>
      <c r="C613" t="str">
        <f>VLOOKUP($A613,'UES Measure List Oct 2026'!$A$3:$AR$2210,C$1,FALSE)</f>
        <v>All Cooling Zones</v>
      </c>
      <c r="D613" t="str">
        <f>VLOOKUP($A613,'UES Measure List Oct 2026'!$A$3:$AR$2210,D$1,FALSE)</f>
        <v>Residential</v>
      </c>
      <c r="E613" t="str">
        <f>VLOOKUP($A613,'UES Measure List Oct 2026'!$A$3:$AR$2210,E$1,FALSE)</f>
        <v>HVAC</v>
      </c>
      <c r="F613" t="str">
        <f>VLOOKUP($A613,'UES Measure List Oct 2026'!$A$3:$AR$2210,F$1,FALSE)</f>
        <v>HVAC System</v>
      </c>
      <c r="G613" t="str">
        <f>VLOOKUP($A613,'UES Measure List Oct 2026'!$A$3:$AR$2210,G$1,FALSE)</f>
        <v>Ductless Heat Pumps</v>
      </c>
      <c r="H613">
        <f>VLOOKUP($A613,'UES Measure List Oct 2026'!$A$3:$AR$2210,H$1,FALSE)</f>
        <v>970</v>
      </c>
      <c r="I613">
        <f>VLOOKUP($A613,'UES Measure List Oct 2026'!$A$3:$AR$2210,I$1,FALSE)</f>
        <v>1080.28</v>
      </c>
      <c r="J613">
        <f>VLOOKUP($A613,'UES Measure List Oct 2026'!$A$3:$AR$2210,J$1,FALSE)</f>
        <v>6290.53</v>
      </c>
      <c r="K613">
        <f>VLOOKUP($A613,'UES Measure List Oct 2026'!$A$3:$AR$2210,K$1,FALSE)</f>
        <v>15</v>
      </c>
      <c r="L613" t="s">
        <v>4999</v>
      </c>
      <c r="M613">
        <f>INDEX('Results 2016$'!$B$3:$AT$352,MATCH(L613,'Results 2016$'!$A$3:$A$352,0),MATCH(K613,'Results 2016$'!$B$2:$AT$2,0))</f>
        <v>0.73929266039020725</v>
      </c>
    </row>
    <row r="614" spans="1:13" x14ac:dyDescent="0.25">
      <c r="A614" s="13" t="s">
        <v>2511</v>
      </c>
      <c r="B614" t="str">
        <f>VLOOKUP($A614,'UES Measure List Oct 2026'!$A$3:$AR$2210,B$1,FALSE)</f>
        <v>Heating Zone 1</v>
      </c>
      <c r="C614" t="str">
        <f>VLOOKUP($A614,'UES Measure List Oct 2026'!$A$3:$AR$2210,C$1,FALSE)</f>
        <v>All Cooling Zones</v>
      </c>
      <c r="D614" t="str">
        <f>VLOOKUP($A614,'UES Measure List Oct 2026'!$A$3:$AR$2210,D$1,FALSE)</f>
        <v>Residential</v>
      </c>
      <c r="E614" t="str">
        <f>VLOOKUP($A614,'UES Measure List Oct 2026'!$A$3:$AR$2210,E$1,FALSE)</f>
        <v>HVAC</v>
      </c>
      <c r="F614" t="str">
        <f>VLOOKUP($A614,'UES Measure List Oct 2026'!$A$3:$AR$2210,F$1,FALSE)</f>
        <v>HVAC System</v>
      </c>
      <c r="G614" t="str">
        <f>VLOOKUP($A614,'UES Measure List Oct 2026'!$A$3:$AR$2210,G$1,FALSE)</f>
        <v>Ductless Heat Pumps</v>
      </c>
      <c r="H614">
        <f>VLOOKUP($A614,'UES Measure List Oct 2026'!$A$3:$AR$2210,H$1,FALSE)</f>
        <v>2915.1479789999999</v>
      </c>
      <c r="I614">
        <f>VLOOKUP($A614,'UES Measure List Oct 2026'!$A$3:$AR$2210,I$1,FALSE)</f>
        <v>3248</v>
      </c>
      <c r="J614">
        <f>VLOOKUP($A614,'UES Measure List Oct 2026'!$A$3:$AR$2210,J$1,FALSE)</f>
        <v>6290.53</v>
      </c>
      <c r="K614">
        <f>VLOOKUP($A614,'UES Measure List Oct 2026'!$A$3:$AR$2210,K$1,FALSE)</f>
        <v>15</v>
      </c>
      <c r="L614" t="s">
        <v>4997</v>
      </c>
      <c r="M614">
        <f>INDEX('Results 2016$'!$B$3:$AT$352,MATCH(L614,'Results 2016$'!$A$3:$A$352,0),MATCH(K614,'Results 2016$'!$B$2:$AT$2,0))</f>
        <v>0.70283390013395586</v>
      </c>
    </row>
    <row r="615" spans="1:13" x14ac:dyDescent="0.25">
      <c r="A615" s="13" t="s">
        <v>2515</v>
      </c>
      <c r="B615" t="str">
        <f>VLOOKUP($A615,'UES Measure List Oct 2026'!$A$3:$AR$2210,B$1,FALSE)</f>
        <v>Heating Zone 2</v>
      </c>
      <c r="C615" t="str">
        <f>VLOOKUP($A615,'UES Measure List Oct 2026'!$A$3:$AR$2210,C$1,FALSE)</f>
        <v>All Cooling Zones</v>
      </c>
      <c r="D615" t="str">
        <f>VLOOKUP($A615,'UES Measure List Oct 2026'!$A$3:$AR$2210,D$1,FALSE)</f>
        <v>Residential</v>
      </c>
      <c r="E615" t="str">
        <f>VLOOKUP($A615,'UES Measure List Oct 2026'!$A$3:$AR$2210,E$1,FALSE)</f>
        <v>HVAC</v>
      </c>
      <c r="F615" t="str">
        <f>VLOOKUP($A615,'UES Measure List Oct 2026'!$A$3:$AR$2210,F$1,FALSE)</f>
        <v>HVAC System</v>
      </c>
      <c r="G615" t="str">
        <f>VLOOKUP($A615,'UES Measure List Oct 2026'!$A$3:$AR$2210,G$1,FALSE)</f>
        <v>Ductless Heat Pumps</v>
      </c>
      <c r="H615">
        <f>VLOOKUP($A615,'UES Measure List Oct 2026'!$A$3:$AR$2210,H$1,FALSE)</f>
        <v>2292.3012119999999</v>
      </c>
      <c r="I615">
        <f>VLOOKUP($A615,'UES Measure List Oct 2026'!$A$3:$AR$2210,I$1,FALSE)</f>
        <v>2553</v>
      </c>
      <c r="J615">
        <f>VLOOKUP($A615,'UES Measure List Oct 2026'!$A$3:$AR$2210,J$1,FALSE)</f>
        <v>6290.53</v>
      </c>
      <c r="K615">
        <f>VLOOKUP($A615,'UES Measure List Oct 2026'!$A$3:$AR$2210,K$1,FALSE)</f>
        <v>15</v>
      </c>
      <c r="L615" t="s">
        <v>4998</v>
      </c>
      <c r="M615">
        <f>INDEX('Results 2016$'!$B$3:$AT$352,MATCH(L615,'Results 2016$'!$A$3:$A$352,0),MATCH(K615,'Results 2016$'!$B$2:$AT$2,0))</f>
        <v>0.73512520529646719</v>
      </c>
    </row>
    <row r="616" spans="1:13" x14ac:dyDescent="0.25">
      <c r="A616" s="14" t="s">
        <v>2516</v>
      </c>
      <c r="B616" t="str">
        <f>VLOOKUP($A616,'UES Measure List Oct 2026'!$A$3:$AR$2210,B$1,FALSE)</f>
        <v>Heating Zone 3</v>
      </c>
      <c r="C616" t="str">
        <f>VLOOKUP($A616,'UES Measure List Oct 2026'!$A$3:$AR$2210,C$1,FALSE)</f>
        <v>All Cooling Zones</v>
      </c>
      <c r="D616" t="str">
        <f>VLOOKUP($A616,'UES Measure List Oct 2026'!$A$3:$AR$2210,D$1,FALSE)</f>
        <v>Residential</v>
      </c>
      <c r="E616" t="str">
        <f>VLOOKUP($A616,'UES Measure List Oct 2026'!$A$3:$AR$2210,E$1,FALSE)</f>
        <v>HVAC</v>
      </c>
      <c r="F616" t="str">
        <f>VLOOKUP($A616,'UES Measure List Oct 2026'!$A$3:$AR$2210,F$1,FALSE)</f>
        <v>HVAC System</v>
      </c>
      <c r="G616" t="str">
        <f>VLOOKUP($A616,'UES Measure List Oct 2026'!$A$3:$AR$2210,G$1,FALSE)</f>
        <v>Ductless Heat Pumps</v>
      </c>
      <c r="H616">
        <f>VLOOKUP($A616,'UES Measure List Oct 2026'!$A$3:$AR$2210,H$1,FALSE)</f>
        <v>1833.845867</v>
      </c>
      <c r="I616">
        <f>VLOOKUP($A616,'UES Measure List Oct 2026'!$A$3:$AR$2210,I$1,FALSE)</f>
        <v>2042</v>
      </c>
      <c r="J616">
        <f>VLOOKUP($A616,'UES Measure List Oct 2026'!$A$3:$AR$2210,J$1,FALSE)</f>
        <v>6290.53</v>
      </c>
      <c r="K616">
        <f>VLOOKUP($A616,'UES Measure List Oct 2026'!$A$3:$AR$2210,K$1,FALSE)</f>
        <v>15</v>
      </c>
      <c r="L616" t="s">
        <v>4999</v>
      </c>
      <c r="M616">
        <f>INDEX('Results 2016$'!$B$3:$AT$352,MATCH(L616,'Results 2016$'!$A$3:$A$352,0),MATCH(K616,'Results 2016$'!$B$2:$AT$2,0))</f>
        <v>0.73929266039020725</v>
      </c>
    </row>
    <row r="617" spans="1:13" x14ac:dyDescent="0.25">
      <c r="A617" s="14" t="s">
        <v>2517</v>
      </c>
      <c r="B617" t="str">
        <f>VLOOKUP($A617,'UES Measure List Oct 2026'!$A$3:$AR$2210,B$1,FALSE)</f>
        <v>Heating Zone 1</v>
      </c>
      <c r="C617" t="str">
        <f>VLOOKUP($A617,'UES Measure List Oct 2026'!$A$3:$AR$2210,C$1,FALSE)</f>
        <v>All Cooling Zones</v>
      </c>
      <c r="D617" t="str">
        <f>VLOOKUP($A617,'UES Measure List Oct 2026'!$A$3:$AR$2210,D$1,FALSE)</f>
        <v>Residential</v>
      </c>
      <c r="E617" t="str">
        <f>VLOOKUP($A617,'UES Measure List Oct 2026'!$A$3:$AR$2210,E$1,FALSE)</f>
        <v>HVAC</v>
      </c>
      <c r="F617" t="str">
        <f>VLOOKUP($A617,'UES Measure List Oct 2026'!$A$3:$AR$2210,F$1,FALSE)</f>
        <v>HVAC System</v>
      </c>
      <c r="G617" t="str">
        <f>VLOOKUP($A617,'UES Measure List Oct 2026'!$A$3:$AR$2210,G$1,FALSE)</f>
        <v>Ductless Heat Pumps</v>
      </c>
      <c r="H617">
        <f>VLOOKUP($A617,'UES Measure List Oct 2026'!$A$3:$AR$2210,H$1,FALSE)</f>
        <v>1872.334871</v>
      </c>
      <c r="I617">
        <f>VLOOKUP($A617,'UES Measure List Oct 2026'!$A$3:$AR$2210,I$1,FALSE)</f>
        <v>2086</v>
      </c>
      <c r="J617">
        <f>VLOOKUP($A617,'UES Measure List Oct 2026'!$A$3:$AR$2210,J$1,FALSE)</f>
        <v>7760.88</v>
      </c>
      <c r="K617">
        <f>VLOOKUP($A617,'UES Measure List Oct 2026'!$A$3:$AR$2210,K$1,FALSE)</f>
        <v>15</v>
      </c>
      <c r="L617" t="s">
        <v>4997</v>
      </c>
      <c r="M617">
        <f>INDEX('Results 2016$'!$B$3:$AT$352,MATCH(L617,'Results 2016$'!$A$3:$A$352,0),MATCH(K617,'Results 2016$'!$B$2:$AT$2,0))</f>
        <v>0.70283390013395586</v>
      </c>
    </row>
    <row r="618" spans="1:13" x14ac:dyDescent="0.25">
      <c r="A618" s="14" t="s">
        <v>2518</v>
      </c>
      <c r="B618" t="str">
        <f>VLOOKUP($A618,'UES Measure List Oct 2026'!$A$3:$AR$2210,B$1,FALSE)</f>
        <v>Heating Zone 2</v>
      </c>
      <c r="C618" t="str">
        <f>VLOOKUP($A618,'UES Measure List Oct 2026'!$A$3:$AR$2210,C$1,FALSE)</f>
        <v>All Cooling Zones</v>
      </c>
      <c r="D618" t="str">
        <f>VLOOKUP($A618,'UES Measure List Oct 2026'!$A$3:$AR$2210,D$1,FALSE)</f>
        <v>Residential</v>
      </c>
      <c r="E618" t="str">
        <f>VLOOKUP($A618,'UES Measure List Oct 2026'!$A$3:$AR$2210,E$1,FALSE)</f>
        <v>HVAC</v>
      </c>
      <c r="F618" t="str">
        <f>VLOOKUP($A618,'UES Measure List Oct 2026'!$A$3:$AR$2210,F$1,FALSE)</f>
        <v>HVAC System</v>
      </c>
      <c r="G618" t="str">
        <f>VLOOKUP($A618,'UES Measure List Oct 2026'!$A$3:$AR$2210,G$1,FALSE)</f>
        <v>Ductless Heat Pumps</v>
      </c>
      <c r="H618">
        <f>VLOOKUP($A618,'UES Measure List Oct 2026'!$A$3:$AR$2210,H$1,FALSE)</f>
        <v>1485.337207</v>
      </c>
      <c r="I618">
        <f>VLOOKUP($A618,'UES Measure List Oct 2026'!$A$3:$AR$2210,I$1,FALSE)</f>
        <v>1654</v>
      </c>
      <c r="J618">
        <f>VLOOKUP($A618,'UES Measure List Oct 2026'!$A$3:$AR$2210,J$1,FALSE)</f>
        <v>7760.88</v>
      </c>
      <c r="K618">
        <f>VLOOKUP($A618,'UES Measure List Oct 2026'!$A$3:$AR$2210,K$1,FALSE)</f>
        <v>15</v>
      </c>
      <c r="L618" t="s">
        <v>4998</v>
      </c>
      <c r="M618">
        <f>INDEX('Results 2016$'!$B$3:$AT$352,MATCH(L618,'Results 2016$'!$A$3:$A$352,0),MATCH(K618,'Results 2016$'!$B$2:$AT$2,0))</f>
        <v>0.73512520529646719</v>
      </c>
    </row>
    <row r="619" spans="1:13" x14ac:dyDescent="0.25">
      <c r="A619" s="13" t="s">
        <v>2519</v>
      </c>
      <c r="B619" t="str">
        <f>VLOOKUP($A619,'UES Measure List Oct 2026'!$A$3:$AR$2210,B$1,FALSE)</f>
        <v>Heating Zone 3</v>
      </c>
      <c r="C619" t="str">
        <f>VLOOKUP($A619,'UES Measure List Oct 2026'!$A$3:$AR$2210,C$1,FALSE)</f>
        <v>All Cooling Zones</v>
      </c>
      <c r="D619" t="str">
        <f>VLOOKUP($A619,'UES Measure List Oct 2026'!$A$3:$AR$2210,D$1,FALSE)</f>
        <v>Residential</v>
      </c>
      <c r="E619" t="str">
        <f>VLOOKUP($A619,'UES Measure List Oct 2026'!$A$3:$AR$2210,E$1,FALSE)</f>
        <v>HVAC</v>
      </c>
      <c r="F619" t="str">
        <f>VLOOKUP($A619,'UES Measure List Oct 2026'!$A$3:$AR$2210,F$1,FALSE)</f>
        <v>HVAC System</v>
      </c>
      <c r="G619" t="str">
        <f>VLOOKUP($A619,'UES Measure List Oct 2026'!$A$3:$AR$2210,G$1,FALSE)</f>
        <v>Ductless Heat Pumps</v>
      </c>
      <c r="H619">
        <f>VLOOKUP($A619,'UES Measure List Oct 2026'!$A$3:$AR$2210,H$1,FALSE)</f>
        <v>489.61636750000002</v>
      </c>
      <c r="I619">
        <f>VLOOKUP($A619,'UES Measure List Oct 2026'!$A$3:$AR$2210,I$1,FALSE)</f>
        <v>545</v>
      </c>
      <c r="J619">
        <f>VLOOKUP($A619,'UES Measure List Oct 2026'!$A$3:$AR$2210,J$1,FALSE)</f>
        <v>7760.88</v>
      </c>
      <c r="K619">
        <f>VLOOKUP($A619,'UES Measure List Oct 2026'!$A$3:$AR$2210,K$1,FALSE)</f>
        <v>15</v>
      </c>
      <c r="L619" t="s">
        <v>4999</v>
      </c>
      <c r="M619">
        <f>INDEX('Results 2016$'!$B$3:$AT$352,MATCH(L619,'Results 2016$'!$A$3:$A$352,0),MATCH(K619,'Results 2016$'!$B$2:$AT$2,0))</f>
        <v>0.73929266039020725</v>
      </c>
    </row>
    <row r="620" spans="1:13" x14ac:dyDescent="0.25">
      <c r="A620" s="14" t="s">
        <v>2520</v>
      </c>
      <c r="B620" t="str">
        <f>VLOOKUP($A620,'UES Measure List Oct 2026'!$A$3:$AR$2210,B$1,FALSE)</f>
        <v>Heating Zone 1</v>
      </c>
      <c r="C620" t="str">
        <f>VLOOKUP($A620,'UES Measure List Oct 2026'!$A$3:$AR$2210,C$1,FALSE)</f>
        <v>All Cooling Zones</v>
      </c>
      <c r="D620" t="str">
        <f>VLOOKUP($A620,'UES Measure List Oct 2026'!$A$3:$AR$2210,D$1,FALSE)</f>
        <v>Residential</v>
      </c>
      <c r="E620" t="str">
        <f>VLOOKUP($A620,'UES Measure List Oct 2026'!$A$3:$AR$2210,E$1,FALSE)</f>
        <v>Water Heating</v>
      </c>
      <c r="F620" t="str">
        <f>VLOOKUP($A620,'UES Measure List Oct 2026'!$A$3:$AR$2210,F$1,FALSE)</f>
        <v>Water Heaters</v>
      </c>
      <c r="G620" t="str">
        <f>VLOOKUP($A620,'UES Measure List Oct 2026'!$A$3:$AR$2210,G$1,FALSE)</f>
        <v>Heat Pump Water Heaters</v>
      </c>
      <c r="H620">
        <f>VLOOKUP($A620,'UES Measure List Oct 2026'!$A$3:$AR$2210,H$1,FALSE)</f>
        <v>1571.0200884710239</v>
      </c>
      <c r="I620">
        <f>VLOOKUP($A620,'UES Measure List Oct 2026'!$A$3:$AR$2210,I$1,FALSE)</f>
        <v>1747.2144236933489</v>
      </c>
      <c r="J620">
        <f>VLOOKUP($A620,'UES Measure List Oct 2026'!$A$3:$AR$2210,J$1,FALSE)</f>
        <v>778.79</v>
      </c>
      <c r="K620">
        <f>VLOOKUP($A620,'UES Measure List Oct 2026'!$A$3:$AR$2210,K$1,FALSE)</f>
        <v>13</v>
      </c>
      <c r="L620" t="s">
        <v>4972</v>
      </c>
      <c r="M620">
        <f>INDEX('Results 2016$'!$B$3:$AT$352,MATCH(L620,'Results 2016$'!$A$3:$A$352,0),MATCH(K620,'Results 2016$'!$B$2:$AT$2,0))</f>
        <v>0.55285049444907031</v>
      </c>
    </row>
    <row r="621" spans="1:13" x14ac:dyDescent="0.25">
      <c r="A621" s="13" t="s">
        <v>2526</v>
      </c>
      <c r="B621" t="str">
        <f>VLOOKUP($A621,'UES Measure List Oct 2026'!$A$3:$AR$2210,B$1,FALSE)</f>
        <v>Heating Zone 1</v>
      </c>
      <c r="C621" t="str">
        <f>VLOOKUP($A621,'UES Measure List Oct 2026'!$A$3:$AR$2210,C$1,FALSE)</f>
        <v>All Cooling Zones</v>
      </c>
      <c r="D621" t="str">
        <f>VLOOKUP($A621,'UES Measure List Oct 2026'!$A$3:$AR$2210,D$1,FALSE)</f>
        <v>Residential</v>
      </c>
      <c r="E621" t="str">
        <f>VLOOKUP($A621,'UES Measure List Oct 2026'!$A$3:$AR$2210,E$1,FALSE)</f>
        <v>Water Heating</v>
      </c>
      <c r="F621" t="str">
        <f>VLOOKUP($A621,'UES Measure List Oct 2026'!$A$3:$AR$2210,F$1,FALSE)</f>
        <v>Water Heaters</v>
      </c>
      <c r="G621" t="str">
        <f>VLOOKUP($A621,'UES Measure List Oct 2026'!$A$3:$AR$2210,G$1,FALSE)</f>
        <v>Heat Pump Water Heaters</v>
      </c>
      <c r="H621">
        <f>VLOOKUP($A621,'UES Measure List Oct 2026'!$A$3:$AR$2210,H$1,FALSE)</f>
        <v>1773.7183964366459</v>
      </c>
      <c r="I621">
        <f>VLOOKUP($A621,'UES Measure List Oct 2026'!$A$3:$AR$2210,I$1,FALSE)</f>
        <v>1972.6459187676421</v>
      </c>
      <c r="J621">
        <f>VLOOKUP($A621,'UES Measure List Oct 2026'!$A$3:$AR$2210,J$1,FALSE)</f>
        <v>778.79</v>
      </c>
      <c r="K621">
        <f>VLOOKUP($A621,'UES Measure List Oct 2026'!$A$3:$AR$2210,K$1,FALSE)</f>
        <v>13</v>
      </c>
      <c r="L621" t="s">
        <v>4972</v>
      </c>
      <c r="M621">
        <f>INDEX('Results 2016$'!$B$3:$AT$352,MATCH(L621,'Results 2016$'!$A$3:$A$352,0),MATCH(K621,'Results 2016$'!$B$2:$AT$2,0))</f>
        <v>0.55285049444907031</v>
      </c>
    </row>
    <row r="622" spans="1:13" x14ac:dyDescent="0.25">
      <c r="A622" s="14" t="s">
        <v>2528</v>
      </c>
      <c r="B622" t="str">
        <f>VLOOKUP($A622,'UES Measure List Oct 2026'!$A$3:$AR$2210,B$1,FALSE)</f>
        <v>Heating Zone 1</v>
      </c>
      <c r="C622" t="str">
        <f>VLOOKUP($A622,'UES Measure List Oct 2026'!$A$3:$AR$2210,C$1,FALSE)</f>
        <v>All Cooling Zones</v>
      </c>
      <c r="D622" t="str">
        <f>VLOOKUP($A622,'UES Measure List Oct 2026'!$A$3:$AR$2210,D$1,FALSE)</f>
        <v>Residential</v>
      </c>
      <c r="E622" t="str">
        <f>VLOOKUP($A622,'UES Measure List Oct 2026'!$A$3:$AR$2210,E$1,FALSE)</f>
        <v>Water Heating</v>
      </c>
      <c r="F622" t="str">
        <f>VLOOKUP($A622,'UES Measure List Oct 2026'!$A$3:$AR$2210,F$1,FALSE)</f>
        <v>Water Heaters</v>
      </c>
      <c r="G622" t="str">
        <f>VLOOKUP($A622,'UES Measure List Oct 2026'!$A$3:$AR$2210,G$1,FALSE)</f>
        <v>Heat Pump Water Heaters</v>
      </c>
      <c r="H622">
        <f>VLOOKUP($A622,'UES Measure List Oct 2026'!$A$3:$AR$2210,H$1,FALSE)</f>
        <v>1318.23</v>
      </c>
      <c r="I622">
        <f>VLOOKUP($A622,'UES Measure List Oct 2026'!$A$3:$AR$2210,I$1,FALSE)</f>
        <v>1466.07</v>
      </c>
      <c r="J622">
        <f>VLOOKUP($A622,'UES Measure List Oct 2026'!$A$3:$AR$2210,J$1,FALSE)</f>
        <v>778.79</v>
      </c>
      <c r="K622">
        <f>VLOOKUP($A622,'UES Measure List Oct 2026'!$A$3:$AR$2210,K$1,FALSE)</f>
        <v>13</v>
      </c>
      <c r="L622" t="s">
        <v>4972</v>
      </c>
      <c r="M622">
        <f>INDEX('Results 2016$'!$B$3:$AT$352,MATCH(L622,'Results 2016$'!$A$3:$A$352,0),MATCH(K622,'Results 2016$'!$B$2:$AT$2,0))</f>
        <v>0.55285049444907031</v>
      </c>
    </row>
    <row r="623" spans="1:13" x14ac:dyDescent="0.25">
      <c r="A623" s="13" t="s">
        <v>2531</v>
      </c>
      <c r="B623" t="str">
        <f>VLOOKUP($A623,'UES Measure List Oct 2026'!$A$3:$AR$2210,B$1,FALSE)</f>
        <v>Heating Zone 1</v>
      </c>
      <c r="C623" t="str">
        <f>VLOOKUP($A623,'UES Measure List Oct 2026'!$A$3:$AR$2210,C$1,FALSE)</f>
        <v>All Cooling Zones</v>
      </c>
      <c r="D623" t="str">
        <f>VLOOKUP($A623,'UES Measure List Oct 2026'!$A$3:$AR$2210,D$1,FALSE)</f>
        <v>Residential</v>
      </c>
      <c r="E623" t="str">
        <f>VLOOKUP($A623,'UES Measure List Oct 2026'!$A$3:$AR$2210,E$1,FALSE)</f>
        <v>Water Heating</v>
      </c>
      <c r="F623" t="str">
        <f>VLOOKUP($A623,'UES Measure List Oct 2026'!$A$3:$AR$2210,F$1,FALSE)</f>
        <v>Water Heaters</v>
      </c>
      <c r="G623" t="str">
        <f>VLOOKUP($A623,'UES Measure List Oct 2026'!$A$3:$AR$2210,G$1,FALSE)</f>
        <v>Heat Pump Water Heaters</v>
      </c>
      <c r="H623">
        <f>VLOOKUP($A623,'UES Measure List Oct 2026'!$A$3:$AR$2210,H$1,FALSE)</f>
        <v>1772.2436194641034</v>
      </c>
      <c r="I623">
        <f>VLOOKUP($A623,'UES Measure List Oct 2026'!$A$3:$AR$2210,I$1,FALSE)</f>
        <v>1971.0057413968582</v>
      </c>
      <c r="J623">
        <f>VLOOKUP($A623,'UES Measure List Oct 2026'!$A$3:$AR$2210,J$1,FALSE)</f>
        <v>778.79</v>
      </c>
      <c r="K623">
        <f>VLOOKUP($A623,'UES Measure List Oct 2026'!$A$3:$AR$2210,K$1,FALSE)</f>
        <v>13</v>
      </c>
      <c r="L623" t="s">
        <v>4972</v>
      </c>
      <c r="M623">
        <f>INDEX('Results 2016$'!$B$3:$AT$352,MATCH(L623,'Results 2016$'!$A$3:$A$352,0),MATCH(K623,'Results 2016$'!$B$2:$AT$2,0))</f>
        <v>0.55285049444907031</v>
      </c>
    </row>
    <row r="624" spans="1:13" x14ac:dyDescent="0.25">
      <c r="A624" s="14" t="s">
        <v>2533</v>
      </c>
      <c r="B624" t="str">
        <f>VLOOKUP($A624,'UES Measure List Oct 2026'!$A$3:$AR$2210,B$1,FALSE)</f>
        <v>Heating Zone 2</v>
      </c>
      <c r="C624" t="str">
        <f>VLOOKUP($A624,'UES Measure List Oct 2026'!$A$3:$AR$2210,C$1,FALSE)</f>
        <v>All Cooling Zones</v>
      </c>
      <c r="D624" t="str">
        <f>VLOOKUP($A624,'UES Measure List Oct 2026'!$A$3:$AR$2210,D$1,FALSE)</f>
        <v>Residential</v>
      </c>
      <c r="E624" t="str">
        <f>VLOOKUP($A624,'UES Measure List Oct 2026'!$A$3:$AR$2210,E$1,FALSE)</f>
        <v>Water Heating</v>
      </c>
      <c r="F624" t="str">
        <f>VLOOKUP($A624,'UES Measure List Oct 2026'!$A$3:$AR$2210,F$1,FALSE)</f>
        <v>Water Heaters</v>
      </c>
      <c r="G624" t="str">
        <f>VLOOKUP($A624,'UES Measure List Oct 2026'!$A$3:$AR$2210,G$1,FALSE)</f>
        <v>Heat Pump Water Heaters</v>
      </c>
      <c r="H624">
        <f>VLOOKUP($A624,'UES Measure List Oct 2026'!$A$3:$AR$2210,H$1,FALSE)</f>
        <v>1520.021233884831</v>
      </c>
      <c r="I624">
        <f>VLOOKUP($A624,'UES Measure List Oct 2026'!$A$3:$AR$2210,I$1,FALSE)</f>
        <v>1690.4959036828523</v>
      </c>
      <c r="J624">
        <f>VLOOKUP($A624,'UES Measure List Oct 2026'!$A$3:$AR$2210,J$1,FALSE)</f>
        <v>778.79</v>
      </c>
      <c r="K624">
        <f>VLOOKUP($A624,'UES Measure List Oct 2026'!$A$3:$AR$2210,K$1,FALSE)</f>
        <v>13</v>
      </c>
      <c r="L624" t="s">
        <v>4972</v>
      </c>
      <c r="M624">
        <f>INDEX('Results 2016$'!$B$3:$AT$352,MATCH(L624,'Results 2016$'!$A$3:$A$352,0),MATCH(K624,'Results 2016$'!$B$2:$AT$2,0))</f>
        <v>0.55285049444907031</v>
      </c>
    </row>
    <row r="625" spans="1:13" x14ac:dyDescent="0.25">
      <c r="A625" s="13" t="s">
        <v>2534</v>
      </c>
      <c r="B625" t="str">
        <f>VLOOKUP($A625,'UES Measure List Oct 2026'!$A$3:$AR$2210,B$1,FALSE)</f>
        <v>Heating Zone 2</v>
      </c>
      <c r="C625" t="str">
        <f>VLOOKUP($A625,'UES Measure List Oct 2026'!$A$3:$AR$2210,C$1,FALSE)</f>
        <v>All Cooling Zones</v>
      </c>
      <c r="D625" t="str">
        <f>VLOOKUP($A625,'UES Measure List Oct 2026'!$A$3:$AR$2210,D$1,FALSE)</f>
        <v>Residential</v>
      </c>
      <c r="E625" t="str">
        <f>VLOOKUP($A625,'UES Measure List Oct 2026'!$A$3:$AR$2210,E$1,FALSE)</f>
        <v>Water Heating</v>
      </c>
      <c r="F625" t="str">
        <f>VLOOKUP($A625,'UES Measure List Oct 2026'!$A$3:$AR$2210,F$1,FALSE)</f>
        <v>Water Heaters</v>
      </c>
      <c r="G625" t="str">
        <f>VLOOKUP($A625,'UES Measure List Oct 2026'!$A$3:$AR$2210,G$1,FALSE)</f>
        <v>Heat Pump Water Heaters</v>
      </c>
      <c r="H625">
        <f>VLOOKUP($A625,'UES Measure List Oct 2026'!$A$3:$AR$2210,H$1,FALSE)</f>
        <v>1855.4175261530411</v>
      </c>
      <c r="I625">
        <f>VLOOKUP($A625,'UES Measure List Oct 2026'!$A$3:$AR$2210,I$1,FALSE)</f>
        <v>2063.5078363785142</v>
      </c>
      <c r="J625">
        <f>VLOOKUP($A625,'UES Measure List Oct 2026'!$A$3:$AR$2210,J$1,FALSE)</f>
        <v>778.79</v>
      </c>
      <c r="K625">
        <f>VLOOKUP($A625,'UES Measure List Oct 2026'!$A$3:$AR$2210,K$1,FALSE)</f>
        <v>13</v>
      </c>
      <c r="L625" t="s">
        <v>4972</v>
      </c>
      <c r="M625">
        <f>INDEX('Results 2016$'!$B$3:$AT$352,MATCH(L625,'Results 2016$'!$A$3:$A$352,0),MATCH(K625,'Results 2016$'!$B$2:$AT$2,0))</f>
        <v>0.55285049444907031</v>
      </c>
    </row>
    <row r="626" spans="1:13" x14ac:dyDescent="0.25">
      <c r="A626" s="13" t="s">
        <v>2535</v>
      </c>
      <c r="B626" t="str">
        <f>VLOOKUP($A626,'UES Measure List Oct 2026'!$A$3:$AR$2210,B$1,FALSE)</f>
        <v>Heating Zone 2</v>
      </c>
      <c r="C626" t="str">
        <f>VLOOKUP($A626,'UES Measure List Oct 2026'!$A$3:$AR$2210,C$1,FALSE)</f>
        <v>All Cooling Zones</v>
      </c>
      <c r="D626" t="str">
        <f>VLOOKUP($A626,'UES Measure List Oct 2026'!$A$3:$AR$2210,D$1,FALSE)</f>
        <v>Residential</v>
      </c>
      <c r="E626" t="str">
        <f>VLOOKUP($A626,'UES Measure List Oct 2026'!$A$3:$AR$2210,E$1,FALSE)</f>
        <v>Water Heating</v>
      </c>
      <c r="F626" t="str">
        <f>VLOOKUP($A626,'UES Measure List Oct 2026'!$A$3:$AR$2210,F$1,FALSE)</f>
        <v>Water Heaters</v>
      </c>
      <c r="G626" t="str">
        <f>VLOOKUP($A626,'UES Measure List Oct 2026'!$A$3:$AR$2210,G$1,FALSE)</f>
        <v>Heat Pump Water Heaters</v>
      </c>
      <c r="H626">
        <f>VLOOKUP($A626,'UES Measure List Oct 2026'!$A$3:$AR$2210,H$1,FALSE)</f>
        <v>1415.2392897030629</v>
      </c>
      <c r="I626">
        <f>VLOOKUP($A626,'UES Measure List Oct 2026'!$A$3:$AR$2210,I$1,FALSE)</f>
        <v>1573.9623688410454</v>
      </c>
      <c r="J626">
        <f>VLOOKUP($A626,'UES Measure List Oct 2026'!$A$3:$AR$2210,J$1,FALSE)</f>
        <v>778.79</v>
      </c>
      <c r="K626">
        <f>VLOOKUP($A626,'UES Measure List Oct 2026'!$A$3:$AR$2210,K$1,FALSE)</f>
        <v>13</v>
      </c>
      <c r="L626" t="s">
        <v>4972</v>
      </c>
      <c r="M626">
        <f>INDEX('Results 2016$'!$B$3:$AT$352,MATCH(L626,'Results 2016$'!$A$3:$A$352,0),MATCH(K626,'Results 2016$'!$B$2:$AT$2,0))</f>
        <v>0.55285049444907031</v>
      </c>
    </row>
    <row r="627" spans="1:13" x14ac:dyDescent="0.25">
      <c r="A627" s="13" t="s">
        <v>2536</v>
      </c>
      <c r="B627" t="str">
        <f>VLOOKUP($A627,'UES Measure List Oct 2026'!$A$3:$AR$2210,B$1,FALSE)</f>
        <v>Heating Zone 2</v>
      </c>
      <c r="C627" t="str">
        <f>VLOOKUP($A627,'UES Measure List Oct 2026'!$A$3:$AR$2210,C$1,FALSE)</f>
        <v>All Cooling Zones</v>
      </c>
      <c r="D627" t="str">
        <f>VLOOKUP($A627,'UES Measure List Oct 2026'!$A$3:$AR$2210,D$1,FALSE)</f>
        <v>Residential</v>
      </c>
      <c r="E627" t="str">
        <f>VLOOKUP($A627,'UES Measure List Oct 2026'!$A$3:$AR$2210,E$1,FALSE)</f>
        <v>Water Heating</v>
      </c>
      <c r="F627" t="str">
        <f>VLOOKUP($A627,'UES Measure List Oct 2026'!$A$3:$AR$2210,F$1,FALSE)</f>
        <v>Water Heaters</v>
      </c>
      <c r="G627" t="str">
        <f>VLOOKUP($A627,'UES Measure List Oct 2026'!$A$3:$AR$2210,G$1,FALSE)</f>
        <v>Heat Pump Water Heaters</v>
      </c>
      <c r="H627">
        <f>VLOOKUP($A627,'UES Measure List Oct 2026'!$A$3:$AR$2210,H$1,FALSE)</f>
        <v>1756.3881216767654</v>
      </c>
      <c r="I627">
        <f>VLOOKUP($A627,'UES Measure List Oct 2026'!$A$3:$AR$2210,I$1,FALSE)</f>
        <v>1953.3720047997429</v>
      </c>
      <c r="J627">
        <f>VLOOKUP($A627,'UES Measure List Oct 2026'!$A$3:$AR$2210,J$1,FALSE)</f>
        <v>778.79</v>
      </c>
      <c r="K627">
        <f>VLOOKUP($A627,'UES Measure List Oct 2026'!$A$3:$AR$2210,K$1,FALSE)</f>
        <v>13</v>
      </c>
      <c r="L627" t="s">
        <v>4972</v>
      </c>
      <c r="M627">
        <f>INDEX('Results 2016$'!$B$3:$AT$352,MATCH(L627,'Results 2016$'!$A$3:$A$352,0),MATCH(K627,'Results 2016$'!$B$2:$AT$2,0))</f>
        <v>0.55285049444907031</v>
      </c>
    </row>
    <row r="628" spans="1:13" x14ac:dyDescent="0.25">
      <c r="A628" s="13" t="s">
        <v>2537</v>
      </c>
      <c r="B628" t="str">
        <f>VLOOKUP($A628,'UES Measure List Oct 2026'!$A$3:$AR$2210,B$1,FALSE)</f>
        <v>Heating Zone 3</v>
      </c>
      <c r="C628" t="str">
        <f>VLOOKUP($A628,'UES Measure List Oct 2026'!$A$3:$AR$2210,C$1,FALSE)</f>
        <v>All Cooling Zones</v>
      </c>
      <c r="D628" t="str">
        <f>VLOOKUP($A628,'UES Measure List Oct 2026'!$A$3:$AR$2210,D$1,FALSE)</f>
        <v>Residential</v>
      </c>
      <c r="E628" t="str">
        <f>VLOOKUP($A628,'UES Measure List Oct 2026'!$A$3:$AR$2210,E$1,FALSE)</f>
        <v>Water Heating</v>
      </c>
      <c r="F628" t="str">
        <f>VLOOKUP($A628,'UES Measure List Oct 2026'!$A$3:$AR$2210,F$1,FALSE)</f>
        <v>Water Heaters</v>
      </c>
      <c r="G628" t="str">
        <f>VLOOKUP($A628,'UES Measure List Oct 2026'!$A$3:$AR$2210,G$1,FALSE)</f>
        <v>Heat Pump Water Heaters</v>
      </c>
      <c r="H628">
        <f>VLOOKUP($A628,'UES Measure List Oct 2026'!$A$3:$AR$2210,H$1,FALSE)</f>
        <v>1855.4175261530411</v>
      </c>
      <c r="I628">
        <f>VLOOKUP($A628,'UES Measure List Oct 2026'!$A$3:$AR$2210,I$1,FALSE)</f>
        <v>2063.5078363785142</v>
      </c>
      <c r="J628">
        <f>VLOOKUP($A628,'UES Measure List Oct 2026'!$A$3:$AR$2210,J$1,FALSE)</f>
        <v>778.79</v>
      </c>
      <c r="K628">
        <f>VLOOKUP($A628,'UES Measure List Oct 2026'!$A$3:$AR$2210,K$1,FALSE)</f>
        <v>13</v>
      </c>
      <c r="L628" t="s">
        <v>4972</v>
      </c>
      <c r="M628">
        <f>INDEX('Results 2016$'!$B$3:$AT$352,MATCH(L628,'Results 2016$'!$A$3:$A$352,0),MATCH(K628,'Results 2016$'!$B$2:$AT$2,0))</f>
        <v>0.55285049444907031</v>
      </c>
    </row>
    <row r="629" spans="1:13" x14ac:dyDescent="0.25">
      <c r="A629" s="13" t="s">
        <v>2538</v>
      </c>
      <c r="B629" t="str">
        <f>VLOOKUP($A629,'UES Measure List Oct 2026'!$A$3:$AR$2210,B$1,FALSE)</f>
        <v>Heating Zone 3</v>
      </c>
      <c r="C629" t="str">
        <f>VLOOKUP($A629,'UES Measure List Oct 2026'!$A$3:$AR$2210,C$1,FALSE)</f>
        <v>All Cooling Zones</v>
      </c>
      <c r="D629" t="str">
        <f>VLOOKUP($A629,'UES Measure List Oct 2026'!$A$3:$AR$2210,D$1,FALSE)</f>
        <v>Residential</v>
      </c>
      <c r="E629" t="str">
        <f>VLOOKUP($A629,'UES Measure List Oct 2026'!$A$3:$AR$2210,E$1,FALSE)</f>
        <v>Water Heating</v>
      </c>
      <c r="F629" t="str">
        <f>VLOOKUP($A629,'UES Measure List Oct 2026'!$A$3:$AR$2210,F$1,FALSE)</f>
        <v>Water Heaters</v>
      </c>
      <c r="G629" t="str">
        <f>VLOOKUP($A629,'UES Measure List Oct 2026'!$A$3:$AR$2210,G$1,FALSE)</f>
        <v>Heat Pump Water Heaters</v>
      </c>
      <c r="H629">
        <f>VLOOKUP($A629,'UES Measure List Oct 2026'!$A$3:$AR$2210,H$1,FALSE)</f>
        <v>1918.4183591039107</v>
      </c>
      <c r="I629">
        <f>VLOOKUP($A629,'UES Measure List Oct 2026'!$A$3:$AR$2210,I$1,FALSE)</f>
        <v>2133.5743904883252</v>
      </c>
      <c r="J629">
        <f>VLOOKUP($A629,'UES Measure List Oct 2026'!$A$3:$AR$2210,J$1,FALSE)</f>
        <v>778.79</v>
      </c>
      <c r="K629">
        <f>VLOOKUP($A629,'UES Measure List Oct 2026'!$A$3:$AR$2210,K$1,FALSE)</f>
        <v>13</v>
      </c>
      <c r="L629" t="s">
        <v>4972</v>
      </c>
      <c r="M629">
        <f>INDEX('Results 2016$'!$B$3:$AT$352,MATCH(L629,'Results 2016$'!$A$3:$A$352,0),MATCH(K629,'Results 2016$'!$B$2:$AT$2,0))</f>
        <v>0.55285049444907031</v>
      </c>
    </row>
    <row r="630" spans="1:13" x14ac:dyDescent="0.25">
      <c r="A630" s="13" t="s">
        <v>2539</v>
      </c>
      <c r="B630" t="str">
        <f>VLOOKUP($A630,'UES Measure List Oct 2026'!$A$3:$AR$2210,B$1,FALSE)</f>
        <v>Heating Zone 3</v>
      </c>
      <c r="C630" t="str">
        <f>VLOOKUP($A630,'UES Measure List Oct 2026'!$A$3:$AR$2210,C$1,FALSE)</f>
        <v>All Cooling Zones</v>
      </c>
      <c r="D630" t="str">
        <f>VLOOKUP($A630,'UES Measure List Oct 2026'!$A$3:$AR$2210,D$1,FALSE)</f>
        <v>Residential</v>
      </c>
      <c r="E630" t="str">
        <f>VLOOKUP($A630,'UES Measure List Oct 2026'!$A$3:$AR$2210,E$1,FALSE)</f>
        <v>Water Heating</v>
      </c>
      <c r="F630" t="str">
        <f>VLOOKUP($A630,'UES Measure List Oct 2026'!$A$3:$AR$2210,F$1,FALSE)</f>
        <v>Water Heaters</v>
      </c>
      <c r="G630" t="str">
        <f>VLOOKUP($A630,'UES Measure List Oct 2026'!$A$3:$AR$2210,G$1,FALSE)</f>
        <v>Heat Pump Water Heaters</v>
      </c>
      <c r="H630">
        <f>VLOOKUP($A630,'UES Measure List Oct 2026'!$A$3:$AR$2210,H$1,FALSE)</f>
        <v>1318.23</v>
      </c>
      <c r="I630">
        <f>VLOOKUP($A630,'UES Measure List Oct 2026'!$A$3:$AR$2210,I$1,FALSE)</f>
        <v>1466.07</v>
      </c>
      <c r="J630">
        <f>VLOOKUP($A630,'UES Measure List Oct 2026'!$A$3:$AR$2210,J$1,FALSE)</f>
        <v>775.88</v>
      </c>
      <c r="K630">
        <f>VLOOKUP($A630,'UES Measure List Oct 2026'!$A$3:$AR$2210,K$1,FALSE)</f>
        <v>13</v>
      </c>
      <c r="L630" t="s">
        <v>4972</v>
      </c>
      <c r="M630">
        <f>INDEX('Results 2016$'!$B$3:$AT$352,MATCH(L630,'Results 2016$'!$A$3:$A$352,0),MATCH(K630,'Results 2016$'!$B$2:$AT$2,0))</f>
        <v>0.55285049444907031</v>
      </c>
    </row>
    <row r="631" spans="1:13" x14ac:dyDescent="0.25">
      <c r="A631" s="13" t="s">
        <v>2540</v>
      </c>
      <c r="B631" t="str">
        <f>VLOOKUP($A631,'UES Measure List Oct 2026'!$A$3:$AR$2210,B$1,FALSE)</f>
        <v>Heating Zone 3</v>
      </c>
      <c r="C631" t="str">
        <f>VLOOKUP($A631,'UES Measure List Oct 2026'!$A$3:$AR$2210,C$1,FALSE)</f>
        <v>All Cooling Zones</v>
      </c>
      <c r="D631" t="str">
        <f>VLOOKUP($A631,'UES Measure List Oct 2026'!$A$3:$AR$2210,D$1,FALSE)</f>
        <v>Residential</v>
      </c>
      <c r="E631" t="str">
        <f>VLOOKUP($A631,'UES Measure List Oct 2026'!$A$3:$AR$2210,E$1,FALSE)</f>
        <v>Water Heating</v>
      </c>
      <c r="F631" t="str">
        <f>VLOOKUP($A631,'UES Measure List Oct 2026'!$A$3:$AR$2210,F$1,FALSE)</f>
        <v>Water Heaters</v>
      </c>
      <c r="G631" t="str">
        <f>VLOOKUP($A631,'UES Measure List Oct 2026'!$A$3:$AR$2210,G$1,FALSE)</f>
        <v>Heat Pump Water Heaters</v>
      </c>
      <c r="H631">
        <f>VLOOKUP($A631,'UES Measure List Oct 2026'!$A$3:$AR$2210,H$1,FALSE)</f>
        <v>1748.8564145304699</v>
      </c>
      <c r="I631">
        <f>VLOOKUP($A631,'UES Measure List Oct 2026'!$A$3:$AR$2210,I$1,FALSE)</f>
        <v>1944.9955954478744</v>
      </c>
      <c r="J631">
        <f>VLOOKUP($A631,'UES Measure List Oct 2026'!$A$3:$AR$2210,J$1,FALSE)</f>
        <v>778.79</v>
      </c>
      <c r="K631">
        <f>VLOOKUP($A631,'UES Measure List Oct 2026'!$A$3:$AR$2210,K$1,FALSE)</f>
        <v>13</v>
      </c>
      <c r="L631" t="s">
        <v>4972</v>
      </c>
      <c r="M631">
        <f>INDEX('Results 2016$'!$B$3:$AT$352,MATCH(L631,'Results 2016$'!$A$3:$A$352,0),MATCH(K631,'Results 2016$'!$B$2:$AT$2,0))</f>
        <v>0.55285049444907031</v>
      </c>
    </row>
    <row r="632" spans="1:13" x14ac:dyDescent="0.25">
      <c r="A632" s="13" t="s">
        <v>2541</v>
      </c>
      <c r="B632" t="str">
        <f>VLOOKUP($A632,'UES Measure List Oct 2026'!$A$3:$AR$2210,B$1,FALSE)</f>
        <v>Heating Zone 1</v>
      </c>
      <c r="C632" t="str">
        <f>VLOOKUP($A632,'UES Measure List Oct 2026'!$A$3:$AR$2210,C$1,FALSE)</f>
        <v>All Cooling Zones</v>
      </c>
      <c r="D632" t="str">
        <f>VLOOKUP($A632,'UES Measure List Oct 2026'!$A$3:$AR$2210,D$1,FALSE)</f>
        <v>Residential</v>
      </c>
      <c r="E632" t="str">
        <f>VLOOKUP($A632,'UES Measure List Oct 2026'!$A$3:$AR$2210,E$1,FALSE)</f>
        <v>Water Heating</v>
      </c>
      <c r="F632" t="str">
        <f>VLOOKUP($A632,'UES Measure List Oct 2026'!$A$3:$AR$2210,F$1,FALSE)</f>
        <v>Water Heaters</v>
      </c>
      <c r="G632" t="str">
        <f>VLOOKUP($A632,'UES Measure List Oct 2026'!$A$3:$AR$2210,G$1,FALSE)</f>
        <v>Heat Pump Water Heaters</v>
      </c>
      <c r="H632">
        <f>VLOOKUP($A632,'UES Measure List Oct 2026'!$A$3:$AR$2210,H$1,FALSE)</f>
        <v>941.75</v>
      </c>
      <c r="I632">
        <f>VLOOKUP($A632,'UES Measure List Oct 2026'!$A$3:$AR$2210,I$1,FALSE)</f>
        <v>1047.3699194480796</v>
      </c>
      <c r="J632">
        <f>VLOOKUP($A632,'UES Measure List Oct 2026'!$A$3:$AR$2210,J$1,FALSE)</f>
        <v>549.22</v>
      </c>
      <c r="K632">
        <f>VLOOKUP($A632,'UES Measure List Oct 2026'!$A$3:$AR$2210,K$1,FALSE)</f>
        <v>13</v>
      </c>
      <c r="L632" t="s">
        <v>4972</v>
      </c>
      <c r="M632">
        <f>INDEX('Results 2016$'!$B$3:$AT$352,MATCH(L632,'Results 2016$'!$A$3:$A$352,0),MATCH(K632,'Results 2016$'!$B$2:$AT$2,0))</f>
        <v>0.55285049444907031</v>
      </c>
    </row>
    <row r="633" spans="1:13" x14ac:dyDescent="0.25">
      <c r="A633" s="13" t="s">
        <v>2544</v>
      </c>
      <c r="B633" t="str">
        <f>VLOOKUP($A633,'UES Measure List Oct 2026'!$A$3:$AR$2210,B$1,FALSE)</f>
        <v>Heating Zone 1</v>
      </c>
      <c r="C633" t="str">
        <f>VLOOKUP($A633,'UES Measure List Oct 2026'!$A$3:$AR$2210,C$1,FALSE)</f>
        <v>All Cooling Zones</v>
      </c>
      <c r="D633" t="str">
        <f>VLOOKUP($A633,'UES Measure List Oct 2026'!$A$3:$AR$2210,D$1,FALSE)</f>
        <v>Residential</v>
      </c>
      <c r="E633" t="str">
        <f>VLOOKUP($A633,'UES Measure List Oct 2026'!$A$3:$AR$2210,E$1,FALSE)</f>
        <v>Water Heating</v>
      </c>
      <c r="F633" t="str">
        <f>VLOOKUP($A633,'UES Measure List Oct 2026'!$A$3:$AR$2210,F$1,FALSE)</f>
        <v>Water Heaters</v>
      </c>
      <c r="G633" t="str">
        <f>VLOOKUP($A633,'UES Measure List Oct 2026'!$A$3:$AR$2210,G$1,FALSE)</f>
        <v>Heat Pump Water Heaters</v>
      </c>
      <c r="H633">
        <f>VLOOKUP($A633,'UES Measure List Oct 2026'!$A$3:$AR$2210,H$1,FALSE)</f>
        <v>1432.75</v>
      </c>
      <c r="I633">
        <f>VLOOKUP($A633,'UES Measure List Oct 2026'!$A$3:$AR$2210,I$1,FALSE)</f>
        <v>1593.4369547005429</v>
      </c>
      <c r="J633">
        <f>VLOOKUP($A633,'UES Measure List Oct 2026'!$A$3:$AR$2210,J$1,FALSE)</f>
        <v>549.22</v>
      </c>
      <c r="K633">
        <f>VLOOKUP($A633,'UES Measure List Oct 2026'!$A$3:$AR$2210,K$1,FALSE)</f>
        <v>13</v>
      </c>
      <c r="L633" t="s">
        <v>4972</v>
      </c>
      <c r="M633">
        <f>INDEX('Results 2016$'!$B$3:$AT$352,MATCH(L633,'Results 2016$'!$A$3:$A$352,0),MATCH(K633,'Results 2016$'!$B$2:$AT$2,0))</f>
        <v>0.55285049444907031</v>
      </c>
    </row>
    <row r="634" spans="1:13" x14ac:dyDescent="0.25">
      <c r="A634" s="13" t="s">
        <v>2546</v>
      </c>
      <c r="B634" t="str">
        <f>VLOOKUP($A634,'UES Measure List Oct 2026'!$A$3:$AR$2210,B$1,FALSE)</f>
        <v>Heating Zone 2</v>
      </c>
      <c r="C634" t="str">
        <f>VLOOKUP($A634,'UES Measure List Oct 2026'!$A$3:$AR$2210,C$1,FALSE)</f>
        <v>All Cooling Zones</v>
      </c>
      <c r="D634" t="str">
        <f>VLOOKUP($A634,'UES Measure List Oct 2026'!$A$3:$AR$2210,D$1,FALSE)</f>
        <v>Residential</v>
      </c>
      <c r="E634" t="str">
        <f>VLOOKUP($A634,'UES Measure List Oct 2026'!$A$3:$AR$2210,E$1,FALSE)</f>
        <v>Water Heating</v>
      </c>
      <c r="F634" t="str">
        <f>VLOOKUP($A634,'UES Measure List Oct 2026'!$A$3:$AR$2210,F$1,FALSE)</f>
        <v>Water Heaters</v>
      </c>
      <c r="G634" t="str">
        <f>VLOOKUP($A634,'UES Measure List Oct 2026'!$A$3:$AR$2210,G$1,FALSE)</f>
        <v>Heat Pump Water Heaters</v>
      </c>
      <c r="H634">
        <f>VLOOKUP($A634,'UES Measure List Oct 2026'!$A$3:$AR$2210,H$1,FALSE)</f>
        <v>934.25</v>
      </c>
      <c r="I634">
        <f>VLOOKUP($A634,'UES Measure List Oct 2026'!$A$3:$AR$2210,I$1,FALSE)</f>
        <v>1039.0287732884187</v>
      </c>
      <c r="J634">
        <f>VLOOKUP($A634,'UES Measure List Oct 2026'!$A$3:$AR$2210,J$1,FALSE)</f>
        <v>549.22</v>
      </c>
      <c r="K634">
        <f>VLOOKUP($A634,'UES Measure List Oct 2026'!$A$3:$AR$2210,K$1,FALSE)</f>
        <v>13</v>
      </c>
      <c r="L634" t="s">
        <v>4972</v>
      </c>
      <c r="M634">
        <f>INDEX('Results 2016$'!$B$3:$AT$352,MATCH(L634,'Results 2016$'!$A$3:$A$352,0),MATCH(K634,'Results 2016$'!$B$2:$AT$2,0))</f>
        <v>0.55285049444907031</v>
      </c>
    </row>
    <row r="635" spans="1:13" x14ac:dyDescent="0.25">
      <c r="A635" s="13" t="s">
        <v>2547</v>
      </c>
      <c r="B635" t="str">
        <f>VLOOKUP($A635,'UES Measure List Oct 2026'!$A$3:$AR$2210,B$1,FALSE)</f>
        <v>Heating Zone 2</v>
      </c>
      <c r="C635" t="str">
        <f>VLOOKUP($A635,'UES Measure List Oct 2026'!$A$3:$AR$2210,C$1,FALSE)</f>
        <v>All Cooling Zones</v>
      </c>
      <c r="D635" t="str">
        <f>VLOOKUP($A635,'UES Measure List Oct 2026'!$A$3:$AR$2210,D$1,FALSE)</f>
        <v>Residential</v>
      </c>
      <c r="E635" t="str">
        <f>VLOOKUP($A635,'UES Measure List Oct 2026'!$A$3:$AR$2210,E$1,FALSE)</f>
        <v>Water Heating</v>
      </c>
      <c r="F635" t="str">
        <f>VLOOKUP($A635,'UES Measure List Oct 2026'!$A$3:$AR$2210,F$1,FALSE)</f>
        <v>Water Heaters</v>
      </c>
      <c r="G635" t="str">
        <f>VLOOKUP($A635,'UES Measure List Oct 2026'!$A$3:$AR$2210,G$1,FALSE)</f>
        <v>Heat Pump Water Heaters</v>
      </c>
      <c r="H635">
        <f>VLOOKUP($A635,'UES Measure List Oct 2026'!$A$3:$AR$2210,H$1,FALSE)</f>
        <v>1492.75</v>
      </c>
      <c r="I635">
        <f>VLOOKUP($A635,'UES Measure List Oct 2026'!$A$3:$AR$2210,I$1,FALSE)</f>
        <v>1660.1661239778296</v>
      </c>
      <c r="J635">
        <f>VLOOKUP($A635,'UES Measure List Oct 2026'!$A$3:$AR$2210,J$1,FALSE)</f>
        <v>549.22</v>
      </c>
      <c r="K635">
        <f>VLOOKUP($A635,'UES Measure List Oct 2026'!$A$3:$AR$2210,K$1,FALSE)</f>
        <v>13</v>
      </c>
      <c r="L635" t="s">
        <v>4972</v>
      </c>
      <c r="M635">
        <f>INDEX('Results 2016$'!$B$3:$AT$352,MATCH(L635,'Results 2016$'!$A$3:$A$352,0),MATCH(K635,'Results 2016$'!$B$2:$AT$2,0))</f>
        <v>0.55285049444907031</v>
      </c>
    </row>
    <row r="636" spans="1:13" x14ac:dyDescent="0.25">
      <c r="A636" s="13" t="s">
        <v>2548</v>
      </c>
      <c r="B636" t="str">
        <f>VLOOKUP($A636,'UES Measure List Oct 2026'!$A$3:$AR$2210,B$1,FALSE)</f>
        <v>Heating Zone 3</v>
      </c>
      <c r="C636" t="str">
        <f>VLOOKUP($A636,'UES Measure List Oct 2026'!$A$3:$AR$2210,C$1,FALSE)</f>
        <v>All Cooling Zones</v>
      </c>
      <c r="D636" t="str">
        <f>VLOOKUP($A636,'UES Measure List Oct 2026'!$A$3:$AR$2210,D$1,FALSE)</f>
        <v>Residential</v>
      </c>
      <c r="E636" t="str">
        <f>VLOOKUP($A636,'UES Measure List Oct 2026'!$A$3:$AR$2210,E$1,FALSE)</f>
        <v>Water Heating</v>
      </c>
      <c r="F636" t="str">
        <f>VLOOKUP($A636,'UES Measure List Oct 2026'!$A$3:$AR$2210,F$1,FALSE)</f>
        <v>Water Heaters</v>
      </c>
      <c r="G636" t="str">
        <f>VLOOKUP($A636,'UES Measure List Oct 2026'!$A$3:$AR$2210,G$1,FALSE)</f>
        <v>Heat Pump Water Heaters</v>
      </c>
      <c r="H636">
        <f>VLOOKUP($A636,'UES Measure List Oct 2026'!$A$3:$AR$2210,H$1,FALSE)</f>
        <v>912.25</v>
      </c>
      <c r="I636">
        <f>VLOOKUP($A636,'UES Measure List Oct 2026'!$A$3:$AR$2210,I$1,FALSE)</f>
        <v>1014.5614112200803</v>
      </c>
      <c r="J636">
        <f>VLOOKUP($A636,'UES Measure List Oct 2026'!$A$3:$AR$2210,J$1,FALSE)</f>
        <v>549.22</v>
      </c>
      <c r="K636">
        <f>VLOOKUP($A636,'UES Measure List Oct 2026'!$A$3:$AR$2210,K$1,FALSE)</f>
        <v>13</v>
      </c>
      <c r="L636" t="s">
        <v>4972</v>
      </c>
      <c r="M636">
        <f>INDEX('Results 2016$'!$B$3:$AT$352,MATCH(L636,'Results 2016$'!$A$3:$A$352,0),MATCH(K636,'Results 2016$'!$B$2:$AT$2,0))</f>
        <v>0.55285049444907031</v>
      </c>
    </row>
    <row r="637" spans="1:13" x14ac:dyDescent="0.25">
      <c r="A637" s="13" t="s">
        <v>2549</v>
      </c>
      <c r="B637" t="str">
        <f>VLOOKUP($A637,'UES Measure List Oct 2026'!$A$3:$AR$2210,B$1,FALSE)</f>
        <v>Heating Zone 3</v>
      </c>
      <c r="C637" t="str">
        <f>VLOOKUP($A637,'UES Measure List Oct 2026'!$A$3:$AR$2210,C$1,FALSE)</f>
        <v>All Cooling Zones</v>
      </c>
      <c r="D637" t="str">
        <f>VLOOKUP($A637,'UES Measure List Oct 2026'!$A$3:$AR$2210,D$1,FALSE)</f>
        <v>Residential</v>
      </c>
      <c r="E637" t="str">
        <f>VLOOKUP($A637,'UES Measure List Oct 2026'!$A$3:$AR$2210,E$1,FALSE)</f>
        <v>Water Heating</v>
      </c>
      <c r="F637" t="str">
        <f>VLOOKUP($A637,'UES Measure List Oct 2026'!$A$3:$AR$2210,F$1,FALSE)</f>
        <v>Water Heaters</v>
      </c>
      <c r="G637" t="str">
        <f>VLOOKUP($A637,'UES Measure List Oct 2026'!$A$3:$AR$2210,G$1,FALSE)</f>
        <v>Heat Pump Water Heaters</v>
      </c>
      <c r="H637">
        <f>VLOOKUP($A637,'UES Measure List Oct 2026'!$A$3:$AR$2210,H$1,FALSE)</f>
        <v>1498</v>
      </c>
      <c r="I637">
        <f>VLOOKUP($A637,'UES Measure List Oct 2026'!$A$3:$AR$2210,I$1,FALSE)</f>
        <v>1666.004926289592</v>
      </c>
      <c r="J637">
        <f>VLOOKUP($A637,'UES Measure List Oct 2026'!$A$3:$AR$2210,J$1,FALSE)</f>
        <v>549.22</v>
      </c>
      <c r="K637">
        <f>VLOOKUP($A637,'UES Measure List Oct 2026'!$A$3:$AR$2210,K$1,FALSE)</f>
        <v>13</v>
      </c>
      <c r="L637" t="s">
        <v>4972</v>
      </c>
      <c r="M637">
        <f>INDEX('Results 2016$'!$B$3:$AT$352,MATCH(L637,'Results 2016$'!$A$3:$A$352,0),MATCH(K637,'Results 2016$'!$B$2:$AT$2,0))</f>
        <v>0.55285049444907031</v>
      </c>
    </row>
    <row r="638" spans="1:13" x14ac:dyDescent="0.25">
      <c r="A638" s="13" t="s">
        <v>2550</v>
      </c>
      <c r="B638" t="str">
        <f>VLOOKUP($A638,'UES Measure List Oct 2026'!$A$3:$AR$2210,B$1,FALSE)</f>
        <v>Heating Zone 1</v>
      </c>
      <c r="C638" t="str">
        <f>VLOOKUP($A638,'UES Measure List Oct 2026'!$A$3:$AR$2210,C$1,FALSE)</f>
        <v>All Cooling Zones</v>
      </c>
      <c r="D638" t="str">
        <f>VLOOKUP($A638,'UES Measure List Oct 2026'!$A$3:$AR$2210,D$1,FALSE)</f>
        <v>Residential</v>
      </c>
      <c r="E638" t="str">
        <f>VLOOKUP($A638,'UES Measure List Oct 2026'!$A$3:$AR$2210,E$1,FALSE)</f>
        <v>Water Heating</v>
      </c>
      <c r="F638" t="str">
        <f>VLOOKUP($A638,'UES Measure List Oct 2026'!$A$3:$AR$2210,F$1,FALSE)</f>
        <v>Water Heaters</v>
      </c>
      <c r="G638" t="str">
        <f>VLOOKUP($A638,'UES Measure List Oct 2026'!$A$3:$AR$2210,G$1,FALSE)</f>
        <v>Heat Pump Water Heaters</v>
      </c>
      <c r="H638">
        <f>VLOOKUP($A638,'UES Measure List Oct 2026'!$A$3:$AR$2210,H$1,FALSE)</f>
        <v>1719.95</v>
      </c>
      <c r="I638">
        <f>VLOOKUP($A638,'UES Measure List Oct 2026'!$A$3:$AR$2210,I$1,FALSE)</f>
        <v>1912.85</v>
      </c>
      <c r="J638">
        <f>VLOOKUP($A638,'UES Measure List Oct 2026'!$A$3:$AR$2210,J$1,FALSE)</f>
        <v>3693.66</v>
      </c>
      <c r="K638">
        <f>VLOOKUP($A638,'UES Measure List Oct 2026'!$A$3:$AR$2210,K$1,FALSE)</f>
        <v>15</v>
      </c>
      <c r="L638" t="s">
        <v>4972</v>
      </c>
      <c r="M638">
        <f>INDEX('Results 2016$'!$B$3:$AT$352,MATCH(L638,'Results 2016$'!$A$3:$A$352,0),MATCH(K638,'Results 2016$'!$B$2:$AT$2,0))</f>
        <v>0.60412135111305376</v>
      </c>
    </row>
    <row r="639" spans="1:13" x14ac:dyDescent="0.25">
      <c r="A639" s="13" t="s">
        <v>2555</v>
      </c>
      <c r="B639" t="str">
        <f>VLOOKUP($A639,'UES Measure List Oct 2026'!$A$3:$AR$2210,B$1,FALSE)</f>
        <v>Heating Zone 2</v>
      </c>
      <c r="C639" t="str">
        <f>VLOOKUP($A639,'UES Measure List Oct 2026'!$A$3:$AR$2210,C$1,FALSE)</f>
        <v>All Cooling Zones</v>
      </c>
      <c r="D639" t="str">
        <f>VLOOKUP($A639,'UES Measure List Oct 2026'!$A$3:$AR$2210,D$1,FALSE)</f>
        <v>Residential</v>
      </c>
      <c r="E639" t="str">
        <f>VLOOKUP($A639,'UES Measure List Oct 2026'!$A$3:$AR$2210,E$1,FALSE)</f>
        <v>Water Heating</v>
      </c>
      <c r="F639" t="str">
        <f>VLOOKUP($A639,'UES Measure List Oct 2026'!$A$3:$AR$2210,F$1,FALSE)</f>
        <v>Water Heaters</v>
      </c>
      <c r="G639" t="str">
        <f>VLOOKUP($A639,'UES Measure List Oct 2026'!$A$3:$AR$2210,G$1,FALSE)</f>
        <v>Heat Pump Water Heaters</v>
      </c>
      <c r="H639">
        <f>VLOOKUP($A639,'UES Measure List Oct 2026'!$A$3:$AR$2210,H$1,FALSE)</f>
        <v>1777.82</v>
      </c>
      <c r="I639">
        <f>VLOOKUP($A639,'UES Measure List Oct 2026'!$A$3:$AR$2210,I$1,FALSE)</f>
        <v>1977.1</v>
      </c>
      <c r="J639">
        <f>VLOOKUP($A639,'UES Measure List Oct 2026'!$A$3:$AR$2210,J$1,FALSE)</f>
        <v>3693.66</v>
      </c>
      <c r="K639">
        <f>VLOOKUP($A639,'UES Measure List Oct 2026'!$A$3:$AR$2210,K$1,FALSE)</f>
        <v>15</v>
      </c>
      <c r="L639" t="s">
        <v>4972</v>
      </c>
      <c r="M639">
        <f>INDEX('Results 2016$'!$B$3:$AT$352,MATCH(L639,'Results 2016$'!$A$3:$A$352,0),MATCH(K639,'Results 2016$'!$B$2:$AT$2,0))</f>
        <v>0.60412135111305376</v>
      </c>
    </row>
    <row r="640" spans="1:13" x14ac:dyDescent="0.25">
      <c r="A640" s="13" t="s">
        <v>2556</v>
      </c>
      <c r="B640" t="str">
        <f>VLOOKUP($A640,'UES Measure List Oct 2026'!$A$3:$AR$2210,B$1,FALSE)</f>
        <v>Heating Zone 3</v>
      </c>
      <c r="C640" t="str">
        <f>VLOOKUP($A640,'UES Measure List Oct 2026'!$A$3:$AR$2210,C$1,FALSE)</f>
        <v>All Cooling Zones</v>
      </c>
      <c r="D640" t="str">
        <f>VLOOKUP($A640,'UES Measure List Oct 2026'!$A$3:$AR$2210,D$1,FALSE)</f>
        <v>Residential</v>
      </c>
      <c r="E640" t="str">
        <f>VLOOKUP($A640,'UES Measure List Oct 2026'!$A$3:$AR$2210,E$1,FALSE)</f>
        <v>Water Heating</v>
      </c>
      <c r="F640" t="str">
        <f>VLOOKUP($A640,'UES Measure List Oct 2026'!$A$3:$AR$2210,F$1,FALSE)</f>
        <v>Water Heaters</v>
      </c>
      <c r="G640" t="str">
        <f>VLOOKUP($A640,'UES Measure List Oct 2026'!$A$3:$AR$2210,G$1,FALSE)</f>
        <v>Heat Pump Water Heaters</v>
      </c>
      <c r="H640">
        <f>VLOOKUP($A640,'UES Measure List Oct 2026'!$A$3:$AR$2210,H$1,FALSE)</f>
        <v>1808.7781573548732</v>
      </c>
      <c r="I640">
        <f>VLOOKUP($A640,'UES Measure List Oct 2026'!$A$3:$AR$2210,I$1,FALSE)</f>
        <v>2011.64</v>
      </c>
      <c r="J640">
        <f>VLOOKUP($A640,'UES Measure List Oct 2026'!$A$3:$AR$2210,J$1,FALSE)</f>
        <v>3693.66</v>
      </c>
      <c r="K640">
        <f>VLOOKUP($A640,'UES Measure List Oct 2026'!$A$3:$AR$2210,K$1,FALSE)</f>
        <v>15</v>
      </c>
      <c r="L640" t="s">
        <v>4972</v>
      </c>
      <c r="M640">
        <f>INDEX('Results 2016$'!$B$3:$AT$352,MATCH(L640,'Results 2016$'!$A$3:$A$352,0),MATCH(K640,'Results 2016$'!$B$2:$AT$2,0))</f>
        <v>0.60412135111305376</v>
      </c>
    </row>
    <row r="641" spans="1:13" x14ac:dyDescent="0.25">
      <c r="A641" s="13" t="s">
        <v>2557</v>
      </c>
      <c r="B641" t="str">
        <f>VLOOKUP($A641,'UES Measure List Oct 2026'!$A$3:$AR$2210,B$1,FALSE)</f>
        <v>All Heating Zones</v>
      </c>
      <c r="C641" t="str">
        <f>VLOOKUP($A641,'UES Measure List Oct 2026'!$A$3:$AR$2210,C$1,FALSE)</f>
        <v>All Cooling Zones</v>
      </c>
      <c r="D641" t="str">
        <f>VLOOKUP($A641,'UES Measure List Oct 2026'!$A$3:$AR$2210,D$1,FALSE)</f>
        <v>Residential</v>
      </c>
      <c r="E641" t="str">
        <f>VLOOKUP($A641,'UES Measure List Oct 2026'!$A$3:$AR$2210,E$1,FALSE)</f>
        <v>Water Heating</v>
      </c>
      <c r="F641" t="str">
        <f>VLOOKUP($A641,'UES Measure List Oct 2026'!$A$3:$AR$2210,F$1,FALSE)</f>
        <v>Water Using Devices</v>
      </c>
      <c r="G641" t="str">
        <f>VLOOKUP($A641,'UES Measure List Oct 2026'!$A$3:$AR$2210,G$1,FALSE)</f>
        <v>Clothes Washers</v>
      </c>
      <c r="H641">
        <f>VLOOKUP($A641,'UES Measure List Oct 2026'!$A$3:$AR$2210,H$1,FALSE)</f>
        <v>171.2927243</v>
      </c>
      <c r="I641">
        <f>VLOOKUP($A641,'UES Measure List Oct 2026'!$A$3:$AR$2210,I$1,FALSE)</f>
        <v>191</v>
      </c>
      <c r="J641">
        <f>VLOOKUP($A641,'UES Measure List Oct 2026'!$A$3:$AR$2210,J$1,FALSE)</f>
        <v>59</v>
      </c>
      <c r="K641">
        <f>VLOOKUP($A641,'UES Measure List Oct 2026'!$A$3:$AR$2210,K$1,FALSE)</f>
        <v>14</v>
      </c>
      <c r="L641" t="s">
        <v>133</v>
      </c>
      <c r="M641">
        <f>INDEX('Results 2016$'!$B$3:$AT$352,MATCH(L641,'Results 2016$'!$A$3:$A$352,0),MATCH(K641,'Results 2016$'!$B$2:$AT$2,0))</f>
        <v>0.58927653468941599</v>
      </c>
    </row>
    <row r="642" spans="1:13" x14ac:dyDescent="0.25">
      <c r="A642" s="13" t="s">
        <v>2563</v>
      </c>
      <c r="B642" t="str">
        <f>VLOOKUP($A642,'UES Measure List Oct 2026'!$A$3:$AR$2210,B$1,FALSE)</f>
        <v>All Heating Zones</v>
      </c>
      <c r="C642" t="str">
        <f>VLOOKUP($A642,'UES Measure List Oct 2026'!$A$3:$AR$2210,C$1,FALSE)</f>
        <v>All Cooling Zones</v>
      </c>
      <c r="D642" t="str">
        <f>VLOOKUP($A642,'UES Measure List Oct 2026'!$A$3:$AR$2210,D$1,FALSE)</f>
        <v>Residential</v>
      </c>
      <c r="E642" t="str">
        <f>VLOOKUP($A642,'UES Measure List Oct 2026'!$A$3:$AR$2210,E$1,FALSE)</f>
        <v>Water Heating</v>
      </c>
      <c r="F642" t="str">
        <f>VLOOKUP($A642,'UES Measure List Oct 2026'!$A$3:$AR$2210,F$1,FALSE)</f>
        <v>Water Using Devices</v>
      </c>
      <c r="G642" t="str">
        <f>VLOOKUP($A642,'UES Measure List Oct 2026'!$A$3:$AR$2210,G$1,FALSE)</f>
        <v>Clothes Washers</v>
      </c>
      <c r="H642">
        <f>VLOOKUP($A642,'UES Measure List Oct 2026'!$A$3:$AR$2210,H$1,FALSE)</f>
        <v>108.4482062</v>
      </c>
      <c r="I642">
        <f>VLOOKUP($A642,'UES Measure List Oct 2026'!$A$3:$AR$2210,I$1,FALSE)</f>
        <v>121</v>
      </c>
      <c r="J642">
        <f>VLOOKUP($A642,'UES Measure List Oct 2026'!$A$3:$AR$2210,J$1,FALSE)</f>
        <v>59</v>
      </c>
      <c r="K642">
        <f>VLOOKUP($A642,'UES Measure List Oct 2026'!$A$3:$AR$2210,K$1,FALSE)</f>
        <v>14</v>
      </c>
      <c r="L642" t="s">
        <v>133</v>
      </c>
      <c r="M642">
        <f>INDEX('Results 2016$'!$B$3:$AT$352,MATCH(L642,'Results 2016$'!$A$3:$A$352,0),MATCH(K642,'Results 2016$'!$B$2:$AT$2,0))</f>
        <v>0.58927653468941599</v>
      </c>
    </row>
    <row r="643" spans="1:13" x14ac:dyDescent="0.25">
      <c r="A643" s="13" t="s">
        <v>2566</v>
      </c>
      <c r="B643" t="str">
        <f>VLOOKUP($A643,'UES Measure List Oct 2026'!$A$3:$AR$2210,B$1,FALSE)</f>
        <v>All Heating Zones</v>
      </c>
      <c r="C643" t="str">
        <f>VLOOKUP($A643,'UES Measure List Oct 2026'!$A$3:$AR$2210,C$1,FALSE)</f>
        <v>All Cooling Zones</v>
      </c>
      <c r="D643" t="str">
        <f>VLOOKUP($A643,'UES Measure List Oct 2026'!$A$3:$AR$2210,D$1,FALSE)</f>
        <v>Residential</v>
      </c>
      <c r="E643" t="str">
        <f>VLOOKUP($A643,'UES Measure List Oct 2026'!$A$3:$AR$2210,E$1,FALSE)</f>
        <v>Water Heating</v>
      </c>
      <c r="F643" t="str">
        <f>VLOOKUP($A643,'UES Measure List Oct 2026'!$A$3:$AR$2210,F$1,FALSE)</f>
        <v>Water Using Devices</v>
      </c>
      <c r="G643" t="str">
        <f>VLOOKUP($A643,'UES Measure List Oct 2026'!$A$3:$AR$2210,G$1,FALSE)</f>
        <v>Clothes Washers</v>
      </c>
      <c r="H643">
        <f>VLOOKUP($A643,'UES Measure List Oct 2026'!$A$3:$AR$2210,H$1,FALSE)</f>
        <v>59.52371445</v>
      </c>
      <c r="I643">
        <f>VLOOKUP($A643,'UES Measure List Oct 2026'!$A$3:$AR$2210,I$1,FALSE)</f>
        <v>66</v>
      </c>
      <c r="J643">
        <f>VLOOKUP($A643,'UES Measure List Oct 2026'!$A$3:$AR$2210,J$1,FALSE)</f>
        <v>59</v>
      </c>
      <c r="K643">
        <f>VLOOKUP($A643,'UES Measure List Oct 2026'!$A$3:$AR$2210,K$1,FALSE)</f>
        <v>14</v>
      </c>
      <c r="L643" t="s">
        <v>133</v>
      </c>
      <c r="M643">
        <f>INDEX('Results 2016$'!$B$3:$AT$352,MATCH(L643,'Results 2016$'!$A$3:$A$352,0),MATCH(K643,'Results 2016$'!$B$2:$AT$2,0))</f>
        <v>0.58927653468941599</v>
      </c>
    </row>
    <row r="644" spans="1:13" x14ac:dyDescent="0.25">
      <c r="A644" s="13" t="s">
        <v>2569</v>
      </c>
      <c r="B644" t="str">
        <f>VLOOKUP($A644,'UES Measure List Oct 2026'!$A$3:$AR$2210,B$1,FALSE)</f>
        <v>All Heating Zones</v>
      </c>
      <c r="C644" t="str">
        <f>VLOOKUP($A644,'UES Measure List Oct 2026'!$A$3:$AR$2210,C$1,FALSE)</f>
        <v>All Cooling Zones</v>
      </c>
      <c r="D644" t="str">
        <f>VLOOKUP($A644,'UES Measure List Oct 2026'!$A$3:$AR$2210,D$1,FALSE)</f>
        <v>Residential</v>
      </c>
      <c r="E644" t="str">
        <f>VLOOKUP($A644,'UES Measure List Oct 2026'!$A$3:$AR$2210,E$1,FALSE)</f>
        <v>Water Heating</v>
      </c>
      <c r="F644" t="str">
        <f>VLOOKUP($A644,'UES Measure List Oct 2026'!$A$3:$AR$2210,F$1,FALSE)</f>
        <v>Water Using Devices</v>
      </c>
      <c r="G644" t="str">
        <f>VLOOKUP($A644,'UES Measure List Oct 2026'!$A$3:$AR$2210,G$1,FALSE)</f>
        <v>Clothes Washers</v>
      </c>
      <c r="H644">
        <f>VLOOKUP($A644,'UES Measure List Oct 2026'!$A$3:$AR$2210,H$1,FALSE)</f>
        <v>119.98887499999999</v>
      </c>
      <c r="I644">
        <f>VLOOKUP($A644,'UES Measure List Oct 2026'!$A$3:$AR$2210,I$1,FALSE)</f>
        <v>133</v>
      </c>
      <c r="J644">
        <f>VLOOKUP($A644,'UES Measure List Oct 2026'!$A$3:$AR$2210,J$1,FALSE)</f>
        <v>59</v>
      </c>
      <c r="K644">
        <f>VLOOKUP($A644,'UES Measure List Oct 2026'!$A$3:$AR$2210,K$1,FALSE)</f>
        <v>14</v>
      </c>
      <c r="L644" t="s">
        <v>133</v>
      </c>
      <c r="M644">
        <f>INDEX('Results 2016$'!$B$3:$AT$352,MATCH(L644,'Results 2016$'!$A$3:$A$352,0),MATCH(K644,'Results 2016$'!$B$2:$AT$2,0))</f>
        <v>0.58927653468941599</v>
      </c>
    </row>
    <row r="645" spans="1:13" x14ac:dyDescent="0.25">
      <c r="A645" s="13" t="s">
        <v>2572</v>
      </c>
      <c r="B645" t="str">
        <f>VLOOKUP($A645,'UES Measure List Oct 2026'!$A$3:$AR$2210,B$1,FALSE)</f>
        <v>All Heating Zones</v>
      </c>
      <c r="C645" t="str">
        <f>VLOOKUP($A645,'UES Measure List Oct 2026'!$A$3:$AR$2210,C$1,FALSE)</f>
        <v>All Cooling Zones</v>
      </c>
      <c r="D645" t="str">
        <f>VLOOKUP($A645,'UES Measure List Oct 2026'!$A$3:$AR$2210,D$1,FALSE)</f>
        <v>Residential</v>
      </c>
      <c r="E645" t="str">
        <f>VLOOKUP($A645,'UES Measure List Oct 2026'!$A$3:$AR$2210,E$1,FALSE)</f>
        <v>Water Heating</v>
      </c>
      <c r="F645" t="str">
        <f>VLOOKUP($A645,'UES Measure List Oct 2026'!$A$3:$AR$2210,F$1,FALSE)</f>
        <v>Water Using Devices</v>
      </c>
      <c r="G645" t="str">
        <f>VLOOKUP($A645,'UES Measure List Oct 2026'!$A$3:$AR$2210,G$1,FALSE)</f>
        <v>Clothes Washers</v>
      </c>
      <c r="H645">
        <f>VLOOKUP($A645,'UES Measure List Oct 2026'!$A$3:$AR$2210,H$1,FALSE)</f>
        <v>119.98887499999999</v>
      </c>
      <c r="I645">
        <f>VLOOKUP($A645,'UES Measure List Oct 2026'!$A$3:$AR$2210,I$1,FALSE)</f>
        <v>133</v>
      </c>
      <c r="J645">
        <f>VLOOKUP($A645,'UES Measure List Oct 2026'!$A$3:$AR$2210,J$1,FALSE)</f>
        <v>59</v>
      </c>
      <c r="K645">
        <f>VLOOKUP($A645,'UES Measure List Oct 2026'!$A$3:$AR$2210,K$1,FALSE)</f>
        <v>14</v>
      </c>
      <c r="L645" t="s">
        <v>133</v>
      </c>
      <c r="M645">
        <f>INDEX('Results 2016$'!$B$3:$AT$352,MATCH(L645,'Results 2016$'!$A$3:$A$352,0),MATCH(K645,'Results 2016$'!$B$2:$AT$2,0))</f>
        <v>0.58927653468941599</v>
      </c>
    </row>
    <row r="646" spans="1:13" x14ac:dyDescent="0.25">
      <c r="A646" s="13" t="s">
        <v>2574</v>
      </c>
      <c r="B646" t="str">
        <f>VLOOKUP($A646,'UES Measure List Oct 2026'!$A$3:$AR$2210,B$1,FALSE)</f>
        <v>All Heating Zones</v>
      </c>
      <c r="C646" t="str">
        <f>VLOOKUP($A646,'UES Measure List Oct 2026'!$A$3:$AR$2210,C$1,FALSE)</f>
        <v>All Cooling Zones</v>
      </c>
      <c r="D646" t="str">
        <f>VLOOKUP($A646,'UES Measure List Oct 2026'!$A$3:$AR$2210,D$1,FALSE)</f>
        <v>Residential</v>
      </c>
      <c r="E646" t="str">
        <f>VLOOKUP($A646,'UES Measure List Oct 2026'!$A$3:$AR$2210,E$1,FALSE)</f>
        <v>Water Heating</v>
      </c>
      <c r="F646" t="str">
        <f>VLOOKUP($A646,'UES Measure List Oct 2026'!$A$3:$AR$2210,F$1,FALSE)</f>
        <v>Water Using Devices</v>
      </c>
      <c r="G646" t="str">
        <f>VLOOKUP($A646,'UES Measure List Oct 2026'!$A$3:$AR$2210,G$1,FALSE)</f>
        <v>Clothes Washers</v>
      </c>
      <c r="H646">
        <f>VLOOKUP($A646,'UES Measure List Oct 2026'!$A$3:$AR$2210,H$1,FALSE)</f>
        <v>1167.8367679999999</v>
      </c>
      <c r="I646">
        <f>VLOOKUP($A646,'UES Measure List Oct 2026'!$A$3:$AR$2210,I$1,FALSE)</f>
        <v>1299</v>
      </c>
      <c r="J646">
        <f>VLOOKUP($A646,'UES Measure List Oct 2026'!$A$3:$AR$2210,J$1,FALSE)</f>
        <v>426.57</v>
      </c>
      <c r="K646">
        <f>VLOOKUP($A646,'UES Measure List Oct 2026'!$A$3:$AR$2210,K$1,FALSE)</f>
        <v>11</v>
      </c>
      <c r="L646" t="s">
        <v>133</v>
      </c>
      <c r="M646">
        <f>INDEX('Results 2016$'!$B$3:$AT$352,MATCH(L646,'Results 2016$'!$A$3:$A$352,0),MATCH(K646,'Results 2016$'!$B$2:$AT$2,0))</f>
        <v>0.48033266964798293</v>
      </c>
    </row>
    <row r="647" spans="1:13" x14ac:dyDescent="0.25">
      <c r="A647" s="13" t="s">
        <v>2577</v>
      </c>
      <c r="B647" t="str">
        <f>VLOOKUP($A647,'UES Measure List Oct 2026'!$A$3:$AR$2210,B$1,FALSE)</f>
        <v>All Heating Zones</v>
      </c>
      <c r="C647" t="str">
        <f>VLOOKUP($A647,'UES Measure List Oct 2026'!$A$3:$AR$2210,C$1,FALSE)</f>
        <v>All Cooling Zones</v>
      </c>
      <c r="D647" t="str">
        <f>VLOOKUP($A647,'UES Measure List Oct 2026'!$A$3:$AR$2210,D$1,FALSE)</f>
        <v>Residential</v>
      </c>
      <c r="E647" t="str">
        <f>VLOOKUP($A647,'UES Measure List Oct 2026'!$A$3:$AR$2210,E$1,FALSE)</f>
        <v>Water Heating</v>
      </c>
      <c r="F647" t="str">
        <f>VLOOKUP($A647,'UES Measure List Oct 2026'!$A$3:$AR$2210,F$1,FALSE)</f>
        <v>Water Using Devices</v>
      </c>
      <c r="G647" t="str">
        <f>VLOOKUP($A647,'UES Measure List Oct 2026'!$A$3:$AR$2210,G$1,FALSE)</f>
        <v>Clothes Washers</v>
      </c>
      <c r="H647">
        <f>VLOOKUP($A647,'UES Measure List Oct 2026'!$A$3:$AR$2210,H$1,FALSE)</f>
        <v>427.55618679999998</v>
      </c>
      <c r="I647">
        <f>VLOOKUP($A647,'UES Measure List Oct 2026'!$A$3:$AR$2210,I$1,FALSE)</f>
        <v>476</v>
      </c>
      <c r="J647">
        <f>VLOOKUP($A647,'UES Measure List Oct 2026'!$A$3:$AR$2210,J$1,FALSE)</f>
        <v>426.57</v>
      </c>
      <c r="K647">
        <f>VLOOKUP($A647,'UES Measure List Oct 2026'!$A$3:$AR$2210,K$1,FALSE)</f>
        <v>11</v>
      </c>
      <c r="L647" t="s">
        <v>133</v>
      </c>
      <c r="M647">
        <f>INDEX('Results 2016$'!$B$3:$AT$352,MATCH(L647,'Results 2016$'!$A$3:$A$352,0),MATCH(K647,'Results 2016$'!$B$2:$AT$2,0))</f>
        <v>0.48033266964798293</v>
      </c>
    </row>
    <row r="648" spans="1:13" x14ac:dyDescent="0.25">
      <c r="A648" s="13" t="s">
        <v>2579</v>
      </c>
      <c r="B648" t="str">
        <f>VLOOKUP($A648,'UES Measure List Oct 2026'!$A$3:$AR$2210,B$1,FALSE)</f>
        <v>All Heating Zones</v>
      </c>
      <c r="C648" t="str">
        <f>VLOOKUP($A648,'UES Measure List Oct 2026'!$A$3:$AR$2210,C$1,FALSE)</f>
        <v>All Cooling Zones</v>
      </c>
      <c r="D648" t="str">
        <f>VLOOKUP($A648,'UES Measure List Oct 2026'!$A$3:$AR$2210,D$1,FALSE)</f>
        <v>Residential</v>
      </c>
      <c r="E648" t="str">
        <f>VLOOKUP($A648,'UES Measure List Oct 2026'!$A$3:$AR$2210,E$1,FALSE)</f>
        <v>Water Heating</v>
      </c>
      <c r="F648" t="str">
        <f>VLOOKUP($A648,'UES Measure List Oct 2026'!$A$3:$AR$2210,F$1,FALSE)</f>
        <v>Water Using Devices</v>
      </c>
      <c r="G648" t="str">
        <f>VLOOKUP($A648,'UES Measure List Oct 2026'!$A$3:$AR$2210,G$1,FALSE)</f>
        <v>Clothes Washers</v>
      </c>
      <c r="H648">
        <f>VLOOKUP($A648,'UES Measure List Oct 2026'!$A$3:$AR$2210,H$1,FALSE)</f>
        <v>804.3710638</v>
      </c>
      <c r="I648">
        <f>VLOOKUP($A648,'UES Measure List Oct 2026'!$A$3:$AR$2210,I$1,FALSE)</f>
        <v>895</v>
      </c>
      <c r="J648">
        <f>VLOOKUP($A648,'UES Measure List Oct 2026'!$A$3:$AR$2210,J$1,FALSE)</f>
        <v>426.57</v>
      </c>
      <c r="K648">
        <f>VLOOKUP($A648,'UES Measure List Oct 2026'!$A$3:$AR$2210,K$1,FALSE)</f>
        <v>11</v>
      </c>
      <c r="L648" t="s">
        <v>133</v>
      </c>
      <c r="M648">
        <f>INDEX('Results 2016$'!$B$3:$AT$352,MATCH(L648,'Results 2016$'!$A$3:$A$352,0),MATCH(K648,'Results 2016$'!$B$2:$AT$2,0))</f>
        <v>0.48033266964798293</v>
      </c>
    </row>
    <row r="649" spans="1:13" x14ac:dyDescent="0.25">
      <c r="A649" s="13" t="s">
        <v>2581</v>
      </c>
      <c r="B649" t="str">
        <f>VLOOKUP($A649,'UES Measure List Oct 2026'!$A$3:$AR$2210,B$1,FALSE)</f>
        <v>All Heating Zones</v>
      </c>
      <c r="C649" t="str">
        <f>VLOOKUP($A649,'UES Measure List Oct 2026'!$A$3:$AR$2210,C$1,FALSE)</f>
        <v>All Cooling Zones</v>
      </c>
      <c r="D649" t="str">
        <f>VLOOKUP($A649,'UES Measure List Oct 2026'!$A$3:$AR$2210,D$1,FALSE)</f>
        <v>Residential</v>
      </c>
      <c r="E649" t="str">
        <f>VLOOKUP($A649,'UES Measure List Oct 2026'!$A$3:$AR$2210,E$1,FALSE)</f>
        <v>Water Heating</v>
      </c>
      <c r="F649" t="str">
        <f>VLOOKUP($A649,'UES Measure List Oct 2026'!$A$3:$AR$2210,F$1,FALSE)</f>
        <v>Water Using Devices</v>
      </c>
      <c r="G649" t="str">
        <f>VLOOKUP($A649,'UES Measure List Oct 2026'!$A$3:$AR$2210,G$1,FALSE)</f>
        <v>Clothes Washers</v>
      </c>
      <c r="H649">
        <f>VLOOKUP($A649,'UES Measure List Oct 2026'!$A$3:$AR$2210,H$1,FALSE)</f>
        <v>64.090482460000004</v>
      </c>
      <c r="I649">
        <f>VLOOKUP($A649,'UES Measure List Oct 2026'!$A$3:$AR$2210,I$1,FALSE)</f>
        <v>71</v>
      </c>
      <c r="J649">
        <f>VLOOKUP($A649,'UES Measure List Oct 2026'!$A$3:$AR$2210,J$1,FALSE)</f>
        <v>426.57</v>
      </c>
      <c r="K649">
        <f>VLOOKUP($A649,'UES Measure List Oct 2026'!$A$3:$AR$2210,K$1,FALSE)</f>
        <v>11</v>
      </c>
      <c r="L649" t="s">
        <v>133</v>
      </c>
      <c r="M649">
        <f>INDEX('Results 2016$'!$B$3:$AT$352,MATCH(L649,'Results 2016$'!$A$3:$A$352,0),MATCH(K649,'Results 2016$'!$B$2:$AT$2,0))</f>
        <v>0.48033266964798293</v>
      </c>
    </row>
    <row r="650" spans="1:13" x14ac:dyDescent="0.25">
      <c r="A650" s="13" t="s">
        <v>2584</v>
      </c>
      <c r="B650" t="str">
        <f>VLOOKUP($A650,'UES Measure List Oct 2026'!$A$3:$AR$2210,B$1,FALSE)</f>
        <v>All Heating Zones</v>
      </c>
      <c r="C650" t="str">
        <f>VLOOKUP($A650,'UES Measure List Oct 2026'!$A$3:$AR$2210,C$1,FALSE)</f>
        <v>All Cooling Zones</v>
      </c>
      <c r="D650" t="str">
        <f>VLOOKUP($A650,'UES Measure List Oct 2026'!$A$3:$AR$2210,D$1,FALSE)</f>
        <v>Residential</v>
      </c>
      <c r="E650" t="str">
        <f>VLOOKUP($A650,'UES Measure List Oct 2026'!$A$3:$AR$2210,E$1,FALSE)</f>
        <v>Water Heating</v>
      </c>
      <c r="F650" t="str">
        <f>VLOOKUP($A650,'UES Measure List Oct 2026'!$A$3:$AR$2210,F$1,FALSE)</f>
        <v>Water Using Devices</v>
      </c>
      <c r="G650" t="str">
        <f>VLOOKUP($A650,'UES Measure List Oct 2026'!$A$3:$AR$2210,G$1,FALSE)</f>
        <v>Clothes Washers</v>
      </c>
      <c r="H650">
        <f>VLOOKUP($A650,'UES Measure List Oct 2026'!$A$3:$AR$2210,H$1,FALSE)</f>
        <v>48.82</v>
      </c>
      <c r="I650">
        <f>VLOOKUP($A650,'UES Measure List Oct 2026'!$A$3:$AR$2210,I$1,FALSE)</f>
        <v>54.302790827601591</v>
      </c>
      <c r="J650">
        <f>VLOOKUP($A650,'UES Measure List Oct 2026'!$A$3:$AR$2210,J$1,FALSE)</f>
        <v>45</v>
      </c>
      <c r="K650">
        <f>VLOOKUP($A650,'UES Measure List Oct 2026'!$A$3:$AR$2210,K$1,FALSE)</f>
        <v>14</v>
      </c>
      <c r="L650" t="s">
        <v>133</v>
      </c>
      <c r="M650">
        <f>INDEX('Results 2016$'!$B$3:$AT$352,MATCH(L650,'Results 2016$'!$A$3:$A$352,0),MATCH(K650,'Results 2016$'!$B$2:$AT$2,0))</f>
        <v>0.58927653468941599</v>
      </c>
    </row>
    <row r="651" spans="1:13" x14ac:dyDescent="0.25">
      <c r="A651" s="13" t="s">
        <v>2587</v>
      </c>
      <c r="B651" t="str">
        <f>VLOOKUP($A651,'UES Measure List Oct 2026'!$A$3:$AR$2210,B$1,FALSE)</f>
        <v>All Heating Zones</v>
      </c>
      <c r="C651" t="str">
        <f>VLOOKUP($A651,'UES Measure List Oct 2026'!$A$3:$AR$2210,C$1,FALSE)</f>
        <v>All Cooling Zones</v>
      </c>
      <c r="D651" t="str">
        <f>VLOOKUP($A651,'UES Measure List Oct 2026'!$A$3:$AR$2210,D$1,FALSE)</f>
        <v>Residential</v>
      </c>
      <c r="E651" t="str">
        <f>VLOOKUP($A651,'UES Measure List Oct 2026'!$A$3:$AR$2210,E$1,FALSE)</f>
        <v>Water Heating</v>
      </c>
      <c r="F651" t="str">
        <f>VLOOKUP($A651,'UES Measure List Oct 2026'!$A$3:$AR$2210,F$1,FALSE)</f>
        <v>Water Using Devices</v>
      </c>
      <c r="G651" t="str">
        <f>VLOOKUP($A651,'UES Measure List Oct 2026'!$A$3:$AR$2210,G$1,FALSE)</f>
        <v>Clothes Washers</v>
      </c>
      <c r="H651">
        <f>VLOOKUP($A651,'UES Measure List Oct 2026'!$A$3:$AR$2210,H$1,FALSE)</f>
        <v>37.25</v>
      </c>
      <c r="I651">
        <f>VLOOKUP($A651,'UES Measure List Oct 2026'!$A$3:$AR$2210,I$1,FALSE)</f>
        <v>41.433407585582941</v>
      </c>
      <c r="J651">
        <f>VLOOKUP($A651,'UES Measure List Oct 2026'!$A$3:$AR$2210,J$1,FALSE)</f>
        <v>45</v>
      </c>
      <c r="K651">
        <f>VLOOKUP($A651,'UES Measure List Oct 2026'!$A$3:$AR$2210,K$1,FALSE)</f>
        <v>14</v>
      </c>
      <c r="L651" t="s">
        <v>133</v>
      </c>
      <c r="M651">
        <f>INDEX('Results 2016$'!$B$3:$AT$352,MATCH(L651,'Results 2016$'!$A$3:$A$352,0),MATCH(K651,'Results 2016$'!$B$2:$AT$2,0))</f>
        <v>0.58927653468941599</v>
      </c>
    </row>
    <row r="652" spans="1:13" x14ac:dyDescent="0.25">
      <c r="A652" s="13" t="s">
        <v>2589</v>
      </c>
      <c r="B652" t="str">
        <f>VLOOKUP($A652,'UES Measure List Oct 2026'!$A$3:$AR$2210,B$1,FALSE)</f>
        <v>All Heating Zones</v>
      </c>
      <c r="C652" t="str">
        <f>VLOOKUP($A652,'UES Measure List Oct 2026'!$A$3:$AR$2210,C$1,FALSE)</f>
        <v>All Cooling Zones</v>
      </c>
      <c r="D652" t="str">
        <f>VLOOKUP($A652,'UES Measure List Oct 2026'!$A$3:$AR$2210,D$1,FALSE)</f>
        <v>Residential</v>
      </c>
      <c r="E652" t="str">
        <f>VLOOKUP($A652,'UES Measure List Oct 2026'!$A$3:$AR$2210,E$1,FALSE)</f>
        <v>Water Heating</v>
      </c>
      <c r="F652" t="str">
        <f>VLOOKUP($A652,'UES Measure List Oct 2026'!$A$3:$AR$2210,F$1,FALSE)</f>
        <v>Water Using Devices</v>
      </c>
      <c r="G652" t="str">
        <f>VLOOKUP($A652,'UES Measure List Oct 2026'!$A$3:$AR$2210,G$1,FALSE)</f>
        <v>Clothes Washers</v>
      </c>
      <c r="H652">
        <f>VLOOKUP($A652,'UES Measure List Oct 2026'!$A$3:$AR$2210,H$1,FALSE)</f>
        <v>20.399999999999999</v>
      </c>
      <c r="I652">
        <f>VLOOKUP($A652,'UES Measure List Oct 2026'!$A$3:$AR$2210,I$1,FALSE)</f>
        <v>22.691047375728644</v>
      </c>
      <c r="J652">
        <f>VLOOKUP($A652,'UES Measure List Oct 2026'!$A$3:$AR$2210,J$1,FALSE)</f>
        <v>45</v>
      </c>
      <c r="K652">
        <f>VLOOKUP($A652,'UES Measure List Oct 2026'!$A$3:$AR$2210,K$1,FALSE)</f>
        <v>14</v>
      </c>
      <c r="L652" t="s">
        <v>133</v>
      </c>
      <c r="M652">
        <f>INDEX('Results 2016$'!$B$3:$AT$352,MATCH(L652,'Results 2016$'!$A$3:$A$352,0),MATCH(K652,'Results 2016$'!$B$2:$AT$2,0))</f>
        <v>0.58927653468941599</v>
      </c>
    </row>
    <row r="653" spans="1:13" x14ac:dyDescent="0.25">
      <c r="A653" s="13" t="s">
        <v>2591</v>
      </c>
      <c r="B653" t="str">
        <f>VLOOKUP($A653,'UES Measure List Oct 2026'!$A$3:$AR$2210,B$1,FALSE)</f>
        <v>All Heating Zones</v>
      </c>
      <c r="C653" t="str">
        <f>VLOOKUP($A653,'UES Measure List Oct 2026'!$A$3:$AR$2210,C$1,FALSE)</f>
        <v>All Cooling Zones</v>
      </c>
      <c r="D653" t="str">
        <f>VLOOKUP($A653,'UES Measure List Oct 2026'!$A$3:$AR$2210,D$1,FALSE)</f>
        <v>Residential</v>
      </c>
      <c r="E653" t="str">
        <f>VLOOKUP($A653,'UES Measure List Oct 2026'!$A$3:$AR$2210,E$1,FALSE)</f>
        <v>Water Heating</v>
      </c>
      <c r="F653" t="str">
        <f>VLOOKUP($A653,'UES Measure List Oct 2026'!$A$3:$AR$2210,F$1,FALSE)</f>
        <v>Water Using Devices</v>
      </c>
      <c r="G653" t="str">
        <f>VLOOKUP($A653,'UES Measure List Oct 2026'!$A$3:$AR$2210,G$1,FALSE)</f>
        <v>Clothes Washers</v>
      </c>
      <c r="H653">
        <f>VLOOKUP($A653,'UES Measure List Oct 2026'!$A$3:$AR$2210,H$1,FALSE)</f>
        <v>42.12</v>
      </c>
      <c r="I653">
        <f>VLOOKUP($A653,'UES Measure List Oct 2026'!$A$3:$AR$2210,I$1,FALSE)</f>
        <v>46.850338993416202</v>
      </c>
      <c r="J653">
        <f>VLOOKUP($A653,'UES Measure List Oct 2026'!$A$3:$AR$2210,J$1,FALSE)</f>
        <v>45</v>
      </c>
      <c r="K653">
        <f>VLOOKUP($A653,'UES Measure List Oct 2026'!$A$3:$AR$2210,K$1,FALSE)</f>
        <v>14</v>
      </c>
      <c r="L653" t="s">
        <v>133</v>
      </c>
      <c r="M653">
        <f>INDEX('Results 2016$'!$B$3:$AT$352,MATCH(L653,'Results 2016$'!$A$3:$A$352,0),MATCH(K653,'Results 2016$'!$B$2:$AT$2,0))</f>
        <v>0.58927653468941599</v>
      </c>
    </row>
    <row r="654" spans="1:13" x14ac:dyDescent="0.25">
      <c r="A654" s="13" t="s">
        <v>2593</v>
      </c>
      <c r="B654" t="str">
        <f>VLOOKUP($A654,'UES Measure List Oct 2026'!$A$3:$AR$2210,B$1,FALSE)</f>
        <v>All Heating Zones</v>
      </c>
      <c r="C654" t="str">
        <f>VLOOKUP($A654,'UES Measure List Oct 2026'!$A$3:$AR$2210,C$1,FALSE)</f>
        <v>All Cooling Zones</v>
      </c>
      <c r="D654" t="str">
        <f>VLOOKUP($A654,'UES Measure List Oct 2026'!$A$3:$AR$2210,D$1,FALSE)</f>
        <v>Residential</v>
      </c>
      <c r="E654" t="str">
        <f>VLOOKUP($A654,'UES Measure List Oct 2026'!$A$3:$AR$2210,E$1,FALSE)</f>
        <v>Water Heating</v>
      </c>
      <c r="F654" t="str">
        <f>VLOOKUP($A654,'UES Measure List Oct 2026'!$A$3:$AR$2210,F$1,FALSE)</f>
        <v>Water Using Devices</v>
      </c>
      <c r="G654" t="str">
        <f>VLOOKUP($A654,'UES Measure List Oct 2026'!$A$3:$AR$2210,G$1,FALSE)</f>
        <v>Clothes Washers</v>
      </c>
      <c r="H654">
        <f>VLOOKUP($A654,'UES Measure List Oct 2026'!$A$3:$AR$2210,H$1,FALSE)</f>
        <v>42.12</v>
      </c>
      <c r="I654">
        <f>VLOOKUP($A654,'UES Measure List Oct 2026'!$A$3:$AR$2210,I$1,FALSE)</f>
        <v>46.850338993416202</v>
      </c>
      <c r="J654">
        <f>VLOOKUP($A654,'UES Measure List Oct 2026'!$A$3:$AR$2210,J$1,FALSE)</f>
        <v>45</v>
      </c>
      <c r="K654">
        <f>VLOOKUP($A654,'UES Measure List Oct 2026'!$A$3:$AR$2210,K$1,FALSE)</f>
        <v>14</v>
      </c>
      <c r="L654" t="s">
        <v>133</v>
      </c>
      <c r="M654">
        <f>INDEX('Results 2016$'!$B$3:$AT$352,MATCH(L654,'Results 2016$'!$A$3:$A$352,0),MATCH(K654,'Results 2016$'!$B$2:$AT$2,0))</f>
        <v>0.58927653468941599</v>
      </c>
    </row>
    <row r="655" spans="1:13" x14ac:dyDescent="0.25">
      <c r="A655" s="13" t="s">
        <v>2595</v>
      </c>
      <c r="B655" t="str">
        <f>VLOOKUP($A655,'UES Measure List Oct 2026'!$A$3:$AR$2210,B$1,FALSE)</f>
        <v>All Heating Zones</v>
      </c>
      <c r="C655" t="str">
        <f>VLOOKUP($A655,'UES Measure List Oct 2026'!$A$3:$AR$2210,C$1,FALSE)</f>
        <v>All Cooling Zones</v>
      </c>
      <c r="D655" t="str">
        <f>VLOOKUP($A655,'UES Measure List Oct 2026'!$A$3:$AR$2210,D$1,FALSE)</f>
        <v>Residential</v>
      </c>
      <c r="E655" t="str">
        <f>VLOOKUP($A655,'UES Measure List Oct 2026'!$A$3:$AR$2210,E$1,FALSE)</f>
        <v>Electronics</v>
      </c>
      <c r="F655" t="str">
        <f>VLOOKUP($A655,'UES Measure List Oct 2026'!$A$3:$AR$2210,F$1,FALSE)</f>
        <v>Plug Load</v>
      </c>
      <c r="G655" t="str">
        <f>VLOOKUP($A655,'UES Measure List Oct 2026'!$A$3:$AR$2210,G$1,FALSE)</f>
        <v>Clothes Dryers</v>
      </c>
      <c r="H655">
        <f>VLOOKUP($A655,'UES Measure List Oct 2026'!$A$3:$AR$2210,H$1,FALSE)</f>
        <v>74.569999999999993</v>
      </c>
      <c r="I655">
        <f>VLOOKUP($A655,'UES Measure List Oct 2026'!$A$3:$AR$2210,I$1,FALSE)</f>
        <v>83.091533416829634</v>
      </c>
      <c r="J655">
        <f>VLOOKUP($A655,'UES Measure List Oct 2026'!$A$3:$AR$2210,J$1,FALSE)</f>
        <v>20.440000000000001</v>
      </c>
      <c r="K655">
        <f>VLOOKUP($A655,'UES Measure List Oct 2026'!$A$3:$AR$2210,K$1,FALSE)</f>
        <v>12</v>
      </c>
      <c r="L655" t="s">
        <v>129</v>
      </c>
      <c r="M655">
        <f>INDEX('Results 2016$'!$B$3:$AT$352,MATCH(L655,'Results 2016$'!$A$3:$A$352,0),MATCH(K655,'Results 2016$'!$B$2:$AT$2,0))</f>
        <v>0.5749063859439083</v>
      </c>
    </row>
    <row r="656" spans="1:13" x14ac:dyDescent="0.25">
      <c r="A656" s="13" t="s">
        <v>2597</v>
      </c>
      <c r="B656" t="str">
        <f>VLOOKUP($A656,'UES Measure List Oct 2026'!$A$3:$AR$2210,B$1,FALSE)</f>
        <v>All Heating Zones</v>
      </c>
      <c r="C656" t="str">
        <f>VLOOKUP($A656,'UES Measure List Oct 2026'!$A$3:$AR$2210,C$1,FALSE)</f>
        <v>All Cooling Zones</v>
      </c>
      <c r="D656" t="str">
        <f>VLOOKUP($A656,'UES Measure List Oct 2026'!$A$3:$AR$2210,D$1,FALSE)</f>
        <v>Residential</v>
      </c>
      <c r="E656" t="str">
        <f>VLOOKUP($A656,'UES Measure List Oct 2026'!$A$3:$AR$2210,E$1,FALSE)</f>
        <v>Electronics</v>
      </c>
      <c r="F656" t="str">
        <f>VLOOKUP($A656,'UES Measure List Oct 2026'!$A$3:$AR$2210,F$1,FALSE)</f>
        <v>Plug Load</v>
      </c>
      <c r="G656" t="str">
        <f>VLOOKUP($A656,'UES Measure List Oct 2026'!$A$3:$AR$2210,G$1,FALSE)</f>
        <v>Clothes Dryers</v>
      </c>
      <c r="H656">
        <f>VLOOKUP($A656,'UES Measure List Oct 2026'!$A$3:$AR$2210,H$1,FALSE)</f>
        <v>227.07750170881161</v>
      </c>
      <c r="I656">
        <f>VLOOKUP($A656,'UES Measure List Oct 2026'!$A$3:$AR$2210,I$1,FALSE)</f>
        <v>253.02692532449927</v>
      </c>
      <c r="J656">
        <f>VLOOKUP($A656,'UES Measure List Oct 2026'!$A$3:$AR$2210,J$1,FALSE)</f>
        <v>441.53</v>
      </c>
      <c r="K656">
        <f>VLOOKUP($A656,'UES Measure List Oct 2026'!$A$3:$AR$2210,K$1,FALSE)</f>
        <v>12</v>
      </c>
      <c r="L656" t="s">
        <v>129</v>
      </c>
      <c r="M656">
        <f>INDEX('Results 2016$'!$B$3:$AT$352,MATCH(L656,'Results 2016$'!$A$3:$A$352,0),MATCH(K656,'Results 2016$'!$B$2:$AT$2,0))</f>
        <v>0.5749063859439083</v>
      </c>
    </row>
    <row r="657" spans="1:13" x14ac:dyDescent="0.25">
      <c r="A657" s="13" t="s">
        <v>2599</v>
      </c>
      <c r="B657" t="str">
        <f>VLOOKUP($A657,'UES Measure List Oct 2026'!$A$3:$AR$2210,B$1,FALSE)</f>
        <v>All Heating Zones</v>
      </c>
      <c r="C657" t="str">
        <f>VLOOKUP($A657,'UES Measure List Oct 2026'!$A$3:$AR$2210,C$1,FALSE)</f>
        <v>All Cooling Zones</v>
      </c>
      <c r="D657" t="str">
        <f>VLOOKUP($A657,'UES Measure List Oct 2026'!$A$3:$AR$2210,D$1,FALSE)</f>
        <v>Residential</v>
      </c>
      <c r="E657" t="str">
        <f>VLOOKUP($A657,'UES Measure List Oct 2026'!$A$3:$AR$2210,E$1,FALSE)</f>
        <v>Electronics</v>
      </c>
      <c r="F657" t="str">
        <f>VLOOKUP($A657,'UES Measure List Oct 2026'!$A$3:$AR$2210,F$1,FALSE)</f>
        <v>Plug Load</v>
      </c>
      <c r="G657" t="str">
        <f>VLOOKUP($A657,'UES Measure List Oct 2026'!$A$3:$AR$2210,G$1,FALSE)</f>
        <v>Clothes Dryers</v>
      </c>
      <c r="H657">
        <f>VLOOKUP($A657,'UES Measure List Oct 2026'!$A$3:$AR$2210,H$1,FALSE)</f>
        <v>356.06604078918195</v>
      </c>
      <c r="I657">
        <f>VLOOKUP($A657,'UES Measure List Oct 2026'!$A$3:$AR$2210,I$1,FALSE)</f>
        <v>396.7557104309044</v>
      </c>
      <c r="J657">
        <f>VLOOKUP($A657,'UES Measure List Oct 2026'!$A$3:$AR$2210,J$1,FALSE)</f>
        <v>441.53</v>
      </c>
      <c r="K657">
        <f>VLOOKUP($A657,'UES Measure List Oct 2026'!$A$3:$AR$2210,K$1,FALSE)</f>
        <v>12</v>
      </c>
      <c r="L657" t="s">
        <v>129</v>
      </c>
      <c r="M657">
        <f>INDEX('Results 2016$'!$B$3:$AT$352,MATCH(L657,'Results 2016$'!$A$3:$A$352,0),MATCH(K657,'Results 2016$'!$B$2:$AT$2,0))</f>
        <v>0.5749063859439083</v>
      </c>
    </row>
    <row r="658" spans="1:13" x14ac:dyDescent="0.25">
      <c r="A658" s="13" t="s">
        <v>2601</v>
      </c>
      <c r="B658" t="str">
        <f>VLOOKUP($A658,'UES Measure List Oct 2026'!$A$3:$AR$2210,B$1,FALSE)</f>
        <v>All Heating Zones</v>
      </c>
      <c r="C658" t="str">
        <f>VLOOKUP($A658,'UES Measure List Oct 2026'!$A$3:$AR$2210,C$1,FALSE)</f>
        <v>All Cooling Zones</v>
      </c>
      <c r="D658" t="str">
        <f>VLOOKUP($A658,'UES Measure List Oct 2026'!$A$3:$AR$2210,D$1,FALSE)</f>
        <v>Residential</v>
      </c>
      <c r="E658" t="str">
        <f>VLOOKUP($A658,'UES Measure List Oct 2026'!$A$3:$AR$2210,E$1,FALSE)</f>
        <v>Electronics</v>
      </c>
      <c r="F658" t="str">
        <f>VLOOKUP($A658,'UES Measure List Oct 2026'!$A$3:$AR$2210,F$1,FALSE)</f>
        <v>Plug Load</v>
      </c>
      <c r="G658" t="str">
        <f>VLOOKUP($A658,'UES Measure List Oct 2026'!$A$3:$AR$2210,G$1,FALSE)</f>
        <v>Clothes Dryers</v>
      </c>
      <c r="H658">
        <f>VLOOKUP($A658,'UES Measure List Oct 2026'!$A$3:$AR$2210,H$1,FALSE)</f>
        <v>510.90575656866048</v>
      </c>
      <c r="I658">
        <f>VLOOKUP($A658,'UES Measure List Oct 2026'!$A$3:$AR$2210,I$1,FALSE)</f>
        <v>569.28983163169482</v>
      </c>
      <c r="J658">
        <f>VLOOKUP($A658,'UES Measure List Oct 2026'!$A$3:$AR$2210,J$1,FALSE)</f>
        <v>441.53</v>
      </c>
      <c r="K658">
        <f>VLOOKUP($A658,'UES Measure List Oct 2026'!$A$3:$AR$2210,K$1,FALSE)</f>
        <v>12</v>
      </c>
      <c r="L658" t="s">
        <v>129</v>
      </c>
      <c r="M658">
        <f>INDEX('Results 2016$'!$B$3:$AT$352,MATCH(L658,'Results 2016$'!$A$3:$A$352,0),MATCH(K658,'Results 2016$'!$B$2:$AT$2,0))</f>
        <v>0.5749063859439083</v>
      </c>
    </row>
    <row r="659" spans="1:13" x14ac:dyDescent="0.25">
      <c r="A659" s="13" t="s">
        <v>2603</v>
      </c>
      <c r="B659" t="str">
        <f>VLOOKUP($A659,'UES Measure List Oct 2026'!$A$3:$AR$2210,B$1,FALSE)</f>
        <v>All Heating Zones</v>
      </c>
      <c r="C659" t="str">
        <f>VLOOKUP($A659,'UES Measure List Oct 2026'!$A$3:$AR$2210,C$1,FALSE)</f>
        <v>All Cooling Zones</v>
      </c>
      <c r="D659" t="str">
        <f>VLOOKUP($A659,'UES Measure List Oct 2026'!$A$3:$AR$2210,D$1,FALSE)</f>
        <v>Residential</v>
      </c>
      <c r="E659" t="str">
        <f>VLOOKUP($A659,'UES Measure List Oct 2026'!$A$3:$AR$2210,E$1,FALSE)</f>
        <v>Electronics</v>
      </c>
      <c r="F659" t="str">
        <f>VLOOKUP($A659,'UES Measure List Oct 2026'!$A$3:$AR$2210,F$1,FALSE)</f>
        <v>Plug Load</v>
      </c>
      <c r="G659" t="str">
        <f>VLOOKUP($A659,'UES Measure List Oct 2026'!$A$3:$AR$2210,G$1,FALSE)</f>
        <v>Clothes Dryers</v>
      </c>
      <c r="H659">
        <f>VLOOKUP($A659,'UES Measure List Oct 2026'!$A$3:$AR$2210,H$1,FALSE)</f>
        <v>74.569999999999993</v>
      </c>
      <c r="I659">
        <f>VLOOKUP($A659,'UES Measure List Oct 2026'!$A$3:$AR$2210,I$1,FALSE)</f>
        <v>83.091533416829634</v>
      </c>
      <c r="J659">
        <f>VLOOKUP($A659,'UES Measure List Oct 2026'!$A$3:$AR$2210,J$1,FALSE)</f>
        <v>20.440000000000001</v>
      </c>
      <c r="K659">
        <f>VLOOKUP($A659,'UES Measure List Oct 2026'!$A$3:$AR$2210,K$1,FALSE)</f>
        <v>12</v>
      </c>
      <c r="L659" t="s">
        <v>129</v>
      </c>
      <c r="M659">
        <f>INDEX('Results 2016$'!$B$3:$AT$352,MATCH(L659,'Results 2016$'!$A$3:$A$352,0),MATCH(K659,'Results 2016$'!$B$2:$AT$2,0))</f>
        <v>0.5749063859439083</v>
      </c>
    </row>
    <row r="660" spans="1:13" x14ac:dyDescent="0.25">
      <c r="A660" s="13" t="s">
        <v>2605</v>
      </c>
      <c r="B660" t="str">
        <f>VLOOKUP($A660,'UES Measure List Oct 2026'!$A$3:$AR$2210,B$1,FALSE)</f>
        <v>All Heating Zones</v>
      </c>
      <c r="C660" t="str">
        <f>VLOOKUP($A660,'UES Measure List Oct 2026'!$A$3:$AR$2210,C$1,FALSE)</f>
        <v>All Cooling Zones</v>
      </c>
      <c r="D660" t="str">
        <f>VLOOKUP($A660,'UES Measure List Oct 2026'!$A$3:$AR$2210,D$1,FALSE)</f>
        <v>Residential</v>
      </c>
      <c r="E660" t="str">
        <f>VLOOKUP($A660,'UES Measure List Oct 2026'!$A$3:$AR$2210,E$1,FALSE)</f>
        <v>Electronics</v>
      </c>
      <c r="F660" t="str">
        <f>VLOOKUP($A660,'UES Measure List Oct 2026'!$A$3:$AR$2210,F$1,FALSE)</f>
        <v>Plug Load</v>
      </c>
      <c r="G660" t="str">
        <f>VLOOKUP($A660,'UES Measure List Oct 2026'!$A$3:$AR$2210,G$1,FALSE)</f>
        <v>Clothes Dryers</v>
      </c>
      <c r="H660">
        <f>VLOOKUP($A660,'UES Measure List Oct 2026'!$A$3:$AR$2210,H$1,FALSE)</f>
        <v>227.07750170881161</v>
      </c>
      <c r="I660">
        <f>VLOOKUP($A660,'UES Measure List Oct 2026'!$A$3:$AR$2210,I$1,FALSE)</f>
        <v>253.02692532449927</v>
      </c>
      <c r="J660">
        <f>VLOOKUP($A660,'UES Measure List Oct 2026'!$A$3:$AR$2210,J$1,FALSE)</f>
        <v>441.53</v>
      </c>
      <c r="K660">
        <f>VLOOKUP($A660,'UES Measure List Oct 2026'!$A$3:$AR$2210,K$1,FALSE)</f>
        <v>12</v>
      </c>
      <c r="L660" t="s">
        <v>129</v>
      </c>
      <c r="M660">
        <f>INDEX('Results 2016$'!$B$3:$AT$352,MATCH(L660,'Results 2016$'!$A$3:$A$352,0),MATCH(K660,'Results 2016$'!$B$2:$AT$2,0))</f>
        <v>0.5749063859439083</v>
      </c>
    </row>
    <row r="661" spans="1:13" x14ac:dyDescent="0.25">
      <c r="A661" s="13" t="s">
        <v>2607</v>
      </c>
      <c r="B661" t="str">
        <f>VLOOKUP($A661,'UES Measure List Oct 2026'!$A$3:$AR$2210,B$1,FALSE)</f>
        <v>All Heating Zones</v>
      </c>
      <c r="C661" t="str">
        <f>VLOOKUP($A661,'UES Measure List Oct 2026'!$A$3:$AR$2210,C$1,FALSE)</f>
        <v>All Cooling Zones</v>
      </c>
      <c r="D661" t="str">
        <f>VLOOKUP($A661,'UES Measure List Oct 2026'!$A$3:$AR$2210,D$1,FALSE)</f>
        <v>Residential</v>
      </c>
      <c r="E661" t="str">
        <f>VLOOKUP($A661,'UES Measure List Oct 2026'!$A$3:$AR$2210,E$1,FALSE)</f>
        <v>Electronics</v>
      </c>
      <c r="F661" t="str">
        <f>VLOOKUP($A661,'UES Measure List Oct 2026'!$A$3:$AR$2210,F$1,FALSE)</f>
        <v>Plug Load</v>
      </c>
      <c r="G661" t="str">
        <f>VLOOKUP($A661,'UES Measure List Oct 2026'!$A$3:$AR$2210,G$1,FALSE)</f>
        <v>Clothes Dryers</v>
      </c>
      <c r="H661">
        <f>VLOOKUP($A661,'UES Measure List Oct 2026'!$A$3:$AR$2210,H$1,FALSE)</f>
        <v>356.06604078918195</v>
      </c>
      <c r="I661">
        <f>VLOOKUP($A661,'UES Measure List Oct 2026'!$A$3:$AR$2210,I$1,FALSE)</f>
        <v>396.7557104309044</v>
      </c>
      <c r="J661">
        <f>VLOOKUP($A661,'UES Measure List Oct 2026'!$A$3:$AR$2210,J$1,FALSE)</f>
        <v>441.53</v>
      </c>
      <c r="K661">
        <f>VLOOKUP($A661,'UES Measure List Oct 2026'!$A$3:$AR$2210,K$1,FALSE)</f>
        <v>12</v>
      </c>
      <c r="L661" t="s">
        <v>129</v>
      </c>
      <c r="M661">
        <f>INDEX('Results 2016$'!$B$3:$AT$352,MATCH(L661,'Results 2016$'!$A$3:$A$352,0),MATCH(K661,'Results 2016$'!$B$2:$AT$2,0))</f>
        <v>0.5749063859439083</v>
      </c>
    </row>
    <row r="662" spans="1:13" x14ac:dyDescent="0.25">
      <c r="A662" s="13" t="s">
        <v>2609</v>
      </c>
      <c r="B662" t="str">
        <f>VLOOKUP($A662,'UES Measure List Oct 2026'!$A$3:$AR$2210,B$1,FALSE)</f>
        <v>All Heating Zones</v>
      </c>
      <c r="C662" t="str">
        <f>VLOOKUP($A662,'UES Measure List Oct 2026'!$A$3:$AR$2210,C$1,FALSE)</f>
        <v>All Cooling Zones</v>
      </c>
      <c r="D662" t="str">
        <f>VLOOKUP($A662,'UES Measure List Oct 2026'!$A$3:$AR$2210,D$1,FALSE)</f>
        <v>Residential</v>
      </c>
      <c r="E662" t="str">
        <f>VLOOKUP($A662,'UES Measure List Oct 2026'!$A$3:$AR$2210,E$1,FALSE)</f>
        <v>Electronics</v>
      </c>
      <c r="F662" t="str">
        <f>VLOOKUP($A662,'UES Measure List Oct 2026'!$A$3:$AR$2210,F$1,FALSE)</f>
        <v>Plug Load</v>
      </c>
      <c r="G662" t="str">
        <f>VLOOKUP($A662,'UES Measure List Oct 2026'!$A$3:$AR$2210,G$1,FALSE)</f>
        <v>Clothes Dryers</v>
      </c>
      <c r="H662">
        <f>VLOOKUP($A662,'UES Measure List Oct 2026'!$A$3:$AR$2210,H$1,FALSE)</f>
        <v>510.90575656866048</v>
      </c>
      <c r="I662">
        <f>VLOOKUP($A662,'UES Measure List Oct 2026'!$A$3:$AR$2210,I$1,FALSE)</f>
        <v>569.28983163169482</v>
      </c>
      <c r="J662">
        <f>VLOOKUP($A662,'UES Measure List Oct 2026'!$A$3:$AR$2210,J$1,FALSE)</f>
        <v>441.53</v>
      </c>
      <c r="K662">
        <f>VLOOKUP($A662,'UES Measure List Oct 2026'!$A$3:$AR$2210,K$1,FALSE)</f>
        <v>12</v>
      </c>
      <c r="L662" t="s">
        <v>129</v>
      </c>
      <c r="M662">
        <f>INDEX('Results 2016$'!$B$3:$AT$352,MATCH(L662,'Results 2016$'!$A$3:$A$352,0),MATCH(K662,'Results 2016$'!$B$2:$AT$2,0))</f>
        <v>0.5749063859439083</v>
      </c>
    </row>
    <row r="663" spans="1:13" x14ac:dyDescent="0.25">
      <c r="A663" s="13" t="s">
        <v>2611</v>
      </c>
      <c r="B663" t="str">
        <f>VLOOKUP($A663,'UES Measure List Oct 2026'!$A$3:$AR$2210,B$1,FALSE)</f>
        <v>All Heating Zones</v>
      </c>
      <c r="C663" t="str">
        <f>VLOOKUP($A663,'UES Measure List Oct 2026'!$A$3:$AR$2210,C$1,FALSE)</f>
        <v>All Cooling Zones</v>
      </c>
      <c r="D663" t="str">
        <f>VLOOKUP($A663,'UES Measure List Oct 2026'!$A$3:$AR$2210,D$1,FALSE)</f>
        <v>Residential</v>
      </c>
      <c r="E663" t="str">
        <f>VLOOKUP($A663,'UES Measure List Oct 2026'!$A$3:$AR$2210,E$1,FALSE)</f>
        <v>Electronics</v>
      </c>
      <c r="F663" t="str">
        <f>VLOOKUP($A663,'UES Measure List Oct 2026'!$A$3:$AR$2210,F$1,FALSE)</f>
        <v>Plug Load</v>
      </c>
      <c r="G663" t="str">
        <f>VLOOKUP($A663,'UES Measure List Oct 2026'!$A$3:$AR$2210,G$1,FALSE)</f>
        <v>Efficient EV Chargers</v>
      </c>
      <c r="H663">
        <f>VLOOKUP($A663,'UES Measure List Oct 2026'!$A$3:$AR$2210,H$1,FALSE)</f>
        <v>48.4</v>
      </c>
      <c r="I663">
        <f>VLOOKUP($A663,'UES Measure List Oct 2026'!$A$3:$AR$2210,I$1,FALSE)</f>
        <v>53.54</v>
      </c>
      <c r="J663">
        <f>VLOOKUP($A663,'UES Measure List Oct 2026'!$A$3:$AR$2210,J$1,FALSE)</f>
        <v>50.6</v>
      </c>
      <c r="K663">
        <f>VLOOKUP($A663,'UES Measure List Oct 2026'!$A$3:$AR$2210,K$1,FALSE)</f>
        <v>10</v>
      </c>
      <c r="L663" t="s">
        <v>4984</v>
      </c>
      <c r="M663">
        <f>INDEX('Results 2016$'!$B$3:$AT$352,MATCH(L663,'Results 2016$'!$A$3:$A$352,0),MATCH(K663,'Results 2016$'!$B$2:$AT$2,0))</f>
        <v>0.42739340748411869</v>
      </c>
    </row>
    <row r="664" spans="1:13" x14ac:dyDescent="0.25">
      <c r="A664" s="13" t="s">
        <v>2616</v>
      </c>
      <c r="B664" t="str">
        <f>VLOOKUP($A664,'UES Measure List Oct 2026'!$A$3:$AR$2210,B$1,FALSE)</f>
        <v>Heating Zone 1</v>
      </c>
      <c r="C664" t="str">
        <f>VLOOKUP($A664,'UES Measure List Oct 2026'!$A$3:$AR$2210,C$1,FALSE)</f>
        <v>All Cooling Zones</v>
      </c>
      <c r="D664" t="str">
        <f>VLOOKUP($A664,'UES Measure List Oct 2026'!$A$3:$AR$2210,D$1,FALSE)</f>
        <v>Residential</v>
      </c>
      <c r="E664" t="str">
        <f>VLOOKUP($A664,'UES Measure List Oct 2026'!$A$3:$AR$2210,E$1,FALSE)</f>
        <v>HVAC</v>
      </c>
      <c r="F664" t="str">
        <f>VLOOKUP($A664,'UES Measure List Oct 2026'!$A$3:$AR$2210,F$1,FALSE)</f>
        <v>Envelope</v>
      </c>
      <c r="G664" t="str">
        <f>VLOOKUP($A664,'UES Measure List Oct 2026'!$A$3:$AR$2210,G$1,FALSE)</f>
        <v>Insulation</v>
      </c>
      <c r="H664">
        <f>VLOOKUP($A664,'UES Measure List Oct 2026'!$A$3:$AR$2210,H$1,FALSE)</f>
        <v>0.6832837059095187</v>
      </c>
      <c r="I664">
        <f>VLOOKUP($A664,'UES Measure List Oct 2026'!$A$3:$AR$2210,I$1,FALSE)</f>
        <v>0.75932186157108961</v>
      </c>
      <c r="J664">
        <f>VLOOKUP($A664,'UES Measure List Oct 2026'!$A$3:$AR$2210,J$1,FALSE)</f>
        <v>1.1357372528003795</v>
      </c>
      <c r="K664">
        <f>VLOOKUP($A664,'UES Measure List Oct 2026'!$A$3:$AR$2210,K$1,FALSE)</f>
        <v>25</v>
      </c>
      <c r="L664" t="s">
        <v>5001</v>
      </c>
      <c r="M664">
        <f>INDEX('Results 2016$'!$B$3:$AT$352,MATCH(L664,'Results 2016$'!$A$3:$A$352,0),MATCH(K664,'Results 2016$'!$B$2:$AT$2,0))</f>
        <v>0.92534481278794645</v>
      </c>
    </row>
    <row r="665" spans="1:13" x14ac:dyDescent="0.25">
      <c r="A665" s="13" t="s">
        <v>2619</v>
      </c>
      <c r="B665" t="str">
        <f>VLOOKUP($A665,'UES Measure List Oct 2026'!$A$3:$AR$2210,B$1,FALSE)</f>
        <v>Heating Zone 1</v>
      </c>
      <c r="C665" t="str">
        <f>VLOOKUP($A665,'UES Measure List Oct 2026'!$A$3:$AR$2210,C$1,FALSE)</f>
        <v>All Cooling Zones</v>
      </c>
      <c r="D665" t="str">
        <f>VLOOKUP($A665,'UES Measure List Oct 2026'!$A$3:$AR$2210,D$1,FALSE)</f>
        <v>Residential</v>
      </c>
      <c r="E665" t="str">
        <f>VLOOKUP($A665,'UES Measure List Oct 2026'!$A$3:$AR$2210,E$1,FALSE)</f>
        <v>HVAC</v>
      </c>
      <c r="F665" t="str">
        <f>VLOOKUP($A665,'UES Measure List Oct 2026'!$A$3:$AR$2210,F$1,FALSE)</f>
        <v>Envelope</v>
      </c>
      <c r="G665" t="str">
        <f>VLOOKUP($A665,'UES Measure List Oct 2026'!$A$3:$AR$2210,G$1,FALSE)</f>
        <v>Insulation</v>
      </c>
      <c r="H665">
        <f>VLOOKUP($A665,'UES Measure List Oct 2026'!$A$3:$AR$2210,H$1,FALSE)</f>
        <v>0.92522320643152789</v>
      </c>
      <c r="I665">
        <f>VLOOKUP($A665,'UES Measure List Oct 2026'!$A$3:$AR$2210,I$1,FALSE)</f>
        <v>1.0281852199902919</v>
      </c>
      <c r="J665">
        <f>VLOOKUP($A665,'UES Measure List Oct 2026'!$A$3:$AR$2210,J$1,FALSE)</f>
        <v>1.5368022284463692</v>
      </c>
      <c r="K665">
        <f>VLOOKUP($A665,'UES Measure List Oct 2026'!$A$3:$AR$2210,K$1,FALSE)</f>
        <v>25</v>
      </c>
      <c r="L665" t="s">
        <v>5001</v>
      </c>
      <c r="M665">
        <f>INDEX('Results 2016$'!$B$3:$AT$352,MATCH(L665,'Results 2016$'!$A$3:$A$352,0),MATCH(K665,'Results 2016$'!$B$2:$AT$2,0))</f>
        <v>0.92534481278794645</v>
      </c>
    </row>
    <row r="666" spans="1:13" x14ac:dyDescent="0.25">
      <c r="A666" s="13" t="s">
        <v>2621</v>
      </c>
      <c r="B666" t="str">
        <f>VLOOKUP($A666,'UES Measure List Oct 2026'!$A$3:$AR$2210,B$1,FALSE)</f>
        <v>Heating Zone 1</v>
      </c>
      <c r="C666" t="str">
        <f>VLOOKUP($A666,'UES Measure List Oct 2026'!$A$3:$AR$2210,C$1,FALSE)</f>
        <v>All Cooling Zones</v>
      </c>
      <c r="D666" t="str">
        <f>VLOOKUP($A666,'UES Measure List Oct 2026'!$A$3:$AR$2210,D$1,FALSE)</f>
        <v>Residential</v>
      </c>
      <c r="E666" t="str">
        <f>VLOOKUP($A666,'UES Measure List Oct 2026'!$A$3:$AR$2210,E$1,FALSE)</f>
        <v>HVAC</v>
      </c>
      <c r="F666" t="str">
        <f>VLOOKUP($A666,'UES Measure List Oct 2026'!$A$3:$AR$2210,F$1,FALSE)</f>
        <v>Envelope</v>
      </c>
      <c r="G666" t="str">
        <f>VLOOKUP($A666,'UES Measure List Oct 2026'!$A$3:$AR$2210,G$1,FALSE)</f>
        <v>Insulation</v>
      </c>
      <c r="H666">
        <f>VLOOKUP($A666,'UES Measure List Oct 2026'!$A$3:$AR$2210,H$1,FALSE)</f>
        <v>0.34437296092285052</v>
      </c>
      <c r="I666">
        <f>VLOOKUP($A666,'UES Measure List Oct 2026'!$A$3:$AR$2210,I$1,FALSE)</f>
        <v>0.38269596582084131</v>
      </c>
      <c r="J666">
        <f>VLOOKUP($A666,'UES Measure List Oct 2026'!$A$3:$AR$2210,J$1,FALSE)</f>
        <v>1.0454073033305615</v>
      </c>
      <c r="K666">
        <f>VLOOKUP($A666,'UES Measure List Oct 2026'!$A$3:$AR$2210,K$1,FALSE)</f>
        <v>25</v>
      </c>
      <c r="L666" t="s">
        <v>5001</v>
      </c>
      <c r="M666">
        <f>INDEX('Results 2016$'!$B$3:$AT$352,MATCH(L666,'Results 2016$'!$A$3:$A$352,0),MATCH(K666,'Results 2016$'!$B$2:$AT$2,0))</f>
        <v>0.92534481278794645</v>
      </c>
    </row>
    <row r="667" spans="1:13" x14ac:dyDescent="0.25">
      <c r="A667" s="13" t="s">
        <v>2623</v>
      </c>
      <c r="B667" t="str">
        <f>VLOOKUP($A667,'UES Measure List Oct 2026'!$A$3:$AR$2210,B$1,FALSE)</f>
        <v>Heating Zone 1</v>
      </c>
      <c r="C667" t="str">
        <f>VLOOKUP($A667,'UES Measure List Oct 2026'!$A$3:$AR$2210,C$1,FALSE)</f>
        <v>All Cooling Zones</v>
      </c>
      <c r="D667" t="str">
        <f>VLOOKUP($A667,'UES Measure List Oct 2026'!$A$3:$AR$2210,D$1,FALSE)</f>
        <v>Residential</v>
      </c>
      <c r="E667" t="str">
        <f>VLOOKUP($A667,'UES Measure List Oct 2026'!$A$3:$AR$2210,E$1,FALSE)</f>
        <v>HVAC</v>
      </c>
      <c r="F667" t="str">
        <f>VLOOKUP($A667,'UES Measure List Oct 2026'!$A$3:$AR$2210,F$1,FALSE)</f>
        <v>Envelope</v>
      </c>
      <c r="G667" t="str">
        <f>VLOOKUP($A667,'UES Measure List Oct 2026'!$A$3:$AR$2210,G$1,FALSE)</f>
        <v>Insulation</v>
      </c>
      <c r="H667">
        <f>VLOOKUP($A667,'UES Measure List Oct 2026'!$A$3:$AR$2210,H$1,FALSE)</f>
        <v>0.37115599999999999</v>
      </c>
      <c r="I667">
        <f>VLOOKUP($A667,'UES Measure List Oct 2026'!$A$3:$AR$2210,I$1,FALSE)</f>
        <v>0.41199999999999998</v>
      </c>
      <c r="J667">
        <f>VLOOKUP($A667,'UES Measure List Oct 2026'!$A$3:$AR$2210,J$1,FALSE)</f>
        <v>1.0454073033305615</v>
      </c>
      <c r="K667">
        <f>VLOOKUP($A667,'UES Measure List Oct 2026'!$A$3:$AR$2210,K$1,FALSE)</f>
        <v>25</v>
      </c>
      <c r="L667" t="s">
        <v>5001</v>
      </c>
      <c r="M667">
        <f>INDEX('Results 2016$'!$B$3:$AT$352,MATCH(L667,'Results 2016$'!$A$3:$A$352,0),MATCH(K667,'Results 2016$'!$B$2:$AT$2,0))</f>
        <v>0.92534481278794645</v>
      </c>
    </row>
    <row r="668" spans="1:13" x14ac:dyDescent="0.25">
      <c r="A668" s="13" t="s">
        <v>2625</v>
      </c>
      <c r="B668" t="str">
        <f>VLOOKUP($A668,'UES Measure List Oct 2026'!$A$3:$AR$2210,B$1,FALSE)</f>
        <v>Heating Zone 2</v>
      </c>
      <c r="C668" t="str">
        <f>VLOOKUP($A668,'UES Measure List Oct 2026'!$A$3:$AR$2210,C$1,FALSE)</f>
        <v>All Cooling Zones</v>
      </c>
      <c r="D668" t="str">
        <f>VLOOKUP($A668,'UES Measure List Oct 2026'!$A$3:$AR$2210,D$1,FALSE)</f>
        <v>Residential</v>
      </c>
      <c r="E668" t="str">
        <f>VLOOKUP($A668,'UES Measure List Oct 2026'!$A$3:$AR$2210,E$1,FALSE)</f>
        <v>HVAC</v>
      </c>
      <c r="F668" t="str">
        <f>VLOOKUP($A668,'UES Measure List Oct 2026'!$A$3:$AR$2210,F$1,FALSE)</f>
        <v>Envelope</v>
      </c>
      <c r="G668" t="str">
        <f>VLOOKUP($A668,'UES Measure List Oct 2026'!$A$3:$AR$2210,G$1,FALSE)</f>
        <v>Insulation</v>
      </c>
      <c r="H668">
        <f>VLOOKUP($A668,'UES Measure List Oct 2026'!$A$3:$AR$2210,H$1,FALSE)</f>
        <v>0.98092192938083356</v>
      </c>
      <c r="I668">
        <f>VLOOKUP($A668,'UES Measure List Oct 2026'!$A$3:$AR$2210,I$1,FALSE)</f>
        <v>1.0893605886989541</v>
      </c>
      <c r="J668">
        <f>VLOOKUP($A668,'UES Measure List Oct 2026'!$A$3:$AR$2210,J$1,FALSE)</f>
        <v>1.1357372528003795</v>
      </c>
      <c r="K668">
        <f>VLOOKUP($A668,'UES Measure List Oct 2026'!$A$3:$AR$2210,K$1,FALSE)</f>
        <v>25</v>
      </c>
      <c r="L668" t="s">
        <v>5002</v>
      </c>
      <c r="M668">
        <f>INDEX('Results 2016$'!$B$3:$AT$352,MATCH(L668,'Results 2016$'!$A$3:$A$352,0),MATCH(K668,'Results 2016$'!$B$2:$AT$2,0))</f>
        <v>0.96451050343920852</v>
      </c>
    </row>
    <row r="669" spans="1:13" x14ac:dyDescent="0.25">
      <c r="A669" s="13" t="s">
        <v>2626</v>
      </c>
      <c r="B669" t="str">
        <f>VLOOKUP($A669,'UES Measure List Oct 2026'!$A$3:$AR$2210,B$1,FALSE)</f>
        <v>Heating Zone 2</v>
      </c>
      <c r="C669" t="str">
        <f>VLOOKUP($A669,'UES Measure List Oct 2026'!$A$3:$AR$2210,C$1,FALSE)</f>
        <v>All Cooling Zones</v>
      </c>
      <c r="D669" t="str">
        <f>VLOOKUP($A669,'UES Measure List Oct 2026'!$A$3:$AR$2210,D$1,FALSE)</f>
        <v>Residential</v>
      </c>
      <c r="E669" t="str">
        <f>VLOOKUP($A669,'UES Measure List Oct 2026'!$A$3:$AR$2210,E$1,FALSE)</f>
        <v>HVAC</v>
      </c>
      <c r="F669" t="str">
        <f>VLOOKUP($A669,'UES Measure List Oct 2026'!$A$3:$AR$2210,F$1,FALSE)</f>
        <v>Envelope</v>
      </c>
      <c r="G669" t="str">
        <f>VLOOKUP($A669,'UES Measure List Oct 2026'!$A$3:$AR$2210,G$1,FALSE)</f>
        <v>Insulation</v>
      </c>
      <c r="H669">
        <f>VLOOKUP($A669,'UES Measure List Oct 2026'!$A$3:$AR$2210,H$1,FALSE)</f>
        <v>1.2834285156681078</v>
      </c>
      <c r="I669">
        <f>VLOOKUP($A669,'UES Measure List Oct 2026'!$A$3:$AR$2210,I$1,FALSE)</f>
        <v>1.4253085811464508</v>
      </c>
      <c r="J669">
        <f>VLOOKUP($A669,'UES Measure List Oct 2026'!$A$3:$AR$2210,J$1,FALSE)</f>
        <v>1.5368022284463692</v>
      </c>
      <c r="K669">
        <f>VLOOKUP($A669,'UES Measure List Oct 2026'!$A$3:$AR$2210,K$1,FALSE)</f>
        <v>25</v>
      </c>
      <c r="L669" t="s">
        <v>5002</v>
      </c>
      <c r="M669">
        <f>INDEX('Results 2016$'!$B$3:$AT$352,MATCH(L669,'Results 2016$'!$A$3:$A$352,0),MATCH(K669,'Results 2016$'!$B$2:$AT$2,0))</f>
        <v>0.96451050343920852</v>
      </c>
    </row>
    <row r="670" spans="1:13" x14ac:dyDescent="0.25">
      <c r="A670" s="13" t="s">
        <v>2627</v>
      </c>
      <c r="B670" t="str">
        <f>VLOOKUP($A670,'UES Measure List Oct 2026'!$A$3:$AR$2210,B$1,FALSE)</f>
        <v>Heating Zone 2</v>
      </c>
      <c r="C670" t="str">
        <f>VLOOKUP($A670,'UES Measure List Oct 2026'!$A$3:$AR$2210,C$1,FALSE)</f>
        <v>All Cooling Zones</v>
      </c>
      <c r="D670" t="str">
        <f>VLOOKUP($A670,'UES Measure List Oct 2026'!$A$3:$AR$2210,D$1,FALSE)</f>
        <v>Residential</v>
      </c>
      <c r="E670" t="str">
        <f>VLOOKUP($A670,'UES Measure List Oct 2026'!$A$3:$AR$2210,E$1,FALSE)</f>
        <v>HVAC</v>
      </c>
      <c r="F670" t="str">
        <f>VLOOKUP($A670,'UES Measure List Oct 2026'!$A$3:$AR$2210,F$1,FALSE)</f>
        <v>Envelope</v>
      </c>
      <c r="G670" t="str">
        <f>VLOOKUP($A670,'UES Measure List Oct 2026'!$A$3:$AR$2210,G$1,FALSE)</f>
        <v>Insulation</v>
      </c>
      <c r="H670">
        <f>VLOOKUP($A670,'UES Measure List Oct 2026'!$A$3:$AR$2210,H$1,FALSE)</f>
        <v>0.47769886769064129</v>
      </c>
      <c r="I670">
        <f>VLOOKUP($A670,'UES Measure List Oct 2026'!$A$3:$AR$2210,I$1,FALSE)</f>
        <v>0.53050737692934768</v>
      </c>
      <c r="J670">
        <f>VLOOKUP($A670,'UES Measure List Oct 2026'!$A$3:$AR$2210,J$1,FALSE)</f>
        <v>1.0454073033305615</v>
      </c>
      <c r="K670">
        <f>VLOOKUP($A670,'UES Measure List Oct 2026'!$A$3:$AR$2210,K$1,FALSE)</f>
        <v>25</v>
      </c>
      <c r="L670" t="s">
        <v>5002</v>
      </c>
      <c r="M670">
        <f>INDEX('Results 2016$'!$B$3:$AT$352,MATCH(L670,'Results 2016$'!$A$3:$A$352,0),MATCH(K670,'Results 2016$'!$B$2:$AT$2,0))</f>
        <v>0.96451050343920852</v>
      </c>
    </row>
    <row r="671" spans="1:13" x14ac:dyDescent="0.25">
      <c r="A671" s="13" t="s">
        <v>2628</v>
      </c>
      <c r="B671" t="str">
        <f>VLOOKUP($A671,'UES Measure List Oct 2026'!$A$3:$AR$2210,B$1,FALSE)</f>
        <v>Heating Zone 2</v>
      </c>
      <c r="C671" t="str">
        <f>VLOOKUP($A671,'UES Measure List Oct 2026'!$A$3:$AR$2210,C$1,FALSE)</f>
        <v>All Cooling Zones</v>
      </c>
      <c r="D671" t="str">
        <f>VLOOKUP($A671,'UES Measure List Oct 2026'!$A$3:$AR$2210,D$1,FALSE)</f>
        <v>Residential</v>
      </c>
      <c r="E671" t="str">
        <f>VLOOKUP($A671,'UES Measure List Oct 2026'!$A$3:$AR$2210,E$1,FALSE)</f>
        <v>HVAC</v>
      </c>
      <c r="F671" t="str">
        <f>VLOOKUP($A671,'UES Measure List Oct 2026'!$A$3:$AR$2210,F$1,FALSE)</f>
        <v>Envelope</v>
      </c>
      <c r="G671" t="str">
        <f>VLOOKUP($A671,'UES Measure List Oct 2026'!$A$3:$AR$2210,G$1,FALSE)</f>
        <v>Insulation</v>
      </c>
      <c r="H671">
        <f>VLOOKUP($A671,'UES Measure List Oct 2026'!$A$3:$AR$2210,H$1,FALSE)</f>
        <v>0.51339999999999997</v>
      </c>
      <c r="I671">
        <f>VLOOKUP($A671,'UES Measure List Oct 2026'!$A$3:$AR$2210,I$1,FALSE)</f>
        <v>0.57020000000000004</v>
      </c>
      <c r="J671">
        <f>VLOOKUP($A671,'UES Measure List Oct 2026'!$A$3:$AR$2210,J$1,FALSE)</f>
        <v>1.8618421312961972</v>
      </c>
      <c r="K671">
        <f>VLOOKUP($A671,'UES Measure List Oct 2026'!$A$3:$AR$2210,K$1,FALSE)</f>
        <v>25</v>
      </c>
      <c r="L671" t="s">
        <v>5002</v>
      </c>
      <c r="M671">
        <f>INDEX('Results 2016$'!$B$3:$AT$352,MATCH(L671,'Results 2016$'!$A$3:$A$352,0),MATCH(K671,'Results 2016$'!$B$2:$AT$2,0))</f>
        <v>0.96451050343920852</v>
      </c>
    </row>
    <row r="672" spans="1:13" x14ac:dyDescent="0.25">
      <c r="A672" s="13" t="s">
        <v>2629</v>
      </c>
      <c r="B672" t="str">
        <f>VLOOKUP($A672,'UES Measure List Oct 2026'!$A$3:$AR$2210,B$1,FALSE)</f>
        <v>Heating Zone 3</v>
      </c>
      <c r="C672" t="str">
        <f>VLOOKUP($A672,'UES Measure List Oct 2026'!$A$3:$AR$2210,C$1,FALSE)</f>
        <v>All Cooling Zones</v>
      </c>
      <c r="D672" t="str">
        <f>VLOOKUP($A672,'UES Measure List Oct 2026'!$A$3:$AR$2210,D$1,FALSE)</f>
        <v>Residential</v>
      </c>
      <c r="E672" t="str">
        <f>VLOOKUP($A672,'UES Measure List Oct 2026'!$A$3:$AR$2210,E$1,FALSE)</f>
        <v>HVAC</v>
      </c>
      <c r="F672" t="str">
        <f>VLOOKUP($A672,'UES Measure List Oct 2026'!$A$3:$AR$2210,F$1,FALSE)</f>
        <v>Envelope</v>
      </c>
      <c r="G672" t="str">
        <f>VLOOKUP($A672,'UES Measure List Oct 2026'!$A$3:$AR$2210,G$1,FALSE)</f>
        <v>Insulation</v>
      </c>
      <c r="H672">
        <f>VLOOKUP($A672,'UES Measure List Oct 2026'!$A$3:$AR$2210,H$1,FALSE)</f>
        <v>0.98092192938083356</v>
      </c>
      <c r="I672">
        <f>VLOOKUP($A672,'UES Measure List Oct 2026'!$A$3:$AR$2210,I$1,FALSE)</f>
        <v>1.0893605886989541</v>
      </c>
      <c r="J672">
        <f>VLOOKUP($A672,'UES Measure List Oct 2026'!$A$3:$AR$2210,J$1,FALSE)</f>
        <v>1.1357372528003795</v>
      </c>
      <c r="K672">
        <f>VLOOKUP($A672,'UES Measure List Oct 2026'!$A$3:$AR$2210,K$1,FALSE)</f>
        <v>25</v>
      </c>
      <c r="L672" t="s">
        <v>5003</v>
      </c>
      <c r="M672">
        <f>INDEX('Results 2016$'!$B$3:$AT$352,MATCH(L672,'Results 2016$'!$A$3:$A$352,0),MATCH(K672,'Results 2016$'!$B$2:$AT$2,0))</f>
        <v>0.96268034139191916</v>
      </c>
    </row>
    <row r="673" spans="1:13" x14ac:dyDescent="0.25">
      <c r="A673" s="13" t="s">
        <v>2630</v>
      </c>
      <c r="B673" t="str">
        <f>VLOOKUP($A673,'UES Measure List Oct 2026'!$A$3:$AR$2210,B$1,FALSE)</f>
        <v>Heating Zone 3</v>
      </c>
      <c r="C673" t="str">
        <f>VLOOKUP($A673,'UES Measure List Oct 2026'!$A$3:$AR$2210,C$1,FALSE)</f>
        <v>All Cooling Zones</v>
      </c>
      <c r="D673" t="str">
        <f>VLOOKUP($A673,'UES Measure List Oct 2026'!$A$3:$AR$2210,D$1,FALSE)</f>
        <v>Residential</v>
      </c>
      <c r="E673" t="str">
        <f>VLOOKUP($A673,'UES Measure List Oct 2026'!$A$3:$AR$2210,E$1,FALSE)</f>
        <v>HVAC</v>
      </c>
      <c r="F673" t="str">
        <f>VLOOKUP($A673,'UES Measure List Oct 2026'!$A$3:$AR$2210,F$1,FALSE)</f>
        <v>Envelope</v>
      </c>
      <c r="G673" t="str">
        <f>VLOOKUP($A673,'UES Measure List Oct 2026'!$A$3:$AR$2210,G$1,FALSE)</f>
        <v>Insulation</v>
      </c>
      <c r="H673">
        <f>VLOOKUP($A673,'UES Measure List Oct 2026'!$A$3:$AR$2210,H$1,FALSE)</f>
        <v>1.2834285156681078</v>
      </c>
      <c r="I673">
        <f>VLOOKUP($A673,'UES Measure List Oct 2026'!$A$3:$AR$2210,I$1,FALSE)</f>
        <v>1.4253085811464508</v>
      </c>
      <c r="J673">
        <f>VLOOKUP($A673,'UES Measure List Oct 2026'!$A$3:$AR$2210,J$1,FALSE)</f>
        <v>1.5368022284463692</v>
      </c>
      <c r="K673">
        <f>VLOOKUP($A673,'UES Measure List Oct 2026'!$A$3:$AR$2210,K$1,FALSE)</f>
        <v>25</v>
      </c>
      <c r="L673" t="s">
        <v>5003</v>
      </c>
      <c r="M673">
        <f>INDEX('Results 2016$'!$B$3:$AT$352,MATCH(L673,'Results 2016$'!$A$3:$A$352,0),MATCH(K673,'Results 2016$'!$B$2:$AT$2,0))</f>
        <v>0.96268034139191916</v>
      </c>
    </row>
    <row r="674" spans="1:13" x14ac:dyDescent="0.25">
      <c r="A674" s="13" t="s">
        <v>2631</v>
      </c>
      <c r="B674" t="str">
        <f>VLOOKUP($A674,'UES Measure List Oct 2026'!$A$3:$AR$2210,B$1,FALSE)</f>
        <v>Heating Zone 3</v>
      </c>
      <c r="C674" t="str">
        <f>VLOOKUP($A674,'UES Measure List Oct 2026'!$A$3:$AR$2210,C$1,FALSE)</f>
        <v>All Cooling Zones</v>
      </c>
      <c r="D674" t="str">
        <f>VLOOKUP($A674,'UES Measure List Oct 2026'!$A$3:$AR$2210,D$1,FALSE)</f>
        <v>Residential</v>
      </c>
      <c r="E674" t="str">
        <f>VLOOKUP($A674,'UES Measure List Oct 2026'!$A$3:$AR$2210,E$1,FALSE)</f>
        <v>HVAC</v>
      </c>
      <c r="F674" t="str">
        <f>VLOOKUP($A674,'UES Measure List Oct 2026'!$A$3:$AR$2210,F$1,FALSE)</f>
        <v>Envelope</v>
      </c>
      <c r="G674" t="str">
        <f>VLOOKUP($A674,'UES Measure List Oct 2026'!$A$3:$AR$2210,G$1,FALSE)</f>
        <v>Insulation</v>
      </c>
      <c r="H674">
        <f>VLOOKUP($A674,'UES Measure List Oct 2026'!$A$3:$AR$2210,H$1,FALSE)</f>
        <v>0.47769886769064129</v>
      </c>
      <c r="I674">
        <f>VLOOKUP($A674,'UES Measure List Oct 2026'!$A$3:$AR$2210,I$1,FALSE)</f>
        <v>0.53050737692934768</v>
      </c>
      <c r="J674">
        <f>VLOOKUP($A674,'UES Measure List Oct 2026'!$A$3:$AR$2210,J$1,FALSE)</f>
        <v>1.0454073033305615</v>
      </c>
      <c r="K674">
        <f>VLOOKUP($A674,'UES Measure List Oct 2026'!$A$3:$AR$2210,K$1,FALSE)</f>
        <v>25</v>
      </c>
      <c r="L674" t="s">
        <v>5003</v>
      </c>
      <c r="M674">
        <f>INDEX('Results 2016$'!$B$3:$AT$352,MATCH(L674,'Results 2016$'!$A$3:$A$352,0),MATCH(K674,'Results 2016$'!$B$2:$AT$2,0))</f>
        <v>0.96268034139191916</v>
      </c>
    </row>
    <row r="675" spans="1:13" x14ac:dyDescent="0.25">
      <c r="A675" s="13" t="s">
        <v>2632</v>
      </c>
      <c r="B675" t="str">
        <f>VLOOKUP($A675,'UES Measure List Oct 2026'!$A$3:$AR$2210,B$1,FALSE)</f>
        <v>Heating Zone 3</v>
      </c>
      <c r="C675" t="str">
        <f>VLOOKUP($A675,'UES Measure List Oct 2026'!$A$3:$AR$2210,C$1,FALSE)</f>
        <v>All Cooling Zones</v>
      </c>
      <c r="D675" t="str">
        <f>VLOOKUP($A675,'UES Measure List Oct 2026'!$A$3:$AR$2210,D$1,FALSE)</f>
        <v>Residential</v>
      </c>
      <c r="E675" t="str">
        <f>VLOOKUP($A675,'UES Measure List Oct 2026'!$A$3:$AR$2210,E$1,FALSE)</f>
        <v>HVAC</v>
      </c>
      <c r="F675" t="str">
        <f>VLOOKUP($A675,'UES Measure List Oct 2026'!$A$3:$AR$2210,F$1,FALSE)</f>
        <v>Envelope</v>
      </c>
      <c r="G675" t="str">
        <f>VLOOKUP($A675,'UES Measure List Oct 2026'!$A$3:$AR$2210,G$1,FALSE)</f>
        <v>Insulation</v>
      </c>
      <c r="H675">
        <f>VLOOKUP($A675,'UES Measure List Oct 2026'!$A$3:$AR$2210,H$1,FALSE)</f>
        <v>0.51339999999999997</v>
      </c>
      <c r="I675">
        <f>VLOOKUP($A675,'UES Measure List Oct 2026'!$A$3:$AR$2210,I$1,FALSE)</f>
        <v>0.57020000000000004</v>
      </c>
      <c r="J675">
        <f>VLOOKUP($A675,'UES Measure List Oct 2026'!$A$3:$AR$2210,J$1,FALSE)</f>
        <v>1.8618421312961972</v>
      </c>
      <c r="K675">
        <f>VLOOKUP($A675,'UES Measure List Oct 2026'!$A$3:$AR$2210,K$1,FALSE)</f>
        <v>25</v>
      </c>
      <c r="L675" t="s">
        <v>5003</v>
      </c>
      <c r="M675">
        <f>INDEX('Results 2016$'!$B$3:$AT$352,MATCH(L675,'Results 2016$'!$A$3:$A$352,0),MATCH(K675,'Results 2016$'!$B$2:$AT$2,0))</f>
        <v>0.96268034139191916</v>
      </c>
    </row>
    <row r="676" spans="1:13" x14ac:dyDescent="0.25">
      <c r="A676" s="13" t="s">
        <v>2633</v>
      </c>
      <c r="B676" t="str">
        <f>VLOOKUP($A676,'UES Measure List Oct 2026'!$A$3:$AR$2210,B$1,FALSE)</f>
        <v>Heating Zone 1</v>
      </c>
      <c r="C676" t="str">
        <f>VLOOKUP($A676,'UES Measure List Oct 2026'!$A$3:$AR$2210,C$1,FALSE)</f>
        <v>All Cooling Zones</v>
      </c>
      <c r="D676" t="str">
        <f>VLOOKUP($A676,'UES Measure List Oct 2026'!$A$3:$AR$2210,D$1,FALSE)</f>
        <v>Residential</v>
      </c>
      <c r="E676" t="str">
        <f>VLOOKUP($A676,'UES Measure List Oct 2026'!$A$3:$AR$2210,E$1,FALSE)</f>
        <v>HVAC</v>
      </c>
      <c r="F676" t="str">
        <f>VLOOKUP($A676,'UES Measure List Oct 2026'!$A$3:$AR$2210,F$1,FALSE)</f>
        <v>Envelope</v>
      </c>
      <c r="G676" t="str">
        <f>VLOOKUP($A676,'UES Measure List Oct 2026'!$A$3:$AR$2210,G$1,FALSE)</f>
        <v>Insulation</v>
      </c>
      <c r="H676">
        <f>VLOOKUP($A676,'UES Measure List Oct 2026'!$A$3:$AR$2210,H$1,FALSE)</f>
        <v>0.67322203615383147</v>
      </c>
      <c r="I676">
        <f>VLOOKUP($A676,'UES Measure List Oct 2026'!$A$3:$AR$2210,I$1,FALSE)</f>
        <v>0.75085115303837102</v>
      </c>
      <c r="J676">
        <f>VLOOKUP($A676,'UES Measure List Oct 2026'!$A$3:$AR$2210,J$1,FALSE)</f>
        <v>0.99389752009890775</v>
      </c>
      <c r="K676">
        <f>VLOOKUP($A676,'UES Measure List Oct 2026'!$A$3:$AR$2210,K$1,FALSE)</f>
        <v>45</v>
      </c>
      <c r="L676" t="s">
        <v>5001</v>
      </c>
      <c r="M676">
        <f>INDEX('Results 2016$'!$B$3:$AT$352,MATCH(L676,'Results 2016$'!$A$3:$A$352,0),MATCH(K676,'Results 2016$'!$B$2:$AT$2,0))</f>
        <v>1.1502863736732485</v>
      </c>
    </row>
    <row r="677" spans="1:13" x14ac:dyDescent="0.25">
      <c r="A677" s="13" t="s">
        <v>2636</v>
      </c>
      <c r="B677" t="str">
        <f>VLOOKUP($A677,'UES Measure List Oct 2026'!$A$3:$AR$2210,B$1,FALSE)</f>
        <v>Heating Zone 1</v>
      </c>
      <c r="C677" t="str">
        <f>VLOOKUP($A677,'UES Measure List Oct 2026'!$A$3:$AR$2210,C$1,FALSE)</f>
        <v>All Cooling Zones</v>
      </c>
      <c r="D677" t="str">
        <f>VLOOKUP($A677,'UES Measure List Oct 2026'!$A$3:$AR$2210,D$1,FALSE)</f>
        <v>Residential</v>
      </c>
      <c r="E677" t="str">
        <f>VLOOKUP($A677,'UES Measure List Oct 2026'!$A$3:$AR$2210,E$1,FALSE)</f>
        <v>HVAC</v>
      </c>
      <c r="F677" t="str">
        <f>VLOOKUP($A677,'UES Measure List Oct 2026'!$A$3:$AR$2210,F$1,FALSE)</f>
        <v>Envelope</v>
      </c>
      <c r="G677" t="str">
        <f>VLOOKUP($A677,'UES Measure List Oct 2026'!$A$3:$AR$2210,G$1,FALSE)</f>
        <v>Insulation</v>
      </c>
      <c r="H677">
        <f>VLOOKUP($A677,'UES Measure List Oct 2026'!$A$3:$AR$2210,H$1,FALSE)</f>
        <v>0.90506455153657361</v>
      </c>
      <c r="I677">
        <f>VLOOKUP($A677,'UES Measure List Oct 2026'!$A$3:$AR$2210,I$1,FALSE)</f>
        <v>1.0094273888861693</v>
      </c>
      <c r="J677">
        <f>VLOOKUP($A677,'UES Measure List Oct 2026'!$A$3:$AR$2210,J$1,FALSE)</f>
        <v>1.4190180810630293</v>
      </c>
      <c r="K677">
        <f>VLOOKUP($A677,'UES Measure List Oct 2026'!$A$3:$AR$2210,K$1,FALSE)</f>
        <v>45</v>
      </c>
      <c r="L677" t="s">
        <v>5001</v>
      </c>
      <c r="M677">
        <f>INDEX('Results 2016$'!$B$3:$AT$352,MATCH(L677,'Results 2016$'!$A$3:$A$352,0),MATCH(K677,'Results 2016$'!$B$2:$AT$2,0))</f>
        <v>1.1502863736732485</v>
      </c>
    </row>
    <row r="678" spans="1:13" x14ac:dyDescent="0.25">
      <c r="A678" s="13" t="s">
        <v>2638</v>
      </c>
      <c r="B678" t="str">
        <f>VLOOKUP($A678,'UES Measure List Oct 2026'!$A$3:$AR$2210,B$1,FALSE)</f>
        <v>Heating Zone 1</v>
      </c>
      <c r="C678" t="str">
        <f>VLOOKUP($A678,'UES Measure List Oct 2026'!$A$3:$AR$2210,C$1,FALSE)</f>
        <v>All Cooling Zones</v>
      </c>
      <c r="D678" t="str">
        <f>VLOOKUP($A678,'UES Measure List Oct 2026'!$A$3:$AR$2210,D$1,FALSE)</f>
        <v>Residential</v>
      </c>
      <c r="E678" t="str">
        <f>VLOOKUP($A678,'UES Measure List Oct 2026'!$A$3:$AR$2210,E$1,FALSE)</f>
        <v>HVAC</v>
      </c>
      <c r="F678" t="str">
        <f>VLOOKUP($A678,'UES Measure List Oct 2026'!$A$3:$AR$2210,F$1,FALSE)</f>
        <v>Envelope</v>
      </c>
      <c r="G678" t="str">
        <f>VLOOKUP($A678,'UES Measure List Oct 2026'!$A$3:$AR$2210,G$1,FALSE)</f>
        <v>Insulation</v>
      </c>
      <c r="H678">
        <f>VLOOKUP($A678,'UES Measure List Oct 2026'!$A$3:$AR$2210,H$1,FALSE)</f>
        <v>0.23184251538274225</v>
      </c>
      <c r="I678">
        <f>VLOOKUP($A678,'UES Measure List Oct 2026'!$A$3:$AR$2210,I$1,FALSE)</f>
        <v>0.25857623584779854</v>
      </c>
      <c r="J678">
        <f>VLOOKUP($A678,'UES Measure List Oct 2026'!$A$3:$AR$2210,J$1,FALSE)</f>
        <v>0.99389752009890775</v>
      </c>
      <c r="K678">
        <f>VLOOKUP($A678,'UES Measure List Oct 2026'!$A$3:$AR$2210,K$1,FALSE)</f>
        <v>45</v>
      </c>
      <c r="L678" t="s">
        <v>5001</v>
      </c>
      <c r="M678">
        <f>INDEX('Results 2016$'!$B$3:$AT$352,MATCH(L678,'Results 2016$'!$A$3:$A$352,0),MATCH(K678,'Results 2016$'!$B$2:$AT$2,0))</f>
        <v>1.1502863736732485</v>
      </c>
    </row>
    <row r="679" spans="1:13" x14ac:dyDescent="0.25">
      <c r="A679" s="13" t="s">
        <v>2640</v>
      </c>
      <c r="B679" t="str">
        <f>VLOOKUP($A679,'UES Measure List Oct 2026'!$A$3:$AR$2210,B$1,FALSE)</f>
        <v>Heating Zone 1</v>
      </c>
      <c r="C679" t="str">
        <f>VLOOKUP($A679,'UES Measure List Oct 2026'!$A$3:$AR$2210,C$1,FALSE)</f>
        <v>All Cooling Zones</v>
      </c>
      <c r="D679" t="str">
        <f>VLOOKUP($A679,'UES Measure List Oct 2026'!$A$3:$AR$2210,D$1,FALSE)</f>
        <v>Residential</v>
      </c>
      <c r="E679" t="str">
        <f>VLOOKUP($A679,'UES Measure List Oct 2026'!$A$3:$AR$2210,E$1,FALSE)</f>
        <v>HVAC</v>
      </c>
      <c r="F679" t="str">
        <f>VLOOKUP($A679,'UES Measure List Oct 2026'!$A$3:$AR$2210,F$1,FALSE)</f>
        <v>Envelope</v>
      </c>
      <c r="G679" t="str">
        <f>VLOOKUP($A679,'UES Measure List Oct 2026'!$A$3:$AR$2210,G$1,FALSE)</f>
        <v>Insulation</v>
      </c>
      <c r="H679">
        <f>VLOOKUP($A679,'UES Measure List Oct 2026'!$A$3:$AR$2210,H$1,FALSE)</f>
        <v>4.7338458220378597E-2</v>
      </c>
      <c r="I679">
        <f>VLOOKUP($A679,'UES Measure List Oct 2026'!$A$3:$AR$2210,I$1,FALSE)</f>
        <v>5.2797047673745746E-2</v>
      </c>
      <c r="J679">
        <f>VLOOKUP($A679,'UES Measure List Oct 2026'!$A$3:$AR$2210,J$1,FALSE)</f>
        <v>0.79122485771818418</v>
      </c>
      <c r="K679">
        <f>VLOOKUP($A679,'UES Measure List Oct 2026'!$A$3:$AR$2210,K$1,FALSE)</f>
        <v>45</v>
      </c>
      <c r="L679" t="s">
        <v>5001</v>
      </c>
      <c r="M679">
        <f>INDEX('Results 2016$'!$B$3:$AT$352,MATCH(L679,'Results 2016$'!$A$3:$A$352,0),MATCH(K679,'Results 2016$'!$B$2:$AT$2,0))</f>
        <v>1.1502863736732485</v>
      </c>
    </row>
    <row r="680" spans="1:13" x14ac:dyDescent="0.25">
      <c r="A680" s="13" t="s">
        <v>2642</v>
      </c>
      <c r="B680" t="str">
        <f>VLOOKUP($A680,'UES Measure List Oct 2026'!$A$3:$AR$2210,B$1,FALSE)</f>
        <v>Heating Zone 1</v>
      </c>
      <c r="C680" t="str">
        <f>VLOOKUP($A680,'UES Measure List Oct 2026'!$A$3:$AR$2210,C$1,FALSE)</f>
        <v>All Cooling Zones</v>
      </c>
      <c r="D680" t="str">
        <f>VLOOKUP($A680,'UES Measure List Oct 2026'!$A$3:$AR$2210,D$1,FALSE)</f>
        <v>Residential</v>
      </c>
      <c r="E680" t="str">
        <f>VLOOKUP($A680,'UES Measure List Oct 2026'!$A$3:$AR$2210,E$1,FALSE)</f>
        <v>HVAC</v>
      </c>
      <c r="F680" t="str">
        <f>VLOOKUP($A680,'UES Measure List Oct 2026'!$A$3:$AR$2210,F$1,FALSE)</f>
        <v>Envelope</v>
      </c>
      <c r="G680" t="str">
        <f>VLOOKUP($A680,'UES Measure List Oct 2026'!$A$3:$AR$2210,G$1,FALSE)</f>
        <v>Insulation</v>
      </c>
      <c r="H680">
        <f>VLOOKUP($A680,'UES Measure List Oct 2026'!$A$3:$AR$2210,H$1,FALSE)</f>
        <v>1.0141869357415056</v>
      </c>
      <c r="I680">
        <f>VLOOKUP($A680,'UES Measure List Oct 2026'!$A$3:$AR$2210,I$1,FALSE)</f>
        <v>1.1311326563944468</v>
      </c>
      <c r="J680">
        <f>VLOOKUP($A680,'UES Measure List Oct 2026'!$A$3:$AR$2210,J$1,FALSE)</f>
        <v>1.9478912018971424</v>
      </c>
      <c r="K680">
        <f>VLOOKUP($A680,'UES Measure List Oct 2026'!$A$3:$AR$2210,K$1,FALSE)</f>
        <v>45</v>
      </c>
      <c r="L680" t="s">
        <v>5001</v>
      </c>
      <c r="M680">
        <f>INDEX('Results 2016$'!$B$3:$AT$352,MATCH(L680,'Results 2016$'!$A$3:$A$352,0),MATCH(K680,'Results 2016$'!$B$2:$AT$2,0))</f>
        <v>1.1502863736732485</v>
      </c>
    </row>
    <row r="681" spans="1:13" x14ac:dyDescent="0.25">
      <c r="A681" s="13" t="s">
        <v>2644</v>
      </c>
      <c r="B681" t="str">
        <f>VLOOKUP($A681,'UES Measure List Oct 2026'!$A$3:$AR$2210,B$1,FALSE)</f>
        <v>Heating Zone 1</v>
      </c>
      <c r="C681" t="str">
        <f>VLOOKUP($A681,'UES Measure List Oct 2026'!$A$3:$AR$2210,C$1,FALSE)</f>
        <v>All Cooling Zones</v>
      </c>
      <c r="D681" t="str">
        <f>VLOOKUP($A681,'UES Measure List Oct 2026'!$A$3:$AR$2210,D$1,FALSE)</f>
        <v>Residential</v>
      </c>
      <c r="E681" t="str">
        <f>VLOOKUP($A681,'UES Measure List Oct 2026'!$A$3:$AR$2210,E$1,FALSE)</f>
        <v>HVAC</v>
      </c>
      <c r="F681" t="str">
        <f>VLOOKUP($A681,'UES Measure List Oct 2026'!$A$3:$AR$2210,F$1,FALSE)</f>
        <v>Envelope</v>
      </c>
      <c r="G681" t="str">
        <f>VLOOKUP($A681,'UES Measure List Oct 2026'!$A$3:$AR$2210,G$1,FALSE)</f>
        <v>Insulation</v>
      </c>
      <c r="H681">
        <f>VLOOKUP($A681,'UES Measure List Oct 2026'!$A$3:$AR$2210,H$1,FALSE)</f>
        <v>1.3512946629370979</v>
      </c>
      <c r="I681">
        <f>VLOOKUP($A681,'UES Measure List Oct 2026'!$A$3:$AR$2210,I$1,FALSE)</f>
        <v>1.5071122174751206</v>
      </c>
      <c r="J681">
        <f>VLOOKUP($A681,'UES Measure List Oct 2026'!$A$3:$AR$2210,J$1,FALSE)</f>
        <v>1.35</v>
      </c>
      <c r="K681">
        <f>VLOOKUP($A681,'UES Measure List Oct 2026'!$A$3:$AR$2210,K$1,FALSE)</f>
        <v>45</v>
      </c>
      <c r="L681" t="s">
        <v>5001</v>
      </c>
      <c r="M681">
        <f>INDEX('Results 2016$'!$B$3:$AT$352,MATCH(L681,'Results 2016$'!$A$3:$A$352,0),MATCH(K681,'Results 2016$'!$B$2:$AT$2,0))</f>
        <v>1.1502863736732485</v>
      </c>
    </row>
    <row r="682" spans="1:13" x14ac:dyDescent="0.25">
      <c r="A682" s="13" t="s">
        <v>2646</v>
      </c>
      <c r="B682" t="str">
        <f>VLOOKUP($A682,'UES Measure List Oct 2026'!$A$3:$AR$2210,B$1,FALSE)</f>
        <v>Heating Zone 1</v>
      </c>
      <c r="C682" t="str">
        <f>VLOOKUP($A682,'UES Measure List Oct 2026'!$A$3:$AR$2210,C$1,FALSE)</f>
        <v>All Cooling Zones</v>
      </c>
      <c r="D682" t="str">
        <f>VLOOKUP($A682,'UES Measure List Oct 2026'!$A$3:$AR$2210,D$1,FALSE)</f>
        <v>Residential</v>
      </c>
      <c r="E682" t="str">
        <f>VLOOKUP($A682,'UES Measure List Oct 2026'!$A$3:$AR$2210,E$1,FALSE)</f>
        <v>HVAC</v>
      </c>
      <c r="F682" t="str">
        <f>VLOOKUP($A682,'UES Measure List Oct 2026'!$A$3:$AR$2210,F$1,FALSE)</f>
        <v>Envelope</v>
      </c>
      <c r="G682" t="str">
        <f>VLOOKUP($A682,'UES Measure List Oct 2026'!$A$3:$AR$2210,G$1,FALSE)</f>
        <v>Insulation</v>
      </c>
      <c r="H682">
        <f>VLOOKUP($A682,'UES Measure List Oct 2026'!$A$3:$AR$2210,H$1,FALSE)</f>
        <v>0.33710772719559201</v>
      </c>
      <c r="I682">
        <f>VLOOKUP($A682,'UES Measure List Oct 2026'!$A$3:$AR$2210,I$1,FALSE)</f>
        <v>0.37597956108067349</v>
      </c>
      <c r="J682">
        <f>VLOOKUP($A682,'UES Measure List Oct 2026'!$A$3:$AR$2210,J$1,FALSE)</f>
        <v>1.719054463412131</v>
      </c>
      <c r="K682">
        <f>VLOOKUP($A682,'UES Measure List Oct 2026'!$A$3:$AR$2210,K$1,FALSE)</f>
        <v>45</v>
      </c>
      <c r="L682" t="s">
        <v>5001</v>
      </c>
      <c r="M682">
        <f>INDEX('Results 2016$'!$B$3:$AT$352,MATCH(L682,'Results 2016$'!$A$3:$A$352,0),MATCH(K682,'Results 2016$'!$B$2:$AT$2,0))</f>
        <v>1.1502863736732485</v>
      </c>
    </row>
    <row r="683" spans="1:13" x14ac:dyDescent="0.25">
      <c r="A683" s="13" t="s">
        <v>2648</v>
      </c>
      <c r="B683" t="str">
        <f>VLOOKUP($A683,'UES Measure List Oct 2026'!$A$3:$AR$2210,B$1,FALSE)</f>
        <v>Heating Zone 1</v>
      </c>
      <c r="C683" t="str">
        <f>VLOOKUP($A683,'UES Measure List Oct 2026'!$A$3:$AR$2210,C$1,FALSE)</f>
        <v>All Cooling Zones</v>
      </c>
      <c r="D683" t="str">
        <f>VLOOKUP($A683,'UES Measure List Oct 2026'!$A$3:$AR$2210,D$1,FALSE)</f>
        <v>Residential</v>
      </c>
      <c r="E683" t="str">
        <f>VLOOKUP($A683,'UES Measure List Oct 2026'!$A$3:$AR$2210,E$1,FALSE)</f>
        <v>HVAC</v>
      </c>
      <c r="F683" t="str">
        <f>VLOOKUP($A683,'UES Measure List Oct 2026'!$A$3:$AR$2210,F$1,FALSE)</f>
        <v>Envelope</v>
      </c>
      <c r="G683" t="str">
        <f>VLOOKUP($A683,'UES Measure List Oct 2026'!$A$3:$AR$2210,G$1,FALSE)</f>
        <v>Insulation</v>
      </c>
      <c r="H683">
        <f>VLOOKUP($A683,'UES Measure List Oct 2026'!$A$3:$AR$2210,H$1,FALSE)</f>
        <v>2.0499999999999998</v>
      </c>
      <c r="I683">
        <f>VLOOKUP($A683,'UES Measure List Oct 2026'!$A$3:$AR$2210,I$1,FALSE)</f>
        <v>2.21</v>
      </c>
      <c r="J683">
        <f>VLOOKUP($A683,'UES Measure List Oct 2026'!$A$3:$AR$2210,J$1,FALSE)</f>
        <v>2.7493375167722496</v>
      </c>
      <c r="K683">
        <f>VLOOKUP($A683,'UES Measure List Oct 2026'!$A$3:$AR$2210,K$1,FALSE)</f>
        <v>45</v>
      </c>
      <c r="L683" t="s">
        <v>5001</v>
      </c>
      <c r="M683">
        <f>INDEX('Results 2016$'!$B$3:$AT$352,MATCH(L683,'Results 2016$'!$A$3:$A$352,0),MATCH(K683,'Results 2016$'!$B$2:$AT$2,0))</f>
        <v>1.1502863736732485</v>
      </c>
    </row>
    <row r="684" spans="1:13" x14ac:dyDescent="0.25">
      <c r="A684" s="13" t="s">
        <v>2650</v>
      </c>
      <c r="B684" t="str">
        <f>VLOOKUP($A684,'UES Measure List Oct 2026'!$A$3:$AR$2210,B$1,FALSE)</f>
        <v>Heating Zone 2</v>
      </c>
      <c r="C684" t="str">
        <f>VLOOKUP($A684,'UES Measure List Oct 2026'!$A$3:$AR$2210,C$1,FALSE)</f>
        <v>All Cooling Zones</v>
      </c>
      <c r="D684" t="str">
        <f>VLOOKUP($A684,'UES Measure List Oct 2026'!$A$3:$AR$2210,D$1,FALSE)</f>
        <v>Residential</v>
      </c>
      <c r="E684" t="str">
        <f>VLOOKUP($A684,'UES Measure List Oct 2026'!$A$3:$AR$2210,E$1,FALSE)</f>
        <v>HVAC</v>
      </c>
      <c r="F684" t="str">
        <f>VLOOKUP($A684,'UES Measure List Oct 2026'!$A$3:$AR$2210,F$1,FALSE)</f>
        <v>Envelope</v>
      </c>
      <c r="G684" t="str">
        <f>VLOOKUP($A684,'UES Measure List Oct 2026'!$A$3:$AR$2210,G$1,FALSE)</f>
        <v>Insulation</v>
      </c>
      <c r="H684">
        <f>VLOOKUP($A684,'UES Measure List Oct 2026'!$A$3:$AR$2210,H$1,FALSE)</f>
        <v>0.74</v>
      </c>
      <c r="I684">
        <f>VLOOKUP($A684,'UES Measure List Oct 2026'!$A$3:$AR$2210,I$1,FALSE)</f>
        <v>0.8</v>
      </c>
      <c r="J684">
        <f>VLOOKUP($A684,'UES Measure List Oct 2026'!$A$3:$AR$2210,J$1,FALSE)</f>
        <v>0.99389752009890775</v>
      </c>
      <c r="K684">
        <f>VLOOKUP($A684,'UES Measure List Oct 2026'!$A$3:$AR$2210,K$1,FALSE)</f>
        <v>45</v>
      </c>
      <c r="L684" t="s">
        <v>5002</v>
      </c>
      <c r="M684">
        <f>INDEX('Results 2016$'!$B$3:$AT$352,MATCH(L684,'Results 2016$'!$A$3:$A$352,0),MATCH(K684,'Results 2016$'!$B$2:$AT$2,0))</f>
        <v>1.2029506301231594</v>
      </c>
    </row>
    <row r="685" spans="1:13" x14ac:dyDescent="0.25">
      <c r="A685" s="13" t="s">
        <v>2651</v>
      </c>
      <c r="B685" t="str">
        <f>VLOOKUP($A685,'UES Measure List Oct 2026'!$A$3:$AR$2210,B$1,FALSE)</f>
        <v>Heating Zone 2</v>
      </c>
      <c r="C685" t="str">
        <f>VLOOKUP($A685,'UES Measure List Oct 2026'!$A$3:$AR$2210,C$1,FALSE)</f>
        <v>All Cooling Zones</v>
      </c>
      <c r="D685" t="str">
        <f>VLOOKUP($A685,'UES Measure List Oct 2026'!$A$3:$AR$2210,D$1,FALSE)</f>
        <v>Residential</v>
      </c>
      <c r="E685" t="str">
        <f>VLOOKUP($A685,'UES Measure List Oct 2026'!$A$3:$AR$2210,E$1,FALSE)</f>
        <v>HVAC</v>
      </c>
      <c r="F685" t="str">
        <f>VLOOKUP($A685,'UES Measure List Oct 2026'!$A$3:$AR$2210,F$1,FALSE)</f>
        <v>Envelope</v>
      </c>
      <c r="G685" t="str">
        <f>VLOOKUP($A685,'UES Measure List Oct 2026'!$A$3:$AR$2210,G$1,FALSE)</f>
        <v>Insulation</v>
      </c>
      <c r="H685">
        <f>VLOOKUP($A685,'UES Measure List Oct 2026'!$A$3:$AR$2210,H$1,FALSE)</f>
        <v>1.0002639503811384</v>
      </c>
      <c r="I685">
        <f>VLOOKUP($A685,'UES Measure List Oct 2026'!$A$3:$AR$2210,I$1,FALSE)</f>
        <v>1.1156042139933438</v>
      </c>
      <c r="J685">
        <f>VLOOKUP($A685,'UES Measure List Oct 2026'!$A$3:$AR$2210,J$1,FALSE)</f>
        <v>1.4190180810630293</v>
      </c>
      <c r="K685">
        <f>VLOOKUP($A685,'UES Measure List Oct 2026'!$A$3:$AR$2210,K$1,FALSE)</f>
        <v>45</v>
      </c>
      <c r="L685" t="s">
        <v>5002</v>
      </c>
      <c r="M685">
        <f>INDEX('Results 2016$'!$B$3:$AT$352,MATCH(L685,'Results 2016$'!$A$3:$A$352,0),MATCH(K685,'Results 2016$'!$B$2:$AT$2,0))</f>
        <v>1.2029506301231594</v>
      </c>
    </row>
    <row r="686" spans="1:13" x14ac:dyDescent="0.25">
      <c r="A686" s="13" t="s">
        <v>2652</v>
      </c>
      <c r="B686" t="str">
        <f>VLOOKUP($A686,'UES Measure List Oct 2026'!$A$3:$AR$2210,B$1,FALSE)</f>
        <v>Heating Zone 2</v>
      </c>
      <c r="C686" t="str">
        <f>VLOOKUP($A686,'UES Measure List Oct 2026'!$A$3:$AR$2210,C$1,FALSE)</f>
        <v>All Cooling Zones</v>
      </c>
      <c r="D686" t="str">
        <f>VLOOKUP($A686,'UES Measure List Oct 2026'!$A$3:$AR$2210,D$1,FALSE)</f>
        <v>Residential</v>
      </c>
      <c r="E686" t="str">
        <f>VLOOKUP($A686,'UES Measure List Oct 2026'!$A$3:$AR$2210,E$1,FALSE)</f>
        <v>HVAC</v>
      </c>
      <c r="F686" t="str">
        <f>VLOOKUP($A686,'UES Measure List Oct 2026'!$A$3:$AR$2210,F$1,FALSE)</f>
        <v>Envelope</v>
      </c>
      <c r="G686" t="str">
        <f>VLOOKUP($A686,'UES Measure List Oct 2026'!$A$3:$AR$2210,G$1,FALSE)</f>
        <v>Insulation</v>
      </c>
      <c r="H686">
        <f>VLOOKUP($A686,'UES Measure List Oct 2026'!$A$3:$AR$2210,H$1,FALSE)</f>
        <v>0.25729188433423955</v>
      </c>
      <c r="I686">
        <f>VLOOKUP($A686,'UES Measure List Oct 2026'!$A$3:$AR$2210,I$1,FALSE)</f>
        <v>0.28696016714407641</v>
      </c>
      <c r="J686">
        <f>VLOOKUP($A686,'UES Measure List Oct 2026'!$A$3:$AR$2210,J$1,FALSE)</f>
        <v>0.99389752009890775</v>
      </c>
      <c r="K686">
        <f>VLOOKUP($A686,'UES Measure List Oct 2026'!$A$3:$AR$2210,K$1,FALSE)</f>
        <v>45</v>
      </c>
      <c r="L686" t="s">
        <v>5002</v>
      </c>
      <c r="M686">
        <f>INDEX('Results 2016$'!$B$3:$AT$352,MATCH(L686,'Results 2016$'!$A$3:$A$352,0),MATCH(K686,'Results 2016$'!$B$2:$AT$2,0))</f>
        <v>1.2029506301231594</v>
      </c>
    </row>
    <row r="687" spans="1:13" x14ac:dyDescent="0.25">
      <c r="A687" s="13" t="s">
        <v>2653</v>
      </c>
      <c r="B687" t="str">
        <f>VLOOKUP($A687,'UES Measure List Oct 2026'!$A$3:$AR$2210,B$1,FALSE)</f>
        <v>Heating Zone 2</v>
      </c>
      <c r="C687" t="str">
        <f>VLOOKUP($A687,'UES Measure List Oct 2026'!$A$3:$AR$2210,C$1,FALSE)</f>
        <v>All Cooling Zones</v>
      </c>
      <c r="D687" t="str">
        <f>VLOOKUP($A687,'UES Measure List Oct 2026'!$A$3:$AR$2210,D$1,FALSE)</f>
        <v>Residential</v>
      </c>
      <c r="E687" t="str">
        <f>VLOOKUP($A687,'UES Measure List Oct 2026'!$A$3:$AR$2210,E$1,FALSE)</f>
        <v>HVAC</v>
      </c>
      <c r="F687" t="str">
        <f>VLOOKUP($A687,'UES Measure List Oct 2026'!$A$3:$AR$2210,F$1,FALSE)</f>
        <v>Envelope</v>
      </c>
      <c r="G687" t="str">
        <f>VLOOKUP($A687,'UES Measure List Oct 2026'!$A$3:$AR$2210,G$1,FALSE)</f>
        <v>Insulation</v>
      </c>
      <c r="H687">
        <f>VLOOKUP($A687,'UES Measure List Oct 2026'!$A$3:$AR$2210,H$1,FALSE)</f>
        <v>5.2641922976554838E-2</v>
      </c>
      <c r="I687">
        <f>VLOOKUP($A687,'UES Measure List Oct 2026'!$A$3:$AR$2210,I$1,FALSE)</f>
        <v>5.8712054036317303E-2</v>
      </c>
      <c r="J687">
        <f>VLOOKUP($A687,'UES Measure List Oct 2026'!$A$3:$AR$2210,J$1,FALSE)</f>
        <v>0.79122485771818418</v>
      </c>
      <c r="K687">
        <f>VLOOKUP($A687,'UES Measure List Oct 2026'!$A$3:$AR$2210,K$1,FALSE)</f>
        <v>45</v>
      </c>
      <c r="L687" t="s">
        <v>5002</v>
      </c>
      <c r="M687">
        <f>INDEX('Results 2016$'!$B$3:$AT$352,MATCH(L687,'Results 2016$'!$A$3:$A$352,0),MATCH(K687,'Results 2016$'!$B$2:$AT$2,0))</f>
        <v>1.2029506301231594</v>
      </c>
    </row>
    <row r="688" spans="1:13" x14ac:dyDescent="0.25">
      <c r="A688" s="13" t="s">
        <v>2654</v>
      </c>
      <c r="B688" t="str">
        <f>VLOOKUP($A688,'UES Measure List Oct 2026'!$A$3:$AR$2210,B$1,FALSE)</f>
        <v>Heating Zone 2</v>
      </c>
      <c r="C688" t="str">
        <f>VLOOKUP($A688,'UES Measure List Oct 2026'!$A$3:$AR$2210,C$1,FALSE)</f>
        <v>All Cooling Zones</v>
      </c>
      <c r="D688" t="str">
        <f>VLOOKUP($A688,'UES Measure List Oct 2026'!$A$3:$AR$2210,D$1,FALSE)</f>
        <v>Residential</v>
      </c>
      <c r="E688" t="str">
        <f>VLOOKUP($A688,'UES Measure List Oct 2026'!$A$3:$AR$2210,E$1,FALSE)</f>
        <v>HVAC</v>
      </c>
      <c r="F688" t="str">
        <f>VLOOKUP($A688,'UES Measure List Oct 2026'!$A$3:$AR$2210,F$1,FALSE)</f>
        <v>Envelope</v>
      </c>
      <c r="G688" t="str">
        <f>VLOOKUP($A688,'UES Measure List Oct 2026'!$A$3:$AR$2210,G$1,FALSE)</f>
        <v>Insulation</v>
      </c>
      <c r="H688">
        <f>VLOOKUP($A688,'UES Measure List Oct 2026'!$A$3:$AR$2210,H$1,FALSE)</f>
        <v>1.5402467630234191</v>
      </c>
      <c r="I688">
        <f>VLOOKUP($A688,'UES Measure List Oct 2026'!$A$3:$AR$2210,I$1,FALSE)</f>
        <v>1.7178523516355799</v>
      </c>
      <c r="J688">
        <f>VLOOKUP($A688,'UES Measure List Oct 2026'!$A$3:$AR$2210,J$1,FALSE)</f>
        <v>1.9478912018971424</v>
      </c>
      <c r="K688">
        <f>VLOOKUP($A688,'UES Measure List Oct 2026'!$A$3:$AR$2210,K$1,FALSE)</f>
        <v>45</v>
      </c>
      <c r="L688" t="s">
        <v>5002</v>
      </c>
      <c r="M688">
        <f>INDEX('Results 2016$'!$B$3:$AT$352,MATCH(L688,'Results 2016$'!$A$3:$A$352,0),MATCH(K688,'Results 2016$'!$B$2:$AT$2,0))</f>
        <v>1.2029506301231594</v>
      </c>
    </row>
    <row r="689" spans="1:13" x14ac:dyDescent="0.25">
      <c r="A689" s="13" t="s">
        <v>2655</v>
      </c>
      <c r="B689" t="str">
        <f>VLOOKUP($A689,'UES Measure List Oct 2026'!$A$3:$AR$2210,B$1,FALSE)</f>
        <v>Heating Zone 2</v>
      </c>
      <c r="C689" t="str">
        <f>VLOOKUP($A689,'UES Measure List Oct 2026'!$A$3:$AR$2210,C$1,FALSE)</f>
        <v>All Cooling Zones</v>
      </c>
      <c r="D689" t="str">
        <f>VLOOKUP($A689,'UES Measure List Oct 2026'!$A$3:$AR$2210,D$1,FALSE)</f>
        <v>Residential</v>
      </c>
      <c r="E689" t="str">
        <f>VLOOKUP($A689,'UES Measure List Oct 2026'!$A$3:$AR$2210,E$1,FALSE)</f>
        <v>HVAC</v>
      </c>
      <c r="F689" t="str">
        <f>VLOOKUP($A689,'UES Measure List Oct 2026'!$A$3:$AR$2210,F$1,FALSE)</f>
        <v>Envelope</v>
      </c>
      <c r="G689" t="str">
        <f>VLOOKUP($A689,'UES Measure List Oct 2026'!$A$3:$AR$2210,G$1,FALSE)</f>
        <v>Insulation</v>
      </c>
      <c r="H689">
        <f>VLOOKUP($A689,'UES Measure List Oct 2026'!$A$3:$AR$2210,H$1,FALSE)</f>
        <v>2.0564574184075672</v>
      </c>
      <c r="I689">
        <f>VLOOKUP($A689,'UES Measure List Oct 2026'!$A$3:$AR$2210,I$1,FALSE)</f>
        <v>2.2935871686660114</v>
      </c>
      <c r="J689">
        <f>VLOOKUP($A689,'UES Measure List Oct 2026'!$A$3:$AR$2210,J$1,FALSE)</f>
        <v>2.7493375167722496</v>
      </c>
      <c r="K689">
        <f>VLOOKUP($A689,'UES Measure List Oct 2026'!$A$3:$AR$2210,K$1,FALSE)</f>
        <v>45</v>
      </c>
      <c r="L689" t="s">
        <v>5002</v>
      </c>
      <c r="M689">
        <f>INDEX('Results 2016$'!$B$3:$AT$352,MATCH(L689,'Results 2016$'!$A$3:$A$352,0),MATCH(K689,'Results 2016$'!$B$2:$AT$2,0))</f>
        <v>1.2029506301231594</v>
      </c>
    </row>
    <row r="690" spans="1:13" x14ac:dyDescent="0.25">
      <c r="A690" s="13" t="s">
        <v>2656</v>
      </c>
      <c r="B690" t="str">
        <f>VLOOKUP($A690,'UES Measure List Oct 2026'!$A$3:$AR$2210,B$1,FALSE)</f>
        <v>Heating Zone 2</v>
      </c>
      <c r="C690" t="str">
        <f>VLOOKUP($A690,'UES Measure List Oct 2026'!$A$3:$AR$2210,C$1,FALSE)</f>
        <v>All Cooling Zones</v>
      </c>
      <c r="D690" t="str">
        <f>VLOOKUP($A690,'UES Measure List Oct 2026'!$A$3:$AR$2210,D$1,FALSE)</f>
        <v>Residential</v>
      </c>
      <c r="E690" t="str">
        <f>VLOOKUP($A690,'UES Measure List Oct 2026'!$A$3:$AR$2210,E$1,FALSE)</f>
        <v>HVAC</v>
      </c>
      <c r="F690" t="str">
        <f>VLOOKUP($A690,'UES Measure List Oct 2026'!$A$3:$AR$2210,F$1,FALSE)</f>
        <v>Envelope</v>
      </c>
      <c r="G690" t="str">
        <f>VLOOKUP($A690,'UES Measure List Oct 2026'!$A$3:$AR$2210,G$1,FALSE)</f>
        <v>Insulation</v>
      </c>
      <c r="H690">
        <f>VLOOKUP($A690,'UES Measure List Oct 2026'!$A$3:$AR$2210,H$1,FALSE)</f>
        <v>0.51621065538414823</v>
      </c>
      <c r="I690">
        <f>VLOOKUP($A690,'UES Measure List Oct 2026'!$A$3:$AR$2210,I$1,FALSE)</f>
        <v>0.57573481703043172</v>
      </c>
      <c r="J690">
        <f>VLOOKUP($A690,'UES Measure List Oct 2026'!$A$3:$AR$2210,J$1,FALSE)</f>
        <v>1.719054463412131</v>
      </c>
      <c r="K690">
        <f>VLOOKUP($A690,'UES Measure List Oct 2026'!$A$3:$AR$2210,K$1,FALSE)</f>
        <v>45</v>
      </c>
      <c r="L690" t="s">
        <v>5002</v>
      </c>
      <c r="M690">
        <f>INDEX('Results 2016$'!$B$3:$AT$352,MATCH(L690,'Results 2016$'!$A$3:$A$352,0),MATCH(K690,'Results 2016$'!$B$2:$AT$2,0))</f>
        <v>1.2029506301231594</v>
      </c>
    </row>
    <row r="691" spans="1:13" x14ac:dyDescent="0.25">
      <c r="A691" s="13" t="s">
        <v>2657</v>
      </c>
      <c r="B691" t="str">
        <f>VLOOKUP($A691,'UES Measure List Oct 2026'!$A$3:$AR$2210,B$1,FALSE)</f>
        <v>Heating Zone 2</v>
      </c>
      <c r="C691" t="str">
        <f>VLOOKUP($A691,'UES Measure List Oct 2026'!$A$3:$AR$2210,C$1,FALSE)</f>
        <v>All Cooling Zones</v>
      </c>
      <c r="D691" t="str">
        <f>VLOOKUP($A691,'UES Measure List Oct 2026'!$A$3:$AR$2210,D$1,FALSE)</f>
        <v>Residential</v>
      </c>
      <c r="E691" t="str">
        <f>VLOOKUP($A691,'UES Measure List Oct 2026'!$A$3:$AR$2210,E$1,FALSE)</f>
        <v>HVAC</v>
      </c>
      <c r="F691" t="str">
        <f>VLOOKUP($A691,'UES Measure List Oct 2026'!$A$3:$AR$2210,F$1,FALSE)</f>
        <v>Envelope</v>
      </c>
      <c r="G691" t="str">
        <f>VLOOKUP($A691,'UES Measure List Oct 2026'!$A$3:$AR$2210,G$1,FALSE)</f>
        <v>Insulation</v>
      </c>
      <c r="H691">
        <f>VLOOKUP($A691,'UES Measure List Oct 2026'!$A$3:$AR$2210,H$1,FALSE)</f>
        <v>3.2431345985300171</v>
      </c>
      <c r="I691">
        <f>VLOOKUP($A691,'UES Measure List Oct 2026'!$A$3:$AR$2210,I$1,FALSE)</f>
        <v>3.617099889773177</v>
      </c>
      <c r="J691">
        <f>VLOOKUP($A691,'UES Measure List Oct 2026'!$A$3:$AR$2210,J$1,FALSE)</f>
        <v>2.5698705321851967</v>
      </c>
      <c r="K691">
        <f>VLOOKUP($A691,'UES Measure List Oct 2026'!$A$3:$AR$2210,K$1,FALSE)</f>
        <v>45</v>
      </c>
      <c r="L691" t="s">
        <v>5002</v>
      </c>
      <c r="M691">
        <f>INDEX('Results 2016$'!$B$3:$AT$352,MATCH(L691,'Results 2016$'!$A$3:$A$352,0),MATCH(K691,'Results 2016$'!$B$2:$AT$2,0))</f>
        <v>1.2029506301231594</v>
      </c>
    </row>
    <row r="692" spans="1:13" x14ac:dyDescent="0.25">
      <c r="A692" s="13" t="s">
        <v>2658</v>
      </c>
      <c r="B692" t="str">
        <f>VLOOKUP($A692,'UES Measure List Oct 2026'!$A$3:$AR$2210,B$1,FALSE)</f>
        <v>Heating Zone 3</v>
      </c>
      <c r="C692" t="str">
        <f>VLOOKUP($A692,'UES Measure List Oct 2026'!$A$3:$AR$2210,C$1,FALSE)</f>
        <v>All Cooling Zones</v>
      </c>
      <c r="D692" t="str">
        <f>VLOOKUP($A692,'UES Measure List Oct 2026'!$A$3:$AR$2210,D$1,FALSE)</f>
        <v>Residential</v>
      </c>
      <c r="E692" t="str">
        <f>VLOOKUP($A692,'UES Measure List Oct 2026'!$A$3:$AR$2210,E$1,FALSE)</f>
        <v>HVAC</v>
      </c>
      <c r="F692" t="str">
        <f>VLOOKUP($A692,'UES Measure List Oct 2026'!$A$3:$AR$2210,F$1,FALSE)</f>
        <v>Envelope</v>
      </c>
      <c r="G692" t="str">
        <f>VLOOKUP($A692,'UES Measure List Oct 2026'!$A$3:$AR$2210,G$1,FALSE)</f>
        <v>Insulation</v>
      </c>
      <c r="H692">
        <f>VLOOKUP($A692,'UES Measure List Oct 2026'!$A$3:$AR$2210,H$1,FALSE)</f>
        <v>0.75755321941572151</v>
      </c>
      <c r="I692">
        <f>VLOOKUP($A692,'UES Measure List Oct 2026'!$A$3:$AR$2210,I$1,FALSE)</f>
        <v>0.84490655049837271</v>
      </c>
      <c r="J692">
        <f>VLOOKUP($A692,'UES Measure List Oct 2026'!$A$3:$AR$2210,J$1,FALSE)</f>
        <v>0.99389752009890775</v>
      </c>
      <c r="K692">
        <f>VLOOKUP($A692,'UES Measure List Oct 2026'!$A$3:$AR$2210,K$1,FALSE)</f>
        <v>45</v>
      </c>
      <c r="L692" t="s">
        <v>5003</v>
      </c>
      <c r="M692">
        <f>INDEX('Results 2016$'!$B$3:$AT$352,MATCH(L692,'Results 2016$'!$A$3:$A$352,0),MATCH(K692,'Results 2016$'!$B$2:$AT$2,0))</f>
        <v>1.2014044061151463</v>
      </c>
    </row>
    <row r="693" spans="1:13" x14ac:dyDescent="0.25">
      <c r="A693" s="13" t="s">
        <v>2659</v>
      </c>
      <c r="B693" t="str">
        <f>VLOOKUP($A693,'UES Measure List Oct 2026'!$A$3:$AR$2210,B$1,FALSE)</f>
        <v>Heating Zone 3</v>
      </c>
      <c r="C693" t="str">
        <f>VLOOKUP($A693,'UES Measure List Oct 2026'!$A$3:$AR$2210,C$1,FALSE)</f>
        <v>All Cooling Zones</v>
      </c>
      <c r="D693" t="str">
        <f>VLOOKUP($A693,'UES Measure List Oct 2026'!$A$3:$AR$2210,D$1,FALSE)</f>
        <v>Residential</v>
      </c>
      <c r="E693" t="str">
        <f>VLOOKUP($A693,'UES Measure List Oct 2026'!$A$3:$AR$2210,E$1,FALSE)</f>
        <v>HVAC</v>
      </c>
      <c r="F693" t="str">
        <f>VLOOKUP($A693,'UES Measure List Oct 2026'!$A$3:$AR$2210,F$1,FALSE)</f>
        <v>Envelope</v>
      </c>
      <c r="G693" t="str">
        <f>VLOOKUP($A693,'UES Measure List Oct 2026'!$A$3:$AR$2210,G$1,FALSE)</f>
        <v>Insulation</v>
      </c>
      <c r="H693">
        <f>VLOOKUP($A693,'UES Measure List Oct 2026'!$A$3:$AR$2210,H$1,FALSE)</f>
        <v>1.02</v>
      </c>
      <c r="I693">
        <f>VLOOKUP($A693,'UES Measure List Oct 2026'!$A$3:$AR$2210,I$1,FALSE)</f>
        <v>1.1376744391826654</v>
      </c>
      <c r="J693">
        <f>VLOOKUP($A693,'UES Measure List Oct 2026'!$A$3:$AR$2210,J$1,FALSE)</f>
        <v>1.4190180810630293</v>
      </c>
      <c r="K693">
        <f>VLOOKUP($A693,'UES Measure List Oct 2026'!$A$3:$AR$2210,K$1,FALSE)</f>
        <v>45</v>
      </c>
      <c r="L693" t="s">
        <v>5003</v>
      </c>
      <c r="M693">
        <f>INDEX('Results 2016$'!$B$3:$AT$352,MATCH(L693,'Results 2016$'!$A$3:$A$352,0),MATCH(K693,'Results 2016$'!$B$2:$AT$2,0))</f>
        <v>1.2014044061151463</v>
      </c>
    </row>
    <row r="694" spans="1:13" x14ac:dyDescent="0.25">
      <c r="A694" s="13" t="s">
        <v>2660</v>
      </c>
      <c r="B694" t="str">
        <f>VLOOKUP($A694,'UES Measure List Oct 2026'!$A$3:$AR$2210,B$1,FALSE)</f>
        <v>Heating Zone 3</v>
      </c>
      <c r="C694" t="str">
        <f>VLOOKUP($A694,'UES Measure List Oct 2026'!$A$3:$AR$2210,C$1,FALSE)</f>
        <v>All Cooling Zones</v>
      </c>
      <c r="D694" t="str">
        <f>VLOOKUP($A694,'UES Measure List Oct 2026'!$A$3:$AR$2210,D$1,FALSE)</f>
        <v>Residential</v>
      </c>
      <c r="E694" t="str">
        <f>VLOOKUP($A694,'UES Measure List Oct 2026'!$A$3:$AR$2210,E$1,FALSE)</f>
        <v>HVAC</v>
      </c>
      <c r="F694" t="str">
        <f>VLOOKUP($A694,'UES Measure List Oct 2026'!$A$3:$AR$2210,F$1,FALSE)</f>
        <v>Envelope</v>
      </c>
      <c r="G694" t="str">
        <f>VLOOKUP($A694,'UES Measure List Oct 2026'!$A$3:$AR$2210,G$1,FALSE)</f>
        <v>Insulation</v>
      </c>
      <c r="H694">
        <f>VLOOKUP($A694,'UES Measure List Oct 2026'!$A$3:$AR$2210,H$1,FALSE)</f>
        <v>0.26</v>
      </c>
      <c r="I694">
        <f>VLOOKUP($A694,'UES Measure List Oct 2026'!$A$3:$AR$2210,I$1,FALSE)</f>
        <v>0.2927678886842926</v>
      </c>
      <c r="J694">
        <f>VLOOKUP($A694,'UES Measure List Oct 2026'!$A$3:$AR$2210,J$1,FALSE)</f>
        <v>0.99389752009890775</v>
      </c>
      <c r="K694">
        <f>VLOOKUP($A694,'UES Measure List Oct 2026'!$A$3:$AR$2210,K$1,FALSE)</f>
        <v>45</v>
      </c>
      <c r="L694" t="s">
        <v>5003</v>
      </c>
      <c r="M694">
        <f>INDEX('Results 2016$'!$B$3:$AT$352,MATCH(L694,'Results 2016$'!$A$3:$A$352,0),MATCH(K694,'Results 2016$'!$B$2:$AT$2,0))</f>
        <v>1.2014044061151463</v>
      </c>
    </row>
    <row r="695" spans="1:13" x14ac:dyDescent="0.25">
      <c r="A695" s="13" t="s">
        <v>2661</v>
      </c>
      <c r="B695" t="str">
        <f>VLOOKUP($A695,'UES Measure List Oct 2026'!$A$3:$AR$2210,B$1,FALSE)</f>
        <v>Heating Zone 3</v>
      </c>
      <c r="C695" t="str">
        <f>VLOOKUP($A695,'UES Measure List Oct 2026'!$A$3:$AR$2210,C$1,FALSE)</f>
        <v>All Cooling Zones</v>
      </c>
      <c r="D695" t="str">
        <f>VLOOKUP($A695,'UES Measure List Oct 2026'!$A$3:$AR$2210,D$1,FALSE)</f>
        <v>Residential</v>
      </c>
      <c r="E695" t="str">
        <f>VLOOKUP($A695,'UES Measure List Oct 2026'!$A$3:$AR$2210,E$1,FALSE)</f>
        <v>HVAC</v>
      </c>
      <c r="F695" t="str">
        <f>VLOOKUP($A695,'UES Measure List Oct 2026'!$A$3:$AR$2210,F$1,FALSE)</f>
        <v>Envelope</v>
      </c>
      <c r="G695" t="str">
        <f>VLOOKUP($A695,'UES Measure List Oct 2026'!$A$3:$AR$2210,G$1,FALSE)</f>
        <v>Insulation</v>
      </c>
      <c r="H695">
        <f>VLOOKUP($A695,'UES Measure List Oct 2026'!$A$3:$AR$2210,H$1,FALSE)</f>
        <v>5.3732664954931272E-2</v>
      </c>
      <c r="I695">
        <f>VLOOKUP($A695,'UES Measure List Oct 2026'!$A$3:$AR$2210,I$1,FALSE)</f>
        <v>5.9928569284110174E-2</v>
      </c>
      <c r="J695">
        <f>VLOOKUP($A695,'UES Measure List Oct 2026'!$A$3:$AR$2210,J$1,FALSE)</f>
        <v>0.79122485771818418</v>
      </c>
      <c r="K695">
        <f>VLOOKUP($A695,'UES Measure List Oct 2026'!$A$3:$AR$2210,K$1,FALSE)</f>
        <v>45</v>
      </c>
      <c r="L695" t="s">
        <v>5003</v>
      </c>
      <c r="M695">
        <f>INDEX('Results 2016$'!$B$3:$AT$352,MATCH(L695,'Results 2016$'!$A$3:$A$352,0),MATCH(K695,'Results 2016$'!$B$2:$AT$2,0))</f>
        <v>1.2014044061151463</v>
      </c>
    </row>
    <row r="696" spans="1:13" x14ac:dyDescent="0.25">
      <c r="A696" s="13" t="s">
        <v>2662</v>
      </c>
      <c r="B696" t="str">
        <f>VLOOKUP($A696,'UES Measure List Oct 2026'!$A$3:$AR$2210,B$1,FALSE)</f>
        <v>Heating Zone 3</v>
      </c>
      <c r="C696" t="str">
        <f>VLOOKUP($A696,'UES Measure List Oct 2026'!$A$3:$AR$2210,C$1,FALSE)</f>
        <v>All Cooling Zones</v>
      </c>
      <c r="D696" t="str">
        <f>VLOOKUP($A696,'UES Measure List Oct 2026'!$A$3:$AR$2210,D$1,FALSE)</f>
        <v>Residential</v>
      </c>
      <c r="E696" t="str">
        <f>VLOOKUP($A696,'UES Measure List Oct 2026'!$A$3:$AR$2210,E$1,FALSE)</f>
        <v>HVAC</v>
      </c>
      <c r="F696" t="str">
        <f>VLOOKUP($A696,'UES Measure List Oct 2026'!$A$3:$AR$2210,F$1,FALSE)</f>
        <v>Envelope</v>
      </c>
      <c r="G696" t="str">
        <f>VLOOKUP($A696,'UES Measure List Oct 2026'!$A$3:$AR$2210,G$1,FALSE)</f>
        <v>Insulation</v>
      </c>
      <c r="H696">
        <f>VLOOKUP($A696,'UES Measure List Oct 2026'!$A$3:$AR$2210,H$1,FALSE)</f>
        <v>1.54</v>
      </c>
      <c r="I696">
        <f>VLOOKUP($A696,'UES Measure List Oct 2026'!$A$3:$AR$2210,I$1,FALSE)</f>
        <v>1.66</v>
      </c>
      <c r="J696">
        <f>VLOOKUP($A696,'UES Measure List Oct 2026'!$A$3:$AR$2210,J$1,FALSE)</f>
        <v>1.9478912018971424</v>
      </c>
      <c r="K696">
        <f>VLOOKUP($A696,'UES Measure List Oct 2026'!$A$3:$AR$2210,K$1,FALSE)</f>
        <v>45</v>
      </c>
      <c r="L696" t="s">
        <v>5003</v>
      </c>
      <c r="M696">
        <f>INDEX('Results 2016$'!$B$3:$AT$352,MATCH(L696,'Results 2016$'!$A$3:$A$352,0),MATCH(K696,'Results 2016$'!$B$2:$AT$2,0))</f>
        <v>1.2014044061151463</v>
      </c>
    </row>
    <row r="697" spans="1:13" x14ac:dyDescent="0.25">
      <c r="A697" s="13" t="s">
        <v>2663</v>
      </c>
      <c r="B697" t="str">
        <f>VLOOKUP($A697,'UES Measure List Oct 2026'!$A$3:$AR$2210,B$1,FALSE)</f>
        <v>Heating Zone 3</v>
      </c>
      <c r="C697" t="str">
        <f>VLOOKUP($A697,'UES Measure List Oct 2026'!$A$3:$AR$2210,C$1,FALSE)</f>
        <v>All Cooling Zones</v>
      </c>
      <c r="D697" t="str">
        <f>VLOOKUP($A697,'UES Measure List Oct 2026'!$A$3:$AR$2210,D$1,FALSE)</f>
        <v>Residential</v>
      </c>
      <c r="E697" t="str">
        <f>VLOOKUP($A697,'UES Measure List Oct 2026'!$A$3:$AR$2210,E$1,FALSE)</f>
        <v>HVAC</v>
      </c>
      <c r="F697" t="str">
        <f>VLOOKUP($A697,'UES Measure List Oct 2026'!$A$3:$AR$2210,F$1,FALSE)</f>
        <v>Envelope</v>
      </c>
      <c r="G697" t="str">
        <f>VLOOKUP($A697,'UES Measure List Oct 2026'!$A$3:$AR$2210,G$1,FALSE)</f>
        <v>Insulation</v>
      </c>
      <c r="H697">
        <f>VLOOKUP($A697,'UES Measure List Oct 2026'!$A$3:$AR$2210,H$1,FALSE)</f>
        <v>2.1054911869477535</v>
      </c>
      <c r="I697">
        <f>VLOOKUP($A697,'UES Measure List Oct 2026'!$A$3:$AR$2210,I$1,FALSE)</f>
        <v>2.3531198279400036</v>
      </c>
      <c r="J697">
        <f>VLOOKUP($A697,'UES Measure List Oct 2026'!$A$3:$AR$2210,J$1,FALSE)</f>
        <v>2.7493375167722496</v>
      </c>
      <c r="K697">
        <f>VLOOKUP($A697,'UES Measure List Oct 2026'!$A$3:$AR$2210,K$1,FALSE)</f>
        <v>45</v>
      </c>
      <c r="L697" t="s">
        <v>5003</v>
      </c>
      <c r="M697">
        <f>INDEX('Results 2016$'!$B$3:$AT$352,MATCH(L697,'Results 2016$'!$A$3:$A$352,0),MATCH(K697,'Results 2016$'!$B$2:$AT$2,0))</f>
        <v>1.2014044061151463</v>
      </c>
    </row>
    <row r="698" spans="1:13" x14ac:dyDescent="0.25">
      <c r="A698" s="13" t="s">
        <v>2664</v>
      </c>
      <c r="B698" t="str">
        <f>VLOOKUP($A698,'UES Measure List Oct 2026'!$A$3:$AR$2210,B$1,FALSE)</f>
        <v>Heating Zone 3</v>
      </c>
      <c r="C698" t="str">
        <f>VLOOKUP($A698,'UES Measure List Oct 2026'!$A$3:$AR$2210,C$1,FALSE)</f>
        <v>All Cooling Zones</v>
      </c>
      <c r="D698" t="str">
        <f>VLOOKUP($A698,'UES Measure List Oct 2026'!$A$3:$AR$2210,D$1,FALSE)</f>
        <v>Residential</v>
      </c>
      <c r="E698" t="str">
        <f>VLOOKUP($A698,'UES Measure List Oct 2026'!$A$3:$AR$2210,E$1,FALSE)</f>
        <v>HVAC</v>
      </c>
      <c r="F698" t="str">
        <f>VLOOKUP($A698,'UES Measure List Oct 2026'!$A$3:$AR$2210,F$1,FALSE)</f>
        <v>Envelope</v>
      </c>
      <c r="G698" t="str">
        <f>VLOOKUP($A698,'UES Measure List Oct 2026'!$A$3:$AR$2210,G$1,FALSE)</f>
        <v>Insulation</v>
      </c>
      <c r="H698">
        <f>VLOOKUP($A698,'UES Measure List Oct 2026'!$A$3:$AR$2210,H$1,FALSE)</f>
        <v>0.52</v>
      </c>
      <c r="I698">
        <f>VLOOKUP($A698,'UES Measure List Oct 2026'!$A$3:$AR$2210,I$1,FALSE)</f>
        <v>0.56000000000000005</v>
      </c>
      <c r="J698">
        <f>VLOOKUP($A698,'UES Measure List Oct 2026'!$A$3:$AR$2210,J$1,FALSE)</f>
        <v>1.719054463412131</v>
      </c>
      <c r="K698">
        <f>VLOOKUP($A698,'UES Measure List Oct 2026'!$A$3:$AR$2210,K$1,FALSE)</f>
        <v>45</v>
      </c>
      <c r="L698" t="s">
        <v>5003</v>
      </c>
      <c r="M698">
        <f>INDEX('Results 2016$'!$B$3:$AT$352,MATCH(L698,'Results 2016$'!$A$3:$A$352,0),MATCH(K698,'Results 2016$'!$B$2:$AT$2,0))</f>
        <v>1.2014044061151463</v>
      </c>
    </row>
    <row r="699" spans="1:13" x14ac:dyDescent="0.25">
      <c r="A699" s="13" t="s">
        <v>2665</v>
      </c>
      <c r="B699" t="str">
        <f>VLOOKUP($A699,'UES Measure List Oct 2026'!$A$3:$AR$2210,B$1,FALSE)</f>
        <v>Heating Zone 3</v>
      </c>
      <c r="C699" t="str">
        <f>VLOOKUP($A699,'UES Measure List Oct 2026'!$A$3:$AR$2210,C$1,FALSE)</f>
        <v>All Cooling Zones</v>
      </c>
      <c r="D699" t="str">
        <f>VLOOKUP($A699,'UES Measure List Oct 2026'!$A$3:$AR$2210,D$1,FALSE)</f>
        <v>Residential</v>
      </c>
      <c r="E699" t="str">
        <f>VLOOKUP($A699,'UES Measure List Oct 2026'!$A$3:$AR$2210,E$1,FALSE)</f>
        <v>HVAC</v>
      </c>
      <c r="F699" t="str">
        <f>VLOOKUP($A699,'UES Measure List Oct 2026'!$A$3:$AR$2210,F$1,FALSE)</f>
        <v>Envelope</v>
      </c>
      <c r="G699" t="str">
        <f>VLOOKUP($A699,'UES Measure List Oct 2026'!$A$3:$AR$2210,G$1,FALSE)</f>
        <v>Insulation</v>
      </c>
      <c r="H699">
        <f>VLOOKUP($A699,'UES Measure List Oct 2026'!$A$3:$AR$2210,H$1,FALSE)</f>
        <v>3.6431561340512211</v>
      </c>
      <c r="I699">
        <f>VLOOKUP($A699,'UES Measure List Oct 2026'!$A$3:$AR$2210,I$1,FALSE)</f>
        <v>4.0716308804620542</v>
      </c>
      <c r="J699">
        <f>VLOOKUP($A699,'UES Measure List Oct 2026'!$A$3:$AR$2210,J$1,FALSE)</f>
        <v>2.5698705321851967</v>
      </c>
      <c r="K699">
        <f>VLOOKUP($A699,'UES Measure List Oct 2026'!$A$3:$AR$2210,K$1,FALSE)</f>
        <v>45</v>
      </c>
      <c r="L699" t="s">
        <v>5003</v>
      </c>
      <c r="M699">
        <f>INDEX('Results 2016$'!$B$3:$AT$352,MATCH(L699,'Results 2016$'!$A$3:$A$352,0),MATCH(K699,'Results 2016$'!$B$2:$AT$2,0))</f>
        <v>1.2014044061151463</v>
      </c>
    </row>
    <row r="700" spans="1:13" x14ac:dyDescent="0.25">
      <c r="A700" s="13" t="s">
        <v>2666</v>
      </c>
      <c r="B700" t="str">
        <f>VLOOKUP($A700,'UES Measure List Oct 2026'!$A$3:$AR$2210,B$1,FALSE)</f>
        <v>Heating Zone 1</v>
      </c>
      <c r="C700" t="str">
        <f>VLOOKUP($A700,'UES Measure List Oct 2026'!$A$3:$AR$2210,C$1,FALSE)</f>
        <v>All Cooling Zones</v>
      </c>
      <c r="D700" t="str">
        <f>VLOOKUP($A700,'UES Measure List Oct 2026'!$A$3:$AR$2210,D$1,FALSE)</f>
        <v>Residential</v>
      </c>
      <c r="E700" t="str">
        <f>VLOOKUP($A700,'UES Measure List Oct 2026'!$A$3:$AR$2210,E$1,FALSE)</f>
        <v>HVAC</v>
      </c>
      <c r="F700" t="str">
        <f>VLOOKUP($A700,'UES Measure List Oct 2026'!$A$3:$AR$2210,F$1,FALSE)</f>
        <v>Envelope</v>
      </c>
      <c r="G700" t="str">
        <f>VLOOKUP($A700,'UES Measure List Oct 2026'!$A$3:$AR$2210,G$1,FALSE)</f>
        <v>Windows</v>
      </c>
      <c r="H700">
        <f>VLOOKUP($A700,'UES Measure List Oct 2026'!$A$3:$AR$2210,H$1,FALSE)</f>
        <v>23.87</v>
      </c>
      <c r="I700">
        <f>VLOOKUP($A700,'UES Measure List Oct 2026'!$A$3:$AR$2210,I$1,FALSE)</f>
        <v>26.62</v>
      </c>
      <c r="J700">
        <f>VLOOKUP($A700,'UES Measure List Oct 2026'!$A$3:$AR$2210,J$1,FALSE)</f>
        <v>31.803566470010896</v>
      </c>
      <c r="K700">
        <f>VLOOKUP($A700,'UES Measure List Oct 2026'!$A$3:$AR$2210,K$1,FALSE)</f>
        <v>45</v>
      </c>
      <c r="L700" t="s">
        <v>5001</v>
      </c>
      <c r="M700">
        <f>INDEX('Results 2016$'!$B$3:$AT$352,MATCH(L700,'Results 2016$'!$A$3:$A$352,0),MATCH(K700,'Results 2016$'!$B$2:$AT$2,0))</f>
        <v>1.1502863736732485</v>
      </c>
    </row>
    <row r="701" spans="1:13" x14ac:dyDescent="0.25">
      <c r="A701" s="13" t="s">
        <v>2668</v>
      </c>
      <c r="B701" t="str">
        <f>VLOOKUP($A701,'UES Measure List Oct 2026'!$A$3:$AR$2210,B$1,FALSE)</f>
        <v>Heating Zone 2</v>
      </c>
      <c r="C701" t="str">
        <f>VLOOKUP($A701,'UES Measure List Oct 2026'!$A$3:$AR$2210,C$1,FALSE)</f>
        <v>All Cooling Zones</v>
      </c>
      <c r="D701" t="str">
        <f>VLOOKUP($A701,'UES Measure List Oct 2026'!$A$3:$AR$2210,D$1,FALSE)</f>
        <v>Residential</v>
      </c>
      <c r="E701" t="str">
        <f>VLOOKUP($A701,'UES Measure List Oct 2026'!$A$3:$AR$2210,E$1,FALSE)</f>
        <v>HVAC</v>
      </c>
      <c r="F701" t="str">
        <f>VLOOKUP($A701,'UES Measure List Oct 2026'!$A$3:$AR$2210,F$1,FALSE)</f>
        <v>Envelope</v>
      </c>
      <c r="G701" t="str">
        <f>VLOOKUP($A701,'UES Measure List Oct 2026'!$A$3:$AR$2210,G$1,FALSE)</f>
        <v>Windows</v>
      </c>
      <c r="H701">
        <f>VLOOKUP($A701,'UES Measure List Oct 2026'!$A$3:$AR$2210,H$1,FALSE)</f>
        <v>31.57</v>
      </c>
      <c r="I701">
        <f>VLOOKUP($A701,'UES Measure List Oct 2026'!$A$3:$AR$2210,I$1,FALSE)</f>
        <v>35.21</v>
      </c>
      <c r="J701">
        <f>VLOOKUP($A701,'UES Measure List Oct 2026'!$A$3:$AR$2210,J$1,FALSE)</f>
        <v>31.803566470010896</v>
      </c>
      <c r="K701">
        <f>VLOOKUP($A701,'UES Measure List Oct 2026'!$A$3:$AR$2210,K$1,FALSE)</f>
        <v>45</v>
      </c>
      <c r="L701" t="s">
        <v>5002</v>
      </c>
      <c r="M701">
        <f>INDEX('Results 2016$'!$B$3:$AT$352,MATCH(L701,'Results 2016$'!$A$3:$A$352,0),MATCH(K701,'Results 2016$'!$B$2:$AT$2,0))</f>
        <v>1.2029506301231594</v>
      </c>
    </row>
    <row r="702" spans="1:13" x14ac:dyDescent="0.25">
      <c r="A702" s="13" t="s">
        <v>2669</v>
      </c>
      <c r="B702" t="str">
        <f>VLOOKUP($A702,'UES Measure List Oct 2026'!$A$3:$AR$2210,B$1,FALSE)</f>
        <v>Heating Zone 3</v>
      </c>
      <c r="C702" t="str">
        <f>VLOOKUP($A702,'UES Measure List Oct 2026'!$A$3:$AR$2210,C$1,FALSE)</f>
        <v>All Cooling Zones</v>
      </c>
      <c r="D702" t="str">
        <f>VLOOKUP($A702,'UES Measure List Oct 2026'!$A$3:$AR$2210,D$1,FALSE)</f>
        <v>Residential</v>
      </c>
      <c r="E702" t="str">
        <f>VLOOKUP($A702,'UES Measure List Oct 2026'!$A$3:$AR$2210,E$1,FALSE)</f>
        <v>HVAC</v>
      </c>
      <c r="F702" t="str">
        <f>VLOOKUP($A702,'UES Measure List Oct 2026'!$A$3:$AR$2210,F$1,FALSE)</f>
        <v>Envelope</v>
      </c>
      <c r="G702" t="str">
        <f>VLOOKUP($A702,'UES Measure List Oct 2026'!$A$3:$AR$2210,G$1,FALSE)</f>
        <v>Windows</v>
      </c>
      <c r="H702">
        <f>VLOOKUP($A702,'UES Measure List Oct 2026'!$A$3:$AR$2210,H$1,FALSE)</f>
        <v>37.979999999999997</v>
      </c>
      <c r="I702">
        <f>VLOOKUP($A702,'UES Measure List Oct 2026'!$A$3:$AR$2210,I$1,FALSE)</f>
        <v>42.36</v>
      </c>
      <c r="J702">
        <f>VLOOKUP($A702,'UES Measure List Oct 2026'!$A$3:$AR$2210,J$1,FALSE)</f>
        <v>31.803566470010896</v>
      </c>
      <c r="K702">
        <f>VLOOKUP($A702,'UES Measure List Oct 2026'!$A$3:$AR$2210,K$1,FALSE)</f>
        <v>45</v>
      </c>
      <c r="L702" t="s">
        <v>5003</v>
      </c>
      <c r="M702">
        <f>INDEX('Results 2016$'!$B$3:$AT$352,MATCH(L702,'Results 2016$'!$A$3:$A$352,0),MATCH(K702,'Results 2016$'!$B$2:$AT$2,0))</f>
        <v>1.2014044061151463</v>
      </c>
    </row>
    <row r="703" spans="1:13" x14ac:dyDescent="0.25">
      <c r="A703" s="13" t="s">
        <v>2670</v>
      </c>
      <c r="B703" t="str">
        <f>VLOOKUP($A703,'UES Measure List Oct 2026'!$A$3:$AR$2210,B$1,FALSE)</f>
        <v>Heating Zone 1</v>
      </c>
      <c r="C703" t="str">
        <f>VLOOKUP($A703,'UES Measure List Oct 2026'!$A$3:$AR$2210,C$1,FALSE)</f>
        <v>All Cooling Zones</v>
      </c>
      <c r="D703" t="str">
        <f>VLOOKUP($A703,'UES Measure List Oct 2026'!$A$3:$AR$2210,D$1,FALSE)</f>
        <v>Residential</v>
      </c>
      <c r="E703" t="str">
        <f>VLOOKUP($A703,'UES Measure List Oct 2026'!$A$3:$AR$2210,E$1,FALSE)</f>
        <v>HVAC</v>
      </c>
      <c r="F703" t="str">
        <f>VLOOKUP($A703,'UES Measure List Oct 2026'!$A$3:$AR$2210,F$1,FALSE)</f>
        <v>Envelope</v>
      </c>
      <c r="G703" t="str">
        <f>VLOOKUP($A703,'UES Measure List Oct 2026'!$A$3:$AR$2210,G$1,FALSE)</f>
        <v>Windows</v>
      </c>
      <c r="H703">
        <f>VLOOKUP($A703,'UES Measure List Oct 2026'!$A$3:$AR$2210,H$1,FALSE)</f>
        <v>12.86</v>
      </c>
      <c r="I703">
        <f>VLOOKUP($A703,'UES Measure List Oct 2026'!$A$3:$AR$2210,I$1,FALSE)</f>
        <v>14.34</v>
      </c>
      <c r="J703">
        <f>VLOOKUP($A703,'UES Measure List Oct 2026'!$A$3:$AR$2210,J$1,FALSE)</f>
        <v>31.803566470010896</v>
      </c>
      <c r="K703">
        <f>VLOOKUP($A703,'UES Measure List Oct 2026'!$A$3:$AR$2210,K$1,FALSE)</f>
        <v>45</v>
      </c>
      <c r="L703" t="s">
        <v>5001</v>
      </c>
      <c r="M703">
        <f>INDEX('Results 2016$'!$B$3:$AT$352,MATCH(L703,'Results 2016$'!$A$3:$A$352,0),MATCH(K703,'Results 2016$'!$B$2:$AT$2,0))</f>
        <v>1.1502863736732485</v>
      </c>
    </row>
    <row r="704" spans="1:13" x14ac:dyDescent="0.25">
      <c r="A704" s="13" t="s">
        <v>2672</v>
      </c>
      <c r="B704" t="str">
        <f>VLOOKUP($A704,'UES Measure List Oct 2026'!$A$3:$AR$2210,B$1,FALSE)</f>
        <v>Heating Zone 2</v>
      </c>
      <c r="C704" t="str">
        <f>VLOOKUP($A704,'UES Measure List Oct 2026'!$A$3:$AR$2210,C$1,FALSE)</f>
        <v>All Cooling Zones</v>
      </c>
      <c r="D704" t="str">
        <f>VLOOKUP($A704,'UES Measure List Oct 2026'!$A$3:$AR$2210,D$1,FALSE)</f>
        <v>Residential</v>
      </c>
      <c r="E704" t="str">
        <f>VLOOKUP($A704,'UES Measure List Oct 2026'!$A$3:$AR$2210,E$1,FALSE)</f>
        <v>HVAC</v>
      </c>
      <c r="F704" t="str">
        <f>VLOOKUP($A704,'UES Measure List Oct 2026'!$A$3:$AR$2210,F$1,FALSE)</f>
        <v>Envelope</v>
      </c>
      <c r="G704" t="str">
        <f>VLOOKUP($A704,'UES Measure List Oct 2026'!$A$3:$AR$2210,G$1,FALSE)</f>
        <v>Windows</v>
      </c>
      <c r="H704">
        <f>VLOOKUP($A704,'UES Measure List Oct 2026'!$A$3:$AR$2210,H$1,FALSE)</f>
        <v>17.309999999999999</v>
      </c>
      <c r="I704">
        <f>VLOOKUP($A704,'UES Measure List Oct 2026'!$A$3:$AR$2210,I$1,FALSE)</f>
        <v>19.309999999999999</v>
      </c>
      <c r="J704">
        <f>VLOOKUP($A704,'UES Measure List Oct 2026'!$A$3:$AR$2210,J$1,FALSE)</f>
        <v>31.803566470010896</v>
      </c>
      <c r="K704">
        <f>VLOOKUP($A704,'UES Measure List Oct 2026'!$A$3:$AR$2210,K$1,FALSE)</f>
        <v>45</v>
      </c>
      <c r="L704" t="s">
        <v>5002</v>
      </c>
      <c r="M704">
        <f>INDEX('Results 2016$'!$B$3:$AT$352,MATCH(L704,'Results 2016$'!$A$3:$A$352,0),MATCH(K704,'Results 2016$'!$B$2:$AT$2,0))</f>
        <v>1.2029506301231594</v>
      </c>
    </row>
    <row r="705" spans="1:13" x14ac:dyDescent="0.25">
      <c r="A705" s="13" t="s">
        <v>2673</v>
      </c>
      <c r="B705" t="str">
        <f>VLOOKUP($A705,'UES Measure List Oct 2026'!$A$3:$AR$2210,B$1,FALSE)</f>
        <v>Heating Zone 3</v>
      </c>
      <c r="C705" t="str">
        <f>VLOOKUP($A705,'UES Measure List Oct 2026'!$A$3:$AR$2210,C$1,FALSE)</f>
        <v>All Cooling Zones</v>
      </c>
      <c r="D705" t="str">
        <f>VLOOKUP($A705,'UES Measure List Oct 2026'!$A$3:$AR$2210,D$1,FALSE)</f>
        <v>Residential</v>
      </c>
      <c r="E705" t="str">
        <f>VLOOKUP($A705,'UES Measure List Oct 2026'!$A$3:$AR$2210,E$1,FALSE)</f>
        <v>HVAC</v>
      </c>
      <c r="F705" t="str">
        <f>VLOOKUP($A705,'UES Measure List Oct 2026'!$A$3:$AR$2210,F$1,FALSE)</f>
        <v>Envelope</v>
      </c>
      <c r="G705" t="str">
        <f>VLOOKUP($A705,'UES Measure List Oct 2026'!$A$3:$AR$2210,G$1,FALSE)</f>
        <v>Windows</v>
      </c>
      <c r="H705">
        <f>VLOOKUP($A705,'UES Measure List Oct 2026'!$A$3:$AR$2210,H$1,FALSE)</f>
        <v>21.21</v>
      </c>
      <c r="I705">
        <f>VLOOKUP($A705,'UES Measure List Oct 2026'!$A$3:$AR$2210,I$1,FALSE)</f>
        <v>23.66</v>
      </c>
      <c r="J705">
        <f>VLOOKUP($A705,'UES Measure List Oct 2026'!$A$3:$AR$2210,J$1,FALSE)</f>
        <v>31.803566470010896</v>
      </c>
      <c r="K705">
        <f>VLOOKUP($A705,'UES Measure List Oct 2026'!$A$3:$AR$2210,K$1,FALSE)</f>
        <v>45</v>
      </c>
      <c r="L705" t="s">
        <v>5003</v>
      </c>
      <c r="M705">
        <f>INDEX('Results 2016$'!$B$3:$AT$352,MATCH(L705,'Results 2016$'!$A$3:$A$352,0),MATCH(K705,'Results 2016$'!$B$2:$AT$2,0))</f>
        <v>1.2014044061151463</v>
      </c>
    </row>
    <row r="706" spans="1:13" x14ac:dyDescent="0.25">
      <c r="A706" s="13" t="s">
        <v>2674</v>
      </c>
      <c r="B706" t="str">
        <f>VLOOKUP($A706,'UES Measure List Oct 2026'!$A$3:$AR$2210,B$1,FALSE)</f>
        <v>Heating Zone 1</v>
      </c>
      <c r="C706" t="str">
        <f>VLOOKUP($A706,'UES Measure List Oct 2026'!$A$3:$AR$2210,C$1,FALSE)</f>
        <v>All Cooling Zones</v>
      </c>
      <c r="D706" t="str">
        <f>VLOOKUP($A706,'UES Measure List Oct 2026'!$A$3:$AR$2210,D$1,FALSE)</f>
        <v>Residential</v>
      </c>
      <c r="E706" t="str">
        <f>VLOOKUP($A706,'UES Measure List Oct 2026'!$A$3:$AR$2210,E$1,FALSE)</f>
        <v>HVAC</v>
      </c>
      <c r="F706" t="str">
        <f>VLOOKUP($A706,'UES Measure List Oct 2026'!$A$3:$AR$2210,F$1,FALSE)</f>
        <v>Envelope</v>
      </c>
      <c r="G706" t="str">
        <f>VLOOKUP($A706,'UES Measure List Oct 2026'!$A$3:$AR$2210,G$1,FALSE)</f>
        <v>Windows</v>
      </c>
      <c r="H706">
        <f>VLOOKUP($A706,'UES Measure List Oct 2026'!$A$3:$AR$2210,H$1,FALSE)</f>
        <v>17.713639059605402</v>
      </c>
      <c r="I706">
        <f>VLOOKUP($A706,'UES Measure List Oct 2026'!$A$3:$AR$2210,I$1,FALSE)</f>
        <v>19.684873603175095</v>
      </c>
      <c r="J706">
        <f>VLOOKUP($A706,'UES Measure List Oct 2026'!$A$3:$AR$2210,J$1,FALSE)</f>
        <v>31.210707940122539</v>
      </c>
      <c r="K706">
        <f>VLOOKUP($A706,'UES Measure List Oct 2026'!$A$3:$AR$2210,K$1,FALSE)</f>
        <v>25</v>
      </c>
      <c r="L706" t="s">
        <v>5001</v>
      </c>
      <c r="M706">
        <f>INDEX('Results 2016$'!$B$3:$AT$352,MATCH(L706,'Results 2016$'!$A$3:$A$352,0),MATCH(K706,'Results 2016$'!$B$2:$AT$2,0))</f>
        <v>0.92534481278794645</v>
      </c>
    </row>
    <row r="707" spans="1:13" x14ac:dyDescent="0.25">
      <c r="A707" s="13" t="s">
        <v>2676</v>
      </c>
      <c r="B707" t="str">
        <f>VLOOKUP($A707,'UES Measure List Oct 2026'!$A$3:$AR$2210,B$1,FALSE)</f>
        <v>Heating Zone 2</v>
      </c>
      <c r="C707" t="str">
        <f>VLOOKUP($A707,'UES Measure List Oct 2026'!$A$3:$AR$2210,C$1,FALSE)</f>
        <v>All Cooling Zones</v>
      </c>
      <c r="D707" t="str">
        <f>VLOOKUP($A707,'UES Measure List Oct 2026'!$A$3:$AR$2210,D$1,FALSE)</f>
        <v>Residential</v>
      </c>
      <c r="E707" t="str">
        <f>VLOOKUP($A707,'UES Measure List Oct 2026'!$A$3:$AR$2210,E$1,FALSE)</f>
        <v>HVAC</v>
      </c>
      <c r="F707" t="str">
        <f>VLOOKUP($A707,'UES Measure List Oct 2026'!$A$3:$AR$2210,F$1,FALSE)</f>
        <v>Envelope</v>
      </c>
      <c r="G707" t="str">
        <f>VLOOKUP($A707,'UES Measure List Oct 2026'!$A$3:$AR$2210,G$1,FALSE)</f>
        <v>Windows</v>
      </c>
      <c r="H707">
        <f>VLOOKUP($A707,'UES Measure List Oct 2026'!$A$3:$AR$2210,H$1,FALSE)</f>
        <v>21.11886534046819</v>
      </c>
      <c r="I707">
        <f>VLOOKUP($A707,'UES Measure List Oct 2026'!$A$3:$AR$2210,I$1,FALSE)</f>
        <v>23.453507247480939</v>
      </c>
      <c r="J707">
        <f>VLOOKUP($A707,'UES Measure List Oct 2026'!$A$3:$AR$2210,J$1,FALSE)</f>
        <v>31.210707940122539</v>
      </c>
      <c r="K707">
        <f>VLOOKUP($A707,'UES Measure List Oct 2026'!$A$3:$AR$2210,K$1,FALSE)</f>
        <v>25</v>
      </c>
      <c r="L707" t="s">
        <v>5002</v>
      </c>
      <c r="M707">
        <f>INDEX('Results 2016$'!$B$3:$AT$352,MATCH(L707,'Results 2016$'!$A$3:$A$352,0),MATCH(K707,'Results 2016$'!$B$2:$AT$2,0))</f>
        <v>0.96451050343920852</v>
      </c>
    </row>
    <row r="708" spans="1:13" x14ac:dyDescent="0.25">
      <c r="A708" s="13" t="s">
        <v>2677</v>
      </c>
      <c r="B708" t="str">
        <f>VLOOKUP($A708,'UES Measure List Oct 2026'!$A$3:$AR$2210,B$1,FALSE)</f>
        <v>Heating Zone 3</v>
      </c>
      <c r="C708" t="str">
        <f>VLOOKUP($A708,'UES Measure List Oct 2026'!$A$3:$AR$2210,C$1,FALSE)</f>
        <v>All Cooling Zones</v>
      </c>
      <c r="D708" t="str">
        <f>VLOOKUP($A708,'UES Measure List Oct 2026'!$A$3:$AR$2210,D$1,FALSE)</f>
        <v>Residential</v>
      </c>
      <c r="E708" t="str">
        <f>VLOOKUP($A708,'UES Measure List Oct 2026'!$A$3:$AR$2210,E$1,FALSE)</f>
        <v>HVAC</v>
      </c>
      <c r="F708" t="str">
        <f>VLOOKUP($A708,'UES Measure List Oct 2026'!$A$3:$AR$2210,F$1,FALSE)</f>
        <v>Envelope</v>
      </c>
      <c r="G708" t="str">
        <f>VLOOKUP($A708,'UES Measure List Oct 2026'!$A$3:$AR$2210,G$1,FALSE)</f>
        <v>Windows</v>
      </c>
      <c r="H708">
        <f>VLOOKUP($A708,'UES Measure List Oct 2026'!$A$3:$AR$2210,H$1,FALSE)</f>
        <v>21.11886534046819</v>
      </c>
      <c r="I708">
        <f>VLOOKUP($A708,'UES Measure List Oct 2026'!$A$3:$AR$2210,I$1,FALSE)</f>
        <v>23.453507247480939</v>
      </c>
      <c r="J708">
        <f>VLOOKUP($A708,'UES Measure List Oct 2026'!$A$3:$AR$2210,J$1,FALSE)</f>
        <v>31.210707940122539</v>
      </c>
      <c r="K708">
        <f>VLOOKUP($A708,'UES Measure List Oct 2026'!$A$3:$AR$2210,K$1,FALSE)</f>
        <v>25</v>
      </c>
      <c r="L708" t="s">
        <v>5003</v>
      </c>
      <c r="M708">
        <f>INDEX('Results 2016$'!$B$3:$AT$352,MATCH(L708,'Results 2016$'!$A$3:$A$352,0),MATCH(K708,'Results 2016$'!$B$2:$AT$2,0))</f>
        <v>0.96268034139191916</v>
      </c>
    </row>
    <row r="709" spans="1:13" x14ac:dyDescent="0.25">
      <c r="A709" s="13" t="s">
        <v>2678</v>
      </c>
      <c r="B709" t="str">
        <f>VLOOKUP($A709,'UES Measure List Oct 2026'!$A$3:$AR$2210,B$1,FALSE)</f>
        <v>Heating Zone 1</v>
      </c>
      <c r="C709" t="str">
        <f>VLOOKUP($A709,'UES Measure List Oct 2026'!$A$3:$AR$2210,C$1,FALSE)</f>
        <v>All Cooling Zones</v>
      </c>
      <c r="D709" t="str">
        <f>VLOOKUP($A709,'UES Measure List Oct 2026'!$A$3:$AR$2210,D$1,FALSE)</f>
        <v>Residential</v>
      </c>
      <c r="E709" t="str">
        <f>VLOOKUP($A709,'UES Measure List Oct 2026'!$A$3:$AR$2210,E$1,FALSE)</f>
        <v>HVAC</v>
      </c>
      <c r="F709" t="str">
        <f>VLOOKUP($A709,'UES Measure List Oct 2026'!$A$3:$AR$2210,F$1,FALSE)</f>
        <v>Envelope</v>
      </c>
      <c r="G709" t="str">
        <f>VLOOKUP($A709,'UES Measure List Oct 2026'!$A$3:$AR$2210,G$1,FALSE)</f>
        <v>Windows</v>
      </c>
      <c r="H709">
        <f>VLOOKUP($A709,'UES Measure List Oct 2026'!$A$3:$AR$2210,H$1,FALSE)</f>
        <v>7.897262177937038</v>
      </c>
      <c r="I709">
        <f>VLOOKUP($A709,'UES Measure List Oct 2026'!$A$3:$AR$2210,I$1,FALSE)</f>
        <v>8.7760966146325501</v>
      </c>
      <c r="J709">
        <f>VLOOKUP($A709,'UES Measure List Oct 2026'!$A$3:$AR$2210,J$1,FALSE)</f>
        <v>31.210707940122539</v>
      </c>
      <c r="K709">
        <f>VLOOKUP($A709,'UES Measure List Oct 2026'!$A$3:$AR$2210,K$1,FALSE)</f>
        <v>25</v>
      </c>
      <c r="L709" t="s">
        <v>5001</v>
      </c>
      <c r="M709">
        <f>INDEX('Results 2016$'!$B$3:$AT$352,MATCH(L709,'Results 2016$'!$A$3:$A$352,0),MATCH(K709,'Results 2016$'!$B$2:$AT$2,0))</f>
        <v>0.92534481278794645</v>
      </c>
    </row>
    <row r="710" spans="1:13" x14ac:dyDescent="0.25">
      <c r="A710" s="13" t="s">
        <v>2680</v>
      </c>
      <c r="B710" t="str">
        <f>VLOOKUP($A710,'UES Measure List Oct 2026'!$A$3:$AR$2210,B$1,FALSE)</f>
        <v>Heating Zone 2</v>
      </c>
      <c r="C710" t="str">
        <f>VLOOKUP($A710,'UES Measure List Oct 2026'!$A$3:$AR$2210,C$1,FALSE)</f>
        <v>All Cooling Zones</v>
      </c>
      <c r="D710" t="str">
        <f>VLOOKUP($A710,'UES Measure List Oct 2026'!$A$3:$AR$2210,D$1,FALSE)</f>
        <v>Residential</v>
      </c>
      <c r="E710" t="str">
        <f>VLOOKUP($A710,'UES Measure List Oct 2026'!$A$3:$AR$2210,E$1,FALSE)</f>
        <v>HVAC</v>
      </c>
      <c r="F710" t="str">
        <f>VLOOKUP($A710,'UES Measure List Oct 2026'!$A$3:$AR$2210,F$1,FALSE)</f>
        <v>Envelope</v>
      </c>
      <c r="G710" t="str">
        <f>VLOOKUP($A710,'UES Measure List Oct 2026'!$A$3:$AR$2210,G$1,FALSE)</f>
        <v>Windows</v>
      </c>
      <c r="H710">
        <f>VLOOKUP($A710,'UES Measure List Oct 2026'!$A$3:$AR$2210,H$1,FALSE)</f>
        <v>10.49556590553113</v>
      </c>
      <c r="I710">
        <f>VLOOKUP($A710,'UES Measure List Oct 2026'!$A$3:$AR$2210,I$1,FALSE)</f>
        <v>11.655826535344113</v>
      </c>
      <c r="J710">
        <f>VLOOKUP($A710,'UES Measure List Oct 2026'!$A$3:$AR$2210,J$1,FALSE)</f>
        <v>31.210707940122539</v>
      </c>
      <c r="K710">
        <f>VLOOKUP($A710,'UES Measure List Oct 2026'!$A$3:$AR$2210,K$1,FALSE)</f>
        <v>25</v>
      </c>
      <c r="L710" t="s">
        <v>5002</v>
      </c>
      <c r="M710">
        <f>INDEX('Results 2016$'!$B$3:$AT$352,MATCH(L710,'Results 2016$'!$A$3:$A$352,0),MATCH(K710,'Results 2016$'!$B$2:$AT$2,0))</f>
        <v>0.96451050343920852</v>
      </c>
    </row>
    <row r="711" spans="1:13" x14ac:dyDescent="0.25">
      <c r="A711" s="13" t="s">
        <v>2681</v>
      </c>
      <c r="B711" t="str">
        <f>VLOOKUP($A711,'UES Measure List Oct 2026'!$A$3:$AR$2210,B$1,FALSE)</f>
        <v>Heating Zone 3</v>
      </c>
      <c r="C711" t="str">
        <f>VLOOKUP($A711,'UES Measure List Oct 2026'!$A$3:$AR$2210,C$1,FALSE)</f>
        <v>All Cooling Zones</v>
      </c>
      <c r="D711" t="str">
        <f>VLOOKUP($A711,'UES Measure List Oct 2026'!$A$3:$AR$2210,D$1,FALSE)</f>
        <v>Residential</v>
      </c>
      <c r="E711" t="str">
        <f>VLOOKUP($A711,'UES Measure List Oct 2026'!$A$3:$AR$2210,E$1,FALSE)</f>
        <v>HVAC</v>
      </c>
      <c r="F711" t="str">
        <f>VLOOKUP($A711,'UES Measure List Oct 2026'!$A$3:$AR$2210,F$1,FALSE)</f>
        <v>Envelope</v>
      </c>
      <c r="G711" t="str">
        <f>VLOOKUP($A711,'UES Measure List Oct 2026'!$A$3:$AR$2210,G$1,FALSE)</f>
        <v>Windows</v>
      </c>
      <c r="H711">
        <f>VLOOKUP($A711,'UES Measure List Oct 2026'!$A$3:$AR$2210,H$1,FALSE)</f>
        <v>10.49556590553113</v>
      </c>
      <c r="I711">
        <f>VLOOKUP($A711,'UES Measure List Oct 2026'!$A$3:$AR$2210,I$1,FALSE)</f>
        <v>11.655826535344113</v>
      </c>
      <c r="J711">
        <f>VLOOKUP($A711,'UES Measure List Oct 2026'!$A$3:$AR$2210,J$1,FALSE)</f>
        <v>31.210707940122539</v>
      </c>
      <c r="K711">
        <f>VLOOKUP($A711,'UES Measure List Oct 2026'!$A$3:$AR$2210,K$1,FALSE)</f>
        <v>25</v>
      </c>
      <c r="L711" t="s">
        <v>5003</v>
      </c>
      <c r="M711">
        <f>INDEX('Results 2016$'!$B$3:$AT$352,MATCH(L711,'Results 2016$'!$A$3:$A$352,0),MATCH(K711,'Results 2016$'!$B$2:$AT$2,0))</f>
        <v>0.96268034139191916</v>
      </c>
    </row>
    <row r="712" spans="1:13" x14ac:dyDescent="0.25">
      <c r="A712" s="13" t="s">
        <v>2682</v>
      </c>
      <c r="B712" t="str">
        <f>VLOOKUP($A712,'UES Measure List Oct 2026'!$A$3:$AR$2210,B$1,FALSE)</f>
        <v>Heating Zone 1</v>
      </c>
      <c r="C712" t="str">
        <f>VLOOKUP($A712,'UES Measure List Oct 2026'!$A$3:$AR$2210,C$1,FALSE)</f>
        <v>All Cooling Zones</v>
      </c>
      <c r="D712" t="str">
        <f>VLOOKUP($A712,'UES Measure List Oct 2026'!$A$3:$AR$2210,D$1,FALSE)</f>
        <v>Residential</v>
      </c>
      <c r="E712" t="str">
        <f>VLOOKUP($A712,'UES Measure List Oct 2026'!$A$3:$AR$2210,E$1,FALSE)</f>
        <v>HVAC</v>
      </c>
      <c r="F712" t="str">
        <f>VLOOKUP($A712,'UES Measure List Oct 2026'!$A$3:$AR$2210,F$1,FALSE)</f>
        <v>Envelope</v>
      </c>
      <c r="G712" t="str">
        <f>VLOOKUP($A712,'UES Measure List Oct 2026'!$A$3:$AR$2210,G$1,FALSE)</f>
        <v>Air Sealing</v>
      </c>
      <c r="H712">
        <f>VLOOKUP($A712,'UES Measure List Oct 2026'!$A$3:$AR$2210,H$1,FALSE)</f>
        <v>0.33676173877781806</v>
      </c>
      <c r="I712">
        <f>VLOOKUP($A712,'UES Measure List Oct 2026'!$A$3:$AR$2210,I$1,FALSE)</f>
        <v>0.37423774075559668</v>
      </c>
      <c r="J712">
        <f>VLOOKUP($A712,'UES Measure List Oct 2026'!$A$3:$AR$2210,J$1,FALSE)</f>
        <v>0.64</v>
      </c>
      <c r="K712">
        <f>VLOOKUP($A712,'UES Measure List Oct 2026'!$A$3:$AR$2210,K$1,FALSE)</f>
        <v>25</v>
      </c>
      <c r="L712" t="s">
        <v>5001</v>
      </c>
      <c r="M712">
        <f>INDEX('Results 2016$'!$B$3:$AT$352,MATCH(L712,'Results 2016$'!$A$3:$A$352,0),MATCH(K712,'Results 2016$'!$B$2:$AT$2,0))</f>
        <v>0.92534481278794645</v>
      </c>
    </row>
    <row r="713" spans="1:13" x14ac:dyDescent="0.25">
      <c r="A713" s="13" t="s">
        <v>2684</v>
      </c>
      <c r="B713" t="str">
        <f>VLOOKUP($A713,'UES Measure List Oct 2026'!$A$3:$AR$2210,B$1,FALSE)</f>
        <v>Heating Zone 2</v>
      </c>
      <c r="C713" t="str">
        <f>VLOOKUP($A713,'UES Measure List Oct 2026'!$A$3:$AR$2210,C$1,FALSE)</f>
        <v>All Cooling Zones</v>
      </c>
      <c r="D713" t="str">
        <f>VLOOKUP($A713,'UES Measure List Oct 2026'!$A$3:$AR$2210,D$1,FALSE)</f>
        <v>Residential</v>
      </c>
      <c r="E713" t="str">
        <f>VLOOKUP($A713,'UES Measure List Oct 2026'!$A$3:$AR$2210,E$1,FALSE)</f>
        <v>HVAC</v>
      </c>
      <c r="F713" t="str">
        <f>VLOOKUP($A713,'UES Measure List Oct 2026'!$A$3:$AR$2210,F$1,FALSE)</f>
        <v>Envelope</v>
      </c>
      <c r="G713" t="str">
        <f>VLOOKUP($A713,'UES Measure List Oct 2026'!$A$3:$AR$2210,G$1,FALSE)</f>
        <v>Air Sealing</v>
      </c>
      <c r="H713">
        <f>VLOOKUP($A713,'UES Measure List Oct 2026'!$A$3:$AR$2210,H$1,FALSE)</f>
        <v>0.33212425336300377</v>
      </c>
      <c r="I713">
        <f>VLOOKUP($A713,'UES Measure List Oct 2026'!$A$3:$AR$2210,I$1,FALSE)</f>
        <v>0.36883982438143231</v>
      </c>
      <c r="J713">
        <f>VLOOKUP($A713,'UES Measure List Oct 2026'!$A$3:$AR$2210,J$1,FALSE)</f>
        <v>0.64</v>
      </c>
      <c r="K713">
        <f>VLOOKUP($A713,'UES Measure List Oct 2026'!$A$3:$AR$2210,K$1,FALSE)</f>
        <v>25</v>
      </c>
      <c r="L713" t="s">
        <v>5002</v>
      </c>
      <c r="M713">
        <f>INDEX('Results 2016$'!$B$3:$AT$352,MATCH(L713,'Results 2016$'!$A$3:$A$352,0),MATCH(K713,'Results 2016$'!$B$2:$AT$2,0))</f>
        <v>0.96451050343920852</v>
      </c>
    </row>
    <row r="714" spans="1:13" x14ac:dyDescent="0.25">
      <c r="A714" s="13" t="s">
        <v>2685</v>
      </c>
      <c r="B714" t="str">
        <f>VLOOKUP($A714,'UES Measure List Oct 2026'!$A$3:$AR$2210,B$1,FALSE)</f>
        <v>Heating Zone 3</v>
      </c>
      <c r="C714" t="str">
        <f>VLOOKUP($A714,'UES Measure List Oct 2026'!$A$3:$AR$2210,C$1,FALSE)</f>
        <v>All Cooling Zones</v>
      </c>
      <c r="D714" t="str">
        <f>VLOOKUP($A714,'UES Measure List Oct 2026'!$A$3:$AR$2210,D$1,FALSE)</f>
        <v>Residential</v>
      </c>
      <c r="E714" t="str">
        <f>VLOOKUP($A714,'UES Measure List Oct 2026'!$A$3:$AR$2210,E$1,FALSE)</f>
        <v>HVAC</v>
      </c>
      <c r="F714" t="str">
        <f>VLOOKUP($A714,'UES Measure List Oct 2026'!$A$3:$AR$2210,F$1,FALSE)</f>
        <v>Envelope</v>
      </c>
      <c r="G714" t="str">
        <f>VLOOKUP($A714,'UES Measure List Oct 2026'!$A$3:$AR$2210,G$1,FALSE)</f>
        <v>Air Sealing</v>
      </c>
      <c r="H714">
        <f>VLOOKUP($A714,'UES Measure List Oct 2026'!$A$3:$AR$2210,H$1,FALSE)</f>
        <v>0.33212425336300377</v>
      </c>
      <c r="I714">
        <f>VLOOKUP($A714,'UES Measure List Oct 2026'!$A$3:$AR$2210,I$1,FALSE)</f>
        <v>0.36883982438143231</v>
      </c>
      <c r="J714">
        <f>VLOOKUP($A714,'UES Measure List Oct 2026'!$A$3:$AR$2210,J$1,FALSE)</f>
        <v>0.64</v>
      </c>
      <c r="K714">
        <f>VLOOKUP($A714,'UES Measure List Oct 2026'!$A$3:$AR$2210,K$1,FALSE)</f>
        <v>25</v>
      </c>
      <c r="L714" t="s">
        <v>5003</v>
      </c>
      <c r="M714">
        <f>INDEX('Results 2016$'!$B$3:$AT$352,MATCH(L714,'Results 2016$'!$A$3:$A$352,0),MATCH(K714,'Results 2016$'!$B$2:$AT$2,0))</f>
        <v>0.96268034139191916</v>
      </c>
    </row>
    <row r="715" spans="1:13" x14ac:dyDescent="0.25">
      <c r="A715" s="13" t="s">
        <v>2686</v>
      </c>
      <c r="B715" t="str">
        <f>VLOOKUP($A715,'UES Measure List Oct 2026'!$A$3:$AR$2210,B$1,FALSE)</f>
        <v>Heating Zone 1</v>
      </c>
      <c r="C715" t="str">
        <f>VLOOKUP($A715,'UES Measure List Oct 2026'!$A$3:$AR$2210,C$1,FALSE)</f>
        <v>All Cooling Zones</v>
      </c>
      <c r="D715" t="str">
        <f>VLOOKUP($A715,'UES Measure List Oct 2026'!$A$3:$AR$2210,D$1,FALSE)</f>
        <v>Residential</v>
      </c>
      <c r="E715" t="str">
        <f>VLOOKUP($A715,'UES Measure List Oct 2026'!$A$3:$AR$2210,E$1,FALSE)</f>
        <v>HVAC</v>
      </c>
      <c r="F715" t="str">
        <f>VLOOKUP($A715,'UES Measure List Oct 2026'!$A$3:$AR$2210,F$1,FALSE)</f>
        <v>Envelope</v>
      </c>
      <c r="G715" t="str">
        <f>VLOOKUP($A715,'UES Measure List Oct 2026'!$A$3:$AR$2210,G$1,FALSE)</f>
        <v>Insulation</v>
      </c>
      <c r="H715">
        <f>VLOOKUP($A715,'UES Measure List Oct 2026'!$A$3:$AR$2210,H$1,FALSE)</f>
        <v>0.95240300975695225</v>
      </c>
      <c r="I715">
        <f>VLOOKUP($A715,'UES Measure List Oct 2026'!$A$3:$AR$2210,I$1,FALSE)</f>
        <v>1.0622244365599152</v>
      </c>
      <c r="J715">
        <f>VLOOKUP($A715,'UES Measure List Oct 2026'!$A$3:$AR$2210,J$1,FALSE)</f>
        <v>1.7146701347095454</v>
      </c>
      <c r="K715">
        <f>VLOOKUP($A715,'UES Measure List Oct 2026'!$A$3:$AR$2210,K$1,FALSE)</f>
        <v>45</v>
      </c>
      <c r="L715" t="s">
        <v>5001</v>
      </c>
      <c r="M715">
        <f>INDEX('Results 2016$'!$B$3:$AT$352,MATCH(L715,'Results 2016$'!$A$3:$A$352,0),MATCH(K715,'Results 2016$'!$B$2:$AT$2,0))</f>
        <v>1.1502863736732485</v>
      </c>
    </row>
    <row r="716" spans="1:13" x14ac:dyDescent="0.25">
      <c r="A716" s="13" t="s">
        <v>2688</v>
      </c>
      <c r="B716" t="str">
        <f>VLOOKUP($A716,'UES Measure List Oct 2026'!$A$3:$AR$2210,B$1,FALSE)</f>
        <v>Heating Zone 2</v>
      </c>
      <c r="C716" t="str">
        <f>VLOOKUP($A716,'UES Measure List Oct 2026'!$A$3:$AR$2210,C$1,FALSE)</f>
        <v>All Cooling Zones</v>
      </c>
      <c r="D716" t="str">
        <f>VLOOKUP($A716,'UES Measure List Oct 2026'!$A$3:$AR$2210,D$1,FALSE)</f>
        <v>Residential</v>
      </c>
      <c r="E716" t="str">
        <f>VLOOKUP($A716,'UES Measure List Oct 2026'!$A$3:$AR$2210,E$1,FALSE)</f>
        <v>HVAC</v>
      </c>
      <c r="F716" t="str">
        <f>VLOOKUP($A716,'UES Measure List Oct 2026'!$A$3:$AR$2210,F$1,FALSE)</f>
        <v>Envelope</v>
      </c>
      <c r="G716" t="str">
        <f>VLOOKUP($A716,'UES Measure List Oct 2026'!$A$3:$AR$2210,G$1,FALSE)</f>
        <v>Insulation</v>
      </c>
      <c r="H716">
        <f>VLOOKUP($A716,'UES Measure List Oct 2026'!$A$3:$AR$2210,H$1,FALSE)</f>
        <v>1.0529058733576933</v>
      </c>
      <c r="I716">
        <f>VLOOKUP($A716,'UES Measure List Oct 2026'!$A$3:$AR$2210,I$1,FALSE)</f>
        <v>1.7146701347095454</v>
      </c>
      <c r="J716">
        <f>VLOOKUP($A716,'UES Measure List Oct 2026'!$A$3:$AR$2210,J$1,FALSE)</f>
        <v>1.34</v>
      </c>
      <c r="K716">
        <f>VLOOKUP($A716,'UES Measure List Oct 2026'!$A$3:$AR$2210,K$1,FALSE)</f>
        <v>45</v>
      </c>
      <c r="L716" t="s">
        <v>5002</v>
      </c>
      <c r="M716">
        <f>INDEX('Results 2016$'!$B$3:$AT$352,MATCH(L716,'Results 2016$'!$A$3:$A$352,0),MATCH(K716,'Results 2016$'!$B$2:$AT$2,0))</f>
        <v>1.2029506301231594</v>
      </c>
    </row>
    <row r="717" spans="1:13" x14ac:dyDescent="0.25">
      <c r="A717" s="13" t="s">
        <v>2689</v>
      </c>
      <c r="B717" t="str">
        <f>VLOOKUP($A717,'UES Measure List Oct 2026'!$A$3:$AR$2210,B$1,FALSE)</f>
        <v>Heating Zone 3</v>
      </c>
      <c r="C717" t="str">
        <f>VLOOKUP($A717,'UES Measure List Oct 2026'!$A$3:$AR$2210,C$1,FALSE)</f>
        <v>All Cooling Zones</v>
      </c>
      <c r="D717" t="str">
        <f>VLOOKUP($A717,'UES Measure List Oct 2026'!$A$3:$AR$2210,D$1,FALSE)</f>
        <v>Residential</v>
      </c>
      <c r="E717" t="str">
        <f>VLOOKUP($A717,'UES Measure List Oct 2026'!$A$3:$AR$2210,E$1,FALSE)</f>
        <v>HVAC</v>
      </c>
      <c r="F717" t="str">
        <f>VLOOKUP($A717,'UES Measure List Oct 2026'!$A$3:$AR$2210,F$1,FALSE)</f>
        <v>Envelope</v>
      </c>
      <c r="G717" t="str">
        <f>VLOOKUP($A717,'UES Measure List Oct 2026'!$A$3:$AR$2210,G$1,FALSE)</f>
        <v>Insulation</v>
      </c>
      <c r="H717">
        <f>VLOOKUP($A717,'UES Measure List Oct 2026'!$A$3:$AR$2210,H$1,FALSE)</f>
        <v>1.0737850406187692</v>
      </c>
      <c r="I717">
        <f>VLOOKUP($A717,'UES Measure List Oct 2026'!$A$3:$AR$2210,I$1,FALSE)</f>
        <v>1.1976030084667755</v>
      </c>
      <c r="J717">
        <f>VLOOKUP($A717,'UES Measure List Oct 2026'!$A$3:$AR$2210,J$1,FALSE)</f>
        <v>1.34</v>
      </c>
      <c r="K717">
        <f>VLOOKUP($A717,'UES Measure List Oct 2026'!$A$3:$AR$2210,K$1,FALSE)</f>
        <v>45</v>
      </c>
      <c r="L717" t="s">
        <v>5003</v>
      </c>
      <c r="M717">
        <f>INDEX('Results 2016$'!$B$3:$AT$352,MATCH(L717,'Results 2016$'!$A$3:$A$352,0),MATCH(K717,'Results 2016$'!$B$2:$AT$2,0))</f>
        <v>1.2014044061151463</v>
      </c>
    </row>
    <row r="718" spans="1:13" x14ac:dyDescent="0.25">
      <c r="A718" s="13" t="s">
        <v>2690</v>
      </c>
      <c r="B718" t="str">
        <f>VLOOKUP($A718,'UES Measure List Oct 2026'!$A$3:$AR$2210,B$1,FALSE)</f>
        <v>Heating Zone 1</v>
      </c>
      <c r="C718" t="str">
        <f>VLOOKUP($A718,'UES Measure List Oct 2026'!$A$3:$AR$2210,C$1,FALSE)</f>
        <v>All Cooling Zones</v>
      </c>
      <c r="D718" t="str">
        <f>VLOOKUP($A718,'UES Measure List Oct 2026'!$A$3:$AR$2210,D$1,FALSE)</f>
        <v>Residential</v>
      </c>
      <c r="E718" t="str">
        <f>VLOOKUP($A718,'UES Measure List Oct 2026'!$A$3:$AR$2210,E$1,FALSE)</f>
        <v>HVAC</v>
      </c>
      <c r="F718" t="str">
        <f>VLOOKUP($A718,'UES Measure List Oct 2026'!$A$3:$AR$2210,F$1,FALSE)</f>
        <v>Envelope</v>
      </c>
      <c r="G718" t="str">
        <f>VLOOKUP($A718,'UES Measure List Oct 2026'!$A$3:$AR$2210,G$1,FALSE)</f>
        <v>Insulation</v>
      </c>
      <c r="H718">
        <f>VLOOKUP($A718,'UES Measure List Oct 2026'!$A$3:$AR$2210,H$1,FALSE)</f>
        <v>0.27918097360312089</v>
      </c>
      <c r="I718">
        <f>VLOOKUP($A718,'UES Measure List Oct 2026'!$A$3:$AR$2210,I$1,FALSE)</f>
        <v>0.31137328352154431</v>
      </c>
      <c r="J718">
        <f>VLOOKUP($A718,'UES Measure List Oct 2026'!$A$3:$AR$2210,J$1,FALSE)</f>
        <v>1.1551974012973574</v>
      </c>
      <c r="K718">
        <f>VLOOKUP($A718,'UES Measure List Oct 2026'!$A$3:$AR$2210,K$1,FALSE)</f>
        <v>45</v>
      </c>
      <c r="L718" t="s">
        <v>5001</v>
      </c>
      <c r="M718">
        <f>INDEX('Results 2016$'!$B$3:$AT$352,MATCH(L718,'Results 2016$'!$A$3:$A$352,0),MATCH(K718,'Results 2016$'!$B$2:$AT$2,0))</f>
        <v>1.1502863736732485</v>
      </c>
    </row>
    <row r="719" spans="1:13" x14ac:dyDescent="0.25">
      <c r="A719" s="13" t="s">
        <v>2692</v>
      </c>
      <c r="B719" t="str">
        <f>VLOOKUP($A719,'UES Measure List Oct 2026'!$A$3:$AR$2210,B$1,FALSE)</f>
        <v>Heating Zone 2</v>
      </c>
      <c r="C719" t="str">
        <f>VLOOKUP($A719,'UES Measure List Oct 2026'!$A$3:$AR$2210,C$1,FALSE)</f>
        <v>All Cooling Zones</v>
      </c>
      <c r="D719" t="str">
        <f>VLOOKUP($A719,'UES Measure List Oct 2026'!$A$3:$AR$2210,D$1,FALSE)</f>
        <v>Residential</v>
      </c>
      <c r="E719" t="str">
        <f>VLOOKUP($A719,'UES Measure List Oct 2026'!$A$3:$AR$2210,E$1,FALSE)</f>
        <v>HVAC</v>
      </c>
      <c r="F719" t="str">
        <f>VLOOKUP($A719,'UES Measure List Oct 2026'!$A$3:$AR$2210,F$1,FALSE)</f>
        <v>Envelope</v>
      </c>
      <c r="G719" t="str">
        <f>VLOOKUP($A719,'UES Measure List Oct 2026'!$A$3:$AR$2210,G$1,FALSE)</f>
        <v>Insulation</v>
      </c>
      <c r="H719">
        <f>VLOOKUP($A719,'UES Measure List Oct 2026'!$A$3:$AR$2210,H$1,FALSE)</f>
        <v>0.3099338073107944</v>
      </c>
      <c r="I719">
        <f>VLOOKUP($A719,'UES Measure List Oct 2026'!$A$3:$AR$2210,I$1,FALSE)</f>
        <v>0.34567222118039376</v>
      </c>
      <c r="J719">
        <f>VLOOKUP($A719,'UES Measure List Oct 2026'!$A$3:$AR$2210,J$1,FALSE)</f>
        <v>1.1551974012973574</v>
      </c>
      <c r="K719">
        <f>VLOOKUP($A719,'UES Measure List Oct 2026'!$A$3:$AR$2210,K$1,FALSE)</f>
        <v>45</v>
      </c>
      <c r="L719" t="s">
        <v>5002</v>
      </c>
      <c r="M719">
        <f>INDEX('Results 2016$'!$B$3:$AT$352,MATCH(L719,'Results 2016$'!$A$3:$A$352,0),MATCH(K719,'Results 2016$'!$B$2:$AT$2,0))</f>
        <v>1.2029506301231594</v>
      </c>
    </row>
    <row r="720" spans="1:13" x14ac:dyDescent="0.25">
      <c r="A720" s="13" t="s">
        <v>2693</v>
      </c>
      <c r="B720" t="str">
        <f>VLOOKUP($A720,'UES Measure List Oct 2026'!$A$3:$AR$2210,B$1,FALSE)</f>
        <v>Heating Zone 3</v>
      </c>
      <c r="C720" t="str">
        <f>VLOOKUP($A720,'UES Measure List Oct 2026'!$A$3:$AR$2210,C$1,FALSE)</f>
        <v>All Cooling Zones</v>
      </c>
      <c r="D720" t="str">
        <f>VLOOKUP($A720,'UES Measure List Oct 2026'!$A$3:$AR$2210,D$1,FALSE)</f>
        <v>Residential</v>
      </c>
      <c r="E720" t="str">
        <f>VLOOKUP($A720,'UES Measure List Oct 2026'!$A$3:$AR$2210,E$1,FALSE)</f>
        <v>HVAC</v>
      </c>
      <c r="F720" t="str">
        <f>VLOOKUP($A720,'UES Measure List Oct 2026'!$A$3:$AR$2210,F$1,FALSE)</f>
        <v>Envelope</v>
      </c>
      <c r="G720" t="str">
        <f>VLOOKUP($A720,'UES Measure List Oct 2026'!$A$3:$AR$2210,G$1,FALSE)</f>
        <v>Insulation</v>
      </c>
      <c r="H720">
        <f>VLOOKUP($A720,'UES Measure List Oct 2026'!$A$3:$AR$2210,H$1,FALSE)</f>
        <v>0.31623182120304771</v>
      </c>
      <c r="I720">
        <f>VLOOKUP($A720,'UES Measure List Oct 2026'!$A$3:$AR$2210,I$1,FALSE)</f>
        <v>0.35269645796840277</v>
      </c>
      <c r="J720">
        <f>VLOOKUP($A720,'UES Measure List Oct 2026'!$A$3:$AR$2210,J$1,FALSE)</f>
        <v>1.1551974012973574</v>
      </c>
      <c r="K720">
        <f>VLOOKUP($A720,'UES Measure List Oct 2026'!$A$3:$AR$2210,K$1,FALSE)</f>
        <v>45</v>
      </c>
      <c r="L720" t="s">
        <v>5003</v>
      </c>
      <c r="M720">
        <f>INDEX('Results 2016$'!$B$3:$AT$352,MATCH(L720,'Results 2016$'!$A$3:$A$352,0),MATCH(K720,'Results 2016$'!$B$2:$AT$2,0))</f>
        <v>1.2014044061151463</v>
      </c>
    </row>
    <row r="721" spans="1:13" x14ac:dyDescent="0.25">
      <c r="A721" s="13" t="s">
        <v>2694</v>
      </c>
      <c r="B721" t="str">
        <f>VLOOKUP($A721,'UES Measure List Oct 2026'!$A$3:$AR$2210,B$1,FALSE)</f>
        <v>Heating Zone 1</v>
      </c>
      <c r="C721" t="str">
        <f>VLOOKUP($A721,'UES Measure List Oct 2026'!$A$3:$AR$2210,C$1,FALSE)</f>
        <v>All Cooling Zones</v>
      </c>
      <c r="D721" t="str">
        <f>VLOOKUP($A721,'UES Measure List Oct 2026'!$A$3:$AR$2210,D$1,FALSE)</f>
        <v>Residential</v>
      </c>
      <c r="E721" t="str">
        <f>VLOOKUP($A721,'UES Measure List Oct 2026'!$A$3:$AR$2210,E$1,FALSE)</f>
        <v>HVAC</v>
      </c>
      <c r="F721" t="str">
        <f>VLOOKUP($A721,'UES Measure List Oct 2026'!$A$3:$AR$2210,F$1,FALSE)</f>
        <v>Envelope</v>
      </c>
      <c r="G721" t="str">
        <f>VLOOKUP($A721,'UES Measure List Oct 2026'!$A$3:$AR$2210,G$1,FALSE)</f>
        <v>Insulation</v>
      </c>
      <c r="H721">
        <f>VLOOKUP($A721,'UES Measure List Oct 2026'!$A$3:$AR$2210,H$1,FALSE)</f>
        <v>0.80353547971681805</v>
      </c>
      <c r="I721">
        <f>VLOOKUP($A721,'UES Measure List Oct 2026'!$A$3:$AR$2210,I$1,FALSE)</f>
        <v>0.89295566544329186</v>
      </c>
      <c r="J721">
        <f>VLOOKUP($A721,'UES Measure List Oct 2026'!$A$3:$AR$2210,J$1,FALSE)</f>
        <v>1.0454073033305615</v>
      </c>
      <c r="K721">
        <f>VLOOKUP($A721,'UES Measure List Oct 2026'!$A$3:$AR$2210,K$1,FALSE)</f>
        <v>25</v>
      </c>
      <c r="L721" t="s">
        <v>5001</v>
      </c>
      <c r="M721">
        <f>INDEX('Results 2016$'!$B$3:$AT$352,MATCH(L721,'Results 2016$'!$A$3:$A$352,0),MATCH(K721,'Results 2016$'!$B$2:$AT$2,0))</f>
        <v>0.92534481278794645</v>
      </c>
    </row>
    <row r="722" spans="1:13" x14ac:dyDescent="0.25">
      <c r="A722" s="13" t="s">
        <v>2696</v>
      </c>
      <c r="B722" t="str">
        <f>VLOOKUP($A722,'UES Measure List Oct 2026'!$A$3:$AR$2210,B$1,FALSE)</f>
        <v>Heating Zone 2</v>
      </c>
      <c r="C722" t="str">
        <f>VLOOKUP($A722,'UES Measure List Oct 2026'!$A$3:$AR$2210,C$1,FALSE)</f>
        <v>All Cooling Zones</v>
      </c>
      <c r="D722" t="str">
        <f>VLOOKUP($A722,'UES Measure List Oct 2026'!$A$3:$AR$2210,D$1,FALSE)</f>
        <v>Residential</v>
      </c>
      <c r="E722" t="str">
        <f>VLOOKUP($A722,'UES Measure List Oct 2026'!$A$3:$AR$2210,E$1,FALSE)</f>
        <v>HVAC</v>
      </c>
      <c r="F722" t="str">
        <f>VLOOKUP($A722,'UES Measure List Oct 2026'!$A$3:$AR$2210,F$1,FALSE)</f>
        <v>Envelope</v>
      </c>
      <c r="G722" t="str">
        <f>VLOOKUP($A722,'UES Measure List Oct 2026'!$A$3:$AR$2210,G$1,FALSE)</f>
        <v>Insulation</v>
      </c>
      <c r="H722">
        <f>VLOOKUP($A722,'UES Measure List Oct 2026'!$A$3:$AR$2210,H$1,FALSE)</f>
        <v>0.95043229883898028</v>
      </c>
      <c r="I722">
        <f>VLOOKUP($A722,'UES Measure List Oct 2026'!$A$3:$AR$2210,I$1,FALSE)</f>
        <v>1.055500399746657</v>
      </c>
      <c r="J722">
        <f>VLOOKUP($A722,'UES Measure List Oct 2026'!$A$3:$AR$2210,J$1,FALSE)</f>
        <v>1.1378805582115481</v>
      </c>
      <c r="K722">
        <f>VLOOKUP($A722,'UES Measure List Oct 2026'!$A$3:$AR$2210,K$1,FALSE)</f>
        <v>25</v>
      </c>
      <c r="L722" t="s">
        <v>5002</v>
      </c>
      <c r="M722">
        <f>INDEX('Results 2016$'!$B$3:$AT$352,MATCH(L722,'Results 2016$'!$A$3:$A$352,0),MATCH(K722,'Results 2016$'!$B$2:$AT$2,0))</f>
        <v>0.96451050343920852</v>
      </c>
    </row>
    <row r="723" spans="1:13" x14ac:dyDescent="0.25">
      <c r="A723" s="13" t="s">
        <v>2697</v>
      </c>
      <c r="B723" t="str">
        <f>VLOOKUP($A723,'UES Measure List Oct 2026'!$A$3:$AR$2210,B$1,FALSE)</f>
        <v>Heating Zone 3</v>
      </c>
      <c r="C723" t="str">
        <f>VLOOKUP($A723,'UES Measure List Oct 2026'!$A$3:$AR$2210,C$1,FALSE)</f>
        <v>All Cooling Zones</v>
      </c>
      <c r="D723" t="str">
        <f>VLOOKUP($A723,'UES Measure List Oct 2026'!$A$3:$AR$2210,D$1,FALSE)</f>
        <v>Residential</v>
      </c>
      <c r="E723" t="str">
        <f>VLOOKUP($A723,'UES Measure List Oct 2026'!$A$3:$AR$2210,E$1,FALSE)</f>
        <v>HVAC</v>
      </c>
      <c r="F723" t="str">
        <f>VLOOKUP($A723,'UES Measure List Oct 2026'!$A$3:$AR$2210,F$1,FALSE)</f>
        <v>Envelope</v>
      </c>
      <c r="G723" t="str">
        <f>VLOOKUP($A723,'UES Measure List Oct 2026'!$A$3:$AR$2210,G$1,FALSE)</f>
        <v>Insulation</v>
      </c>
      <c r="H723">
        <f>VLOOKUP($A723,'UES Measure List Oct 2026'!$A$3:$AR$2210,H$1,FALSE)</f>
        <v>0.95043229883898028</v>
      </c>
      <c r="I723">
        <f>VLOOKUP($A723,'UES Measure List Oct 2026'!$A$3:$AR$2210,I$1,FALSE)</f>
        <v>1.055500399746657</v>
      </c>
      <c r="J723">
        <f>VLOOKUP($A723,'UES Measure List Oct 2026'!$A$3:$AR$2210,J$1,FALSE)</f>
        <v>1.1378805582115481</v>
      </c>
      <c r="K723">
        <f>VLOOKUP($A723,'UES Measure List Oct 2026'!$A$3:$AR$2210,K$1,FALSE)</f>
        <v>25</v>
      </c>
      <c r="L723" t="s">
        <v>5003</v>
      </c>
      <c r="M723">
        <f>INDEX('Results 2016$'!$B$3:$AT$352,MATCH(L723,'Results 2016$'!$A$3:$A$352,0),MATCH(K723,'Results 2016$'!$B$2:$AT$2,0))</f>
        <v>0.96268034139191916</v>
      </c>
    </row>
    <row r="724" spans="1:13" x14ac:dyDescent="0.25">
      <c r="A724" s="13" t="s">
        <v>2698</v>
      </c>
      <c r="B724" t="str">
        <f>VLOOKUP($A724,'UES Measure List Oct 2026'!$A$3:$AR$2210,B$1,FALSE)</f>
        <v>Heating Zone 1</v>
      </c>
      <c r="C724" t="str">
        <f>VLOOKUP($A724,'UES Measure List Oct 2026'!$A$3:$AR$2210,C$1,FALSE)</f>
        <v>All Cooling Zones</v>
      </c>
      <c r="D724" t="str">
        <f>VLOOKUP($A724,'UES Measure List Oct 2026'!$A$3:$AR$2210,D$1,FALSE)</f>
        <v>Residential</v>
      </c>
      <c r="E724" t="str">
        <f>VLOOKUP($A724,'UES Measure List Oct 2026'!$A$3:$AR$2210,E$1,FALSE)</f>
        <v>HVAC</v>
      </c>
      <c r="F724" t="str">
        <f>VLOOKUP($A724,'UES Measure List Oct 2026'!$A$3:$AR$2210,F$1,FALSE)</f>
        <v>Envelope</v>
      </c>
      <c r="G724" t="str">
        <f>VLOOKUP($A724,'UES Measure List Oct 2026'!$A$3:$AR$2210,G$1,FALSE)</f>
        <v>Windows</v>
      </c>
      <c r="H724">
        <f>VLOOKUP($A724,'UES Measure List Oct 2026'!$A$3:$AR$2210,H$1,FALSE)</f>
        <v>16.535305065633086</v>
      </c>
      <c r="I724">
        <f>VLOOKUP($A724,'UES Measure List Oct 2026'!$A$3:$AR$2210,I$1,FALSE)</f>
        <v>18.375410558590161</v>
      </c>
      <c r="J724">
        <f>VLOOKUP($A724,'UES Measure List Oct 2026'!$A$3:$AR$2210,J$1,FALSE)</f>
        <v>26.072600681090119</v>
      </c>
      <c r="K724">
        <f>VLOOKUP($A724,'UES Measure List Oct 2026'!$A$3:$AR$2210,K$1,FALSE)</f>
        <v>25</v>
      </c>
      <c r="L724" t="s">
        <v>5001</v>
      </c>
      <c r="M724">
        <f>INDEX('Results 2016$'!$B$3:$AT$352,MATCH(L724,'Results 2016$'!$A$3:$A$352,0),MATCH(K724,'Results 2016$'!$B$2:$AT$2,0))</f>
        <v>0.92534481278794645</v>
      </c>
    </row>
    <row r="725" spans="1:13" x14ac:dyDescent="0.25">
      <c r="A725" s="13" t="s">
        <v>2700</v>
      </c>
      <c r="B725" t="str">
        <f>VLOOKUP($A725,'UES Measure List Oct 2026'!$A$3:$AR$2210,B$1,FALSE)</f>
        <v>Heating Zone 1</v>
      </c>
      <c r="C725" t="str">
        <f>VLOOKUP($A725,'UES Measure List Oct 2026'!$A$3:$AR$2210,C$1,FALSE)</f>
        <v>All Cooling Zones</v>
      </c>
      <c r="D725" t="str">
        <f>VLOOKUP($A725,'UES Measure List Oct 2026'!$A$3:$AR$2210,D$1,FALSE)</f>
        <v>Residential</v>
      </c>
      <c r="E725" t="str">
        <f>VLOOKUP($A725,'UES Measure List Oct 2026'!$A$3:$AR$2210,E$1,FALSE)</f>
        <v>HVAC</v>
      </c>
      <c r="F725" t="str">
        <f>VLOOKUP($A725,'UES Measure List Oct 2026'!$A$3:$AR$2210,F$1,FALSE)</f>
        <v>Envelope</v>
      </c>
      <c r="G725" t="str">
        <f>VLOOKUP($A725,'UES Measure List Oct 2026'!$A$3:$AR$2210,G$1,FALSE)</f>
        <v>Windows</v>
      </c>
      <c r="H725">
        <f>VLOOKUP($A725,'UES Measure List Oct 2026'!$A$3:$AR$2210,H$1,FALSE)</f>
        <v>6.71476466479072</v>
      </c>
      <c r="I725">
        <f>VLOOKUP($A725,'UES Measure List Oct 2026'!$A$3:$AR$2210,I$1,FALSE)</f>
        <v>7.4620067201717166</v>
      </c>
      <c r="J725">
        <f>VLOOKUP($A725,'UES Measure List Oct 2026'!$A$3:$AR$2210,J$1,FALSE)</f>
        <v>26.072600681090119</v>
      </c>
      <c r="K725">
        <f>VLOOKUP($A725,'UES Measure List Oct 2026'!$A$3:$AR$2210,K$1,FALSE)</f>
        <v>25</v>
      </c>
      <c r="L725" t="s">
        <v>5001</v>
      </c>
      <c r="M725">
        <f>INDEX('Results 2016$'!$B$3:$AT$352,MATCH(L725,'Results 2016$'!$A$3:$A$352,0),MATCH(K725,'Results 2016$'!$B$2:$AT$2,0))</f>
        <v>0.92534481278794645</v>
      </c>
    </row>
    <row r="726" spans="1:13" x14ac:dyDescent="0.25">
      <c r="A726" s="13" t="s">
        <v>2702</v>
      </c>
      <c r="B726" t="str">
        <f>VLOOKUP($A726,'UES Measure List Oct 2026'!$A$3:$AR$2210,B$1,FALSE)</f>
        <v>Heating Zone 2</v>
      </c>
      <c r="C726" t="str">
        <f>VLOOKUP($A726,'UES Measure List Oct 2026'!$A$3:$AR$2210,C$1,FALSE)</f>
        <v>All Cooling Zones</v>
      </c>
      <c r="D726" t="str">
        <f>VLOOKUP($A726,'UES Measure List Oct 2026'!$A$3:$AR$2210,D$1,FALSE)</f>
        <v>Residential</v>
      </c>
      <c r="E726" t="str">
        <f>VLOOKUP($A726,'UES Measure List Oct 2026'!$A$3:$AR$2210,E$1,FALSE)</f>
        <v>HVAC</v>
      </c>
      <c r="F726" t="str">
        <f>VLOOKUP($A726,'UES Measure List Oct 2026'!$A$3:$AR$2210,F$1,FALSE)</f>
        <v>Envelope</v>
      </c>
      <c r="G726" t="str">
        <f>VLOOKUP($A726,'UES Measure List Oct 2026'!$A$3:$AR$2210,G$1,FALSE)</f>
        <v>Windows</v>
      </c>
      <c r="H726">
        <f>VLOOKUP($A726,'UES Measure List Oct 2026'!$A$3:$AR$2210,H$1,FALSE)</f>
        <v>19.600133594329225</v>
      </c>
      <c r="I726">
        <f>VLOOKUP($A726,'UES Measure List Oct 2026'!$A$3:$AR$2210,I$1,FALSE)</f>
        <v>21.766883205857123</v>
      </c>
      <c r="J726">
        <f>VLOOKUP($A726,'UES Measure List Oct 2026'!$A$3:$AR$2210,J$1,FALSE)</f>
        <v>26.072600681090119</v>
      </c>
      <c r="K726">
        <f>VLOOKUP($A726,'UES Measure List Oct 2026'!$A$3:$AR$2210,K$1,FALSE)</f>
        <v>25</v>
      </c>
      <c r="L726" t="s">
        <v>5002</v>
      </c>
      <c r="M726">
        <f>INDEX('Results 2016$'!$B$3:$AT$352,MATCH(L726,'Results 2016$'!$A$3:$A$352,0),MATCH(K726,'Results 2016$'!$B$2:$AT$2,0))</f>
        <v>0.96451050343920852</v>
      </c>
    </row>
    <row r="727" spans="1:13" x14ac:dyDescent="0.25">
      <c r="A727" s="13" t="s">
        <v>2703</v>
      </c>
      <c r="B727" t="str">
        <f>VLOOKUP($A727,'UES Measure List Oct 2026'!$A$3:$AR$2210,B$1,FALSE)</f>
        <v>Heating Zone 2</v>
      </c>
      <c r="C727" t="str">
        <f>VLOOKUP($A727,'UES Measure List Oct 2026'!$A$3:$AR$2210,C$1,FALSE)</f>
        <v>All Cooling Zones</v>
      </c>
      <c r="D727" t="str">
        <f>VLOOKUP($A727,'UES Measure List Oct 2026'!$A$3:$AR$2210,D$1,FALSE)</f>
        <v>Residential</v>
      </c>
      <c r="E727" t="str">
        <f>VLOOKUP($A727,'UES Measure List Oct 2026'!$A$3:$AR$2210,E$1,FALSE)</f>
        <v>HVAC</v>
      </c>
      <c r="F727" t="str">
        <f>VLOOKUP($A727,'UES Measure List Oct 2026'!$A$3:$AR$2210,F$1,FALSE)</f>
        <v>Envelope</v>
      </c>
      <c r="G727" t="str">
        <f>VLOOKUP($A727,'UES Measure List Oct 2026'!$A$3:$AR$2210,G$1,FALSE)</f>
        <v>Windows</v>
      </c>
      <c r="H727">
        <f>VLOOKUP($A727,'UES Measure List Oct 2026'!$A$3:$AR$2210,H$1,FALSE)</f>
        <v>8.9098151776239813</v>
      </c>
      <c r="I727">
        <f>VLOOKUP($A727,'UES Measure List Oct 2026'!$A$3:$AR$2210,I$1,FALSE)</f>
        <v>9.8947747179246459</v>
      </c>
      <c r="J727">
        <f>VLOOKUP($A727,'UES Measure List Oct 2026'!$A$3:$AR$2210,J$1,FALSE)</f>
        <v>26.072600681090119</v>
      </c>
      <c r="K727">
        <f>VLOOKUP($A727,'UES Measure List Oct 2026'!$A$3:$AR$2210,K$1,FALSE)</f>
        <v>25</v>
      </c>
      <c r="L727" t="s">
        <v>5002</v>
      </c>
      <c r="M727">
        <f>INDEX('Results 2016$'!$B$3:$AT$352,MATCH(L727,'Results 2016$'!$A$3:$A$352,0),MATCH(K727,'Results 2016$'!$B$2:$AT$2,0))</f>
        <v>0.96451050343920852</v>
      </c>
    </row>
    <row r="728" spans="1:13" x14ac:dyDescent="0.25">
      <c r="A728" s="13" t="s">
        <v>2704</v>
      </c>
      <c r="B728" t="str">
        <f>VLOOKUP($A728,'UES Measure List Oct 2026'!$A$3:$AR$2210,B$1,FALSE)</f>
        <v>Heating Zone 3</v>
      </c>
      <c r="C728" t="str">
        <f>VLOOKUP($A728,'UES Measure List Oct 2026'!$A$3:$AR$2210,C$1,FALSE)</f>
        <v>All Cooling Zones</v>
      </c>
      <c r="D728" t="str">
        <f>VLOOKUP($A728,'UES Measure List Oct 2026'!$A$3:$AR$2210,D$1,FALSE)</f>
        <v>Residential</v>
      </c>
      <c r="E728" t="str">
        <f>VLOOKUP($A728,'UES Measure List Oct 2026'!$A$3:$AR$2210,E$1,FALSE)</f>
        <v>HVAC</v>
      </c>
      <c r="F728" t="str">
        <f>VLOOKUP($A728,'UES Measure List Oct 2026'!$A$3:$AR$2210,F$1,FALSE)</f>
        <v>Envelope</v>
      </c>
      <c r="G728" t="str">
        <f>VLOOKUP($A728,'UES Measure List Oct 2026'!$A$3:$AR$2210,G$1,FALSE)</f>
        <v>Windows</v>
      </c>
      <c r="H728">
        <f>VLOOKUP($A728,'UES Measure List Oct 2026'!$A$3:$AR$2210,H$1,FALSE)</f>
        <v>19.600133594329225</v>
      </c>
      <c r="I728">
        <f>VLOOKUP($A728,'UES Measure List Oct 2026'!$A$3:$AR$2210,I$1,FALSE)</f>
        <v>21.766883205857123</v>
      </c>
      <c r="J728">
        <f>VLOOKUP($A728,'UES Measure List Oct 2026'!$A$3:$AR$2210,J$1,FALSE)</f>
        <v>26.072600681090119</v>
      </c>
      <c r="K728">
        <f>VLOOKUP($A728,'UES Measure List Oct 2026'!$A$3:$AR$2210,K$1,FALSE)</f>
        <v>25</v>
      </c>
      <c r="L728" t="s">
        <v>5003</v>
      </c>
      <c r="M728">
        <f>INDEX('Results 2016$'!$B$3:$AT$352,MATCH(L728,'Results 2016$'!$A$3:$A$352,0),MATCH(K728,'Results 2016$'!$B$2:$AT$2,0))</f>
        <v>0.96268034139191916</v>
      </c>
    </row>
    <row r="729" spans="1:13" x14ac:dyDescent="0.25">
      <c r="A729" s="13" t="s">
        <v>2705</v>
      </c>
      <c r="B729" t="str">
        <f>VLOOKUP($A729,'UES Measure List Oct 2026'!$A$3:$AR$2210,B$1,FALSE)</f>
        <v>Heating Zone 3</v>
      </c>
      <c r="C729" t="str">
        <f>VLOOKUP($A729,'UES Measure List Oct 2026'!$A$3:$AR$2210,C$1,FALSE)</f>
        <v>All Cooling Zones</v>
      </c>
      <c r="D729" t="str">
        <f>VLOOKUP($A729,'UES Measure List Oct 2026'!$A$3:$AR$2210,D$1,FALSE)</f>
        <v>Residential</v>
      </c>
      <c r="E729" t="str">
        <f>VLOOKUP($A729,'UES Measure List Oct 2026'!$A$3:$AR$2210,E$1,FALSE)</f>
        <v>HVAC</v>
      </c>
      <c r="F729" t="str">
        <f>VLOOKUP($A729,'UES Measure List Oct 2026'!$A$3:$AR$2210,F$1,FALSE)</f>
        <v>Envelope</v>
      </c>
      <c r="G729" t="str">
        <f>VLOOKUP($A729,'UES Measure List Oct 2026'!$A$3:$AR$2210,G$1,FALSE)</f>
        <v>Windows</v>
      </c>
      <c r="H729">
        <f>VLOOKUP($A729,'UES Measure List Oct 2026'!$A$3:$AR$2210,H$1,FALSE)</f>
        <v>8.9098151776239813</v>
      </c>
      <c r="I729">
        <f>VLOOKUP($A729,'UES Measure List Oct 2026'!$A$3:$AR$2210,I$1,FALSE)</f>
        <v>9.8947747179246459</v>
      </c>
      <c r="J729">
        <f>VLOOKUP($A729,'UES Measure List Oct 2026'!$A$3:$AR$2210,J$1,FALSE)</f>
        <v>26.072600681090119</v>
      </c>
      <c r="K729">
        <f>VLOOKUP($A729,'UES Measure List Oct 2026'!$A$3:$AR$2210,K$1,FALSE)</f>
        <v>25</v>
      </c>
      <c r="L729" t="s">
        <v>5003</v>
      </c>
      <c r="M729">
        <f>INDEX('Results 2016$'!$B$3:$AT$352,MATCH(L729,'Results 2016$'!$A$3:$A$352,0),MATCH(K729,'Results 2016$'!$B$2:$AT$2,0))</f>
        <v>0.96268034139191916</v>
      </c>
    </row>
    <row r="730" spans="1:13" x14ac:dyDescent="0.25">
      <c r="A730" s="13" t="s">
        <v>2706</v>
      </c>
      <c r="B730" t="str">
        <f>VLOOKUP($A730,'UES Measure List Oct 2026'!$A$3:$AR$2210,B$1,FALSE)</f>
        <v>Heating Zone 1</v>
      </c>
      <c r="C730" t="str">
        <f>VLOOKUP($A730,'UES Measure List Oct 2026'!$A$3:$AR$2210,C$1,FALSE)</f>
        <v>All Cooling Zones</v>
      </c>
      <c r="D730" t="str">
        <f>VLOOKUP($A730,'UES Measure List Oct 2026'!$A$3:$AR$2210,D$1,FALSE)</f>
        <v>Residential</v>
      </c>
      <c r="E730" t="str">
        <f>VLOOKUP($A730,'UES Measure List Oct 2026'!$A$3:$AR$2210,E$1,FALSE)</f>
        <v>HVAC</v>
      </c>
      <c r="F730" t="str">
        <f>VLOOKUP($A730,'UES Measure List Oct 2026'!$A$3:$AR$2210,F$1,FALSE)</f>
        <v>Envelope</v>
      </c>
      <c r="G730" t="str">
        <f>VLOOKUP($A730,'UES Measure List Oct 2026'!$A$3:$AR$2210,G$1,FALSE)</f>
        <v>Insulation</v>
      </c>
      <c r="H730">
        <f>VLOOKUP($A730,'UES Measure List Oct 2026'!$A$3:$AR$2210,H$1,FALSE)</f>
        <v>81.56</v>
      </c>
      <c r="I730">
        <f>VLOOKUP($A730,'UES Measure List Oct 2026'!$A$3:$AR$2210,I$1,FALSE)</f>
        <v>87.96</v>
      </c>
      <c r="J730">
        <f>VLOOKUP($A730,'UES Measure List Oct 2026'!$A$3:$AR$2210,J$1,FALSE)</f>
        <v>332.27</v>
      </c>
      <c r="K730">
        <f>VLOOKUP($A730,'UES Measure List Oct 2026'!$A$3:$AR$2210,K$1,FALSE)</f>
        <v>20</v>
      </c>
      <c r="L730" t="s">
        <v>5001</v>
      </c>
      <c r="M730">
        <f>INDEX('Results 2016$'!$B$3:$AT$352,MATCH(L730,'Results 2016$'!$A$3:$A$352,0),MATCH(K730,'Results 2016$'!$B$2:$AT$2,0))</f>
        <v>0.83810632178893563</v>
      </c>
    </row>
    <row r="731" spans="1:13" x14ac:dyDescent="0.25">
      <c r="A731" s="13" t="s">
        <v>2708</v>
      </c>
      <c r="B731" t="str">
        <f>VLOOKUP($A731,'UES Measure List Oct 2026'!$A$3:$AR$2210,B$1,FALSE)</f>
        <v>Heating Zone 2</v>
      </c>
      <c r="C731" t="str">
        <f>VLOOKUP($A731,'UES Measure List Oct 2026'!$A$3:$AR$2210,C$1,FALSE)</f>
        <v>All Cooling Zones</v>
      </c>
      <c r="D731" t="str">
        <f>VLOOKUP($A731,'UES Measure List Oct 2026'!$A$3:$AR$2210,D$1,FALSE)</f>
        <v>Residential</v>
      </c>
      <c r="E731" t="str">
        <f>VLOOKUP($A731,'UES Measure List Oct 2026'!$A$3:$AR$2210,E$1,FALSE)</f>
        <v>HVAC</v>
      </c>
      <c r="F731" t="str">
        <f>VLOOKUP($A731,'UES Measure List Oct 2026'!$A$3:$AR$2210,F$1,FALSE)</f>
        <v>Envelope</v>
      </c>
      <c r="G731" t="str">
        <f>VLOOKUP($A731,'UES Measure List Oct 2026'!$A$3:$AR$2210,G$1,FALSE)</f>
        <v>Insulation</v>
      </c>
      <c r="H731">
        <f>VLOOKUP($A731,'UES Measure List Oct 2026'!$A$3:$AR$2210,H$1,FALSE)</f>
        <v>116.66</v>
      </c>
      <c r="I731">
        <f>VLOOKUP($A731,'UES Measure List Oct 2026'!$A$3:$AR$2210,I$1,FALSE)</f>
        <v>125.81</v>
      </c>
      <c r="J731">
        <f>VLOOKUP($A731,'UES Measure List Oct 2026'!$A$3:$AR$2210,J$1,FALSE)</f>
        <v>332.27</v>
      </c>
      <c r="K731">
        <f>VLOOKUP($A731,'UES Measure List Oct 2026'!$A$3:$AR$2210,K$1,FALSE)</f>
        <v>20</v>
      </c>
      <c r="L731" t="s">
        <v>5002</v>
      </c>
      <c r="M731">
        <f>INDEX('Results 2016$'!$B$3:$AT$352,MATCH(L731,'Results 2016$'!$A$3:$A$352,0),MATCH(K731,'Results 2016$'!$B$2:$AT$2,0))</f>
        <v>0.87203689934553297</v>
      </c>
    </row>
    <row r="732" spans="1:13" x14ac:dyDescent="0.25">
      <c r="A732" s="13" t="s">
        <v>2709</v>
      </c>
      <c r="B732" t="str">
        <f>VLOOKUP($A732,'UES Measure List Oct 2026'!$A$3:$AR$2210,B$1,FALSE)</f>
        <v>Heating Zone 3</v>
      </c>
      <c r="C732" t="str">
        <f>VLOOKUP($A732,'UES Measure List Oct 2026'!$A$3:$AR$2210,C$1,FALSE)</f>
        <v>All Cooling Zones</v>
      </c>
      <c r="D732" t="str">
        <f>VLOOKUP($A732,'UES Measure List Oct 2026'!$A$3:$AR$2210,D$1,FALSE)</f>
        <v>Residential</v>
      </c>
      <c r="E732" t="str">
        <f>VLOOKUP($A732,'UES Measure List Oct 2026'!$A$3:$AR$2210,E$1,FALSE)</f>
        <v>HVAC</v>
      </c>
      <c r="F732" t="str">
        <f>VLOOKUP($A732,'UES Measure List Oct 2026'!$A$3:$AR$2210,F$1,FALSE)</f>
        <v>Envelope</v>
      </c>
      <c r="G732" t="str">
        <f>VLOOKUP($A732,'UES Measure List Oct 2026'!$A$3:$AR$2210,G$1,FALSE)</f>
        <v>Insulation</v>
      </c>
      <c r="H732">
        <f>VLOOKUP($A732,'UES Measure List Oct 2026'!$A$3:$AR$2210,H$1,FALSE)</f>
        <v>137.52000000000001</v>
      </c>
      <c r="I732">
        <f>VLOOKUP($A732,'UES Measure List Oct 2026'!$A$3:$AR$2210,I$1,FALSE)</f>
        <v>148.31</v>
      </c>
      <c r="J732">
        <f>VLOOKUP($A732,'UES Measure List Oct 2026'!$A$3:$AR$2210,J$1,FALSE)</f>
        <v>332.27</v>
      </c>
      <c r="K732">
        <f>VLOOKUP($A732,'UES Measure List Oct 2026'!$A$3:$AR$2210,K$1,FALSE)</f>
        <v>20</v>
      </c>
      <c r="L732" t="s">
        <v>5003</v>
      </c>
      <c r="M732">
        <f>INDEX('Results 2016$'!$B$3:$AT$352,MATCH(L732,'Results 2016$'!$A$3:$A$352,0),MATCH(K732,'Results 2016$'!$B$2:$AT$2,0))</f>
        <v>0.87009661835896768</v>
      </c>
    </row>
    <row r="733" spans="1:13" x14ac:dyDescent="0.25">
      <c r="A733" s="13" t="s">
        <v>2710</v>
      </c>
      <c r="B733" t="str">
        <f>VLOOKUP($A733,'UES Measure List Oct 2026'!$A$3:$AR$2210,B$1,FALSE)</f>
        <v>Heating Zone 1</v>
      </c>
      <c r="C733" t="str">
        <f>VLOOKUP($A733,'UES Measure List Oct 2026'!$A$3:$AR$2210,C$1,FALSE)</f>
        <v>All Cooling Zones</v>
      </c>
      <c r="D733" t="str">
        <f>VLOOKUP($A733,'UES Measure List Oct 2026'!$A$3:$AR$2210,D$1,FALSE)</f>
        <v>Residential</v>
      </c>
      <c r="E733" t="str">
        <f>VLOOKUP($A733,'UES Measure List Oct 2026'!$A$3:$AR$2210,E$1,FALSE)</f>
        <v>HVAC</v>
      </c>
      <c r="F733" t="str">
        <f>VLOOKUP($A733,'UES Measure List Oct 2026'!$A$3:$AR$2210,F$1,FALSE)</f>
        <v>Envelope</v>
      </c>
      <c r="G733" t="str">
        <f>VLOOKUP($A733,'UES Measure List Oct 2026'!$A$3:$AR$2210,G$1,FALSE)</f>
        <v>Insulation</v>
      </c>
      <c r="H733">
        <f>VLOOKUP($A733,'UES Measure List Oct 2026'!$A$3:$AR$2210,H$1,FALSE)</f>
        <v>68.41</v>
      </c>
      <c r="I733">
        <f>VLOOKUP($A733,'UES Measure List Oct 2026'!$A$3:$AR$2210,I$1,FALSE)</f>
        <v>73.760000000000005</v>
      </c>
      <c r="J733">
        <f>VLOOKUP($A733,'UES Measure List Oct 2026'!$A$3:$AR$2210,J$1,FALSE)</f>
        <v>332.27</v>
      </c>
      <c r="K733">
        <f>VLOOKUP($A733,'UES Measure List Oct 2026'!$A$3:$AR$2210,K$1,FALSE)</f>
        <v>20</v>
      </c>
      <c r="L733" t="s">
        <v>5001</v>
      </c>
      <c r="M733">
        <f>INDEX('Results 2016$'!$B$3:$AT$352,MATCH(L733,'Results 2016$'!$A$3:$A$352,0),MATCH(K733,'Results 2016$'!$B$2:$AT$2,0))</f>
        <v>0.83810632178893563</v>
      </c>
    </row>
    <row r="734" spans="1:13" x14ac:dyDescent="0.25">
      <c r="A734" s="13" t="s">
        <v>2713</v>
      </c>
      <c r="B734" t="str">
        <f>VLOOKUP($A734,'UES Measure List Oct 2026'!$A$3:$AR$2210,B$1,FALSE)</f>
        <v>Heating Zone 2</v>
      </c>
      <c r="C734" t="str">
        <f>VLOOKUP($A734,'UES Measure List Oct 2026'!$A$3:$AR$2210,C$1,FALSE)</f>
        <v>All Cooling Zones</v>
      </c>
      <c r="D734" t="str">
        <f>VLOOKUP($A734,'UES Measure List Oct 2026'!$A$3:$AR$2210,D$1,FALSE)</f>
        <v>Residential</v>
      </c>
      <c r="E734" t="str">
        <f>VLOOKUP($A734,'UES Measure List Oct 2026'!$A$3:$AR$2210,E$1,FALSE)</f>
        <v>HVAC</v>
      </c>
      <c r="F734" t="str">
        <f>VLOOKUP($A734,'UES Measure List Oct 2026'!$A$3:$AR$2210,F$1,FALSE)</f>
        <v>Envelope</v>
      </c>
      <c r="G734" t="str">
        <f>VLOOKUP($A734,'UES Measure List Oct 2026'!$A$3:$AR$2210,G$1,FALSE)</f>
        <v>Insulation</v>
      </c>
      <c r="H734">
        <f>VLOOKUP($A734,'UES Measure List Oct 2026'!$A$3:$AR$2210,H$1,FALSE)</f>
        <v>102.77</v>
      </c>
      <c r="I734">
        <f>VLOOKUP($A734,'UES Measure List Oct 2026'!$A$3:$AR$2210,I$1,FALSE)</f>
        <v>110.82</v>
      </c>
      <c r="J734">
        <f>VLOOKUP($A734,'UES Measure List Oct 2026'!$A$3:$AR$2210,J$1,FALSE)</f>
        <v>332.27</v>
      </c>
      <c r="K734">
        <f>VLOOKUP($A734,'UES Measure List Oct 2026'!$A$3:$AR$2210,K$1,FALSE)</f>
        <v>20</v>
      </c>
      <c r="L734" t="s">
        <v>5002</v>
      </c>
      <c r="M734">
        <f>INDEX('Results 2016$'!$B$3:$AT$352,MATCH(L734,'Results 2016$'!$A$3:$A$352,0),MATCH(K734,'Results 2016$'!$B$2:$AT$2,0))</f>
        <v>0.87203689934553297</v>
      </c>
    </row>
    <row r="735" spans="1:13" x14ac:dyDescent="0.25">
      <c r="A735" s="13" t="s">
        <v>2714</v>
      </c>
      <c r="B735" t="str">
        <f>VLOOKUP($A735,'UES Measure List Oct 2026'!$A$3:$AR$2210,B$1,FALSE)</f>
        <v>Heating Zone 3</v>
      </c>
      <c r="C735" t="str">
        <f>VLOOKUP($A735,'UES Measure List Oct 2026'!$A$3:$AR$2210,C$1,FALSE)</f>
        <v>All Cooling Zones</v>
      </c>
      <c r="D735" t="str">
        <f>VLOOKUP($A735,'UES Measure List Oct 2026'!$A$3:$AR$2210,D$1,FALSE)</f>
        <v>Residential</v>
      </c>
      <c r="E735" t="str">
        <f>VLOOKUP($A735,'UES Measure List Oct 2026'!$A$3:$AR$2210,E$1,FALSE)</f>
        <v>HVAC</v>
      </c>
      <c r="F735" t="str">
        <f>VLOOKUP($A735,'UES Measure List Oct 2026'!$A$3:$AR$2210,F$1,FALSE)</f>
        <v>Envelope</v>
      </c>
      <c r="G735" t="str">
        <f>VLOOKUP($A735,'UES Measure List Oct 2026'!$A$3:$AR$2210,G$1,FALSE)</f>
        <v>Insulation</v>
      </c>
      <c r="H735">
        <f>VLOOKUP($A735,'UES Measure List Oct 2026'!$A$3:$AR$2210,H$1,FALSE)</f>
        <v>122.56</v>
      </c>
      <c r="I735">
        <f>VLOOKUP($A735,'UES Measure List Oct 2026'!$A$3:$AR$2210,I$1,FALSE)</f>
        <v>132.16</v>
      </c>
      <c r="J735">
        <f>VLOOKUP($A735,'UES Measure List Oct 2026'!$A$3:$AR$2210,J$1,FALSE)</f>
        <v>332.27</v>
      </c>
      <c r="K735">
        <f>VLOOKUP($A735,'UES Measure List Oct 2026'!$A$3:$AR$2210,K$1,FALSE)</f>
        <v>20</v>
      </c>
      <c r="L735" t="s">
        <v>5003</v>
      </c>
      <c r="M735">
        <f>INDEX('Results 2016$'!$B$3:$AT$352,MATCH(L735,'Results 2016$'!$A$3:$A$352,0),MATCH(K735,'Results 2016$'!$B$2:$AT$2,0))</f>
        <v>0.87009661835896768</v>
      </c>
    </row>
    <row r="736" spans="1:13" x14ac:dyDescent="0.25">
      <c r="A736" s="13" t="s">
        <v>2715</v>
      </c>
      <c r="B736" t="str">
        <f>VLOOKUP($A736,'UES Measure List Oct 2026'!$A$3:$AR$2210,B$1,FALSE)</f>
        <v>Heating Zone 1</v>
      </c>
      <c r="C736" t="str">
        <f>VLOOKUP($A736,'UES Measure List Oct 2026'!$A$3:$AR$2210,C$1,FALSE)</f>
        <v>All Cooling Zones</v>
      </c>
      <c r="D736" t="str">
        <f>VLOOKUP($A736,'UES Measure List Oct 2026'!$A$3:$AR$2210,D$1,FALSE)</f>
        <v>Residential</v>
      </c>
      <c r="E736" t="str">
        <f>VLOOKUP($A736,'UES Measure List Oct 2026'!$A$3:$AR$2210,E$1,FALSE)</f>
        <v>HVAC</v>
      </c>
      <c r="F736" t="str">
        <f>VLOOKUP($A736,'UES Measure List Oct 2026'!$A$3:$AR$2210,F$1,FALSE)</f>
        <v>Envelope</v>
      </c>
      <c r="G736" t="str">
        <f>VLOOKUP($A736,'UES Measure List Oct 2026'!$A$3:$AR$2210,G$1,FALSE)</f>
        <v>Air Sealing</v>
      </c>
      <c r="H736">
        <f>VLOOKUP($A736,'UES Measure List Oct 2026'!$A$3:$AR$2210,H$1,FALSE)</f>
        <v>0.15</v>
      </c>
      <c r="I736">
        <f>VLOOKUP($A736,'UES Measure List Oct 2026'!$A$3:$AR$2210,I$1,FALSE)</f>
        <v>0.16764162983872857</v>
      </c>
      <c r="J736">
        <f>VLOOKUP($A736,'UES Measure List Oct 2026'!$A$3:$AR$2210,J$1,FALSE)</f>
        <v>0.2</v>
      </c>
      <c r="K736">
        <f>VLOOKUP($A736,'UES Measure List Oct 2026'!$A$3:$AR$2210,K$1,FALSE)</f>
        <v>45</v>
      </c>
      <c r="L736" t="s">
        <v>5001</v>
      </c>
      <c r="M736">
        <f>INDEX('Results 2016$'!$B$3:$AT$352,MATCH(L736,'Results 2016$'!$A$3:$A$352,0),MATCH(K736,'Results 2016$'!$B$2:$AT$2,0))</f>
        <v>1.1502863736732485</v>
      </c>
    </row>
    <row r="737" spans="1:13" x14ac:dyDescent="0.25">
      <c r="A737" s="13" t="s">
        <v>2717</v>
      </c>
      <c r="B737" t="str">
        <f>VLOOKUP($A737,'UES Measure List Oct 2026'!$A$3:$AR$2210,B$1,FALSE)</f>
        <v>Heating Zone 1</v>
      </c>
      <c r="C737" t="str">
        <f>VLOOKUP($A737,'UES Measure List Oct 2026'!$A$3:$AR$2210,C$1,FALSE)</f>
        <v>All Cooling Zones</v>
      </c>
      <c r="D737" t="str">
        <f>VLOOKUP($A737,'UES Measure List Oct 2026'!$A$3:$AR$2210,D$1,FALSE)</f>
        <v>Residential</v>
      </c>
      <c r="E737" t="str">
        <f>VLOOKUP($A737,'UES Measure List Oct 2026'!$A$3:$AR$2210,E$1,FALSE)</f>
        <v>HVAC</v>
      </c>
      <c r="F737" t="str">
        <f>VLOOKUP($A737,'UES Measure List Oct 2026'!$A$3:$AR$2210,F$1,FALSE)</f>
        <v>Envelope</v>
      </c>
      <c r="G737" t="str">
        <f>VLOOKUP($A737,'UES Measure List Oct 2026'!$A$3:$AR$2210,G$1,FALSE)</f>
        <v>Air Sealing</v>
      </c>
      <c r="H737">
        <f>VLOOKUP($A737,'UES Measure List Oct 2026'!$A$3:$AR$2210,H$1,FALSE)</f>
        <v>0.15</v>
      </c>
      <c r="I737">
        <f>VLOOKUP($A737,'UES Measure List Oct 2026'!$A$3:$AR$2210,I$1,FALSE)</f>
        <v>0.16764162983872857</v>
      </c>
      <c r="J737">
        <f>VLOOKUP($A737,'UES Measure List Oct 2026'!$A$3:$AR$2210,J$1,FALSE)</f>
        <v>0.2</v>
      </c>
      <c r="K737">
        <f>VLOOKUP($A737,'UES Measure List Oct 2026'!$A$3:$AR$2210,K$1,FALSE)</f>
        <v>45</v>
      </c>
      <c r="L737" t="s">
        <v>5001</v>
      </c>
      <c r="M737">
        <f>INDEX('Results 2016$'!$B$3:$AT$352,MATCH(L737,'Results 2016$'!$A$3:$A$352,0),MATCH(K737,'Results 2016$'!$B$2:$AT$2,0))</f>
        <v>1.1502863736732485</v>
      </c>
    </row>
    <row r="738" spans="1:13" x14ac:dyDescent="0.25">
      <c r="A738" s="13" t="s">
        <v>2719</v>
      </c>
      <c r="B738" t="str">
        <f>VLOOKUP($A738,'UES Measure List Oct 2026'!$A$3:$AR$2210,B$1,FALSE)</f>
        <v>Heating Zone 2</v>
      </c>
      <c r="C738" t="str">
        <f>VLOOKUP($A738,'UES Measure List Oct 2026'!$A$3:$AR$2210,C$1,FALSE)</f>
        <v>All Cooling Zones</v>
      </c>
      <c r="D738" t="str">
        <f>VLOOKUP($A738,'UES Measure List Oct 2026'!$A$3:$AR$2210,D$1,FALSE)</f>
        <v>Residential</v>
      </c>
      <c r="E738" t="str">
        <f>VLOOKUP($A738,'UES Measure List Oct 2026'!$A$3:$AR$2210,E$1,FALSE)</f>
        <v>HVAC</v>
      </c>
      <c r="F738" t="str">
        <f>VLOOKUP($A738,'UES Measure List Oct 2026'!$A$3:$AR$2210,F$1,FALSE)</f>
        <v>Envelope</v>
      </c>
      <c r="G738" t="str">
        <f>VLOOKUP($A738,'UES Measure List Oct 2026'!$A$3:$AR$2210,G$1,FALSE)</f>
        <v>Air Sealing</v>
      </c>
      <c r="H738">
        <f>VLOOKUP($A738,'UES Measure List Oct 2026'!$A$3:$AR$2210,H$1,FALSE)</f>
        <v>0.2</v>
      </c>
      <c r="I738">
        <f>VLOOKUP($A738,'UES Measure List Oct 2026'!$A$3:$AR$2210,I$1,FALSE)</f>
        <v>0.22352217311830477</v>
      </c>
      <c r="J738">
        <f>VLOOKUP($A738,'UES Measure List Oct 2026'!$A$3:$AR$2210,J$1,FALSE)</f>
        <v>0.2</v>
      </c>
      <c r="K738">
        <f>VLOOKUP($A738,'UES Measure List Oct 2026'!$A$3:$AR$2210,K$1,FALSE)</f>
        <v>45</v>
      </c>
      <c r="L738" t="s">
        <v>5002</v>
      </c>
      <c r="M738">
        <f>INDEX('Results 2016$'!$B$3:$AT$352,MATCH(L738,'Results 2016$'!$A$3:$A$352,0),MATCH(K738,'Results 2016$'!$B$2:$AT$2,0))</f>
        <v>1.2029506301231594</v>
      </c>
    </row>
    <row r="739" spans="1:13" x14ac:dyDescent="0.25">
      <c r="A739" s="13" t="s">
        <v>2720</v>
      </c>
      <c r="B739" t="str">
        <f>VLOOKUP($A739,'UES Measure List Oct 2026'!$A$3:$AR$2210,B$1,FALSE)</f>
        <v>Heating Zone 2</v>
      </c>
      <c r="C739" t="str">
        <f>VLOOKUP($A739,'UES Measure List Oct 2026'!$A$3:$AR$2210,C$1,FALSE)</f>
        <v>All Cooling Zones</v>
      </c>
      <c r="D739" t="str">
        <f>VLOOKUP($A739,'UES Measure List Oct 2026'!$A$3:$AR$2210,D$1,FALSE)</f>
        <v>Residential</v>
      </c>
      <c r="E739" t="str">
        <f>VLOOKUP($A739,'UES Measure List Oct 2026'!$A$3:$AR$2210,E$1,FALSE)</f>
        <v>HVAC</v>
      </c>
      <c r="F739" t="str">
        <f>VLOOKUP($A739,'UES Measure List Oct 2026'!$A$3:$AR$2210,F$1,FALSE)</f>
        <v>Envelope</v>
      </c>
      <c r="G739" t="str">
        <f>VLOOKUP($A739,'UES Measure List Oct 2026'!$A$3:$AR$2210,G$1,FALSE)</f>
        <v>Air Sealing</v>
      </c>
      <c r="H739">
        <f>VLOOKUP($A739,'UES Measure List Oct 2026'!$A$3:$AR$2210,H$1,FALSE)</f>
        <v>0.2</v>
      </c>
      <c r="I739">
        <f>VLOOKUP($A739,'UES Measure List Oct 2026'!$A$3:$AR$2210,I$1,FALSE)</f>
        <v>0.22352217311830477</v>
      </c>
      <c r="J739">
        <f>VLOOKUP($A739,'UES Measure List Oct 2026'!$A$3:$AR$2210,J$1,FALSE)</f>
        <v>0.2</v>
      </c>
      <c r="K739">
        <f>VLOOKUP($A739,'UES Measure List Oct 2026'!$A$3:$AR$2210,K$1,FALSE)</f>
        <v>45</v>
      </c>
      <c r="L739" t="s">
        <v>5002</v>
      </c>
      <c r="M739">
        <f>INDEX('Results 2016$'!$B$3:$AT$352,MATCH(L739,'Results 2016$'!$A$3:$A$352,0),MATCH(K739,'Results 2016$'!$B$2:$AT$2,0))</f>
        <v>1.2029506301231594</v>
      </c>
    </row>
    <row r="740" spans="1:13" x14ac:dyDescent="0.25">
      <c r="A740" s="13" t="s">
        <v>2721</v>
      </c>
      <c r="B740" t="str">
        <f>VLOOKUP($A740,'UES Measure List Oct 2026'!$A$3:$AR$2210,B$1,FALSE)</f>
        <v>Heating Zone 3</v>
      </c>
      <c r="C740" t="str">
        <f>VLOOKUP($A740,'UES Measure List Oct 2026'!$A$3:$AR$2210,C$1,FALSE)</f>
        <v>All Cooling Zones</v>
      </c>
      <c r="D740" t="str">
        <f>VLOOKUP($A740,'UES Measure List Oct 2026'!$A$3:$AR$2210,D$1,FALSE)</f>
        <v>Residential</v>
      </c>
      <c r="E740" t="str">
        <f>VLOOKUP($A740,'UES Measure List Oct 2026'!$A$3:$AR$2210,E$1,FALSE)</f>
        <v>HVAC</v>
      </c>
      <c r="F740" t="str">
        <f>VLOOKUP($A740,'UES Measure List Oct 2026'!$A$3:$AR$2210,F$1,FALSE)</f>
        <v>Envelope</v>
      </c>
      <c r="G740" t="str">
        <f>VLOOKUP($A740,'UES Measure List Oct 2026'!$A$3:$AR$2210,G$1,FALSE)</f>
        <v>Air Sealing</v>
      </c>
      <c r="H740">
        <f>VLOOKUP($A740,'UES Measure List Oct 2026'!$A$3:$AR$2210,H$1,FALSE)</f>
        <v>0.24</v>
      </c>
      <c r="I740">
        <f>VLOOKUP($A740,'UES Measure List Oct 2026'!$A$3:$AR$2210,I$1,FALSE)</f>
        <v>0.26822660774196572</v>
      </c>
      <c r="J740">
        <f>VLOOKUP($A740,'UES Measure List Oct 2026'!$A$3:$AR$2210,J$1,FALSE)</f>
        <v>0.2</v>
      </c>
      <c r="K740">
        <f>VLOOKUP($A740,'UES Measure List Oct 2026'!$A$3:$AR$2210,K$1,FALSE)</f>
        <v>45</v>
      </c>
      <c r="L740" t="s">
        <v>5003</v>
      </c>
      <c r="M740">
        <f>INDEX('Results 2016$'!$B$3:$AT$352,MATCH(L740,'Results 2016$'!$A$3:$A$352,0),MATCH(K740,'Results 2016$'!$B$2:$AT$2,0))</f>
        <v>1.2014044061151463</v>
      </c>
    </row>
    <row r="741" spans="1:13" x14ac:dyDescent="0.25">
      <c r="A741" s="13" t="s">
        <v>2722</v>
      </c>
      <c r="B741" t="str">
        <f>VLOOKUP($A741,'UES Measure List Oct 2026'!$A$3:$AR$2210,B$1,FALSE)</f>
        <v>Heating Zone 3</v>
      </c>
      <c r="C741" t="str">
        <f>VLOOKUP($A741,'UES Measure List Oct 2026'!$A$3:$AR$2210,C$1,FALSE)</f>
        <v>All Cooling Zones</v>
      </c>
      <c r="D741" t="str">
        <f>VLOOKUP($A741,'UES Measure List Oct 2026'!$A$3:$AR$2210,D$1,FALSE)</f>
        <v>Residential</v>
      </c>
      <c r="E741" t="str">
        <f>VLOOKUP($A741,'UES Measure List Oct 2026'!$A$3:$AR$2210,E$1,FALSE)</f>
        <v>HVAC</v>
      </c>
      <c r="F741" t="str">
        <f>VLOOKUP($A741,'UES Measure List Oct 2026'!$A$3:$AR$2210,F$1,FALSE)</f>
        <v>Envelope</v>
      </c>
      <c r="G741" t="str">
        <f>VLOOKUP($A741,'UES Measure List Oct 2026'!$A$3:$AR$2210,G$1,FALSE)</f>
        <v>Air Sealing</v>
      </c>
      <c r="H741">
        <f>VLOOKUP($A741,'UES Measure List Oct 2026'!$A$3:$AR$2210,H$1,FALSE)</f>
        <v>0.24</v>
      </c>
      <c r="I741">
        <f>VLOOKUP($A741,'UES Measure List Oct 2026'!$A$3:$AR$2210,I$1,FALSE)</f>
        <v>0.26822660774196572</v>
      </c>
      <c r="J741">
        <f>VLOOKUP($A741,'UES Measure List Oct 2026'!$A$3:$AR$2210,J$1,FALSE)</f>
        <v>0.2</v>
      </c>
      <c r="K741">
        <f>VLOOKUP($A741,'UES Measure List Oct 2026'!$A$3:$AR$2210,K$1,FALSE)</f>
        <v>45</v>
      </c>
      <c r="L741" t="s">
        <v>5003</v>
      </c>
      <c r="M741">
        <f>INDEX('Results 2016$'!$B$3:$AT$352,MATCH(L741,'Results 2016$'!$A$3:$A$352,0),MATCH(K741,'Results 2016$'!$B$2:$AT$2,0))</f>
        <v>1.2014044061151463</v>
      </c>
    </row>
    <row r="742" spans="1:13" x14ac:dyDescent="0.25">
      <c r="A742" s="13" t="s">
        <v>2723</v>
      </c>
      <c r="B742" t="str">
        <f>VLOOKUP($A742,'UES Measure List Oct 2026'!$A$3:$AR$2210,B$1,FALSE)</f>
        <v>Heating Zone 1</v>
      </c>
      <c r="C742" t="str">
        <f>VLOOKUP($A742,'UES Measure List Oct 2026'!$A$3:$AR$2210,C$1,FALSE)</f>
        <v>All Cooling Zones</v>
      </c>
      <c r="D742" t="str">
        <f>VLOOKUP($A742,'UES Measure List Oct 2026'!$A$3:$AR$2210,D$1,FALSE)</f>
        <v>Residential</v>
      </c>
      <c r="E742" t="str">
        <f>VLOOKUP($A742,'UES Measure List Oct 2026'!$A$3:$AR$2210,E$1,FALSE)</f>
        <v>HVAC</v>
      </c>
      <c r="F742" t="str">
        <f>VLOOKUP($A742,'UES Measure List Oct 2026'!$A$3:$AR$2210,F$1,FALSE)</f>
        <v>Envelope</v>
      </c>
      <c r="G742" t="str">
        <f>VLOOKUP($A742,'UES Measure List Oct 2026'!$A$3:$AR$2210,G$1,FALSE)</f>
        <v>Insulation</v>
      </c>
      <c r="H742">
        <f>VLOOKUP($A742,'UES Measure List Oct 2026'!$A$3:$AR$2210,H$1,FALSE)</f>
        <v>1.29</v>
      </c>
      <c r="I742">
        <f>VLOOKUP($A742,'UES Measure List Oct 2026'!$A$3:$AR$2210,I$1,FALSE)</f>
        <v>1.39</v>
      </c>
      <c r="J742">
        <f>VLOOKUP($A742,'UES Measure List Oct 2026'!$A$3:$AR$2210,J$1,FALSE)</f>
        <v>1.24</v>
      </c>
      <c r="K742">
        <f>VLOOKUP($A742,'UES Measure List Oct 2026'!$A$3:$AR$2210,K$1,FALSE)</f>
        <v>45</v>
      </c>
      <c r="L742" t="s">
        <v>5001</v>
      </c>
      <c r="M742">
        <f>INDEX('Results 2016$'!$B$3:$AT$352,MATCH(L742,'Results 2016$'!$A$3:$A$352,0),MATCH(K742,'Results 2016$'!$B$2:$AT$2,0))</f>
        <v>1.1502863736732485</v>
      </c>
    </row>
    <row r="743" spans="1:13" x14ac:dyDescent="0.25">
      <c r="A743" s="13" t="s">
        <v>2725</v>
      </c>
      <c r="B743" t="str">
        <f>VLOOKUP($A743,'UES Measure List Oct 2026'!$A$3:$AR$2210,B$1,FALSE)</f>
        <v>Heating Zone 1</v>
      </c>
      <c r="C743" t="str">
        <f>VLOOKUP($A743,'UES Measure List Oct 2026'!$A$3:$AR$2210,C$1,FALSE)</f>
        <v>All Cooling Zones</v>
      </c>
      <c r="D743" t="str">
        <f>VLOOKUP($A743,'UES Measure List Oct 2026'!$A$3:$AR$2210,D$1,FALSE)</f>
        <v>Residential</v>
      </c>
      <c r="E743" t="str">
        <f>VLOOKUP($A743,'UES Measure List Oct 2026'!$A$3:$AR$2210,E$1,FALSE)</f>
        <v>HVAC</v>
      </c>
      <c r="F743" t="str">
        <f>VLOOKUP($A743,'UES Measure List Oct 2026'!$A$3:$AR$2210,F$1,FALSE)</f>
        <v>Envelope</v>
      </c>
      <c r="G743" t="str">
        <f>VLOOKUP($A743,'UES Measure List Oct 2026'!$A$3:$AR$2210,G$1,FALSE)</f>
        <v>Insulation</v>
      </c>
      <c r="H743">
        <f>VLOOKUP($A743,'UES Measure List Oct 2026'!$A$3:$AR$2210,H$1,FALSE)</f>
        <v>1.3</v>
      </c>
      <c r="I743">
        <f>VLOOKUP($A743,'UES Measure List Oct 2026'!$A$3:$AR$2210,I$1,FALSE)</f>
        <v>1.4</v>
      </c>
      <c r="J743">
        <f>VLOOKUP($A743,'UES Measure List Oct 2026'!$A$3:$AR$2210,J$1,FALSE)</f>
        <v>1.49</v>
      </c>
      <c r="K743">
        <f>VLOOKUP($A743,'UES Measure List Oct 2026'!$A$3:$AR$2210,K$1,FALSE)</f>
        <v>45</v>
      </c>
      <c r="L743" t="s">
        <v>5001</v>
      </c>
      <c r="M743">
        <f>INDEX('Results 2016$'!$B$3:$AT$352,MATCH(L743,'Results 2016$'!$A$3:$A$352,0),MATCH(K743,'Results 2016$'!$B$2:$AT$2,0))</f>
        <v>1.1502863736732485</v>
      </c>
    </row>
    <row r="744" spans="1:13" x14ac:dyDescent="0.25">
      <c r="A744" s="13" t="s">
        <v>2727</v>
      </c>
      <c r="B744" t="str">
        <f>VLOOKUP($A744,'UES Measure List Oct 2026'!$A$3:$AR$2210,B$1,FALSE)</f>
        <v>Heating Zone 1</v>
      </c>
      <c r="C744" t="str">
        <f>VLOOKUP($A744,'UES Measure List Oct 2026'!$A$3:$AR$2210,C$1,FALSE)</f>
        <v>All Cooling Zones</v>
      </c>
      <c r="D744" t="str">
        <f>VLOOKUP($A744,'UES Measure List Oct 2026'!$A$3:$AR$2210,D$1,FALSE)</f>
        <v>Residential</v>
      </c>
      <c r="E744" t="str">
        <f>VLOOKUP($A744,'UES Measure List Oct 2026'!$A$3:$AR$2210,E$1,FALSE)</f>
        <v>HVAC</v>
      </c>
      <c r="F744" t="str">
        <f>VLOOKUP($A744,'UES Measure List Oct 2026'!$A$3:$AR$2210,F$1,FALSE)</f>
        <v>Envelope</v>
      </c>
      <c r="G744" t="str">
        <f>VLOOKUP($A744,'UES Measure List Oct 2026'!$A$3:$AR$2210,G$1,FALSE)</f>
        <v>Insulation</v>
      </c>
      <c r="H744">
        <f>VLOOKUP($A744,'UES Measure List Oct 2026'!$A$3:$AR$2210,H$1,FALSE)</f>
        <v>0.38</v>
      </c>
      <c r="I744">
        <f>VLOOKUP($A744,'UES Measure List Oct 2026'!$A$3:$AR$2210,I$1,FALSE)</f>
        <v>0.41</v>
      </c>
      <c r="J744">
        <f>VLOOKUP($A744,'UES Measure List Oct 2026'!$A$3:$AR$2210,J$1,FALSE)</f>
        <v>0.99</v>
      </c>
      <c r="K744">
        <f>VLOOKUP($A744,'UES Measure List Oct 2026'!$A$3:$AR$2210,K$1,FALSE)</f>
        <v>45</v>
      </c>
      <c r="L744" t="s">
        <v>5001</v>
      </c>
      <c r="M744">
        <f>INDEX('Results 2016$'!$B$3:$AT$352,MATCH(L744,'Results 2016$'!$A$3:$A$352,0),MATCH(K744,'Results 2016$'!$B$2:$AT$2,0))</f>
        <v>1.1502863736732485</v>
      </c>
    </row>
    <row r="745" spans="1:13" x14ac:dyDescent="0.25">
      <c r="A745" s="13" t="s">
        <v>2729</v>
      </c>
      <c r="B745" t="str">
        <f>VLOOKUP($A745,'UES Measure List Oct 2026'!$A$3:$AR$2210,B$1,FALSE)</f>
        <v>Heating Zone 1</v>
      </c>
      <c r="C745" t="str">
        <f>VLOOKUP($A745,'UES Measure List Oct 2026'!$A$3:$AR$2210,C$1,FALSE)</f>
        <v>All Cooling Zones</v>
      </c>
      <c r="D745" t="str">
        <f>VLOOKUP($A745,'UES Measure List Oct 2026'!$A$3:$AR$2210,D$1,FALSE)</f>
        <v>Residential</v>
      </c>
      <c r="E745" t="str">
        <f>VLOOKUP($A745,'UES Measure List Oct 2026'!$A$3:$AR$2210,E$1,FALSE)</f>
        <v>HVAC</v>
      </c>
      <c r="F745" t="str">
        <f>VLOOKUP($A745,'UES Measure List Oct 2026'!$A$3:$AR$2210,F$1,FALSE)</f>
        <v>Envelope</v>
      </c>
      <c r="G745" t="str">
        <f>VLOOKUP($A745,'UES Measure List Oct 2026'!$A$3:$AR$2210,G$1,FALSE)</f>
        <v>Insulation</v>
      </c>
      <c r="H745">
        <f>VLOOKUP($A745,'UES Measure List Oct 2026'!$A$3:$AR$2210,H$1,FALSE)</f>
        <v>0.39</v>
      </c>
      <c r="I745">
        <f>VLOOKUP($A745,'UES Measure List Oct 2026'!$A$3:$AR$2210,I$1,FALSE)</f>
        <v>0.42</v>
      </c>
      <c r="J745">
        <f>VLOOKUP($A745,'UES Measure List Oct 2026'!$A$3:$AR$2210,J$1,FALSE)</f>
        <v>1.24</v>
      </c>
      <c r="K745">
        <f>VLOOKUP($A745,'UES Measure List Oct 2026'!$A$3:$AR$2210,K$1,FALSE)</f>
        <v>45</v>
      </c>
      <c r="L745" t="s">
        <v>5001</v>
      </c>
      <c r="M745">
        <f>INDEX('Results 2016$'!$B$3:$AT$352,MATCH(L745,'Results 2016$'!$A$3:$A$352,0),MATCH(K745,'Results 2016$'!$B$2:$AT$2,0))</f>
        <v>1.1502863736732485</v>
      </c>
    </row>
    <row r="746" spans="1:13" x14ac:dyDescent="0.25">
      <c r="A746" s="13" t="s">
        <v>2731</v>
      </c>
      <c r="B746" t="str">
        <f>VLOOKUP($A746,'UES Measure List Oct 2026'!$A$3:$AR$2210,B$1,FALSE)</f>
        <v>Heating Zone 1</v>
      </c>
      <c r="C746" t="str">
        <f>VLOOKUP($A746,'UES Measure List Oct 2026'!$A$3:$AR$2210,C$1,FALSE)</f>
        <v>All Cooling Zones</v>
      </c>
      <c r="D746" t="str">
        <f>VLOOKUP($A746,'UES Measure List Oct 2026'!$A$3:$AR$2210,D$1,FALSE)</f>
        <v>Residential</v>
      </c>
      <c r="E746" t="str">
        <f>VLOOKUP($A746,'UES Measure List Oct 2026'!$A$3:$AR$2210,E$1,FALSE)</f>
        <v>HVAC</v>
      </c>
      <c r="F746" t="str">
        <f>VLOOKUP($A746,'UES Measure List Oct 2026'!$A$3:$AR$2210,F$1,FALSE)</f>
        <v>Envelope</v>
      </c>
      <c r="G746" t="str">
        <f>VLOOKUP($A746,'UES Measure List Oct 2026'!$A$3:$AR$2210,G$1,FALSE)</f>
        <v>Insulation</v>
      </c>
      <c r="H746">
        <f>VLOOKUP($A746,'UES Measure List Oct 2026'!$A$3:$AR$2210,H$1,FALSE)</f>
        <v>0.17</v>
      </c>
      <c r="I746">
        <f>VLOOKUP($A746,'UES Measure List Oct 2026'!$A$3:$AR$2210,I$1,FALSE)</f>
        <v>0.18</v>
      </c>
      <c r="J746">
        <f>VLOOKUP($A746,'UES Measure List Oct 2026'!$A$3:$AR$2210,J$1,FALSE)</f>
        <v>0.99</v>
      </c>
      <c r="K746">
        <f>VLOOKUP($A746,'UES Measure List Oct 2026'!$A$3:$AR$2210,K$1,FALSE)</f>
        <v>45</v>
      </c>
      <c r="L746" t="s">
        <v>5001</v>
      </c>
      <c r="M746">
        <f>INDEX('Results 2016$'!$B$3:$AT$352,MATCH(L746,'Results 2016$'!$A$3:$A$352,0),MATCH(K746,'Results 2016$'!$B$2:$AT$2,0))</f>
        <v>1.1502863736732485</v>
      </c>
    </row>
    <row r="747" spans="1:13" x14ac:dyDescent="0.25">
      <c r="A747" s="13" t="s">
        <v>2733</v>
      </c>
      <c r="B747" t="str">
        <f>VLOOKUP($A747,'UES Measure List Oct 2026'!$A$3:$AR$2210,B$1,FALSE)</f>
        <v>Heating Zone 1</v>
      </c>
      <c r="C747" t="str">
        <f>VLOOKUP($A747,'UES Measure List Oct 2026'!$A$3:$AR$2210,C$1,FALSE)</f>
        <v>All Cooling Zones</v>
      </c>
      <c r="D747" t="str">
        <f>VLOOKUP($A747,'UES Measure List Oct 2026'!$A$3:$AR$2210,D$1,FALSE)</f>
        <v>Residential</v>
      </c>
      <c r="E747" t="str">
        <f>VLOOKUP($A747,'UES Measure List Oct 2026'!$A$3:$AR$2210,E$1,FALSE)</f>
        <v>HVAC</v>
      </c>
      <c r="F747" t="str">
        <f>VLOOKUP($A747,'UES Measure List Oct 2026'!$A$3:$AR$2210,F$1,FALSE)</f>
        <v>Envelope</v>
      </c>
      <c r="G747" t="str">
        <f>VLOOKUP($A747,'UES Measure List Oct 2026'!$A$3:$AR$2210,G$1,FALSE)</f>
        <v>Insulation</v>
      </c>
      <c r="H747">
        <f>VLOOKUP($A747,'UES Measure List Oct 2026'!$A$3:$AR$2210,H$1,FALSE)</f>
        <v>0.19</v>
      </c>
      <c r="I747">
        <f>VLOOKUP($A747,'UES Measure List Oct 2026'!$A$3:$AR$2210,I$1,FALSE)</f>
        <v>0.2</v>
      </c>
      <c r="J747">
        <f>VLOOKUP($A747,'UES Measure List Oct 2026'!$A$3:$AR$2210,J$1,FALSE)</f>
        <v>1.05</v>
      </c>
      <c r="K747">
        <f>VLOOKUP($A747,'UES Measure List Oct 2026'!$A$3:$AR$2210,K$1,FALSE)</f>
        <v>45</v>
      </c>
      <c r="L747" t="s">
        <v>5001</v>
      </c>
      <c r="M747">
        <f>INDEX('Results 2016$'!$B$3:$AT$352,MATCH(L747,'Results 2016$'!$A$3:$A$352,0),MATCH(K747,'Results 2016$'!$B$2:$AT$2,0))</f>
        <v>1.1502863736732485</v>
      </c>
    </row>
    <row r="748" spans="1:13" x14ac:dyDescent="0.25">
      <c r="A748" s="13" t="s">
        <v>2735</v>
      </c>
      <c r="B748" t="str">
        <f>VLOOKUP($A748,'UES Measure List Oct 2026'!$A$3:$AR$2210,B$1,FALSE)</f>
        <v>Heating Zone 1</v>
      </c>
      <c r="C748" t="str">
        <f>VLOOKUP($A748,'UES Measure List Oct 2026'!$A$3:$AR$2210,C$1,FALSE)</f>
        <v>All Cooling Zones</v>
      </c>
      <c r="D748" t="str">
        <f>VLOOKUP($A748,'UES Measure List Oct 2026'!$A$3:$AR$2210,D$1,FALSE)</f>
        <v>Residential</v>
      </c>
      <c r="E748" t="str">
        <f>VLOOKUP($A748,'UES Measure List Oct 2026'!$A$3:$AR$2210,E$1,FALSE)</f>
        <v>HVAC</v>
      </c>
      <c r="F748" t="str">
        <f>VLOOKUP($A748,'UES Measure List Oct 2026'!$A$3:$AR$2210,F$1,FALSE)</f>
        <v>Envelope</v>
      </c>
      <c r="G748" t="str">
        <f>VLOOKUP($A748,'UES Measure List Oct 2026'!$A$3:$AR$2210,G$1,FALSE)</f>
        <v>Insulation</v>
      </c>
      <c r="H748">
        <f>VLOOKUP($A748,'UES Measure List Oct 2026'!$A$3:$AR$2210,H$1,FALSE)</f>
        <v>0.05</v>
      </c>
      <c r="I748">
        <f>VLOOKUP($A748,'UES Measure List Oct 2026'!$A$3:$AR$2210,I$1,FALSE)</f>
        <v>0.06</v>
      </c>
      <c r="J748">
        <f>VLOOKUP($A748,'UES Measure List Oct 2026'!$A$3:$AR$2210,J$1,FALSE)</f>
        <v>0.61</v>
      </c>
      <c r="K748">
        <f>VLOOKUP($A748,'UES Measure List Oct 2026'!$A$3:$AR$2210,K$1,FALSE)</f>
        <v>45</v>
      </c>
      <c r="L748" t="s">
        <v>5001</v>
      </c>
      <c r="M748">
        <f>INDEX('Results 2016$'!$B$3:$AT$352,MATCH(L748,'Results 2016$'!$A$3:$A$352,0),MATCH(K748,'Results 2016$'!$B$2:$AT$2,0))</f>
        <v>1.1502863736732485</v>
      </c>
    </row>
    <row r="749" spans="1:13" x14ac:dyDescent="0.25">
      <c r="A749" s="13" t="s">
        <v>2737</v>
      </c>
      <c r="B749" t="str">
        <f>VLOOKUP($A749,'UES Measure List Oct 2026'!$A$3:$AR$2210,B$1,FALSE)</f>
        <v>Heating Zone 1</v>
      </c>
      <c r="C749" t="str">
        <f>VLOOKUP($A749,'UES Measure List Oct 2026'!$A$3:$AR$2210,C$1,FALSE)</f>
        <v>All Cooling Zones</v>
      </c>
      <c r="D749" t="str">
        <f>VLOOKUP($A749,'UES Measure List Oct 2026'!$A$3:$AR$2210,D$1,FALSE)</f>
        <v>Residential</v>
      </c>
      <c r="E749" t="str">
        <f>VLOOKUP($A749,'UES Measure List Oct 2026'!$A$3:$AR$2210,E$1,FALSE)</f>
        <v>HVAC</v>
      </c>
      <c r="F749" t="str">
        <f>VLOOKUP($A749,'UES Measure List Oct 2026'!$A$3:$AR$2210,F$1,FALSE)</f>
        <v>Envelope</v>
      </c>
      <c r="G749" t="str">
        <f>VLOOKUP($A749,'UES Measure List Oct 2026'!$A$3:$AR$2210,G$1,FALSE)</f>
        <v>Insulation</v>
      </c>
      <c r="H749">
        <f>VLOOKUP($A749,'UES Measure List Oct 2026'!$A$3:$AR$2210,H$1,FALSE)</f>
        <v>7.0000000000000007E-2</v>
      </c>
      <c r="I749">
        <f>VLOOKUP($A749,'UES Measure List Oct 2026'!$A$3:$AR$2210,I$1,FALSE)</f>
        <v>0.08</v>
      </c>
      <c r="J749">
        <f>VLOOKUP($A749,'UES Measure List Oct 2026'!$A$3:$AR$2210,J$1,FALSE)</f>
        <v>0.89</v>
      </c>
      <c r="K749">
        <f>VLOOKUP($A749,'UES Measure List Oct 2026'!$A$3:$AR$2210,K$1,FALSE)</f>
        <v>45</v>
      </c>
      <c r="L749" t="s">
        <v>5001</v>
      </c>
      <c r="M749">
        <f>INDEX('Results 2016$'!$B$3:$AT$352,MATCH(L749,'Results 2016$'!$A$3:$A$352,0),MATCH(K749,'Results 2016$'!$B$2:$AT$2,0))</f>
        <v>1.1502863736732485</v>
      </c>
    </row>
    <row r="750" spans="1:13" x14ac:dyDescent="0.25">
      <c r="A750" s="13" t="s">
        <v>2739</v>
      </c>
      <c r="B750" t="str">
        <f>VLOOKUP($A750,'UES Measure List Oct 2026'!$A$3:$AR$2210,B$1,FALSE)</f>
        <v>Heating Zone 1</v>
      </c>
      <c r="C750" t="str">
        <f>VLOOKUP($A750,'UES Measure List Oct 2026'!$A$3:$AR$2210,C$1,FALSE)</f>
        <v>All Cooling Zones</v>
      </c>
      <c r="D750" t="str">
        <f>VLOOKUP($A750,'UES Measure List Oct 2026'!$A$3:$AR$2210,D$1,FALSE)</f>
        <v>Residential</v>
      </c>
      <c r="E750" t="str">
        <f>VLOOKUP($A750,'UES Measure List Oct 2026'!$A$3:$AR$2210,E$1,FALSE)</f>
        <v>HVAC</v>
      </c>
      <c r="F750" t="str">
        <f>VLOOKUP($A750,'UES Measure List Oct 2026'!$A$3:$AR$2210,F$1,FALSE)</f>
        <v>Envelope</v>
      </c>
      <c r="G750" t="str">
        <f>VLOOKUP($A750,'UES Measure List Oct 2026'!$A$3:$AR$2210,G$1,FALSE)</f>
        <v>Insulation</v>
      </c>
      <c r="H750">
        <f>VLOOKUP($A750,'UES Measure List Oct 2026'!$A$3:$AR$2210,H$1,FALSE)</f>
        <v>0.76</v>
      </c>
      <c r="I750">
        <f>VLOOKUP($A750,'UES Measure List Oct 2026'!$A$3:$AR$2210,I$1,FALSE)</f>
        <v>0.82</v>
      </c>
      <c r="J750">
        <f>VLOOKUP($A750,'UES Measure List Oct 2026'!$A$3:$AR$2210,J$1,FALSE)</f>
        <v>1.56</v>
      </c>
      <c r="K750">
        <f>VLOOKUP($A750,'UES Measure List Oct 2026'!$A$3:$AR$2210,K$1,FALSE)</f>
        <v>45</v>
      </c>
      <c r="L750" t="s">
        <v>5001</v>
      </c>
      <c r="M750">
        <f>INDEX('Results 2016$'!$B$3:$AT$352,MATCH(L750,'Results 2016$'!$A$3:$A$352,0),MATCH(K750,'Results 2016$'!$B$2:$AT$2,0))</f>
        <v>1.1502863736732485</v>
      </c>
    </row>
    <row r="751" spans="1:13" x14ac:dyDescent="0.25">
      <c r="A751" s="13" t="s">
        <v>2741</v>
      </c>
      <c r="B751" t="str">
        <f>VLOOKUP($A751,'UES Measure List Oct 2026'!$A$3:$AR$2210,B$1,FALSE)</f>
        <v>Heating Zone 1</v>
      </c>
      <c r="C751" t="str">
        <f>VLOOKUP($A751,'UES Measure List Oct 2026'!$A$3:$AR$2210,C$1,FALSE)</f>
        <v>All Cooling Zones</v>
      </c>
      <c r="D751" t="str">
        <f>VLOOKUP($A751,'UES Measure List Oct 2026'!$A$3:$AR$2210,D$1,FALSE)</f>
        <v>Residential</v>
      </c>
      <c r="E751" t="str">
        <f>VLOOKUP($A751,'UES Measure List Oct 2026'!$A$3:$AR$2210,E$1,FALSE)</f>
        <v>HVAC</v>
      </c>
      <c r="F751" t="str">
        <f>VLOOKUP($A751,'UES Measure List Oct 2026'!$A$3:$AR$2210,F$1,FALSE)</f>
        <v>Envelope</v>
      </c>
      <c r="G751" t="str">
        <f>VLOOKUP($A751,'UES Measure List Oct 2026'!$A$3:$AR$2210,G$1,FALSE)</f>
        <v>Insulation</v>
      </c>
      <c r="H751">
        <f>VLOOKUP($A751,'UES Measure List Oct 2026'!$A$3:$AR$2210,H$1,FALSE)</f>
        <v>0.37</v>
      </c>
      <c r="I751">
        <f>VLOOKUP($A751,'UES Measure List Oct 2026'!$A$3:$AR$2210,I$1,FALSE)</f>
        <v>0.4</v>
      </c>
      <c r="J751">
        <f>VLOOKUP($A751,'UES Measure List Oct 2026'!$A$3:$AR$2210,J$1,FALSE)</f>
        <v>1.01</v>
      </c>
      <c r="K751">
        <f>VLOOKUP($A751,'UES Measure List Oct 2026'!$A$3:$AR$2210,K$1,FALSE)</f>
        <v>45</v>
      </c>
      <c r="L751" t="s">
        <v>5001</v>
      </c>
      <c r="M751">
        <f>INDEX('Results 2016$'!$B$3:$AT$352,MATCH(L751,'Results 2016$'!$A$3:$A$352,0),MATCH(K751,'Results 2016$'!$B$2:$AT$2,0))</f>
        <v>1.1502863736732485</v>
      </c>
    </row>
    <row r="752" spans="1:13" x14ac:dyDescent="0.25">
      <c r="A752" s="13" t="s">
        <v>2743</v>
      </c>
      <c r="B752" t="str">
        <f>VLOOKUP($A752,'UES Measure List Oct 2026'!$A$3:$AR$2210,B$1,FALSE)</f>
        <v>Heating Zone 1</v>
      </c>
      <c r="C752" t="str">
        <f>VLOOKUP($A752,'UES Measure List Oct 2026'!$A$3:$AR$2210,C$1,FALSE)</f>
        <v>All Cooling Zones</v>
      </c>
      <c r="D752" t="str">
        <f>VLOOKUP($A752,'UES Measure List Oct 2026'!$A$3:$AR$2210,D$1,FALSE)</f>
        <v>Residential</v>
      </c>
      <c r="E752" t="str">
        <f>VLOOKUP($A752,'UES Measure List Oct 2026'!$A$3:$AR$2210,E$1,FALSE)</f>
        <v>HVAC</v>
      </c>
      <c r="F752" t="str">
        <f>VLOOKUP($A752,'UES Measure List Oct 2026'!$A$3:$AR$2210,F$1,FALSE)</f>
        <v>Envelope</v>
      </c>
      <c r="G752" t="str">
        <f>VLOOKUP($A752,'UES Measure List Oct 2026'!$A$3:$AR$2210,G$1,FALSE)</f>
        <v>Insulation</v>
      </c>
      <c r="H752">
        <f>VLOOKUP($A752,'UES Measure List Oct 2026'!$A$3:$AR$2210,H$1,FALSE)</f>
        <v>0.4</v>
      </c>
      <c r="I752">
        <f>VLOOKUP($A752,'UES Measure List Oct 2026'!$A$3:$AR$2210,I$1,FALSE)</f>
        <v>0.43</v>
      </c>
      <c r="J752">
        <f>VLOOKUP($A752,'UES Measure List Oct 2026'!$A$3:$AR$2210,J$1,FALSE)</f>
        <v>1.19</v>
      </c>
      <c r="K752">
        <f>VLOOKUP($A752,'UES Measure List Oct 2026'!$A$3:$AR$2210,K$1,FALSE)</f>
        <v>45</v>
      </c>
      <c r="L752" t="s">
        <v>5001</v>
      </c>
      <c r="M752">
        <f>INDEX('Results 2016$'!$B$3:$AT$352,MATCH(L752,'Results 2016$'!$A$3:$A$352,0),MATCH(K752,'Results 2016$'!$B$2:$AT$2,0))</f>
        <v>1.1502863736732485</v>
      </c>
    </row>
    <row r="753" spans="1:13" x14ac:dyDescent="0.25">
      <c r="A753" s="13" t="s">
        <v>2745</v>
      </c>
      <c r="B753" t="str">
        <f>VLOOKUP($A753,'UES Measure List Oct 2026'!$A$3:$AR$2210,B$1,FALSE)</f>
        <v>Heating Zone 1</v>
      </c>
      <c r="C753" t="str">
        <f>VLOOKUP($A753,'UES Measure List Oct 2026'!$A$3:$AR$2210,C$1,FALSE)</f>
        <v>All Cooling Zones</v>
      </c>
      <c r="D753" t="str">
        <f>VLOOKUP($A753,'UES Measure List Oct 2026'!$A$3:$AR$2210,D$1,FALSE)</f>
        <v>Residential</v>
      </c>
      <c r="E753" t="str">
        <f>VLOOKUP($A753,'UES Measure List Oct 2026'!$A$3:$AR$2210,E$1,FALSE)</f>
        <v>HVAC</v>
      </c>
      <c r="F753" t="str">
        <f>VLOOKUP($A753,'UES Measure List Oct 2026'!$A$3:$AR$2210,F$1,FALSE)</f>
        <v>Envelope</v>
      </c>
      <c r="G753" t="str">
        <f>VLOOKUP($A753,'UES Measure List Oct 2026'!$A$3:$AR$2210,G$1,FALSE)</f>
        <v>Insulation</v>
      </c>
      <c r="H753">
        <f>VLOOKUP($A753,'UES Measure List Oct 2026'!$A$3:$AR$2210,H$1,FALSE)</f>
        <v>0.42</v>
      </c>
      <c r="I753">
        <f>VLOOKUP($A753,'UES Measure List Oct 2026'!$A$3:$AR$2210,I$1,FALSE)</f>
        <v>0.45</v>
      </c>
      <c r="J753">
        <f>VLOOKUP($A753,'UES Measure List Oct 2026'!$A$3:$AR$2210,J$1,FALSE)</f>
        <v>1.41</v>
      </c>
      <c r="K753">
        <f>VLOOKUP($A753,'UES Measure List Oct 2026'!$A$3:$AR$2210,K$1,FALSE)</f>
        <v>45</v>
      </c>
      <c r="L753" t="s">
        <v>5001</v>
      </c>
      <c r="M753">
        <f>INDEX('Results 2016$'!$B$3:$AT$352,MATCH(L753,'Results 2016$'!$A$3:$A$352,0),MATCH(K753,'Results 2016$'!$B$2:$AT$2,0))</f>
        <v>1.1502863736732485</v>
      </c>
    </row>
    <row r="754" spans="1:13" x14ac:dyDescent="0.25">
      <c r="A754" s="13" t="s">
        <v>2747</v>
      </c>
      <c r="B754" t="str">
        <f>VLOOKUP($A754,'UES Measure List Oct 2026'!$A$3:$AR$2210,B$1,FALSE)</f>
        <v>Heating Zone 1</v>
      </c>
      <c r="C754" t="str">
        <f>VLOOKUP($A754,'UES Measure List Oct 2026'!$A$3:$AR$2210,C$1,FALSE)</f>
        <v>All Cooling Zones</v>
      </c>
      <c r="D754" t="str">
        <f>VLOOKUP($A754,'UES Measure List Oct 2026'!$A$3:$AR$2210,D$1,FALSE)</f>
        <v>Residential</v>
      </c>
      <c r="E754" t="str">
        <f>VLOOKUP($A754,'UES Measure List Oct 2026'!$A$3:$AR$2210,E$1,FALSE)</f>
        <v>HVAC</v>
      </c>
      <c r="F754" t="str">
        <f>VLOOKUP($A754,'UES Measure List Oct 2026'!$A$3:$AR$2210,F$1,FALSE)</f>
        <v>Envelope</v>
      </c>
      <c r="G754" t="str">
        <f>VLOOKUP($A754,'UES Measure List Oct 2026'!$A$3:$AR$2210,G$1,FALSE)</f>
        <v>Insulation</v>
      </c>
      <c r="H754">
        <f>VLOOKUP($A754,'UES Measure List Oct 2026'!$A$3:$AR$2210,H$1,FALSE)</f>
        <v>0.12</v>
      </c>
      <c r="I754">
        <f>VLOOKUP($A754,'UES Measure List Oct 2026'!$A$3:$AR$2210,I$1,FALSE)</f>
        <v>0.13</v>
      </c>
      <c r="J754">
        <f>VLOOKUP($A754,'UES Measure List Oct 2026'!$A$3:$AR$2210,J$1,FALSE)</f>
        <v>1.01</v>
      </c>
      <c r="K754">
        <f>VLOOKUP($A754,'UES Measure List Oct 2026'!$A$3:$AR$2210,K$1,FALSE)</f>
        <v>45</v>
      </c>
      <c r="L754" t="s">
        <v>5001</v>
      </c>
      <c r="M754">
        <f>INDEX('Results 2016$'!$B$3:$AT$352,MATCH(L754,'Results 2016$'!$A$3:$A$352,0),MATCH(K754,'Results 2016$'!$B$2:$AT$2,0))</f>
        <v>1.1502863736732485</v>
      </c>
    </row>
    <row r="755" spans="1:13" x14ac:dyDescent="0.25">
      <c r="A755" s="13" t="s">
        <v>2749</v>
      </c>
      <c r="B755" t="str">
        <f>VLOOKUP($A755,'UES Measure List Oct 2026'!$A$3:$AR$2210,B$1,FALSE)</f>
        <v>Heating Zone 2</v>
      </c>
      <c r="C755" t="str">
        <f>VLOOKUP($A755,'UES Measure List Oct 2026'!$A$3:$AR$2210,C$1,FALSE)</f>
        <v>All Cooling Zones</v>
      </c>
      <c r="D755" t="str">
        <f>VLOOKUP($A755,'UES Measure List Oct 2026'!$A$3:$AR$2210,D$1,FALSE)</f>
        <v>Residential</v>
      </c>
      <c r="E755" t="str">
        <f>VLOOKUP($A755,'UES Measure List Oct 2026'!$A$3:$AR$2210,E$1,FALSE)</f>
        <v>HVAC</v>
      </c>
      <c r="F755" t="str">
        <f>VLOOKUP($A755,'UES Measure List Oct 2026'!$A$3:$AR$2210,F$1,FALSE)</f>
        <v>Envelope</v>
      </c>
      <c r="G755" t="str">
        <f>VLOOKUP($A755,'UES Measure List Oct 2026'!$A$3:$AR$2210,G$1,FALSE)</f>
        <v>Insulation</v>
      </c>
      <c r="H755">
        <f>VLOOKUP($A755,'UES Measure List Oct 2026'!$A$3:$AR$2210,H$1,FALSE)</f>
        <v>1.84</v>
      </c>
      <c r="I755">
        <f>VLOOKUP($A755,'UES Measure List Oct 2026'!$A$3:$AR$2210,I$1,FALSE)</f>
        <v>1.98</v>
      </c>
      <c r="J755">
        <f>VLOOKUP($A755,'UES Measure List Oct 2026'!$A$3:$AR$2210,J$1,FALSE)</f>
        <v>1.24</v>
      </c>
      <c r="K755">
        <f>VLOOKUP($A755,'UES Measure List Oct 2026'!$A$3:$AR$2210,K$1,FALSE)</f>
        <v>45</v>
      </c>
      <c r="L755" t="s">
        <v>5002</v>
      </c>
      <c r="M755">
        <f>INDEX('Results 2016$'!$B$3:$AT$352,MATCH(L755,'Results 2016$'!$A$3:$A$352,0),MATCH(K755,'Results 2016$'!$B$2:$AT$2,0))</f>
        <v>1.2029506301231594</v>
      </c>
    </row>
    <row r="756" spans="1:13" x14ac:dyDescent="0.25">
      <c r="A756" s="13" t="s">
        <v>2750</v>
      </c>
      <c r="B756" t="str">
        <f>VLOOKUP($A756,'UES Measure List Oct 2026'!$A$3:$AR$2210,B$1,FALSE)</f>
        <v>Heating Zone 2</v>
      </c>
      <c r="C756" t="str">
        <f>VLOOKUP($A756,'UES Measure List Oct 2026'!$A$3:$AR$2210,C$1,FALSE)</f>
        <v>All Cooling Zones</v>
      </c>
      <c r="D756" t="str">
        <f>VLOOKUP($A756,'UES Measure List Oct 2026'!$A$3:$AR$2210,D$1,FALSE)</f>
        <v>Residential</v>
      </c>
      <c r="E756" t="str">
        <f>VLOOKUP($A756,'UES Measure List Oct 2026'!$A$3:$AR$2210,E$1,FALSE)</f>
        <v>HVAC</v>
      </c>
      <c r="F756" t="str">
        <f>VLOOKUP($A756,'UES Measure List Oct 2026'!$A$3:$AR$2210,F$1,FALSE)</f>
        <v>Envelope</v>
      </c>
      <c r="G756" t="str">
        <f>VLOOKUP($A756,'UES Measure List Oct 2026'!$A$3:$AR$2210,G$1,FALSE)</f>
        <v>Insulation</v>
      </c>
      <c r="H756">
        <f>VLOOKUP($A756,'UES Measure List Oct 2026'!$A$3:$AR$2210,H$1,FALSE)</f>
        <v>1.86</v>
      </c>
      <c r="I756">
        <f>VLOOKUP($A756,'UES Measure List Oct 2026'!$A$3:$AR$2210,I$1,FALSE)</f>
        <v>2.0099999999999998</v>
      </c>
      <c r="J756">
        <f>VLOOKUP($A756,'UES Measure List Oct 2026'!$A$3:$AR$2210,J$1,FALSE)</f>
        <v>1.49</v>
      </c>
      <c r="K756">
        <f>VLOOKUP($A756,'UES Measure List Oct 2026'!$A$3:$AR$2210,K$1,FALSE)</f>
        <v>45</v>
      </c>
      <c r="L756" t="s">
        <v>5002</v>
      </c>
      <c r="M756">
        <f>INDEX('Results 2016$'!$B$3:$AT$352,MATCH(L756,'Results 2016$'!$A$3:$A$352,0),MATCH(K756,'Results 2016$'!$B$2:$AT$2,0))</f>
        <v>1.2029506301231594</v>
      </c>
    </row>
    <row r="757" spans="1:13" x14ac:dyDescent="0.25">
      <c r="A757" s="13" t="s">
        <v>2751</v>
      </c>
      <c r="B757" t="str">
        <f>VLOOKUP($A757,'UES Measure List Oct 2026'!$A$3:$AR$2210,B$1,FALSE)</f>
        <v>Heating Zone 2</v>
      </c>
      <c r="C757" t="str">
        <f>VLOOKUP($A757,'UES Measure List Oct 2026'!$A$3:$AR$2210,C$1,FALSE)</f>
        <v>All Cooling Zones</v>
      </c>
      <c r="D757" t="str">
        <f>VLOOKUP($A757,'UES Measure List Oct 2026'!$A$3:$AR$2210,D$1,FALSE)</f>
        <v>Residential</v>
      </c>
      <c r="E757" t="str">
        <f>VLOOKUP($A757,'UES Measure List Oct 2026'!$A$3:$AR$2210,E$1,FALSE)</f>
        <v>HVAC</v>
      </c>
      <c r="F757" t="str">
        <f>VLOOKUP($A757,'UES Measure List Oct 2026'!$A$3:$AR$2210,F$1,FALSE)</f>
        <v>Envelope</v>
      </c>
      <c r="G757" t="str">
        <f>VLOOKUP($A757,'UES Measure List Oct 2026'!$A$3:$AR$2210,G$1,FALSE)</f>
        <v>Insulation</v>
      </c>
      <c r="H757">
        <f>VLOOKUP($A757,'UES Measure List Oct 2026'!$A$3:$AR$2210,H$1,FALSE)</f>
        <v>0.62</v>
      </c>
      <c r="I757">
        <f>VLOOKUP($A757,'UES Measure List Oct 2026'!$A$3:$AR$2210,I$1,FALSE)</f>
        <v>0.67</v>
      </c>
      <c r="J757">
        <f>VLOOKUP($A757,'UES Measure List Oct 2026'!$A$3:$AR$2210,J$1,FALSE)</f>
        <v>0.99</v>
      </c>
      <c r="K757">
        <f>VLOOKUP($A757,'UES Measure List Oct 2026'!$A$3:$AR$2210,K$1,FALSE)</f>
        <v>45</v>
      </c>
      <c r="L757" t="s">
        <v>5002</v>
      </c>
      <c r="M757">
        <f>INDEX('Results 2016$'!$B$3:$AT$352,MATCH(L757,'Results 2016$'!$A$3:$A$352,0),MATCH(K757,'Results 2016$'!$B$2:$AT$2,0))</f>
        <v>1.2029506301231594</v>
      </c>
    </row>
    <row r="758" spans="1:13" x14ac:dyDescent="0.25">
      <c r="A758" s="13" t="s">
        <v>2752</v>
      </c>
      <c r="B758" t="str">
        <f>VLOOKUP($A758,'UES Measure List Oct 2026'!$A$3:$AR$2210,B$1,FALSE)</f>
        <v>Heating Zone 2</v>
      </c>
      <c r="C758" t="str">
        <f>VLOOKUP($A758,'UES Measure List Oct 2026'!$A$3:$AR$2210,C$1,FALSE)</f>
        <v>All Cooling Zones</v>
      </c>
      <c r="D758" t="str">
        <f>VLOOKUP($A758,'UES Measure List Oct 2026'!$A$3:$AR$2210,D$1,FALSE)</f>
        <v>Residential</v>
      </c>
      <c r="E758" t="str">
        <f>VLOOKUP($A758,'UES Measure List Oct 2026'!$A$3:$AR$2210,E$1,FALSE)</f>
        <v>HVAC</v>
      </c>
      <c r="F758" t="str">
        <f>VLOOKUP($A758,'UES Measure List Oct 2026'!$A$3:$AR$2210,F$1,FALSE)</f>
        <v>Envelope</v>
      </c>
      <c r="G758" t="str">
        <f>VLOOKUP($A758,'UES Measure List Oct 2026'!$A$3:$AR$2210,G$1,FALSE)</f>
        <v>Insulation</v>
      </c>
      <c r="H758">
        <f>VLOOKUP($A758,'UES Measure List Oct 2026'!$A$3:$AR$2210,H$1,FALSE)</f>
        <v>0.65</v>
      </c>
      <c r="I758">
        <f>VLOOKUP($A758,'UES Measure List Oct 2026'!$A$3:$AR$2210,I$1,FALSE)</f>
        <v>0.7</v>
      </c>
      <c r="J758">
        <f>VLOOKUP($A758,'UES Measure List Oct 2026'!$A$3:$AR$2210,J$1,FALSE)</f>
        <v>1.24</v>
      </c>
      <c r="K758">
        <f>VLOOKUP($A758,'UES Measure List Oct 2026'!$A$3:$AR$2210,K$1,FALSE)</f>
        <v>45</v>
      </c>
      <c r="L758" t="s">
        <v>5002</v>
      </c>
      <c r="M758">
        <f>INDEX('Results 2016$'!$B$3:$AT$352,MATCH(L758,'Results 2016$'!$A$3:$A$352,0),MATCH(K758,'Results 2016$'!$B$2:$AT$2,0))</f>
        <v>1.2029506301231594</v>
      </c>
    </row>
    <row r="759" spans="1:13" x14ac:dyDescent="0.25">
      <c r="A759" s="13" t="s">
        <v>2753</v>
      </c>
      <c r="B759" t="str">
        <f>VLOOKUP($A759,'UES Measure List Oct 2026'!$A$3:$AR$2210,B$1,FALSE)</f>
        <v>Heating Zone 2</v>
      </c>
      <c r="C759" t="str">
        <f>VLOOKUP($A759,'UES Measure List Oct 2026'!$A$3:$AR$2210,C$1,FALSE)</f>
        <v>All Cooling Zones</v>
      </c>
      <c r="D759" t="str">
        <f>VLOOKUP($A759,'UES Measure List Oct 2026'!$A$3:$AR$2210,D$1,FALSE)</f>
        <v>Residential</v>
      </c>
      <c r="E759" t="str">
        <f>VLOOKUP($A759,'UES Measure List Oct 2026'!$A$3:$AR$2210,E$1,FALSE)</f>
        <v>HVAC</v>
      </c>
      <c r="F759" t="str">
        <f>VLOOKUP($A759,'UES Measure List Oct 2026'!$A$3:$AR$2210,F$1,FALSE)</f>
        <v>Envelope</v>
      </c>
      <c r="G759" t="str">
        <f>VLOOKUP($A759,'UES Measure List Oct 2026'!$A$3:$AR$2210,G$1,FALSE)</f>
        <v>Insulation</v>
      </c>
      <c r="H759">
        <f>VLOOKUP($A759,'UES Measure List Oct 2026'!$A$3:$AR$2210,H$1,FALSE)</f>
        <v>0.22</v>
      </c>
      <c r="I759">
        <f>VLOOKUP($A759,'UES Measure List Oct 2026'!$A$3:$AR$2210,I$1,FALSE)</f>
        <v>0.24</v>
      </c>
      <c r="J759">
        <f>VLOOKUP($A759,'UES Measure List Oct 2026'!$A$3:$AR$2210,J$1,FALSE)</f>
        <v>0.99</v>
      </c>
      <c r="K759">
        <f>VLOOKUP($A759,'UES Measure List Oct 2026'!$A$3:$AR$2210,K$1,FALSE)</f>
        <v>45</v>
      </c>
      <c r="L759" t="s">
        <v>5002</v>
      </c>
      <c r="M759">
        <f>INDEX('Results 2016$'!$B$3:$AT$352,MATCH(L759,'Results 2016$'!$A$3:$A$352,0),MATCH(K759,'Results 2016$'!$B$2:$AT$2,0))</f>
        <v>1.2029506301231594</v>
      </c>
    </row>
    <row r="760" spans="1:13" x14ac:dyDescent="0.25">
      <c r="A760" s="13" t="s">
        <v>2754</v>
      </c>
      <c r="B760" t="str">
        <f>VLOOKUP($A760,'UES Measure List Oct 2026'!$A$3:$AR$2210,B$1,FALSE)</f>
        <v>Heating Zone 2</v>
      </c>
      <c r="C760" t="str">
        <f>VLOOKUP($A760,'UES Measure List Oct 2026'!$A$3:$AR$2210,C$1,FALSE)</f>
        <v>All Cooling Zones</v>
      </c>
      <c r="D760" t="str">
        <f>VLOOKUP($A760,'UES Measure List Oct 2026'!$A$3:$AR$2210,D$1,FALSE)</f>
        <v>Residential</v>
      </c>
      <c r="E760" t="str">
        <f>VLOOKUP($A760,'UES Measure List Oct 2026'!$A$3:$AR$2210,E$1,FALSE)</f>
        <v>HVAC</v>
      </c>
      <c r="F760" t="str">
        <f>VLOOKUP($A760,'UES Measure List Oct 2026'!$A$3:$AR$2210,F$1,FALSE)</f>
        <v>Envelope</v>
      </c>
      <c r="G760" t="str">
        <f>VLOOKUP($A760,'UES Measure List Oct 2026'!$A$3:$AR$2210,G$1,FALSE)</f>
        <v>Insulation</v>
      </c>
      <c r="H760">
        <f>VLOOKUP($A760,'UES Measure List Oct 2026'!$A$3:$AR$2210,H$1,FALSE)</f>
        <v>0.25</v>
      </c>
      <c r="I760">
        <f>VLOOKUP($A760,'UES Measure List Oct 2026'!$A$3:$AR$2210,I$1,FALSE)</f>
        <v>0.27</v>
      </c>
      <c r="J760">
        <f>VLOOKUP($A760,'UES Measure List Oct 2026'!$A$3:$AR$2210,J$1,FALSE)</f>
        <v>1.05</v>
      </c>
      <c r="K760">
        <f>VLOOKUP($A760,'UES Measure List Oct 2026'!$A$3:$AR$2210,K$1,FALSE)</f>
        <v>45</v>
      </c>
      <c r="L760" t="s">
        <v>5002</v>
      </c>
      <c r="M760">
        <f>INDEX('Results 2016$'!$B$3:$AT$352,MATCH(L760,'Results 2016$'!$A$3:$A$352,0),MATCH(K760,'Results 2016$'!$B$2:$AT$2,0))</f>
        <v>1.2029506301231594</v>
      </c>
    </row>
    <row r="761" spans="1:13" x14ac:dyDescent="0.25">
      <c r="A761" s="13" t="s">
        <v>2755</v>
      </c>
      <c r="B761" t="str">
        <f>VLOOKUP($A761,'UES Measure List Oct 2026'!$A$3:$AR$2210,B$1,FALSE)</f>
        <v>Heating Zone 2</v>
      </c>
      <c r="C761" t="str">
        <f>VLOOKUP($A761,'UES Measure List Oct 2026'!$A$3:$AR$2210,C$1,FALSE)</f>
        <v>All Cooling Zones</v>
      </c>
      <c r="D761" t="str">
        <f>VLOOKUP($A761,'UES Measure List Oct 2026'!$A$3:$AR$2210,D$1,FALSE)</f>
        <v>Residential</v>
      </c>
      <c r="E761" t="str">
        <f>VLOOKUP($A761,'UES Measure List Oct 2026'!$A$3:$AR$2210,E$1,FALSE)</f>
        <v>HVAC</v>
      </c>
      <c r="F761" t="str">
        <f>VLOOKUP($A761,'UES Measure List Oct 2026'!$A$3:$AR$2210,F$1,FALSE)</f>
        <v>Envelope</v>
      </c>
      <c r="G761" t="str">
        <f>VLOOKUP($A761,'UES Measure List Oct 2026'!$A$3:$AR$2210,G$1,FALSE)</f>
        <v>Insulation</v>
      </c>
      <c r="H761">
        <f>VLOOKUP($A761,'UES Measure List Oct 2026'!$A$3:$AR$2210,H$1,FALSE)</f>
        <v>0.06</v>
      </c>
      <c r="I761">
        <f>VLOOKUP($A761,'UES Measure List Oct 2026'!$A$3:$AR$2210,I$1,FALSE)</f>
        <v>6.4328269607676555E-2</v>
      </c>
      <c r="J761">
        <f>VLOOKUP($A761,'UES Measure List Oct 2026'!$A$3:$AR$2210,J$1,FALSE)</f>
        <v>0.61</v>
      </c>
      <c r="K761">
        <f>VLOOKUP($A761,'UES Measure List Oct 2026'!$A$3:$AR$2210,K$1,FALSE)</f>
        <v>45</v>
      </c>
      <c r="L761" t="s">
        <v>5002</v>
      </c>
      <c r="M761">
        <f>INDEX('Results 2016$'!$B$3:$AT$352,MATCH(L761,'Results 2016$'!$A$3:$A$352,0),MATCH(K761,'Results 2016$'!$B$2:$AT$2,0))</f>
        <v>1.2029506301231594</v>
      </c>
    </row>
    <row r="762" spans="1:13" x14ac:dyDescent="0.25">
      <c r="A762" s="13" t="s">
        <v>2756</v>
      </c>
      <c r="B762" t="str">
        <f>VLOOKUP($A762,'UES Measure List Oct 2026'!$A$3:$AR$2210,B$1,FALSE)</f>
        <v>Heating Zone 2</v>
      </c>
      <c r="C762" t="str">
        <f>VLOOKUP($A762,'UES Measure List Oct 2026'!$A$3:$AR$2210,C$1,FALSE)</f>
        <v>All Cooling Zones</v>
      </c>
      <c r="D762" t="str">
        <f>VLOOKUP($A762,'UES Measure List Oct 2026'!$A$3:$AR$2210,D$1,FALSE)</f>
        <v>Residential</v>
      </c>
      <c r="E762" t="str">
        <f>VLOOKUP($A762,'UES Measure List Oct 2026'!$A$3:$AR$2210,E$1,FALSE)</f>
        <v>HVAC</v>
      </c>
      <c r="F762" t="str">
        <f>VLOOKUP($A762,'UES Measure List Oct 2026'!$A$3:$AR$2210,F$1,FALSE)</f>
        <v>Envelope</v>
      </c>
      <c r="G762" t="str">
        <f>VLOOKUP($A762,'UES Measure List Oct 2026'!$A$3:$AR$2210,G$1,FALSE)</f>
        <v>Insulation</v>
      </c>
      <c r="H762">
        <f>VLOOKUP($A762,'UES Measure List Oct 2026'!$A$3:$AR$2210,H$1,FALSE)</f>
        <v>0.11966789999999999</v>
      </c>
      <c r="I762">
        <f>VLOOKUP($A762,'UES Measure List Oct 2026'!$A$3:$AR$2210,I$1,FALSE)</f>
        <v>0.13350000000000001</v>
      </c>
      <c r="J762">
        <f>VLOOKUP($A762,'UES Measure List Oct 2026'!$A$3:$AR$2210,J$1,FALSE)</f>
        <v>0.89</v>
      </c>
      <c r="K762">
        <f>VLOOKUP($A762,'UES Measure List Oct 2026'!$A$3:$AR$2210,K$1,FALSE)</f>
        <v>45</v>
      </c>
      <c r="L762" t="s">
        <v>5002</v>
      </c>
      <c r="M762">
        <f>INDEX('Results 2016$'!$B$3:$AT$352,MATCH(L762,'Results 2016$'!$A$3:$A$352,0),MATCH(K762,'Results 2016$'!$B$2:$AT$2,0))</f>
        <v>1.2029506301231594</v>
      </c>
    </row>
    <row r="763" spans="1:13" x14ac:dyDescent="0.25">
      <c r="A763" s="13" t="s">
        <v>2757</v>
      </c>
      <c r="B763" t="str">
        <f>VLOOKUP($A763,'UES Measure List Oct 2026'!$A$3:$AR$2210,B$1,FALSE)</f>
        <v>Heating Zone 2</v>
      </c>
      <c r="C763" t="str">
        <f>VLOOKUP($A763,'UES Measure List Oct 2026'!$A$3:$AR$2210,C$1,FALSE)</f>
        <v>All Cooling Zones</v>
      </c>
      <c r="D763" t="str">
        <f>VLOOKUP($A763,'UES Measure List Oct 2026'!$A$3:$AR$2210,D$1,FALSE)</f>
        <v>Residential</v>
      </c>
      <c r="E763" t="str">
        <f>VLOOKUP($A763,'UES Measure List Oct 2026'!$A$3:$AR$2210,E$1,FALSE)</f>
        <v>HVAC</v>
      </c>
      <c r="F763" t="str">
        <f>VLOOKUP($A763,'UES Measure List Oct 2026'!$A$3:$AR$2210,F$1,FALSE)</f>
        <v>Envelope</v>
      </c>
      <c r="G763" t="str">
        <f>VLOOKUP($A763,'UES Measure List Oct 2026'!$A$3:$AR$2210,G$1,FALSE)</f>
        <v>Insulation</v>
      </c>
      <c r="H763">
        <f>VLOOKUP($A763,'UES Measure List Oct 2026'!$A$3:$AR$2210,H$1,FALSE)</f>
        <v>1.31</v>
      </c>
      <c r="I763">
        <f>VLOOKUP($A763,'UES Measure List Oct 2026'!$A$3:$AR$2210,I$1,FALSE)</f>
        <v>1.42</v>
      </c>
      <c r="J763">
        <f>VLOOKUP($A763,'UES Measure List Oct 2026'!$A$3:$AR$2210,J$1,FALSE)</f>
        <v>1.56</v>
      </c>
      <c r="K763">
        <f>VLOOKUP($A763,'UES Measure List Oct 2026'!$A$3:$AR$2210,K$1,FALSE)</f>
        <v>45</v>
      </c>
      <c r="L763" t="s">
        <v>5002</v>
      </c>
      <c r="M763">
        <f>INDEX('Results 2016$'!$B$3:$AT$352,MATCH(L763,'Results 2016$'!$A$3:$A$352,0),MATCH(K763,'Results 2016$'!$B$2:$AT$2,0))</f>
        <v>1.2029506301231594</v>
      </c>
    </row>
    <row r="764" spans="1:13" x14ac:dyDescent="0.25">
      <c r="A764" s="13" t="s">
        <v>2758</v>
      </c>
      <c r="B764" t="str">
        <f>VLOOKUP($A764,'UES Measure List Oct 2026'!$A$3:$AR$2210,B$1,FALSE)</f>
        <v>Heating Zone 2</v>
      </c>
      <c r="C764" t="str">
        <f>VLOOKUP($A764,'UES Measure List Oct 2026'!$A$3:$AR$2210,C$1,FALSE)</f>
        <v>All Cooling Zones</v>
      </c>
      <c r="D764" t="str">
        <f>VLOOKUP($A764,'UES Measure List Oct 2026'!$A$3:$AR$2210,D$1,FALSE)</f>
        <v>Residential</v>
      </c>
      <c r="E764" t="str">
        <f>VLOOKUP($A764,'UES Measure List Oct 2026'!$A$3:$AR$2210,E$1,FALSE)</f>
        <v>HVAC</v>
      </c>
      <c r="F764" t="str">
        <f>VLOOKUP($A764,'UES Measure List Oct 2026'!$A$3:$AR$2210,F$1,FALSE)</f>
        <v>Envelope</v>
      </c>
      <c r="G764" t="str">
        <f>VLOOKUP($A764,'UES Measure List Oct 2026'!$A$3:$AR$2210,G$1,FALSE)</f>
        <v>Insulation</v>
      </c>
      <c r="H764">
        <f>VLOOKUP($A764,'UES Measure List Oct 2026'!$A$3:$AR$2210,H$1,FALSE)</f>
        <v>0.56000000000000005</v>
      </c>
      <c r="I764">
        <f>VLOOKUP($A764,'UES Measure List Oct 2026'!$A$3:$AR$2210,I$1,FALSE)</f>
        <v>0.61</v>
      </c>
      <c r="J764">
        <f>VLOOKUP($A764,'UES Measure List Oct 2026'!$A$3:$AR$2210,J$1,FALSE)</f>
        <v>1.01</v>
      </c>
      <c r="K764">
        <f>VLOOKUP($A764,'UES Measure List Oct 2026'!$A$3:$AR$2210,K$1,FALSE)</f>
        <v>45</v>
      </c>
      <c r="L764" t="s">
        <v>5002</v>
      </c>
      <c r="M764">
        <f>INDEX('Results 2016$'!$B$3:$AT$352,MATCH(L764,'Results 2016$'!$A$3:$A$352,0),MATCH(K764,'Results 2016$'!$B$2:$AT$2,0))</f>
        <v>1.2029506301231594</v>
      </c>
    </row>
    <row r="765" spans="1:13" x14ac:dyDescent="0.25">
      <c r="A765" s="13" t="s">
        <v>2759</v>
      </c>
      <c r="B765" t="str">
        <f>VLOOKUP($A765,'UES Measure List Oct 2026'!$A$3:$AR$2210,B$1,FALSE)</f>
        <v>Heating Zone 2</v>
      </c>
      <c r="C765" t="str">
        <f>VLOOKUP($A765,'UES Measure List Oct 2026'!$A$3:$AR$2210,C$1,FALSE)</f>
        <v>All Cooling Zones</v>
      </c>
      <c r="D765" t="str">
        <f>VLOOKUP($A765,'UES Measure List Oct 2026'!$A$3:$AR$2210,D$1,FALSE)</f>
        <v>Residential</v>
      </c>
      <c r="E765" t="str">
        <f>VLOOKUP($A765,'UES Measure List Oct 2026'!$A$3:$AR$2210,E$1,FALSE)</f>
        <v>HVAC</v>
      </c>
      <c r="F765" t="str">
        <f>VLOOKUP($A765,'UES Measure List Oct 2026'!$A$3:$AR$2210,F$1,FALSE)</f>
        <v>Envelope</v>
      </c>
      <c r="G765" t="str">
        <f>VLOOKUP($A765,'UES Measure List Oct 2026'!$A$3:$AR$2210,G$1,FALSE)</f>
        <v>Insulation</v>
      </c>
      <c r="H765">
        <f>VLOOKUP($A765,'UES Measure List Oct 2026'!$A$3:$AR$2210,H$1,FALSE)</f>
        <v>0.61</v>
      </c>
      <c r="I765">
        <f>VLOOKUP($A765,'UES Measure List Oct 2026'!$A$3:$AR$2210,I$1,FALSE)</f>
        <v>0.66</v>
      </c>
      <c r="J765">
        <f>VLOOKUP($A765,'UES Measure List Oct 2026'!$A$3:$AR$2210,J$1,FALSE)</f>
        <v>1.19</v>
      </c>
      <c r="K765">
        <f>VLOOKUP($A765,'UES Measure List Oct 2026'!$A$3:$AR$2210,K$1,FALSE)</f>
        <v>45</v>
      </c>
      <c r="L765" t="s">
        <v>5002</v>
      </c>
      <c r="M765">
        <f>INDEX('Results 2016$'!$B$3:$AT$352,MATCH(L765,'Results 2016$'!$A$3:$A$352,0),MATCH(K765,'Results 2016$'!$B$2:$AT$2,0))</f>
        <v>1.2029506301231594</v>
      </c>
    </row>
    <row r="766" spans="1:13" x14ac:dyDescent="0.25">
      <c r="A766" s="13" t="s">
        <v>2760</v>
      </c>
      <c r="B766" t="str">
        <f>VLOOKUP($A766,'UES Measure List Oct 2026'!$A$3:$AR$2210,B$1,FALSE)</f>
        <v>Heating Zone 2</v>
      </c>
      <c r="C766" t="str">
        <f>VLOOKUP($A766,'UES Measure List Oct 2026'!$A$3:$AR$2210,C$1,FALSE)</f>
        <v>All Cooling Zones</v>
      </c>
      <c r="D766" t="str">
        <f>VLOOKUP($A766,'UES Measure List Oct 2026'!$A$3:$AR$2210,D$1,FALSE)</f>
        <v>Residential</v>
      </c>
      <c r="E766" t="str">
        <f>VLOOKUP($A766,'UES Measure List Oct 2026'!$A$3:$AR$2210,E$1,FALSE)</f>
        <v>HVAC</v>
      </c>
      <c r="F766" t="str">
        <f>VLOOKUP($A766,'UES Measure List Oct 2026'!$A$3:$AR$2210,F$1,FALSE)</f>
        <v>Envelope</v>
      </c>
      <c r="G766" t="str">
        <f>VLOOKUP($A766,'UES Measure List Oct 2026'!$A$3:$AR$2210,G$1,FALSE)</f>
        <v>Insulation</v>
      </c>
      <c r="H766">
        <f>VLOOKUP($A766,'UES Measure List Oct 2026'!$A$3:$AR$2210,H$1,FALSE)</f>
        <v>0.64</v>
      </c>
      <c r="I766">
        <f>VLOOKUP($A766,'UES Measure List Oct 2026'!$A$3:$AR$2210,I$1,FALSE)</f>
        <v>0.69</v>
      </c>
      <c r="J766">
        <f>VLOOKUP($A766,'UES Measure List Oct 2026'!$A$3:$AR$2210,J$1,FALSE)</f>
        <v>1.41</v>
      </c>
      <c r="K766">
        <f>VLOOKUP($A766,'UES Measure List Oct 2026'!$A$3:$AR$2210,K$1,FALSE)</f>
        <v>45</v>
      </c>
      <c r="L766" t="s">
        <v>5002</v>
      </c>
      <c r="M766">
        <f>INDEX('Results 2016$'!$B$3:$AT$352,MATCH(L766,'Results 2016$'!$A$3:$A$352,0),MATCH(K766,'Results 2016$'!$B$2:$AT$2,0))</f>
        <v>1.2029506301231594</v>
      </c>
    </row>
    <row r="767" spans="1:13" x14ac:dyDescent="0.25">
      <c r="A767" s="13" t="s">
        <v>2761</v>
      </c>
      <c r="B767" t="str">
        <f>VLOOKUP($A767,'UES Measure List Oct 2026'!$A$3:$AR$2210,B$1,FALSE)</f>
        <v>Heating Zone 2</v>
      </c>
      <c r="C767" t="str">
        <f>VLOOKUP($A767,'UES Measure List Oct 2026'!$A$3:$AR$2210,C$1,FALSE)</f>
        <v>All Cooling Zones</v>
      </c>
      <c r="D767" t="str">
        <f>VLOOKUP($A767,'UES Measure List Oct 2026'!$A$3:$AR$2210,D$1,FALSE)</f>
        <v>Residential</v>
      </c>
      <c r="E767" t="str">
        <f>VLOOKUP($A767,'UES Measure List Oct 2026'!$A$3:$AR$2210,E$1,FALSE)</f>
        <v>HVAC</v>
      </c>
      <c r="F767" t="str">
        <f>VLOOKUP($A767,'UES Measure List Oct 2026'!$A$3:$AR$2210,F$1,FALSE)</f>
        <v>Envelope</v>
      </c>
      <c r="G767" t="str">
        <f>VLOOKUP($A767,'UES Measure List Oct 2026'!$A$3:$AR$2210,G$1,FALSE)</f>
        <v>Insulation</v>
      </c>
      <c r="H767">
        <f>VLOOKUP($A767,'UES Measure List Oct 2026'!$A$3:$AR$2210,H$1,FALSE)</f>
        <v>0.2</v>
      </c>
      <c r="I767">
        <f>VLOOKUP($A767,'UES Measure List Oct 2026'!$A$3:$AR$2210,I$1,FALSE)</f>
        <v>0.22</v>
      </c>
      <c r="J767">
        <f>VLOOKUP($A767,'UES Measure List Oct 2026'!$A$3:$AR$2210,J$1,FALSE)</f>
        <v>1.01</v>
      </c>
      <c r="K767">
        <f>VLOOKUP($A767,'UES Measure List Oct 2026'!$A$3:$AR$2210,K$1,FALSE)</f>
        <v>45</v>
      </c>
      <c r="L767" t="s">
        <v>5002</v>
      </c>
      <c r="M767">
        <f>INDEX('Results 2016$'!$B$3:$AT$352,MATCH(L767,'Results 2016$'!$A$3:$A$352,0),MATCH(K767,'Results 2016$'!$B$2:$AT$2,0))</f>
        <v>1.2029506301231594</v>
      </c>
    </row>
    <row r="768" spans="1:13" x14ac:dyDescent="0.25">
      <c r="A768" s="13" t="s">
        <v>2762</v>
      </c>
      <c r="B768" t="str">
        <f>VLOOKUP($A768,'UES Measure List Oct 2026'!$A$3:$AR$2210,B$1,FALSE)</f>
        <v>Heating Zone 3</v>
      </c>
      <c r="C768" t="str">
        <f>VLOOKUP($A768,'UES Measure List Oct 2026'!$A$3:$AR$2210,C$1,FALSE)</f>
        <v>All Cooling Zones</v>
      </c>
      <c r="D768" t="str">
        <f>VLOOKUP($A768,'UES Measure List Oct 2026'!$A$3:$AR$2210,D$1,FALSE)</f>
        <v>Residential</v>
      </c>
      <c r="E768" t="str">
        <f>VLOOKUP($A768,'UES Measure List Oct 2026'!$A$3:$AR$2210,E$1,FALSE)</f>
        <v>HVAC</v>
      </c>
      <c r="F768" t="str">
        <f>VLOOKUP($A768,'UES Measure List Oct 2026'!$A$3:$AR$2210,F$1,FALSE)</f>
        <v>Envelope</v>
      </c>
      <c r="G768" t="str">
        <f>VLOOKUP($A768,'UES Measure List Oct 2026'!$A$3:$AR$2210,G$1,FALSE)</f>
        <v>Insulation</v>
      </c>
      <c r="H768">
        <f>VLOOKUP($A768,'UES Measure List Oct 2026'!$A$3:$AR$2210,H$1,FALSE)</f>
        <v>1.84</v>
      </c>
      <c r="I768">
        <f>VLOOKUP($A768,'UES Measure List Oct 2026'!$A$3:$AR$2210,I$1,FALSE)</f>
        <v>1.98</v>
      </c>
      <c r="J768">
        <f>VLOOKUP($A768,'UES Measure List Oct 2026'!$A$3:$AR$2210,J$1,FALSE)</f>
        <v>1.24</v>
      </c>
      <c r="K768">
        <f>VLOOKUP($A768,'UES Measure List Oct 2026'!$A$3:$AR$2210,K$1,FALSE)</f>
        <v>45</v>
      </c>
      <c r="L768" t="s">
        <v>5003</v>
      </c>
      <c r="M768">
        <f>INDEX('Results 2016$'!$B$3:$AT$352,MATCH(L768,'Results 2016$'!$A$3:$A$352,0),MATCH(K768,'Results 2016$'!$B$2:$AT$2,0))</f>
        <v>1.2014044061151463</v>
      </c>
    </row>
    <row r="769" spans="1:13" x14ac:dyDescent="0.25">
      <c r="A769" s="13" t="s">
        <v>2763</v>
      </c>
      <c r="B769" t="str">
        <f>VLOOKUP($A769,'UES Measure List Oct 2026'!$A$3:$AR$2210,B$1,FALSE)</f>
        <v>Heating Zone 3</v>
      </c>
      <c r="C769" t="str">
        <f>VLOOKUP($A769,'UES Measure List Oct 2026'!$A$3:$AR$2210,C$1,FALSE)</f>
        <v>All Cooling Zones</v>
      </c>
      <c r="D769" t="str">
        <f>VLOOKUP($A769,'UES Measure List Oct 2026'!$A$3:$AR$2210,D$1,FALSE)</f>
        <v>Residential</v>
      </c>
      <c r="E769" t="str">
        <f>VLOOKUP($A769,'UES Measure List Oct 2026'!$A$3:$AR$2210,E$1,FALSE)</f>
        <v>HVAC</v>
      </c>
      <c r="F769" t="str">
        <f>VLOOKUP($A769,'UES Measure List Oct 2026'!$A$3:$AR$2210,F$1,FALSE)</f>
        <v>Envelope</v>
      </c>
      <c r="G769" t="str">
        <f>VLOOKUP($A769,'UES Measure List Oct 2026'!$A$3:$AR$2210,G$1,FALSE)</f>
        <v>Insulation</v>
      </c>
      <c r="H769">
        <f>VLOOKUP($A769,'UES Measure List Oct 2026'!$A$3:$AR$2210,H$1,FALSE)</f>
        <v>1.86</v>
      </c>
      <c r="I769">
        <f>VLOOKUP($A769,'UES Measure List Oct 2026'!$A$3:$AR$2210,I$1,FALSE)</f>
        <v>2.0099999999999998</v>
      </c>
      <c r="J769">
        <f>VLOOKUP($A769,'UES Measure List Oct 2026'!$A$3:$AR$2210,J$1,FALSE)</f>
        <v>1.49</v>
      </c>
      <c r="K769">
        <f>VLOOKUP($A769,'UES Measure List Oct 2026'!$A$3:$AR$2210,K$1,FALSE)</f>
        <v>45</v>
      </c>
      <c r="L769" t="s">
        <v>5003</v>
      </c>
      <c r="M769">
        <f>INDEX('Results 2016$'!$B$3:$AT$352,MATCH(L769,'Results 2016$'!$A$3:$A$352,0),MATCH(K769,'Results 2016$'!$B$2:$AT$2,0))</f>
        <v>1.2014044061151463</v>
      </c>
    </row>
    <row r="770" spans="1:13" x14ac:dyDescent="0.25">
      <c r="A770" s="13" t="s">
        <v>2764</v>
      </c>
      <c r="B770" t="str">
        <f>VLOOKUP($A770,'UES Measure List Oct 2026'!$A$3:$AR$2210,B$1,FALSE)</f>
        <v>Heating Zone 3</v>
      </c>
      <c r="C770" t="str">
        <f>VLOOKUP($A770,'UES Measure List Oct 2026'!$A$3:$AR$2210,C$1,FALSE)</f>
        <v>All Cooling Zones</v>
      </c>
      <c r="D770" t="str">
        <f>VLOOKUP($A770,'UES Measure List Oct 2026'!$A$3:$AR$2210,D$1,FALSE)</f>
        <v>Residential</v>
      </c>
      <c r="E770" t="str">
        <f>VLOOKUP($A770,'UES Measure List Oct 2026'!$A$3:$AR$2210,E$1,FALSE)</f>
        <v>HVAC</v>
      </c>
      <c r="F770" t="str">
        <f>VLOOKUP($A770,'UES Measure List Oct 2026'!$A$3:$AR$2210,F$1,FALSE)</f>
        <v>Envelope</v>
      </c>
      <c r="G770" t="str">
        <f>VLOOKUP($A770,'UES Measure List Oct 2026'!$A$3:$AR$2210,G$1,FALSE)</f>
        <v>Insulation</v>
      </c>
      <c r="H770">
        <f>VLOOKUP($A770,'UES Measure List Oct 2026'!$A$3:$AR$2210,H$1,FALSE)</f>
        <v>0.62</v>
      </c>
      <c r="I770">
        <f>VLOOKUP($A770,'UES Measure List Oct 2026'!$A$3:$AR$2210,I$1,FALSE)</f>
        <v>0.67</v>
      </c>
      <c r="J770">
        <f>VLOOKUP($A770,'UES Measure List Oct 2026'!$A$3:$AR$2210,J$1,FALSE)</f>
        <v>0.99</v>
      </c>
      <c r="K770">
        <f>VLOOKUP($A770,'UES Measure List Oct 2026'!$A$3:$AR$2210,K$1,FALSE)</f>
        <v>45</v>
      </c>
      <c r="L770" t="s">
        <v>5003</v>
      </c>
      <c r="M770">
        <f>INDEX('Results 2016$'!$B$3:$AT$352,MATCH(L770,'Results 2016$'!$A$3:$A$352,0),MATCH(K770,'Results 2016$'!$B$2:$AT$2,0))</f>
        <v>1.2014044061151463</v>
      </c>
    </row>
    <row r="771" spans="1:13" x14ac:dyDescent="0.25">
      <c r="A771" s="13" t="s">
        <v>2765</v>
      </c>
      <c r="B771" t="str">
        <f>VLOOKUP($A771,'UES Measure List Oct 2026'!$A$3:$AR$2210,B$1,FALSE)</f>
        <v>Heating Zone 3</v>
      </c>
      <c r="C771" t="str">
        <f>VLOOKUP($A771,'UES Measure List Oct 2026'!$A$3:$AR$2210,C$1,FALSE)</f>
        <v>All Cooling Zones</v>
      </c>
      <c r="D771" t="str">
        <f>VLOOKUP($A771,'UES Measure List Oct 2026'!$A$3:$AR$2210,D$1,FALSE)</f>
        <v>Residential</v>
      </c>
      <c r="E771" t="str">
        <f>VLOOKUP($A771,'UES Measure List Oct 2026'!$A$3:$AR$2210,E$1,FALSE)</f>
        <v>HVAC</v>
      </c>
      <c r="F771" t="str">
        <f>VLOOKUP($A771,'UES Measure List Oct 2026'!$A$3:$AR$2210,F$1,FALSE)</f>
        <v>Envelope</v>
      </c>
      <c r="G771" t="str">
        <f>VLOOKUP($A771,'UES Measure List Oct 2026'!$A$3:$AR$2210,G$1,FALSE)</f>
        <v>Insulation</v>
      </c>
      <c r="H771">
        <f>VLOOKUP($A771,'UES Measure List Oct 2026'!$A$3:$AR$2210,H$1,FALSE)</f>
        <v>0.65</v>
      </c>
      <c r="I771">
        <f>VLOOKUP($A771,'UES Measure List Oct 2026'!$A$3:$AR$2210,I$1,FALSE)</f>
        <v>0.7</v>
      </c>
      <c r="J771">
        <f>VLOOKUP($A771,'UES Measure List Oct 2026'!$A$3:$AR$2210,J$1,FALSE)</f>
        <v>1.24</v>
      </c>
      <c r="K771">
        <f>VLOOKUP($A771,'UES Measure List Oct 2026'!$A$3:$AR$2210,K$1,FALSE)</f>
        <v>45</v>
      </c>
      <c r="L771" t="s">
        <v>5003</v>
      </c>
      <c r="M771">
        <f>INDEX('Results 2016$'!$B$3:$AT$352,MATCH(L771,'Results 2016$'!$A$3:$A$352,0),MATCH(K771,'Results 2016$'!$B$2:$AT$2,0))</f>
        <v>1.2014044061151463</v>
      </c>
    </row>
    <row r="772" spans="1:13" x14ac:dyDescent="0.25">
      <c r="A772" s="13" t="s">
        <v>2766</v>
      </c>
      <c r="B772" t="str">
        <f>VLOOKUP($A772,'UES Measure List Oct 2026'!$A$3:$AR$2210,B$1,FALSE)</f>
        <v>Heating Zone 3</v>
      </c>
      <c r="C772" t="str">
        <f>VLOOKUP($A772,'UES Measure List Oct 2026'!$A$3:$AR$2210,C$1,FALSE)</f>
        <v>All Cooling Zones</v>
      </c>
      <c r="D772" t="str">
        <f>VLOOKUP($A772,'UES Measure List Oct 2026'!$A$3:$AR$2210,D$1,FALSE)</f>
        <v>Residential</v>
      </c>
      <c r="E772" t="str">
        <f>VLOOKUP($A772,'UES Measure List Oct 2026'!$A$3:$AR$2210,E$1,FALSE)</f>
        <v>HVAC</v>
      </c>
      <c r="F772" t="str">
        <f>VLOOKUP($A772,'UES Measure List Oct 2026'!$A$3:$AR$2210,F$1,FALSE)</f>
        <v>Envelope</v>
      </c>
      <c r="G772" t="str">
        <f>VLOOKUP($A772,'UES Measure List Oct 2026'!$A$3:$AR$2210,G$1,FALSE)</f>
        <v>Insulation</v>
      </c>
      <c r="H772">
        <f>VLOOKUP($A772,'UES Measure List Oct 2026'!$A$3:$AR$2210,H$1,FALSE)</f>
        <v>0.22</v>
      </c>
      <c r="I772">
        <f>VLOOKUP($A772,'UES Measure List Oct 2026'!$A$3:$AR$2210,I$1,FALSE)</f>
        <v>0.24</v>
      </c>
      <c r="J772">
        <f>VLOOKUP($A772,'UES Measure List Oct 2026'!$A$3:$AR$2210,J$1,FALSE)</f>
        <v>0.99</v>
      </c>
      <c r="K772">
        <f>VLOOKUP($A772,'UES Measure List Oct 2026'!$A$3:$AR$2210,K$1,FALSE)</f>
        <v>45</v>
      </c>
      <c r="L772" t="s">
        <v>5003</v>
      </c>
      <c r="M772">
        <f>INDEX('Results 2016$'!$B$3:$AT$352,MATCH(L772,'Results 2016$'!$A$3:$A$352,0),MATCH(K772,'Results 2016$'!$B$2:$AT$2,0))</f>
        <v>1.2014044061151463</v>
      </c>
    </row>
    <row r="773" spans="1:13" x14ac:dyDescent="0.25">
      <c r="A773" s="13" t="s">
        <v>2767</v>
      </c>
      <c r="B773" t="str">
        <f>VLOOKUP($A773,'UES Measure List Oct 2026'!$A$3:$AR$2210,B$1,FALSE)</f>
        <v>Heating Zone 3</v>
      </c>
      <c r="C773" t="str">
        <f>VLOOKUP($A773,'UES Measure List Oct 2026'!$A$3:$AR$2210,C$1,FALSE)</f>
        <v>All Cooling Zones</v>
      </c>
      <c r="D773" t="str">
        <f>VLOOKUP($A773,'UES Measure List Oct 2026'!$A$3:$AR$2210,D$1,FALSE)</f>
        <v>Residential</v>
      </c>
      <c r="E773" t="str">
        <f>VLOOKUP($A773,'UES Measure List Oct 2026'!$A$3:$AR$2210,E$1,FALSE)</f>
        <v>HVAC</v>
      </c>
      <c r="F773" t="str">
        <f>VLOOKUP($A773,'UES Measure List Oct 2026'!$A$3:$AR$2210,F$1,FALSE)</f>
        <v>Envelope</v>
      </c>
      <c r="G773" t="str">
        <f>VLOOKUP($A773,'UES Measure List Oct 2026'!$A$3:$AR$2210,G$1,FALSE)</f>
        <v>Insulation</v>
      </c>
      <c r="H773">
        <f>VLOOKUP($A773,'UES Measure List Oct 2026'!$A$3:$AR$2210,H$1,FALSE)</f>
        <v>0.25</v>
      </c>
      <c r="I773">
        <f>VLOOKUP($A773,'UES Measure List Oct 2026'!$A$3:$AR$2210,I$1,FALSE)</f>
        <v>0.28000000000000003</v>
      </c>
      <c r="J773">
        <f>VLOOKUP($A773,'UES Measure List Oct 2026'!$A$3:$AR$2210,J$1,FALSE)</f>
        <v>1.05</v>
      </c>
      <c r="K773">
        <f>VLOOKUP($A773,'UES Measure List Oct 2026'!$A$3:$AR$2210,K$1,FALSE)</f>
        <v>45</v>
      </c>
      <c r="L773" t="s">
        <v>5003</v>
      </c>
      <c r="M773">
        <f>INDEX('Results 2016$'!$B$3:$AT$352,MATCH(L773,'Results 2016$'!$A$3:$A$352,0),MATCH(K773,'Results 2016$'!$B$2:$AT$2,0))</f>
        <v>1.2014044061151463</v>
      </c>
    </row>
    <row r="774" spans="1:13" x14ac:dyDescent="0.25">
      <c r="A774" s="13" t="s">
        <v>2768</v>
      </c>
      <c r="B774" t="str">
        <f>VLOOKUP($A774,'UES Measure List Oct 2026'!$A$3:$AR$2210,B$1,FALSE)</f>
        <v>Heating Zone 3</v>
      </c>
      <c r="C774" t="str">
        <f>VLOOKUP($A774,'UES Measure List Oct 2026'!$A$3:$AR$2210,C$1,FALSE)</f>
        <v>All Cooling Zones</v>
      </c>
      <c r="D774" t="str">
        <f>VLOOKUP($A774,'UES Measure List Oct 2026'!$A$3:$AR$2210,D$1,FALSE)</f>
        <v>Residential</v>
      </c>
      <c r="E774" t="str">
        <f>VLOOKUP($A774,'UES Measure List Oct 2026'!$A$3:$AR$2210,E$1,FALSE)</f>
        <v>HVAC</v>
      </c>
      <c r="F774" t="str">
        <f>VLOOKUP($A774,'UES Measure List Oct 2026'!$A$3:$AR$2210,F$1,FALSE)</f>
        <v>Envelope</v>
      </c>
      <c r="G774" t="str">
        <f>VLOOKUP($A774,'UES Measure List Oct 2026'!$A$3:$AR$2210,G$1,FALSE)</f>
        <v>Insulation</v>
      </c>
      <c r="H774">
        <f>VLOOKUP($A774,'UES Measure List Oct 2026'!$A$3:$AR$2210,H$1,FALSE)</f>
        <v>0.06</v>
      </c>
      <c r="I774">
        <f>VLOOKUP($A774,'UES Measure List Oct 2026'!$A$3:$AR$2210,I$1,FALSE)</f>
        <v>6.4328269607676555E-2</v>
      </c>
      <c r="J774">
        <f>VLOOKUP($A774,'UES Measure List Oct 2026'!$A$3:$AR$2210,J$1,FALSE)</f>
        <v>0.61</v>
      </c>
      <c r="K774">
        <f>VLOOKUP($A774,'UES Measure List Oct 2026'!$A$3:$AR$2210,K$1,FALSE)</f>
        <v>45</v>
      </c>
      <c r="L774" t="s">
        <v>5003</v>
      </c>
      <c r="M774">
        <f>INDEX('Results 2016$'!$B$3:$AT$352,MATCH(L774,'Results 2016$'!$A$3:$A$352,0),MATCH(K774,'Results 2016$'!$B$2:$AT$2,0))</f>
        <v>1.2014044061151463</v>
      </c>
    </row>
    <row r="775" spans="1:13" x14ac:dyDescent="0.25">
      <c r="A775" s="13" t="s">
        <v>2769</v>
      </c>
      <c r="B775" t="str">
        <f>VLOOKUP($A775,'UES Measure List Oct 2026'!$A$3:$AR$2210,B$1,FALSE)</f>
        <v>Heating Zone 3</v>
      </c>
      <c r="C775" t="str">
        <f>VLOOKUP($A775,'UES Measure List Oct 2026'!$A$3:$AR$2210,C$1,FALSE)</f>
        <v>All Cooling Zones</v>
      </c>
      <c r="D775" t="str">
        <f>VLOOKUP($A775,'UES Measure List Oct 2026'!$A$3:$AR$2210,D$1,FALSE)</f>
        <v>Residential</v>
      </c>
      <c r="E775" t="str">
        <f>VLOOKUP($A775,'UES Measure List Oct 2026'!$A$3:$AR$2210,E$1,FALSE)</f>
        <v>HVAC</v>
      </c>
      <c r="F775" t="str">
        <f>VLOOKUP($A775,'UES Measure List Oct 2026'!$A$3:$AR$2210,F$1,FALSE)</f>
        <v>Envelope</v>
      </c>
      <c r="G775" t="str">
        <f>VLOOKUP($A775,'UES Measure List Oct 2026'!$A$3:$AR$2210,G$1,FALSE)</f>
        <v>Insulation</v>
      </c>
      <c r="H775">
        <f>VLOOKUP($A775,'UES Measure List Oct 2026'!$A$3:$AR$2210,H$1,FALSE)</f>
        <v>0.11966789999999999</v>
      </c>
      <c r="I775">
        <f>VLOOKUP($A775,'UES Measure List Oct 2026'!$A$3:$AR$2210,I$1,FALSE)</f>
        <v>0.13350000000000001</v>
      </c>
      <c r="J775">
        <f>VLOOKUP($A775,'UES Measure List Oct 2026'!$A$3:$AR$2210,J$1,FALSE)</f>
        <v>0.89</v>
      </c>
      <c r="K775">
        <f>VLOOKUP($A775,'UES Measure List Oct 2026'!$A$3:$AR$2210,K$1,FALSE)</f>
        <v>45</v>
      </c>
      <c r="L775" t="s">
        <v>5003</v>
      </c>
      <c r="M775">
        <f>INDEX('Results 2016$'!$B$3:$AT$352,MATCH(L775,'Results 2016$'!$A$3:$A$352,0),MATCH(K775,'Results 2016$'!$B$2:$AT$2,0))</f>
        <v>1.2014044061151463</v>
      </c>
    </row>
    <row r="776" spans="1:13" x14ac:dyDescent="0.25">
      <c r="A776" s="13" t="s">
        <v>2770</v>
      </c>
      <c r="B776" t="str">
        <f>VLOOKUP($A776,'UES Measure List Oct 2026'!$A$3:$AR$2210,B$1,FALSE)</f>
        <v>Heating Zone 3</v>
      </c>
      <c r="C776" t="str">
        <f>VLOOKUP($A776,'UES Measure List Oct 2026'!$A$3:$AR$2210,C$1,FALSE)</f>
        <v>All Cooling Zones</v>
      </c>
      <c r="D776" t="str">
        <f>VLOOKUP($A776,'UES Measure List Oct 2026'!$A$3:$AR$2210,D$1,FALSE)</f>
        <v>Residential</v>
      </c>
      <c r="E776" t="str">
        <f>VLOOKUP($A776,'UES Measure List Oct 2026'!$A$3:$AR$2210,E$1,FALSE)</f>
        <v>HVAC</v>
      </c>
      <c r="F776" t="str">
        <f>VLOOKUP($A776,'UES Measure List Oct 2026'!$A$3:$AR$2210,F$1,FALSE)</f>
        <v>Envelope</v>
      </c>
      <c r="G776" t="str">
        <f>VLOOKUP($A776,'UES Measure List Oct 2026'!$A$3:$AR$2210,G$1,FALSE)</f>
        <v>Insulation</v>
      </c>
      <c r="H776">
        <f>VLOOKUP($A776,'UES Measure List Oct 2026'!$A$3:$AR$2210,H$1,FALSE)</f>
        <v>1.31</v>
      </c>
      <c r="I776">
        <f>VLOOKUP($A776,'UES Measure List Oct 2026'!$A$3:$AR$2210,I$1,FALSE)</f>
        <v>1.42</v>
      </c>
      <c r="J776">
        <f>VLOOKUP($A776,'UES Measure List Oct 2026'!$A$3:$AR$2210,J$1,FALSE)</f>
        <v>1.56</v>
      </c>
      <c r="K776">
        <f>VLOOKUP($A776,'UES Measure List Oct 2026'!$A$3:$AR$2210,K$1,FALSE)</f>
        <v>45</v>
      </c>
      <c r="L776" t="s">
        <v>5003</v>
      </c>
      <c r="M776">
        <f>INDEX('Results 2016$'!$B$3:$AT$352,MATCH(L776,'Results 2016$'!$A$3:$A$352,0),MATCH(K776,'Results 2016$'!$B$2:$AT$2,0))</f>
        <v>1.2014044061151463</v>
      </c>
    </row>
    <row r="777" spans="1:13" x14ac:dyDescent="0.25">
      <c r="A777" s="13" t="s">
        <v>2771</v>
      </c>
      <c r="B777" t="str">
        <f>VLOOKUP($A777,'UES Measure List Oct 2026'!$A$3:$AR$2210,B$1,FALSE)</f>
        <v>Heating Zone 3</v>
      </c>
      <c r="C777" t="str">
        <f>VLOOKUP($A777,'UES Measure List Oct 2026'!$A$3:$AR$2210,C$1,FALSE)</f>
        <v>All Cooling Zones</v>
      </c>
      <c r="D777" t="str">
        <f>VLOOKUP($A777,'UES Measure List Oct 2026'!$A$3:$AR$2210,D$1,FALSE)</f>
        <v>Residential</v>
      </c>
      <c r="E777" t="str">
        <f>VLOOKUP($A777,'UES Measure List Oct 2026'!$A$3:$AR$2210,E$1,FALSE)</f>
        <v>HVAC</v>
      </c>
      <c r="F777" t="str">
        <f>VLOOKUP($A777,'UES Measure List Oct 2026'!$A$3:$AR$2210,F$1,FALSE)</f>
        <v>Envelope</v>
      </c>
      <c r="G777" t="str">
        <f>VLOOKUP($A777,'UES Measure List Oct 2026'!$A$3:$AR$2210,G$1,FALSE)</f>
        <v>Insulation</v>
      </c>
      <c r="H777">
        <f>VLOOKUP($A777,'UES Measure List Oct 2026'!$A$3:$AR$2210,H$1,FALSE)</f>
        <v>0.56000000000000005</v>
      </c>
      <c r="I777">
        <f>VLOOKUP($A777,'UES Measure List Oct 2026'!$A$3:$AR$2210,I$1,FALSE)</f>
        <v>0.61</v>
      </c>
      <c r="J777">
        <f>VLOOKUP($A777,'UES Measure List Oct 2026'!$A$3:$AR$2210,J$1,FALSE)</f>
        <v>1.01</v>
      </c>
      <c r="K777">
        <f>VLOOKUP($A777,'UES Measure List Oct 2026'!$A$3:$AR$2210,K$1,FALSE)</f>
        <v>45</v>
      </c>
      <c r="L777" t="s">
        <v>5003</v>
      </c>
      <c r="M777">
        <f>INDEX('Results 2016$'!$B$3:$AT$352,MATCH(L777,'Results 2016$'!$A$3:$A$352,0),MATCH(K777,'Results 2016$'!$B$2:$AT$2,0))</f>
        <v>1.2014044061151463</v>
      </c>
    </row>
    <row r="778" spans="1:13" x14ac:dyDescent="0.25">
      <c r="A778" s="13" t="s">
        <v>2772</v>
      </c>
      <c r="B778" t="str">
        <f>VLOOKUP($A778,'UES Measure List Oct 2026'!$A$3:$AR$2210,B$1,FALSE)</f>
        <v>Heating Zone 3</v>
      </c>
      <c r="C778" t="str">
        <f>VLOOKUP($A778,'UES Measure List Oct 2026'!$A$3:$AR$2210,C$1,FALSE)</f>
        <v>All Cooling Zones</v>
      </c>
      <c r="D778" t="str">
        <f>VLOOKUP($A778,'UES Measure List Oct 2026'!$A$3:$AR$2210,D$1,FALSE)</f>
        <v>Residential</v>
      </c>
      <c r="E778" t="str">
        <f>VLOOKUP($A778,'UES Measure List Oct 2026'!$A$3:$AR$2210,E$1,FALSE)</f>
        <v>HVAC</v>
      </c>
      <c r="F778" t="str">
        <f>VLOOKUP($A778,'UES Measure List Oct 2026'!$A$3:$AR$2210,F$1,FALSE)</f>
        <v>Envelope</v>
      </c>
      <c r="G778" t="str">
        <f>VLOOKUP($A778,'UES Measure List Oct 2026'!$A$3:$AR$2210,G$1,FALSE)</f>
        <v>Insulation</v>
      </c>
      <c r="H778">
        <f>VLOOKUP($A778,'UES Measure List Oct 2026'!$A$3:$AR$2210,H$1,FALSE)</f>
        <v>0.64</v>
      </c>
      <c r="I778">
        <f>VLOOKUP($A778,'UES Measure List Oct 2026'!$A$3:$AR$2210,I$1,FALSE)</f>
        <v>0.69</v>
      </c>
      <c r="J778">
        <f>VLOOKUP($A778,'UES Measure List Oct 2026'!$A$3:$AR$2210,J$1,FALSE)</f>
        <v>1.41</v>
      </c>
      <c r="K778">
        <f>VLOOKUP($A778,'UES Measure List Oct 2026'!$A$3:$AR$2210,K$1,FALSE)</f>
        <v>45</v>
      </c>
      <c r="L778" t="s">
        <v>5003</v>
      </c>
      <c r="M778">
        <f>INDEX('Results 2016$'!$B$3:$AT$352,MATCH(L778,'Results 2016$'!$A$3:$A$352,0),MATCH(K778,'Results 2016$'!$B$2:$AT$2,0))</f>
        <v>1.2014044061151463</v>
      </c>
    </row>
    <row r="779" spans="1:13" x14ac:dyDescent="0.25">
      <c r="A779" s="13" t="s">
        <v>2773</v>
      </c>
      <c r="B779" t="str">
        <f>VLOOKUP($A779,'UES Measure List Oct 2026'!$A$3:$AR$2210,B$1,FALSE)</f>
        <v>Heating Zone 3</v>
      </c>
      <c r="C779" t="str">
        <f>VLOOKUP($A779,'UES Measure List Oct 2026'!$A$3:$AR$2210,C$1,FALSE)</f>
        <v>All Cooling Zones</v>
      </c>
      <c r="D779" t="str">
        <f>VLOOKUP($A779,'UES Measure List Oct 2026'!$A$3:$AR$2210,D$1,FALSE)</f>
        <v>Residential</v>
      </c>
      <c r="E779" t="str">
        <f>VLOOKUP($A779,'UES Measure List Oct 2026'!$A$3:$AR$2210,E$1,FALSE)</f>
        <v>HVAC</v>
      </c>
      <c r="F779" t="str">
        <f>VLOOKUP($A779,'UES Measure List Oct 2026'!$A$3:$AR$2210,F$1,FALSE)</f>
        <v>Envelope</v>
      </c>
      <c r="G779" t="str">
        <f>VLOOKUP($A779,'UES Measure List Oct 2026'!$A$3:$AR$2210,G$1,FALSE)</f>
        <v>Insulation</v>
      </c>
      <c r="H779">
        <f>VLOOKUP($A779,'UES Measure List Oct 2026'!$A$3:$AR$2210,H$1,FALSE)</f>
        <v>0.2</v>
      </c>
      <c r="I779">
        <f>VLOOKUP($A779,'UES Measure List Oct 2026'!$A$3:$AR$2210,I$1,FALSE)</f>
        <v>0.22</v>
      </c>
      <c r="J779">
        <f>VLOOKUP($A779,'UES Measure List Oct 2026'!$A$3:$AR$2210,J$1,FALSE)</f>
        <v>1.01</v>
      </c>
      <c r="K779">
        <f>VLOOKUP($A779,'UES Measure List Oct 2026'!$A$3:$AR$2210,K$1,FALSE)</f>
        <v>45</v>
      </c>
      <c r="L779" t="s">
        <v>5003</v>
      </c>
      <c r="M779">
        <f>INDEX('Results 2016$'!$B$3:$AT$352,MATCH(L779,'Results 2016$'!$A$3:$A$352,0),MATCH(K779,'Results 2016$'!$B$2:$AT$2,0))</f>
        <v>1.2014044061151463</v>
      </c>
    </row>
    <row r="780" spans="1:13" x14ac:dyDescent="0.25">
      <c r="A780" s="13" t="s">
        <v>2774</v>
      </c>
      <c r="B780" t="str">
        <f>VLOOKUP($A780,'UES Measure List Oct 2026'!$A$3:$AR$2210,B$1,FALSE)</f>
        <v>Heating Zone 1</v>
      </c>
      <c r="C780" t="str">
        <f>VLOOKUP($A780,'UES Measure List Oct 2026'!$A$3:$AR$2210,C$1,FALSE)</f>
        <v>All Cooling Zones</v>
      </c>
      <c r="D780" t="str">
        <f>VLOOKUP($A780,'UES Measure List Oct 2026'!$A$3:$AR$2210,D$1,FALSE)</f>
        <v>Residential</v>
      </c>
      <c r="E780" t="str">
        <f>VLOOKUP($A780,'UES Measure List Oct 2026'!$A$3:$AR$2210,E$1,FALSE)</f>
        <v>HVAC</v>
      </c>
      <c r="F780" t="str">
        <f>VLOOKUP($A780,'UES Measure List Oct 2026'!$A$3:$AR$2210,F$1,FALSE)</f>
        <v>Envelope</v>
      </c>
      <c r="G780" t="str">
        <f>VLOOKUP($A780,'UES Measure List Oct 2026'!$A$3:$AR$2210,G$1,FALSE)</f>
        <v>Windows</v>
      </c>
      <c r="H780">
        <f>VLOOKUP($A780,'UES Measure List Oct 2026'!$A$3:$AR$2210,H$1,FALSE)</f>
        <v>3.84</v>
      </c>
      <c r="I780">
        <f>VLOOKUP($A780,'UES Measure List Oct 2026'!$A$3:$AR$2210,I$1,FALSE)</f>
        <v>4.2913890946020254</v>
      </c>
      <c r="J780">
        <f>VLOOKUP($A780,'UES Measure List Oct 2026'!$A$3:$AR$2210,J$1,FALSE)</f>
        <v>22.6</v>
      </c>
      <c r="K780">
        <f>VLOOKUP($A780,'UES Measure List Oct 2026'!$A$3:$AR$2210,K$1,FALSE)</f>
        <v>45</v>
      </c>
      <c r="L780" t="s">
        <v>5001</v>
      </c>
      <c r="M780">
        <f>INDEX('Results 2016$'!$B$3:$AT$352,MATCH(L780,'Results 2016$'!$A$3:$A$352,0),MATCH(K780,'Results 2016$'!$B$2:$AT$2,0))</f>
        <v>1.1502863736732485</v>
      </c>
    </row>
    <row r="781" spans="1:13" x14ac:dyDescent="0.25">
      <c r="A781" s="13" t="s">
        <v>2776</v>
      </c>
      <c r="B781" t="str">
        <f>VLOOKUP($A781,'UES Measure List Oct 2026'!$A$3:$AR$2210,B$1,FALSE)</f>
        <v>Heating Zone 1</v>
      </c>
      <c r="C781" t="str">
        <f>VLOOKUP($A781,'UES Measure List Oct 2026'!$A$3:$AR$2210,C$1,FALSE)</f>
        <v>All Cooling Zones</v>
      </c>
      <c r="D781" t="str">
        <f>VLOOKUP($A781,'UES Measure List Oct 2026'!$A$3:$AR$2210,D$1,FALSE)</f>
        <v>Residential</v>
      </c>
      <c r="E781" t="str">
        <f>VLOOKUP($A781,'UES Measure List Oct 2026'!$A$3:$AR$2210,E$1,FALSE)</f>
        <v>HVAC</v>
      </c>
      <c r="F781" t="str">
        <f>VLOOKUP($A781,'UES Measure List Oct 2026'!$A$3:$AR$2210,F$1,FALSE)</f>
        <v>Envelope</v>
      </c>
      <c r="G781" t="str">
        <f>VLOOKUP($A781,'UES Measure List Oct 2026'!$A$3:$AR$2210,G$1,FALSE)</f>
        <v>Windows</v>
      </c>
      <c r="H781">
        <f>VLOOKUP($A781,'UES Measure List Oct 2026'!$A$3:$AR$2210,H$1,FALSE)</f>
        <v>2.62</v>
      </c>
      <c r="I781">
        <f>VLOOKUP($A781,'UES Measure List Oct 2026'!$A$3:$AR$2210,I$1,FALSE)</f>
        <v>2.9269752127339195</v>
      </c>
      <c r="J781">
        <f>VLOOKUP($A781,'UES Measure List Oct 2026'!$A$3:$AR$2210,J$1,FALSE)</f>
        <v>22.6</v>
      </c>
      <c r="K781">
        <f>VLOOKUP($A781,'UES Measure List Oct 2026'!$A$3:$AR$2210,K$1,FALSE)</f>
        <v>45</v>
      </c>
      <c r="L781" t="s">
        <v>5001</v>
      </c>
      <c r="M781">
        <f>INDEX('Results 2016$'!$B$3:$AT$352,MATCH(L781,'Results 2016$'!$A$3:$A$352,0),MATCH(K781,'Results 2016$'!$B$2:$AT$2,0))</f>
        <v>1.1502863736732485</v>
      </c>
    </row>
    <row r="782" spans="1:13" x14ac:dyDescent="0.25">
      <c r="A782" s="13" t="s">
        <v>2778</v>
      </c>
      <c r="B782" t="str">
        <f>VLOOKUP($A782,'UES Measure List Oct 2026'!$A$3:$AR$2210,B$1,FALSE)</f>
        <v>Heating Zone 1</v>
      </c>
      <c r="C782" t="str">
        <f>VLOOKUP($A782,'UES Measure List Oct 2026'!$A$3:$AR$2210,C$1,FALSE)</f>
        <v>All Cooling Zones</v>
      </c>
      <c r="D782" t="str">
        <f>VLOOKUP($A782,'UES Measure List Oct 2026'!$A$3:$AR$2210,D$1,FALSE)</f>
        <v>Residential</v>
      </c>
      <c r="E782" t="str">
        <f>VLOOKUP($A782,'UES Measure List Oct 2026'!$A$3:$AR$2210,E$1,FALSE)</f>
        <v>HVAC</v>
      </c>
      <c r="F782" t="str">
        <f>VLOOKUP($A782,'UES Measure List Oct 2026'!$A$3:$AR$2210,F$1,FALSE)</f>
        <v>Envelope</v>
      </c>
      <c r="G782" t="str">
        <f>VLOOKUP($A782,'UES Measure List Oct 2026'!$A$3:$AR$2210,G$1,FALSE)</f>
        <v>Windows</v>
      </c>
      <c r="H782">
        <f>VLOOKUP($A782,'UES Measure List Oct 2026'!$A$3:$AR$2210,H$1,FALSE)</f>
        <v>4.3</v>
      </c>
      <c r="I782">
        <f>VLOOKUP($A782,'UES Measure List Oct 2026'!$A$3:$AR$2210,I$1,FALSE)</f>
        <v>4.8094957867530983</v>
      </c>
      <c r="J782">
        <f>VLOOKUP($A782,'UES Measure List Oct 2026'!$A$3:$AR$2210,J$1,FALSE)</f>
        <v>26.25</v>
      </c>
      <c r="K782">
        <f>VLOOKUP($A782,'UES Measure List Oct 2026'!$A$3:$AR$2210,K$1,FALSE)</f>
        <v>45</v>
      </c>
      <c r="L782" t="s">
        <v>5001</v>
      </c>
      <c r="M782">
        <f>INDEX('Results 2016$'!$B$3:$AT$352,MATCH(L782,'Results 2016$'!$A$3:$A$352,0),MATCH(K782,'Results 2016$'!$B$2:$AT$2,0))</f>
        <v>1.1502863736732485</v>
      </c>
    </row>
    <row r="783" spans="1:13" x14ac:dyDescent="0.25">
      <c r="A783" s="13" t="s">
        <v>2780</v>
      </c>
      <c r="B783" t="str">
        <f>VLOOKUP($A783,'UES Measure List Oct 2026'!$A$3:$AR$2210,B$1,FALSE)</f>
        <v>Heating Zone 1</v>
      </c>
      <c r="C783" t="str">
        <f>VLOOKUP($A783,'UES Measure List Oct 2026'!$A$3:$AR$2210,C$1,FALSE)</f>
        <v>All Cooling Zones</v>
      </c>
      <c r="D783" t="str">
        <f>VLOOKUP($A783,'UES Measure List Oct 2026'!$A$3:$AR$2210,D$1,FALSE)</f>
        <v>Residential</v>
      </c>
      <c r="E783" t="str">
        <f>VLOOKUP($A783,'UES Measure List Oct 2026'!$A$3:$AR$2210,E$1,FALSE)</f>
        <v>HVAC</v>
      </c>
      <c r="F783" t="str">
        <f>VLOOKUP($A783,'UES Measure List Oct 2026'!$A$3:$AR$2210,F$1,FALSE)</f>
        <v>Envelope</v>
      </c>
      <c r="G783" t="str">
        <f>VLOOKUP($A783,'UES Measure List Oct 2026'!$A$3:$AR$2210,G$1,FALSE)</f>
        <v>Windows</v>
      </c>
      <c r="H783">
        <f>VLOOKUP($A783,'UES Measure List Oct 2026'!$A$3:$AR$2210,H$1,FALSE)</f>
        <v>3.09</v>
      </c>
      <c r="I783">
        <f>VLOOKUP($A783,'UES Measure List Oct 2026'!$A$3:$AR$2210,I$1,FALSE)</f>
        <v>3.4508563730852941</v>
      </c>
      <c r="J783">
        <f>VLOOKUP($A783,'UES Measure List Oct 2026'!$A$3:$AR$2210,J$1,FALSE)</f>
        <v>26.25</v>
      </c>
      <c r="K783">
        <f>VLOOKUP($A783,'UES Measure List Oct 2026'!$A$3:$AR$2210,K$1,FALSE)</f>
        <v>45</v>
      </c>
      <c r="L783" t="s">
        <v>5001</v>
      </c>
      <c r="M783">
        <f>INDEX('Results 2016$'!$B$3:$AT$352,MATCH(L783,'Results 2016$'!$A$3:$A$352,0),MATCH(K783,'Results 2016$'!$B$2:$AT$2,0))</f>
        <v>1.1502863736732485</v>
      </c>
    </row>
    <row r="784" spans="1:13" x14ac:dyDescent="0.25">
      <c r="A784" s="13" t="s">
        <v>2782</v>
      </c>
      <c r="B784" t="str">
        <f>VLOOKUP($A784,'UES Measure List Oct 2026'!$A$3:$AR$2210,B$1,FALSE)</f>
        <v>Heating Zone 1</v>
      </c>
      <c r="C784" t="str">
        <f>VLOOKUP($A784,'UES Measure List Oct 2026'!$A$3:$AR$2210,C$1,FALSE)</f>
        <v>All Cooling Zones</v>
      </c>
      <c r="D784" t="str">
        <f>VLOOKUP($A784,'UES Measure List Oct 2026'!$A$3:$AR$2210,D$1,FALSE)</f>
        <v>Residential</v>
      </c>
      <c r="E784" t="str">
        <f>VLOOKUP($A784,'UES Measure List Oct 2026'!$A$3:$AR$2210,E$1,FALSE)</f>
        <v>HVAC</v>
      </c>
      <c r="F784" t="str">
        <f>VLOOKUP($A784,'UES Measure List Oct 2026'!$A$3:$AR$2210,F$1,FALSE)</f>
        <v>Envelope</v>
      </c>
      <c r="G784" t="str">
        <f>VLOOKUP($A784,'UES Measure List Oct 2026'!$A$3:$AR$2210,G$1,FALSE)</f>
        <v>Air Sealing</v>
      </c>
      <c r="H784">
        <f>VLOOKUP($A784,'UES Measure List Oct 2026'!$A$3:$AR$2210,H$1,FALSE)</f>
        <v>0.14000000000000001</v>
      </c>
      <c r="I784">
        <f>VLOOKUP($A784,'UES Measure List Oct 2026'!$A$3:$AR$2210,I$1,FALSE)</f>
        <v>0.29033919464296487</v>
      </c>
      <c r="J784">
        <f>VLOOKUP($A784,'UES Measure List Oct 2026'!$A$3:$AR$2210,J$1,FALSE)</f>
        <v>0.64</v>
      </c>
      <c r="K784">
        <f>VLOOKUP($A784,'UES Measure List Oct 2026'!$A$3:$AR$2210,K$1,FALSE)</f>
        <v>15</v>
      </c>
      <c r="L784" t="s">
        <v>5001</v>
      </c>
      <c r="M784">
        <f>INDEX('Results 2016$'!$B$3:$AT$352,MATCH(L784,'Results 2016$'!$A$3:$A$352,0),MATCH(K784,'Results 2016$'!$B$2:$AT$2,0))</f>
        <v>0.70469552077884756</v>
      </c>
    </row>
    <row r="785" spans="1:13" x14ac:dyDescent="0.25">
      <c r="A785" s="13" t="s">
        <v>2784</v>
      </c>
      <c r="B785" t="str">
        <f>VLOOKUP($A785,'UES Measure List Oct 2026'!$A$3:$AR$2210,B$1,FALSE)</f>
        <v>Heating Zone 2</v>
      </c>
      <c r="C785" t="str">
        <f>VLOOKUP($A785,'UES Measure List Oct 2026'!$A$3:$AR$2210,C$1,FALSE)</f>
        <v>All Cooling Zones</v>
      </c>
      <c r="D785" t="str">
        <f>VLOOKUP($A785,'UES Measure List Oct 2026'!$A$3:$AR$2210,D$1,FALSE)</f>
        <v>Residential</v>
      </c>
      <c r="E785" t="str">
        <f>VLOOKUP($A785,'UES Measure List Oct 2026'!$A$3:$AR$2210,E$1,FALSE)</f>
        <v>HVAC</v>
      </c>
      <c r="F785" t="str">
        <f>VLOOKUP($A785,'UES Measure List Oct 2026'!$A$3:$AR$2210,F$1,FALSE)</f>
        <v>Envelope</v>
      </c>
      <c r="G785" t="str">
        <f>VLOOKUP($A785,'UES Measure List Oct 2026'!$A$3:$AR$2210,G$1,FALSE)</f>
        <v>Windows</v>
      </c>
      <c r="H785">
        <f>VLOOKUP($A785,'UES Measure List Oct 2026'!$A$3:$AR$2210,H$1,FALSE)</f>
        <v>6.46</v>
      </c>
      <c r="I785">
        <f>VLOOKUP($A785,'UES Measure List Oct 2026'!$A$3:$AR$2210,I$1,FALSE)</f>
        <v>7.2198522218785222</v>
      </c>
      <c r="J785">
        <f>VLOOKUP($A785,'UES Measure List Oct 2026'!$A$3:$AR$2210,J$1,FALSE)</f>
        <v>22.6</v>
      </c>
      <c r="K785">
        <f>VLOOKUP($A785,'UES Measure List Oct 2026'!$A$3:$AR$2210,K$1,FALSE)</f>
        <v>45</v>
      </c>
      <c r="L785" t="s">
        <v>5002</v>
      </c>
      <c r="M785">
        <f>INDEX('Results 2016$'!$B$3:$AT$352,MATCH(L785,'Results 2016$'!$A$3:$A$352,0),MATCH(K785,'Results 2016$'!$B$2:$AT$2,0))</f>
        <v>1.2029506301231594</v>
      </c>
    </row>
    <row r="786" spans="1:13" x14ac:dyDescent="0.25">
      <c r="A786" s="13" t="s">
        <v>2785</v>
      </c>
      <c r="B786" t="str">
        <f>VLOOKUP($A786,'UES Measure List Oct 2026'!$A$3:$AR$2210,B$1,FALSE)</f>
        <v>Heating Zone 2</v>
      </c>
      <c r="C786" t="str">
        <f>VLOOKUP($A786,'UES Measure List Oct 2026'!$A$3:$AR$2210,C$1,FALSE)</f>
        <v>All Cooling Zones</v>
      </c>
      <c r="D786" t="str">
        <f>VLOOKUP($A786,'UES Measure List Oct 2026'!$A$3:$AR$2210,D$1,FALSE)</f>
        <v>Residential</v>
      </c>
      <c r="E786" t="str">
        <f>VLOOKUP($A786,'UES Measure List Oct 2026'!$A$3:$AR$2210,E$1,FALSE)</f>
        <v>HVAC</v>
      </c>
      <c r="F786" t="str">
        <f>VLOOKUP($A786,'UES Measure List Oct 2026'!$A$3:$AR$2210,F$1,FALSE)</f>
        <v>Envelope</v>
      </c>
      <c r="G786" t="str">
        <f>VLOOKUP($A786,'UES Measure List Oct 2026'!$A$3:$AR$2210,G$1,FALSE)</f>
        <v>Windows</v>
      </c>
      <c r="H786">
        <f>VLOOKUP($A786,'UES Measure List Oct 2026'!$A$3:$AR$2210,H$1,FALSE)</f>
        <v>3.69</v>
      </c>
      <c r="I786">
        <f>VLOOKUP($A786,'UES Measure List Oct 2026'!$A$3:$AR$2210,I$1,FALSE)</f>
        <v>4.1259699157464533</v>
      </c>
      <c r="J786">
        <f>VLOOKUP($A786,'UES Measure List Oct 2026'!$A$3:$AR$2210,J$1,FALSE)</f>
        <v>22.6</v>
      </c>
      <c r="K786">
        <f>VLOOKUP($A786,'UES Measure List Oct 2026'!$A$3:$AR$2210,K$1,FALSE)</f>
        <v>45</v>
      </c>
      <c r="L786" t="s">
        <v>5002</v>
      </c>
      <c r="M786">
        <f>INDEX('Results 2016$'!$B$3:$AT$352,MATCH(L786,'Results 2016$'!$A$3:$A$352,0),MATCH(K786,'Results 2016$'!$B$2:$AT$2,0))</f>
        <v>1.2029506301231594</v>
      </c>
    </row>
    <row r="787" spans="1:13" x14ac:dyDescent="0.25">
      <c r="A787" s="13" t="s">
        <v>2786</v>
      </c>
      <c r="B787" t="str">
        <f>VLOOKUP($A787,'UES Measure List Oct 2026'!$A$3:$AR$2210,B$1,FALSE)</f>
        <v>Heating Zone 2</v>
      </c>
      <c r="C787" t="str">
        <f>VLOOKUP($A787,'UES Measure List Oct 2026'!$A$3:$AR$2210,C$1,FALSE)</f>
        <v>All Cooling Zones</v>
      </c>
      <c r="D787" t="str">
        <f>VLOOKUP($A787,'UES Measure List Oct 2026'!$A$3:$AR$2210,D$1,FALSE)</f>
        <v>Residential</v>
      </c>
      <c r="E787" t="str">
        <f>VLOOKUP($A787,'UES Measure List Oct 2026'!$A$3:$AR$2210,E$1,FALSE)</f>
        <v>HVAC</v>
      </c>
      <c r="F787" t="str">
        <f>VLOOKUP($A787,'UES Measure List Oct 2026'!$A$3:$AR$2210,F$1,FALSE)</f>
        <v>Envelope</v>
      </c>
      <c r="G787" t="str">
        <f>VLOOKUP($A787,'UES Measure List Oct 2026'!$A$3:$AR$2210,G$1,FALSE)</f>
        <v>Windows</v>
      </c>
      <c r="H787">
        <f>VLOOKUP($A787,'UES Measure List Oct 2026'!$A$3:$AR$2210,H$1,FALSE)</f>
        <v>7.13</v>
      </c>
      <c r="I787">
        <f>VLOOKUP($A787,'UES Measure List Oct 2026'!$A$3:$AR$2210,I$1,FALSE)</f>
        <v>7.9660664031617179</v>
      </c>
      <c r="J787">
        <f>VLOOKUP($A787,'UES Measure List Oct 2026'!$A$3:$AR$2210,J$1,FALSE)</f>
        <v>26.25</v>
      </c>
      <c r="K787">
        <f>VLOOKUP($A787,'UES Measure List Oct 2026'!$A$3:$AR$2210,K$1,FALSE)</f>
        <v>45</v>
      </c>
      <c r="L787" t="s">
        <v>5002</v>
      </c>
      <c r="M787">
        <f>INDEX('Results 2016$'!$B$3:$AT$352,MATCH(L787,'Results 2016$'!$A$3:$A$352,0),MATCH(K787,'Results 2016$'!$B$2:$AT$2,0))</f>
        <v>1.2029506301231594</v>
      </c>
    </row>
    <row r="788" spans="1:13" x14ac:dyDescent="0.25">
      <c r="A788" s="13" t="s">
        <v>2787</v>
      </c>
      <c r="B788" t="str">
        <f>VLOOKUP($A788,'UES Measure List Oct 2026'!$A$3:$AR$2210,B$1,FALSE)</f>
        <v>Heating Zone 2</v>
      </c>
      <c r="C788" t="str">
        <f>VLOOKUP($A788,'UES Measure List Oct 2026'!$A$3:$AR$2210,C$1,FALSE)</f>
        <v>All Cooling Zones</v>
      </c>
      <c r="D788" t="str">
        <f>VLOOKUP($A788,'UES Measure List Oct 2026'!$A$3:$AR$2210,D$1,FALSE)</f>
        <v>Residential</v>
      </c>
      <c r="E788" t="str">
        <f>VLOOKUP($A788,'UES Measure List Oct 2026'!$A$3:$AR$2210,E$1,FALSE)</f>
        <v>HVAC</v>
      </c>
      <c r="F788" t="str">
        <f>VLOOKUP($A788,'UES Measure List Oct 2026'!$A$3:$AR$2210,F$1,FALSE)</f>
        <v>Envelope</v>
      </c>
      <c r="G788" t="str">
        <f>VLOOKUP($A788,'UES Measure List Oct 2026'!$A$3:$AR$2210,G$1,FALSE)</f>
        <v>Windows</v>
      </c>
      <c r="H788">
        <f>VLOOKUP($A788,'UES Measure List Oct 2026'!$A$3:$AR$2210,H$1,FALSE)</f>
        <v>4.42</v>
      </c>
      <c r="I788">
        <f>VLOOKUP($A788,'UES Measure List Oct 2026'!$A$3:$AR$2210,I$1,FALSE)</f>
        <v>4.9444600043573441</v>
      </c>
      <c r="J788">
        <f>VLOOKUP($A788,'UES Measure List Oct 2026'!$A$3:$AR$2210,J$1,FALSE)</f>
        <v>26.25</v>
      </c>
      <c r="K788">
        <f>VLOOKUP($A788,'UES Measure List Oct 2026'!$A$3:$AR$2210,K$1,FALSE)</f>
        <v>45</v>
      </c>
      <c r="L788" t="s">
        <v>5002</v>
      </c>
      <c r="M788">
        <f>INDEX('Results 2016$'!$B$3:$AT$352,MATCH(L788,'Results 2016$'!$A$3:$A$352,0),MATCH(K788,'Results 2016$'!$B$2:$AT$2,0))</f>
        <v>1.2029506301231594</v>
      </c>
    </row>
    <row r="789" spans="1:13" x14ac:dyDescent="0.25">
      <c r="A789" s="13" t="s">
        <v>2788</v>
      </c>
      <c r="B789" t="str">
        <f>VLOOKUP($A789,'UES Measure List Oct 2026'!$A$3:$AR$2210,B$1,FALSE)</f>
        <v>Heating Zone 2</v>
      </c>
      <c r="C789" t="str">
        <f>VLOOKUP($A789,'UES Measure List Oct 2026'!$A$3:$AR$2210,C$1,FALSE)</f>
        <v>All Cooling Zones</v>
      </c>
      <c r="D789" t="str">
        <f>VLOOKUP($A789,'UES Measure List Oct 2026'!$A$3:$AR$2210,D$1,FALSE)</f>
        <v>Residential</v>
      </c>
      <c r="E789" t="str">
        <f>VLOOKUP($A789,'UES Measure List Oct 2026'!$A$3:$AR$2210,E$1,FALSE)</f>
        <v>HVAC</v>
      </c>
      <c r="F789" t="str">
        <f>VLOOKUP($A789,'UES Measure List Oct 2026'!$A$3:$AR$2210,F$1,FALSE)</f>
        <v>Envelope</v>
      </c>
      <c r="G789" t="str">
        <f>VLOOKUP($A789,'UES Measure List Oct 2026'!$A$3:$AR$2210,G$1,FALSE)</f>
        <v>Air Sealing</v>
      </c>
      <c r="H789">
        <f>VLOOKUP($A789,'UES Measure List Oct 2026'!$A$3:$AR$2210,H$1,FALSE)</f>
        <v>0.16</v>
      </c>
      <c r="I789">
        <f>VLOOKUP($A789,'UES Measure List Oct 2026'!$A$3:$AR$2210,I$1,FALSE)</f>
        <v>0.30327144531799105</v>
      </c>
      <c r="J789">
        <f>VLOOKUP($A789,'UES Measure List Oct 2026'!$A$3:$AR$2210,J$1,FALSE)</f>
        <v>0.64</v>
      </c>
      <c r="K789">
        <f>VLOOKUP($A789,'UES Measure List Oct 2026'!$A$3:$AR$2210,K$1,FALSE)</f>
        <v>15</v>
      </c>
      <c r="L789" t="s">
        <v>5002</v>
      </c>
      <c r="M789">
        <f>INDEX('Results 2016$'!$B$3:$AT$352,MATCH(L789,'Results 2016$'!$A$3:$A$352,0),MATCH(K789,'Results 2016$'!$B$2:$AT$2,0))</f>
        <v>0.73212920121154179</v>
      </c>
    </row>
    <row r="790" spans="1:13" x14ac:dyDescent="0.25">
      <c r="A790" s="13" t="s">
        <v>2789</v>
      </c>
      <c r="B790" t="str">
        <f>VLOOKUP($A790,'UES Measure List Oct 2026'!$A$3:$AR$2210,B$1,FALSE)</f>
        <v>Heating Zone 3</v>
      </c>
      <c r="C790" t="str">
        <f>VLOOKUP($A790,'UES Measure List Oct 2026'!$A$3:$AR$2210,C$1,FALSE)</f>
        <v>All Cooling Zones</v>
      </c>
      <c r="D790" t="str">
        <f>VLOOKUP($A790,'UES Measure List Oct 2026'!$A$3:$AR$2210,D$1,FALSE)</f>
        <v>Residential</v>
      </c>
      <c r="E790" t="str">
        <f>VLOOKUP($A790,'UES Measure List Oct 2026'!$A$3:$AR$2210,E$1,FALSE)</f>
        <v>HVAC</v>
      </c>
      <c r="F790" t="str">
        <f>VLOOKUP($A790,'UES Measure List Oct 2026'!$A$3:$AR$2210,F$1,FALSE)</f>
        <v>Envelope</v>
      </c>
      <c r="G790" t="str">
        <f>VLOOKUP($A790,'UES Measure List Oct 2026'!$A$3:$AR$2210,G$1,FALSE)</f>
        <v>Windows</v>
      </c>
      <c r="H790">
        <f>VLOOKUP($A790,'UES Measure List Oct 2026'!$A$3:$AR$2210,H$1,FALSE)</f>
        <v>6.46</v>
      </c>
      <c r="I790">
        <f>VLOOKUP($A790,'UES Measure List Oct 2026'!$A$3:$AR$2210,I$1,FALSE)</f>
        <v>7.2198522218785222</v>
      </c>
      <c r="J790">
        <f>VLOOKUP($A790,'UES Measure List Oct 2026'!$A$3:$AR$2210,J$1,FALSE)</f>
        <v>22.6</v>
      </c>
      <c r="K790">
        <f>VLOOKUP($A790,'UES Measure List Oct 2026'!$A$3:$AR$2210,K$1,FALSE)</f>
        <v>45</v>
      </c>
      <c r="L790" t="s">
        <v>5003</v>
      </c>
      <c r="M790">
        <f>INDEX('Results 2016$'!$B$3:$AT$352,MATCH(L790,'Results 2016$'!$A$3:$A$352,0),MATCH(K790,'Results 2016$'!$B$2:$AT$2,0))</f>
        <v>1.2014044061151463</v>
      </c>
    </row>
    <row r="791" spans="1:13" x14ac:dyDescent="0.25">
      <c r="A791" s="13" t="s">
        <v>2790</v>
      </c>
      <c r="B791" t="str">
        <f>VLOOKUP($A791,'UES Measure List Oct 2026'!$A$3:$AR$2210,B$1,FALSE)</f>
        <v>Heating Zone 3</v>
      </c>
      <c r="C791" t="str">
        <f>VLOOKUP($A791,'UES Measure List Oct 2026'!$A$3:$AR$2210,C$1,FALSE)</f>
        <v>All Cooling Zones</v>
      </c>
      <c r="D791" t="str">
        <f>VLOOKUP($A791,'UES Measure List Oct 2026'!$A$3:$AR$2210,D$1,FALSE)</f>
        <v>Residential</v>
      </c>
      <c r="E791" t="str">
        <f>VLOOKUP($A791,'UES Measure List Oct 2026'!$A$3:$AR$2210,E$1,FALSE)</f>
        <v>HVAC</v>
      </c>
      <c r="F791" t="str">
        <f>VLOOKUP($A791,'UES Measure List Oct 2026'!$A$3:$AR$2210,F$1,FALSE)</f>
        <v>Envelope</v>
      </c>
      <c r="G791" t="str">
        <f>VLOOKUP($A791,'UES Measure List Oct 2026'!$A$3:$AR$2210,G$1,FALSE)</f>
        <v>Windows</v>
      </c>
      <c r="H791">
        <f>VLOOKUP($A791,'UES Measure List Oct 2026'!$A$3:$AR$2210,H$1,FALSE)</f>
        <v>3.69</v>
      </c>
      <c r="I791">
        <f>VLOOKUP($A791,'UES Measure List Oct 2026'!$A$3:$AR$2210,I$1,FALSE)</f>
        <v>4.1259699157464533</v>
      </c>
      <c r="J791">
        <f>VLOOKUP($A791,'UES Measure List Oct 2026'!$A$3:$AR$2210,J$1,FALSE)</f>
        <v>22.6</v>
      </c>
      <c r="K791">
        <f>VLOOKUP($A791,'UES Measure List Oct 2026'!$A$3:$AR$2210,K$1,FALSE)</f>
        <v>45</v>
      </c>
      <c r="L791" t="s">
        <v>5003</v>
      </c>
      <c r="M791">
        <f>INDEX('Results 2016$'!$B$3:$AT$352,MATCH(L791,'Results 2016$'!$A$3:$A$352,0),MATCH(K791,'Results 2016$'!$B$2:$AT$2,0))</f>
        <v>1.2014044061151463</v>
      </c>
    </row>
    <row r="792" spans="1:13" x14ac:dyDescent="0.25">
      <c r="A792" s="13" t="s">
        <v>2791</v>
      </c>
      <c r="B792" t="str">
        <f>VLOOKUP($A792,'UES Measure List Oct 2026'!$A$3:$AR$2210,B$1,FALSE)</f>
        <v>Heating Zone 3</v>
      </c>
      <c r="C792" t="str">
        <f>VLOOKUP($A792,'UES Measure List Oct 2026'!$A$3:$AR$2210,C$1,FALSE)</f>
        <v>All Cooling Zones</v>
      </c>
      <c r="D792" t="str">
        <f>VLOOKUP($A792,'UES Measure List Oct 2026'!$A$3:$AR$2210,D$1,FALSE)</f>
        <v>Residential</v>
      </c>
      <c r="E792" t="str">
        <f>VLOOKUP($A792,'UES Measure List Oct 2026'!$A$3:$AR$2210,E$1,FALSE)</f>
        <v>HVAC</v>
      </c>
      <c r="F792" t="str">
        <f>VLOOKUP($A792,'UES Measure List Oct 2026'!$A$3:$AR$2210,F$1,FALSE)</f>
        <v>Envelope</v>
      </c>
      <c r="G792" t="str">
        <f>VLOOKUP($A792,'UES Measure List Oct 2026'!$A$3:$AR$2210,G$1,FALSE)</f>
        <v>Windows</v>
      </c>
      <c r="H792">
        <f>VLOOKUP($A792,'UES Measure List Oct 2026'!$A$3:$AR$2210,H$1,FALSE)</f>
        <v>7.13</v>
      </c>
      <c r="I792">
        <f>VLOOKUP($A792,'UES Measure List Oct 2026'!$A$3:$AR$2210,I$1,FALSE)</f>
        <v>7.9660664031617179</v>
      </c>
      <c r="J792">
        <f>VLOOKUP($A792,'UES Measure List Oct 2026'!$A$3:$AR$2210,J$1,FALSE)</f>
        <v>21.8</v>
      </c>
      <c r="K792">
        <f>VLOOKUP($A792,'UES Measure List Oct 2026'!$A$3:$AR$2210,K$1,FALSE)</f>
        <v>45</v>
      </c>
      <c r="L792" t="s">
        <v>5003</v>
      </c>
      <c r="M792">
        <f>INDEX('Results 2016$'!$B$3:$AT$352,MATCH(L792,'Results 2016$'!$A$3:$A$352,0),MATCH(K792,'Results 2016$'!$B$2:$AT$2,0))</f>
        <v>1.2014044061151463</v>
      </c>
    </row>
    <row r="793" spans="1:13" x14ac:dyDescent="0.25">
      <c r="A793" s="13" t="s">
        <v>2792</v>
      </c>
      <c r="B793" t="str">
        <f>VLOOKUP($A793,'UES Measure List Oct 2026'!$A$3:$AR$2210,B$1,FALSE)</f>
        <v>Heating Zone 3</v>
      </c>
      <c r="C793" t="str">
        <f>VLOOKUP($A793,'UES Measure List Oct 2026'!$A$3:$AR$2210,C$1,FALSE)</f>
        <v>All Cooling Zones</v>
      </c>
      <c r="D793" t="str">
        <f>VLOOKUP($A793,'UES Measure List Oct 2026'!$A$3:$AR$2210,D$1,FALSE)</f>
        <v>Residential</v>
      </c>
      <c r="E793" t="str">
        <f>VLOOKUP($A793,'UES Measure List Oct 2026'!$A$3:$AR$2210,E$1,FALSE)</f>
        <v>HVAC</v>
      </c>
      <c r="F793" t="str">
        <f>VLOOKUP($A793,'UES Measure List Oct 2026'!$A$3:$AR$2210,F$1,FALSE)</f>
        <v>Envelope</v>
      </c>
      <c r="G793" t="str">
        <f>VLOOKUP($A793,'UES Measure List Oct 2026'!$A$3:$AR$2210,G$1,FALSE)</f>
        <v>Windows</v>
      </c>
      <c r="H793">
        <f>VLOOKUP($A793,'UES Measure List Oct 2026'!$A$3:$AR$2210,H$1,FALSE)</f>
        <v>4.42</v>
      </c>
      <c r="I793">
        <f>VLOOKUP($A793,'UES Measure List Oct 2026'!$A$3:$AR$2210,I$1,FALSE)</f>
        <v>4.9444600043573441</v>
      </c>
      <c r="J793">
        <f>VLOOKUP($A793,'UES Measure List Oct 2026'!$A$3:$AR$2210,J$1,FALSE)</f>
        <v>26.25</v>
      </c>
      <c r="K793">
        <f>VLOOKUP($A793,'UES Measure List Oct 2026'!$A$3:$AR$2210,K$1,FALSE)</f>
        <v>45</v>
      </c>
      <c r="L793" t="s">
        <v>5003</v>
      </c>
      <c r="M793">
        <f>INDEX('Results 2016$'!$B$3:$AT$352,MATCH(L793,'Results 2016$'!$A$3:$A$352,0),MATCH(K793,'Results 2016$'!$B$2:$AT$2,0))</f>
        <v>1.2014044061151463</v>
      </c>
    </row>
    <row r="794" spans="1:13" x14ac:dyDescent="0.25">
      <c r="A794" s="13" t="s">
        <v>2793</v>
      </c>
      <c r="B794" t="str">
        <f>VLOOKUP($A794,'UES Measure List Oct 2026'!$A$3:$AR$2210,B$1,FALSE)</f>
        <v>Heating Zone 3</v>
      </c>
      <c r="C794" t="str">
        <f>VLOOKUP($A794,'UES Measure List Oct 2026'!$A$3:$AR$2210,C$1,FALSE)</f>
        <v>All Cooling Zones</v>
      </c>
      <c r="D794" t="str">
        <f>VLOOKUP($A794,'UES Measure List Oct 2026'!$A$3:$AR$2210,D$1,FALSE)</f>
        <v>Residential</v>
      </c>
      <c r="E794" t="str">
        <f>VLOOKUP($A794,'UES Measure List Oct 2026'!$A$3:$AR$2210,E$1,FALSE)</f>
        <v>HVAC</v>
      </c>
      <c r="F794" t="str">
        <f>VLOOKUP($A794,'UES Measure List Oct 2026'!$A$3:$AR$2210,F$1,FALSE)</f>
        <v>Envelope</v>
      </c>
      <c r="G794" t="str">
        <f>VLOOKUP($A794,'UES Measure List Oct 2026'!$A$3:$AR$2210,G$1,FALSE)</f>
        <v>Air Sealing</v>
      </c>
      <c r="H794">
        <f>VLOOKUP($A794,'UES Measure List Oct 2026'!$A$3:$AR$2210,H$1,FALSE)</f>
        <v>0.16</v>
      </c>
      <c r="I794">
        <f>VLOOKUP($A794,'UES Measure List Oct 2026'!$A$3:$AR$2210,I$1,FALSE)</f>
        <v>0.30327144531799105</v>
      </c>
      <c r="J794">
        <f>VLOOKUP($A794,'UES Measure List Oct 2026'!$A$3:$AR$2210,J$1,FALSE)</f>
        <v>0.64</v>
      </c>
      <c r="K794">
        <f>VLOOKUP($A794,'UES Measure List Oct 2026'!$A$3:$AR$2210,K$1,FALSE)</f>
        <v>15</v>
      </c>
      <c r="L794" t="s">
        <v>5003</v>
      </c>
      <c r="M794">
        <f>INDEX('Results 2016$'!$B$3:$AT$352,MATCH(L794,'Results 2016$'!$A$3:$A$352,0),MATCH(K794,'Results 2016$'!$B$2:$AT$2,0))</f>
        <v>0.73138885730568703</v>
      </c>
    </row>
    <row r="795" spans="1:13" x14ac:dyDescent="0.25">
      <c r="A795" s="13" t="s">
        <v>2794</v>
      </c>
      <c r="B795" t="str">
        <f>VLOOKUP($A795,'UES Measure List Oct 2026'!$A$3:$AR$2210,B$1,FALSE)</f>
        <v>Heating Zone 1</v>
      </c>
      <c r="C795" t="str">
        <f>VLOOKUP($A795,'UES Measure List Oct 2026'!$A$3:$AR$2210,C$1,FALSE)</f>
        <v>All Cooling Zones</v>
      </c>
      <c r="D795" t="str">
        <f>VLOOKUP($A795,'UES Measure List Oct 2026'!$A$3:$AR$2210,D$1,FALSE)</f>
        <v>Residential</v>
      </c>
      <c r="E795" t="str">
        <f>VLOOKUP($A795,'UES Measure List Oct 2026'!$A$3:$AR$2210,E$1,FALSE)</f>
        <v>HVAC</v>
      </c>
      <c r="F795" t="str">
        <f>VLOOKUP($A795,'UES Measure List Oct 2026'!$A$3:$AR$2210,F$1,FALSE)</f>
        <v>Envelope</v>
      </c>
      <c r="G795" t="str">
        <f>VLOOKUP($A795,'UES Measure List Oct 2026'!$A$3:$AR$2210,G$1,FALSE)</f>
        <v>Windows</v>
      </c>
      <c r="H795">
        <f>VLOOKUP($A795,'UES Measure List Oct 2026'!$A$3:$AR$2210,H$1,FALSE)</f>
        <v>26.5</v>
      </c>
      <c r="I795">
        <f>VLOOKUP($A795,'UES Measure List Oct 2026'!$A$3:$AR$2210,I$1,FALSE)</f>
        <v>29.55</v>
      </c>
      <c r="J795">
        <f>VLOOKUP($A795,'UES Measure List Oct 2026'!$A$3:$AR$2210,J$1,FALSE)</f>
        <v>36.941673729043309</v>
      </c>
      <c r="K795">
        <f>VLOOKUP($A795,'UES Measure List Oct 2026'!$A$3:$AR$2210,K$1,FALSE)</f>
        <v>45</v>
      </c>
      <c r="L795" t="s">
        <v>5001</v>
      </c>
      <c r="M795">
        <f>INDEX('Results 2016$'!$B$3:$AT$352,MATCH(L795,'Results 2016$'!$A$3:$A$352,0),MATCH(K795,'Results 2016$'!$B$2:$AT$2,0))</f>
        <v>1.1502863736732485</v>
      </c>
    </row>
    <row r="796" spans="1:13" x14ac:dyDescent="0.25">
      <c r="A796" s="13" t="s">
        <v>2796</v>
      </c>
      <c r="B796" t="str">
        <f>VLOOKUP($A796,'UES Measure List Oct 2026'!$A$3:$AR$2210,B$1,FALSE)</f>
        <v>Heating Zone 1</v>
      </c>
      <c r="C796" t="str">
        <f>VLOOKUP($A796,'UES Measure List Oct 2026'!$A$3:$AR$2210,C$1,FALSE)</f>
        <v>All Cooling Zones</v>
      </c>
      <c r="D796" t="str">
        <f>VLOOKUP($A796,'UES Measure List Oct 2026'!$A$3:$AR$2210,D$1,FALSE)</f>
        <v>Residential</v>
      </c>
      <c r="E796" t="str">
        <f>VLOOKUP($A796,'UES Measure List Oct 2026'!$A$3:$AR$2210,E$1,FALSE)</f>
        <v>HVAC</v>
      </c>
      <c r="F796" t="str">
        <f>VLOOKUP($A796,'UES Measure List Oct 2026'!$A$3:$AR$2210,F$1,FALSE)</f>
        <v>Envelope</v>
      </c>
      <c r="G796" t="str">
        <f>VLOOKUP($A796,'UES Measure List Oct 2026'!$A$3:$AR$2210,G$1,FALSE)</f>
        <v>Windows</v>
      </c>
      <c r="H796">
        <f>VLOOKUP($A796,'UES Measure List Oct 2026'!$A$3:$AR$2210,H$1,FALSE)</f>
        <v>15.48</v>
      </c>
      <c r="I796">
        <f>VLOOKUP($A796,'UES Measure List Oct 2026'!$A$3:$AR$2210,I$1,FALSE)</f>
        <v>17.27</v>
      </c>
      <c r="J796">
        <f>VLOOKUP($A796,'UES Measure List Oct 2026'!$A$3:$AR$2210,J$1,FALSE)</f>
        <v>36.941673729043309</v>
      </c>
      <c r="K796">
        <f>VLOOKUP($A796,'UES Measure List Oct 2026'!$A$3:$AR$2210,K$1,FALSE)</f>
        <v>45</v>
      </c>
      <c r="L796" t="s">
        <v>5001</v>
      </c>
      <c r="M796">
        <f>INDEX('Results 2016$'!$B$3:$AT$352,MATCH(L796,'Results 2016$'!$A$3:$A$352,0),MATCH(K796,'Results 2016$'!$B$2:$AT$2,0))</f>
        <v>1.1502863736732485</v>
      </c>
    </row>
    <row r="797" spans="1:13" x14ac:dyDescent="0.25">
      <c r="A797" s="13" t="s">
        <v>2798</v>
      </c>
      <c r="B797" t="str">
        <f>VLOOKUP($A797,'UES Measure List Oct 2026'!$A$3:$AR$2210,B$1,FALSE)</f>
        <v>Heating Zone 2</v>
      </c>
      <c r="C797" t="str">
        <f>VLOOKUP($A797,'UES Measure List Oct 2026'!$A$3:$AR$2210,C$1,FALSE)</f>
        <v>All Cooling Zones</v>
      </c>
      <c r="D797" t="str">
        <f>VLOOKUP($A797,'UES Measure List Oct 2026'!$A$3:$AR$2210,D$1,FALSE)</f>
        <v>Residential</v>
      </c>
      <c r="E797" t="str">
        <f>VLOOKUP($A797,'UES Measure List Oct 2026'!$A$3:$AR$2210,E$1,FALSE)</f>
        <v>HVAC</v>
      </c>
      <c r="F797" t="str">
        <f>VLOOKUP($A797,'UES Measure List Oct 2026'!$A$3:$AR$2210,F$1,FALSE)</f>
        <v>Envelope</v>
      </c>
      <c r="G797" t="str">
        <f>VLOOKUP($A797,'UES Measure List Oct 2026'!$A$3:$AR$2210,G$1,FALSE)</f>
        <v>Windows</v>
      </c>
      <c r="H797">
        <f>VLOOKUP($A797,'UES Measure List Oct 2026'!$A$3:$AR$2210,H$1,FALSE)</f>
        <v>35.07</v>
      </c>
      <c r="I797">
        <f>VLOOKUP($A797,'UES Measure List Oct 2026'!$A$3:$AR$2210,I$1,FALSE)</f>
        <v>39.11</v>
      </c>
      <c r="J797">
        <f>VLOOKUP($A797,'UES Measure List Oct 2026'!$A$3:$AR$2210,J$1,FALSE)</f>
        <v>36.941673729043309</v>
      </c>
      <c r="K797">
        <f>VLOOKUP($A797,'UES Measure List Oct 2026'!$A$3:$AR$2210,K$1,FALSE)</f>
        <v>45</v>
      </c>
      <c r="L797" t="s">
        <v>5002</v>
      </c>
      <c r="M797">
        <f>INDEX('Results 2016$'!$B$3:$AT$352,MATCH(L797,'Results 2016$'!$A$3:$A$352,0),MATCH(K797,'Results 2016$'!$B$2:$AT$2,0))</f>
        <v>1.2029506301231594</v>
      </c>
    </row>
    <row r="798" spans="1:13" x14ac:dyDescent="0.25">
      <c r="A798" s="13" t="s">
        <v>2799</v>
      </c>
      <c r="B798" t="str">
        <f>VLOOKUP($A798,'UES Measure List Oct 2026'!$A$3:$AR$2210,B$1,FALSE)</f>
        <v>Heating Zone 2</v>
      </c>
      <c r="C798" t="str">
        <f>VLOOKUP($A798,'UES Measure List Oct 2026'!$A$3:$AR$2210,C$1,FALSE)</f>
        <v>All Cooling Zones</v>
      </c>
      <c r="D798" t="str">
        <f>VLOOKUP($A798,'UES Measure List Oct 2026'!$A$3:$AR$2210,D$1,FALSE)</f>
        <v>Residential</v>
      </c>
      <c r="E798" t="str">
        <f>VLOOKUP($A798,'UES Measure List Oct 2026'!$A$3:$AR$2210,E$1,FALSE)</f>
        <v>HVAC</v>
      </c>
      <c r="F798" t="str">
        <f>VLOOKUP($A798,'UES Measure List Oct 2026'!$A$3:$AR$2210,F$1,FALSE)</f>
        <v>Envelope</v>
      </c>
      <c r="G798" t="str">
        <f>VLOOKUP($A798,'UES Measure List Oct 2026'!$A$3:$AR$2210,G$1,FALSE)</f>
        <v>Windows</v>
      </c>
      <c r="H798">
        <f>VLOOKUP($A798,'UES Measure List Oct 2026'!$A$3:$AR$2210,H$1,FALSE)</f>
        <v>20.82</v>
      </c>
      <c r="I798">
        <f>VLOOKUP($A798,'UES Measure List Oct 2026'!$A$3:$AR$2210,I$1,FALSE)</f>
        <v>23.22</v>
      </c>
      <c r="J798">
        <f>VLOOKUP($A798,'UES Measure List Oct 2026'!$A$3:$AR$2210,J$1,FALSE)</f>
        <v>36.941673729043309</v>
      </c>
      <c r="K798">
        <f>VLOOKUP($A798,'UES Measure List Oct 2026'!$A$3:$AR$2210,K$1,FALSE)</f>
        <v>45</v>
      </c>
      <c r="L798" t="s">
        <v>5002</v>
      </c>
      <c r="M798">
        <f>INDEX('Results 2016$'!$B$3:$AT$352,MATCH(L798,'Results 2016$'!$A$3:$A$352,0),MATCH(K798,'Results 2016$'!$B$2:$AT$2,0))</f>
        <v>1.2029506301231594</v>
      </c>
    </row>
    <row r="799" spans="1:13" x14ac:dyDescent="0.25">
      <c r="A799" s="13" t="s">
        <v>2800</v>
      </c>
      <c r="B799" t="str">
        <f>VLOOKUP($A799,'UES Measure List Oct 2026'!$A$3:$AR$2210,B$1,FALSE)</f>
        <v>Heating Zone 3</v>
      </c>
      <c r="C799" t="str">
        <f>VLOOKUP($A799,'UES Measure List Oct 2026'!$A$3:$AR$2210,C$1,FALSE)</f>
        <v>All Cooling Zones</v>
      </c>
      <c r="D799" t="str">
        <f>VLOOKUP($A799,'UES Measure List Oct 2026'!$A$3:$AR$2210,D$1,FALSE)</f>
        <v>Residential</v>
      </c>
      <c r="E799" t="str">
        <f>VLOOKUP($A799,'UES Measure List Oct 2026'!$A$3:$AR$2210,E$1,FALSE)</f>
        <v>HVAC</v>
      </c>
      <c r="F799" t="str">
        <f>VLOOKUP($A799,'UES Measure List Oct 2026'!$A$3:$AR$2210,F$1,FALSE)</f>
        <v>Envelope</v>
      </c>
      <c r="G799" t="str">
        <f>VLOOKUP($A799,'UES Measure List Oct 2026'!$A$3:$AR$2210,G$1,FALSE)</f>
        <v>Windows</v>
      </c>
      <c r="H799">
        <f>VLOOKUP($A799,'UES Measure List Oct 2026'!$A$3:$AR$2210,H$1,FALSE)</f>
        <v>42.16</v>
      </c>
      <c r="I799">
        <f>VLOOKUP($A799,'UES Measure List Oct 2026'!$A$3:$AR$2210,I$1,FALSE)</f>
        <v>47.03</v>
      </c>
      <c r="J799">
        <f>VLOOKUP($A799,'UES Measure List Oct 2026'!$A$3:$AR$2210,J$1,FALSE)</f>
        <v>36.941673729043309</v>
      </c>
      <c r="K799">
        <f>VLOOKUP($A799,'UES Measure List Oct 2026'!$A$3:$AR$2210,K$1,FALSE)</f>
        <v>45</v>
      </c>
      <c r="L799" t="s">
        <v>5003</v>
      </c>
      <c r="M799">
        <f>INDEX('Results 2016$'!$B$3:$AT$352,MATCH(L799,'Results 2016$'!$A$3:$A$352,0),MATCH(K799,'Results 2016$'!$B$2:$AT$2,0))</f>
        <v>1.2014044061151463</v>
      </c>
    </row>
    <row r="800" spans="1:13" x14ac:dyDescent="0.25">
      <c r="A800" s="13" t="s">
        <v>2801</v>
      </c>
      <c r="B800" t="str">
        <f>VLOOKUP($A800,'UES Measure List Oct 2026'!$A$3:$AR$2210,B$1,FALSE)</f>
        <v>Heating Zone 3</v>
      </c>
      <c r="C800" t="str">
        <f>VLOOKUP($A800,'UES Measure List Oct 2026'!$A$3:$AR$2210,C$1,FALSE)</f>
        <v>All Cooling Zones</v>
      </c>
      <c r="D800" t="str">
        <f>VLOOKUP($A800,'UES Measure List Oct 2026'!$A$3:$AR$2210,D$1,FALSE)</f>
        <v>Residential</v>
      </c>
      <c r="E800" t="str">
        <f>VLOOKUP($A800,'UES Measure List Oct 2026'!$A$3:$AR$2210,E$1,FALSE)</f>
        <v>HVAC</v>
      </c>
      <c r="F800" t="str">
        <f>VLOOKUP($A800,'UES Measure List Oct 2026'!$A$3:$AR$2210,F$1,FALSE)</f>
        <v>Envelope</v>
      </c>
      <c r="G800" t="str">
        <f>VLOOKUP($A800,'UES Measure List Oct 2026'!$A$3:$AR$2210,G$1,FALSE)</f>
        <v>Windows</v>
      </c>
      <c r="H800">
        <f>VLOOKUP($A800,'UES Measure List Oct 2026'!$A$3:$AR$2210,H$1,FALSE)</f>
        <v>25.4</v>
      </c>
      <c r="I800">
        <f>VLOOKUP($A800,'UES Measure List Oct 2026'!$A$3:$AR$2210,I$1,FALSE)</f>
        <v>28.32</v>
      </c>
      <c r="J800">
        <f>VLOOKUP($A800,'UES Measure List Oct 2026'!$A$3:$AR$2210,J$1,FALSE)</f>
        <v>36.941673729043309</v>
      </c>
      <c r="K800">
        <f>VLOOKUP($A800,'UES Measure List Oct 2026'!$A$3:$AR$2210,K$1,FALSE)</f>
        <v>45</v>
      </c>
      <c r="L800" t="s">
        <v>5003</v>
      </c>
      <c r="M800">
        <f>INDEX('Results 2016$'!$B$3:$AT$352,MATCH(L800,'Results 2016$'!$A$3:$A$352,0),MATCH(K800,'Results 2016$'!$B$2:$AT$2,0))</f>
        <v>1.2014044061151463</v>
      </c>
    </row>
    <row r="801" spans="1:13" x14ac:dyDescent="0.25">
      <c r="A801" s="13" t="s">
        <v>2802</v>
      </c>
      <c r="B801" t="str">
        <f>VLOOKUP($A801,'UES Measure List Oct 2026'!$A$3:$AR$2210,B$1,FALSE)</f>
        <v>Heating Zone 1</v>
      </c>
      <c r="C801" t="str">
        <f>VLOOKUP($A801,'UES Measure List Oct 2026'!$A$3:$AR$2210,C$1,FALSE)</f>
        <v>All Cooling Zones</v>
      </c>
      <c r="D801" t="str">
        <f>VLOOKUP($A801,'UES Measure List Oct 2026'!$A$3:$AR$2210,D$1,FALSE)</f>
        <v>Residential</v>
      </c>
      <c r="E801" t="str">
        <f>VLOOKUP($A801,'UES Measure List Oct 2026'!$A$3:$AR$2210,E$1,FALSE)</f>
        <v>HVAC</v>
      </c>
      <c r="F801" t="str">
        <f>VLOOKUP($A801,'UES Measure List Oct 2026'!$A$3:$AR$2210,F$1,FALSE)</f>
        <v>Envelope</v>
      </c>
      <c r="G801" t="str">
        <f>VLOOKUP($A801,'UES Measure List Oct 2026'!$A$3:$AR$2210,G$1,FALSE)</f>
        <v>Insulation</v>
      </c>
      <c r="H801">
        <f>VLOOKUP($A801,'UES Measure List Oct 2026'!$A$3:$AR$2210,H$1,FALSE)</f>
        <v>2.6620064909999943</v>
      </c>
      <c r="I801">
        <f>VLOOKUP($A801,'UES Measure List Oct 2026'!$A$3:$AR$2210,I$1,FALSE)</f>
        <v>2.9689620003856407</v>
      </c>
      <c r="J801">
        <f>VLOOKUP($A801,'UES Measure List Oct 2026'!$A$3:$AR$2210,J$1,FALSE)</f>
        <v>24.48948050640055</v>
      </c>
      <c r="K801">
        <f>VLOOKUP($A801,'UES Measure List Oct 2026'!$A$3:$AR$2210,K$1,FALSE)</f>
        <v>20</v>
      </c>
      <c r="L801" t="s">
        <v>5001</v>
      </c>
      <c r="M801">
        <f>INDEX('Results 2016$'!$B$3:$AT$352,MATCH(L801,'Results 2016$'!$A$3:$A$352,0),MATCH(K801,'Results 2016$'!$B$2:$AT$2,0))</f>
        <v>0.83810632178893563</v>
      </c>
    </row>
    <row r="802" spans="1:13" x14ac:dyDescent="0.25">
      <c r="A802" s="13" t="s">
        <v>2804</v>
      </c>
      <c r="B802" t="str">
        <f>VLOOKUP($A802,'UES Measure List Oct 2026'!$A$3:$AR$2210,B$1,FALSE)</f>
        <v>Heating Zone 2</v>
      </c>
      <c r="C802" t="str">
        <f>VLOOKUP($A802,'UES Measure List Oct 2026'!$A$3:$AR$2210,C$1,FALSE)</f>
        <v>All Cooling Zones</v>
      </c>
      <c r="D802" t="str">
        <f>VLOOKUP($A802,'UES Measure List Oct 2026'!$A$3:$AR$2210,D$1,FALSE)</f>
        <v>Residential</v>
      </c>
      <c r="E802" t="str">
        <f>VLOOKUP($A802,'UES Measure List Oct 2026'!$A$3:$AR$2210,E$1,FALSE)</f>
        <v>HVAC</v>
      </c>
      <c r="F802" t="str">
        <f>VLOOKUP($A802,'UES Measure List Oct 2026'!$A$3:$AR$2210,F$1,FALSE)</f>
        <v>Envelope</v>
      </c>
      <c r="G802" t="str">
        <f>VLOOKUP($A802,'UES Measure List Oct 2026'!$A$3:$AR$2210,G$1,FALSE)</f>
        <v>Insulation</v>
      </c>
      <c r="H802">
        <f>VLOOKUP($A802,'UES Measure List Oct 2026'!$A$3:$AR$2210,H$1,FALSE)</f>
        <v>3.540829250249979</v>
      </c>
      <c r="I802">
        <f>VLOOKUP($A802,'UES Measure List Oct 2026'!$A$3:$AR$2210,I$1,FALSE)</f>
        <v>3.9491216604423331</v>
      </c>
      <c r="J802">
        <f>VLOOKUP($A802,'UES Measure List Oct 2026'!$A$3:$AR$2210,J$1,FALSE)</f>
        <v>24.48948050640055</v>
      </c>
      <c r="K802">
        <f>VLOOKUP($A802,'UES Measure List Oct 2026'!$A$3:$AR$2210,K$1,FALSE)</f>
        <v>20</v>
      </c>
      <c r="L802" t="s">
        <v>5002</v>
      </c>
      <c r="M802">
        <f>INDEX('Results 2016$'!$B$3:$AT$352,MATCH(L802,'Results 2016$'!$A$3:$A$352,0),MATCH(K802,'Results 2016$'!$B$2:$AT$2,0))</f>
        <v>0.87203689934553297</v>
      </c>
    </row>
    <row r="803" spans="1:13" x14ac:dyDescent="0.25">
      <c r="A803" s="13" t="s">
        <v>2805</v>
      </c>
      <c r="B803" t="str">
        <f>VLOOKUP($A803,'UES Measure List Oct 2026'!$A$3:$AR$2210,B$1,FALSE)</f>
        <v>Heating Zone 3</v>
      </c>
      <c r="C803" t="str">
        <f>VLOOKUP($A803,'UES Measure List Oct 2026'!$A$3:$AR$2210,C$1,FALSE)</f>
        <v>All Cooling Zones</v>
      </c>
      <c r="D803" t="str">
        <f>VLOOKUP($A803,'UES Measure List Oct 2026'!$A$3:$AR$2210,D$1,FALSE)</f>
        <v>Residential</v>
      </c>
      <c r="E803" t="str">
        <f>VLOOKUP($A803,'UES Measure List Oct 2026'!$A$3:$AR$2210,E$1,FALSE)</f>
        <v>HVAC</v>
      </c>
      <c r="F803" t="str">
        <f>VLOOKUP($A803,'UES Measure List Oct 2026'!$A$3:$AR$2210,F$1,FALSE)</f>
        <v>Envelope</v>
      </c>
      <c r="G803" t="str">
        <f>VLOOKUP($A803,'UES Measure List Oct 2026'!$A$3:$AR$2210,G$1,FALSE)</f>
        <v>Insulation</v>
      </c>
      <c r="H803">
        <f>VLOOKUP($A803,'UES Measure List Oct 2026'!$A$3:$AR$2210,H$1,FALSE)</f>
        <v>4.2118331498750399</v>
      </c>
      <c r="I803">
        <f>VLOOKUP($A803,'UES Measure List Oct 2026'!$A$3:$AR$2210,I$1,FALSE)</f>
        <v>4.6974989040113426</v>
      </c>
      <c r="J803">
        <f>VLOOKUP($A803,'UES Measure List Oct 2026'!$A$3:$AR$2210,J$1,FALSE)</f>
        <v>24.48948050640055</v>
      </c>
      <c r="K803">
        <f>VLOOKUP($A803,'UES Measure List Oct 2026'!$A$3:$AR$2210,K$1,FALSE)</f>
        <v>20</v>
      </c>
      <c r="L803" t="s">
        <v>5003</v>
      </c>
      <c r="M803">
        <f>INDEX('Results 2016$'!$B$3:$AT$352,MATCH(L803,'Results 2016$'!$A$3:$A$352,0),MATCH(K803,'Results 2016$'!$B$2:$AT$2,0))</f>
        <v>0.87009661835896768</v>
      </c>
    </row>
    <row r="804" spans="1:13" x14ac:dyDescent="0.25">
      <c r="A804" s="13" t="s">
        <v>2806</v>
      </c>
      <c r="B804" t="str">
        <f>VLOOKUP($A804,'UES Measure List Oct 2026'!$A$3:$AR$2210,B$1,FALSE)</f>
        <v>Heating Zone 1</v>
      </c>
      <c r="C804" t="str">
        <f>VLOOKUP($A804,'UES Measure List Oct 2026'!$A$3:$AR$2210,C$1,FALSE)</f>
        <v>All Cooling Zones</v>
      </c>
      <c r="D804" t="str">
        <f>VLOOKUP($A804,'UES Measure List Oct 2026'!$A$3:$AR$2210,D$1,FALSE)</f>
        <v>Residential</v>
      </c>
      <c r="E804" t="str">
        <f>VLOOKUP($A804,'UES Measure List Oct 2026'!$A$3:$AR$2210,E$1,FALSE)</f>
        <v>HVAC</v>
      </c>
      <c r="F804" t="str">
        <f>VLOOKUP($A804,'UES Measure List Oct 2026'!$A$3:$AR$2210,F$1,FALSE)</f>
        <v>Envelope</v>
      </c>
      <c r="G804" t="str">
        <f>VLOOKUP($A804,'UES Measure List Oct 2026'!$A$3:$AR$2210,G$1,FALSE)</f>
        <v>Windows</v>
      </c>
      <c r="H804">
        <f>VLOOKUP($A804,'UES Measure List Oct 2026'!$A$3:$AR$2210,H$1,FALSE)</f>
        <v>7.5789521589477582</v>
      </c>
      <c r="I804">
        <f>VLOOKUP($A804,'UES Measure List Oct 2026'!$A$3:$AR$2210,I$1,FALSE)</f>
        <v>8.4223639643654948</v>
      </c>
      <c r="J804">
        <f>VLOOKUP($A804,'UES Measure List Oct 2026'!$A$3:$AR$2210,J$1,FALSE)</f>
        <v>13.793841795402404</v>
      </c>
      <c r="K804">
        <f>VLOOKUP($A804,'UES Measure List Oct 2026'!$A$3:$AR$2210,K$1,FALSE)</f>
        <v>20</v>
      </c>
      <c r="L804" t="s">
        <v>5001</v>
      </c>
      <c r="M804">
        <f>INDEX('Results 2016$'!$B$3:$AT$352,MATCH(L804,'Results 2016$'!$A$3:$A$352,0),MATCH(K804,'Results 2016$'!$B$2:$AT$2,0))</f>
        <v>0.83810632178893563</v>
      </c>
    </row>
    <row r="805" spans="1:13" x14ac:dyDescent="0.25">
      <c r="A805" s="13" t="s">
        <v>2808</v>
      </c>
      <c r="B805" t="str">
        <f>VLOOKUP($A805,'UES Measure List Oct 2026'!$A$3:$AR$2210,B$1,FALSE)</f>
        <v>Heating Zone 1</v>
      </c>
      <c r="C805" t="str">
        <f>VLOOKUP($A805,'UES Measure List Oct 2026'!$A$3:$AR$2210,C$1,FALSE)</f>
        <v>All Cooling Zones</v>
      </c>
      <c r="D805" t="str">
        <f>VLOOKUP($A805,'UES Measure List Oct 2026'!$A$3:$AR$2210,D$1,FALSE)</f>
        <v>Residential</v>
      </c>
      <c r="E805" t="str">
        <f>VLOOKUP($A805,'UES Measure List Oct 2026'!$A$3:$AR$2210,E$1,FALSE)</f>
        <v>HVAC</v>
      </c>
      <c r="F805" t="str">
        <f>VLOOKUP($A805,'UES Measure List Oct 2026'!$A$3:$AR$2210,F$1,FALSE)</f>
        <v>Envelope</v>
      </c>
      <c r="G805" t="str">
        <f>VLOOKUP($A805,'UES Measure List Oct 2026'!$A$3:$AR$2210,G$1,FALSE)</f>
        <v>Windows</v>
      </c>
      <c r="H805">
        <f>VLOOKUP($A805,'UES Measure List Oct 2026'!$A$3:$AR$2210,H$1,FALSE)</f>
        <v>16.554883243687552</v>
      </c>
      <c r="I805">
        <f>VLOOKUP($A805,'UES Measure List Oct 2026'!$A$3:$AR$2210,I$1,FALSE)</f>
        <v>18.397167463486202</v>
      </c>
      <c r="J805">
        <f>VLOOKUP($A805,'UES Measure List Oct 2026'!$A$3:$AR$2210,J$1,FALSE)</f>
        <v>13.793841795402404</v>
      </c>
      <c r="K805">
        <f>VLOOKUP($A805,'UES Measure List Oct 2026'!$A$3:$AR$2210,K$1,FALSE)</f>
        <v>20</v>
      </c>
      <c r="L805" t="s">
        <v>5001</v>
      </c>
      <c r="M805">
        <f>INDEX('Results 2016$'!$B$3:$AT$352,MATCH(L805,'Results 2016$'!$A$3:$A$352,0),MATCH(K805,'Results 2016$'!$B$2:$AT$2,0))</f>
        <v>0.83810632178893563</v>
      </c>
    </row>
    <row r="806" spans="1:13" x14ac:dyDescent="0.25">
      <c r="A806" s="14" t="s">
        <v>2810</v>
      </c>
      <c r="B806" t="str">
        <f>VLOOKUP($A806,'UES Measure List Oct 2026'!$A$3:$AR$2210,B$1,FALSE)</f>
        <v>Heating Zone 1</v>
      </c>
      <c r="C806" t="str">
        <f>VLOOKUP($A806,'UES Measure List Oct 2026'!$A$3:$AR$2210,C$1,FALSE)</f>
        <v>All Cooling Zones</v>
      </c>
      <c r="D806" t="str">
        <f>VLOOKUP($A806,'UES Measure List Oct 2026'!$A$3:$AR$2210,D$1,FALSE)</f>
        <v>Residential</v>
      </c>
      <c r="E806" t="str">
        <f>VLOOKUP($A806,'UES Measure List Oct 2026'!$A$3:$AR$2210,E$1,FALSE)</f>
        <v>HVAC</v>
      </c>
      <c r="F806" t="str">
        <f>VLOOKUP($A806,'UES Measure List Oct 2026'!$A$3:$AR$2210,F$1,FALSE)</f>
        <v>Envelope</v>
      </c>
      <c r="G806" t="str">
        <f>VLOOKUP($A806,'UES Measure List Oct 2026'!$A$3:$AR$2210,G$1,FALSE)</f>
        <v>Windows</v>
      </c>
      <c r="H806">
        <f>VLOOKUP($A806,'UES Measure List Oct 2026'!$A$3:$AR$2210,H$1,FALSE)</f>
        <v>16.554883243687552</v>
      </c>
      <c r="I806">
        <f>VLOOKUP($A806,'UES Measure List Oct 2026'!$A$3:$AR$2210,I$1,FALSE)</f>
        <v>18.397167463486202</v>
      </c>
      <c r="J806">
        <f>VLOOKUP($A806,'UES Measure List Oct 2026'!$A$3:$AR$2210,J$1,FALSE)</f>
        <v>13.793841795402404</v>
      </c>
      <c r="K806">
        <f>VLOOKUP($A806,'UES Measure List Oct 2026'!$A$3:$AR$2210,K$1,FALSE)</f>
        <v>20</v>
      </c>
      <c r="L806" t="s">
        <v>5001</v>
      </c>
      <c r="M806">
        <f>INDEX('Results 2016$'!$B$3:$AT$352,MATCH(L806,'Results 2016$'!$A$3:$A$352,0),MATCH(K806,'Results 2016$'!$B$2:$AT$2,0))</f>
        <v>0.83810632178893563</v>
      </c>
    </row>
    <row r="807" spans="1:13" x14ac:dyDescent="0.25">
      <c r="A807" s="13" t="s">
        <v>2812</v>
      </c>
      <c r="B807" t="str">
        <f>VLOOKUP($A807,'UES Measure List Oct 2026'!$A$3:$AR$2210,B$1,FALSE)</f>
        <v>Heating Zone 2</v>
      </c>
      <c r="C807" t="str">
        <f>VLOOKUP($A807,'UES Measure List Oct 2026'!$A$3:$AR$2210,C$1,FALSE)</f>
        <v>All Cooling Zones</v>
      </c>
      <c r="D807" t="str">
        <f>VLOOKUP($A807,'UES Measure List Oct 2026'!$A$3:$AR$2210,D$1,FALSE)</f>
        <v>Residential</v>
      </c>
      <c r="E807" t="str">
        <f>VLOOKUP($A807,'UES Measure List Oct 2026'!$A$3:$AR$2210,E$1,FALSE)</f>
        <v>HVAC</v>
      </c>
      <c r="F807" t="str">
        <f>VLOOKUP($A807,'UES Measure List Oct 2026'!$A$3:$AR$2210,F$1,FALSE)</f>
        <v>Envelope</v>
      </c>
      <c r="G807" t="str">
        <f>VLOOKUP($A807,'UES Measure List Oct 2026'!$A$3:$AR$2210,G$1,FALSE)</f>
        <v>Windows</v>
      </c>
      <c r="H807">
        <f>VLOOKUP($A807,'UES Measure List Oct 2026'!$A$3:$AR$2210,H$1,FALSE)</f>
        <v>9.8532899579820441</v>
      </c>
      <c r="I807">
        <f>VLOOKUP($A807,'UES Measure List Oct 2026'!$A$3:$AR$2210,I$1,FALSE)</f>
        <v>10.942548461551953</v>
      </c>
      <c r="J807">
        <f>VLOOKUP($A807,'UES Measure List Oct 2026'!$A$3:$AR$2210,J$1,FALSE)</f>
        <v>13.793841795402404</v>
      </c>
      <c r="K807">
        <f>VLOOKUP($A807,'UES Measure List Oct 2026'!$A$3:$AR$2210,K$1,FALSE)</f>
        <v>20</v>
      </c>
      <c r="L807" t="s">
        <v>5002</v>
      </c>
      <c r="M807">
        <f>INDEX('Results 2016$'!$B$3:$AT$352,MATCH(L807,'Results 2016$'!$A$3:$A$352,0),MATCH(K807,'Results 2016$'!$B$2:$AT$2,0))</f>
        <v>0.87203689934553297</v>
      </c>
    </row>
    <row r="808" spans="1:13" x14ac:dyDescent="0.25">
      <c r="A808" s="14" t="s">
        <v>2813</v>
      </c>
      <c r="B808" t="str">
        <f>VLOOKUP($A808,'UES Measure List Oct 2026'!$A$3:$AR$2210,B$1,FALSE)</f>
        <v>Heating Zone 2</v>
      </c>
      <c r="C808" t="str">
        <f>VLOOKUP($A808,'UES Measure List Oct 2026'!$A$3:$AR$2210,C$1,FALSE)</f>
        <v>All Cooling Zones</v>
      </c>
      <c r="D808" t="str">
        <f>VLOOKUP($A808,'UES Measure List Oct 2026'!$A$3:$AR$2210,D$1,FALSE)</f>
        <v>Residential</v>
      </c>
      <c r="E808" t="str">
        <f>VLOOKUP($A808,'UES Measure List Oct 2026'!$A$3:$AR$2210,E$1,FALSE)</f>
        <v>HVAC</v>
      </c>
      <c r="F808" t="str">
        <f>VLOOKUP($A808,'UES Measure List Oct 2026'!$A$3:$AR$2210,F$1,FALSE)</f>
        <v>Envelope</v>
      </c>
      <c r="G808" t="str">
        <f>VLOOKUP($A808,'UES Measure List Oct 2026'!$A$3:$AR$2210,G$1,FALSE)</f>
        <v>Windows</v>
      </c>
      <c r="H808">
        <f>VLOOKUP($A808,'UES Measure List Oct 2026'!$A$3:$AR$2210,H$1,FALSE)</f>
        <v>19.340249285532185</v>
      </c>
      <c r="I808">
        <f>VLOOKUP($A808,'UES Measure List Oct 2026'!$A$3:$AR$2210,I$1,FALSE)</f>
        <v>21.478269285477683</v>
      </c>
      <c r="J808">
        <f>VLOOKUP($A808,'UES Measure List Oct 2026'!$A$3:$AR$2210,J$1,FALSE)</f>
        <v>13.793841795402404</v>
      </c>
      <c r="K808">
        <f>VLOOKUP($A808,'UES Measure List Oct 2026'!$A$3:$AR$2210,K$1,FALSE)</f>
        <v>20</v>
      </c>
      <c r="L808" t="s">
        <v>5002</v>
      </c>
      <c r="M808">
        <f>INDEX('Results 2016$'!$B$3:$AT$352,MATCH(L808,'Results 2016$'!$A$3:$A$352,0),MATCH(K808,'Results 2016$'!$B$2:$AT$2,0))</f>
        <v>0.87203689934553297</v>
      </c>
    </row>
    <row r="809" spans="1:13" x14ac:dyDescent="0.25">
      <c r="A809" s="13" t="s">
        <v>2814</v>
      </c>
      <c r="B809" t="str">
        <f>VLOOKUP($A809,'UES Measure List Oct 2026'!$A$3:$AR$2210,B$1,FALSE)</f>
        <v>Heating Zone 2</v>
      </c>
      <c r="C809" t="str">
        <f>VLOOKUP($A809,'UES Measure List Oct 2026'!$A$3:$AR$2210,C$1,FALSE)</f>
        <v>All Cooling Zones</v>
      </c>
      <c r="D809" t="str">
        <f>VLOOKUP($A809,'UES Measure List Oct 2026'!$A$3:$AR$2210,D$1,FALSE)</f>
        <v>Residential</v>
      </c>
      <c r="E809" t="str">
        <f>VLOOKUP($A809,'UES Measure List Oct 2026'!$A$3:$AR$2210,E$1,FALSE)</f>
        <v>HVAC</v>
      </c>
      <c r="F809" t="str">
        <f>VLOOKUP($A809,'UES Measure List Oct 2026'!$A$3:$AR$2210,F$1,FALSE)</f>
        <v>Envelope</v>
      </c>
      <c r="G809" t="str">
        <f>VLOOKUP($A809,'UES Measure List Oct 2026'!$A$3:$AR$2210,G$1,FALSE)</f>
        <v>Windows</v>
      </c>
      <c r="H809">
        <f>VLOOKUP($A809,'UES Measure List Oct 2026'!$A$3:$AR$2210,H$1,FALSE)</f>
        <v>19.340249285532185</v>
      </c>
      <c r="I809">
        <f>VLOOKUP($A809,'UES Measure List Oct 2026'!$A$3:$AR$2210,I$1,FALSE)</f>
        <v>21.478269285477683</v>
      </c>
      <c r="J809">
        <f>VLOOKUP($A809,'UES Measure List Oct 2026'!$A$3:$AR$2210,J$1,FALSE)</f>
        <v>13.793841795402404</v>
      </c>
      <c r="K809">
        <f>VLOOKUP($A809,'UES Measure List Oct 2026'!$A$3:$AR$2210,K$1,FALSE)</f>
        <v>20</v>
      </c>
      <c r="L809" t="s">
        <v>5002</v>
      </c>
      <c r="M809">
        <f>INDEX('Results 2016$'!$B$3:$AT$352,MATCH(L809,'Results 2016$'!$A$3:$A$352,0),MATCH(K809,'Results 2016$'!$B$2:$AT$2,0))</f>
        <v>0.87203689934553297</v>
      </c>
    </row>
    <row r="810" spans="1:13" x14ac:dyDescent="0.25">
      <c r="A810" s="14" t="s">
        <v>2815</v>
      </c>
      <c r="B810" t="str">
        <f>VLOOKUP($A810,'UES Measure List Oct 2026'!$A$3:$AR$2210,B$1,FALSE)</f>
        <v>Heating Zone 3</v>
      </c>
      <c r="C810" t="str">
        <f>VLOOKUP($A810,'UES Measure List Oct 2026'!$A$3:$AR$2210,C$1,FALSE)</f>
        <v>All Cooling Zones</v>
      </c>
      <c r="D810" t="str">
        <f>VLOOKUP($A810,'UES Measure List Oct 2026'!$A$3:$AR$2210,D$1,FALSE)</f>
        <v>Residential</v>
      </c>
      <c r="E810" t="str">
        <f>VLOOKUP($A810,'UES Measure List Oct 2026'!$A$3:$AR$2210,E$1,FALSE)</f>
        <v>HVAC</v>
      </c>
      <c r="F810" t="str">
        <f>VLOOKUP($A810,'UES Measure List Oct 2026'!$A$3:$AR$2210,F$1,FALSE)</f>
        <v>Envelope</v>
      </c>
      <c r="G810" t="str">
        <f>VLOOKUP($A810,'UES Measure List Oct 2026'!$A$3:$AR$2210,G$1,FALSE)</f>
        <v>Windows</v>
      </c>
      <c r="H810">
        <f>VLOOKUP($A810,'UES Measure List Oct 2026'!$A$3:$AR$2210,H$1,FALSE)</f>
        <v>9.8532899579820441</v>
      </c>
      <c r="I810">
        <f>VLOOKUP($A810,'UES Measure List Oct 2026'!$A$3:$AR$2210,I$1,FALSE)</f>
        <v>10.942548461551953</v>
      </c>
      <c r="J810">
        <f>VLOOKUP($A810,'UES Measure List Oct 2026'!$A$3:$AR$2210,J$1,FALSE)</f>
        <v>13.793841795402404</v>
      </c>
      <c r="K810">
        <f>VLOOKUP($A810,'UES Measure List Oct 2026'!$A$3:$AR$2210,K$1,FALSE)</f>
        <v>20</v>
      </c>
      <c r="L810" t="s">
        <v>5003</v>
      </c>
      <c r="M810">
        <f>INDEX('Results 2016$'!$B$3:$AT$352,MATCH(L810,'Results 2016$'!$A$3:$A$352,0),MATCH(K810,'Results 2016$'!$B$2:$AT$2,0))</f>
        <v>0.87009661835896768</v>
      </c>
    </row>
    <row r="811" spans="1:13" x14ac:dyDescent="0.25">
      <c r="A811" s="13" t="s">
        <v>2816</v>
      </c>
      <c r="B811" t="str">
        <f>VLOOKUP($A811,'UES Measure List Oct 2026'!$A$3:$AR$2210,B$1,FALSE)</f>
        <v>Heating Zone 3</v>
      </c>
      <c r="C811" t="str">
        <f>VLOOKUP($A811,'UES Measure List Oct 2026'!$A$3:$AR$2210,C$1,FALSE)</f>
        <v>All Cooling Zones</v>
      </c>
      <c r="D811" t="str">
        <f>VLOOKUP($A811,'UES Measure List Oct 2026'!$A$3:$AR$2210,D$1,FALSE)</f>
        <v>Residential</v>
      </c>
      <c r="E811" t="str">
        <f>VLOOKUP($A811,'UES Measure List Oct 2026'!$A$3:$AR$2210,E$1,FALSE)</f>
        <v>HVAC</v>
      </c>
      <c r="F811" t="str">
        <f>VLOOKUP($A811,'UES Measure List Oct 2026'!$A$3:$AR$2210,F$1,FALSE)</f>
        <v>Envelope</v>
      </c>
      <c r="G811" t="str">
        <f>VLOOKUP($A811,'UES Measure List Oct 2026'!$A$3:$AR$2210,G$1,FALSE)</f>
        <v>Windows</v>
      </c>
      <c r="H811">
        <f>VLOOKUP($A811,'UES Measure List Oct 2026'!$A$3:$AR$2210,H$1,FALSE)</f>
        <v>19.340249285532185</v>
      </c>
      <c r="I811">
        <f>VLOOKUP($A811,'UES Measure List Oct 2026'!$A$3:$AR$2210,I$1,FALSE)</f>
        <v>21.478269285477683</v>
      </c>
      <c r="J811">
        <f>VLOOKUP($A811,'UES Measure List Oct 2026'!$A$3:$AR$2210,J$1,FALSE)</f>
        <v>13.793841795402404</v>
      </c>
      <c r="K811">
        <f>VLOOKUP($A811,'UES Measure List Oct 2026'!$A$3:$AR$2210,K$1,FALSE)</f>
        <v>20</v>
      </c>
      <c r="L811" t="s">
        <v>5003</v>
      </c>
      <c r="M811">
        <f>INDEX('Results 2016$'!$B$3:$AT$352,MATCH(L811,'Results 2016$'!$A$3:$A$352,0),MATCH(K811,'Results 2016$'!$B$2:$AT$2,0))</f>
        <v>0.87009661835896768</v>
      </c>
    </row>
    <row r="812" spans="1:13" x14ac:dyDescent="0.25">
      <c r="A812" s="14" t="s">
        <v>2817</v>
      </c>
      <c r="B812" t="str">
        <f>VLOOKUP($A812,'UES Measure List Oct 2026'!$A$3:$AR$2210,B$1,FALSE)</f>
        <v>Heating Zone 3</v>
      </c>
      <c r="C812" t="str">
        <f>VLOOKUP($A812,'UES Measure List Oct 2026'!$A$3:$AR$2210,C$1,FALSE)</f>
        <v>All Cooling Zones</v>
      </c>
      <c r="D812" t="str">
        <f>VLOOKUP($A812,'UES Measure List Oct 2026'!$A$3:$AR$2210,D$1,FALSE)</f>
        <v>Residential</v>
      </c>
      <c r="E812" t="str">
        <f>VLOOKUP($A812,'UES Measure List Oct 2026'!$A$3:$AR$2210,E$1,FALSE)</f>
        <v>HVAC</v>
      </c>
      <c r="F812" t="str">
        <f>VLOOKUP($A812,'UES Measure List Oct 2026'!$A$3:$AR$2210,F$1,FALSE)</f>
        <v>Envelope</v>
      </c>
      <c r="G812" t="str">
        <f>VLOOKUP($A812,'UES Measure List Oct 2026'!$A$3:$AR$2210,G$1,FALSE)</f>
        <v>Windows</v>
      </c>
      <c r="H812">
        <f>VLOOKUP($A812,'UES Measure List Oct 2026'!$A$3:$AR$2210,H$1,FALSE)</f>
        <v>19.340249285532185</v>
      </c>
      <c r="I812">
        <f>VLOOKUP($A812,'UES Measure List Oct 2026'!$A$3:$AR$2210,I$1,FALSE)</f>
        <v>21.478269285477683</v>
      </c>
      <c r="J812">
        <f>VLOOKUP($A812,'UES Measure List Oct 2026'!$A$3:$AR$2210,J$1,FALSE)</f>
        <v>13.793841795402404</v>
      </c>
      <c r="K812">
        <f>VLOOKUP($A812,'UES Measure List Oct 2026'!$A$3:$AR$2210,K$1,FALSE)</f>
        <v>20</v>
      </c>
      <c r="L812" t="s">
        <v>5003</v>
      </c>
      <c r="M812">
        <f>INDEX('Results 2016$'!$B$3:$AT$352,MATCH(L812,'Results 2016$'!$A$3:$A$352,0),MATCH(K812,'Results 2016$'!$B$2:$AT$2,0))</f>
        <v>0.87009661835896768</v>
      </c>
    </row>
    <row r="813" spans="1:13" x14ac:dyDescent="0.25">
      <c r="A813" s="13" t="s">
        <v>2818</v>
      </c>
      <c r="B813" t="str">
        <f>VLOOKUP($A813,'UES Measure List Oct 2026'!$A$3:$AR$2210,B$1,FALSE)</f>
        <v>Heating Zone 1</v>
      </c>
      <c r="C813" t="str">
        <f>VLOOKUP($A813,'UES Measure List Oct 2026'!$A$3:$AR$2210,C$1,FALSE)</f>
        <v>All Cooling Zones</v>
      </c>
      <c r="D813" t="str">
        <f>VLOOKUP($A813,'UES Measure List Oct 2026'!$A$3:$AR$2210,D$1,FALSE)</f>
        <v>Residential</v>
      </c>
      <c r="E813" t="str">
        <f>VLOOKUP($A813,'UES Measure List Oct 2026'!$A$3:$AR$2210,E$1,FALSE)</f>
        <v>HVAC</v>
      </c>
      <c r="F813" t="str">
        <f>VLOOKUP($A813,'UES Measure List Oct 2026'!$A$3:$AR$2210,F$1,FALSE)</f>
        <v>Envelope</v>
      </c>
      <c r="G813" t="str">
        <f>VLOOKUP($A813,'UES Measure List Oct 2026'!$A$3:$AR$2210,G$1,FALSE)</f>
        <v>Windows</v>
      </c>
      <c r="H813">
        <f>VLOOKUP($A813,'UES Measure List Oct 2026'!$A$3:$AR$2210,H$1,FALSE)</f>
        <v>3.51</v>
      </c>
      <c r="I813">
        <f>VLOOKUP($A813,'UES Measure List Oct 2026'!$A$3:$AR$2210,I$1,FALSE)</f>
        <v>3.9200368677138679</v>
      </c>
      <c r="J813">
        <f>VLOOKUP($A813,'UES Measure List Oct 2026'!$A$3:$AR$2210,J$1,FALSE)</f>
        <v>9.81</v>
      </c>
      <c r="K813">
        <f>VLOOKUP($A813,'UES Measure List Oct 2026'!$A$3:$AR$2210,K$1,FALSE)</f>
        <v>20</v>
      </c>
      <c r="L813" t="s">
        <v>5001</v>
      </c>
      <c r="M813">
        <f>INDEX('Results 2016$'!$B$3:$AT$352,MATCH(L813,'Results 2016$'!$A$3:$A$352,0),MATCH(K813,'Results 2016$'!$B$2:$AT$2,0))</f>
        <v>0.83810632178893563</v>
      </c>
    </row>
    <row r="814" spans="1:13" x14ac:dyDescent="0.25">
      <c r="A814" s="14" t="s">
        <v>2820</v>
      </c>
      <c r="B814" t="str">
        <f>VLOOKUP($A814,'UES Measure List Oct 2026'!$A$3:$AR$2210,B$1,FALSE)</f>
        <v>Heating Zone 1</v>
      </c>
      <c r="C814" t="str">
        <f>VLOOKUP($A814,'UES Measure List Oct 2026'!$A$3:$AR$2210,C$1,FALSE)</f>
        <v>All Cooling Zones</v>
      </c>
      <c r="D814" t="str">
        <f>VLOOKUP($A814,'UES Measure List Oct 2026'!$A$3:$AR$2210,D$1,FALSE)</f>
        <v>Residential</v>
      </c>
      <c r="E814" t="str">
        <f>VLOOKUP($A814,'UES Measure List Oct 2026'!$A$3:$AR$2210,E$1,FALSE)</f>
        <v>HVAC</v>
      </c>
      <c r="F814" t="str">
        <f>VLOOKUP($A814,'UES Measure List Oct 2026'!$A$3:$AR$2210,F$1,FALSE)</f>
        <v>Envelope</v>
      </c>
      <c r="G814" t="str">
        <f>VLOOKUP($A814,'UES Measure List Oct 2026'!$A$3:$AR$2210,G$1,FALSE)</f>
        <v>Windows</v>
      </c>
      <c r="H814">
        <f>VLOOKUP($A814,'UES Measure List Oct 2026'!$A$3:$AR$2210,H$1,FALSE)</f>
        <v>3.59</v>
      </c>
      <c r="I814">
        <f>VLOOKUP($A814,'UES Measure List Oct 2026'!$A$3:$AR$2210,I$1,FALSE)</f>
        <v>4.0148113002493364</v>
      </c>
      <c r="J814">
        <f>VLOOKUP($A814,'UES Measure List Oct 2026'!$A$3:$AR$2210,J$1,FALSE)</f>
        <v>9.81</v>
      </c>
      <c r="K814">
        <f>VLOOKUP($A814,'UES Measure List Oct 2026'!$A$3:$AR$2210,K$1,FALSE)</f>
        <v>20</v>
      </c>
      <c r="L814" t="s">
        <v>5001</v>
      </c>
      <c r="M814">
        <f>INDEX('Results 2016$'!$B$3:$AT$352,MATCH(L814,'Results 2016$'!$A$3:$A$352,0),MATCH(K814,'Results 2016$'!$B$2:$AT$2,0))</f>
        <v>0.83810632178893563</v>
      </c>
    </row>
    <row r="815" spans="1:13" x14ac:dyDescent="0.25">
      <c r="A815" s="13" t="s">
        <v>2822</v>
      </c>
      <c r="B815" t="str">
        <f>VLOOKUP($A815,'UES Measure List Oct 2026'!$A$3:$AR$2210,B$1,FALSE)</f>
        <v>Heating Zone 1</v>
      </c>
      <c r="C815" t="str">
        <f>VLOOKUP($A815,'UES Measure List Oct 2026'!$A$3:$AR$2210,C$1,FALSE)</f>
        <v>All Cooling Zones</v>
      </c>
      <c r="D815" t="str">
        <f>VLOOKUP($A815,'UES Measure List Oct 2026'!$A$3:$AR$2210,D$1,FALSE)</f>
        <v>Residential</v>
      </c>
      <c r="E815" t="str">
        <f>VLOOKUP($A815,'UES Measure List Oct 2026'!$A$3:$AR$2210,E$1,FALSE)</f>
        <v>HVAC</v>
      </c>
      <c r="F815" t="str">
        <f>VLOOKUP($A815,'UES Measure List Oct 2026'!$A$3:$AR$2210,F$1,FALSE)</f>
        <v>Envelope</v>
      </c>
      <c r="G815" t="str">
        <f>VLOOKUP($A815,'UES Measure List Oct 2026'!$A$3:$AR$2210,G$1,FALSE)</f>
        <v>Windows</v>
      </c>
      <c r="H815">
        <f>VLOOKUP($A815,'UES Measure List Oct 2026'!$A$3:$AR$2210,H$1,FALSE)</f>
        <v>3.59</v>
      </c>
      <c r="I815">
        <f>VLOOKUP($A815,'UES Measure List Oct 2026'!$A$3:$AR$2210,I$1,FALSE)</f>
        <v>4.0148113002493364</v>
      </c>
      <c r="J815">
        <f>VLOOKUP($A815,'UES Measure List Oct 2026'!$A$3:$AR$2210,J$1,FALSE)</f>
        <v>9.81</v>
      </c>
      <c r="K815">
        <f>VLOOKUP($A815,'UES Measure List Oct 2026'!$A$3:$AR$2210,K$1,FALSE)</f>
        <v>20</v>
      </c>
      <c r="L815" t="s">
        <v>5001</v>
      </c>
      <c r="M815">
        <f>INDEX('Results 2016$'!$B$3:$AT$352,MATCH(L815,'Results 2016$'!$A$3:$A$352,0),MATCH(K815,'Results 2016$'!$B$2:$AT$2,0))</f>
        <v>0.83810632178893563</v>
      </c>
    </row>
    <row r="816" spans="1:13" x14ac:dyDescent="0.25">
      <c r="A816" s="14" t="s">
        <v>2824</v>
      </c>
      <c r="B816" t="str">
        <f>VLOOKUP($A816,'UES Measure List Oct 2026'!$A$3:$AR$2210,B$1,FALSE)</f>
        <v>Heating Zone 2</v>
      </c>
      <c r="C816" t="str">
        <f>VLOOKUP($A816,'UES Measure List Oct 2026'!$A$3:$AR$2210,C$1,FALSE)</f>
        <v>All Cooling Zones</v>
      </c>
      <c r="D816" t="str">
        <f>VLOOKUP($A816,'UES Measure List Oct 2026'!$A$3:$AR$2210,D$1,FALSE)</f>
        <v>Residential</v>
      </c>
      <c r="E816" t="str">
        <f>VLOOKUP($A816,'UES Measure List Oct 2026'!$A$3:$AR$2210,E$1,FALSE)</f>
        <v>HVAC</v>
      </c>
      <c r="F816" t="str">
        <f>VLOOKUP($A816,'UES Measure List Oct 2026'!$A$3:$AR$2210,F$1,FALSE)</f>
        <v>Envelope</v>
      </c>
      <c r="G816" t="str">
        <f>VLOOKUP($A816,'UES Measure List Oct 2026'!$A$3:$AR$2210,G$1,FALSE)</f>
        <v>Windows</v>
      </c>
      <c r="H816">
        <f>VLOOKUP($A816,'UES Measure List Oct 2026'!$A$3:$AR$2210,H$1,FALSE)</f>
        <v>4.96</v>
      </c>
      <c r="I816">
        <f>VLOOKUP($A816,'UES Measure List Oct 2026'!$A$3:$AR$2210,I$1,FALSE)</f>
        <v>5.5439033275615124</v>
      </c>
      <c r="J816">
        <f>VLOOKUP($A816,'UES Measure List Oct 2026'!$A$3:$AR$2210,J$1,FALSE)</f>
        <v>9.81</v>
      </c>
      <c r="K816">
        <f>VLOOKUP($A816,'UES Measure List Oct 2026'!$A$3:$AR$2210,K$1,FALSE)</f>
        <v>20</v>
      </c>
      <c r="L816" t="s">
        <v>5002</v>
      </c>
      <c r="M816">
        <f>INDEX('Results 2016$'!$B$3:$AT$352,MATCH(L816,'Results 2016$'!$A$3:$A$352,0),MATCH(K816,'Results 2016$'!$B$2:$AT$2,0))</f>
        <v>0.87203689934553297</v>
      </c>
    </row>
    <row r="817" spans="1:13" x14ac:dyDescent="0.25">
      <c r="A817" s="13" t="s">
        <v>2825</v>
      </c>
      <c r="B817" t="str">
        <f>VLOOKUP($A817,'UES Measure List Oct 2026'!$A$3:$AR$2210,B$1,FALSE)</f>
        <v>Heating Zone 2</v>
      </c>
      <c r="C817" t="str">
        <f>VLOOKUP($A817,'UES Measure List Oct 2026'!$A$3:$AR$2210,C$1,FALSE)</f>
        <v>All Cooling Zones</v>
      </c>
      <c r="D817" t="str">
        <f>VLOOKUP($A817,'UES Measure List Oct 2026'!$A$3:$AR$2210,D$1,FALSE)</f>
        <v>Residential</v>
      </c>
      <c r="E817" t="str">
        <f>VLOOKUP($A817,'UES Measure List Oct 2026'!$A$3:$AR$2210,E$1,FALSE)</f>
        <v>HVAC</v>
      </c>
      <c r="F817" t="str">
        <f>VLOOKUP($A817,'UES Measure List Oct 2026'!$A$3:$AR$2210,F$1,FALSE)</f>
        <v>Envelope</v>
      </c>
      <c r="G817" t="str">
        <f>VLOOKUP($A817,'UES Measure List Oct 2026'!$A$3:$AR$2210,G$1,FALSE)</f>
        <v>Windows</v>
      </c>
      <c r="H817">
        <f>VLOOKUP($A817,'UES Measure List Oct 2026'!$A$3:$AR$2210,H$1,FALSE)</f>
        <v>6.39</v>
      </c>
      <c r="I817">
        <f>VLOOKUP($A817,'UES Measure List Oct 2026'!$A$3:$AR$2210,I$1,FALSE)</f>
        <v>7.1448052113416987</v>
      </c>
      <c r="J817">
        <f>VLOOKUP($A817,'UES Measure List Oct 2026'!$A$3:$AR$2210,J$1,FALSE)</f>
        <v>9.81</v>
      </c>
      <c r="K817">
        <f>VLOOKUP($A817,'UES Measure List Oct 2026'!$A$3:$AR$2210,K$1,FALSE)</f>
        <v>20</v>
      </c>
      <c r="L817" t="s">
        <v>5002</v>
      </c>
      <c r="M817">
        <f>INDEX('Results 2016$'!$B$3:$AT$352,MATCH(L817,'Results 2016$'!$A$3:$A$352,0),MATCH(K817,'Results 2016$'!$B$2:$AT$2,0))</f>
        <v>0.87203689934553297</v>
      </c>
    </row>
    <row r="818" spans="1:13" x14ac:dyDescent="0.25">
      <c r="A818" s="14" t="s">
        <v>2826</v>
      </c>
      <c r="B818" t="str">
        <f>VLOOKUP($A818,'UES Measure List Oct 2026'!$A$3:$AR$2210,B$1,FALSE)</f>
        <v>Heating Zone 2</v>
      </c>
      <c r="C818" t="str">
        <f>VLOOKUP($A818,'UES Measure List Oct 2026'!$A$3:$AR$2210,C$1,FALSE)</f>
        <v>All Cooling Zones</v>
      </c>
      <c r="D818" t="str">
        <f>VLOOKUP($A818,'UES Measure List Oct 2026'!$A$3:$AR$2210,D$1,FALSE)</f>
        <v>Residential</v>
      </c>
      <c r="E818" t="str">
        <f>VLOOKUP($A818,'UES Measure List Oct 2026'!$A$3:$AR$2210,E$1,FALSE)</f>
        <v>HVAC</v>
      </c>
      <c r="F818" t="str">
        <f>VLOOKUP($A818,'UES Measure List Oct 2026'!$A$3:$AR$2210,F$1,FALSE)</f>
        <v>Envelope</v>
      </c>
      <c r="G818" t="str">
        <f>VLOOKUP($A818,'UES Measure List Oct 2026'!$A$3:$AR$2210,G$1,FALSE)</f>
        <v>Windows</v>
      </c>
      <c r="H818">
        <f>VLOOKUP($A818,'UES Measure List Oct 2026'!$A$3:$AR$2210,H$1,FALSE)</f>
        <v>6.39</v>
      </c>
      <c r="I818">
        <f>VLOOKUP($A818,'UES Measure List Oct 2026'!$A$3:$AR$2210,I$1,FALSE)</f>
        <v>7.1448052113416987</v>
      </c>
      <c r="J818">
        <f>VLOOKUP($A818,'UES Measure List Oct 2026'!$A$3:$AR$2210,J$1,FALSE)</f>
        <v>9.81</v>
      </c>
      <c r="K818">
        <f>VLOOKUP($A818,'UES Measure List Oct 2026'!$A$3:$AR$2210,K$1,FALSE)</f>
        <v>20</v>
      </c>
      <c r="L818" t="s">
        <v>5002</v>
      </c>
      <c r="M818">
        <f>INDEX('Results 2016$'!$B$3:$AT$352,MATCH(L818,'Results 2016$'!$A$3:$A$352,0),MATCH(K818,'Results 2016$'!$B$2:$AT$2,0))</f>
        <v>0.87203689934553297</v>
      </c>
    </row>
    <row r="819" spans="1:13" x14ac:dyDescent="0.25">
      <c r="A819" s="13" t="s">
        <v>2827</v>
      </c>
      <c r="B819" t="str">
        <f>VLOOKUP($A819,'UES Measure List Oct 2026'!$A$3:$AR$2210,B$1,FALSE)</f>
        <v>Heating Zone 3</v>
      </c>
      <c r="C819" t="str">
        <f>VLOOKUP($A819,'UES Measure List Oct 2026'!$A$3:$AR$2210,C$1,FALSE)</f>
        <v>All Cooling Zones</v>
      </c>
      <c r="D819" t="str">
        <f>VLOOKUP($A819,'UES Measure List Oct 2026'!$A$3:$AR$2210,D$1,FALSE)</f>
        <v>Residential</v>
      </c>
      <c r="E819" t="str">
        <f>VLOOKUP($A819,'UES Measure List Oct 2026'!$A$3:$AR$2210,E$1,FALSE)</f>
        <v>HVAC</v>
      </c>
      <c r="F819" t="str">
        <f>VLOOKUP($A819,'UES Measure List Oct 2026'!$A$3:$AR$2210,F$1,FALSE)</f>
        <v>Envelope</v>
      </c>
      <c r="G819" t="str">
        <f>VLOOKUP($A819,'UES Measure List Oct 2026'!$A$3:$AR$2210,G$1,FALSE)</f>
        <v>Windows</v>
      </c>
      <c r="H819">
        <f>VLOOKUP($A819,'UES Measure List Oct 2026'!$A$3:$AR$2210,H$1,FALSE)</f>
        <v>4.96</v>
      </c>
      <c r="I819">
        <f>VLOOKUP($A819,'UES Measure List Oct 2026'!$A$3:$AR$2210,I$1,FALSE)</f>
        <v>5.5439033275615124</v>
      </c>
      <c r="J819">
        <f>VLOOKUP($A819,'UES Measure List Oct 2026'!$A$3:$AR$2210,J$1,FALSE)</f>
        <v>9.81</v>
      </c>
      <c r="K819">
        <f>VLOOKUP($A819,'UES Measure List Oct 2026'!$A$3:$AR$2210,K$1,FALSE)</f>
        <v>20</v>
      </c>
      <c r="L819" t="s">
        <v>5003</v>
      </c>
      <c r="M819">
        <f>INDEX('Results 2016$'!$B$3:$AT$352,MATCH(L819,'Results 2016$'!$A$3:$A$352,0),MATCH(K819,'Results 2016$'!$B$2:$AT$2,0))</f>
        <v>0.87009661835896768</v>
      </c>
    </row>
    <row r="820" spans="1:13" x14ac:dyDescent="0.25">
      <c r="A820" s="14" t="s">
        <v>2828</v>
      </c>
      <c r="B820" t="str">
        <f>VLOOKUP($A820,'UES Measure List Oct 2026'!$A$3:$AR$2210,B$1,FALSE)</f>
        <v>Heating Zone 3</v>
      </c>
      <c r="C820" t="str">
        <f>VLOOKUP($A820,'UES Measure List Oct 2026'!$A$3:$AR$2210,C$1,FALSE)</f>
        <v>All Cooling Zones</v>
      </c>
      <c r="D820" t="str">
        <f>VLOOKUP($A820,'UES Measure List Oct 2026'!$A$3:$AR$2210,D$1,FALSE)</f>
        <v>Residential</v>
      </c>
      <c r="E820" t="str">
        <f>VLOOKUP($A820,'UES Measure List Oct 2026'!$A$3:$AR$2210,E$1,FALSE)</f>
        <v>HVAC</v>
      </c>
      <c r="F820" t="str">
        <f>VLOOKUP($A820,'UES Measure List Oct 2026'!$A$3:$AR$2210,F$1,FALSE)</f>
        <v>Envelope</v>
      </c>
      <c r="G820" t="str">
        <f>VLOOKUP($A820,'UES Measure List Oct 2026'!$A$3:$AR$2210,G$1,FALSE)</f>
        <v>Windows</v>
      </c>
      <c r="H820">
        <f>VLOOKUP($A820,'UES Measure List Oct 2026'!$A$3:$AR$2210,H$1,FALSE)</f>
        <v>6.39</v>
      </c>
      <c r="I820">
        <f>VLOOKUP($A820,'UES Measure List Oct 2026'!$A$3:$AR$2210,I$1,FALSE)</f>
        <v>7.1448052113416987</v>
      </c>
      <c r="J820">
        <f>VLOOKUP($A820,'UES Measure List Oct 2026'!$A$3:$AR$2210,J$1,FALSE)</f>
        <v>9.81</v>
      </c>
      <c r="K820">
        <f>VLOOKUP($A820,'UES Measure List Oct 2026'!$A$3:$AR$2210,K$1,FALSE)</f>
        <v>20</v>
      </c>
      <c r="L820" t="s">
        <v>5003</v>
      </c>
      <c r="M820">
        <f>INDEX('Results 2016$'!$B$3:$AT$352,MATCH(L820,'Results 2016$'!$A$3:$A$352,0),MATCH(K820,'Results 2016$'!$B$2:$AT$2,0))</f>
        <v>0.87009661835896768</v>
      </c>
    </row>
    <row r="821" spans="1:13" x14ac:dyDescent="0.25">
      <c r="A821" s="13" t="s">
        <v>2829</v>
      </c>
      <c r="B821" t="str">
        <f>VLOOKUP($A821,'UES Measure List Oct 2026'!$A$3:$AR$2210,B$1,FALSE)</f>
        <v>Heating Zone 3</v>
      </c>
      <c r="C821" t="str">
        <f>VLOOKUP($A821,'UES Measure List Oct 2026'!$A$3:$AR$2210,C$1,FALSE)</f>
        <v>All Cooling Zones</v>
      </c>
      <c r="D821" t="str">
        <f>VLOOKUP($A821,'UES Measure List Oct 2026'!$A$3:$AR$2210,D$1,FALSE)</f>
        <v>Residential</v>
      </c>
      <c r="E821" t="str">
        <f>VLOOKUP($A821,'UES Measure List Oct 2026'!$A$3:$AR$2210,E$1,FALSE)</f>
        <v>HVAC</v>
      </c>
      <c r="F821" t="str">
        <f>VLOOKUP($A821,'UES Measure List Oct 2026'!$A$3:$AR$2210,F$1,FALSE)</f>
        <v>Envelope</v>
      </c>
      <c r="G821" t="str">
        <f>VLOOKUP($A821,'UES Measure List Oct 2026'!$A$3:$AR$2210,G$1,FALSE)</f>
        <v>Windows</v>
      </c>
      <c r="H821">
        <f>VLOOKUP($A821,'UES Measure List Oct 2026'!$A$3:$AR$2210,H$1,FALSE)</f>
        <v>6.39</v>
      </c>
      <c r="I821">
        <f>VLOOKUP($A821,'UES Measure List Oct 2026'!$A$3:$AR$2210,I$1,FALSE)</f>
        <v>7.1448052113416987</v>
      </c>
      <c r="J821">
        <f>VLOOKUP($A821,'UES Measure List Oct 2026'!$A$3:$AR$2210,J$1,FALSE)</f>
        <v>9.81</v>
      </c>
      <c r="K821">
        <f>VLOOKUP($A821,'UES Measure List Oct 2026'!$A$3:$AR$2210,K$1,FALSE)</f>
        <v>20</v>
      </c>
      <c r="L821" t="s">
        <v>5003</v>
      </c>
      <c r="M821">
        <f>INDEX('Results 2016$'!$B$3:$AT$352,MATCH(L821,'Results 2016$'!$A$3:$A$352,0),MATCH(K821,'Results 2016$'!$B$2:$AT$2,0))</f>
        <v>0.87009661835896768</v>
      </c>
    </row>
    <row r="822" spans="1:13" x14ac:dyDescent="0.25">
      <c r="A822" s="14" t="s">
        <v>2830</v>
      </c>
      <c r="B822" t="str">
        <f>VLOOKUP($A822,'UES Measure List Oct 2026'!$A$3:$AR$2210,B$1,FALSE)</f>
        <v>Heating Zone 1</v>
      </c>
      <c r="C822" t="str">
        <f>VLOOKUP($A822,'UES Measure List Oct 2026'!$A$3:$AR$2210,C$1,FALSE)</f>
        <v>All Cooling Zones</v>
      </c>
      <c r="D822" t="str">
        <f>VLOOKUP($A822,'UES Measure List Oct 2026'!$A$3:$AR$2210,D$1,FALSE)</f>
        <v>Residential</v>
      </c>
      <c r="E822" t="str">
        <f>VLOOKUP($A822,'UES Measure List Oct 2026'!$A$3:$AR$2210,E$1,FALSE)</f>
        <v>HVAC</v>
      </c>
      <c r="F822" t="str">
        <f>VLOOKUP($A822,'UES Measure List Oct 2026'!$A$3:$AR$2210,F$1,FALSE)</f>
        <v>Envelope</v>
      </c>
      <c r="G822" t="str">
        <f>VLOOKUP($A822,'UES Measure List Oct 2026'!$A$3:$AR$2210,G$1,FALSE)</f>
        <v>Windows</v>
      </c>
      <c r="H822">
        <f>VLOOKUP($A822,'UES Measure List Oct 2026'!$A$3:$AR$2210,H$1,FALSE)</f>
        <v>18.89</v>
      </c>
      <c r="I822">
        <f>VLOOKUP($A822,'UES Measure List Oct 2026'!$A$3:$AR$2210,I$1,FALSE)</f>
        <v>21.07</v>
      </c>
      <c r="J822">
        <f>VLOOKUP($A822,'UES Measure List Oct 2026'!$A$3:$AR$2210,J$1,FALSE)</f>
        <v>13.793841795402404</v>
      </c>
      <c r="K822">
        <f>VLOOKUP($A822,'UES Measure List Oct 2026'!$A$3:$AR$2210,K$1,FALSE)</f>
        <v>20</v>
      </c>
      <c r="L822" t="s">
        <v>5001</v>
      </c>
      <c r="M822">
        <f>INDEX('Results 2016$'!$B$3:$AT$352,MATCH(L822,'Results 2016$'!$A$3:$A$352,0),MATCH(K822,'Results 2016$'!$B$2:$AT$2,0))</f>
        <v>0.83810632178893563</v>
      </c>
    </row>
    <row r="823" spans="1:13" x14ac:dyDescent="0.25">
      <c r="A823" s="13" t="s">
        <v>2832</v>
      </c>
      <c r="B823" t="str">
        <f>VLOOKUP($A823,'UES Measure List Oct 2026'!$A$3:$AR$2210,B$1,FALSE)</f>
        <v>Heating Zone 1</v>
      </c>
      <c r="C823" t="str">
        <f>VLOOKUP($A823,'UES Measure List Oct 2026'!$A$3:$AR$2210,C$1,FALSE)</f>
        <v>All Cooling Zones</v>
      </c>
      <c r="D823" t="str">
        <f>VLOOKUP($A823,'UES Measure List Oct 2026'!$A$3:$AR$2210,D$1,FALSE)</f>
        <v>Residential</v>
      </c>
      <c r="E823" t="str">
        <f>VLOOKUP($A823,'UES Measure List Oct 2026'!$A$3:$AR$2210,E$1,FALSE)</f>
        <v>HVAC</v>
      </c>
      <c r="F823" t="str">
        <f>VLOOKUP($A823,'UES Measure List Oct 2026'!$A$3:$AR$2210,F$1,FALSE)</f>
        <v>Envelope</v>
      </c>
      <c r="G823" t="str">
        <f>VLOOKUP($A823,'UES Measure List Oct 2026'!$A$3:$AR$2210,G$1,FALSE)</f>
        <v>Windows</v>
      </c>
      <c r="H823">
        <f>VLOOKUP($A823,'UES Measure List Oct 2026'!$A$3:$AR$2210,H$1,FALSE)</f>
        <v>24.25</v>
      </c>
      <c r="I823">
        <f>VLOOKUP($A823,'UES Measure List Oct 2026'!$A$3:$AR$2210,I$1,FALSE)</f>
        <v>27.04</v>
      </c>
      <c r="J823">
        <f>VLOOKUP($A823,'UES Measure List Oct 2026'!$A$3:$AR$2210,J$1,FALSE)</f>
        <v>13.793841795402404</v>
      </c>
      <c r="K823">
        <f>VLOOKUP($A823,'UES Measure List Oct 2026'!$A$3:$AR$2210,K$1,FALSE)</f>
        <v>20</v>
      </c>
      <c r="L823" t="s">
        <v>5001</v>
      </c>
      <c r="M823">
        <f>INDEX('Results 2016$'!$B$3:$AT$352,MATCH(L823,'Results 2016$'!$A$3:$A$352,0),MATCH(K823,'Results 2016$'!$B$2:$AT$2,0))</f>
        <v>0.83810632178893563</v>
      </c>
    </row>
    <row r="824" spans="1:13" x14ac:dyDescent="0.25">
      <c r="A824" s="14" t="s">
        <v>2834</v>
      </c>
      <c r="B824" t="str">
        <f>VLOOKUP($A824,'UES Measure List Oct 2026'!$A$3:$AR$2210,B$1,FALSE)</f>
        <v>Heating Zone 1</v>
      </c>
      <c r="C824" t="str">
        <f>VLOOKUP($A824,'UES Measure List Oct 2026'!$A$3:$AR$2210,C$1,FALSE)</f>
        <v>All Cooling Zones</v>
      </c>
      <c r="D824" t="str">
        <f>VLOOKUP($A824,'UES Measure List Oct 2026'!$A$3:$AR$2210,D$1,FALSE)</f>
        <v>Residential</v>
      </c>
      <c r="E824" t="str">
        <f>VLOOKUP($A824,'UES Measure List Oct 2026'!$A$3:$AR$2210,E$1,FALSE)</f>
        <v>HVAC</v>
      </c>
      <c r="F824" t="str">
        <f>VLOOKUP($A824,'UES Measure List Oct 2026'!$A$3:$AR$2210,F$1,FALSE)</f>
        <v>Envelope</v>
      </c>
      <c r="G824" t="str">
        <f>VLOOKUP($A824,'UES Measure List Oct 2026'!$A$3:$AR$2210,G$1,FALSE)</f>
        <v>Windows</v>
      </c>
      <c r="H824">
        <f>VLOOKUP($A824,'UES Measure List Oct 2026'!$A$3:$AR$2210,H$1,FALSE)</f>
        <v>12.26</v>
      </c>
      <c r="I824">
        <f>VLOOKUP($A824,'UES Measure List Oct 2026'!$A$3:$AR$2210,I$1,FALSE)</f>
        <v>13.67</v>
      </c>
      <c r="J824">
        <f>VLOOKUP($A824,'UES Measure List Oct 2026'!$A$3:$AR$2210,J$1,FALSE)</f>
        <v>13.793841795402404</v>
      </c>
      <c r="K824">
        <f>VLOOKUP($A824,'UES Measure List Oct 2026'!$A$3:$AR$2210,K$1,FALSE)</f>
        <v>20</v>
      </c>
      <c r="L824" t="s">
        <v>5001</v>
      </c>
      <c r="M824">
        <f>INDEX('Results 2016$'!$B$3:$AT$352,MATCH(L824,'Results 2016$'!$A$3:$A$352,0),MATCH(K824,'Results 2016$'!$B$2:$AT$2,0))</f>
        <v>0.83810632178893563</v>
      </c>
    </row>
    <row r="825" spans="1:13" x14ac:dyDescent="0.25">
      <c r="A825" s="13" t="s">
        <v>2836</v>
      </c>
      <c r="B825" t="str">
        <f>VLOOKUP($A825,'UES Measure List Oct 2026'!$A$3:$AR$2210,B$1,FALSE)</f>
        <v>Heating Zone 2</v>
      </c>
      <c r="C825" t="str">
        <f>VLOOKUP($A825,'UES Measure List Oct 2026'!$A$3:$AR$2210,C$1,FALSE)</f>
        <v>All Cooling Zones</v>
      </c>
      <c r="D825" t="str">
        <f>VLOOKUP($A825,'UES Measure List Oct 2026'!$A$3:$AR$2210,D$1,FALSE)</f>
        <v>Residential</v>
      </c>
      <c r="E825" t="str">
        <f>VLOOKUP($A825,'UES Measure List Oct 2026'!$A$3:$AR$2210,E$1,FALSE)</f>
        <v>HVAC</v>
      </c>
      <c r="F825" t="str">
        <f>VLOOKUP($A825,'UES Measure List Oct 2026'!$A$3:$AR$2210,F$1,FALSE)</f>
        <v>Envelope</v>
      </c>
      <c r="G825" t="str">
        <f>VLOOKUP($A825,'UES Measure List Oct 2026'!$A$3:$AR$2210,G$1,FALSE)</f>
        <v>Windows</v>
      </c>
      <c r="H825">
        <f>VLOOKUP($A825,'UES Measure List Oct 2026'!$A$3:$AR$2210,H$1,FALSE)</f>
        <v>25.05</v>
      </c>
      <c r="I825">
        <f>VLOOKUP($A825,'UES Measure List Oct 2026'!$A$3:$AR$2210,I$1,FALSE)</f>
        <v>27.94</v>
      </c>
      <c r="J825">
        <f>VLOOKUP($A825,'UES Measure List Oct 2026'!$A$3:$AR$2210,J$1,FALSE)</f>
        <v>13.793841795402404</v>
      </c>
      <c r="K825">
        <f>VLOOKUP($A825,'UES Measure List Oct 2026'!$A$3:$AR$2210,K$1,FALSE)</f>
        <v>20</v>
      </c>
      <c r="L825" t="s">
        <v>5002</v>
      </c>
      <c r="M825">
        <f>INDEX('Results 2016$'!$B$3:$AT$352,MATCH(L825,'Results 2016$'!$A$3:$A$352,0),MATCH(K825,'Results 2016$'!$B$2:$AT$2,0))</f>
        <v>0.87203689934553297</v>
      </c>
    </row>
    <row r="826" spans="1:13" x14ac:dyDescent="0.25">
      <c r="A826" s="14" t="s">
        <v>2837</v>
      </c>
      <c r="B826" t="str">
        <f>VLOOKUP($A826,'UES Measure List Oct 2026'!$A$3:$AR$2210,B$1,FALSE)</f>
        <v>Heating Zone 2</v>
      </c>
      <c r="C826" t="str">
        <f>VLOOKUP($A826,'UES Measure List Oct 2026'!$A$3:$AR$2210,C$1,FALSE)</f>
        <v>All Cooling Zones</v>
      </c>
      <c r="D826" t="str">
        <f>VLOOKUP($A826,'UES Measure List Oct 2026'!$A$3:$AR$2210,D$1,FALSE)</f>
        <v>Residential</v>
      </c>
      <c r="E826" t="str">
        <f>VLOOKUP($A826,'UES Measure List Oct 2026'!$A$3:$AR$2210,E$1,FALSE)</f>
        <v>HVAC</v>
      </c>
      <c r="F826" t="str">
        <f>VLOOKUP($A826,'UES Measure List Oct 2026'!$A$3:$AR$2210,F$1,FALSE)</f>
        <v>Envelope</v>
      </c>
      <c r="G826" t="str">
        <f>VLOOKUP($A826,'UES Measure List Oct 2026'!$A$3:$AR$2210,G$1,FALSE)</f>
        <v>Windows</v>
      </c>
      <c r="H826">
        <f>VLOOKUP($A826,'UES Measure List Oct 2026'!$A$3:$AR$2210,H$1,FALSE)</f>
        <v>31.9</v>
      </c>
      <c r="I826">
        <f>VLOOKUP($A826,'UES Measure List Oct 2026'!$A$3:$AR$2210,I$1,FALSE)</f>
        <v>35.58</v>
      </c>
      <c r="J826">
        <f>VLOOKUP($A826,'UES Measure List Oct 2026'!$A$3:$AR$2210,J$1,FALSE)</f>
        <v>13.793841795402404</v>
      </c>
      <c r="K826">
        <f>VLOOKUP($A826,'UES Measure List Oct 2026'!$A$3:$AR$2210,K$1,FALSE)</f>
        <v>20</v>
      </c>
      <c r="L826" t="s">
        <v>5002</v>
      </c>
      <c r="M826">
        <f>INDEX('Results 2016$'!$B$3:$AT$352,MATCH(L826,'Results 2016$'!$A$3:$A$352,0),MATCH(K826,'Results 2016$'!$B$2:$AT$2,0))</f>
        <v>0.87203689934553297</v>
      </c>
    </row>
    <row r="827" spans="1:13" x14ac:dyDescent="0.25">
      <c r="A827" s="13" t="s">
        <v>2838</v>
      </c>
      <c r="B827" t="str">
        <f>VLOOKUP($A827,'UES Measure List Oct 2026'!$A$3:$AR$2210,B$1,FALSE)</f>
        <v>Heating Zone 2</v>
      </c>
      <c r="C827" t="str">
        <f>VLOOKUP($A827,'UES Measure List Oct 2026'!$A$3:$AR$2210,C$1,FALSE)</f>
        <v>All Cooling Zones</v>
      </c>
      <c r="D827" t="str">
        <f>VLOOKUP($A827,'UES Measure List Oct 2026'!$A$3:$AR$2210,D$1,FALSE)</f>
        <v>Residential</v>
      </c>
      <c r="E827" t="str">
        <f>VLOOKUP($A827,'UES Measure List Oct 2026'!$A$3:$AR$2210,E$1,FALSE)</f>
        <v>HVAC</v>
      </c>
      <c r="F827" t="str">
        <f>VLOOKUP($A827,'UES Measure List Oct 2026'!$A$3:$AR$2210,F$1,FALSE)</f>
        <v>Envelope</v>
      </c>
      <c r="G827" t="str">
        <f>VLOOKUP($A827,'UES Measure List Oct 2026'!$A$3:$AR$2210,G$1,FALSE)</f>
        <v>Windows</v>
      </c>
      <c r="H827">
        <f>VLOOKUP($A827,'UES Measure List Oct 2026'!$A$3:$AR$2210,H$1,FALSE)</f>
        <v>16.47</v>
      </c>
      <c r="I827">
        <f>VLOOKUP($A827,'UES Measure List Oct 2026'!$A$3:$AR$2210,I$1,FALSE)</f>
        <v>18.37</v>
      </c>
      <c r="J827">
        <f>VLOOKUP($A827,'UES Measure List Oct 2026'!$A$3:$AR$2210,J$1,FALSE)</f>
        <v>13.793841795402404</v>
      </c>
      <c r="K827">
        <f>VLOOKUP($A827,'UES Measure List Oct 2026'!$A$3:$AR$2210,K$1,FALSE)</f>
        <v>20</v>
      </c>
      <c r="L827" t="s">
        <v>5002</v>
      </c>
      <c r="M827">
        <f>INDEX('Results 2016$'!$B$3:$AT$352,MATCH(L827,'Results 2016$'!$A$3:$A$352,0),MATCH(K827,'Results 2016$'!$B$2:$AT$2,0))</f>
        <v>0.87203689934553297</v>
      </c>
    </row>
    <row r="828" spans="1:13" x14ac:dyDescent="0.25">
      <c r="A828" s="13" t="s">
        <v>2839</v>
      </c>
      <c r="B828" t="str">
        <f>VLOOKUP($A828,'UES Measure List Oct 2026'!$A$3:$AR$2210,B$1,FALSE)</f>
        <v>Heating Zone 3</v>
      </c>
      <c r="C828" t="str">
        <f>VLOOKUP($A828,'UES Measure List Oct 2026'!$A$3:$AR$2210,C$1,FALSE)</f>
        <v>All Cooling Zones</v>
      </c>
      <c r="D828" t="str">
        <f>VLOOKUP($A828,'UES Measure List Oct 2026'!$A$3:$AR$2210,D$1,FALSE)</f>
        <v>Residential</v>
      </c>
      <c r="E828" t="str">
        <f>VLOOKUP($A828,'UES Measure List Oct 2026'!$A$3:$AR$2210,E$1,FALSE)</f>
        <v>HVAC</v>
      </c>
      <c r="F828" t="str">
        <f>VLOOKUP($A828,'UES Measure List Oct 2026'!$A$3:$AR$2210,F$1,FALSE)</f>
        <v>Envelope</v>
      </c>
      <c r="G828" t="str">
        <f>VLOOKUP($A828,'UES Measure List Oct 2026'!$A$3:$AR$2210,G$1,FALSE)</f>
        <v>Windows</v>
      </c>
      <c r="H828">
        <f>VLOOKUP($A828,'UES Measure List Oct 2026'!$A$3:$AR$2210,H$1,FALSE)</f>
        <v>29.76</v>
      </c>
      <c r="I828">
        <f>VLOOKUP($A828,'UES Measure List Oct 2026'!$A$3:$AR$2210,I$1,FALSE)</f>
        <v>33.19</v>
      </c>
      <c r="J828">
        <f>VLOOKUP($A828,'UES Measure List Oct 2026'!$A$3:$AR$2210,J$1,FALSE)</f>
        <v>13.793841795402404</v>
      </c>
      <c r="K828">
        <f>VLOOKUP($A828,'UES Measure List Oct 2026'!$A$3:$AR$2210,K$1,FALSE)</f>
        <v>20</v>
      </c>
      <c r="L828" t="s">
        <v>5003</v>
      </c>
      <c r="M828">
        <f>INDEX('Results 2016$'!$B$3:$AT$352,MATCH(L828,'Results 2016$'!$A$3:$A$352,0),MATCH(K828,'Results 2016$'!$B$2:$AT$2,0))</f>
        <v>0.87009661835896768</v>
      </c>
    </row>
    <row r="829" spans="1:13" x14ac:dyDescent="0.25">
      <c r="A829" s="13" t="s">
        <v>2840</v>
      </c>
      <c r="B829" t="str">
        <f>VLOOKUP($A829,'UES Measure List Oct 2026'!$A$3:$AR$2210,B$1,FALSE)</f>
        <v>Heating Zone 3</v>
      </c>
      <c r="C829" t="str">
        <f>VLOOKUP($A829,'UES Measure List Oct 2026'!$A$3:$AR$2210,C$1,FALSE)</f>
        <v>All Cooling Zones</v>
      </c>
      <c r="D829" t="str">
        <f>VLOOKUP($A829,'UES Measure List Oct 2026'!$A$3:$AR$2210,D$1,FALSE)</f>
        <v>Residential</v>
      </c>
      <c r="E829" t="str">
        <f>VLOOKUP($A829,'UES Measure List Oct 2026'!$A$3:$AR$2210,E$1,FALSE)</f>
        <v>HVAC</v>
      </c>
      <c r="F829" t="str">
        <f>VLOOKUP($A829,'UES Measure List Oct 2026'!$A$3:$AR$2210,F$1,FALSE)</f>
        <v>Envelope</v>
      </c>
      <c r="G829" t="str">
        <f>VLOOKUP($A829,'UES Measure List Oct 2026'!$A$3:$AR$2210,G$1,FALSE)</f>
        <v>Windows</v>
      </c>
      <c r="H829">
        <f>VLOOKUP($A829,'UES Measure List Oct 2026'!$A$3:$AR$2210,H$1,FALSE)</f>
        <v>37.81</v>
      </c>
      <c r="I829">
        <f>VLOOKUP($A829,'UES Measure List Oct 2026'!$A$3:$AR$2210,I$1,FALSE)</f>
        <v>42.17</v>
      </c>
      <c r="J829">
        <f>VLOOKUP($A829,'UES Measure List Oct 2026'!$A$3:$AR$2210,J$1,FALSE)</f>
        <v>13.793841795402404</v>
      </c>
      <c r="K829">
        <f>VLOOKUP($A829,'UES Measure List Oct 2026'!$A$3:$AR$2210,K$1,FALSE)</f>
        <v>20</v>
      </c>
      <c r="L829" t="s">
        <v>5003</v>
      </c>
      <c r="M829">
        <f>INDEX('Results 2016$'!$B$3:$AT$352,MATCH(L829,'Results 2016$'!$A$3:$A$352,0),MATCH(K829,'Results 2016$'!$B$2:$AT$2,0))</f>
        <v>0.87009661835896768</v>
      </c>
    </row>
    <row r="830" spans="1:13" x14ac:dyDescent="0.25">
      <c r="A830" s="13" t="s">
        <v>2841</v>
      </c>
      <c r="B830" t="str">
        <f>VLOOKUP($A830,'UES Measure List Oct 2026'!$A$3:$AR$2210,B$1,FALSE)</f>
        <v>Heating Zone 3</v>
      </c>
      <c r="C830" t="str">
        <f>VLOOKUP($A830,'UES Measure List Oct 2026'!$A$3:$AR$2210,C$1,FALSE)</f>
        <v>All Cooling Zones</v>
      </c>
      <c r="D830" t="str">
        <f>VLOOKUP($A830,'UES Measure List Oct 2026'!$A$3:$AR$2210,D$1,FALSE)</f>
        <v>Residential</v>
      </c>
      <c r="E830" t="str">
        <f>VLOOKUP($A830,'UES Measure List Oct 2026'!$A$3:$AR$2210,E$1,FALSE)</f>
        <v>HVAC</v>
      </c>
      <c r="F830" t="str">
        <f>VLOOKUP($A830,'UES Measure List Oct 2026'!$A$3:$AR$2210,F$1,FALSE)</f>
        <v>Envelope</v>
      </c>
      <c r="G830" t="str">
        <f>VLOOKUP($A830,'UES Measure List Oct 2026'!$A$3:$AR$2210,G$1,FALSE)</f>
        <v>Windows</v>
      </c>
      <c r="H830">
        <f>VLOOKUP($A830,'UES Measure List Oct 2026'!$A$3:$AR$2210,H$1,FALSE)</f>
        <v>19.73</v>
      </c>
      <c r="I830">
        <f>VLOOKUP($A830,'UES Measure List Oct 2026'!$A$3:$AR$2210,I$1,FALSE)</f>
        <v>22</v>
      </c>
      <c r="J830">
        <f>VLOOKUP($A830,'UES Measure List Oct 2026'!$A$3:$AR$2210,J$1,FALSE)</f>
        <v>13.793841795402404</v>
      </c>
      <c r="K830">
        <f>VLOOKUP($A830,'UES Measure List Oct 2026'!$A$3:$AR$2210,K$1,FALSE)</f>
        <v>20</v>
      </c>
      <c r="L830" t="s">
        <v>5003</v>
      </c>
      <c r="M830">
        <f>INDEX('Results 2016$'!$B$3:$AT$352,MATCH(L830,'Results 2016$'!$A$3:$A$352,0),MATCH(K830,'Results 2016$'!$B$2:$AT$2,0))</f>
        <v>0.87009661835896768</v>
      </c>
    </row>
    <row r="831" spans="1:13" x14ac:dyDescent="0.25">
      <c r="A831" s="13" t="s">
        <v>2842</v>
      </c>
      <c r="B831" t="str">
        <f>VLOOKUP($A831,'UES Measure List Oct 2026'!$A$3:$AR$2210,B$1,FALSE)</f>
        <v>Heating Zone 1</v>
      </c>
      <c r="C831" t="str">
        <f>VLOOKUP($A831,'UES Measure List Oct 2026'!$A$3:$AR$2210,C$1,FALSE)</f>
        <v>All Cooling Zones</v>
      </c>
      <c r="D831" t="str">
        <f>VLOOKUP($A831,'UES Measure List Oct 2026'!$A$3:$AR$2210,D$1,FALSE)</f>
        <v>Residential</v>
      </c>
      <c r="E831" t="str">
        <f>VLOOKUP($A831,'UES Measure List Oct 2026'!$A$3:$AR$2210,E$1,FALSE)</f>
        <v>HVAC</v>
      </c>
      <c r="F831" t="str">
        <f>VLOOKUP($A831,'UES Measure List Oct 2026'!$A$3:$AR$2210,F$1,FALSE)</f>
        <v>Envelope</v>
      </c>
      <c r="G831" t="str">
        <f>VLOOKUP($A831,'UES Measure List Oct 2026'!$A$3:$AR$2210,G$1,FALSE)</f>
        <v>Insulation</v>
      </c>
      <c r="H831">
        <f>VLOOKUP($A831,'UES Measure List Oct 2026'!$A$3:$AR$2210,H$1,FALSE)</f>
        <v>1.97</v>
      </c>
      <c r="I831">
        <f>VLOOKUP($A831,'UES Measure List Oct 2026'!$A$3:$AR$2210,I$1,FALSE)</f>
        <v>2.12</v>
      </c>
      <c r="J831">
        <f>VLOOKUP($A831,'UES Measure List Oct 2026'!$A$3:$AR$2210,J$1,FALSE)</f>
        <v>1.18</v>
      </c>
      <c r="K831">
        <f>VLOOKUP($A831,'UES Measure List Oct 2026'!$A$3:$AR$2210,K$1,FALSE)</f>
        <v>30</v>
      </c>
      <c r="L831" t="s">
        <v>5001</v>
      </c>
      <c r="M831">
        <f>INDEX('Results 2016$'!$B$3:$AT$352,MATCH(L831,'Results 2016$'!$A$3:$A$352,0),MATCH(K831,'Results 2016$'!$B$2:$AT$2,0))</f>
        <v>0.99791656647461124</v>
      </c>
    </row>
    <row r="832" spans="1:13" x14ac:dyDescent="0.25">
      <c r="A832" s="13" t="s">
        <v>2845</v>
      </c>
      <c r="B832" t="str">
        <f>VLOOKUP($A832,'UES Measure List Oct 2026'!$A$3:$AR$2210,B$1,FALSE)</f>
        <v>Heating Zone 1</v>
      </c>
      <c r="C832" t="str">
        <f>VLOOKUP($A832,'UES Measure List Oct 2026'!$A$3:$AR$2210,C$1,FALSE)</f>
        <v>All Cooling Zones</v>
      </c>
      <c r="D832" t="str">
        <f>VLOOKUP($A832,'UES Measure List Oct 2026'!$A$3:$AR$2210,D$1,FALSE)</f>
        <v>Residential</v>
      </c>
      <c r="E832" t="str">
        <f>VLOOKUP($A832,'UES Measure List Oct 2026'!$A$3:$AR$2210,E$1,FALSE)</f>
        <v>HVAC</v>
      </c>
      <c r="F832" t="str">
        <f>VLOOKUP($A832,'UES Measure List Oct 2026'!$A$3:$AR$2210,F$1,FALSE)</f>
        <v>Envelope</v>
      </c>
      <c r="G832" t="str">
        <f>VLOOKUP($A832,'UES Measure List Oct 2026'!$A$3:$AR$2210,G$1,FALSE)</f>
        <v>Insulation</v>
      </c>
      <c r="H832">
        <f>VLOOKUP($A832,'UES Measure List Oct 2026'!$A$3:$AR$2210,H$1,FALSE)</f>
        <v>0.67969195919605507</v>
      </c>
      <c r="I832">
        <f>VLOOKUP($A832,'UES Measure List Oct 2026'!$A$3:$AR$2210,I$1,FALSE)</f>
        <v>0.75963111885270174</v>
      </c>
      <c r="J832">
        <f>VLOOKUP($A832,'UES Measure List Oct 2026'!$A$3:$AR$2210,J$1,FALSE)</f>
        <v>0.5</v>
      </c>
      <c r="K832">
        <f>VLOOKUP($A832,'UES Measure List Oct 2026'!$A$3:$AR$2210,K$1,FALSE)</f>
        <v>30</v>
      </c>
      <c r="L832" t="s">
        <v>5001</v>
      </c>
      <c r="M832">
        <f>INDEX('Results 2016$'!$B$3:$AT$352,MATCH(L832,'Results 2016$'!$A$3:$A$352,0),MATCH(K832,'Results 2016$'!$B$2:$AT$2,0))</f>
        <v>0.99791656647461124</v>
      </c>
    </row>
    <row r="833" spans="1:13" x14ac:dyDescent="0.25">
      <c r="A833" s="13" t="s">
        <v>2847</v>
      </c>
      <c r="B833" t="str">
        <f>VLOOKUP($A833,'UES Measure List Oct 2026'!$A$3:$AR$2210,B$1,FALSE)</f>
        <v>Heating Zone 1</v>
      </c>
      <c r="C833" t="str">
        <f>VLOOKUP($A833,'UES Measure List Oct 2026'!$A$3:$AR$2210,C$1,FALSE)</f>
        <v>All Cooling Zones</v>
      </c>
      <c r="D833" t="str">
        <f>VLOOKUP($A833,'UES Measure List Oct 2026'!$A$3:$AR$2210,D$1,FALSE)</f>
        <v>Residential</v>
      </c>
      <c r="E833" t="str">
        <f>VLOOKUP($A833,'UES Measure List Oct 2026'!$A$3:$AR$2210,E$1,FALSE)</f>
        <v>HVAC</v>
      </c>
      <c r="F833" t="str">
        <f>VLOOKUP($A833,'UES Measure List Oct 2026'!$A$3:$AR$2210,F$1,FALSE)</f>
        <v>Envelope</v>
      </c>
      <c r="G833" t="str">
        <f>VLOOKUP($A833,'UES Measure List Oct 2026'!$A$3:$AR$2210,G$1,FALSE)</f>
        <v>Insulation</v>
      </c>
      <c r="H833">
        <f>VLOOKUP($A833,'UES Measure List Oct 2026'!$A$3:$AR$2210,H$1,FALSE)</f>
        <v>3.04</v>
      </c>
      <c r="I833">
        <f>VLOOKUP($A833,'UES Measure List Oct 2026'!$A$3:$AR$2210,I$1,FALSE)</f>
        <v>3.3975370313982323</v>
      </c>
      <c r="J833">
        <f>VLOOKUP($A833,'UES Measure List Oct 2026'!$A$3:$AR$2210,J$1,FALSE)</f>
        <v>1.18</v>
      </c>
      <c r="K833">
        <f>VLOOKUP($A833,'UES Measure List Oct 2026'!$A$3:$AR$2210,K$1,FALSE)</f>
        <v>30</v>
      </c>
      <c r="L833" t="s">
        <v>5001</v>
      </c>
      <c r="M833">
        <f>INDEX('Results 2016$'!$B$3:$AT$352,MATCH(L833,'Results 2016$'!$A$3:$A$352,0),MATCH(K833,'Results 2016$'!$B$2:$AT$2,0))</f>
        <v>0.99791656647461124</v>
      </c>
    </row>
    <row r="834" spans="1:13" x14ac:dyDescent="0.25">
      <c r="A834" s="13" t="s">
        <v>2849</v>
      </c>
      <c r="B834" t="str">
        <f>VLOOKUP($A834,'UES Measure List Oct 2026'!$A$3:$AR$2210,B$1,FALSE)</f>
        <v>Heating Zone 1</v>
      </c>
      <c r="C834" t="str">
        <f>VLOOKUP($A834,'UES Measure List Oct 2026'!$A$3:$AR$2210,C$1,FALSE)</f>
        <v>All Cooling Zones</v>
      </c>
      <c r="D834" t="str">
        <f>VLOOKUP($A834,'UES Measure List Oct 2026'!$A$3:$AR$2210,D$1,FALSE)</f>
        <v>Residential</v>
      </c>
      <c r="E834" t="str">
        <f>VLOOKUP($A834,'UES Measure List Oct 2026'!$A$3:$AR$2210,E$1,FALSE)</f>
        <v>HVAC</v>
      </c>
      <c r="F834" t="str">
        <f>VLOOKUP($A834,'UES Measure List Oct 2026'!$A$3:$AR$2210,F$1,FALSE)</f>
        <v>Envelope</v>
      </c>
      <c r="G834" t="str">
        <f>VLOOKUP($A834,'UES Measure List Oct 2026'!$A$3:$AR$2210,G$1,FALSE)</f>
        <v>Insulation</v>
      </c>
      <c r="H834">
        <f>VLOOKUP($A834,'UES Measure List Oct 2026'!$A$3:$AR$2210,H$1,FALSE)</f>
        <v>0.96292261226140674</v>
      </c>
      <c r="I834">
        <f>VLOOKUP($A834,'UES Measure List Oct 2026'!$A$3:$AR$2210,I$1,FALSE)</f>
        <v>1.0761727741871221</v>
      </c>
      <c r="J834">
        <f>VLOOKUP($A834,'UES Measure List Oct 2026'!$A$3:$AR$2210,J$1,FALSE)</f>
        <v>1.26</v>
      </c>
      <c r="K834">
        <f>VLOOKUP($A834,'UES Measure List Oct 2026'!$A$3:$AR$2210,K$1,FALSE)</f>
        <v>30</v>
      </c>
      <c r="L834" t="s">
        <v>5001</v>
      </c>
      <c r="M834">
        <f>INDEX('Results 2016$'!$B$3:$AT$352,MATCH(L834,'Results 2016$'!$A$3:$A$352,0),MATCH(K834,'Results 2016$'!$B$2:$AT$2,0))</f>
        <v>0.99791656647461124</v>
      </c>
    </row>
    <row r="835" spans="1:13" x14ac:dyDescent="0.25">
      <c r="A835" s="13" t="s">
        <v>2851</v>
      </c>
      <c r="B835" t="str">
        <f>VLOOKUP($A835,'UES Measure List Oct 2026'!$A$3:$AR$2210,B$1,FALSE)</f>
        <v>Heating Zone 2</v>
      </c>
      <c r="C835" t="str">
        <f>VLOOKUP($A835,'UES Measure List Oct 2026'!$A$3:$AR$2210,C$1,FALSE)</f>
        <v>All Cooling Zones</v>
      </c>
      <c r="D835" t="str">
        <f>VLOOKUP($A835,'UES Measure List Oct 2026'!$A$3:$AR$2210,D$1,FALSE)</f>
        <v>Residential</v>
      </c>
      <c r="E835" t="str">
        <f>VLOOKUP($A835,'UES Measure List Oct 2026'!$A$3:$AR$2210,E$1,FALSE)</f>
        <v>HVAC</v>
      </c>
      <c r="F835" t="str">
        <f>VLOOKUP($A835,'UES Measure List Oct 2026'!$A$3:$AR$2210,F$1,FALSE)</f>
        <v>Envelope</v>
      </c>
      <c r="G835" t="str">
        <f>VLOOKUP($A835,'UES Measure List Oct 2026'!$A$3:$AR$2210,G$1,FALSE)</f>
        <v>Insulation</v>
      </c>
      <c r="H835">
        <f>VLOOKUP($A835,'UES Measure List Oct 2026'!$A$3:$AR$2210,H$1,FALSE)</f>
        <v>2.37</v>
      </c>
      <c r="I835">
        <f>VLOOKUP($A835,'UES Measure List Oct 2026'!$A$3:$AR$2210,I$1,FALSE)</f>
        <v>2.5499999999999998</v>
      </c>
      <c r="J835">
        <f>VLOOKUP($A835,'UES Measure List Oct 2026'!$A$3:$AR$2210,J$1,FALSE)</f>
        <v>1.18</v>
      </c>
      <c r="K835">
        <f>VLOOKUP($A835,'UES Measure List Oct 2026'!$A$3:$AR$2210,K$1,FALSE)</f>
        <v>30</v>
      </c>
      <c r="L835" t="s">
        <v>5002</v>
      </c>
      <c r="M835">
        <f>INDEX('Results 2016$'!$B$3:$AT$352,MATCH(L835,'Results 2016$'!$A$3:$A$352,0),MATCH(K835,'Results 2016$'!$B$2:$AT$2,0))</f>
        <v>1.041437230872865</v>
      </c>
    </row>
    <row r="836" spans="1:13" x14ac:dyDescent="0.25">
      <c r="A836" s="13" t="s">
        <v>2852</v>
      </c>
      <c r="B836" t="str">
        <f>VLOOKUP($A836,'UES Measure List Oct 2026'!$A$3:$AR$2210,B$1,FALSE)</f>
        <v>Heating Zone 2</v>
      </c>
      <c r="C836" t="str">
        <f>VLOOKUP($A836,'UES Measure List Oct 2026'!$A$3:$AR$2210,C$1,FALSE)</f>
        <v>All Cooling Zones</v>
      </c>
      <c r="D836" t="str">
        <f>VLOOKUP($A836,'UES Measure List Oct 2026'!$A$3:$AR$2210,D$1,FALSE)</f>
        <v>Residential</v>
      </c>
      <c r="E836" t="str">
        <f>VLOOKUP($A836,'UES Measure List Oct 2026'!$A$3:$AR$2210,E$1,FALSE)</f>
        <v>HVAC</v>
      </c>
      <c r="F836" t="str">
        <f>VLOOKUP($A836,'UES Measure List Oct 2026'!$A$3:$AR$2210,F$1,FALSE)</f>
        <v>Envelope</v>
      </c>
      <c r="G836" t="str">
        <f>VLOOKUP($A836,'UES Measure List Oct 2026'!$A$3:$AR$2210,G$1,FALSE)</f>
        <v>Insulation</v>
      </c>
      <c r="H836">
        <f>VLOOKUP($A836,'UES Measure List Oct 2026'!$A$3:$AR$2210,H$1,FALSE)</f>
        <v>0.7575142306155791</v>
      </c>
      <c r="I836">
        <f>VLOOKUP($A836,'UES Measure List Oct 2026'!$A$3:$AR$2210,I$1,FALSE)</f>
        <v>0.84660613497617454</v>
      </c>
      <c r="J836">
        <f>VLOOKUP($A836,'UES Measure List Oct 2026'!$A$3:$AR$2210,J$1,FALSE)</f>
        <v>0.5</v>
      </c>
      <c r="K836">
        <f>VLOOKUP($A836,'UES Measure List Oct 2026'!$A$3:$AR$2210,K$1,FALSE)</f>
        <v>30</v>
      </c>
      <c r="L836" t="s">
        <v>5002</v>
      </c>
      <c r="M836">
        <f>INDEX('Results 2016$'!$B$3:$AT$352,MATCH(L836,'Results 2016$'!$A$3:$A$352,0),MATCH(K836,'Results 2016$'!$B$2:$AT$2,0))</f>
        <v>1.041437230872865</v>
      </c>
    </row>
    <row r="837" spans="1:13" x14ac:dyDescent="0.25">
      <c r="A837" s="13" t="s">
        <v>2853</v>
      </c>
      <c r="B837" t="str">
        <f>VLOOKUP($A837,'UES Measure List Oct 2026'!$A$3:$AR$2210,B$1,FALSE)</f>
        <v>Heating Zone 2</v>
      </c>
      <c r="C837" t="str">
        <f>VLOOKUP($A837,'UES Measure List Oct 2026'!$A$3:$AR$2210,C$1,FALSE)</f>
        <v>All Cooling Zones</v>
      </c>
      <c r="D837" t="str">
        <f>VLOOKUP($A837,'UES Measure List Oct 2026'!$A$3:$AR$2210,D$1,FALSE)</f>
        <v>Residential</v>
      </c>
      <c r="E837" t="str">
        <f>VLOOKUP($A837,'UES Measure List Oct 2026'!$A$3:$AR$2210,E$1,FALSE)</f>
        <v>HVAC</v>
      </c>
      <c r="F837" t="str">
        <f>VLOOKUP($A837,'UES Measure List Oct 2026'!$A$3:$AR$2210,F$1,FALSE)</f>
        <v>Envelope</v>
      </c>
      <c r="G837" t="str">
        <f>VLOOKUP($A837,'UES Measure List Oct 2026'!$A$3:$AR$2210,G$1,FALSE)</f>
        <v>Insulation</v>
      </c>
      <c r="H837">
        <f>VLOOKUP($A837,'UES Measure List Oct 2026'!$A$3:$AR$2210,H$1,FALSE)</f>
        <v>3.68</v>
      </c>
      <c r="I837">
        <f>VLOOKUP($A837,'UES Measure List Oct 2026'!$A$3:$AR$2210,I$1,FALSE)</f>
        <v>3.96</v>
      </c>
      <c r="J837">
        <f>VLOOKUP($A837,'UES Measure List Oct 2026'!$A$3:$AR$2210,J$1,FALSE)</f>
        <v>1.18</v>
      </c>
      <c r="K837">
        <f>VLOOKUP($A837,'UES Measure List Oct 2026'!$A$3:$AR$2210,K$1,FALSE)</f>
        <v>30</v>
      </c>
      <c r="L837" t="s">
        <v>5002</v>
      </c>
      <c r="M837">
        <f>INDEX('Results 2016$'!$B$3:$AT$352,MATCH(L837,'Results 2016$'!$A$3:$A$352,0),MATCH(K837,'Results 2016$'!$B$2:$AT$2,0))</f>
        <v>1.041437230872865</v>
      </c>
    </row>
    <row r="838" spans="1:13" x14ac:dyDescent="0.25">
      <c r="A838" s="13" t="s">
        <v>2854</v>
      </c>
      <c r="B838" t="str">
        <f>VLOOKUP($A838,'UES Measure List Oct 2026'!$A$3:$AR$2210,B$1,FALSE)</f>
        <v>Heating Zone 2</v>
      </c>
      <c r="C838" t="str">
        <f>VLOOKUP($A838,'UES Measure List Oct 2026'!$A$3:$AR$2210,C$1,FALSE)</f>
        <v>All Cooling Zones</v>
      </c>
      <c r="D838" t="str">
        <f>VLOOKUP($A838,'UES Measure List Oct 2026'!$A$3:$AR$2210,D$1,FALSE)</f>
        <v>Residential</v>
      </c>
      <c r="E838" t="str">
        <f>VLOOKUP($A838,'UES Measure List Oct 2026'!$A$3:$AR$2210,E$1,FALSE)</f>
        <v>HVAC</v>
      </c>
      <c r="F838" t="str">
        <f>VLOOKUP($A838,'UES Measure List Oct 2026'!$A$3:$AR$2210,F$1,FALSE)</f>
        <v>Envelope</v>
      </c>
      <c r="G838" t="str">
        <f>VLOOKUP($A838,'UES Measure List Oct 2026'!$A$3:$AR$2210,G$1,FALSE)</f>
        <v>Insulation</v>
      </c>
      <c r="H838">
        <f>VLOOKUP($A838,'UES Measure List Oct 2026'!$A$3:$AR$2210,H$1,FALSE)</f>
        <v>1.0745199228618108</v>
      </c>
      <c r="I838">
        <f>VLOOKUP($A838,'UES Measure List Oct 2026'!$A$3:$AR$2210,I$1,FALSE)</f>
        <v>1.2008951410849258</v>
      </c>
      <c r="J838">
        <f>VLOOKUP($A838,'UES Measure List Oct 2026'!$A$3:$AR$2210,J$1,FALSE)</f>
        <v>1.26</v>
      </c>
      <c r="K838">
        <f>VLOOKUP($A838,'UES Measure List Oct 2026'!$A$3:$AR$2210,K$1,FALSE)</f>
        <v>30</v>
      </c>
      <c r="L838" t="s">
        <v>5002</v>
      </c>
      <c r="M838">
        <f>INDEX('Results 2016$'!$B$3:$AT$352,MATCH(L838,'Results 2016$'!$A$3:$A$352,0),MATCH(K838,'Results 2016$'!$B$2:$AT$2,0))</f>
        <v>1.041437230872865</v>
      </c>
    </row>
    <row r="839" spans="1:13" x14ac:dyDescent="0.25">
      <c r="A839" s="13" t="s">
        <v>2855</v>
      </c>
      <c r="B839" t="str">
        <f>VLOOKUP($A839,'UES Measure List Oct 2026'!$A$3:$AR$2210,B$1,FALSE)</f>
        <v>Heating Zone 3</v>
      </c>
      <c r="C839" t="str">
        <f>VLOOKUP($A839,'UES Measure List Oct 2026'!$A$3:$AR$2210,C$1,FALSE)</f>
        <v>All Cooling Zones</v>
      </c>
      <c r="D839" t="str">
        <f>VLOOKUP($A839,'UES Measure List Oct 2026'!$A$3:$AR$2210,D$1,FALSE)</f>
        <v>Residential</v>
      </c>
      <c r="E839" t="str">
        <f>VLOOKUP($A839,'UES Measure List Oct 2026'!$A$3:$AR$2210,E$1,FALSE)</f>
        <v>HVAC</v>
      </c>
      <c r="F839" t="str">
        <f>VLOOKUP($A839,'UES Measure List Oct 2026'!$A$3:$AR$2210,F$1,FALSE)</f>
        <v>Envelope</v>
      </c>
      <c r="G839" t="str">
        <f>VLOOKUP($A839,'UES Measure List Oct 2026'!$A$3:$AR$2210,G$1,FALSE)</f>
        <v>Insulation</v>
      </c>
      <c r="H839">
        <f>VLOOKUP($A839,'UES Measure List Oct 2026'!$A$3:$AR$2210,H$1,FALSE)</f>
        <v>2.5299999999999998</v>
      </c>
      <c r="I839">
        <f>VLOOKUP($A839,'UES Measure List Oct 2026'!$A$3:$AR$2210,I$1,FALSE)</f>
        <v>2.72</v>
      </c>
      <c r="J839">
        <f>VLOOKUP($A839,'UES Measure List Oct 2026'!$A$3:$AR$2210,J$1,FALSE)</f>
        <v>1.18</v>
      </c>
      <c r="K839">
        <f>VLOOKUP($A839,'UES Measure List Oct 2026'!$A$3:$AR$2210,K$1,FALSE)</f>
        <v>30</v>
      </c>
      <c r="L839" t="s">
        <v>5003</v>
      </c>
      <c r="M839">
        <f>INDEX('Results 2016$'!$B$3:$AT$352,MATCH(L839,'Results 2016$'!$A$3:$A$352,0),MATCH(K839,'Results 2016$'!$B$2:$AT$2,0))</f>
        <v>1.0396986743135412</v>
      </c>
    </row>
    <row r="840" spans="1:13" x14ac:dyDescent="0.25">
      <c r="A840" s="13" t="s">
        <v>2856</v>
      </c>
      <c r="B840" t="str">
        <f>VLOOKUP($A840,'UES Measure List Oct 2026'!$A$3:$AR$2210,B$1,FALSE)</f>
        <v>Heating Zone 3</v>
      </c>
      <c r="C840" t="str">
        <f>VLOOKUP($A840,'UES Measure List Oct 2026'!$A$3:$AR$2210,C$1,FALSE)</f>
        <v>All Cooling Zones</v>
      </c>
      <c r="D840" t="str">
        <f>VLOOKUP($A840,'UES Measure List Oct 2026'!$A$3:$AR$2210,D$1,FALSE)</f>
        <v>Residential</v>
      </c>
      <c r="E840" t="str">
        <f>VLOOKUP($A840,'UES Measure List Oct 2026'!$A$3:$AR$2210,E$1,FALSE)</f>
        <v>HVAC</v>
      </c>
      <c r="F840" t="str">
        <f>VLOOKUP($A840,'UES Measure List Oct 2026'!$A$3:$AR$2210,F$1,FALSE)</f>
        <v>Envelope</v>
      </c>
      <c r="G840" t="str">
        <f>VLOOKUP($A840,'UES Measure List Oct 2026'!$A$3:$AR$2210,G$1,FALSE)</f>
        <v>Insulation</v>
      </c>
      <c r="H840">
        <f>VLOOKUP($A840,'UES Measure List Oct 2026'!$A$3:$AR$2210,H$1,FALSE)</f>
        <v>0.76503635238634615</v>
      </c>
      <c r="I840">
        <f>VLOOKUP($A840,'UES Measure List Oct 2026'!$A$3:$AR$2210,I$1,FALSE)</f>
        <v>0.85501293999948635</v>
      </c>
      <c r="J840">
        <f>VLOOKUP($A840,'UES Measure List Oct 2026'!$A$3:$AR$2210,J$1,FALSE)</f>
        <v>0.5</v>
      </c>
      <c r="K840">
        <f>VLOOKUP($A840,'UES Measure List Oct 2026'!$A$3:$AR$2210,K$1,FALSE)</f>
        <v>30</v>
      </c>
      <c r="L840" t="s">
        <v>5003</v>
      </c>
      <c r="M840">
        <f>INDEX('Results 2016$'!$B$3:$AT$352,MATCH(L840,'Results 2016$'!$A$3:$A$352,0),MATCH(K840,'Results 2016$'!$B$2:$AT$2,0))</f>
        <v>1.0396986743135412</v>
      </c>
    </row>
    <row r="841" spans="1:13" x14ac:dyDescent="0.25">
      <c r="A841" s="13" t="s">
        <v>2857</v>
      </c>
      <c r="B841" t="str">
        <f>VLOOKUP($A841,'UES Measure List Oct 2026'!$A$3:$AR$2210,B$1,FALSE)</f>
        <v>Heating Zone 3</v>
      </c>
      <c r="C841" t="str">
        <f>VLOOKUP($A841,'UES Measure List Oct 2026'!$A$3:$AR$2210,C$1,FALSE)</f>
        <v>All Cooling Zones</v>
      </c>
      <c r="D841" t="str">
        <f>VLOOKUP($A841,'UES Measure List Oct 2026'!$A$3:$AR$2210,D$1,FALSE)</f>
        <v>Residential</v>
      </c>
      <c r="E841" t="str">
        <f>VLOOKUP($A841,'UES Measure List Oct 2026'!$A$3:$AR$2210,E$1,FALSE)</f>
        <v>HVAC</v>
      </c>
      <c r="F841" t="str">
        <f>VLOOKUP($A841,'UES Measure List Oct 2026'!$A$3:$AR$2210,F$1,FALSE)</f>
        <v>Envelope</v>
      </c>
      <c r="G841" t="str">
        <f>VLOOKUP($A841,'UES Measure List Oct 2026'!$A$3:$AR$2210,G$1,FALSE)</f>
        <v>Insulation</v>
      </c>
      <c r="H841">
        <f>VLOOKUP($A841,'UES Measure List Oct 2026'!$A$3:$AR$2210,H$1,FALSE)</f>
        <v>3.92</v>
      </c>
      <c r="I841">
        <f>VLOOKUP($A841,'UES Measure List Oct 2026'!$A$3:$AR$2210,I$1,FALSE)</f>
        <v>4.22</v>
      </c>
      <c r="J841">
        <f>VLOOKUP($A841,'UES Measure List Oct 2026'!$A$3:$AR$2210,J$1,FALSE)</f>
        <v>1.18</v>
      </c>
      <c r="K841">
        <f>VLOOKUP($A841,'UES Measure List Oct 2026'!$A$3:$AR$2210,K$1,FALSE)</f>
        <v>30</v>
      </c>
      <c r="L841" t="s">
        <v>5003</v>
      </c>
      <c r="M841">
        <f>INDEX('Results 2016$'!$B$3:$AT$352,MATCH(L841,'Results 2016$'!$A$3:$A$352,0),MATCH(K841,'Results 2016$'!$B$2:$AT$2,0))</f>
        <v>1.0396986743135412</v>
      </c>
    </row>
    <row r="842" spans="1:13" x14ac:dyDescent="0.25">
      <c r="A842" s="13" t="s">
        <v>2858</v>
      </c>
      <c r="B842" t="str">
        <f>VLOOKUP($A842,'UES Measure List Oct 2026'!$A$3:$AR$2210,B$1,FALSE)</f>
        <v>Heating Zone 3</v>
      </c>
      <c r="C842" t="str">
        <f>VLOOKUP($A842,'UES Measure List Oct 2026'!$A$3:$AR$2210,C$1,FALSE)</f>
        <v>All Cooling Zones</v>
      </c>
      <c r="D842" t="str">
        <f>VLOOKUP($A842,'UES Measure List Oct 2026'!$A$3:$AR$2210,D$1,FALSE)</f>
        <v>Residential</v>
      </c>
      <c r="E842" t="str">
        <f>VLOOKUP($A842,'UES Measure List Oct 2026'!$A$3:$AR$2210,E$1,FALSE)</f>
        <v>HVAC</v>
      </c>
      <c r="F842" t="str">
        <f>VLOOKUP($A842,'UES Measure List Oct 2026'!$A$3:$AR$2210,F$1,FALSE)</f>
        <v>Envelope</v>
      </c>
      <c r="G842" t="str">
        <f>VLOOKUP($A842,'UES Measure List Oct 2026'!$A$3:$AR$2210,G$1,FALSE)</f>
        <v>Insulation</v>
      </c>
      <c r="H842">
        <f>VLOOKUP($A842,'UES Measure List Oct 2026'!$A$3:$AR$2210,H$1,FALSE)</f>
        <v>1.0775545285795194</v>
      </c>
      <c r="I842">
        <f>VLOOKUP($A842,'UES Measure List Oct 2026'!$A$3:$AR$2210,I$1,FALSE)</f>
        <v>1.204286649407823</v>
      </c>
      <c r="J842">
        <f>VLOOKUP($A842,'UES Measure List Oct 2026'!$A$3:$AR$2210,J$1,FALSE)</f>
        <v>1.26</v>
      </c>
      <c r="K842">
        <f>VLOOKUP($A842,'UES Measure List Oct 2026'!$A$3:$AR$2210,K$1,FALSE)</f>
        <v>30</v>
      </c>
      <c r="L842" t="s">
        <v>5003</v>
      </c>
      <c r="M842">
        <f>INDEX('Results 2016$'!$B$3:$AT$352,MATCH(L842,'Results 2016$'!$A$3:$A$352,0),MATCH(K842,'Results 2016$'!$B$2:$AT$2,0))</f>
        <v>1.0396986743135412</v>
      </c>
    </row>
    <row r="843" spans="1:13" x14ac:dyDescent="0.25">
      <c r="A843" s="13" t="s">
        <v>2859</v>
      </c>
      <c r="B843" t="str">
        <f>VLOOKUP($A843,'UES Measure List Oct 2026'!$A$3:$AR$2210,B$1,FALSE)</f>
        <v>Heating Zone 1</v>
      </c>
      <c r="C843" t="str">
        <f>VLOOKUP($A843,'UES Measure List Oct 2026'!$A$3:$AR$2210,C$1,FALSE)</f>
        <v>All Cooling Zones</v>
      </c>
      <c r="D843" t="str">
        <f>VLOOKUP($A843,'UES Measure List Oct 2026'!$A$3:$AR$2210,D$1,FALSE)</f>
        <v>Residential</v>
      </c>
      <c r="E843" t="str">
        <f>VLOOKUP($A843,'UES Measure List Oct 2026'!$A$3:$AR$2210,E$1,FALSE)</f>
        <v>HVAC</v>
      </c>
      <c r="F843" t="str">
        <f>VLOOKUP($A843,'UES Measure List Oct 2026'!$A$3:$AR$2210,F$1,FALSE)</f>
        <v>Envelope</v>
      </c>
      <c r="G843" t="str">
        <f>VLOOKUP($A843,'UES Measure List Oct 2026'!$A$3:$AR$2210,G$1,FALSE)</f>
        <v>Windows</v>
      </c>
      <c r="H843">
        <f>VLOOKUP($A843,'UES Measure List Oct 2026'!$A$3:$AR$2210,H$1,FALSE)</f>
        <v>18.156874999999999</v>
      </c>
      <c r="I843">
        <f>VLOOKUP($A843,'UES Measure List Oct 2026'!$A$3:$AR$2210,I$1,FALSE)</f>
        <v>20.292320785187098</v>
      </c>
      <c r="J843">
        <f>VLOOKUP($A843,'UES Measure List Oct 2026'!$A$3:$AR$2210,J$1,FALSE)</f>
        <v>23.3</v>
      </c>
      <c r="K843">
        <f>VLOOKUP($A843,'UES Measure List Oct 2026'!$A$3:$AR$2210,K$1,FALSE)</f>
        <v>20</v>
      </c>
      <c r="L843" t="s">
        <v>5001</v>
      </c>
      <c r="M843">
        <f>INDEX('Results 2016$'!$B$3:$AT$352,MATCH(L843,'Results 2016$'!$A$3:$A$352,0),MATCH(K843,'Results 2016$'!$B$2:$AT$2,0))</f>
        <v>0.83810632178893563</v>
      </c>
    </row>
    <row r="844" spans="1:13" x14ac:dyDescent="0.25">
      <c r="A844" s="13" t="s">
        <v>2861</v>
      </c>
      <c r="B844" t="str">
        <f>VLOOKUP($A844,'UES Measure List Oct 2026'!$A$3:$AR$2210,B$1,FALSE)</f>
        <v>Heating Zone 2</v>
      </c>
      <c r="C844" t="str">
        <f>VLOOKUP($A844,'UES Measure List Oct 2026'!$A$3:$AR$2210,C$1,FALSE)</f>
        <v>All Cooling Zones</v>
      </c>
      <c r="D844" t="str">
        <f>VLOOKUP($A844,'UES Measure List Oct 2026'!$A$3:$AR$2210,D$1,FALSE)</f>
        <v>Residential</v>
      </c>
      <c r="E844" t="str">
        <f>VLOOKUP($A844,'UES Measure List Oct 2026'!$A$3:$AR$2210,E$1,FALSE)</f>
        <v>HVAC</v>
      </c>
      <c r="F844" t="str">
        <f>VLOOKUP($A844,'UES Measure List Oct 2026'!$A$3:$AR$2210,F$1,FALSE)</f>
        <v>Envelope</v>
      </c>
      <c r="G844" t="str">
        <f>VLOOKUP($A844,'UES Measure List Oct 2026'!$A$3:$AR$2210,G$1,FALSE)</f>
        <v>Windows</v>
      </c>
      <c r="H844">
        <f>VLOOKUP($A844,'UES Measure List Oct 2026'!$A$3:$AR$2210,H$1,FALSE)</f>
        <v>24.09</v>
      </c>
      <c r="I844">
        <f>VLOOKUP($A844,'UES Measure List Oct 2026'!$A$3:$AR$2210,I$1,FALSE)</f>
        <v>26.923245752099806</v>
      </c>
      <c r="J844">
        <f>VLOOKUP($A844,'UES Measure List Oct 2026'!$A$3:$AR$2210,J$1,FALSE)</f>
        <v>23.3</v>
      </c>
      <c r="K844">
        <f>VLOOKUP($A844,'UES Measure List Oct 2026'!$A$3:$AR$2210,K$1,FALSE)</f>
        <v>20</v>
      </c>
      <c r="L844" t="s">
        <v>5002</v>
      </c>
      <c r="M844">
        <f>INDEX('Results 2016$'!$B$3:$AT$352,MATCH(L844,'Results 2016$'!$A$3:$A$352,0),MATCH(K844,'Results 2016$'!$B$2:$AT$2,0))</f>
        <v>0.87203689934553297</v>
      </c>
    </row>
    <row r="845" spans="1:13" x14ac:dyDescent="0.25">
      <c r="A845" s="13" t="s">
        <v>2862</v>
      </c>
      <c r="B845" t="str">
        <f>VLOOKUP($A845,'UES Measure List Oct 2026'!$A$3:$AR$2210,B$1,FALSE)</f>
        <v>Heating Zone 3</v>
      </c>
      <c r="C845" t="str">
        <f>VLOOKUP($A845,'UES Measure List Oct 2026'!$A$3:$AR$2210,C$1,FALSE)</f>
        <v>All Cooling Zones</v>
      </c>
      <c r="D845" t="str">
        <f>VLOOKUP($A845,'UES Measure List Oct 2026'!$A$3:$AR$2210,D$1,FALSE)</f>
        <v>Residential</v>
      </c>
      <c r="E845" t="str">
        <f>VLOOKUP($A845,'UES Measure List Oct 2026'!$A$3:$AR$2210,E$1,FALSE)</f>
        <v>HVAC</v>
      </c>
      <c r="F845" t="str">
        <f>VLOOKUP($A845,'UES Measure List Oct 2026'!$A$3:$AR$2210,F$1,FALSE)</f>
        <v>Envelope</v>
      </c>
      <c r="G845" t="str">
        <f>VLOOKUP($A845,'UES Measure List Oct 2026'!$A$3:$AR$2210,G$1,FALSE)</f>
        <v>Windows</v>
      </c>
      <c r="H845">
        <f>VLOOKUP($A845,'UES Measure List Oct 2026'!$A$3:$AR$2210,H$1,FALSE)</f>
        <v>28.886250000000004</v>
      </c>
      <c r="I845">
        <f>VLOOKUP($A845,'UES Measure List Oct 2026'!$A$3:$AR$2210,I$1,FALSE)</f>
        <v>32.283586866193161</v>
      </c>
      <c r="J845">
        <f>VLOOKUP($A845,'UES Measure List Oct 2026'!$A$3:$AR$2210,J$1,FALSE)</f>
        <v>23.3</v>
      </c>
      <c r="K845">
        <f>VLOOKUP($A845,'UES Measure List Oct 2026'!$A$3:$AR$2210,K$1,FALSE)</f>
        <v>20</v>
      </c>
      <c r="L845" t="s">
        <v>5003</v>
      </c>
      <c r="M845">
        <f>INDEX('Results 2016$'!$B$3:$AT$352,MATCH(L845,'Results 2016$'!$A$3:$A$352,0),MATCH(K845,'Results 2016$'!$B$2:$AT$2,0))</f>
        <v>0.87009661835896768</v>
      </c>
    </row>
    <row r="846" spans="1:13" x14ac:dyDescent="0.25">
      <c r="A846" s="13" t="s">
        <v>2863</v>
      </c>
      <c r="B846" t="str">
        <f>VLOOKUP($A846,'UES Measure List Oct 2026'!$A$3:$AR$2210,B$1,FALSE)</f>
        <v>All Heating Zones</v>
      </c>
      <c r="C846" t="str">
        <f>VLOOKUP($A846,'UES Measure List Oct 2026'!$A$3:$AR$2210,C$1,FALSE)</f>
        <v>All Cooling Zones</v>
      </c>
      <c r="D846" t="str">
        <f>VLOOKUP($A846,'UES Measure List Oct 2026'!$A$3:$AR$2210,D$1,FALSE)</f>
        <v>Residential</v>
      </c>
      <c r="E846" t="str">
        <f>VLOOKUP($A846,'UES Measure List Oct 2026'!$A$3:$AR$2210,E$1,FALSE)</f>
        <v>HVAC</v>
      </c>
      <c r="F846" t="str">
        <f>VLOOKUP($A846,'UES Measure List Oct 2026'!$A$3:$AR$2210,F$1,FALSE)</f>
        <v>Envelope</v>
      </c>
      <c r="G846" t="str">
        <f>VLOOKUP($A846,'UES Measure List Oct 2026'!$A$3:$AR$2210,G$1,FALSE)</f>
        <v>Door Sweeps</v>
      </c>
      <c r="H846">
        <f>VLOOKUP($A846,'UES Measure List Oct 2026'!$A$3:$AR$2210,H$1,FALSE)</f>
        <v>25.575475091343186</v>
      </c>
      <c r="I846">
        <f>VLOOKUP($A846,'UES Measure List Oct 2026'!$A$3:$AR$2210,I$1,FALSE)</f>
        <v>28.583428854750515</v>
      </c>
      <c r="J846">
        <f>VLOOKUP($A846,'UES Measure List Oct 2026'!$A$3:$AR$2210,J$1,FALSE)</f>
        <v>16.738486450182702</v>
      </c>
      <c r="K846">
        <f>VLOOKUP($A846,'UES Measure List Oct 2026'!$A$3:$AR$2210,K$1,FALSE)</f>
        <v>5</v>
      </c>
      <c r="L846" t="s">
        <v>5001</v>
      </c>
      <c r="M846">
        <f>INDEX('Results 2016$'!$B$3:$AT$352,MATCH(L846,'Results 2016$'!$A$3:$A$352,0),MATCH(K846,'Results 2016$'!$B$2:$AT$2,0))</f>
        <v>0.31569698530244966</v>
      </c>
    </row>
    <row r="847" spans="1:13" x14ac:dyDescent="0.25">
      <c r="A847" s="13" t="s">
        <v>2865</v>
      </c>
      <c r="B847" t="str">
        <f>VLOOKUP($A847,'UES Measure List Oct 2026'!$A$3:$AR$2210,B$1,FALSE)</f>
        <v>Heating Zone 3</v>
      </c>
      <c r="C847" t="str">
        <f>VLOOKUP($A847,'UES Measure List Oct 2026'!$A$3:$AR$2210,C$1,FALSE)</f>
        <v>All Cooling Zones</v>
      </c>
      <c r="D847" t="str">
        <f>VLOOKUP($A847,'UES Measure List Oct 2026'!$A$3:$AR$2210,D$1,FALSE)</f>
        <v>Residential</v>
      </c>
      <c r="E847" t="str">
        <f>VLOOKUP($A847,'UES Measure List Oct 2026'!$A$3:$AR$2210,E$1,FALSE)</f>
        <v>HVAC</v>
      </c>
      <c r="F847" t="str">
        <f>VLOOKUP($A847,'UES Measure List Oct 2026'!$A$3:$AR$2210,F$1,FALSE)</f>
        <v>Envelope</v>
      </c>
      <c r="G847" t="str">
        <f>VLOOKUP($A847,'UES Measure List Oct 2026'!$A$3:$AR$2210,G$1,FALSE)</f>
        <v>Insulation</v>
      </c>
      <c r="H847">
        <f>VLOOKUP($A847,'UES Measure List Oct 2026'!$A$3:$AR$2210,H$1,FALSE)</f>
        <v>0.61</v>
      </c>
      <c r="I847">
        <f>VLOOKUP($A847,'UES Measure List Oct 2026'!$A$3:$AR$2210,I$1,FALSE)</f>
        <v>0.66</v>
      </c>
      <c r="J847">
        <f>VLOOKUP($A847,'UES Measure List Oct 2026'!$A$3:$AR$2210,J$1,FALSE)</f>
        <v>1.19</v>
      </c>
      <c r="K847">
        <f>VLOOKUP($A847,'UES Measure List Oct 2026'!$A$3:$AR$2210,K$1,FALSE)</f>
        <v>45</v>
      </c>
      <c r="L847" t="s">
        <v>5001</v>
      </c>
      <c r="M847">
        <f>INDEX('Results 2016$'!$B$3:$AT$352,MATCH(L847,'Results 2016$'!$A$3:$A$352,0),MATCH(K847,'Results 2016$'!$B$2:$AT$2,0))</f>
        <v>1.1502863736732485</v>
      </c>
    </row>
    <row r="848" spans="1:13" x14ac:dyDescent="0.25">
      <c r="A848" s="14" t="s">
        <v>2866</v>
      </c>
      <c r="B848" t="str">
        <f>VLOOKUP($A848,'UES Measure List Oct 2026'!$A$3:$AR$2210,B$1,FALSE)</f>
        <v>Heating Zone 1</v>
      </c>
      <c r="C848" t="str">
        <f>VLOOKUP($A848,'UES Measure List Oct 2026'!$A$3:$AR$2210,C$1,FALSE)</f>
        <v>All Cooling Zones</v>
      </c>
      <c r="D848" t="str">
        <f>VLOOKUP($A848,'UES Measure List Oct 2026'!$A$3:$AR$2210,D$1,FALSE)</f>
        <v>Residential</v>
      </c>
      <c r="E848" t="str">
        <f>VLOOKUP($A848,'UES Measure List Oct 2026'!$A$3:$AR$2210,E$1,FALSE)</f>
        <v>HVAC</v>
      </c>
      <c r="F848" t="str">
        <f>VLOOKUP($A848,'UES Measure List Oct 2026'!$A$3:$AR$2210,F$1,FALSE)</f>
        <v>HVAC System</v>
      </c>
      <c r="G848" t="str">
        <f>VLOOKUP($A848,'UES Measure List Oct 2026'!$A$3:$AR$2210,G$1,FALSE)</f>
        <v>Thermostats</v>
      </c>
      <c r="H848">
        <f>VLOOKUP($A848,'UES Measure List Oct 2026'!$A$3:$AR$2210,H$1,FALSE)</f>
        <v>72.12</v>
      </c>
      <c r="I848">
        <f>VLOOKUP($A848,'UES Measure List Oct 2026'!$A$3:$AR$2210,I$1,FALSE)</f>
        <v>80.430000000000007</v>
      </c>
      <c r="J848">
        <f>VLOOKUP($A848,'UES Measure List Oct 2026'!$A$3:$AR$2210,J$1,FALSE)</f>
        <v>46.39</v>
      </c>
      <c r="K848">
        <f>VLOOKUP($A848,'UES Measure List Oct 2026'!$A$3:$AR$2210,K$1,FALSE)</f>
        <v>15</v>
      </c>
      <c r="L848" t="s">
        <v>35</v>
      </c>
      <c r="M848">
        <f>INDEX('Results 2016$'!$B$3:$AT$352,MATCH(L848,'Results 2016$'!$A$3:$A$352,0),MATCH(K848,'Results 2016$'!$B$2:$AT$2,0))</f>
        <v>0.73008569246848576</v>
      </c>
    </row>
    <row r="849" spans="1:13" x14ac:dyDescent="0.25">
      <c r="A849" s="14" t="s">
        <v>2868</v>
      </c>
      <c r="B849" t="str">
        <f>VLOOKUP($A849,'UES Measure List Oct 2026'!$A$3:$AR$2210,B$1,FALSE)</f>
        <v>Heating Zone 2</v>
      </c>
      <c r="C849" t="str">
        <f>VLOOKUP($A849,'UES Measure List Oct 2026'!$A$3:$AR$2210,C$1,FALSE)</f>
        <v>All Cooling Zones</v>
      </c>
      <c r="D849" t="str">
        <f>VLOOKUP($A849,'UES Measure List Oct 2026'!$A$3:$AR$2210,D$1,FALSE)</f>
        <v>Residential</v>
      </c>
      <c r="E849" t="str">
        <f>VLOOKUP($A849,'UES Measure List Oct 2026'!$A$3:$AR$2210,E$1,FALSE)</f>
        <v>HVAC</v>
      </c>
      <c r="F849" t="str">
        <f>VLOOKUP($A849,'UES Measure List Oct 2026'!$A$3:$AR$2210,F$1,FALSE)</f>
        <v>HVAC System</v>
      </c>
      <c r="G849" t="str">
        <f>VLOOKUP($A849,'UES Measure List Oct 2026'!$A$3:$AR$2210,G$1,FALSE)</f>
        <v>Thermostats</v>
      </c>
      <c r="H849">
        <f>VLOOKUP($A849,'UES Measure List Oct 2026'!$A$3:$AR$2210,H$1,FALSE)</f>
        <v>81.05</v>
      </c>
      <c r="I849">
        <f>VLOOKUP($A849,'UES Measure List Oct 2026'!$A$3:$AR$2210,I$1,FALSE)</f>
        <v>90.4</v>
      </c>
      <c r="J849">
        <f>VLOOKUP($A849,'UES Measure List Oct 2026'!$A$3:$AR$2210,J$1,FALSE)</f>
        <v>46.39</v>
      </c>
      <c r="K849">
        <f>VLOOKUP($A849,'UES Measure List Oct 2026'!$A$3:$AR$2210,K$1,FALSE)</f>
        <v>15</v>
      </c>
      <c r="L849" t="s">
        <v>35</v>
      </c>
      <c r="M849">
        <f>INDEX('Results 2016$'!$B$3:$AT$352,MATCH(L849,'Results 2016$'!$A$3:$A$352,0),MATCH(K849,'Results 2016$'!$B$2:$AT$2,0))</f>
        <v>0.73008569246848576</v>
      </c>
    </row>
    <row r="850" spans="1:13" x14ac:dyDescent="0.25">
      <c r="A850" s="14" t="s">
        <v>2869</v>
      </c>
      <c r="B850" t="str">
        <f>VLOOKUP($A850,'UES Measure List Oct 2026'!$A$3:$AR$2210,B$1,FALSE)</f>
        <v>Heating Zone 3</v>
      </c>
      <c r="C850" t="str">
        <f>VLOOKUP($A850,'UES Measure List Oct 2026'!$A$3:$AR$2210,C$1,FALSE)</f>
        <v>All Cooling Zones</v>
      </c>
      <c r="D850" t="str">
        <f>VLOOKUP($A850,'UES Measure List Oct 2026'!$A$3:$AR$2210,D$1,FALSE)</f>
        <v>Residential</v>
      </c>
      <c r="E850" t="str">
        <f>VLOOKUP($A850,'UES Measure List Oct 2026'!$A$3:$AR$2210,E$1,FALSE)</f>
        <v>HVAC</v>
      </c>
      <c r="F850" t="str">
        <f>VLOOKUP($A850,'UES Measure List Oct 2026'!$A$3:$AR$2210,F$1,FALSE)</f>
        <v>HVAC System</v>
      </c>
      <c r="G850" t="str">
        <f>VLOOKUP($A850,'UES Measure List Oct 2026'!$A$3:$AR$2210,G$1,FALSE)</f>
        <v>Thermostats</v>
      </c>
      <c r="H850">
        <f>VLOOKUP($A850,'UES Measure List Oct 2026'!$A$3:$AR$2210,H$1,FALSE)</f>
        <v>109.94</v>
      </c>
      <c r="I850">
        <f>VLOOKUP($A850,'UES Measure List Oct 2026'!$A$3:$AR$2210,I$1,FALSE)</f>
        <v>122.61</v>
      </c>
      <c r="J850">
        <f>VLOOKUP($A850,'UES Measure List Oct 2026'!$A$3:$AR$2210,J$1,FALSE)</f>
        <v>60.4</v>
      </c>
      <c r="K850">
        <f>VLOOKUP($A850,'UES Measure List Oct 2026'!$A$3:$AR$2210,K$1,FALSE)</f>
        <v>15</v>
      </c>
      <c r="L850" t="s">
        <v>35</v>
      </c>
      <c r="M850">
        <f>INDEX('Results 2016$'!$B$3:$AT$352,MATCH(L850,'Results 2016$'!$A$3:$A$352,0),MATCH(K850,'Results 2016$'!$B$2:$AT$2,0))</f>
        <v>0.73008569246848576</v>
      </c>
    </row>
    <row r="851" spans="1:13" x14ac:dyDescent="0.25">
      <c r="A851" s="13" t="s">
        <v>2870</v>
      </c>
      <c r="B851" t="str">
        <f>VLOOKUP($A851,'UES Measure List Oct 2026'!$A$3:$AR$2210,B$1,FALSE)</f>
        <v>Heating Zone 2</v>
      </c>
      <c r="C851" t="str">
        <f>VLOOKUP($A851,'UES Measure List Oct 2026'!$A$3:$AR$2210,C$1,FALSE)</f>
        <v>Cooling Zone 1</v>
      </c>
      <c r="D851" t="str">
        <f>VLOOKUP($A851,'UES Measure List Oct 2026'!$A$3:$AR$2210,D$1,FALSE)</f>
        <v>Residential</v>
      </c>
      <c r="E851" t="str">
        <f>VLOOKUP($A851,'UES Measure List Oct 2026'!$A$3:$AR$2210,E$1,FALSE)</f>
        <v>HVAC</v>
      </c>
      <c r="F851" t="str">
        <f>VLOOKUP($A851,'UES Measure List Oct 2026'!$A$3:$AR$2210,F$1,FALSE)</f>
        <v>HVAC System</v>
      </c>
      <c r="G851" t="str">
        <f>VLOOKUP($A851,'UES Measure List Oct 2026'!$A$3:$AR$2210,G$1,FALSE)</f>
        <v>Ground-Source Heat Pumps</v>
      </c>
      <c r="H851">
        <f>VLOOKUP($A851,'UES Measure List Oct 2026'!$A$3:$AR$2210,H$1,FALSE)</f>
        <v>1212</v>
      </c>
      <c r="I851">
        <f>VLOOKUP($A851,'UES Measure List Oct 2026'!$A$3:$AR$2210,I$1,FALSE)</f>
        <v>1351.1290870181795</v>
      </c>
      <c r="J851">
        <f>VLOOKUP($A851,'UES Measure List Oct 2026'!$A$3:$AR$2210,J$1,FALSE)</f>
        <v>9764.67</v>
      </c>
      <c r="K851">
        <f>VLOOKUP($A851,'UES Measure List Oct 2026'!$A$3:$AR$2210,K$1,FALSE)</f>
        <v>20</v>
      </c>
      <c r="L851" t="s">
        <v>47</v>
      </c>
      <c r="M851">
        <f>INDEX('Results 2016$'!$B$3:$AT$352,MATCH(L851,'Results 2016$'!$A$3:$A$352,0),MATCH(K851,'Results 2016$'!$B$2:$AT$2,0))</f>
        <v>0.90105368807260355</v>
      </c>
    </row>
    <row r="852" spans="1:13" x14ac:dyDescent="0.25">
      <c r="A852" s="13" t="s">
        <v>2878</v>
      </c>
      <c r="B852" t="str">
        <f>VLOOKUP($A852,'UES Measure List Oct 2026'!$A$3:$AR$2210,B$1,FALSE)</f>
        <v>Heating Zone 2</v>
      </c>
      <c r="C852" t="str">
        <f>VLOOKUP($A852,'UES Measure List Oct 2026'!$A$3:$AR$2210,C$1,FALSE)</f>
        <v>Cooling Zone 2</v>
      </c>
      <c r="D852" t="str">
        <f>VLOOKUP($A852,'UES Measure List Oct 2026'!$A$3:$AR$2210,D$1,FALSE)</f>
        <v>Residential</v>
      </c>
      <c r="E852" t="str">
        <f>VLOOKUP($A852,'UES Measure List Oct 2026'!$A$3:$AR$2210,E$1,FALSE)</f>
        <v>HVAC</v>
      </c>
      <c r="F852" t="str">
        <f>VLOOKUP($A852,'UES Measure List Oct 2026'!$A$3:$AR$2210,F$1,FALSE)</f>
        <v>HVAC System</v>
      </c>
      <c r="G852" t="str">
        <f>VLOOKUP($A852,'UES Measure List Oct 2026'!$A$3:$AR$2210,G$1,FALSE)</f>
        <v>Ground-Source Heat Pumps</v>
      </c>
      <c r="H852">
        <f>VLOOKUP($A852,'UES Measure List Oct 2026'!$A$3:$AR$2210,H$1,FALSE)</f>
        <v>1263</v>
      </c>
      <c r="I852">
        <f>VLOOKUP($A852,'UES Measure List Oct 2026'!$A$3:$AR$2210,I$1,FALSE)</f>
        <v>1407.8990447103224</v>
      </c>
      <c r="J852">
        <f>VLOOKUP($A852,'UES Measure List Oct 2026'!$A$3:$AR$2210,J$1,FALSE)</f>
        <v>9764.67</v>
      </c>
      <c r="K852">
        <f>VLOOKUP($A852,'UES Measure List Oct 2026'!$A$3:$AR$2210,K$1,FALSE)</f>
        <v>20</v>
      </c>
      <c r="L852" t="s">
        <v>47</v>
      </c>
      <c r="M852">
        <f>INDEX('Results 2016$'!$B$3:$AT$352,MATCH(L852,'Results 2016$'!$A$3:$A$352,0),MATCH(K852,'Results 2016$'!$B$2:$AT$2,0))</f>
        <v>0.90105368807260355</v>
      </c>
    </row>
    <row r="853" spans="1:13" x14ac:dyDescent="0.25">
      <c r="A853" s="14" t="s">
        <v>2880</v>
      </c>
      <c r="B853" t="str">
        <f>VLOOKUP($A853,'UES Measure List Oct 2026'!$A$3:$AR$2210,B$1,FALSE)</f>
        <v>Heating Zone 2</v>
      </c>
      <c r="C853" t="str">
        <f>VLOOKUP($A853,'UES Measure List Oct 2026'!$A$3:$AR$2210,C$1,FALSE)</f>
        <v>Cooling Zone 3</v>
      </c>
      <c r="D853" t="str">
        <f>VLOOKUP($A853,'UES Measure List Oct 2026'!$A$3:$AR$2210,D$1,FALSE)</f>
        <v>Residential</v>
      </c>
      <c r="E853" t="str">
        <f>VLOOKUP($A853,'UES Measure List Oct 2026'!$A$3:$AR$2210,E$1,FALSE)</f>
        <v>HVAC</v>
      </c>
      <c r="F853" t="str">
        <f>VLOOKUP($A853,'UES Measure List Oct 2026'!$A$3:$AR$2210,F$1,FALSE)</f>
        <v>HVAC System</v>
      </c>
      <c r="G853" t="str">
        <f>VLOOKUP($A853,'UES Measure List Oct 2026'!$A$3:$AR$2210,G$1,FALSE)</f>
        <v>Ground-Source Heat Pumps</v>
      </c>
      <c r="H853">
        <f>VLOOKUP($A853,'UES Measure List Oct 2026'!$A$3:$AR$2210,H$1,FALSE)</f>
        <v>1357</v>
      </c>
      <c r="I853">
        <f>VLOOKUP($A853,'UES Measure List Oct 2026'!$A$3:$AR$2210,I$1,FALSE)</f>
        <v>1512.533868691919</v>
      </c>
      <c r="J853">
        <f>VLOOKUP($A853,'UES Measure List Oct 2026'!$A$3:$AR$2210,J$1,FALSE)</f>
        <v>9764.67</v>
      </c>
      <c r="K853">
        <f>VLOOKUP($A853,'UES Measure List Oct 2026'!$A$3:$AR$2210,K$1,FALSE)</f>
        <v>20</v>
      </c>
      <c r="L853" t="s">
        <v>47</v>
      </c>
      <c r="M853">
        <f>INDEX('Results 2016$'!$B$3:$AT$352,MATCH(L853,'Results 2016$'!$A$3:$A$352,0),MATCH(K853,'Results 2016$'!$B$2:$AT$2,0))</f>
        <v>0.90105368807260355</v>
      </c>
    </row>
    <row r="854" spans="1:13" x14ac:dyDescent="0.25">
      <c r="A854" s="14" t="s">
        <v>2882</v>
      </c>
      <c r="B854" t="str">
        <f>VLOOKUP($A854,'UES Measure List Oct 2026'!$A$3:$AR$2210,B$1,FALSE)</f>
        <v>Heating Zone 3</v>
      </c>
      <c r="C854" t="str">
        <f>VLOOKUP($A854,'UES Measure List Oct 2026'!$A$3:$AR$2210,C$1,FALSE)</f>
        <v>Cooling Zone 1</v>
      </c>
      <c r="D854" t="str">
        <f>VLOOKUP($A854,'UES Measure List Oct 2026'!$A$3:$AR$2210,D$1,FALSE)</f>
        <v>Residential</v>
      </c>
      <c r="E854" t="str">
        <f>VLOOKUP($A854,'UES Measure List Oct 2026'!$A$3:$AR$2210,E$1,FALSE)</f>
        <v>HVAC</v>
      </c>
      <c r="F854" t="str">
        <f>VLOOKUP($A854,'UES Measure List Oct 2026'!$A$3:$AR$2210,F$1,FALSE)</f>
        <v>HVAC System</v>
      </c>
      <c r="G854" t="str">
        <f>VLOOKUP($A854,'UES Measure List Oct 2026'!$A$3:$AR$2210,G$1,FALSE)</f>
        <v>Ground-Source Heat Pumps</v>
      </c>
      <c r="H854">
        <f>VLOOKUP($A854,'UES Measure List Oct 2026'!$A$3:$AR$2210,H$1,FALSE)</f>
        <v>2287</v>
      </c>
      <c r="I854">
        <f>VLOOKUP($A854,'UES Measure List Oct 2026'!$A$3:$AR$2210,I$1,FALSE)</f>
        <v>2549.5553596174782</v>
      </c>
      <c r="J854">
        <f>VLOOKUP($A854,'UES Measure List Oct 2026'!$A$3:$AR$2210,J$1,FALSE)</f>
        <v>8238</v>
      </c>
      <c r="K854">
        <f>VLOOKUP($A854,'UES Measure List Oct 2026'!$A$3:$AR$2210,K$1,FALSE)</f>
        <v>20</v>
      </c>
      <c r="L854" t="s">
        <v>47</v>
      </c>
      <c r="M854">
        <f>INDEX('Results 2016$'!$B$3:$AT$352,MATCH(L854,'Results 2016$'!$A$3:$A$352,0),MATCH(K854,'Results 2016$'!$B$2:$AT$2,0))</f>
        <v>0.90105368807260355</v>
      </c>
    </row>
    <row r="855" spans="1:13" x14ac:dyDescent="0.25">
      <c r="A855" s="13" t="s">
        <v>2883</v>
      </c>
      <c r="B855" t="str">
        <f>VLOOKUP($A855,'UES Measure List Oct 2026'!$A$3:$AR$2210,B$1,FALSE)</f>
        <v>Heating Zone 3</v>
      </c>
      <c r="C855" t="str">
        <f>VLOOKUP($A855,'UES Measure List Oct 2026'!$A$3:$AR$2210,C$1,FALSE)</f>
        <v>Cooling Zone 2</v>
      </c>
      <c r="D855" t="str">
        <f>VLOOKUP($A855,'UES Measure List Oct 2026'!$A$3:$AR$2210,D$1,FALSE)</f>
        <v>Residential</v>
      </c>
      <c r="E855" t="str">
        <f>VLOOKUP($A855,'UES Measure List Oct 2026'!$A$3:$AR$2210,E$1,FALSE)</f>
        <v>HVAC</v>
      </c>
      <c r="F855" t="str">
        <f>VLOOKUP($A855,'UES Measure List Oct 2026'!$A$3:$AR$2210,F$1,FALSE)</f>
        <v>HVAC System</v>
      </c>
      <c r="G855" t="str">
        <f>VLOOKUP($A855,'UES Measure List Oct 2026'!$A$3:$AR$2210,G$1,FALSE)</f>
        <v>Ground-Source Heat Pumps</v>
      </c>
      <c r="H855">
        <f>VLOOKUP($A855,'UES Measure List Oct 2026'!$A$3:$AR$2210,H$1,FALSE)</f>
        <v>2338</v>
      </c>
      <c r="I855">
        <f>VLOOKUP($A855,'UES Measure List Oct 2026'!$A$3:$AR$2210,I$1,FALSE)</f>
        <v>2606.3253173096209</v>
      </c>
      <c r="J855">
        <f>VLOOKUP($A855,'UES Measure List Oct 2026'!$A$3:$AR$2210,J$1,FALSE)</f>
        <v>8238</v>
      </c>
      <c r="K855">
        <f>VLOOKUP($A855,'UES Measure List Oct 2026'!$A$3:$AR$2210,K$1,FALSE)</f>
        <v>20</v>
      </c>
      <c r="L855" t="s">
        <v>47</v>
      </c>
      <c r="M855">
        <f>INDEX('Results 2016$'!$B$3:$AT$352,MATCH(L855,'Results 2016$'!$A$3:$A$352,0),MATCH(K855,'Results 2016$'!$B$2:$AT$2,0))</f>
        <v>0.90105368807260355</v>
      </c>
    </row>
    <row r="856" spans="1:13" x14ac:dyDescent="0.25">
      <c r="A856" s="13" t="s">
        <v>2884</v>
      </c>
      <c r="B856" t="str">
        <f>VLOOKUP($A856,'UES Measure List Oct 2026'!$A$3:$AR$2210,B$1,FALSE)</f>
        <v>Heating Zone 3</v>
      </c>
      <c r="C856" t="str">
        <f>VLOOKUP($A856,'UES Measure List Oct 2026'!$A$3:$AR$2210,C$1,FALSE)</f>
        <v>Cooling Zone 3</v>
      </c>
      <c r="D856" t="str">
        <f>VLOOKUP($A856,'UES Measure List Oct 2026'!$A$3:$AR$2210,D$1,FALSE)</f>
        <v>Residential</v>
      </c>
      <c r="E856" t="str">
        <f>VLOOKUP($A856,'UES Measure List Oct 2026'!$A$3:$AR$2210,E$1,FALSE)</f>
        <v>HVAC</v>
      </c>
      <c r="F856" t="str">
        <f>VLOOKUP($A856,'UES Measure List Oct 2026'!$A$3:$AR$2210,F$1,FALSE)</f>
        <v>HVAC System</v>
      </c>
      <c r="G856" t="str">
        <f>VLOOKUP($A856,'UES Measure List Oct 2026'!$A$3:$AR$2210,G$1,FALSE)</f>
        <v>Ground-Source Heat Pumps</v>
      </c>
      <c r="H856">
        <f>VLOOKUP($A856,'UES Measure List Oct 2026'!$A$3:$AR$2210,H$1,FALSE)</f>
        <v>2432</v>
      </c>
      <c r="I856">
        <f>VLOOKUP($A856,'UES Measure List Oct 2026'!$A$3:$AR$2210,I$1,FALSE)</f>
        <v>2710.9601412912175</v>
      </c>
      <c r="J856">
        <f>VLOOKUP($A856,'UES Measure List Oct 2026'!$A$3:$AR$2210,J$1,FALSE)</f>
        <v>8238</v>
      </c>
      <c r="K856">
        <f>VLOOKUP($A856,'UES Measure List Oct 2026'!$A$3:$AR$2210,K$1,FALSE)</f>
        <v>20</v>
      </c>
      <c r="L856" t="s">
        <v>47</v>
      </c>
      <c r="M856">
        <f>INDEX('Results 2016$'!$B$3:$AT$352,MATCH(L856,'Results 2016$'!$A$3:$A$352,0),MATCH(K856,'Results 2016$'!$B$2:$AT$2,0))</f>
        <v>0.90105368807260355</v>
      </c>
    </row>
    <row r="857" spans="1:13" x14ac:dyDescent="0.25">
      <c r="A857" s="14" t="s">
        <v>2885</v>
      </c>
      <c r="B857" t="str">
        <f>VLOOKUP($A857,'UES Measure List Oct 2026'!$A$3:$AR$2210,B$1,FALSE)</f>
        <v>Heating Zone 2</v>
      </c>
      <c r="C857" t="str">
        <f>VLOOKUP($A857,'UES Measure List Oct 2026'!$A$3:$AR$2210,C$1,FALSE)</f>
        <v>Cooling Zone 1</v>
      </c>
      <c r="D857" t="str">
        <f>VLOOKUP($A857,'UES Measure List Oct 2026'!$A$3:$AR$2210,D$1,FALSE)</f>
        <v>Residential</v>
      </c>
      <c r="E857" t="str">
        <f>VLOOKUP($A857,'UES Measure List Oct 2026'!$A$3:$AR$2210,E$1,FALSE)</f>
        <v>HVAC</v>
      </c>
      <c r="F857" t="str">
        <f>VLOOKUP($A857,'UES Measure List Oct 2026'!$A$3:$AR$2210,F$1,FALSE)</f>
        <v>HVAC System</v>
      </c>
      <c r="G857" t="str">
        <f>VLOOKUP($A857,'UES Measure List Oct 2026'!$A$3:$AR$2210,G$1,FALSE)</f>
        <v>Ground-Source Heat Pumps</v>
      </c>
      <c r="H857">
        <f>VLOOKUP($A857,'UES Measure List Oct 2026'!$A$3:$AR$2210,H$1,FALSE)</f>
        <v>3615</v>
      </c>
      <c r="I857">
        <f>VLOOKUP($A857,'UES Measure List Oct 2026'!$A$3:$AR$2210,I$1,FALSE)</f>
        <v>4030.0214683942727</v>
      </c>
      <c r="J857">
        <f>VLOOKUP($A857,'UES Measure List Oct 2026'!$A$3:$AR$2210,J$1,FALSE)</f>
        <v>13722.64</v>
      </c>
      <c r="K857">
        <f>VLOOKUP($A857,'UES Measure List Oct 2026'!$A$3:$AR$2210,K$1,FALSE)</f>
        <v>20</v>
      </c>
      <c r="L857" t="s">
        <v>47</v>
      </c>
      <c r="M857">
        <f>INDEX('Results 2016$'!$B$3:$AT$352,MATCH(L857,'Results 2016$'!$A$3:$A$352,0),MATCH(K857,'Results 2016$'!$B$2:$AT$2,0))</f>
        <v>0.90105368807260355</v>
      </c>
    </row>
    <row r="858" spans="1:13" x14ac:dyDescent="0.25">
      <c r="A858" s="13" t="s">
        <v>2888</v>
      </c>
      <c r="B858" t="str">
        <f>VLOOKUP($A858,'UES Measure List Oct 2026'!$A$3:$AR$2210,B$1,FALSE)</f>
        <v>Heating Zone 2</v>
      </c>
      <c r="C858" t="str">
        <f>VLOOKUP($A858,'UES Measure List Oct 2026'!$A$3:$AR$2210,C$1,FALSE)</f>
        <v>Cooling Zone 2</v>
      </c>
      <c r="D858" t="str">
        <f>VLOOKUP($A858,'UES Measure List Oct 2026'!$A$3:$AR$2210,D$1,FALSE)</f>
        <v>Residential</v>
      </c>
      <c r="E858" t="str">
        <f>VLOOKUP($A858,'UES Measure List Oct 2026'!$A$3:$AR$2210,E$1,FALSE)</f>
        <v>HVAC</v>
      </c>
      <c r="F858" t="str">
        <f>VLOOKUP($A858,'UES Measure List Oct 2026'!$A$3:$AR$2210,F$1,FALSE)</f>
        <v>HVAC System</v>
      </c>
      <c r="G858" t="str">
        <f>VLOOKUP($A858,'UES Measure List Oct 2026'!$A$3:$AR$2210,G$1,FALSE)</f>
        <v>Ground-Source Heat Pumps</v>
      </c>
      <c r="H858">
        <f>VLOOKUP($A858,'UES Measure List Oct 2026'!$A$3:$AR$2210,H$1,FALSE)</f>
        <v>3686</v>
      </c>
      <c r="I858">
        <f>VLOOKUP($A858,'UES Measure List Oct 2026'!$A$3:$AR$2210,I$1,FALSE)</f>
        <v>4109.0541545931383</v>
      </c>
      <c r="J858">
        <f>VLOOKUP($A858,'UES Measure List Oct 2026'!$A$3:$AR$2210,J$1,FALSE)</f>
        <v>13722.64</v>
      </c>
      <c r="K858">
        <f>VLOOKUP($A858,'UES Measure List Oct 2026'!$A$3:$AR$2210,K$1,FALSE)</f>
        <v>20</v>
      </c>
      <c r="L858" t="s">
        <v>47</v>
      </c>
      <c r="M858">
        <f>INDEX('Results 2016$'!$B$3:$AT$352,MATCH(L858,'Results 2016$'!$A$3:$A$352,0),MATCH(K858,'Results 2016$'!$B$2:$AT$2,0))</f>
        <v>0.90105368807260355</v>
      </c>
    </row>
    <row r="859" spans="1:13" x14ac:dyDescent="0.25">
      <c r="A859" s="14" t="s">
        <v>2889</v>
      </c>
      <c r="B859" t="str">
        <f>VLOOKUP($A859,'UES Measure List Oct 2026'!$A$3:$AR$2210,B$1,FALSE)</f>
        <v>Heating Zone 2</v>
      </c>
      <c r="C859" t="str">
        <f>VLOOKUP($A859,'UES Measure List Oct 2026'!$A$3:$AR$2210,C$1,FALSE)</f>
        <v>Cooling Zone 3</v>
      </c>
      <c r="D859" t="str">
        <f>VLOOKUP($A859,'UES Measure List Oct 2026'!$A$3:$AR$2210,D$1,FALSE)</f>
        <v>Residential</v>
      </c>
      <c r="E859" t="str">
        <f>VLOOKUP($A859,'UES Measure List Oct 2026'!$A$3:$AR$2210,E$1,FALSE)</f>
        <v>HVAC</v>
      </c>
      <c r="F859" t="str">
        <f>VLOOKUP($A859,'UES Measure List Oct 2026'!$A$3:$AR$2210,F$1,FALSE)</f>
        <v>HVAC System</v>
      </c>
      <c r="G859" t="str">
        <f>VLOOKUP($A859,'UES Measure List Oct 2026'!$A$3:$AR$2210,G$1,FALSE)</f>
        <v>Ground-Source Heat Pumps</v>
      </c>
      <c r="H859">
        <f>VLOOKUP($A859,'UES Measure List Oct 2026'!$A$3:$AR$2210,H$1,FALSE)</f>
        <v>3823</v>
      </c>
      <c r="I859">
        <f>VLOOKUP($A859,'UES Measure List Oct 2026'!$A$3:$AR$2210,I$1,FALSE)</f>
        <v>4261.5538448641882</v>
      </c>
      <c r="J859">
        <f>VLOOKUP($A859,'UES Measure List Oct 2026'!$A$3:$AR$2210,J$1,FALSE)</f>
        <v>13722.64</v>
      </c>
      <c r="K859">
        <f>VLOOKUP($A859,'UES Measure List Oct 2026'!$A$3:$AR$2210,K$1,FALSE)</f>
        <v>20</v>
      </c>
      <c r="L859" t="s">
        <v>47</v>
      </c>
      <c r="M859">
        <f>INDEX('Results 2016$'!$B$3:$AT$352,MATCH(L859,'Results 2016$'!$A$3:$A$352,0),MATCH(K859,'Results 2016$'!$B$2:$AT$2,0))</f>
        <v>0.90105368807260355</v>
      </c>
    </row>
    <row r="860" spans="1:13" x14ac:dyDescent="0.25">
      <c r="A860" s="13" t="s">
        <v>2890</v>
      </c>
      <c r="B860" t="str">
        <f>VLOOKUP($A860,'UES Measure List Oct 2026'!$A$3:$AR$2210,B$1,FALSE)</f>
        <v>Heating Zone 3</v>
      </c>
      <c r="C860" t="str">
        <f>VLOOKUP($A860,'UES Measure List Oct 2026'!$A$3:$AR$2210,C$1,FALSE)</f>
        <v>Cooling Zone 1</v>
      </c>
      <c r="D860" t="str">
        <f>VLOOKUP($A860,'UES Measure List Oct 2026'!$A$3:$AR$2210,D$1,FALSE)</f>
        <v>Residential</v>
      </c>
      <c r="E860" t="str">
        <f>VLOOKUP($A860,'UES Measure List Oct 2026'!$A$3:$AR$2210,E$1,FALSE)</f>
        <v>HVAC</v>
      </c>
      <c r="F860" t="str">
        <f>VLOOKUP($A860,'UES Measure List Oct 2026'!$A$3:$AR$2210,F$1,FALSE)</f>
        <v>HVAC System</v>
      </c>
      <c r="G860" t="str">
        <f>VLOOKUP($A860,'UES Measure List Oct 2026'!$A$3:$AR$2210,G$1,FALSE)</f>
        <v>Ground-Source Heat Pumps</v>
      </c>
      <c r="H860">
        <f>VLOOKUP($A860,'UES Measure List Oct 2026'!$A$3:$AR$2210,H$1,FALSE)</f>
        <v>4977</v>
      </c>
      <c r="I860">
        <f>VLOOKUP($A860,'UES Measure List Oct 2026'!$A$3:$AR$2210,I$1,FALSE)</f>
        <v>5548.3996853991512</v>
      </c>
      <c r="J860">
        <f>VLOOKUP($A860,'UES Measure List Oct 2026'!$A$3:$AR$2210,J$1,FALSE)</f>
        <v>19716</v>
      </c>
      <c r="K860">
        <f>VLOOKUP($A860,'UES Measure List Oct 2026'!$A$3:$AR$2210,K$1,FALSE)</f>
        <v>20</v>
      </c>
      <c r="L860" t="s">
        <v>47</v>
      </c>
      <c r="M860">
        <f>INDEX('Results 2016$'!$B$3:$AT$352,MATCH(L860,'Results 2016$'!$A$3:$A$352,0),MATCH(K860,'Results 2016$'!$B$2:$AT$2,0))</f>
        <v>0.90105368807260355</v>
      </c>
    </row>
    <row r="861" spans="1:13" x14ac:dyDescent="0.25">
      <c r="A861" s="14" t="s">
        <v>2891</v>
      </c>
      <c r="B861" t="str">
        <f>VLOOKUP($A861,'UES Measure List Oct 2026'!$A$3:$AR$2210,B$1,FALSE)</f>
        <v>Heating Zone 3</v>
      </c>
      <c r="C861" t="str">
        <f>VLOOKUP($A861,'UES Measure List Oct 2026'!$A$3:$AR$2210,C$1,FALSE)</f>
        <v>Cooling Zone 2</v>
      </c>
      <c r="D861" t="str">
        <f>VLOOKUP($A861,'UES Measure List Oct 2026'!$A$3:$AR$2210,D$1,FALSE)</f>
        <v>Residential</v>
      </c>
      <c r="E861" t="str">
        <f>VLOOKUP($A861,'UES Measure List Oct 2026'!$A$3:$AR$2210,E$1,FALSE)</f>
        <v>HVAC</v>
      </c>
      <c r="F861" t="str">
        <f>VLOOKUP($A861,'UES Measure List Oct 2026'!$A$3:$AR$2210,F$1,FALSE)</f>
        <v>HVAC System</v>
      </c>
      <c r="G861" t="str">
        <f>VLOOKUP($A861,'UES Measure List Oct 2026'!$A$3:$AR$2210,G$1,FALSE)</f>
        <v>Ground-Source Heat Pumps</v>
      </c>
      <c r="H861">
        <f>VLOOKUP($A861,'UES Measure List Oct 2026'!$A$3:$AR$2210,H$1,FALSE)</f>
        <v>5048</v>
      </c>
      <c r="I861">
        <f>VLOOKUP($A861,'UES Measure List Oct 2026'!$A$3:$AR$2210,I$1,FALSE)</f>
        <v>5627.4323715980163</v>
      </c>
      <c r="J861">
        <f>VLOOKUP($A861,'UES Measure List Oct 2026'!$A$3:$AR$2210,J$1,FALSE)</f>
        <v>19716</v>
      </c>
      <c r="K861">
        <f>VLOOKUP($A861,'UES Measure List Oct 2026'!$A$3:$AR$2210,K$1,FALSE)</f>
        <v>20</v>
      </c>
      <c r="L861" t="s">
        <v>47</v>
      </c>
      <c r="M861">
        <f>INDEX('Results 2016$'!$B$3:$AT$352,MATCH(L861,'Results 2016$'!$A$3:$A$352,0),MATCH(K861,'Results 2016$'!$B$2:$AT$2,0))</f>
        <v>0.90105368807260355</v>
      </c>
    </row>
    <row r="862" spans="1:13" x14ac:dyDescent="0.25">
      <c r="A862" s="13" t="s">
        <v>2892</v>
      </c>
      <c r="B862" t="str">
        <f>VLOOKUP($A862,'UES Measure List Oct 2026'!$A$3:$AR$2210,B$1,FALSE)</f>
        <v>Heating Zone 3</v>
      </c>
      <c r="C862" t="str">
        <f>VLOOKUP($A862,'UES Measure List Oct 2026'!$A$3:$AR$2210,C$1,FALSE)</f>
        <v>Cooling Zone 3</v>
      </c>
      <c r="D862" t="str">
        <f>VLOOKUP($A862,'UES Measure List Oct 2026'!$A$3:$AR$2210,D$1,FALSE)</f>
        <v>Residential</v>
      </c>
      <c r="E862" t="str">
        <f>VLOOKUP($A862,'UES Measure List Oct 2026'!$A$3:$AR$2210,E$1,FALSE)</f>
        <v>HVAC</v>
      </c>
      <c r="F862" t="str">
        <f>VLOOKUP($A862,'UES Measure List Oct 2026'!$A$3:$AR$2210,F$1,FALSE)</f>
        <v>HVAC System</v>
      </c>
      <c r="G862" t="str">
        <f>VLOOKUP($A862,'UES Measure List Oct 2026'!$A$3:$AR$2210,G$1,FALSE)</f>
        <v>Ground-Source Heat Pumps</v>
      </c>
      <c r="H862">
        <f>VLOOKUP($A862,'UES Measure List Oct 2026'!$A$3:$AR$2210,H$1,FALSE)</f>
        <v>5185</v>
      </c>
      <c r="I862">
        <f>VLOOKUP($A862,'UES Measure List Oct 2026'!$A$3:$AR$2210,I$1,FALSE)</f>
        <v>5779.9320618690672</v>
      </c>
      <c r="J862">
        <f>VLOOKUP($A862,'UES Measure List Oct 2026'!$A$3:$AR$2210,J$1,FALSE)</f>
        <v>19716</v>
      </c>
      <c r="K862">
        <f>VLOOKUP($A862,'UES Measure List Oct 2026'!$A$3:$AR$2210,K$1,FALSE)</f>
        <v>20</v>
      </c>
      <c r="L862" t="s">
        <v>47</v>
      </c>
      <c r="M862">
        <f>INDEX('Results 2016$'!$B$3:$AT$352,MATCH(L862,'Results 2016$'!$A$3:$A$352,0),MATCH(K862,'Results 2016$'!$B$2:$AT$2,0))</f>
        <v>0.90105368807260355</v>
      </c>
    </row>
    <row r="863" spans="1:13" x14ac:dyDescent="0.25">
      <c r="A863" s="14" t="s">
        <v>2893</v>
      </c>
      <c r="B863" t="str">
        <f>VLOOKUP($A863,'UES Measure List Oct 2026'!$A$3:$AR$2210,B$1,FALSE)</f>
        <v>Heating Zone 2</v>
      </c>
      <c r="C863" t="str">
        <f>VLOOKUP($A863,'UES Measure List Oct 2026'!$A$3:$AR$2210,C$1,FALSE)</f>
        <v>Cooling Zone 1</v>
      </c>
      <c r="D863" t="str">
        <f>VLOOKUP($A863,'UES Measure List Oct 2026'!$A$3:$AR$2210,D$1,FALSE)</f>
        <v>Residential</v>
      </c>
      <c r="E863" t="str">
        <f>VLOOKUP($A863,'UES Measure List Oct 2026'!$A$3:$AR$2210,E$1,FALSE)</f>
        <v>HVAC</v>
      </c>
      <c r="F863" t="str">
        <f>VLOOKUP($A863,'UES Measure List Oct 2026'!$A$3:$AR$2210,F$1,FALSE)</f>
        <v>HVAC System</v>
      </c>
      <c r="G863" t="str">
        <f>VLOOKUP($A863,'UES Measure List Oct 2026'!$A$3:$AR$2210,G$1,FALSE)</f>
        <v>Ground-Source Heat Pumps</v>
      </c>
      <c r="H863">
        <f>VLOOKUP($A863,'UES Measure List Oct 2026'!$A$3:$AR$2210,H$1,FALSE)</f>
        <v>3394</v>
      </c>
      <c r="I863">
        <f>VLOOKUP($A863,'UES Measure List Oct 2026'!$A$3:$AR$2210,I$1,FALSE)</f>
        <v>3783.2014120036642</v>
      </c>
      <c r="J863">
        <f>VLOOKUP($A863,'UES Measure List Oct 2026'!$A$3:$AR$2210,J$1,FALSE)</f>
        <v>10874.37</v>
      </c>
      <c r="K863">
        <f>VLOOKUP($A863,'UES Measure List Oct 2026'!$A$3:$AR$2210,K$1,FALSE)</f>
        <v>20</v>
      </c>
      <c r="L863" t="s">
        <v>47</v>
      </c>
      <c r="M863">
        <f>INDEX('Results 2016$'!$B$3:$AT$352,MATCH(L863,'Results 2016$'!$A$3:$A$352,0),MATCH(K863,'Results 2016$'!$B$2:$AT$2,0))</f>
        <v>0.90105368807260355</v>
      </c>
    </row>
    <row r="864" spans="1:13" x14ac:dyDescent="0.25">
      <c r="A864" s="13" t="s">
        <v>2896</v>
      </c>
      <c r="B864" t="str">
        <f>VLOOKUP($A864,'UES Measure List Oct 2026'!$A$3:$AR$2210,B$1,FALSE)</f>
        <v>Heating Zone 2</v>
      </c>
      <c r="C864" t="str">
        <f>VLOOKUP($A864,'UES Measure List Oct 2026'!$A$3:$AR$2210,C$1,FALSE)</f>
        <v>Cooling Zone 2</v>
      </c>
      <c r="D864" t="str">
        <f>VLOOKUP($A864,'UES Measure List Oct 2026'!$A$3:$AR$2210,D$1,FALSE)</f>
        <v>Residential</v>
      </c>
      <c r="E864" t="str">
        <f>VLOOKUP($A864,'UES Measure List Oct 2026'!$A$3:$AR$2210,E$1,FALSE)</f>
        <v>HVAC</v>
      </c>
      <c r="F864" t="str">
        <f>VLOOKUP($A864,'UES Measure List Oct 2026'!$A$3:$AR$2210,F$1,FALSE)</f>
        <v>HVAC System</v>
      </c>
      <c r="G864" t="str">
        <f>VLOOKUP($A864,'UES Measure List Oct 2026'!$A$3:$AR$2210,G$1,FALSE)</f>
        <v>Ground-Source Heat Pumps</v>
      </c>
      <c r="H864">
        <f>VLOOKUP($A864,'UES Measure List Oct 2026'!$A$3:$AR$2210,H$1,FALSE)</f>
        <v>3445</v>
      </c>
      <c r="I864">
        <f>VLOOKUP($A864,'UES Measure List Oct 2026'!$A$3:$AR$2210,I$1,FALSE)</f>
        <v>3839.971369695807</v>
      </c>
      <c r="J864">
        <f>VLOOKUP($A864,'UES Measure List Oct 2026'!$A$3:$AR$2210,J$1,FALSE)</f>
        <v>10874.37</v>
      </c>
      <c r="K864">
        <f>VLOOKUP($A864,'UES Measure List Oct 2026'!$A$3:$AR$2210,K$1,FALSE)</f>
        <v>20</v>
      </c>
      <c r="L864" t="s">
        <v>47</v>
      </c>
      <c r="M864">
        <f>INDEX('Results 2016$'!$B$3:$AT$352,MATCH(L864,'Results 2016$'!$A$3:$A$352,0),MATCH(K864,'Results 2016$'!$B$2:$AT$2,0))</f>
        <v>0.90105368807260355</v>
      </c>
    </row>
    <row r="865" spans="1:13" x14ac:dyDescent="0.25">
      <c r="A865" s="14" t="s">
        <v>2897</v>
      </c>
      <c r="B865" t="str">
        <f>VLOOKUP($A865,'UES Measure List Oct 2026'!$A$3:$AR$2210,B$1,FALSE)</f>
        <v>Heating Zone 2</v>
      </c>
      <c r="C865" t="str">
        <f>VLOOKUP($A865,'UES Measure List Oct 2026'!$A$3:$AR$2210,C$1,FALSE)</f>
        <v>Cooling Zone 3</v>
      </c>
      <c r="D865" t="str">
        <f>VLOOKUP($A865,'UES Measure List Oct 2026'!$A$3:$AR$2210,D$1,FALSE)</f>
        <v>Residential</v>
      </c>
      <c r="E865" t="str">
        <f>VLOOKUP($A865,'UES Measure List Oct 2026'!$A$3:$AR$2210,E$1,FALSE)</f>
        <v>HVAC</v>
      </c>
      <c r="F865" t="str">
        <f>VLOOKUP($A865,'UES Measure List Oct 2026'!$A$3:$AR$2210,F$1,FALSE)</f>
        <v>HVAC System</v>
      </c>
      <c r="G865" t="str">
        <f>VLOOKUP($A865,'UES Measure List Oct 2026'!$A$3:$AR$2210,G$1,FALSE)</f>
        <v>Ground-Source Heat Pumps</v>
      </c>
      <c r="H865">
        <f>VLOOKUP($A865,'UES Measure List Oct 2026'!$A$3:$AR$2210,H$1,FALSE)</f>
        <v>3539</v>
      </c>
      <c r="I865">
        <f>VLOOKUP($A865,'UES Measure List Oct 2026'!$A$3:$AR$2210,I$1,FALSE)</f>
        <v>3944.606193677404</v>
      </c>
      <c r="J865">
        <f>VLOOKUP($A865,'UES Measure List Oct 2026'!$A$3:$AR$2210,J$1,FALSE)</f>
        <v>10874.37</v>
      </c>
      <c r="K865">
        <f>VLOOKUP($A865,'UES Measure List Oct 2026'!$A$3:$AR$2210,K$1,FALSE)</f>
        <v>20</v>
      </c>
      <c r="L865" t="s">
        <v>47</v>
      </c>
      <c r="M865">
        <f>INDEX('Results 2016$'!$B$3:$AT$352,MATCH(L865,'Results 2016$'!$A$3:$A$352,0),MATCH(K865,'Results 2016$'!$B$2:$AT$2,0))</f>
        <v>0.90105368807260355</v>
      </c>
    </row>
    <row r="866" spans="1:13" x14ac:dyDescent="0.25">
      <c r="A866" s="13" t="s">
        <v>2898</v>
      </c>
      <c r="B866" t="str">
        <f>VLOOKUP($A866,'UES Measure List Oct 2026'!$A$3:$AR$2210,B$1,FALSE)</f>
        <v>Heating Zone 3</v>
      </c>
      <c r="C866" t="str">
        <f>VLOOKUP($A866,'UES Measure List Oct 2026'!$A$3:$AR$2210,C$1,FALSE)</f>
        <v>Cooling Zone 1</v>
      </c>
      <c r="D866" t="str">
        <f>VLOOKUP($A866,'UES Measure List Oct 2026'!$A$3:$AR$2210,D$1,FALSE)</f>
        <v>Residential</v>
      </c>
      <c r="E866" t="str">
        <f>VLOOKUP($A866,'UES Measure List Oct 2026'!$A$3:$AR$2210,E$1,FALSE)</f>
        <v>HVAC</v>
      </c>
      <c r="F866" t="str">
        <f>VLOOKUP($A866,'UES Measure List Oct 2026'!$A$3:$AR$2210,F$1,FALSE)</f>
        <v>HVAC System</v>
      </c>
      <c r="G866" t="str">
        <f>VLOOKUP($A866,'UES Measure List Oct 2026'!$A$3:$AR$2210,G$1,FALSE)</f>
        <v>Ground-Source Heat Pumps</v>
      </c>
      <c r="H866">
        <f>VLOOKUP($A866,'UES Measure List Oct 2026'!$A$3:$AR$2210,H$1,FALSE)</f>
        <v>4470</v>
      </c>
      <c r="I866">
        <f>VLOOKUP($A866,'UES Measure List Oct 2026'!$A$3:$AR$2210,I$1,FALSE)</f>
        <v>4982.6654910007201</v>
      </c>
      <c r="J866">
        <f>VLOOKUP($A866,'UES Measure List Oct 2026'!$A$3:$AR$2210,J$1,FALSE)</f>
        <v>14344</v>
      </c>
      <c r="K866">
        <f>VLOOKUP($A866,'UES Measure List Oct 2026'!$A$3:$AR$2210,K$1,FALSE)</f>
        <v>20</v>
      </c>
      <c r="L866" t="s">
        <v>47</v>
      </c>
      <c r="M866">
        <f>INDEX('Results 2016$'!$B$3:$AT$352,MATCH(L866,'Results 2016$'!$A$3:$A$352,0),MATCH(K866,'Results 2016$'!$B$2:$AT$2,0))</f>
        <v>0.90105368807260355</v>
      </c>
    </row>
    <row r="867" spans="1:13" x14ac:dyDescent="0.25">
      <c r="A867" s="14" t="s">
        <v>2899</v>
      </c>
      <c r="B867" t="str">
        <f>VLOOKUP($A867,'UES Measure List Oct 2026'!$A$3:$AR$2210,B$1,FALSE)</f>
        <v>Heating Zone 3</v>
      </c>
      <c r="C867" t="str">
        <f>VLOOKUP($A867,'UES Measure List Oct 2026'!$A$3:$AR$2210,C$1,FALSE)</f>
        <v>Cooling Zone 2</v>
      </c>
      <c r="D867" t="str">
        <f>VLOOKUP($A867,'UES Measure List Oct 2026'!$A$3:$AR$2210,D$1,FALSE)</f>
        <v>Residential</v>
      </c>
      <c r="E867" t="str">
        <f>VLOOKUP($A867,'UES Measure List Oct 2026'!$A$3:$AR$2210,E$1,FALSE)</f>
        <v>HVAC</v>
      </c>
      <c r="F867" t="str">
        <f>VLOOKUP($A867,'UES Measure List Oct 2026'!$A$3:$AR$2210,F$1,FALSE)</f>
        <v>HVAC System</v>
      </c>
      <c r="G867" t="str">
        <f>VLOOKUP($A867,'UES Measure List Oct 2026'!$A$3:$AR$2210,G$1,FALSE)</f>
        <v>Ground-Source Heat Pumps</v>
      </c>
      <c r="H867">
        <f>VLOOKUP($A867,'UES Measure List Oct 2026'!$A$3:$AR$2210,H$1,FALSE)</f>
        <v>4521</v>
      </c>
      <c r="I867">
        <f>VLOOKUP($A867,'UES Measure List Oct 2026'!$A$3:$AR$2210,I$1,FALSE)</f>
        <v>5039.4354486928623</v>
      </c>
      <c r="J867">
        <f>VLOOKUP($A867,'UES Measure List Oct 2026'!$A$3:$AR$2210,J$1,FALSE)</f>
        <v>14344</v>
      </c>
      <c r="K867">
        <f>VLOOKUP($A867,'UES Measure List Oct 2026'!$A$3:$AR$2210,K$1,FALSE)</f>
        <v>20</v>
      </c>
      <c r="L867" t="s">
        <v>47</v>
      </c>
      <c r="M867">
        <f>INDEX('Results 2016$'!$B$3:$AT$352,MATCH(L867,'Results 2016$'!$A$3:$A$352,0),MATCH(K867,'Results 2016$'!$B$2:$AT$2,0))</f>
        <v>0.90105368807260355</v>
      </c>
    </row>
    <row r="868" spans="1:13" x14ac:dyDescent="0.25">
      <c r="A868" s="13" t="s">
        <v>2900</v>
      </c>
      <c r="B868" t="str">
        <f>VLOOKUP($A868,'UES Measure List Oct 2026'!$A$3:$AR$2210,B$1,FALSE)</f>
        <v>Heating Zone 3</v>
      </c>
      <c r="C868" t="str">
        <f>VLOOKUP($A868,'UES Measure List Oct 2026'!$A$3:$AR$2210,C$1,FALSE)</f>
        <v>Cooling Zone 3</v>
      </c>
      <c r="D868" t="str">
        <f>VLOOKUP($A868,'UES Measure List Oct 2026'!$A$3:$AR$2210,D$1,FALSE)</f>
        <v>Residential</v>
      </c>
      <c r="E868" t="str">
        <f>VLOOKUP($A868,'UES Measure List Oct 2026'!$A$3:$AR$2210,E$1,FALSE)</f>
        <v>HVAC</v>
      </c>
      <c r="F868" t="str">
        <f>VLOOKUP($A868,'UES Measure List Oct 2026'!$A$3:$AR$2210,F$1,FALSE)</f>
        <v>HVAC System</v>
      </c>
      <c r="G868" t="str">
        <f>VLOOKUP($A868,'UES Measure List Oct 2026'!$A$3:$AR$2210,G$1,FALSE)</f>
        <v>Ground-Source Heat Pumps</v>
      </c>
      <c r="H868">
        <f>VLOOKUP($A868,'UES Measure List Oct 2026'!$A$3:$AR$2210,H$1,FALSE)</f>
        <v>4615</v>
      </c>
      <c r="I868">
        <f>VLOOKUP($A868,'UES Measure List Oct 2026'!$A$3:$AR$2210,I$1,FALSE)</f>
        <v>5144.0702726744585</v>
      </c>
      <c r="J868">
        <f>VLOOKUP($A868,'UES Measure List Oct 2026'!$A$3:$AR$2210,J$1,FALSE)</f>
        <v>14344</v>
      </c>
      <c r="K868">
        <f>VLOOKUP($A868,'UES Measure List Oct 2026'!$A$3:$AR$2210,K$1,FALSE)</f>
        <v>20</v>
      </c>
      <c r="L868" t="s">
        <v>47</v>
      </c>
      <c r="M868">
        <f>INDEX('Results 2016$'!$B$3:$AT$352,MATCH(L868,'Results 2016$'!$A$3:$A$352,0),MATCH(K868,'Results 2016$'!$B$2:$AT$2,0))</f>
        <v>0.90105368807260355</v>
      </c>
    </row>
    <row r="869" spans="1:13" x14ac:dyDescent="0.25">
      <c r="A869" s="14" t="s">
        <v>2901</v>
      </c>
      <c r="B869" t="str">
        <f>VLOOKUP($A869,'UES Measure List Oct 2026'!$A$3:$AR$2210,B$1,FALSE)</f>
        <v>Heating Zone 2</v>
      </c>
      <c r="C869" t="str">
        <f>VLOOKUP($A869,'UES Measure List Oct 2026'!$A$3:$AR$2210,C$1,FALSE)</f>
        <v>Cooling Zone 1</v>
      </c>
      <c r="D869" t="str">
        <f>VLOOKUP($A869,'UES Measure List Oct 2026'!$A$3:$AR$2210,D$1,FALSE)</f>
        <v>Residential</v>
      </c>
      <c r="E869" t="str">
        <f>VLOOKUP($A869,'UES Measure List Oct 2026'!$A$3:$AR$2210,E$1,FALSE)</f>
        <v>HVAC</v>
      </c>
      <c r="F869" t="str">
        <f>VLOOKUP($A869,'UES Measure List Oct 2026'!$A$3:$AR$2210,F$1,FALSE)</f>
        <v>HVAC System</v>
      </c>
      <c r="G869" t="str">
        <f>VLOOKUP($A869,'UES Measure List Oct 2026'!$A$3:$AR$2210,G$1,FALSE)</f>
        <v>Ground-Source Heat Pumps</v>
      </c>
      <c r="H869">
        <f>VLOOKUP($A869,'UES Measure List Oct 2026'!$A$3:$AR$2210,H$1,FALSE)</f>
        <v>4746</v>
      </c>
      <c r="I869">
        <f>VLOOKUP($A869,'UES Measure List Oct 2026'!$A$3:$AR$2210,I$1,FALSE)</f>
        <v>5290.4106405903458</v>
      </c>
      <c r="J869">
        <f>VLOOKUP($A869,'UES Measure List Oct 2026'!$A$3:$AR$2210,J$1,FALSE)</f>
        <v>14832.35</v>
      </c>
      <c r="K869">
        <f>VLOOKUP($A869,'UES Measure List Oct 2026'!$A$3:$AR$2210,K$1,FALSE)</f>
        <v>20</v>
      </c>
      <c r="L869" t="s">
        <v>47</v>
      </c>
      <c r="M869">
        <f>INDEX('Results 2016$'!$B$3:$AT$352,MATCH(L869,'Results 2016$'!$A$3:$A$352,0),MATCH(K869,'Results 2016$'!$B$2:$AT$2,0))</f>
        <v>0.90105368807260355</v>
      </c>
    </row>
    <row r="870" spans="1:13" x14ac:dyDescent="0.25">
      <c r="A870" s="13" t="s">
        <v>2903</v>
      </c>
      <c r="B870" t="str">
        <f>VLOOKUP($A870,'UES Measure List Oct 2026'!$A$3:$AR$2210,B$1,FALSE)</f>
        <v>Heating Zone 2</v>
      </c>
      <c r="C870" t="str">
        <f>VLOOKUP($A870,'UES Measure List Oct 2026'!$A$3:$AR$2210,C$1,FALSE)</f>
        <v>Cooling Zone 2</v>
      </c>
      <c r="D870" t="str">
        <f>VLOOKUP($A870,'UES Measure List Oct 2026'!$A$3:$AR$2210,D$1,FALSE)</f>
        <v>Residential</v>
      </c>
      <c r="E870" t="str">
        <f>VLOOKUP($A870,'UES Measure List Oct 2026'!$A$3:$AR$2210,E$1,FALSE)</f>
        <v>HVAC</v>
      </c>
      <c r="F870" t="str">
        <f>VLOOKUP($A870,'UES Measure List Oct 2026'!$A$3:$AR$2210,F$1,FALSE)</f>
        <v>HVAC System</v>
      </c>
      <c r="G870" t="str">
        <f>VLOOKUP($A870,'UES Measure List Oct 2026'!$A$3:$AR$2210,G$1,FALSE)</f>
        <v>Ground-Source Heat Pumps</v>
      </c>
      <c r="H870">
        <f>VLOOKUP($A870,'UES Measure List Oct 2026'!$A$3:$AR$2210,H$1,FALSE)</f>
        <v>4817</v>
      </c>
      <c r="I870">
        <f>VLOOKUP($A870,'UES Measure List Oct 2026'!$A$3:$AR$2210,I$1,FALSE)</f>
        <v>5369.4433267892109</v>
      </c>
      <c r="J870">
        <f>VLOOKUP($A870,'UES Measure List Oct 2026'!$A$3:$AR$2210,J$1,FALSE)</f>
        <v>14832.35</v>
      </c>
      <c r="K870">
        <f>VLOOKUP($A870,'UES Measure List Oct 2026'!$A$3:$AR$2210,K$1,FALSE)</f>
        <v>20</v>
      </c>
      <c r="L870" t="s">
        <v>47</v>
      </c>
      <c r="M870">
        <f>INDEX('Results 2016$'!$B$3:$AT$352,MATCH(L870,'Results 2016$'!$A$3:$A$352,0),MATCH(K870,'Results 2016$'!$B$2:$AT$2,0))</f>
        <v>0.90105368807260355</v>
      </c>
    </row>
    <row r="871" spans="1:13" x14ac:dyDescent="0.25">
      <c r="A871" s="14" t="s">
        <v>2904</v>
      </c>
      <c r="B871" t="str">
        <f>VLOOKUP($A871,'UES Measure List Oct 2026'!$A$3:$AR$2210,B$1,FALSE)</f>
        <v>Heating Zone 2</v>
      </c>
      <c r="C871" t="str">
        <f>VLOOKUP($A871,'UES Measure List Oct 2026'!$A$3:$AR$2210,C$1,FALSE)</f>
        <v>Cooling Zone 3</v>
      </c>
      <c r="D871" t="str">
        <f>VLOOKUP($A871,'UES Measure List Oct 2026'!$A$3:$AR$2210,D$1,FALSE)</f>
        <v>Residential</v>
      </c>
      <c r="E871" t="str">
        <f>VLOOKUP($A871,'UES Measure List Oct 2026'!$A$3:$AR$2210,E$1,FALSE)</f>
        <v>HVAC</v>
      </c>
      <c r="F871" t="str">
        <f>VLOOKUP($A871,'UES Measure List Oct 2026'!$A$3:$AR$2210,F$1,FALSE)</f>
        <v>HVAC System</v>
      </c>
      <c r="G871" t="str">
        <f>VLOOKUP($A871,'UES Measure List Oct 2026'!$A$3:$AR$2210,G$1,FALSE)</f>
        <v>Ground-Source Heat Pumps</v>
      </c>
      <c r="H871">
        <f>VLOOKUP($A871,'UES Measure List Oct 2026'!$A$3:$AR$2210,H$1,FALSE)</f>
        <v>4954</v>
      </c>
      <c r="I871">
        <f>VLOOKUP($A871,'UES Measure List Oct 2026'!$A$3:$AR$2210,I$1,FALSE)</f>
        <v>5521.9430170602609</v>
      </c>
      <c r="J871">
        <f>VLOOKUP($A871,'UES Measure List Oct 2026'!$A$3:$AR$2210,J$1,FALSE)</f>
        <v>14832.35</v>
      </c>
      <c r="K871">
        <f>VLOOKUP($A871,'UES Measure List Oct 2026'!$A$3:$AR$2210,K$1,FALSE)</f>
        <v>20</v>
      </c>
      <c r="L871" t="s">
        <v>47</v>
      </c>
      <c r="M871">
        <f>INDEX('Results 2016$'!$B$3:$AT$352,MATCH(L871,'Results 2016$'!$A$3:$A$352,0),MATCH(K871,'Results 2016$'!$B$2:$AT$2,0))</f>
        <v>0.90105368807260355</v>
      </c>
    </row>
    <row r="872" spans="1:13" x14ac:dyDescent="0.25">
      <c r="A872" s="13" t="s">
        <v>2905</v>
      </c>
      <c r="B872" t="str">
        <f>VLOOKUP($A872,'UES Measure List Oct 2026'!$A$3:$AR$2210,B$1,FALSE)</f>
        <v>Heating Zone 3</v>
      </c>
      <c r="C872" t="str">
        <f>VLOOKUP($A872,'UES Measure List Oct 2026'!$A$3:$AR$2210,C$1,FALSE)</f>
        <v>Cooling Zone 1</v>
      </c>
      <c r="D872" t="str">
        <f>VLOOKUP($A872,'UES Measure List Oct 2026'!$A$3:$AR$2210,D$1,FALSE)</f>
        <v>Residential</v>
      </c>
      <c r="E872" t="str">
        <f>VLOOKUP($A872,'UES Measure List Oct 2026'!$A$3:$AR$2210,E$1,FALSE)</f>
        <v>HVAC</v>
      </c>
      <c r="F872" t="str">
        <f>VLOOKUP($A872,'UES Measure List Oct 2026'!$A$3:$AR$2210,F$1,FALSE)</f>
        <v>HVAC System</v>
      </c>
      <c r="G872" t="str">
        <f>VLOOKUP($A872,'UES Measure List Oct 2026'!$A$3:$AR$2210,G$1,FALSE)</f>
        <v>Ground-Source Heat Pumps</v>
      </c>
      <c r="H872">
        <f>VLOOKUP($A872,'UES Measure List Oct 2026'!$A$3:$AR$2210,H$1,FALSE)</f>
        <v>6291</v>
      </c>
      <c r="I872">
        <f>VLOOKUP($A872,'UES Measure List Oct 2026'!$A$3:$AR$2210,I$1,FALSE)</f>
        <v>7012.7239581128551</v>
      </c>
      <c r="J872">
        <f>VLOOKUP($A872,'UES Measure List Oct 2026'!$A$3:$AR$2210,J$1,FALSE)</f>
        <v>20826</v>
      </c>
      <c r="K872">
        <f>VLOOKUP($A872,'UES Measure List Oct 2026'!$A$3:$AR$2210,K$1,FALSE)</f>
        <v>20</v>
      </c>
      <c r="L872" t="s">
        <v>47</v>
      </c>
      <c r="M872">
        <f>INDEX('Results 2016$'!$B$3:$AT$352,MATCH(L872,'Results 2016$'!$A$3:$A$352,0),MATCH(K872,'Results 2016$'!$B$2:$AT$2,0))</f>
        <v>0.90105368807260355</v>
      </c>
    </row>
    <row r="873" spans="1:13" x14ac:dyDescent="0.25">
      <c r="A873" s="14" t="s">
        <v>2906</v>
      </c>
      <c r="B873" t="str">
        <f>VLOOKUP($A873,'UES Measure List Oct 2026'!$A$3:$AR$2210,B$1,FALSE)</f>
        <v>Heating Zone 3</v>
      </c>
      <c r="C873" t="str">
        <f>VLOOKUP($A873,'UES Measure List Oct 2026'!$A$3:$AR$2210,C$1,FALSE)</f>
        <v>Cooling Zone 2</v>
      </c>
      <c r="D873" t="str">
        <f>VLOOKUP($A873,'UES Measure List Oct 2026'!$A$3:$AR$2210,D$1,FALSE)</f>
        <v>Residential</v>
      </c>
      <c r="E873" t="str">
        <f>VLOOKUP($A873,'UES Measure List Oct 2026'!$A$3:$AR$2210,E$1,FALSE)</f>
        <v>HVAC</v>
      </c>
      <c r="F873" t="str">
        <f>VLOOKUP($A873,'UES Measure List Oct 2026'!$A$3:$AR$2210,F$1,FALSE)</f>
        <v>HVAC System</v>
      </c>
      <c r="G873" t="str">
        <f>VLOOKUP($A873,'UES Measure List Oct 2026'!$A$3:$AR$2210,G$1,FALSE)</f>
        <v>Ground-Source Heat Pumps</v>
      </c>
      <c r="H873">
        <f>VLOOKUP($A873,'UES Measure List Oct 2026'!$A$3:$AR$2210,H$1,FALSE)</f>
        <v>6362</v>
      </c>
      <c r="I873">
        <f>VLOOKUP($A873,'UES Measure List Oct 2026'!$A$3:$AR$2210,I$1,FALSE)</f>
        <v>7091.7566443117203</v>
      </c>
      <c r="J873">
        <f>VLOOKUP($A873,'UES Measure List Oct 2026'!$A$3:$AR$2210,J$1,FALSE)</f>
        <v>20826</v>
      </c>
      <c r="K873">
        <f>VLOOKUP($A873,'UES Measure List Oct 2026'!$A$3:$AR$2210,K$1,FALSE)</f>
        <v>20</v>
      </c>
      <c r="L873" t="s">
        <v>47</v>
      </c>
      <c r="M873">
        <f>INDEX('Results 2016$'!$B$3:$AT$352,MATCH(L873,'Results 2016$'!$A$3:$A$352,0),MATCH(K873,'Results 2016$'!$B$2:$AT$2,0))</f>
        <v>0.90105368807260355</v>
      </c>
    </row>
    <row r="874" spans="1:13" x14ac:dyDescent="0.25">
      <c r="A874" s="13" t="s">
        <v>2907</v>
      </c>
      <c r="B874" t="str">
        <f>VLOOKUP($A874,'UES Measure List Oct 2026'!$A$3:$AR$2210,B$1,FALSE)</f>
        <v>Heating Zone 3</v>
      </c>
      <c r="C874" t="str">
        <f>VLOOKUP($A874,'UES Measure List Oct 2026'!$A$3:$AR$2210,C$1,FALSE)</f>
        <v>Cooling Zone 3</v>
      </c>
      <c r="D874" t="str">
        <f>VLOOKUP($A874,'UES Measure List Oct 2026'!$A$3:$AR$2210,D$1,FALSE)</f>
        <v>Residential</v>
      </c>
      <c r="E874" t="str">
        <f>VLOOKUP($A874,'UES Measure List Oct 2026'!$A$3:$AR$2210,E$1,FALSE)</f>
        <v>HVAC</v>
      </c>
      <c r="F874" t="str">
        <f>VLOOKUP($A874,'UES Measure List Oct 2026'!$A$3:$AR$2210,F$1,FALSE)</f>
        <v>HVAC System</v>
      </c>
      <c r="G874" t="str">
        <f>VLOOKUP($A874,'UES Measure List Oct 2026'!$A$3:$AR$2210,G$1,FALSE)</f>
        <v>Ground-Source Heat Pumps</v>
      </c>
      <c r="H874">
        <f>VLOOKUP($A874,'UES Measure List Oct 2026'!$A$3:$AR$2210,H$1,FALSE)</f>
        <v>6499</v>
      </c>
      <c r="I874">
        <f>VLOOKUP($A874,'UES Measure List Oct 2026'!$A$3:$AR$2210,I$1,FALSE)</f>
        <v>7244.2563345827712</v>
      </c>
      <c r="J874">
        <f>VLOOKUP($A874,'UES Measure List Oct 2026'!$A$3:$AR$2210,J$1,FALSE)</f>
        <v>20826</v>
      </c>
      <c r="K874">
        <f>VLOOKUP($A874,'UES Measure List Oct 2026'!$A$3:$AR$2210,K$1,FALSE)</f>
        <v>20</v>
      </c>
      <c r="L874" t="s">
        <v>47</v>
      </c>
      <c r="M874">
        <f>INDEX('Results 2016$'!$B$3:$AT$352,MATCH(L874,'Results 2016$'!$A$3:$A$352,0),MATCH(K874,'Results 2016$'!$B$2:$AT$2,0))</f>
        <v>0.90105368807260355</v>
      </c>
    </row>
    <row r="875" spans="1:13" x14ac:dyDescent="0.25">
      <c r="A875" s="14" t="s">
        <v>2908</v>
      </c>
      <c r="B875" t="str">
        <f>VLOOKUP($A875,'UES Measure List Oct 2026'!$A$3:$AR$2210,B$1,FALSE)</f>
        <v>Heating Zone 2</v>
      </c>
      <c r="C875" t="str">
        <f>VLOOKUP($A875,'UES Measure List Oct 2026'!$A$3:$AR$2210,C$1,FALSE)</f>
        <v>Cooling Zone 1</v>
      </c>
      <c r="D875" t="str">
        <f>VLOOKUP($A875,'UES Measure List Oct 2026'!$A$3:$AR$2210,D$1,FALSE)</f>
        <v>Residential</v>
      </c>
      <c r="E875" t="str">
        <f>VLOOKUP($A875,'UES Measure List Oct 2026'!$A$3:$AR$2210,E$1,FALSE)</f>
        <v>HVAC</v>
      </c>
      <c r="F875" t="str">
        <f>VLOOKUP($A875,'UES Measure List Oct 2026'!$A$3:$AR$2210,F$1,FALSE)</f>
        <v>HVAC System</v>
      </c>
      <c r="G875" t="str">
        <f>VLOOKUP($A875,'UES Measure List Oct 2026'!$A$3:$AR$2210,G$1,FALSE)</f>
        <v>Ground-Source Heat Pumps</v>
      </c>
      <c r="H875">
        <f>VLOOKUP($A875,'UES Measure List Oct 2026'!$A$3:$AR$2210,H$1,FALSE)</f>
        <v>2585.7449862998269</v>
      </c>
      <c r="I875">
        <f>VLOOKUP($A875,'UES Measure List Oct 2026'!$A$3:$AR$2210,I$1,FALSE)</f>
        <v>2882.6006701836609</v>
      </c>
      <c r="J875">
        <f>VLOOKUP($A875,'UES Measure List Oct 2026'!$A$3:$AR$2210,J$1,FALSE)</f>
        <v>9557.25</v>
      </c>
      <c r="K875">
        <f>VLOOKUP($A875,'UES Measure List Oct 2026'!$A$3:$AR$2210,K$1,FALSE)</f>
        <v>20</v>
      </c>
      <c r="L875" t="s">
        <v>47</v>
      </c>
      <c r="M875">
        <f>INDEX('Results 2016$'!$B$3:$AT$352,MATCH(L875,'Results 2016$'!$A$3:$A$352,0),MATCH(K875,'Results 2016$'!$B$2:$AT$2,0))</f>
        <v>0.90105368807260355</v>
      </c>
    </row>
    <row r="876" spans="1:13" x14ac:dyDescent="0.25">
      <c r="A876" s="13" t="s">
        <v>2911</v>
      </c>
      <c r="B876" t="str">
        <f>VLOOKUP($A876,'UES Measure List Oct 2026'!$A$3:$AR$2210,B$1,FALSE)</f>
        <v>Heating Zone 2</v>
      </c>
      <c r="C876" t="str">
        <f>VLOOKUP($A876,'UES Measure List Oct 2026'!$A$3:$AR$2210,C$1,FALSE)</f>
        <v>Cooling Zone 2</v>
      </c>
      <c r="D876" t="str">
        <f>VLOOKUP($A876,'UES Measure List Oct 2026'!$A$3:$AR$2210,D$1,FALSE)</f>
        <v>Residential</v>
      </c>
      <c r="E876" t="str">
        <f>VLOOKUP($A876,'UES Measure List Oct 2026'!$A$3:$AR$2210,E$1,FALSE)</f>
        <v>HVAC</v>
      </c>
      <c r="F876" t="str">
        <f>VLOOKUP($A876,'UES Measure List Oct 2026'!$A$3:$AR$2210,F$1,FALSE)</f>
        <v>HVAC System</v>
      </c>
      <c r="G876" t="str">
        <f>VLOOKUP($A876,'UES Measure List Oct 2026'!$A$3:$AR$2210,G$1,FALSE)</f>
        <v>Ground-Source Heat Pumps</v>
      </c>
      <c r="H876">
        <f>VLOOKUP($A876,'UES Measure List Oct 2026'!$A$3:$AR$2210,H$1,FALSE)</f>
        <v>2639.0257575498267</v>
      </c>
      <c r="I876">
        <f>VLOOKUP($A876,'UES Measure List Oct 2026'!$A$3:$AR$2210,I$1,FALSE)</f>
        <v>2941.9094374320384</v>
      </c>
      <c r="J876">
        <f>VLOOKUP($A876,'UES Measure List Oct 2026'!$A$3:$AR$2210,J$1,FALSE)</f>
        <v>9557.25</v>
      </c>
      <c r="K876">
        <f>VLOOKUP($A876,'UES Measure List Oct 2026'!$A$3:$AR$2210,K$1,FALSE)</f>
        <v>20</v>
      </c>
      <c r="L876" t="s">
        <v>47</v>
      </c>
      <c r="M876">
        <f>INDEX('Results 2016$'!$B$3:$AT$352,MATCH(L876,'Results 2016$'!$A$3:$A$352,0),MATCH(K876,'Results 2016$'!$B$2:$AT$2,0))</f>
        <v>0.90105368807260355</v>
      </c>
    </row>
    <row r="877" spans="1:13" x14ac:dyDescent="0.25">
      <c r="A877" s="14" t="s">
        <v>2912</v>
      </c>
      <c r="B877" t="str">
        <f>VLOOKUP($A877,'UES Measure List Oct 2026'!$A$3:$AR$2210,B$1,FALSE)</f>
        <v>Heating Zone 2</v>
      </c>
      <c r="C877" t="str">
        <f>VLOOKUP($A877,'UES Measure List Oct 2026'!$A$3:$AR$2210,C$1,FALSE)</f>
        <v>Cooling Zone 3</v>
      </c>
      <c r="D877" t="str">
        <f>VLOOKUP($A877,'UES Measure List Oct 2026'!$A$3:$AR$2210,D$1,FALSE)</f>
        <v>Residential</v>
      </c>
      <c r="E877" t="str">
        <f>VLOOKUP($A877,'UES Measure List Oct 2026'!$A$3:$AR$2210,E$1,FALSE)</f>
        <v>HVAC</v>
      </c>
      <c r="F877" t="str">
        <f>VLOOKUP($A877,'UES Measure List Oct 2026'!$A$3:$AR$2210,F$1,FALSE)</f>
        <v>HVAC System</v>
      </c>
      <c r="G877" t="str">
        <f>VLOOKUP($A877,'UES Measure List Oct 2026'!$A$3:$AR$2210,G$1,FALSE)</f>
        <v>Ground-Source Heat Pumps</v>
      </c>
      <c r="H877">
        <f>VLOOKUP($A877,'UES Measure List Oct 2026'!$A$3:$AR$2210,H$1,FALSE)</f>
        <v>2739.653589149827</v>
      </c>
      <c r="I877">
        <f>VLOOKUP($A877,'UES Measure List Oct 2026'!$A$3:$AR$2210,I$1,FALSE)</f>
        <v>3053.9219421885887</v>
      </c>
      <c r="J877">
        <f>VLOOKUP($A877,'UES Measure List Oct 2026'!$A$3:$AR$2210,J$1,FALSE)</f>
        <v>9557.25</v>
      </c>
      <c r="K877">
        <f>VLOOKUP($A877,'UES Measure List Oct 2026'!$A$3:$AR$2210,K$1,FALSE)</f>
        <v>20</v>
      </c>
      <c r="L877" t="s">
        <v>47</v>
      </c>
      <c r="M877">
        <f>INDEX('Results 2016$'!$B$3:$AT$352,MATCH(L877,'Results 2016$'!$A$3:$A$352,0),MATCH(K877,'Results 2016$'!$B$2:$AT$2,0))</f>
        <v>0.90105368807260355</v>
      </c>
    </row>
    <row r="878" spans="1:13" x14ac:dyDescent="0.25">
      <c r="A878" s="13" t="s">
        <v>2913</v>
      </c>
      <c r="B878" t="str">
        <f>VLOOKUP($A878,'UES Measure List Oct 2026'!$A$3:$AR$2210,B$1,FALSE)</f>
        <v>Heating Zone 3</v>
      </c>
      <c r="C878" t="str">
        <f>VLOOKUP($A878,'UES Measure List Oct 2026'!$A$3:$AR$2210,C$1,FALSE)</f>
        <v>Cooling Zone 1</v>
      </c>
      <c r="D878" t="str">
        <f>VLOOKUP($A878,'UES Measure List Oct 2026'!$A$3:$AR$2210,D$1,FALSE)</f>
        <v>Residential</v>
      </c>
      <c r="E878" t="str">
        <f>VLOOKUP($A878,'UES Measure List Oct 2026'!$A$3:$AR$2210,E$1,FALSE)</f>
        <v>HVAC</v>
      </c>
      <c r="F878" t="str">
        <f>VLOOKUP($A878,'UES Measure List Oct 2026'!$A$3:$AR$2210,F$1,FALSE)</f>
        <v>HVAC System</v>
      </c>
      <c r="G878" t="str">
        <f>VLOOKUP($A878,'UES Measure List Oct 2026'!$A$3:$AR$2210,G$1,FALSE)</f>
        <v>Ground-Source Heat Pumps</v>
      </c>
      <c r="H878">
        <f>VLOOKUP($A878,'UES Measure List Oct 2026'!$A$3:$AR$2210,H$1,FALSE)</f>
        <v>3580.153525894274</v>
      </c>
      <c r="I878">
        <f>VLOOKUP($A878,'UES Measure List Oct 2026'!$A$3:$AR$2210,I$1,FALSE)</f>
        <v>3991.1823627856011</v>
      </c>
      <c r="J878">
        <f>VLOOKUP($A878,'UES Measure List Oct 2026'!$A$3:$AR$2210,J$1,FALSE)</f>
        <v>14596.4647162779</v>
      </c>
      <c r="K878">
        <f>VLOOKUP($A878,'UES Measure List Oct 2026'!$A$3:$AR$2210,K$1,FALSE)</f>
        <v>20</v>
      </c>
      <c r="L878" t="s">
        <v>47</v>
      </c>
      <c r="M878">
        <f>INDEX('Results 2016$'!$B$3:$AT$352,MATCH(L878,'Results 2016$'!$A$3:$A$352,0),MATCH(K878,'Results 2016$'!$B$2:$AT$2,0))</f>
        <v>0.90105368807260355</v>
      </c>
    </row>
    <row r="879" spans="1:13" x14ac:dyDescent="0.25">
      <c r="A879" s="14" t="s">
        <v>2914</v>
      </c>
      <c r="B879" t="str">
        <f>VLOOKUP($A879,'UES Measure List Oct 2026'!$A$3:$AR$2210,B$1,FALSE)</f>
        <v>Heating Zone 3</v>
      </c>
      <c r="C879" t="str">
        <f>VLOOKUP($A879,'UES Measure List Oct 2026'!$A$3:$AR$2210,C$1,FALSE)</f>
        <v>Cooling Zone 2</v>
      </c>
      <c r="D879" t="str">
        <f>VLOOKUP($A879,'UES Measure List Oct 2026'!$A$3:$AR$2210,D$1,FALSE)</f>
        <v>Residential</v>
      </c>
      <c r="E879" t="str">
        <f>VLOOKUP($A879,'UES Measure List Oct 2026'!$A$3:$AR$2210,E$1,FALSE)</f>
        <v>HVAC</v>
      </c>
      <c r="F879" t="str">
        <f>VLOOKUP($A879,'UES Measure List Oct 2026'!$A$3:$AR$2210,F$1,FALSE)</f>
        <v>HVAC System</v>
      </c>
      <c r="G879" t="str">
        <f>VLOOKUP($A879,'UES Measure List Oct 2026'!$A$3:$AR$2210,G$1,FALSE)</f>
        <v>Ground-Source Heat Pumps</v>
      </c>
      <c r="H879">
        <f>VLOOKUP($A879,'UES Measure List Oct 2026'!$A$3:$AR$2210,H$1,FALSE)</f>
        <v>3633.4342971442738</v>
      </c>
      <c r="I879">
        <f>VLOOKUP($A879,'UES Measure List Oct 2026'!$A$3:$AR$2210,I$1,FALSE)</f>
        <v>4050.4911300339786</v>
      </c>
      <c r="J879">
        <f>VLOOKUP($A879,'UES Measure List Oct 2026'!$A$3:$AR$2210,J$1,FALSE)</f>
        <v>14596.4647162779</v>
      </c>
      <c r="K879">
        <f>VLOOKUP($A879,'UES Measure List Oct 2026'!$A$3:$AR$2210,K$1,FALSE)</f>
        <v>20</v>
      </c>
      <c r="L879" t="s">
        <v>47</v>
      </c>
      <c r="M879">
        <f>INDEX('Results 2016$'!$B$3:$AT$352,MATCH(L879,'Results 2016$'!$A$3:$A$352,0),MATCH(K879,'Results 2016$'!$B$2:$AT$2,0))</f>
        <v>0.90105368807260355</v>
      </c>
    </row>
    <row r="880" spans="1:13" x14ac:dyDescent="0.25">
      <c r="A880" s="13" t="s">
        <v>2915</v>
      </c>
      <c r="B880" t="str">
        <f>VLOOKUP($A880,'UES Measure List Oct 2026'!$A$3:$AR$2210,B$1,FALSE)</f>
        <v>Heating Zone 3</v>
      </c>
      <c r="C880" t="str">
        <f>VLOOKUP($A880,'UES Measure List Oct 2026'!$A$3:$AR$2210,C$1,FALSE)</f>
        <v>Cooling Zone 3</v>
      </c>
      <c r="D880" t="str">
        <f>VLOOKUP($A880,'UES Measure List Oct 2026'!$A$3:$AR$2210,D$1,FALSE)</f>
        <v>Residential</v>
      </c>
      <c r="E880" t="str">
        <f>VLOOKUP($A880,'UES Measure List Oct 2026'!$A$3:$AR$2210,E$1,FALSE)</f>
        <v>HVAC</v>
      </c>
      <c r="F880" t="str">
        <f>VLOOKUP($A880,'UES Measure List Oct 2026'!$A$3:$AR$2210,F$1,FALSE)</f>
        <v>HVAC System</v>
      </c>
      <c r="G880" t="str">
        <f>VLOOKUP($A880,'UES Measure List Oct 2026'!$A$3:$AR$2210,G$1,FALSE)</f>
        <v>Ground-Source Heat Pumps</v>
      </c>
      <c r="H880">
        <f>VLOOKUP($A880,'UES Measure List Oct 2026'!$A$3:$AR$2210,H$1,FALSE)</f>
        <v>3734.0621287442737</v>
      </c>
      <c r="I880">
        <f>VLOOKUP($A880,'UES Measure List Oct 2026'!$A$3:$AR$2210,I$1,FALSE)</f>
        <v>4162.5036347905288</v>
      </c>
      <c r="J880">
        <f>VLOOKUP($A880,'UES Measure List Oct 2026'!$A$3:$AR$2210,J$1,FALSE)</f>
        <v>14596.4647162779</v>
      </c>
      <c r="K880">
        <f>VLOOKUP($A880,'UES Measure List Oct 2026'!$A$3:$AR$2210,K$1,FALSE)</f>
        <v>20</v>
      </c>
      <c r="L880" t="s">
        <v>47</v>
      </c>
      <c r="M880">
        <f>INDEX('Results 2016$'!$B$3:$AT$352,MATCH(L880,'Results 2016$'!$A$3:$A$352,0),MATCH(K880,'Results 2016$'!$B$2:$AT$2,0))</f>
        <v>0.90105368807260355</v>
      </c>
    </row>
    <row r="881" spans="1:13" x14ac:dyDescent="0.25">
      <c r="A881" s="14" t="s">
        <v>2916</v>
      </c>
      <c r="B881" t="str">
        <f>VLOOKUP($A881,'UES Measure List Oct 2026'!$A$3:$AR$2210,B$1,FALSE)</f>
        <v>Heating Zone 2</v>
      </c>
      <c r="C881" t="str">
        <f>VLOOKUP($A881,'UES Measure List Oct 2026'!$A$3:$AR$2210,C$1,FALSE)</f>
        <v>Cooling Zone 1</v>
      </c>
      <c r="D881" t="str">
        <f>VLOOKUP($A881,'UES Measure List Oct 2026'!$A$3:$AR$2210,D$1,FALSE)</f>
        <v>Residential</v>
      </c>
      <c r="E881" t="str">
        <f>VLOOKUP($A881,'UES Measure List Oct 2026'!$A$3:$AR$2210,E$1,FALSE)</f>
        <v>HVAC</v>
      </c>
      <c r="F881" t="str">
        <f>VLOOKUP($A881,'UES Measure List Oct 2026'!$A$3:$AR$2210,F$1,FALSE)</f>
        <v>HVAC System</v>
      </c>
      <c r="G881" t="str">
        <f>VLOOKUP($A881,'UES Measure List Oct 2026'!$A$3:$AR$2210,G$1,FALSE)</f>
        <v>Ground-Source Heat Pumps</v>
      </c>
      <c r="H881">
        <f>VLOOKUP($A881,'UES Measure List Oct 2026'!$A$3:$AR$2210,H$1,FALSE)</f>
        <v>3938.7465090500964</v>
      </c>
      <c r="I881">
        <f>VLOOKUP($A881,'UES Measure List Oct 2026'!$A$3:$AR$2210,I$1,FALSE)</f>
        <v>4390.9375184304727</v>
      </c>
      <c r="J881">
        <f>VLOOKUP($A881,'UES Measure List Oct 2026'!$A$3:$AR$2210,J$1,FALSE)</f>
        <v>14444.3</v>
      </c>
      <c r="K881">
        <f>VLOOKUP($A881,'UES Measure List Oct 2026'!$A$3:$AR$2210,K$1,FALSE)</f>
        <v>20</v>
      </c>
      <c r="L881" t="s">
        <v>47</v>
      </c>
      <c r="M881">
        <f>INDEX('Results 2016$'!$B$3:$AT$352,MATCH(L881,'Results 2016$'!$A$3:$A$352,0),MATCH(K881,'Results 2016$'!$B$2:$AT$2,0))</f>
        <v>0.90105368807260355</v>
      </c>
    </row>
    <row r="882" spans="1:13" x14ac:dyDescent="0.25">
      <c r="A882" s="13" t="s">
        <v>2918</v>
      </c>
      <c r="B882" t="str">
        <f>VLOOKUP($A882,'UES Measure List Oct 2026'!$A$3:$AR$2210,B$1,FALSE)</f>
        <v>Heating Zone 2</v>
      </c>
      <c r="C882" t="str">
        <f>VLOOKUP($A882,'UES Measure List Oct 2026'!$A$3:$AR$2210,C$1,FALSE)</f>
        <v>Cooling Zone 2</v>
      </c>
      <c r="D882" t="str">
        <f>VLOOKUP($A882,'UES Measure List Oct 2026'!$A$3:$AR$2210,D$1,FALSE)</f>
        <v>Residential</v>
      </c>
      <c r="E882" t="str">
        <f>VLOOKUP($A882,'UES Measure List Oct 2026'!$A$3:$AR$2210,E$1,FALSE)</f>
        <v>HVAC</v>
      </c>
      <c r="F882" t="str">
        <f>VLOOKUP($A882,'UES Measure List Oct 2026'!$A$3:$AR$2210,F$1,FALSE)</f>
        <v>HVAC System</v>
      </c>
      <c r="G882" t="str">
        <f>VLOOKUP($A882,'UES Measure List Oct 2026'!$A$3:$AR$2210,G$1,FALSE)</f>
        <v>Ground-Source Heat Pumps</v>
      </c>
      <c r="H882">
        <f>VLOOKUP($A882,'UES Measure List Oct 2026'!$A$3:$AR$2210,H$1,FALSE)</f>
        <v>4014.0127980500965</v>
      </c>
      <c r="I882">
        <f>VLOOKUP($A882,'UES Measure List Oct 2026'!$A$3:$AR$2210,I$1,FALSE)</f>
        <v>4474.7191663162494</v>
      </c>
      <c r="J882">
        <f>VLOOKUP($A882,'UES Measure List Oct 2026'!$A$3:$AR$2210,J$1,FALSE)</f>
        <v>14444.3</v>
      </c>
      <c r="K882">
        <f>VLOOKUP($A882,'UES Measure List Oct 2026'!$A$3:$AR$2210,K$1,FALSE)</f>
        <v>20</v>
      </c>
      <c r="L882" t="s">
        <v>47</v>
      </c>
      <c r="M882">
        <f>INDEX('Results 2016$'!$B$3:$AT$352,MATCH(L882,'Results 2016$'!$A$3:$A$352,0),MATCH(K882,'Results 2016$'!$B$2:$AT$2,0))</f>
        <v>0.90105368807260355</v>
      </c>
    </row>
    <row r="883" spans="1:13" x14ac:dyDescent="0.25">
      <c r="A883" s="14" t="s">
        <v>2919</v>
      </c>
      <c r="B883" t="str">
        <f>VLOOKUP($A883,'UES Measure List Oct 2026'!$A$3:$AR$2210,B$1,FALSE)</f>
        <v>Heating Zone 2</v>
      </c>
      <c r="C883" t="str">
        <f>VLOOKUP($A883,'UES Measure List Oct 2026'!$A$3:$AR$2210,C$1,FALSE)</f>
        <v>Cooling Zone 3</v>
      </c>
      <c r="D883" t="str">
        <f>VLOOKUP($A883,'UES Measure List Oct 2026'!$A$3:$AR$2210,D$1,FALSE)</f>
        <v>Residential</v>
      </c>
      <c r="E883" t="str">
        <f>VLOOKUP($A883,'UES Measure List Oct 2026'!$A$3:$AR$2210,E$1,FALSE)</f>
        <v>HVAC</v>
      </c>
      <c r="F883" t="str">
        <f>VLOOKUP($A883,'UES Measure List Oct 2026'!$A$3:$AR$2210,F$1,FALSE)</f>
        <v>HVAC System</v>
      </c>
      <c r="G883" t="str">
        <f>VLOOKUP($A883,'UES Measure List Oct 2026'!$A$3:$AR$2210,G$1,FALSE)</f>
        <v>Ground-Source Heat Pumps</v>
      </c>
      <c r="H883">
        <f>VLOOKUP($A883,'UES Measure List Oct 2026'!$A$3:$AR$2210,H$1,FALSE)</f>
        <v>4161.1600160500966</v>
      </c>
      <c r="I883">
        <f>VLOOKUP($A883,'UES Measure List Oct 2026'!$A$3:$AR$2210,I$1,FALSE)</f>
        <v>4638.5140945589264</v>
      </c>
      <c r="J883">
        <f>VLOOKUP($A883,'UES Measure List Oct 2026'!$A$3:$AR$2210,J$1,FALSE)</f>
        <v>14444.3</v>
      </c>
      <c r="K883">
        <f>VLOOKUP($A883,'UES Measure List Oct 2026'!$A$3:$AR$2210,K$1,FALSE)</f>
        <v>20</v>
      </c>
      <c r="L883" t="s">
        <v>47</v>
      </c>
      <c r="M883">
        <f>INDEX('Results 2016$'!$B$3:$AT$352,MATCH(L883,'Results 2016$'!$A$3:$A$352,0),MATCH(K883,'Results 2016$'!$B$2:$AT$2,0))</f>
        <v>0.90105368807260355</v>
      </c>
    </row>
    <row r="884" spans="1:13" x14ac:dyDescent="0.25">
      <c r="A884" s="13" t="s">
        <v>2920</v>
      </c>
      <c r="B884" t="str">
        <f>VLOOKUP($A884,'UES Measure List Oct 2026'!$A$3:$AR$2210,B$1,FALSE)</f>
        <v>Heating Zone 3</v>
      </c>
      <c r="C884" t="str">
        <f>VLOOKUP($A884,'UES Measure List Oct 2026'!$A$3:$AR$2210,C$1,FALSE)</f>
        <v>Cooling Zone 1</v>
      </c>
      <c r="D884" t="str">
        <f>VLOOKUP($A884,'UES Measure List Oct 2026'!$A$3:$AR$2210,D$1,FALSE)</f>
        <v>Residential</v>
      </c>
      <c r="E884" t="str">
        <f>VLOOKUP($A884,'UES Measure List Oct 2026'!$A$3:$AR$2210,E$1,FALSE)</f>
        <v>HVAC</v>
      </c>
      <c r="F884" t="str">
        <f>VLOOKUP($A884,'UES Measure List Oct 2026'!$A$3:$AR$2210,F$1,FALSE)</f>
        <v>HVAC System</v>
      </c>
      <c r="G884" t="str">
        <f>VLOOKUP($A884,'UES Measure List Oct 2026'!$A$3:$AR$2210,G$1,FALSE)</f>
        <v>Ground-Source Heat Pumps</v>
      </c>
      <c r="H884">
        <f>VLOOKUP($A884,'UES Measure List Oct 2026'!$A$3:$AR$2210,H$1,FALSE)</f>
        <v>5424.9910230088472</v>
      </c>
      <c r="I884">
        <f>VLOOKUP($A884,'UES Measure List Oct 2026'!$A$3:$AR$2210,I$1,FALSE)</f>
        <v>6047.825400323256</v>
      </c>
      <c r="J884">
        <f>VLOOKUP($A884,'UES Measure List Oct 2026'!$A$3:$AR$2210,J$1,FALSE)</f>
        <v>22567.213530335801</v>
      </c>
      <c r="K884">
        <f>VLOOKUP($A884,'UES Measure List Oct 2026'!$A$3:$AR$2210,K$1,FALSE)</f>
        <v>20</v>
      </c>
      <c r="L884" t="s">
        <v>47</v>
      </c>
      <c r="M884">
        <f>INDEX('Results 2016$'!$B$3:$AT$352,MATCH(L884,'Results 2016$'!$A$3:$A$352,0),MATCH(K884,'Results 2016$'!$B$2:$AT$2,0))</f>
        <v>0.90105368807260355</v>
      </c>
    </row>
    <row r="885" spans="1:13" x14ac:dyDescent="0.25">
      <c r="A885" s="14" t="s">
        <v>2921</v>
      </c>
      <c r="B885" t="str">
        <f>VLOOKUP($A885,'UES Measure List Oct 2026'!$A$3:$AR$2210,B$1,FALSE)</f>
        <v>Heating Zone 3</v>
      </c>
      <c r="C885" t="str">
        <f>VLOOKUP($A885,'UES Measure List Oct 2026'!$A$3:$AR$2210,C$1,FALSE)</f>
        <v>Cooling Zone 2</v>
      </c>
      <c r="D885" t="str">
        <f>VLOOKUP($A885,'UES Measure List Oct 2026'!$A$3:$AR$2210,D$1,FALSE)</f>
        <v>Residential</v>
      </c>
      <c r="E885" t="str">
        <f>VLOOKUP($A885,'UES Measure List Oct 2026'!$A$3:$AR$2210,E$1,FALSE)</f>
        <v>HVAC</v>
      </c>
      <c r="F885" t="str">
        <f>VLOOKUP($A885,'UES Measure List Oct 2026'!$A$3:$AR$2210,F$1,FALSE)</f>
        <v>HVAC System</v>
      </c>
      <c r="G885" t="str">
        <f>VLOOKUP($A885,'UES Measure List Oct 2026'!$A$3:$AR$2210,G$1,FALSE)</f>
        <v>Ground-Source Heat Pumps</v>
      </c>
      <c r="H885">
        <f>VLOOKUP($A885,'UES Measure List Oct 2026'!$A$3:$AR$2210,H$1,FALSE)</f>
        <v>5500.2573120088473</v>
      </c>
      <c r="I885">
        <f>VLOOKUP($A885,'UES Measure List Oct 2026'!$A$3:$AR$2210,I$1,FALSE)</f>
        <v>6131.6070482090327</v>
      </c>
      <c r="J885">
        <f>VLOOKUP($A885,'UES Measure List Oct 2026'!$A$3:$AR$2210,J$1,FALSE)</f>
        <v>22567.213530335801</v>
      </c>
      <c r="K885">
        <f>VLOOKUP($A885,'UES Measure List Oct 2026'!$A$3:$AR$2210,K$1,FALSE)</f>
        <v>20</v>
      </c>
      <c r="L885" t="s">
        <v>47</v>
      </c>
      <c r="M885">
        <f>INDEX('Results 2016$'!$B$3:$AT$352,MATCH(L885,'Results 2016$'!$A$3:$A$352,0),MATCH(K885,'Results 2016$'!$B$2:$AT$2,0))</f>
        <v>0.90105368807260355</v>
      </c>
    </row>
    <row r="886" spans="1:13" x14ac:dyDescent="0.25">
      <c r="A886" s="13" t="s">
        <v>2922</v>
      </c>
      <c r="B886" t="str">
        <f>VLOOKUP($A886,'UES Measure List Oct 2026'!$A$3:$AR$2210,B$1,FALSE)</f>
        <v>Heating Zone 3</v>
      </c>
      <c r="C886" t="str">
        <f>VLOOKUP($A886,'UES Measure List Oct 2026'!$A$3:$AR$2210,C$1,FALSE)</f>
        <v>Cooling Zone 3</v>
      </c>
      <c r="D886" t="str">
        <f>VLOOKUP($A886,'UES Measure List Oct 2026'!$A$3:$AR$2210,D$1,FALSE)</f>
        <v>Residential</v>
      </c>
      <c r="E886" t="str">
        <f>VLOOKUP($A886,'UES Measure List Oct 2026'!$A$3:$AR$2210,E$1,FALSE)</f>
        <v>HVAC</v>
      </c>
      <c r="F886" t="str">
        <f>VLOOKUP($A886,'UES Measure List Oct 2026'!$A$3:$AR$2210,F$1,FALSE)</f>
        <v>HVAC System</v>
      </c>
      <c r="G886" t="str">
        <f>VLOOKUP($A886,'UES Measure List Oct 2026'!$A$3:$AR$2210,G$1,FALSE)</f>
        <v>Ground-Source Heat Pumps</v>
      </c>
      <c r="H886">
        <f>VLOOKUP($A886,'UES Measure List Oct 2026'!$A$3:$AR$2210,H$1,FALSE)</f>
        <v>5647.4045300088474</v>
      </c>
      <c r="I886">
        <f>VLOOKUP($A886,'UES Measure List Oct 2026'!$A$3:$AR$2210,I$1,FALSE)</f>
        <v>6295.4019764517097</v>
      </c>
      <c r="J886">
        <f>VLOOKUP($A886,'UES Measure List Oct 2026'!$A$3:$AR$2210,J$1,FALSE)</f>
        <v>22567.213530335801</v>
      </c>
      <c r="K886">
        <f>VLOOKUP($A886,'UES Measure List Oct 2026'!$A$3:$AR$2210,K$1,FALSE)</f>
        <v>20</v>
      </c>
      <c r="L886" t="s">
        <v>47</v>
      </c>
      <c r="M886">
        <f>INDEX('Results 2016$'!$B$3:$AT$352,MATCH(L886,'Results 2016$'!$A$3:$A$352,0),MATCH(K886,'Results 2016$'!$B$2:$AT$2,0))</f>
        <v>0.90105368807260355</v>
      </c>
    </row>
    <row r="887" spans="1:13" x14ac:dyDescent="0.25">
      <c r="A887" s="14" t="s">
        <v>2923</v>
      </c>
      <c r="B887" t="str">
        <f>VLOOKUP($A887,'UES Measure List Oct 2026'!$A$3:$AR$2210,B$1,FALSE)</f>
        <v>Heating Zone 2</v>
      </c>
      <c r="C887" t="str">
        <f>VLOOKUP($A887,'UES Measure List Oct 2026'!$A$3:$AR$2210,C$1,FALSE)</f>
        <v>Cooling Zone 1</v>
      </c>
      <c r="D887" t="str">
        <f>VLOOKUP($A887,'UES Measure List Oct 2026'!$A$3:$AR$2210,D$1,FALSE)</f>
        <v>Residential</v>
      </c>
      <c r="E887" t="str">
        <f>VLOOKUP($A887,'UES Measure List Oct 2026'!$A$3:$AR$2210,E$1,FALSE)</f>
        <v>HVAC</v>
      </c>
      <c r="F887" t="str">
        <f>VLOOKUP($A887,'UES Measure List Oct 2026'!$A$3:$AR$2210,F$1,FALSE)</f>
        <v>HVAC System</v>
      </c>
      <c r="G887" t="str">
        <f>VLOOKUP($A887,'UES Measure List Oct 2026'!$A$3:$AR$2210,G$1,FALSE)</f>
        <v>Ground-Source Heat Pumps</v>
      </c>
      <c r="H887">
        <f>VLOOKUP($A887,'UES Measure List Oct 2026'!$A$3:$AR$2210,H$1,FALSE)</f>
        <v>3804.8771511786395</v>
      </c>
      <c r="I887">
        <f>VLOOKUP($A887,'UES Measure List Oct 2026'!$A$3:$AR$2210,I$1,FALSE)</f>
        <v>4241.2196201516417</v>
      </c>
      <c r="J887">
        <f>VLOOKUP($A887,'UES Measure List Oct 2026'!$A$3:$AR$2210,J$1,FALSE)</f>
        <v>10667.25</v>
      </c>
      <c r="K887">
        <f>VLOOKUP($A887,'UES Measure List Oct 2026'!$A$3:$AR$2210,K$1,FALSE)</f>
        <v>20</v>
      </c>
      <c r="L887" t="s">
        <v>47</v>
      </c>
      <c r="M887">
        <f>INDEX('Results 2016$'!$B$3:$AT$352,MATCH(L887,'Results 2016$'!$A$3:$A$352,0),MATCH(K887,'Results 2016$'!$B$2:$AT$2,0))</f>
        <v>0.90105368807260355</v>
      </c>
    </row>
    <row r="888" spans="1:13" x14ac:dyDescent="0.25">
      <c r="A888" s="13" t="s">
        <v>2925</v>
      </c>
      <c r="B888" t="str">
        <f>VLOOKUP($A888,'UES Measure List Oct 2026'!$A$3:$AR$2210,B$1,FALSE)</f>
        <v>Heating Zone 2</v>
      </c>
      <c r="C888" t="str">
        <f>VLOOKUP($A888,'UES Measure List Oct 2026'!$A$3:$AR$2210,C$1,FALSE)</f>
        <v>Cooling Zone 2</v>
      </c>
      <c r="D888" t="str">
        <f>VLOOKUP($A888,'UES Measure List Oct 2026'!$A$3:$AR$2210,D$1,FALSE)</f>
        <v>Residential</v>
      </c>
      <c r="E888" t="str">
        <f>VLOOKUP($A888,'UES Measure List Oct 2026'!$A$3:$AR$2210,E$1,FALSE)</f>
        <v>HVAC</v>
      </c>
      <c r="F888" t="str">
        <f>VLOOKUP($A888,'UES Measure List Oct 2026'!$A$3:$AR$2210,F$1,FALSE)</f>
        <v>HVAC System</v>
      </c>
      <c r="G888" t="str">
        <f>VLOOKUP($A888,'UES Measure List Oct 2026'!$A$3:$AR$2210,G$1,FALSE)</f>
        <v>Ground-Source Heat Pumps</v>
      </c>
      <c r="H888">
        <f>VLOOKUP($A888,'UES Measure List Oct 2026'!$A$3:$AR$2210,H$1,FALSE)</f>
        <v>3858.1469570786394</v>
      </c>
      <c r="I888">
        <f>VLOOKUP($A888,'UES Measure List Oct 2026'!$A$3:$AR$2210,I$1,FALSE)</f>
        <v>4300.5161814695175</v>
      </c>
      <c r="J888">
        <f>VLOOKUP($A888,'UES Measure List Oct 2026'!$A$3:$AR$2210,J$1,FALSE)</f>
        <v>10667.25</v>
      </c>
      <c r="K888">
        <f>VLOOKUP($A888,'UES Measure List Oct 2026'!$A$3:$AR$2210,K$1,FALSE)</f>
        <v>20</v>
      </c>
      <c r="L888" t="s">
        <v>47</v>
      </c>
      <c r="M888">
        <f>INDEX('Results 2016$'!$B$3:$AT$352,MATCH(L888,'Results 2016$'!$A$3:$A$352,0),MATCH(K888,'Results 2016$'!$B$2:$AT$2,0))</f>
        <v>0.90105368807260355</v>
      </c>
    </row>
    <row r="889" spans="1:13" x14ac:dyDescent="0.25">
      <c r="A889" s="14" t="s">
        <v>2926</v>
      </c>
      <c r="B889" t="str">
        <f>VLOOKUP($A889,'UES Measure List Oct 2026'!$A$3:$AR$2210,B$1,FALSE)</f>
        <v>Heating Zone 2</v>
      </c>
      <c r="C889" t="str">
        <f>VLOOKUP($A889,'UES Measure List Oct 2026'!$A$3:$AR$2210,C$1,FALSE)</f>
        <v>Cooling Zone 3</v>
      </c>
      <c r="D889" t="str">
        <f>VLOOKUP($A889,'UES Measure List Oct 2026'!$A$3:$AR$2210,D$1,FALSE)</f>
        <v>Residential</v>
      </c>
      <c r="E889" t="str">
        <f>VLOOKUP($A889,'UES Measure List Oct 2026'!$A$3:$AR$2210,E$1,FALSE)</f>
        <v>HVAC</v>
      </c>
      <c r="F889" t="str">
        <f>VLOOKUP($A889,'UES Measure List Oct 2026'!$A$3:$AR$2210,F$1,FALSE)</f>
        <v>HVAC System</v>
      </c>
      <c r="G889" t="str">
        <f>VLOOKUP($A889,'UES Measure List Oct 2026'!$A$3:$AR$2210,G$1,FALSE)</f>
        <v>Ground-Source Heat Pumps</v>
      </c>
      <c r="H889">
        <f>VLOOKUP($A889,'UES Measure List Oct 2026'!$A$3:$AR$2210,H$1,FALSE)</f>
        <v>3958.7673779786396</v>
      </c>
      <c r="I889">
        <f>VLOOKUP($A889,'UES Measure List Oct 2026'!$A$3:$AR$2210,I$1,FALSE)</f>
        <v>4412.5204371059608</v>
      </c>
      <c r="J889">
        <f>VLOOKUP($A889,'UES Measure List Oct 2026'!$A$3:$AR$2210,J$1,FALSE)</f>
        <v>10667.25</v>
      </c>
      <c r="K889">
        <f>VLOOKUP($A889,'UES Measure List Oct 2026'!$A$3:$AR$2210,K$1,FALSE)</f>
        <v>20</v>
      </c>
      <c r="L889" t="s">
        <v>47</v>
      </c>
      <c r="M889">
        <f>INDEX('Results 2016$'!$B$3:$AT$352,MATCH(L889,'Results 2016$'!$A$3:$A$352,0),MATCH(K889,'Results 2016$'!$B$2:$AT$2,0))</f>
        <v>0.90105368807260355</v>
      </c>
    </row>
    <row r="890" spans="1:13" x14ac:dyDescent="0.25">
      <c r="A890" s="13" t="s">
        <v>2927</v>
      </c>
      <c r="B890" t="str">
        <f>VLOOKUP($A890,'UES Measure List Oct 2026'!$A$3:$AR$2210,B$1,FALSE)</f>
        <v>Heating Zone 3</v>
      </c>
      <c r="C890" t="str">
        <f>VLOOKUP($A890,'UES Measure List Oct 2026'!$A$3:$AR$2210,C$1,FALSE)</f>
        <v>Cooling Zone 1</v>
      </c>
      <c r="D890" t="str">
        <f>VLOOKUP($A890,'UES Measure List Oct 2026'!$A$3:$AR$2210,D$1,FALSE)</f>
        <v>Residential</v>
      </c>
      <c r="E890" t="str">
        <f>VLOOKUP($A890,'UES Measure List Oct 2026'!$A$3:$AR$2210,E$1,FALSE)</f>
        <v>HVAC</v>
      </c>
      <c r="F890" t="str">
        <f>VLOOKUP($A890,'UES Measure List Oct 2026'!$A$3:$AR$2210,F$1,FALSE)</f>
        <v>HVAC System</v>
      </c>
      <c r="G890" t="str">
        <f>VLOOKUP($A890,'UES Measure List Oct 2026'!$A$3:$AR$2210,G$1,FALSE)</f>
        <v>Ground-Source Heat Pumps</v>
      </c>
      <c r="H890">
        <f>VLOOKUP($A890,'UES Measure List Oct 2026'!$A$3:$AR$2210,H$1,FALSE)</f>
        <v>5010.3844661906714</v>
      </c>
      <c r="I890">
        <f>VLOOKUP($A890,'UES Measure List Oct 2026'!$A$3:$AR$2210,I$1,FALSE)</f>
        <v>5585.0565668828967</v>
      </c>
      <c r="J890">
        <f>VLOOKUP($A890,'UES Measure List Oct 2026'!$A$3:$AR$2210,J$1,FALSE)</f>
        <v>15706.166019910301</v>
      </c>
      <c r="K890">
        <f>VLOOKUP($A890,'UES Measure List Oct 2026'!$A$3:$AR$2210,K$1,FALSE)</f>
        <v>20</v>
      </c>
      <c r="L890" t="s">
        <v>47</v>
      </c>
      <c r="M890">
        <f>INDEX('Results 2016$'!$B$3:$AT$352,MATCH(L890,'Results 2016$'!$A$3:$A$352,0),MATCH(K890,'Results 2016$'!$B$2:$AT$2,0))</f>
        <v>0.90105368807260355</v>
      </c>
    </row>
    <row r="891" spans="1:13" x14ac:dyDescent="0.25">
      <c r="A891" s="14" t="s">
        <v>2928</v>
      </c>
      <c r="B891" t="str">
        <f>VLOOKUP($A891,'UES Measure List Oct 2026'!$A$3:$AR$2210,B$1,FALSE)</f>
        <v>Heating Zone 3</v>
      </c>
      <c r="C891" t="str">
        <f>VLOOKUP($A891,'UES Measure List Oct 2026'!$A$3:$AR$2210,C$1,FALSE)</f>
        <v>Cooling Zone 2</v>
      </c>
      <c r="D891" t="str">
        <f>VLOOKUP($A891,'UES Measure List Oct 2026'!$A$3:$AR$2210,D$1,FALSE)</f>
        <v>Residential</v>
      </c>
      <c r="E891" t="str">
        <f>VLOOKUP($A891,'UES Measure List Oct 2026'!$A$3:$AR$2210,E$1,FALSE)</f>
        <v>HVAC</v>
      </c>
      <c r="F891" t="str">
        <f>VLOOKUP($A891,'UES Measure List Oct 2026'!$A$3:$AR$2210,F$1,FALSE)</f>
        <v>HVAC System</v>
      </c>
      <c r="G891" t="str">
        <f>VLOOKUP($A891,'UES Measure List Oct 2026'!$A$3:$AR$2210,G$1,FALSE)</f>
        <v>Ground-Source Heat Pumps</v>
      </c>
      <c r="H891">
        <f>VLOOKUP($A891,'UES Measure List Oct 2026'!$A$3:$AR$2210,H$1,FALSE)</f>
        <v>5063.6542720906709</v>
      </c>
      <c r="I891">
        <f>VLOOKUP($A891,'UES Measure List Oct 2026'!$A$3:$AR$2210,I$1,FALSE)</f>
        <v>5644.3531282007734</v>
      </c>
      <c r="J891">
        <f>VLOOKUP($A891,'UES Measure List Oct 2026'!$A$3:$AR$2210,J$1,FALSE)</f>
        <v>15706.166019910301</v>
      </c>
      <c r="K891">
        <f>VLOOKUP($A891,'UES Measure List Oct 2026'!$A$3:$AR$2210,K$1,FALSE)</f>
        <v>20</v>
      </c>
      <c r="L891" t="s">
        <v>47</v>
      </c>
      <c r="M891">
        <f>INDEX('Results 2016$'!$B$3:$AT$352,MATCH(L891,'Results 2016$'!$A$3:$A$352,0),MATCH(K891,'Results 2016$'!$B$2:$AT$2,0))</f>
        <v>0.90105368807260355</v>
      </c>
    </row>
    <row r="892" spans="1:13" x14ac:dyDescent="0.25">
      <c r="A892" s="13" t="s">
        <v>2929</v>
      </c>
      <c r="B892" t="str">
        <f>VLOOKUP($A892,'UES Measure List Oct 2026'!$A$3:$AR$2210,B$1,FALSE)</f>
        <v>Heating Zone 3</v>
      </c>
      <c r="C892" t="str">
        <f>VLOOKUP($A892,'UES Measure List Oct 2026'!$A$3:$AR$2210,C$1,FALSE)</f>
        <v>Cooling Zone 3</v>
      </c>
      <c r="D892" t="str">
        <f>VLOOKUP($A892,'UES Measure List Oct 2026'!$A$3:$AR$2210,D$1,FALSE)</f>
        <v>Residential</v>
      </c>
      <c r="E892" t="str">
        <f>VLOOKUP($A892,'UES Measure List Oct 2026'!$A$3:$AR$2210,E$1,FALSE)</f>
        <v>HVAC</v>
      </c>
      <c r="F892" t="str">
        <f>VLOOKUP($A892,'UES Measure List Oct 2026'!$A$3:$AR$2210,F$1,FALSE)</f>
        <v>HVAC System</v>
      </c>
      <c r="G892" t="str">
        <f>VLOOKUP($A892,'UES Measure List Oct 2026'!$A$3:$AR$2210,G$1,FALSE)</f>
        <v>Ground-Source Heat Pumps</v>
      </c>
      <c r="H892">
        <f>VLOOKUP($A892,'UES Measure List Oct 2026'!$A$3:$AR$2210,H$1,FALSE)</f>
        <v>5164.2746929906716</v>
      </c>
      <c r="I892">
        <f>VLOOKUP($A892,'UES Measure List Oct 2026'!$A$3:$AR$2210,I$1,FALSE)</f>
        <v>5756.3573838372158</v>
      </c>
      <c r="J892">
        <f>VLOOKUP($A892,'UES Measure List Oct 2026'!$A$3:$AR$2210,J$1,FALSE)</f>
        <v>15706.166019910301</v>
      </c>
      <c r="K892">
        <f>VLOOKUP($A892,'UES Measure List Oct 2026'!$A$3:$AR$2210,K$1,FALSE)</f>
        <v>20</v>
      </c>
      <c r="L892" t="s">
        <v>47</v>
      </c>
      <c r="M892">
        <f>INDEX('Results 2016$'!$B$3:$AT$352,MATCH(L892,'Results 2016$'!$A$3:$A$352,0),MATCH(K892,'Results 2016$'!$B$2:$AT$2,0))</f>
        <v>0.90105368807260355</v>
      </c>
    </row>
    <row r="893" spans="1:13" x14ac:dyDescent="0.25">
      <c r="A893" s="14" t="s">
        <v>2930</v>
      </c>
      <c r="B893" t="str">
        <f>VLOOKUP($A893,'UES Measure List Oct 2026'!$A$3:$AR$2210,B$1,FALSE)</f>
        <v>Heating Zone 2</v>
      </c>
      <c r="C893" t="str">
        <f>VLOOKUP($A893,'UES Measure List Oct 2026'!$A$3:$AR$2210,C$1,FALSE)</f>
        <v>Cooling Zone 1</v>
      </c>
      <c r="D893" t="str">
        <f>VLOOKUP($A893,'UES Measure List Oct 2026'!$A$3:$AR$2210,D$1,FALSE)</f>
        <v>Residential</v>
      </c>
      <c r="E893" t="str">
        <f>VLOOKUP($A893,'UES Measure List Oct 2026'!$A$3:$AR$2210,E$1,FALSE)</f>
        <v>HVAC</v>
      </c>
      <c r="F893" t="str">
        <f>VLOOKUP($A893,'UES Measure List Oct 2026'!$A$3:$AR$2210,F$1,FALSE)</f>
        <v>HVAC System</v>
      </c>
      <c r="G893" t="str">
        <f>VLOOKUP($A893,'UES Measure List Oct 2026'!$A$3:$AR$2210,G$1,FALSE)</f>
        <v>Ground-Source Heat Pumps</v>
      </c>
      <c r="H893">
        <f>VLOOKUP($A893,'UES Measure List Oct 2026'!$A$3:$AR$2210,H$1,FALSE)</f>
        <v>5155.1097055103683</v>
      </c>
      <c r="I893">
        <f>VLOOKUP($A893,'UES Measure List Oct 2026'!$A$3:$AR$2210,I$1,FALSE)</f>
        <v>5746.482708868617</v>
      </c>
      <c r="J893">
        <f>VLOOKUP($A893,'UES Measure List Oct 2026'!$A$3:$AR$2210,J$1,FALSE)</f>
        <v>15554.3</v>
      </c>
      <c r="K893">
        <f>VLOOKUP($A893,'UES Measure List Oct 2026'!$A$3:$AR$2210,K$1,FALSE)</f>
        <v>20</v>
      </c>
      <c r="L893" t="s">
        <v>47</v>
      </c>
      <c r="M893">
        <f>INDEX('Results 2016$'!$B$3:$AT$352,MATCH(L893,'Results 2016$'!$A$3:$A$352,0),MATCH(K893,'Results 2016$'!$B$2:$AT$2,0))</f>
        <v>0.90105368807260355</v>
      </c>
    </row>
    <row r="894" spans="1:13" x14ac:dyDescent="0.25">
      <c r="A894" s="13" t="s">
        <v>2932</v>
      </c>
      <c r="B894" t="str">
        <f>VLOOKUP($A894,'UES Measure List Oct 2026'!$A$3:$AR$2210,B$1,FALSE)</f>
        <v>Heating Zone 2</v>
      </c>
      <c r="C894" t="str">
        <f>VLOOKUP($A894,'UES Measure List Oct 2026'!$A$3:$AR$2210,C$1,FALSE)</f>
        <v>Cooling Zone 2</v>
      </c>
      <c r="D894" t="str">
        <f>VLOOKUP($A894,'UES Measure List Oct 2026'!$A$3:$AR$2210,D$1,FALSE)</f>
        <v>Residential</v>
      </c>
      <c r="E894" t="str">
        <f>VLOOKUP($A894,'UES Measure List Oct 2026'!$A$3:$AR$2210,E$1,FALSE)</f>
        <v>HVAC</v>
      </c>
      <c r="F894" t="str">
        <f>VLOOKUP($A894,'UES Measure List Oct 2026'!$A$3:$AR$2210,F$1,FALSE)</f>
        <v>HVAC System</v>
      </c>
      <c r="G894" t="str">
        <f>VLOOKUP($A894,'UES Measure List Oct 2026'!$A$3:$AR$2210,G$1,FALSE)</f>
        <v>Ground-Source Heat Pumps</v>
      </c>
      <c r="H894">
        <f>VLOOKUP($A894,'UES Measure List Oct 2026'!$A$3:$AR$2210,H$1,FALSE)</f>
        <v>5230.3931915103685</v>
      </c>
      <c r="I894">
        <f>VLOOKUP($A894,'UES Measure List Oct 2026'!$A$3:$AR$2210,I$1,FALSE)</f>
        <v>5830.2834993614997</v>
      </c>
      <c r="J894">
        <f>VLOOKUP($A894,'UES Measure List Oct 2026'!$A$3:$AR$2210,J$1,FALSE)</f>
        <v>15554.3</v>
      </c>
      <c r="K894">
        <f>VLOOKUP($A894,'UES Measure List Oct 2026'!$A$3:$AR$2210,K$1,FALSE)</f>
        <v>20</v>
      </c>
      <c r="L894" t="s">
        <v>47</v>
      </c>
      <c r="M894">
        <f>INDEX('Results 2016$'!$B$3:$AT$352,MATCH(L894,'Results 2016$'!$A$3:$A$352,0),MATCH(K894,'Results 2016$'!$B$2:$AT$2,0))</f>
        <v>0.90105368807260355</v>
      </c>
    </row>
    <row r="895" spans="1:13" x14ac:dyDescent="0.25">
      <c r="A895" s="14" t="s">
        <v>2933</v>
      </c>
      <c r="B895" t="str">
        <f>VLOOKUP($A895,'UES Measure List Oct 2026'!$A$3:$AR$2210,B$1,FALSE)</f>
        <v>Heating Zone 2</v>
      </c>
      <c r="C895" t="str">
        <f>VLOOKUP($A895,'UES Measure List Oct 2026'!$A$3:$AR$2210,C$1,FALSE)</f>
        <v>Cooling Zone 3</v>
      </c>
      <c r="D895" t="str">
        <f>VLOOKUP($A895,'UES Measure List Oct 2026'!$A$3:$AR$2210,D$1,FALSE)</f>
        <v>Residential</v>
      </c>
      <c r="E895" t="str">
        <f>VLOOKUP($A895,'UES Measure List Oct 2026'!$A$3:$AR$2210,E$1,FALSE)</f>
        <v>HVAC</v>
      </c>
      <c r="F895" t="str">
        <f>VLOOKUP($A895,'UES Measure List Oct 2026'!$A$3:$AR$2210,F$1,FALSE)</f>
        <v>HVAC System</v>
      </c>
      <c r="G895" t="str">
        <f>VLOOKUP($A895,'UES Measure List Oct 2026'!$A$3:$AR$2210,G$1,FALSE)</f>
        <v>Ground-Source Heat Pumps</v>
      </c>
      <c r="H895">
        <f>VLOOKUP($A895,'UES Measure List Oct 2026'!$A$3:$AR$2210,H$1,FALSE)</f>
        <v>5377.5512465103684</v>
      </c>
      <c r="I895">
        <f>VLOOKUP($A895,'UES Measure List Oct 2026'!$A$3:$AR$2210,I$1,FALSE)</f>
        <v>5994.0904906636179</v>
      </c>
      <c r="J895">
        <f>VLOOKUP($A895,'UES Measure List Oct 2026'!$A$3:$AR$2210,J$1,FALSE)</f>
        <v>15554.3</v>
      </c>
      <c r="K895">
        <f>VLOOKUP($A895,'UES Measure List Oct 2026'!$A$3:$AR$2210,K$1,FALSE)</f>
        <v>20</v>
      </c>
      <c r="L895" t="s">
        <v>47</v>
      </c>
      <c r="M895">
        <f>INDEX('Results 2016$'!$B$3:$AT$352,MATCH(L895,'Results 2016$'!$A$3:$A$352,0),MATCH(K895,'Results 2016$'!$B$2:$AT$2,0))</f>
        <v>0.90105368807260355</v>
      </c>
    </row>
    <row r="896" spans="1:13" x14ac:dyDescent="0.25">
      <c r="A896" s="13" t="s">
        <v>2934</v>
      </c>
      <c r="B896" t="str">
        <f>VLOOKUP($A896,'UES Measure List Oct 2026'!$A$3:$AR$2210,B$1,FALSE)</f>
        <v>Heating Zone 3</v>
      </c>
      <c r="C896" t="str">
        <f>VLOOKUP($A896,'UES Measure List Oct 2026'!$A$3:$AR$2210,C$1,FALSE)</f>
        <v>Cooling Zone 1</v>
      </c>
      <c r="D896" t="str">
        <f>VLOOKUP($A896,'UES Measure List Oct 2026'!$A$3:$AR$2210,D$1,FALSE)</f>
        <v>Residential</v>
      </c>
      <c r="E896" t="str">
        <f>VLOOKUP($A896,'UES Measure List Oct 2026'!$A$3:$AR$2210,E$1,FALSE)</f>
        <v>HVAC</v>
      </c>
      <c r="F896" t="str">
        <f>VLOOKUP($A896,'UES Measure List Oct 2026'!$A$3:$AR$2210,F$1,FALSE)</f>
        <v>HVAC System</v>
      </c>
      <c r="G896" t="str">
        <f>VLOOKUP($A896,'UES Measure List Oct 2026'!$A$3:$AR$2210,G$1,FALSE)</f>
        <v>Ground-Source Heat Pumps</v>
      </c>
      <c r="H896">
        <f>VLOOKUP($A896,'UES Measure List Oct 2026'!$A$3:$AR$2210,H$1,FALSE)</f>
        <v>6842.0762798628821</v>
      </c>
      <c r="I896">
        <f>VLOOKUP($A896,'UES Measure List Oct 2026'!$A$3:$AR$2210,I$1,FALSE)</f>
        <v>7627.0622611421732</v>
      </c>
      <c r="J896">
        <f>VLOOKUP($A896,'UES Measure List Oct 2026'!$A$3:$AR$2210,J$1,FALSE)</f>
        <v>23676.914833968302</v>
      </c>
      <c r="K896">
        <f>VLOOKUP($A896,'UES Measure List Oct 2026'!$A$3:$AR$2210,K$1,FALSE)</f>
        <v>20</v>
      </c>
      <c r="L896" t="s">
        <v>47</v>
      </c>
      <c r="M896">
        <f>INDEX('Results 2016$'!$B$3:$AT$352,MATCH(L896,'Results 2016$'!$A$3:$A$352,0),MATCH(K896,'Results 2016$'!$B$2:$AT$2,0))</f>
        <v>0.90105368807260355</v>
      </c>
    </row>
    <row r="897" spans="1:13" x14ac:dyDescent="0.25">
      <c r="A897" s="14" t="s">
        <v>2935</v>
      </c>
      <c r="B897" t="str">
        <f>VLOOKUP($A897,'UES Measure List Oct 2026'!$A$3:$AR$2210,B$1,FALSE)</f>
        <v>Heating Zone 3</v>
      </c>
      <c r="C897" t="str">
        <f>VLOOKUP($A897,'UES Measure List Oct 2026'!$A$3:$AR$2210,C$1,FALSE)</f>
        <v>Cooling Zone 2</v>
      </c>
      <c r="D897" t="str">
        <f>VLOOKUP($A897,'UES Measure List Oct 2026'!$A$3:$AR$2210,D$1,FALSE)</f>
        <v>Residential</v>
      </c>
      <c r="E897" t="str">
        <f>VLOOKUP($A897,'UES Measure List Oct 2026'!$A$3:$AR$2210,E$1,FALSE)</f>
        <v>HVAC</v>
      </c>
      <c r="F897" t="str">
        <f>VLOOKUP($A897,'UES Measure List Oct 2026'!$A$3:$AR$2210,F$1,FALSE)</f>
        <v>HVAC System</v>
      </c>
      <c r="G897" t="str">
        <f>VLOOKUP($A897,'UES Measure List Oct 2026'!$A$3:$AR$2210,G$1,FALSE)</f>
        <v>Ground-Source Heat Pumps</v>
      </c>
      <c r="H897">
        <f>VLOOKUP($A897,'UES Measure List Oct 2026'!$A$3:$AR$2210,H$1,FALSE)</f>
        <v>6917.3597658628823</v>
      </c>
      <c r="I897">
        <f>VLOOKUP($A897,'UES Measure List Oct 2026'!$A$3:$AR$2210,I$1,FALSE)</f>
        <v>7710.8630516350568</v>
      </c>
      <c r="J897">
        <f>VLOOKUP($A897,'UES Measure List Oct 2026'!$A$3:$AR$2210,J$1,FALSE)</f>
        <v>23676.914833968302</v>
      </c>
      <c r="K897">
        <f>VLOOKUP($A897,'UES Measure List Oct 2026'!$A$3:$AR$2210,K$1,FALSE)</f>
        <v>20</v>
      </c>
      <c r="L897" t="s">
        <v>47</v>
      </c>
      <c r="M897">
        <f>INDEX('Results 2016$'!$B$3:$AT$352,MATCH(L897,'Results 2016$'!$A$3:$A$352,0),MATCH(K897,'Results 2016$'!$B$2:$AT$2,0))</f>
        <v>0.90105368807260355</v>
      </c>
    </row>
    <row r="898" spans="1:13" x14ac:dyDescent="0.25">
      <c r="A898" s="13" t="s">
        <v>2936</v>
      </c>
      <c r="B898" t="str">
        <f>VLOOKUP($A898,'UES Measure List Oct 2026'!$A$3:$AR$2210,B$1,FALSE)</f>
        <v>Heating Zone 3</v>
      </c>
      <c r="C898" t="str">
        <f>VLOOKUP($A898,'UES Measure List Oct 2026'!$A$3:$AR$2210,C$1,FALSE)</f>
        <v>Cooling Zone 3</v>
      </c>
      <c r="D898" t="str">
        <f>VLOOKUP($A898,'UES Measure List Oct 2026'!$A$3:$AR$2210,D$1,FALSE)</f>
        <v>Residential</v>
      </c>
      <c r="E898" t="str">
        <f>VLOOKUP($A898,'UES Measure List Oct 2026'!$A$3:$AR$2210,E$1,FALSE)</f>
        <v>HVAC</v>
      </c>
      <c r="F898" t="str">
        <f>VLOOKUP($A898,'UES Measure List Oct 2026'!$A$3:$AR$2210,F$1,FALSE)</f>
        <v>HVAC System</v>
      </c>
      <c r="G898" t="str">
        <f>VLOOKUP($A898,'UES Measure List Oct 2026'!$A$3:$AR$2210,G$1,FALSE)</f>
        <v>Ground-Source Heat Pumps</v>
      </c>
      <c r="H898">
        <f>VLOOKUP($A898,'UES Measure List Oct 2026'!$A$3:$AR$2210,H$1,FALSE)</f>
        <v>7064.5178208628822</v>
      </c>
      <c r="I898">
        <f>VLOOKUP($A898,'UES Measure List Oct 2026'!$A$3:$AR$2210,I$1,FALSE)</f>
        <v>7874.6700429371749</v>
      </c>
      <c r="J898">
        <f>VLOOKUP($A898,'UES Measure List Oct 2026'!$A$3:$AR$2210,J$1,FALSE)</f>
        <v>23676.914833968302</v>
      </c>
      <c r="K898">
        <f>VLOOKUP($A898,'UES Measure List Oct 2026'!$A$3:$AR$2210,K$1,FALSE)</f>
        <v>20</v>
      </c>
      <c r="L898" t="s">
        <v>47</v>
      </c>
      <c r="M898">
        <f>INDEX('Results 2016$'!$B$3:$AT$352,MATCH(L898,'Results 2016$'!$A$3:$A$352,0),MATCH(K898,'Results 2016$'!$B$2:$AT$2,0))</f>
        <v>0.90105368807260355</v>
      </c>
    </row>
    <row r="899" spans="1:13" x14ac:dyDescent="0.25">
      <c r="A899" s="14" t="s">
        <v>2937</v>
      </c>
      <c r="B899" t="str">
        <f>VLOOKUP($A899,'UES Measure List Oct 2026'!$A$3:$AR$2210,B$1,FALSE)</f>
        <v>Heating Zone 2</v>
      </c>
      <c r="C899" t="str">
        <f>VLOOKUP($A899,'UES Measure List Oct 2026'!$A$3:$AR$2210,C$1,FALSE)</f>
        <v>Cooling Zone 1</v>
      </c>
      <c r="D899" t="str">
        <f>VLOOKUP($A899,'UES Measure List Oct 2026'!$A$3:$AR$2210,D$1,FALSE)</f>
        <v>Residential</v>
      </c>
      <c r="E899" t="str">
        <f>VLOOKUP($A899,'UES Measure List Oct 2026'!$A$3:$AR$2210,E$1,FALSE)</f>
        <v>HVAC</v>
      </c>
      <c r="F899" t="str">
        <f>VLOOKUP($A899,'UES Measure List Oct 2026'!$A$3:$AR$2210,F$1,FALSE)</f>
        <v>HVAC System</v>
      </c>
      <c r="G899" t="str">
        <f>VLOOKUP($A899,'UES Measure List Oct 2026'!$A$3:$AR$2210,G$1,FALSE)</f>
        <v>Ground-Source Heat Pumps</v>
      </c>
      <c r="H899">
        <f>VLOOKUP($A899,'UES Measure List Oct 2026'!$A$3:$AR$2210,H$1,FALSE)</f>
        <v>9023.3370495422205</v>
      </c>
      <c r="I899">
        <f>VLOOKUP($A899,'UES Measure List Oct 2026'!$A$3:$AR$2210,I$1,FALSE)</f>
        <v>10059.310396977535</v>
      </c>
      <c r="J899">
        <f>VLOOKUP($A899,'UES Measure List Oct 2026'!$A$3:$AR$2210,J$1,FALSE)</f>
        <v>12668.3</v>
      </c>
      <c r="K899">
        <f>VLOOKUP($A899,'UES Measure List Oct 2026'!$A$3:$AR$2210,K$1,FALSE)</f>
        <v>20</v>
      </c>
      <c r="L899" t="s">
        <v>47</v>
      </c>
      <c r="M899">
        <f>INDEX('Results 2016$'!$B$3:$AT$352,MATCH(L899,'Results 2016$'!$A$3:$A$352,0),MATCH(K899,'Results 2016$'!$B$2:$AT$2,0))</f>
        <v>0.90105368807260355</v>
      </c>
    </row>
    <row r="900" spans="1:13" x14ac:dyDescent="0.25">
      <c r="A900" s="13" t="s">
        <v>2941</v>
      </c>
      <c r="B900" t="str">
        <f>VLOOKUP($A900,'UES Measure List Oct 2026'!$A$3:$AR$2210,B$1,FALSE)</f>
        <v>Heating Zone 2</v>
      </c>
      <c r="C900" t="str">
        <f>VLOOKUP($A900,'UES Measure List Oct 2026'!$A$3:$AR$2210,C$1,FALSE)</f>
        <v>Cooling Zone 2</v>
      </c>
      <c r="D900" t="str">
        <f>VLOOKUP($A900,'UES Measure List Oct 2026'!$A$3:$AR$2210,D$1,FALSE)</f>
        <v>Residential</v>
      </c>
      <c r="E900" t="str">
        <f>VLOOKUP($A900,'UES Measure List Oct 2026'!$A$3:$AR$2210,E$1,FALSE)</f>
        <v>HVAC</v>
      </c>
      <c r="F900" t="str">
        <f>VLOOKUP($A900,'UES Measure List Oct 2026'!$A$3:$AR$2210,F$1,FALSE)</f>
        <v>HVAC System</v>
      </c>
      <c r="G900" t="str">
        <f>VLOOKUP($A900,'UES Measure List Oct 2026'!$A$3:$AR$2210,G$1,FALSE)</f>
        <v>Ground-Source Heat Pumps</v>
      </c>
      <c r="H900">
        <f>VLOOKUP($A900,'UES Measure List Oct 2026'!$A$3:$AR$2210,H$1,FALSE)</f>
        <v>9094.6997857268361</v>
      </c>
      <c r="I900">
        <f>VLOOKUP($A900,'UES Measure List Oct 2026'!$A$3:$AR$2210,I$1,FALSE)</f>
        <v>10138.746858036284</v>
      </c>
      <c r="J900">
        <f>VLOOKUP($A900,'UES Measure List Oct 2026'!$A$3:$AR$2210,J$1,FALSE)</f>
        <v>12668.3</v>
      </c>
      <c r="K900">
        <f>VLOOKUP($A900,'UES Measure List Oct 2026'!$A$3:$AR$2210,K$1,FALSE)</f>
        <v>20</v>
      </c>
      <c r="L900" t="s">
        <v>47</v>
      </c>
      <c r="M900">
        <f>INDEX('Results 2016$'!$B$3:$AT$352,MATCH(L900,'Results 2016$'!$A$3:$A$352,0),MATCH(K900,'Results 2016$'!$B$2:$AT$2,0))</f>
        <v>0.90105368807260355</v>
      </c>
    </row>
    <row r="901" spans="1:13" x14ac:dyDescent="0.25">
      <c r="A901" s="14" t="s">
        <v>2942</v>
      </c>
      <c r="B901" t="str">
        <f>VLOOKUP($A901,'UES Measure List Oct 2026'!$A$3:$AR$2210,B$1,FALSE)</f>
        <v>Heating Zone 2</v>
      </c>
      <c r="C901" t="str">
        <f>VLOOKUP($A901,'UES Measure List Oct 2026'!$A$3:$AR$2210,C$1,FALSE)</f>
        <v>Cooling Zone 3</v>
      </c>
      <c r="D901" t="str">
        <f>VLOOKUP($A901,'UES Measure List Oct 2026'!$A$3:$AR$2210,D$1,FALSE)</f>
        <v>Residential</v>
      </c>
      <c r="E901" t="str">
        <f>VLOOKUP($A901,'UES Measure List Oct 2026'!$A$3:$AR$2210,E$1,FALSE)</f>
        <v>HVAC</v>
      </c>
      <c r="F901" t="str">
        <f>VLOOKUP($A901,'UES Measure List Oct 2026'!$A$3:$AR$2210,F$1,FALSE)</f>
        <v>HVAC System</v>
      </c>
      <c r="G901" t="str">
        <f>VLOOKUP($A901,'UES Measure List Oct 2026'!$A$3:$AR$2210,G$1,FALSE)</f>
        <v>Ground-Source Heat Pumps</v>
      </c>
      <c r="H901">
        <f>VLOOKUP($A901,'UES Measure List Oct 2026'!$A$3:$AR$2210,H$1,FALSE)</f>
        <v>9224.0859887922197</v>
      </c>
      <c r="I901">
        <f>VLOOKUP($A901,'UES Measure List Oct 2026'!$A$3:$AR$2210,I$1,FALSE)</f>
        <v>10282.771353604301</v>
      </c>
      <c r="J901">
        <f>VLOOKUP($A901,'UES Measure List Oct 2026'!$A$3:$AR$2210,J$1,FALSE)</f>
        <v>12668.3</v>
      </c>
      <c r="K901">
        <f>VLOOKUP($A901,'UES Measure List Oct 2026'!$A$3:$AR$2210,K$1,FALSE)</f>
        <v>20</v>
      </c>
      <c r="L901" t="s">
        <v>47</v>
      </c>
      <c r="M901">
        <f>INDEX('Results 2016$'!$B$3:$AT$352,MATCH(L901,'Results 2016$'!$A$3:$A$352,0),MATCH(K901,'Results 2016$'!$B$2:$AT$2,0))</f>
        <v>0.90105368807260355</v>
      </c>
    </row>
    <row r="902" spans="1:13" x14ac:dyDescent="0.25">
      <c r="A902" s="13" t="s">
        <v>2943</v>
      </c>
      <c r="B902" t="str">
        <f>VLOOKUP($A902,'UES Measure List Oct 2026'!$A$3:$AR$2210,B$1,FALSE)</f>
        <v>Heating Zone 3</v>
      </c>
      <c r="C902" t="str">
        <f>VLOOKUP($A902,'UES Measure List Oct 2026'!$A$3:$AR$2210,C$1,FALSE)</f>
        <v>Cooling Zone 1</v>
      </c>
      <c r="D902" t="str">
        <f>VLOOKUP($A902,'UES Measure List Oct 2026'!$A$3:$AR$2210,D$1,FALSE)</f>
        <v>Residential</v>
      </c>
      <c r="E902" t="str">
        <f>VLOOKUP($A902,'UES Measure List Oct 2026'!$A$3:$AR$2210,E$1,FALSE)</f>
        <v>HVAC</v>
      </c>
      <c r="F902" t="str">
        <f>VLOOKUP($A902,'UES Measure List Oct 2026'!$A$3:$AR$2210,F$1,FALSE)</f>
        <v>HVAC System</v>
      </c>
      <c r="G902" t="str">
        <f>VLOOKUP($A902,'UES Measure List Oct 2026'!$A$3:$AR$2210,G$1,FALSE)</f>
        <v>Ground-Source Heat Pumps</v>
      </c>
      <c r="H902">
        <f>VLOOKUP($A902,'UES Measure List Oct 2026'!$A$3:$AR$2210,H$1,FALSE)</f>
        <v>9462.3753305167884</v>
      </c>
      <c r="I902">
        <f>VLOOKUP($A902,'UES Measure List Oct 2026'!$A$3:$AR$2210,I$1,FALSE)</f>
        <v>10548.756918462888</v>
      </c>
      <c r="J902">
        <f>VLOOKUP($A902,'UES Measure List Oct 2026'!$A$3:$AR$2210,J$1,FALSE)</f>
        <v>17707.814716277899</v>
      </c>
      <c r="K902">
        <f>VLOOKUP($A902,'UES Measure List Oct 2026'!$A$3:$AR$2210,K$1,FALSE)</f>
        <v>20</v>
      </c>
      <c r="L902" t="s">
        <v>47</v>
      </c>
      <c r="M902">
        <f>INDEX('Results 2016$'!$B$3:$AT$352,MATCH(L902,'Results 2016$'!$A$3:$A$352,0),MATCH(K902,'Results 2016$'!$B$2:$AT$2,0))</f>
        <v>0.90105368807260355</v>
      </c>
    </row>
    <row r="903" spans="1:13" x14ac:dyDescent="0.25">
      <c r="A903" s="14" t="s">
        <v>2944</v>
      </c>
      <c r="B903" t="str">
        <f>VLOOKUP($A903,'UES Measure List Oct 2026'!$A$3:$AR$2210,B$1,FALSE)</f>
        <v>Heating Zone 3</v>
      </c>
      <c r="C903" t="str">
        <f>VLOOKUP($A903,'UES Measure List Oct 2026'!$A$3:$AR$2210,C$1,FALSE)</f>
        <v>Cooling Zone 2</v>
      </c>
      <c r="D903" t="str">
        <f>VLOOKUP($A903,'UES Measure List Oct 2026'!$A$3:$AR$2210,D$1,FALSE)</f>
        <v>Residential</v>
      </c>
      <c r="E903" t="str">
        <f>VLOOKUP($A903,'UES Measure List Oct 2026'!$A$3:$AR$2210,E$1,FALSE)</f>
        <v>HVAC</v>
      </c>
      <c r="F903" t="str">
        <f>VLOOKUP($A903,'UES Measure List Oct 2026'!$A$3:$AR$2210,F$1,FALSE)</f>
        <v>HVAC System</v>
      </c>
      <c r="G903" t="str">
        <f>VLOOKUP($A903,'UES Measure List Oct 2026'!$A$3:$AR$2210,G$1,FALSE)</f>
        <v>Ground-Source Heat Pumps</v>
      </c>
      <c r="H903">
        <f>VLOOKUP($A903,'UES Measure List Oct 2026'!$A$3:$AR$2210,H$1,FALSE)</f>
        <v>9533.738066701404</v>
      </c>
      <c r="I903">
        <f>VLOOKUP($A903,'UES Measure List Oct 2026'!$A$3:$AR$2210,I$1,FALSE)</f>
        <v>10628.193379521637</v>
      </c>
      <c r="J903">
        <f>VLOOKUP($A903,'UES Measure List Oct 2026'!$A$3:$AR$2210,J$1,FALSE)</f>
        <v>17707.814716277899</v>
      </c>
      <c r="K903">
        <f>VLOOKUP($A903,'UES Measure List Oct 2026'!$A$3:$AR$2210,K$1,FALSE)</f>
        <v>20</v>
      </c>
      <c r="L903" t="s">
        <v>47</v>
      </c>
      <c r="M903">
        <f>INDEX('Results 2016$'!$B$3:$AT$352,MATCH(L903,'Results 2016$'!$A$3:$A$352,0),MATCH(K903,'Results 2016$'!$B$2:$AT$2,0))</f>
        <v>0.90105368807260355</v>
      </c>
    </row>
    <row r="904" spans="1:13" x14ac:dyDescent="0.25">
      <c r="A904" s="13" t="s">
        <v>2945</v>
      </c>
      <c r="B904" t="str">
        <f>VLOOKUP($A904,'UES Measure List Oct 2026'!$A$3:$AR$2210,B$1,FALSE)</f>
        <v>Heating Zone 3</v>
      </c>
      <c r="C904" t="str">
        <f>VLOOKUP($A904,'UES Measure List Oct 2026'!$A$3:$AR$2210,C$1,FALSE)</f>
        <v>Cooling Zone 3</v>
      </c>
      <c r="D904" t="str">
        <f>VLOOKUP($A904,'UES Measure List Oct 2026'!$A$3:$AR$2210,D$1,FALSE)</f>
        <v>Residential</v>
      </c>
      <c r="E904" t="str">
        <f>VLOOKUP($A904,'UES Measure List Oct 2026'!$A$3:$AR$2210,E$1,FALSE)</f>
        <v>HVAC</v>
      </c>
      <c r="F904" t="str">
        <f>VLOOKUP($A904,'UES Measure List Oct 2026'!$A$3:$AR$2210,F$1,FALSE)</f>
        <v>HVAC System</v>
      </c>
      <c r="G904" t="str">
        <f>VLOOKUP($A904,'UES Measure List Oct 2026'!$A$3:$AR$2210,G$1,FALSE)</f>
        <v>Ground-Source Heat Pumps</v>
      </c>
      <c r="H904">
        <f>VLOOKUP($A904,'UES Measure List Oct 2026'!$A$3:$AR$2210,H$1,FALSE)</f>
        <v>9663.1242697667876</v>
      </c>
      <c r="I904">
        <f>VLOOKUP($A904,'UES Measure List Oct 2026'!$A$3:$AR$2210,I$1,FALSE)</f>
        <v>10772.217875089655</v>
      </c>
      <c r="J904">
        <f>VLOOKUP($A904,'UES Measure List Oct 2026'!$A$3:$AR$2210,J$1,FALSE)</f>
        <v>17707.814716277899</v>
      </c>
      <c r="K904">
        <f>VLOOKUP($A904,'UES Measure List Oct 2026'!$A$3:$AR$2210,K$1,FALSE)</f>
        <v>20</v>
      </c>
      <c r="L904" t="s">
        <v>47</v>
      </c>
      <c r="M904">
        <f>INDEX('Results 2016$'!$B$3:$AT$352,MATCH(L904,'Results 2016$'!$A$3:$A$352,0),MATCH(K904,'Results 2016$'!$B$2:$AT$2,0))</f>
        <v>0.90105368807260355</v>
      </c>
    </row>
    <row r="905" spans="1:13" x14ac:dyDescent="0.25">
      <c r="A905" s="13" t="s">
        <v>2946</v>
      </c>
      <c r="B905" t="str">
        <f>VLOOKUP($A905,'UES Measure List Oct 2026'!$A$3:$AR$2210,B$1,FALSE)</f>
        <v>Heating Zone 2</v>
      </c>
      <c r="C905" t="str">
        <f>VLOOKUP($A905,'UES Measure List Oct 2026'!$A$3:$AR$2210,C$1,FALSE)</f>
        <v>Cooling Zone 1</v>
      </c>
      <c r="D905" t="str">
        <f>VLOOKUP($A905,'UES Measure List Oct 2026'!$A$3:$AR$2210,D$1,FALSE)</f>
        <v>Residential</v>
      </c>
      <c r="E905" t="str">
        <f>VLOOKUP($A905,'UES Measure List Oct 2026'!$A$3:$AR$2210,E$1,FALSE)</f>
        <v>HVAC</v>
      </c>
      <c r="F905" t="str">
        <f>VLOOKUP($A905,'UES Measure List Oct 2026'!$A$3:$AR$2210,F$1,FALSE)</f>
        <v>HVAC System</v>
      </c>
      <c r="G905" t="str">
        <f>VLOOKUP($A905,'UES Measure List Oct 2026'!$A$3:$AR$2210,G$1,FALSE)</f>
        <v>Ground-Source Heat Pumps</v>
      </c>
      <c r="H905">
        <f>VLOOKUP($A905,'UES Measure List Oct 2026'!$A$3:$AR$2210,H$1,FALSE)</f>
        <v>13935.523579009678</v>
      </c>
      <c r="I905">
        <f>VLOOKUP($A905,'UES Measure List Oct 2026'!$A$3:$AR$2210,I$1,FALSE)</f>
        <v>15535.476169845002</v>
      </c>
      <c r="J905">
        <f>VLOOKUP($A905,'UES Measure List Oct 2026'!$A$3:$AR$2210,J$1,FALSE)</f>
        <v>17768.3</v>
      </c>
      <c r="K905">
        <f>VLOOKUP($A905,'UES Measure List Oct 2026'!$A$3:$AR$2210,K$1,FALSE)</f>
        <v>20</v>
      </c>
      <c r="L905" t="s">
        <v>47</v>
      </c>
      <c r="M905">
        <f>INDEX('Results 2016$'!$B$3:$AT$352,MATCH(L905,'Results 2016$'!$A$3:$A$352,0),MATCH(K905,'Results 2016$'!$B$2:$AT$2,0))</f>
        <v>0.90105368807260355</v>
      </c>
    </row>
    <row r="906" spans="1:13" x14ac:dyDescent="0.25">
      <c r="A906" s="13" t="s">
        <v>2948</v>
      </c>
      <c r="B906" t="str">
        <f>VLOOKUP($A906,'UES Measure List Oct 2026'!$A$3:$AR$2210,B$1,FALSE)</f>
        <v>Heating Zone 2</v>
      </c>
      <c r="C906" t="str">
        <f>VLOOKUP($A906,'UES Measure List Oct 2026'!$A$3:$AR$2210,C$1,FALSE)</f>
        <v>Cooling Zone 2</v>
      </c>
      <c r="D906" t="str">
        <f>VLOOKUP($A906,'UES Measure List Oct 2026'!$A$3:$AR$2210,D$1,FALSE)</f>
        <v>Residential</v>
      </c>
      <c r="E906" t="str">
        <f>VLOOKUP($A906,'UES Measure List Oct 2026'!$A$3:$AR$2210,E$1,FALSE)</f>
        <v>HVAC</v>
      </c>
      <c r="F906" t="str">
        <f>VLOOKUP($A906,'UES Measure List Oct 2026'!$A$3:$AR$2210,F$1,FALSE)</f>
        <v>HVAC System</v>
      </c>
      <c r="G906" t="str">
        <f>VLOOKUP($A906,'UES Measure List Oct 2026'!$A$3:$AR$2210,G$1,FALSE)</f>
        <v>Ground-Source Heat Pumps</v>
      </c>
      <c r="H906">
        <f>VLOOKUP($A906,'UES Measure List Oct 2026'!$A$3:$AR$2210,H$1,FALSE)</f>
        <v>14037.174641432755</v>
      </c>
      <c r="I906">
        <f>VLOOKUP($A906,'UES Measure List Oct 2026'!$A$3:$AR$2210,I$1,FALSE)</f>
        <v>15648.627670102245</v>
      </c>
      <c r="J906">
        <f>VLOOKUP($A906,'UES Measure List Oct 2026'!$A$3:$AR$2210,J$1,FALSE)</f>
        <v>17768.3</v>
      </c>
      <c r="K906">
        <f>VLOOKUP($A906,'UES Measure List Oct 2026'!$A$3:$AR$2210,K$1,FALSE)</f>
        <v>20</v>
      </c>
      <c r="L906" t="s">
        <v>47</v>
      </c>
      <c r="M906">
        <f>INDEX('Results 2016$'!$B$3:$AT$352,MATCH(L906,'Results 2016$'!$A$3:$A$352,0),MATCH(K906,'Results 2016$'!$B$2:$AT$2,0))</f>
        <v>0.90105368807260355</v>
      </c>
    </row>
    <row r="907" spans="1:13" x14ac:dyDescent="0.25">
      <c r="A907" s="13" t="s">
        <v>2949</v>
      </c>
      <c r="B907" t="str">
        <f>VLOOKUP($A907,'UES Measure List Oct 2026'!$A$3:$AR$2210,B$1,FALSE)</f>
        <v>Heating Zone 2</v>
      </c>
      <c r="C907" t="str">
        <f>VLOOKUP($A907,'UES Measure List Oct 2026'!$A$3:$AR$2210,C$1,FALSE)</f>
        <v>Cooling Zone 3</v>
      </c>
      <c r="D907" t="str">
        <f>VLOOKUP($A907,'UES Measure List Oct 2026'!$A$3:$AR$2210,D$1,FALSE)</f>
        <v>Residential</v>
      </c>
      <c r="E907" t="str">
        <f>VLOOKUP($A907,'UES Measure List Oct 2026'!$A$3:$AR$2210,E$1,FALSE)</f>
        <v>HVAC</v>
      </c>
      <c r="F907" t="str">
        <f>VLOOKUP($A907,'UES Measure List Oct 2026'!$A$3:$AR$2210,F$1,FALSE)</f>
        <v>HVAC System</v>
      </c>
      <c r="G907" t="str">
        <f>VLOOKUP($A907,'UES Measure List Oct 2026'!$A$3:$AR$2210,G$1,FALSE)</f>
        <v>Ground-Source Heat Pumps</v>
      </c>
      <c r="H907">
        <f>VLOOKUP($A907,'UES Measure List Oct 2026'!$A$3:$AR$2210,H$1,FALSE)</f>
        <v>14227.753362663523</v>
      </c>
      <c r="I907">
        <f>VLOOKUP($A907,'UES Measure List Oct 2026'!$A$3:$AR$2210,I$1,FALSE)</f>
        <v>15860.767786598197</v>
      </c>
      <c r="J907">
        <f>VLOOKUP($A907,'UES Measure List Oct 2026'!$A$3:$AR$2210,J$1,FALSE)</f>
        <v>17768.3</v>
      </c>
      <c r="K907">
        <f>VLOOKUP($A907,'UES Measure List Oct 2026'!$A$3:$AR$2210,K$1,FALSE)</f>
        <v>20</v>
      </c>
      <c r="L907" t="s">
        <v>47</v>
      </c>
      <c r="M907">
        <f>INDEX('Results 2016$'!$B$3:$AT$352,MATCH(L907,'Results 2016$'!$A$3:$A$352,0),MATCH(K907,'Results 2016$'!$B$2:$AT$2,0))</f>
        <v>0.90105368807260355</v>
      </c>
    </row>
    <row r="908" spans="1:13" x14ac:dyDescent="0.25">
      <c r="A908" s="13" t="s">
        <v>2950</v>
      </c>
      <c r="B908" t="str">
        <f>VLOOKUP($A908,'UES Measure List Oct 2026'!$A$3:$AR$2210,B$1,FALSE)</f>
        <v>Heating Zone 3</v>
      </c>
      <c r="C908" t="str">
        <f>VLOOKUP($A908,'UES Measure List Oct 2026'!$A$3:$AR$2210,C$1,FALSE)</f>
        <v>Cooling Zone 1</v>
      </c>
      <c r="D908" t="str">
        <f>VLOOKUP($A908,'UES Measure List Oct 2026'!$A$3:$AR$2210,D$1,FALSE)</f>
        <v>Residential</v>
      </c>
      <c r="E908" t="str">
        <f>VLOOKUP($A908,'UES Measure List Oct 2026'!$A$3:$AR$2210,E$1,FALSE)</f>
        <v>HVAC</v>
      </c>
      <c r="F908" t="str">
        <f>VLOOKUP($A908,'UES Measure List Oct 2026'!$A$3:$AR$2210,F$1,FALSE)</f>
        <v>HVAC System</v>
      </c>
      <c r="G908" t="str">
        <f>VLOOKUP($A908,'UES Measure List Oct 2026'!$A$3:$AR$2210,G$1,FALSE)</f>
        <v>Ground-Source Heat Pumps</v>
      </c>
      <c r="H908">
        <f>VLOOKUP($A908,'UES Measure List Oct 2026'!$A$3:$AR$2210,H$1,FALSE)</f>
        <v>14494.510840115585</v>
      </c>
      <c r="I908">
        <f>VLOOKUP($A908,'UES Measure List Oct 2026'!$A$3:$AR$2210,I$1,FALSE)</f>
        <v>16158.643630084669</v>
      </c>
      <c r="J908">
        <f>VLOOKUP($A908,'UES Measure List Oct 2026'!$A$3:$AR$2210,J$1,FALSE)</f>
        <v>25891.0135303358</v>
      </c>
      <c r="K908">
        <f>VLOOKUP($A908,'UES Measure List Oct 2026'!$A$3:$AR$2210,K$1,FALSE)</f>
        <v>20</v>
      </c>
      <c r="L908" t="s">
        <v>47</v>
      </c>
      <c r="M908">
        <f>INDEX('Results 2016$'!$B$3:$AT$352,MATCH(L908,'Results 2016$'!$A$3:$A$352,0),MATCH(K908,'Results 2016$'!$B$2:$AT$2,0))</f>
        <v>0.90105368807260355</v>
      </c>
    </row>
    <row r="909" spans="1:13" x14ac:dyDescent="0.25">
      <c r="A909" s="13" t="s">
        <v>2951</v>
      </c>
      <c r="B909" t="str">
        <f>VLOOKUP($A909,'UES Measure List Oct 2026'!$A$3:$AR$2210,B$1,FALSE)</f>
        <v>Heating Zone 3</v>
      </c>
      <c r="C909" t="str">
        <f>VLOOKUP($A909,'UES Measure List Oct 2026'!$A$3:$AR$2210,C$1,FALSE)</f>
        <v>Cooling Zone 2</v>
      </c>
      <c r="D909" t="str">
        <f>VLOOKUP($A909,'UES Measure List Oct 2026'!$A$3:$AR$2210,D$1,FALSE)</f>
        <v>Residential</v>
      </c>
      <c r="E909" t="str">
        <f>VLOOKUP($A909,'UES Measure List Oct 2026'!$A$3:$AR$2210,E$1,FALSE)</f>
        <v>HVAC</v>
      </c>
      <c r="F909" t="str">
        <f>VLOOKUP($A909,'UES Measure List Oct 2026'!$A$3:$AR$2210,F$1,FALSE)</f>
        <v>HVAC System</v>
      </c>
      <c r="G909" t="str">
        <f>VLOOKUP($A909,'UES Measure List Oct 2026'!$A$3:$AR$2210,G$1,FALSE)</f>
        <v>Ground-Source Heat Pumps</v>
      </c>
      <c r="H909">
        <f>VLOOKUP($A909,'UES Measure List Oct 2026'!$A$3:$AR$2210,H$1,FALSE)</f>
        <v>14596.161902538663</v>
      </c>
      <c r="I909">
        <f>VLOOKUP($A909,'UES Measure List Oct 2026'!$A$3:$AR$2210,I$1,FALSE)</f>
        <v>16271.795130341912</v>
      </c>
      <c r="J909">
        <f>VLOOKUP($A909,'UES Measure List Oct 2026'!$A$3:$AR$2210,J$1,FALSE)</f>
        <v>25891.0135303358</v>
      </c>
      <c r="K909">
        <f>VLOOKUP($A909,'UES Measure List Oct 2026'!$A$3:$AR$2210,K$1,FALSE)</f>
        <v>20</v>
      </c>
      <c r="L909" t="s">
        <v>47</v>
      </c>
      <c r="M909">
        <f>INDEX('Results 2016$'!$B$3:$AT$352,MATCH(L909,'Results 2016$'!$A$3:$A$352,0),MATCH(K909,'Results 2016$'!$B$2:$AT$2,0))</f>
        <v>0.90105368807260355</v>
      </c>
    </row>
    <row r="910" spans="1:13" x14ac:dyDescent="0.25">
      <c r="A910" s="13" t="s">
        <v>2952</v>
      </c>
      <c r="B910" t="str">
        <f>VLOOKUP($A910,'UES Measure List Oct 2026'!$A$3:$AR$2210,B$1,FALSE)</f>
        <v>Heating Zone 3</v>
      </c>
      <c r="C910" t="str">
        <f>VLOOKUP($A910,'UES Measure List Oct 2026'!$A$3:$AR$2210,C$1,FALSE)</f>
        <v>Cooling Zone 3</v>
      </c>
      <c r="D910" t="str">
        <f>VLOOKUP($A910,'UES Measure List Oct 2026'!$A$3:$AR$2210,D$1,FALSE)</f>
        <v>Residential</v>
      </c>
      <c r="E910" t="str">
        <f>VLOOKUP($A910,'UES Measure List Oct 2026'!$A$3:$AR$2210,E$1,FALSE)</f>
        <v>HVAC</v>
      </c>
      <c r="F910" t="str">
        <f>VLOOKUP($A910,'UES Measure List Oct 2026'!$A$3:$AR$2210,F$1,FALSE)</f>
        <v>HVAC System</v>
      </c>
      <c r="G910" t="str">
        <f>VLOOKUP($A910,'UES Measure List Oct 2026'!$A$3:$AR$2210,G$1,FALSE)</f>
        <v>Ground-Source Heat Pumps</v>
      </c>
      <c r="H910">
        <f>VLOOKUP($A910,'UES Measure List Oct 2026'!$A$3:$AR$2210,H$1,FALSE)</f>
        <v>14786.74062376943</v>
      </c>
      <c r="I910">
        <f>VLOOKUP($A910,'UES Measure List Oct 2026'!$A$3:$AR$2210,I$1,FALSE)</f>
        <v>16483.935246837864</v>
      </c>
      <c r="J910">
        <f>VLOOKUP($A910,'UES Measure List Oct 2026'!$A$3:$AR$2210,J$1,FALSE)</f>
        <v>25891.0135303358</v>
      </c>
      <c r="K910">
        <f>VLOOKUP($A910,'UES Measure List Oct 2026'!$A$3:$AR$2210,K$1,FALSE)</f>
        <v>20</v>
      </c>
      <c r="L910" t="s">
        <v>47</v>
      </c>
      <c r="M910">
        <f>INDEX('Results 2016$'!$B$3:$AT$352,MATCH(L910,'Results 2016$'!$A$3:$A$352,0),MATCH(K910,'Results 2016$'!$B$2:$AT$2,0))</f>
        <v>0.90105368807260355</v>
      </c>
    </row>
    <row r="911" spans="1:13" x14ac:dyDescent="0.25">
      <c r="A911" s="13" t="s">
        <v>2953</v>
      </c>
      <c r="B911" t="str">
        <f>VLOOKUP($A911,'UES Measure List Oct 2026'!$A$3:$AR$2210,B$1,FALSE)</f>
        <v>Heating Zone 2</v>
      </c>
      <c r="C911" t="str">
        <f>VLOOKUP($A911,'UES Measure List Oct 2026'!$A$3:$AR$2210,C$1,FALSE)</f>
        <v>Cooling Zone 1</v>
      </c>
      <c r="D911" t="str">
        <f>VLOOKUP($A911,'UES Measure List Oct 2026'!$A$3:$AR$2210,D$1,FALSE)</f>
        <v>Residential</v>
      </c>
      <c r="E911" t="str">
        <f>VLOOKUP($A911,'UES Measure List Oct 2026'!$A$3:$AR$2210,E$1,FALSE)</f>
        <v>HVAC</v>
      </c>
      <c r="F911" t="str">
        <f>VLOOKUP($A911,'UES Measure List Oct 2026'!$A$3:$AR$2210,F$1,FALSE)</f>
        <v>HVAC System</v>
      </c>
      <c r="G911" t="str">
        <f>VLOOKUP($A911,'UES Measure List Oct 2026'!$A$3:$AR$2210,G$1,FALSE)</f>
        <v>Ground-Source Heat Pumps</v>
      </c>
      <c r="H911">
        <f>VLOOKUP($A911,'UES Measure List Oct 2026'!$A$3:$AR$2210,H$1,FALSE)</f>
        <v>10242.469214421035</v>
      </c>
      <c r="I911">
        <f>VLOOKUP($A911,'UES Measure List Oct 2026'!$A$3:$AR$2210,I$1,FALSE)</f>
        <v>11417.929346945517</v>
      </c>
      <c r="J911">
        <f>VLOOKUP($A911,'UES Measure List Oct 2026'!$A$3:$AR$2210,J$1,FALSE)</f>
        <v>13778.3</v>
      </c>
      <c r="K911">
        <f>VLOOKUP($A911,'UES Measure List Oct 2026'!$A$3:$AR$2210,K$1,FALSE)</f>
        <v>20</v>
      </c>
      <c r="L911" t="s">
        <v>47</v>
      </c>
      <c r="M911">
        <f>INDEX('Results 2016$'!$B$3:$AT$352,MATCH(L911,'Results 2016$'!$A$3:$A$352,0),MATCH(K911,'Results 2016$'!$B$2:$AT$2,0))</f>
        <v>0.90105368807260355</v>
      </c>
    </row>
    <row r="912" spans="1:13" x14ac:dyDescent="0.25">
      <c r="A912" s="13" t="s">
        <v>2955</v>
      </c>
      <c r="B912" t="str">
        <f>VLOOKUP($A912,'UES Measure List Oct 2026'!$A$3:$AR$2210,B$1,FALSE)</f>
        <v>Heating Zone 2</v>
      </c>
      <c r="C912" t="str">
        <f>VLOOKUP($A912,'UES Measure List Oct 2026'!$A$3:$AR$2210,C$1,FALSE)</f>
        <v>Cooling Zone 2</v>
      </c>
      <c r="D912" t="str">
        <f>VLOOKUP($A912,'UES Measure List Oct 2026'!$A$3:$AR$2210,D$1,FALSE)</f>
        <v>Residential</v>
      </c>
      <c r="E912" t="str">
        <f>VLOOKUP($A912,'UES Measure List Oct 2026'!$A$3:$AR$2210,E$1,FALSE)</f>
        <v>HVAC</v>
      </c>
      <c r="F912" t="str">
        <f>VLOOKUP($A912,'UES Measure List Oct 2026'!$A$3:$AR$2210,F$1,FALSE)</f>
        <v>HVAC System</v>
      </c>
      <c r="G912" t="str">
        <f>VLOOKUP($A912,'UES Measure List Oct 2026'!$A$3:$AR$2210,G$1,FALSE)</f>
        <v>Ground-Source Heat Pumps</v>
      </c>
      <c r="H912">
        <f>VLOOKUP($A912,'UES Measure List Oct 2026'!$A$3:$AR$2210,H$1,FALSE)</f>
        <v>10313.82098525565</v>
      </c>
      <c r="I912">
        <f>VLOOKUP($A912,'UES Measure List Oct 2026'!$A$3:$AR$2210,I$1,FALSE)</f>
        <v>11497.353602073763</v>
      </c>
      <c r="J912">
        <f>VLOOKUP($A912,'UES Measure List Oct 2026'!$A$3:$AR$2210,J$1,FALSE)</f>
        <v>13778.3</v>
      </c>
      <c r="K912">
        <f>VLOOKUP($A912,'UES Measure List Oct 2026'!$A$3:$AR$2210,K$1,FALSE)</f>
        <v>20</v>
      </c>
      <c r="L912" t="s">
        <v>47</v>
      </c>
      <c r="M912">
        <f>INDEX('Results 2016$'!$B$3:$AT$352,MATCH(L912,'Results 2016$'!$A$3:$A$352,0),MATCH(K912,'Results 2016$'!$B$2:$AT$2,0))</f>
        <v>0.90105368807260355</v>
      </c>
    </row>
    <row r="913" spans="1:13" x14ac:dyDescent="0.25">
      <c r="A913" s="14" t="s">
        <v>2956</v>
      </c>
      <c r="B913" t="str">
        <f>VLOOKUP($A913,'UES Measure List Oct 2026'!$A$3:$AR$2210,B$1,FALSE)</f>
        <v>Heating Zone 2</v>
      </c>
      <c r="C913" t="str">
        <f>VLOOKUP($A913,'UES Measure List Oct 2026'!$A$3:$AR$2210,C$1,FALSE)</f>
        <v>Cooling Zone 3</v>
      </c>
      <c r="D913" t="str">
        <f>VLOOKUP($A913,'UES Measure List Oct 2026'!$A$3:$AR$2210,D$1,FALSE)</f>
        <v>Residential</v>
      </c>
      <c r="E913" t="str">
        <f>VLOOKUP($A913,'UES Measure List Oct 2026'!$A$3:$AR$2210,E$1,FALSE)</f>
        <v>HVAC</v>
      </c>
      <c r="F913" t="str">
        <f>VLOOKUP($A913,'UES Measure List Oct 2026'!$A$3:$AR$2210,F$1,FALSE)</f>
        <v>HVAC System</v>
      </c>
      <c r="G913" t="str">
        <f>VLOOKUP($A913,'UES Measure List Oct 2026'!$A$3:$AR$2210,G$1,FALSE)</f>
        <v>Ground-Source Heat Pumps</v>
      </c>
      <c r="H913">
        <f>VLOOKUP($A913,'UES Measure List Oct 2026'!$A$3:$AR$2210,H$1,FALSE)</f>
        <v>10443.199777621034</v>
      </c>
      <c r="I913">
        <f>VLOOKUP($A913,'UES Measure List Oct 2026'!$A$3:$AR$2210,I$1,FALSE)</f>
        <v>11641.369848521674</v>
      </c>
      <c r="J913">
        <f>VLOOKUP($A913,'UES Measure List Oct 2026'!$A$3:$AR$2210,J$1,FALSE)</f>
        <v>13778.3</v>
      </c>
      <c r="K913">
        <f>VLOOKUP($A913,'UES Measure List Oct 2026'!$A$3:$AR$2210,K$1,FALSE)</f>
        <v>20</v>
      </c>
      <c r="L913" t="s">
        <v>47</v>
      </c>
      <c r="M913">
        <f>INDEX('Results 2016$'!$B$3:$AT$352,MATCH(L913,'Results 2016$'!$A$3:$A$352,0),MATCH(K913,'Results 2016$'!$B$2:$AT$2,0))</f>
        <v>0.90105368807260355</v>
      </c>
    </row>
    <row r="914" spans="1:13" x14ac:dyDescent="0.25">
      <c r="A914" s="13" t="s">
        <v>2957</v>
      </c>
      <c r="B914" t="str">
        <f>VLOOKUP($A914,'UES Measure List Oct 2026'!$A$3:$AR$2210,B$1,FALSE)</f>
        <v>Heating Zone 3</v>
      </c>
      <c r="C914" t="str">
        <f>VLOOKUP($A914,'UES Measure List Oct 2026'!$A$3:$AR$2210,C$1,FALSE)</f>
        <v>Cooling Zone 1</v>
      </c>
      <c r="D914" t="str">
        <f>VLOOKUP($A914,'UES Measure List Oct 2026'!$A$3:$AR$2210,D$1,FALSE)</f>
        <v>Residential</v>
      </c>
      <c r="E914" t="str">
        <f>VLOOKUP($A914,'UES Measure List Oct 2026'!$A$3:$AR$2210,E$1,FALSE)</f>
        <v>HVAC</v>
      </c>
      <c r="F914" t="str">
        <f>VLOOKUP($A914,'UES Measure List Oct 2026'!$A$3:$AR$2210,F$1,FALSE)</f>
        <v>HVAC System</v>
      </c>
      <c r="G914" t="str">
        <f>VLOOKUP($A914,'UES Measure List Oct 2026'!$A$3:$AR$2210,G$1,FALSE)</f>
        <v>Ground-Source Heat Pumps</v>
      </c>
      <c r="H914">
        <f>VLOOKUP($A914,'UES Measure List Oct 2026'!$A$3:$AR$2210,H$1,FALSE)</f>
        <v>10892.606270813187</v>
      </c>
      <c r="I914">
        <f>VLOOKUP($A914,'UES Measure List Oct 2026'!$A$3:$AR$2210,I$1,FALSE)</f>
        <v>12142.631122560186</v>
      </c>
      <c r="J914">
        <f>VLOOKUP($A914,'UES Measure List Oct 2026'!$A$3:$AR$2210,J$1,FALSE)</f>
        <v>18817.516019910301</v>
      </c>
      <c r="K914">
        <f>VLOOKUP($A914,'UES Measure List Oct 2026'!$A$3:$AR$2210,K$1,FALSE)</f>
        <v>20</v>
      </c>
      <c r="L914" t="s">
        <v>47</v>
      </c>
      <c r="M914">
        <f>INDEX('Results 2016$'!$B$3:$AT$352,MATCH(L914,'Results 2016$'!$A$3:$A$352,0),MATCH(K914,'Results 2016$'!$B$2:$AT$2,0))</f>
        <v>0.90105368807260355</v>
      </c>
    </row>
    <row r="915" spans="1:13" x14ac:dyDescent="0.25">
      <c r="A915" s="13" t="s">
        <v>2958</v>
      </c>
      <c r="B915" t="str">
        <f>VLOOKUP($A915,'UES Measure List Oct 2026'!$A$3:$AR$2210,B$1,FALSE)</f>
        <v>Heating Zone 3</v>
      </c>
      <c r="C915" t="str">
        <f>VLOOKUP($A915,'UES Measure List Oct 2026'!$A$3:$AR$2210,C$1,FALSE)</f>
        <v>Cooling Zone 2</v>
      </c>
      <c r="D915" t="str">
        <f>VLOOKUP($A915,'UES Measure List Oct 2026'!$A$3:$AR$2210,D$1,FALSE)</f>
        <v>Residential</v>
      </c>
      <c r="E915" t="str">
        <f>VLOOKUP($A915,'UES Measure List Oct 2026'!$A$3:$AR$2210,E$1,FALSE)</f>
        <v>HVAC</v>
      </c>
      <c r="F915" t="str">
        <f>VLOOKUP($A915,'UES Measure List Oct 2026'!$A$3:$AR$2210,F$1,FALSE)</f>
        <v>HVAC System</v>
      </c>
      <c r="G915" t="str">
        <f>VLOOKUP($A915,'UES Measure List Oct 2026'!$A$3:$AR$2210,G$1,FALSE)</f>
        <v>Ground-Source Heat Pumps</v>
      </c>
      <c r="H915">
        <f>VLOOKUP($A915,'UES Measure List Oct 2026'!$A$3:$AR$2210,H$1,FALSE)</f>
        <v>10963.958041647802</v>
      </c>
      <c r="I915">
        <f>VLOOKUP($A915,'UES Measure List Oct 2026'!$A$3:$AR$2210,I$1,FALSE)</f>
        <v>12222.055377688432</v>
      </c>
      <c r="J915">
        <f>VLOOKUP($A915,'UES Measure List Oct 2026'!$A$3:$AR$2210,J$1,FALSE)</f>
        <v>18817.516019910301</v>
      </c>
      <c r="K915">
        <f>VLOOKUP($A915,'UES Measure List Oct 2026'!$A$3:$AR$2210,K$1,FALSE)</f>
        <v>20</v>
      </c>
      <c r="L915" t="s">
        <v>47</v>
      </c>
      <c r="M915">
        <f>INDEX('Results 2016$'!$B$3:$AT$352,MATCH(L915,'Results 2016$'!$A$3:$A$352,0),MATCH(K915,'Results 2016$'!$B$2:$AT$2,0))</f>
        <v>0.90105368807260355</v>
      </c>
    </row>
    <row r="916" spans="1:13" x14ac:dyDescent="0.25">
      <c r="A916" s="13" t="s">
        <v>2959</v>
      </c>
      <c r="B916" t="str">
        <f>VLOOKUP($A916,'UES Measure List Oct 2026'!$A$3:$AR$2210,B$1,FALSE)</f>
        <v>Heating Zone 3</v>
      </c>
      <c r="C916" t="str">
        <f>VLOOKUP($A916,'UES Measure List Oct 2026'!$A$3:$AR$2210,C$1,FALSE)</f>
        <v>Cooling Zone 3</v>
      </c>
      <c r="D916" t="str">
        <f>VLOOKUP($A916,'UES Measure List Oct 2026'!$A$3:$AR$2210,D$1,FALSE)</f>
        <v>Residential</v>
      </c>
      <c r="E916" t="str">
        <f>VLOOKUP($A916,'UES Measure List Oct 2026'!$A$3:$AR$2210,E$1,FALSE)</f>
        <v>HVAC</v>
      </c>
      <c r="F916" t="str">
        <f>VLOOKUP($A916,'UES Measure List Oct 2026'!$A$3:$AR$2210,F$1,FALSE)</f>
        <v>HVAC System</v>
      </c>
      <c r="G916" t="str">
        <f>VLOOKUP($A916,'UES Measure List Oct 2026'!$A$3:$AR$2210,G$1,FALSE)</f>
        <v>Ground-Source Heat Pumps</v>
      </c>
      <c r="H916">
        <f>VLOOKUP($A916,'UES Measure List Oct 2026'!$A$3:$AR$2210,H$1,FALSE)</f>
        <v>11093.336834013187</v>
      </c>
      <c r="I916">
        <f>VLOOKUP($A916,'UES Measure List Oct 2026'!$A$3:$AR$2210,I$1,FALSE)</f>
        <v>12366.071624136343</v>
      </c>
      <c r="J916">
        <f>VLOOKUP($A916,'UES Measure List Oct 2026'!$A$3:$AR$2210,J$1,FALSE)</f>
        <v>18817.516019910301</v>
      </c>
      <c r="K916">
        <f>VLOOKUP($A916,'UES Measure List Oct 2026'!$A$3:$AR$2210,K$1,FALSE)</f>
        <v>20</v>
      </c>
      <c r="L916" t="s">
        <v>47</v>
      </c>
      <c r="M916">
        <f>INDEX('Results 2016$'!$B$3:$AT$352,MATCH(L916,'Results 2016$'!$A$3:$A$352,0),MATCH(K916,'Results 2016$'!$B$2:$AT$2,0))</f>
        <v>0.90105368807260355</v>
      </c>
    </row>
    <row r="917" spans="1:13" x14ac:dyDescent="0.25">
      <c r="A917" s="13" t="s">
        <v>2960</v>
      </c>
      <c r="B917" t="str">
        <f>VLOOKUP($A917,'UES Measure List Oct 2026'!$A$3:$AR$2210,B$1,FALSE)</f>
        <v>Heating Zone 2</v>
      </c>
      <c r="C917" t="str">
        <f>VLOOKUP($A917,'UES Measure List Oct 2026'!$A$3:$AR$2210,C$1,FALSE)</f>
        <v>Cooling Zone 1</v>
      </c>
      <c r="D917" t="str">
        <f>VLOOKUP($A917,'UES Measure List Oct 2026'!$A$3:$AR$2210,D$1,FALSE)</f>
        <v>Residential</v>
      </c>
      <c r="E917" t="str">
        <f>VLOOKUP($A917,'UES Measure List Oct 2026'!$A$3:$AR$2210,E$1,FALSE)</f>
        <v>HVAC</v>
      </c>
      <c r="F917" t="str">
        <f>VLOOKUP($A917,'UES Measure List Oct 2026'!$A$3:$AR$2210,F$1,FALSE)</f>
        <v>HVAC System</v>
      </c>
      <c r="G917" t="str">
        <f>VLOOKUP($A917,'UES Measure List Oct 2026'!$A$3:$AR$2210,G$1,FALSE)</f>
        <v>Ground-Source Heat Pumps</v>
      </c>
      <c r="H917">
        <f>VLOOKUP($A917,'UES Measure List Oct 2026'!$A$3:$AR$2210,H$1,FALSE)</f>
        <v>12804.131348321718</v>
      </c>
      <c r="I917">
        <f>VLOOKUP($A917,'UES Measure List Oct 2026'!$A$3:$AR$2210,I$1,FALSE)</f>
        <v>14273.837815812896</v>
      </c>
      <c r="J917">
        <f>VLOOKUP($A917,'UES Measure List Oct 2026'!$A$3:$AR$2210,J$1,FALSE)</f>
        <v>18878.3</v>
      </c>
      <c r="K917">
        <f>VLOOKUP($A917,'UES Measure List Oct 2026'!$A$3:$AR$2210,K$1,FALSE)</f>
        <v>20</v>
      </c>
      <c r="L917" t="s">
        <v>47</v>
      </c>
      <c r="M917">
        <f>INDEX('Results 2016$'!$B$3:$AT$352,MATCH(L917,'Results 2016$'!$A$3:$A$352,0),MATCH(K917,'Results 2016$'!$B$2:$AT$2,0))</f>
        <v>0.90105368807260355</v>
      </c>
    </row>
    <row r="918" spans="1:13" x14ac:dyDescent="0.25">
      <c r="A918" s="13" t="s">
        <v>2962</v>
      </c>
      <c r="B918" t="str">
        <f>VLOOKUP($A918,'UES Measure List Oct 2026'!$A$3:$AR$2210,B$1,FALSE)</f>
        <v>Heating Zone 2</v>
      </c>
      <c r="C918" t="str">
        <f>VLOOKUP($A918,'UES Measure List Oct 2026'!$A$3:$AR$2210,C$1,FALSE)</f>
        <v>Cooling Zone 2</v>
      </c>
      <c r="D918" t="str">
        <f>VLOOKUP($A918,'UES Measure List Oct 2026'!$A$3:$AR$2210,D$1,FALSE)</f>
        <v>Residential</v>
      </c>
      <c r="E918" t="str">
        <f>VLOOKUP($A918,'UES Measure List Oct 2026'!$A$3:$AR$2210,E$1,FALSE)</f>
        <v>HVAC</v>
      </c>
      <c r="F918" t="str">
        <f>VLOOKUP($A918,'UES Measure List Oct 2026'!$A$3:$AR$2210,F$1,FALSE)</f>
        <v>HVAC System</v>
      </c>
      <c r="G918" t="str">
        <f>VLOOKUP($A918,'UES Measure List Oct 2026'!$A$3:$AR$2210,G$1,FALSE)</f>
        <v>Ground-Source Heat Pumps</v>
      </c>
      <c r="H918">
        <f>VLOOKUP($A918,'UES Measure List Oct 2026'!$A$3:$AR$2210,H$1,FALSE)</f>
        <v>12905.799607744795</v>
      </c>
      <c r="I918">
        <f>VLOOKUP($A918,'UES Measure List Oct 2026'!$A$3:$AR$2210,I$1,FALSE)</f>
        <v>14387.008458677248</v>
      </c>
      <c r="J918">
        <f>VLOOKUP($A918,'UES Measure List Oct 2026'!$A$3:$AR$2210,J$1,FALSE)</f>
        <v>18878.3</v>
      </c>
      <c r="K918">
        <f>VLOOKUP($A918,'UES Measure List Oct 2026'!$A$3:$AR$2210,K$1,FALSE)</f>
        <v>20</v>
      </c>
      <c r="L918" t="s">
        <v>47</v>
      </c>
      <c r="M918">
        <f>INDEX('Results 2016$'!$B$3:$AT$352,MATCH(L918,'Results 2016$'!$A$3:$A$352,0),MATCH(K918,'Results 2016$'!$B$2:$AT$2,0))</f>
        <v>0.90105368807260355</v>
      </c>
    </row>
    <row r="919" spans="1:13" x14ac:dyDescent="0.25">
      <c r="A919" s="14" t="s">
        <v>2963</v>
      </c>
      <c r="B919" t="str">
        <f>VLOOKUP($A919,'UES Measure List Oct 2026'!$A$3:$AR$2210,B$1,FALSE)</f>
        <v>Heating Zone 2</v>
      </c>
      <c r="C919" t="str">
        <f>VLOOKUP($A919,'UES Measure List Oct 2026'!$A$3:$AR$2210,C$1,FALSE)</f>
        <v>Cooling Zone 3</v>
      </c>
      <c r="D919" t="str">
        <f>VLOOKUP($A919,'UES Measure List Oct 2026'!$A$3:$AR$2210,D$1,FALSE)</f>
        <v>Residential</v>
      </c>
      <c r="E919" t="str">
        <f>VLOOKUP($A919,'UES Measure List Oct 2026'!$A$3:$AR$2210,E$1,FALSE)</f>
        <v>HVAC</v>
      </c>
      <c r="F919" t="str">
        <f>VLOOKUP($A919,'UES Measure List Oct 2026'!$A$3:$AR$2210,F$1,FALSE)</f>
        <v>HVAC System</v>
      </c>
      <c r="G919" t="str">
        <f>VLOOKUP($A919,'UES Measure List Oct 2026'!$A$3:$AR$2210,G$1,FALSE)</f>
        <v>Ground-Source Heat Pumps</v>
      </c>
      <c r="H919">
        <f>VLOOKUP($A919,'UES Measure List Oct 2026'!$A$3:$AR$2210,H$1,FALSE)</f>
        <v>13096.389165975565</v>
      </c>
      <c r="I919">
        <f>VLOOKUP($A919,'UES Measure List Oct 2026'!$A$3:$AR$2210,I$1,FALSE)</f>
        <v>14599.160638232639</v>
      </c>
      <c r="J919">
        <f>VLOOKUP($A919,'UES Measure List Oct 2026'!$A$3:$AR$2210,J$1,FALSE)</f>
        <v>18878.3</v>
      </c>
      <c r="K919">
        <f>VLOOKUP($A919,'UES Measure List Oct 2026'!$A$3:$AR$2210,K$1,FALSE)</f>
        <v>20</v>
      </c>
      <c r="L919" t="s">
        <v>47</v>
      </c>
      <c r="M919">
        <f>INDEX('Results 2016$'!$B$3:$AT$352,MATCH(L919,'Results 2016$'!$A$3:$A$352,0),MATCH(K919,'Results 2016$'!$B$2:$AT$2,0))</f>
        <v>0.90105368807260355</v>
      </c>
    </row>
    <row r="920" spans="1:13" x14ac:dyDescent="0.25">
      <c r="A920" s="13" t="s">
        <v>2964</v>
      </c>
      <c r="B920" t="str">
        <f>VLOOKUP($A920,'UES Measure List Oct 2026'!$A$3:$AR$2210,B$1,FALSE)</f>
        <v>Heating Zone 3</v>
      </c>
      <c r="C920" t="str">
        <f>VLOOKUP($A920,'UES Measure List Oct 2026'!$A$3:$AR$2210,C$1,FALSE)</f>
        <v>Cooling Zone 1</v>
      </c>
      <c r="D920" t="str">
        <f>VLOOKUP($A920,'UES Measure List Oct 2026'!$A$3:$AR$2210,D$1,FALSE)</f>
        <v>Residential</v>
      </c>
      <c r="E920" t="str">
        <f>VLOOKUP($A920,'UES Measure List Oct 2026'!$A$3:$AR$2210,E$1,FALSE)</f>
        <v>HVAC</v>
      </c>
      <c r="F920" t="str">
        <f>VLOOKUP($A920,'UES Measure List Oct 2026'!$A$3:$AR$2210,F$1,FALSE)</f>
        <v>HVAC System</v>
      </c>
      <c r="G920" t="str">
        <f>VLOOKUP($A920,'UES Measure List Oct 2026'!$A$3:$AR$2210,G$1,FALSE)</f>
        <v>Ground-Source Heat Pumps</v>
      </c>
      <c r="H920">
        <f>VLOOKUP($A920,'UES Measure List Oct 2026'!$A$3:$AR$2210,H$1,FALSE)</f>
        <v>15151.886775469949</v>
      </c>
      <c r="I920">
        <f>VLOOKUP($A920,'UES Measure List Oct 2026'!$A$3:$AR$2210,I$1,FALSE)</f>
        <v>16891.021360283143</v>
      </c>
      <c r="J920">
        <f>VLOOKUP($A920,'UES Measure List Oct 2026'!$A$3:$AR$2210,J$1,FALSE)</f>
        <v>18309.453203016899</v>
      </c>
      <c r="K920">
        <f>VLOOKUP($A920,'UES Measure List Oct 2026'!$A$3:$AR$2210,K$1,FALSE)</f>
        <v>20</v>
      </c>
      <c r="L920" t="s">
        <v>47</v>
      </c>
      <c r="M920">
        <f>INDEX('Results 2016$'!$B$3:$AT$352,MATCH(L920,'Results 2016$'!$A$3:$A$352,0),MATCH(K920,'Results 2016$'!$B$2:$AT$2,0))</f>
        <v>0.90105368807260355</v>
      </c>
    </row>
    <row r="921" spans="1:13" x14ac:dyDescent="0.25">
      <c r="A921" s="13" t="s">
        <v>2965</v>
      </c>
      <c r="B921" t="str">
        <f>VLOOKUP($A921,'UES Measure List Oct 2026'!$A$3:$AR$2210,B$1,FALSE)</f>
        <v>Heating Zone 3</v>
      </c>
      <c r="C921" t="str">
        <f>VLOOKUP($A921,'UES Measure List Oct 2026'!$A$3:$AR$2210,C$1,FALSE)</f>
        <v>Cooling Zone 2</v>
      </c>
      <c r="D921" t="str">
        <f>VLOOKUP($A921,'UES Measure List Oct 2026'!$A$3:$AR$2210,D$1,FALSE)</f>
        <v>Residential</v>
      </c>
      <c r="E921" t="str">
        <f>VLOOKUP($A921,'UES Measure List Oct 2026'!$A$3:$AR$2210,E$1,FALSE)</f>
        <v>HVAC</v>
      </c>
      <c r="F921" t="str">
        <f>VLOOKUP($A921,'UES Measure List Oct 2026'!$A$3:$AR$2210,F$1,FALSE)</f>
        <v>HVAC System</v>
      </c>
      <c r="G921" t="str">
        <f>VLOOKUP($A921,'UES Measure List Oct 2026'!$A$3:$AR$2210,G$1,FALSE)</f>
        <v>Ground-Source Heat Pumps</v>
      </c>
      <c r="H921">
        <f>VLOOKUP($A921,'UES Measure List Oct 2026'!$A$3:$AR$2210,H$1,FALSE)</f>
        <v>15253.555034893026</v>
      </c>
      <c r="I921">
        <f>VLOOKUP($A921,'UES Measure List Oct 2026'!$A$3:$AR$2210,I$1,FALSE)</f>
        <v>17004.192003147495</v>
      </c>
      <c r="J921">
        <f>VLOOKUP($A921,'UES Measure List Oct 2026'!$A$3:$AR$2210,J$1,FALSE)</f>
        <v>18309.453203016899</v>
      </c>
      <c r="K921">
        <f>VLOOKUP($A921,'UES Measure List Oct 2026'!$A$3:$AR$2210,K$1,FALSE)</f>
        <v>20</v>
      </c>
      <c r="L921" t="s">
        <v>47</v>
      </c>
      <c r="M921">
        <f>INDEX('Results 2016$'!$B$3:$AT$352,MATCH(L921,'Results 2016$'!$A$3:$A$352,0),MATCH(K921,'Results 2016$'!$B$2:$AT$2,0))</f>
        <v>0.90105368807260355</v>
      </c>
    </row>
    <row r="922" spans="1:13" x14ac:dyDescent="0.25">
      <c r="A922" s="13" t="s">
        <v>2966</v>
      </c>
      <c r="B922" t="str">
        <f>VLOOKUP($A922,'UES Measure List Oct 2026'!$A$3:$AR$2210,B$1,FALSE)</f>
        <v>Heating Zone 3</v>
      </c>
      <c r="C922" t="str">
        <f>VLOOKUP($A922,'UES Measure List Oct 2026'!$A$3:$AR$2210,C$1,FALSE)</f>
        <v>Cooling Zone 3</v>
      </c>
      <c r="D922" t="str">
        <f>VLOOKUP($A922,'UES Measure List Oct 2026'!$A$3:$AR$2210,D$1,FALSE)</f>
        <v>Residential</v>
      </c>
      <c r="E922" t="str">
        <f>VLOOKUP($A922,'UES Measure List Oct 2026'!$A$3:$AR$2210,E$1,FALSE)</f>
        <v>HVAC</v>
      </c>
      <c r="F922" t="str">
        <f>VLOOKUP($A922,'UES Measure List Oct 2026'!$A$3:$AR$2210,F$1,FALSE)</f>
        <v>HVAC System</v>
      </c>
      <c r="G922" t="str">
        <f>VLOOKUP($A922,'UES Measure List Oct 2026'!$A$3:$AR$2210,G$1,FALSE)</f>
        <v>Ground-Source Heat Pumps</v>
      </c>
      <c r="H922">
        <f>VLOOKUP($A922,'UES Measure List Oct 2026'!$A$3:$AR$2210,H$1,FALSE)</f>
        <v>15444.144593123798</v>
      </c>
      <c r="I922">
        <f>VLOOKUP($A922,'UES Measure List Oct 2026'!$A$3:$AR$2210,I$1,FALSE)</f>
        <v>17216.344182702887</v>
      </c>
      <c r="J922">
        <f>VLOOKUP($A922,'UES Measure List Oct 2026'!$A$3:$AR$2210,J$1,FALSE)</f>
        <v>18309.453203016899</v>
      </c>
      <c r="K922">
        <f>VLOOKUP($A922,'UES Measure List Oct 2026'!$A$3:$AR$2210,K$1,FALSE)</f>
        <v>20</v>
      </c>
      <c r="L922" t="s">
        <v>47</v>
      </c>
      <c r="M922">
        <f>INDEX('Results 2016$'!$B$3:$AT$352,MATCH(L922,'Results 2016$'!$A$3:$A$352,0),MATCH(K922,'Results 2016$'!$B$2:$AT$2,0))</f>
        <v>0.90105368807260355</v>
      </c>
    </row>
    <row r="923" spans="1:13" x14ac:dyDescent="0.25">
      <c r="A923" s="13" t="s">
        <v>2967</v>
      </c>
      <c r="B923" t="str">
        <f>VLOOKUP($A923,'UES Measure List Oct 2026'!$A$3:$AR$2210,B$1,FALSE)</f>
        <v>Heating Zone 2</v>
      </c>
      <c r="C923" t="str">
        <f>VLOOKUP($A923,'UES Measure List Oct 2026'!$A$3:$AR$2210,C$1,FALSE)</f>
        <v>Cooling Zone 1</v>
      </c>
      <c r="D923" t="str">
        <f>VLOOKUP($A923,'UES Measure List Oct 2026'!$A$3:$AR$2210,D$1,FALSE)</f>
        <v>Residential</v>
      </c>
      <c r="E923" t="str">
        <f>VLOOKUP($A923,'UES Measure List Oct 2026'!$A$3:$AR$2210,E$1,FALSE)</f>
        <v>HVAC</v>
      </c>
      <c r="F923" t="str">
        <f>VLOOKUP($A923,'UES Measure List Oct 2026'!$A$3:$AR$2210,F$1,FALSE)</f>
        <v>HVAC System</v>
      </c>
      <c r="G923" t="str">
        <f>VLOOKUP($A923,'UES Measure List Oct 2026'!$A$3:$AR$2210,G$1,FALSE)</f>
        <v>Ground-Source Heat Pumps</v>
      </c>
      <c r="H923">
        <f>VLOOKUP($A923,'UES Measure List Oct 2026'!$A$3:$AR$2210,H$1,FALSE)</f>
        <v>8902.3906362114521</v>
      </c>
      <c r="I923">
        <f>VLOOKUP($A923,'UES Measure List Oct 2026'!$A$3:$AR$2210,I$1,FALSE)</f>
        <v>9924.6805387852964</v>
      </c>
      <c r="J923">
        <f>VLOOKUP($A923,'UES Measure List Oct 2026'!$A$3:$AR$2210,J$1,FALSE)</f>
        <v>14532.3</v>
      </c>
      <c r="K923">
        <f>VLOOKUP($A923,'UES Measure List Oct 2026'!$A$3:$AR$2210,K$1,FALSE)</f>
        <v>20</v>
      </c>
      <c r="L923" t="s">
        <v>47</v>
      </c>
      <c r="M923">
        <f>INDEX('Results 2016$'!$B$3:$AT$352,MATCH(L923,'Results 2016$'!$A$3:$A$352,0),MATCH(K923,'Results 2016$'!$B$2:$AT$2,0))</f>
        <v>0.90105368807260355</v>
      </c>
    </row>
    <row r="924" spans="1:13" x14ac:dyDescent="0.25">
      <c r="A924" s="13" t="s">
        <v>2971</v>
      </c>
      <c r="B924" t="str">
        <f>VLOOKUP($A924,'UES Measure List Oct 2026'!$A$3:$AR$2210,B$1,FALSE)</f>
        <v>Heating Zone 2</v>
      </c>
      <c r="C924" t="str">
        <f>VLOOKUP($A924,'UES Measure List Oct 2026'!$A$3:$AR$2210,C$1,FALSE)</f>
        <v>Cooling Zone 2</v>
      </c>
      <c r="D924" t="str">
        <f>VLOOKUP($A924,'UES Measure List Oct 2026'!$A$3:$AR$2210,D$1,FALSE)</f>
        <v>Residential</v>
      </c>
      <c r="E924" t="str">
        <f>VLOOKUP($A924,'UES Measure List Oct 2026'!$A$3:$AR$2210,E$1,FALSE)</f>
        <v>HVAC</v>
      </c>
      <c r="F924" t="str">
        <f>VLOOKUP($A924,'UES Measure List Oct 2026'!$A$3:$AR$2210,F$1,FALSE)</f>
        <v>HVAC System</v>
      </c>
      <c r="G924" t="str">
        <f>VLOOKUP($A924,'UES Measure List Oct 2026'!$A$3:$AR$2210,G$1,FALSE)</f>
        <v>Ground-Source Heat Pumps</v>
      </c>
      <c r="H924">
        <f>VLOOKUP($A924,'UES Measure List Oct 2026'!$A$3:$AR$2210,H$1,FALSE)</f>
        <v>8729.6012222114514</v>
      </c>
      <c r="I924">
        <f>VLOOKUP($A924,'UES Measure List Oct 2026'!$A$3:$AR$2210,I$1,FALSE)</f>
        <v>9732.3423481494101</v>
      </c>
      <c r="J924">
        <f>VLOOKUP($A924,'UES Measure List Oct 2026'!$A$3:$AR$2210,J$1,FALSE)</f>
        <v>14532.3</v>
      </c>
      <c r="K924">
        <f>VLOOKUP($A924,'UES Measure List Oct 2026'!$A$3:$AR$2210,K$1,FALSE)</f>
        <v>20</v>
      </c>
      <c r="L924" t="s">
        <v>47</v>
      </c>
      <c r="M924">
        <f>INDEX('Results 2016$'!$B$3:$AT$352,MATCH(L924,'Results 2016$'!$A$3:$A$352,0),MATCH(K924,'Results 2016$'!$B$2:$AT$2,0))</f>
        <v>0.90105368807260355</v>
      </c>
    </row>
    <row r="925" spans="1:13" x14ac:dyDescent="0.25">
      <c r="A925" s="13" t="s">
        <v>2972</v>
      </c>
      <c r="B925" t="str">
        <f>VLOOKUP($A925,'UES Measure List Oct 2026'!$A$3:$AR$2210,B$1,FALSE)</f>
        <v>Heating Zone 2</v>
      </c>
      <c r="C925" t="str">
        <f>VLOOKUP($A925,'UES Measure List Oct 2026'!$A$3:$AR$2210,C$1,FALSE)</f>
        <v>Cooling Zone 3</v>
      </c>
      <c r="D925" t="str">
        <f>VLOOKUP($A925,'UES Measure List Oct 2026'!$A$3:$AR$2210,D$1,FALSE)</f>
        <v>Residential</v>
      </c>
      <c r="E925" t="str">
        <f>VLOOKUP($A925,'UES Measure List Oct 2026'!$A$3:$AR$2210,E$1,FALSE)</f>
        <v>HVAC</v>
      </c>
      <c r="F925" t="str">
        <f>VLOOKUP($A925,'UES Measure List Oct 2026'!$A$3:$AR$2210,F$1,FALSE)</f>
        <v>HVAC System</v>
      </c>
      <c r="G925" t="str">
        <f>VLOOKUP($A925,'UES Measure List Oct 2026'!$A$3:$AR$2210,G$1,FALSE)</f>
        <v>Ground-Source Heat Pumps</v>
      </c>
      <c r="H925">
        <f>VLOOKUP($A925,'UES Measure List Oct 2026'!$A$3:$AR$2210,H$1,FALSE)</f>
        <v>8467.2727415114514</v>
      </c>
      <c r="I925">
        <f>VLOOKUP($A925,'UES Measure List Oct 2026'!$A$3:$AR$2210,I$1,FALSE)</f>
        <v>9440.3349608791541</v>
      </c>
      <c r="J925">
        <f>VLOOKUP($A925,'UES Measure List Oct 2026'!$A$3:$AR$2210,J$1,FALSE)</f>
        <v>14532.3</v>
      </c>
      <c r="K925">
        <f>VLOOKUP($A925,'UES Measure List Oct 2026'!$A$3:$AR$2210,K$1,FALSE)</f>
        <v>20</v>
      </c>
      <c r="L925" t="s">
        <v>47</v>
      </c>
      <c r="M925">
        <f>INDEX('Results 2016$'!$B$3:$AT$352,MATCH(L925,'Results 2016$'!$A$3:$A$352,0),MATCH(K925,'Results 2016$'!$B$2:$AT$2,0))</f>
        <v>0.90105368807260355</v>
      </c>
    </row>
    <row r="926" spans="1:13" x14ac:dyDescent="0.25">
      <c r="A926" s="13" t="s">
        <v>2973</v>
      </c>
      <c r="B926" t="str">
        <f>VLOOKUP($A926,'UES Measure List Oct 2026'!$A$3:$AR$2210,B$1,FALSE)</f>
        <v>Heating Zone 3</v>
      </c>
      <c r="C926" t="str">
        <f>VLOOKUP($A926,'UES Measure List Oct 2026'!$A$3:$AR$2210,C$1,FALSE)</f>
        <v>Cooling Zone 1</v>
      </c>
      <c r="D926" t="str">
        <f>VLOOKUP($A926,'UES Measure List Oct 2026'!$A$3:$AR$2210,D$1,FALSE)</f>
        <v>Residential</v>
      </c>
      <c r="E926" t="str">
        <f>VLOOKUP($A926,'UES Measure List Oct 2026'!$A$3:$AR$2210,E$1,FALSE)</f>
        <v>HVAC</v>
      </c>
      <c r="F926" t="str">
        <f>VLOOKUP($A926,'UES Measure List Oct 2026'!$A$3:$AR$2210,F$1,FALSE)</f>
        <v>HVAC System</v>
      </c>
      <c r="G926" t="str">
        <f>VLOOKUP($A926,'UES Measure List Oct 2026'!$A$3:$AR$2210,G$1,FALSE)</f>
        <v>Ground-Source Heat Pumps</v>
      </c>
      <c r="H926">
        <f>VLOOKUP($A926,'UES Measure List Oct 2026'!$A$3:$AR$2210,H$1,FALSE)</f>
        <v>9341.42891718602</v>
      </c>
      <c r="I926">
        <f>VLOOKUP($A926,'UES Measure List Oct 2026'!$A$3:$AR$2210,I$1,FALSE)</f>
        <v>10414.12706027065</v>
      </c>
      <c r="J926">
        <f>VLOOKUP($A926,'UES Measure List Oct 2026'!$A$3:$AR$2210,J$1,FALSE)</f>
        <v>19572.014716277899</v>
      </c>
      <c r="K926">
        <f>VLOOKUP($A926,'UES Measure List Oct 2026'!$A$3:$AR$2210,K$1,FALSE)</f>
        <v>20</v>
      </c>
      <c r="L926" t="s">
        <v>47</v>
      </c>
      <c r="M926">
        <f>INDEX('Results 2016$'!$B$3:$AT$352,MATCH(L926,'Results 2016$'!$A$3:$A$352,0),MATCH(K926,'Results 2016$'!$B$2:$AT$2,0))</f>
        <v>0.90105368807260355</v>
      </c>
    </row>
    <row r="927" spans="1:13" x14ac:dyDescent="0.25">
      <c r="A927" s="13" t="s">
        <v>2974</v>
      </c>
      <c r="B927" t="str">
        <f>VLOOKUP($A927,'UES Measure List Oct 2026'!$A$3:$AR$2210,B$1,FALSE)</f>
        <v>Heating Zone 3</v>
      </c>
      <c r="C927" t="str">
        <f>VLOOKUP($A927,'UES Measure List Oct 2026'!$A$3:$AR$2210,C$1,FALSE)</f>
        <v>Cooling Zone 2</v>
      </c>
      <c r="D927" t="str">
        <f>VLOOKUP($A927,'UES Measure List Oct 2026'!$A$3:$AR$2210,D$1,FALSE)</f>
        <v>Residential</v>
      </c>
      <c r="E927" t="str">
        <f>VLOOKUP($A927,'UES Measure List Oct 2026'!$A$3:$AR$2210,E$1,FALSE)</f>
        <v>HVAC</v>
      </c>
      <c r="F927" t="str">
        <f>VLOOKUP($A927,'UES Measure List Oct 2026'!$A$3:$AR$2210,F$1,FALSE)</f>
        <v>HVAC System</v>
      </c>
      <c r="G927" t="str">
        <f>VLOOKUP($A927,'UES Measure List Oct 2026'!$A$3:$AR$2210,G$1,FALSE)</f>
        <v>Ground-Source Heat Pumps</v>
      </c>
      <c r="H927">
        <f>VLOOKUP($A927,'UES Measure List Oct 2026'!$A$3:$AR$2210,H$1,FALSE)</f>
        <v>9168.6395031860193</v>
      </c>
      <c r="I927">
        <f>VLOOKUP($A927,'UES Measure List Oct 2026'!$A$3:$AR$2210,I$1,FALSE)</f>
        <v>10221.788869634764</v>
      </c>
      <c r="J927">
        <f>VLOOKUP($A927,'UES Measure List Oct 2026'!$A$3:$AR$2210,J$1,FALSE)</f>
        <v>19572.014716277899</v>
      </c>
      <c r="K927">
        <f>VLOOKUP($A927,'UES Measure List Oct 2026'!$A$3:$AR$2210,K$1,FALSE)</f>
        <v>20</v>
      </c>
      <c r="L927" t="s">
        <v>47</v>
      </c>
      <c r="M927">
        <f>INDEX('Results 2016$'!$B$3:$AT$352,MATCH(L927,'Results 2016$'!$A$3:$A$352,0),MATCH(K927,'Results 2016$'!$B$2:$AT$2,0))</f>
        <v>0.90105368807260355</v>
      </c>
    </row>
    <row r="928" spans="1:13" x14ac:dyDescent="0.25">
      <c r="A928" s="13" t="s">
        <v>2975</v>
      </c>
      <c r="B928" t="str">
        <f>VLOOKUP($A928,'UES Measure List Oct 2026'!$A$3:$AR$2210,B$1,FALSE)</f>
        <v>Heating Zone 3</v>
      </c>
      <c r="C928" t="str">
        <f>VLOOKUP($A928,'UES Measure List Oct 2026'!$A$3:$AR$2210,C$1,FALSE)</f>
        <v>Cooling Zone 3</v>
      </c>
      <c r="D928" t="str">
        <f>VLOOKUP($A928,'UES Measure List Oct 2026'!$A$3:$AR$2210,D$1,FALSE)</f>
        <v>Residential</v>
      </c>
      <c r="E928" t="str">
        <f>VLOOKUP($A928,'UES Measure List Oct 2026'!$A$3:$AR$2210,E$1,FALSE)</f>
        <v>HVAC</v>
      </c>
      <c r="F928" t="str">
        <f>VLOOKUP($A928,'UES Measure List Oct 2026'!$A$3:$AR$2210,F$1,FALSE)</f>
        <v>HVAC System</v>
      </c>
      <c r="G928" t="str">
        <f>VLOOKUP($A928,'UES Measure List Oct 2026'!$A$3:$AR$2210,G$1,FALSE)</f>
        <v>Ground-Source Heat Pumps</v>
      </c>
      <c r="H928">
        <f>VLOOKUP($A928,'UES Measure List Oct 2026'!$A$3:$AR$2210,H$1,FALSE)</f>
        <v>8906.3110224860193</v>
      </c>
      <c r="I928">
        <f>VLOOKUP($A928,'UES Measure List Oct 2026'!$A$3:$AR$2210,I$1,FALSE)</f>
        <v>9929.7814823645076</v>
      </c>
      <c r="J928">
        <f>VLOOKUP($A928,'UES Measure List Oct 2026'!$A$3:$AR$2210,J$1,FALSE)</f>
        <v>19572.014716277899</v>
      </c>
      <c r="K928">
        <f>VLOOKUP($A928,'UES Measure List Oct 2026'!$A$3:$AR$2210,K$1,FALSE)</f>
        <v>20</v>
      </c>
      <c r="L928" t="s">
        <v>47</v>
      </c>
      <c r="M928">
        <f>INDEX('Results 2016$'!$B$3:$AT$352,MATCH(L928,'Results 2016$'!$A$3:$A$352,0),MATCH(K928,'Results 2016$'!$B$2:$AT$2,0))</f>
        <v>0.90105368807260355</v>
      </c>
    </row>
    <row r="929" spans="1:13" x14ac:dyDescent="0.25">
      <c r="A929" s="13" t="s">
        <v>2976</v>
      </c>
      <c r="B929" t="str">
        <f>VLOOKUP($A929,'UES Measure List Oct 2026'!$A$3:$AR$2210,B$1,FALSE)</f>
        <v>Heating Zone 2</v>
      </c>
      <c r="C929" t="str">
        <f>VLOOKUP($A929,'UES Measure List Oct 2026'!$A$3:$AR$2210,C$1,FALSE)</f>
        <v>Cooling Zone 1</v>
      </c>
      <c r="D929" t="str">
        <f>VLOOKUP($A929,'UES Measure List Oct 2026'!$A$3:$AR$2210,D$1,FALSE)</f>
        <v>Residential</v>
      </c>
      <c r="E929" t="str">
        <f>VLOOKUP($A929,'UES Measure List Oct 2026'!$A$3:$AR$2210,E$1,FALSE)</f>
        <v>HVAC</v>
      </c>
      <c r="F929" t="str">
        <f>VLOOKUP($A929,'UES Measure List Oct 2026'!$A$3:$AR$2210,F$1,FALSE)</f>
        <v>HVAC System</v>
      </c>
      <c r="G929" t="str">
        <f>VLOOKUP($A929,'UES Measure List Oct 2026'!$A$3:$AR$2210,G$1,FALSE)</f>
        <v>Ground-Source Heat Pumps</v>
      </c>
      <c r="H929">
        <f>VLOOKUP($A929,'UES Measure List Oct 2026'!$A$3:$AR$2210,H$1,FALSE)</f>
        <v>13779.650196317371</v>
      </c>
      <c r="I929">
        <f>VLOOKUP($A929,'UES Measure List Oct 2026'!$A$3:$AR$2210,I$1,FALSE)</f>
        <v>15361.967829829835</v>
      </c>
      <c r="J929">
        <f>VLOOKUP($A929,'UES Measure List Oct 2026'!$A$3:$AR$2210,J$1,FALSE)</f>
        <v>20012.3</v>
      </c>
      <c r="K929">
        <f>VLOOKUP($A929,'UES Measure List Oct 2026'!$A$3:$AR$2210,K$1,FALSE)</f>
        <v>20</v>
      </c>
      <c r="L929" t="s">
        <v>47</v>
      </c>
      <c r="M929">
        <f>INDEX('Results 2016$'!$B$3:$AT$352,MATCH(L929,'Results 2016$'!$A$3:$A$352,0),MATCH(K929,'Results 2016$'!$B$2:$AT$2,0))</f>
        <v>0.90105368807260355</v>
      </c>
    </row>
    <row r="930" spans="1:13" x14ac:dyDescent="0.25">
      <c r="A930" s="13" t="s">
        <v>2978</v>
      </c>
      <c r="B930" t="str">
        <f>VLOOKUP($A930,'UES Measure List Oct 2026'!$A$3:$AR$2210,B$1,FALSE)</f>
        <v>Heating Zone 2</v>
      </c>
      <c r="C930" t="str">
        <f>VLOOKUP($A930,'UES Measure List Oct 2026'!$A$3:$AR$2210,C$1,FALSE)</f>
        <v>Cooling Zone 2</v>
      </c>
      <c r="D930" t="str">
        <f>VLOOKUP($A930,'UES Measure List Oct 2026'!$A$3:$AR$2210,D$1,FALSE)</f>
        <v>Residential</v>
      </c>
      <c r="E930" t="str">
        <f>VLOOKUP($A930,'UES Measure List Oct 2026'!$A$3:$AR$2210,E$1,FALSE)</f>
        <v>HVAC</v>
      </c>
      <c r="F930" t="str">
        <f>VLOOKUP($A930,'UES Measure List Oct 2026'!$A$3:$AR$2210,F$1,FALSE)</f>
        <v>HVAC System</v>
      </c>
      <c r="G930" t="str">
        <f>VLOOKUP($A930,'UES Measure List Oct 2026'!$A$3:$AR$2210,G$1,FALSE)</f>
        <v>Ground-Source Heat Pumps</v>
      </c>
      <c r="H930">
        <f>VLOOKUP($A930,'UES Measure List Oct 2026'!$A$3:$AR$2210,H$1,FALSE)</f>
        <v>13521.031741317371</v>
      </c>
      <c r="I930">
        <f>VLOOKUP($A930,'UES Measure List Oct 2026'!$A$3:$AR$2210,I$1,FALSE)</f>
        <v>15074.09020730518</v>
      </c>
      <c r="J930">
        <f>VLOOKUP($A930,'UES Measure List Oct 2026'!$A$3:$AR$2210,J$1,FALSE)</f>
        <v>20012.3</v>
      </c>
      <c r="K930">
        <f>VLOOKUP($A930,'UES Measure List Oct 2026'!$A$3:$AR$2210,K$1,FALSE)</f>
        <v>20</v>
      </c>
      <c r="L930" t="s">
        <v>47</v>
      </c>
      <c r="M930">
        <f>INDEX('Results 2016$'!$B$3:$AT$352,MATCH(L930,'Results 2016$'!$A$3:$A$352,0),MATCH(K930,'Results 2016$'!$B$2:$AT$2,0))</f>
        <v>0.90105368807260355</v>
      </c>
    </row>
    <row r="931" spans="1:13" x14ac:dyDescent="0.25">
      <c r="A931" s="13" t="s">
        <v>2979</v>
      </c>
      <c r="B931" t="str">
        <f>VLOOKUP($A931,'UES Measure List Oct 2026'!$A$3:$AR$2210,B$1,FALSE)</f>
        <v>Heating Zone 2</v>
      </c>
      <c r="C931" t="str">
        <f>VLOOKUP($A931,'UES Measure List Oct 2026'!$A$3:$AR$2210,C$1,FALSE)</f>
        <v>Cooling Zone 3</v>
      </c>
      <c r="D931" t="str">
        <f>VLOOKUP($A931,'UES Measure List Oct 2026'!$A$3:$AR$2210,D$1,FALSE)</f>
        <v>Residential</v>
      </c>
      <c r="E931" t="str">
        <f>VLOOKUP($A931,'UES Measure List Oct 2026'!$A$3:$AR$2210,E$1,FALSE)</f>
        <v>HVAC</v>
      </c>
      <c r="F931" t="str">
        <f>VLOOKUP($A931,'UES Measure List Oct 2026'!$A$3:$AR$2210,F$1,FALSE)</f>
        <v>HVAC System</v>
      </c>
      <c r="G931" t="str">
        <f>VLOOKUP($A931,'UES Measure List Oct 2026'!$A$3:$AR$2210,G$1,FALSE)</f>
        <v>Ground-Source Heat Pumps</v>
      </c>
      <c r="H931">
        <f>VLOOKUP($A931,'UES Measure List Oct 2026'!$A$3:$AR$2210,H$1,FALSE)</f>
        <v>13103.78762831737</v>
      </c>
      <c r="I931">
        <f>VLOOKUP($A931,'UES Measure List Oct 2026'!$A$3:$AR$2210,I$1,FALSE)</f>
        <v>14609.640586867814</v>
      </c>
      <c r="J931">
        <f>VLOOKUP($A931,'UES Measure List Oct 2026'!$A$3:$AR$2210,J$1,FALSE)</f>
        <v>20012.3</v>
      </c>
      <c r="K931">
        <f>VLOOKUP($A931,'UES Measure List Oct 2026'!$A$3:$AR$2210,K$1,FALSE)</f>
        <v>20</v>
      </c>
      <c r="L931" t="s">
        <v>47</v>
      </c>
      <c r="M931">
        <f>INDEX('Results 2016$'!$B$3:$AT$352,MATCH(L931,'Results 2016$'!$A$3:$A$352,0),MATCH(K931,'Results 2016$'!$B$2:$AT$2,0))</f>
        <v>0.90105368807260355</v>
      </c>
    </row>
    <row r="932" spans="1:13" x14ac:dyDescent="0.25">
      <c r="A932" s="13" t="s">
        <v>2980</v>
      </c>
      <c r="B932" t="str">
        <f>VLOOKUP($A932,'UES Measure List Oct 2026'!$A$3:$AR$2210,B$1,FALSE)</f>
        <v>Heating Zone 3</v>
      </c>
      <c r="C932" t="str">
        <f>VLOOKUP($A932,'UES Measure List Oct 2026'!$A$3:$AR$2210,C$1,FALSE)</f>
        <v>Cooling Zone 1</v>
      </c>
      <c r="D932" t="str">
        <f>VLOOKUP($A932,'UES Measure List Oct 2026'!$A$3:$AR$2210,D$1,FALSE)</f>
        <v>Residential</v>
      </c>
      <c r="E932" t="str">
        <f>VLOOKUP($A932,'UES Measure List Oct 2026'!$A$3:$AR$2210,E$1,FALSE)</f>
        <v>HVAC</v>
      </c>
      <c r="F932" t="str">
        <f>VLOOKUP($A932,'UES Measure List Oct 2026'!$A$3:$AR$2210,F$1,FALSE)</f>
        <v>HVAC System</v>
      </c>
      <c r="G932" t="str">
        <f>VLOOKUP($A932,'UES Measure List Oct 2026'!$A$3:$AR$2210,G$1,FALSE)</f>
        <v>Ground-Source Heat Pumps</v>
      </c>
      <c r="H932">
        <f>VLOOKUP($A932,'UES Measure List Oct 2026'!$A$3:$AR$2210,H$1,FALSE)</f>
        <v>14338.637457423278</v>
      </c>
      <c r="I932">
        <f>VLOOKUP($A932,'UES Measure List Oct 2026'!$A$3:$AR$2210,I$1,FALSE)</f>
        <v>15985.135290069502</v>
      </c>
      <c r="J932">
        <f>VLOOKUP($A932,'UES Measure List Oct 2026'!$A$3:$AR$2210,J$1,FALSE)</f>
        <v>28135.0135303358</v>
      </c>
      <c r="K932">
        <f>VLOOKUP($A932,'UES Measure List Oct 2026'!$A$3:$AR$2210,K$1,FALSE)</f>
        <v>20</v>
      </c>
      <c r="L932" t="s">
        <v>47</v>
      </c>
      <c r="M932">
        <f>INDEX('Results 2016$'!$B$3:$AT$352,MATCH(L932,'Results 2016$'!$A$3:$A$352,0),MATCH(K932,'Results 2016$'!$B$2:$AT$2,0))</f>
        <v>0.90105368807260355</v>
      </c>
    </row>
    <row r="933" spans="1:13" x14ac:dyDescent="0.25">
      <c r="A933" s="13" t="s">
        <v>2981</v>
      </c>
      <c r="B933" t="str">
        <f>VLOOKUP($A933,'UES Measure List Oct 2026'!$A$3:$AR$2210,B$1,FALSE)</f>
        <v>Heating Zone 3</v>
      </c>
      <c r="C933" t="str">
        <f>VLOOKUP($A933,'UES Measure List Oct 2026'!$A$3:$AR$2210,C$1,FALSE)</f>
        <v>Cooling Zone 2</v>
      </c>
      <c r="D933" t="str">
        <f>VLOOKUP($A933,'UES Measure List Oct 2026'!$A$3:$AR$2210,D$1,FALSE)</f>
        <v>Residential</v>
      </c>
      <c r="E933" t="str">
        <f>VLOOKUP($A933,'UES Measure List Oct 2026'!$A$3:$AR$2210,E$1,FALSE)</f>
        <v>HVAC</v>
      </c>
      <c r="F933" t="str">
        <f>VLOOKUP($A933,'UES Measure List Oct 2026'!$A$3:$AR$2210,F$1,FALSE)</f>
        <v>HVAC System</v>
      </c>
      <c r="G933" t="str">
        <f>VLOOKUP($A933,'UES Measure List Oct 2026'!$A$3:$AR$2210,G$1,FALSE)</f>
        <v>Ground-Source Heat Pumps</v>
      </c>
      <c r="H933">
        <f>VLOOKUP($A933,'UES Measure List Oct 2026'!$A$3:$AR$2210,H$1,FALSE)</f>
        <v>14080.019002423278</v>
      </c>
      <c r="I933">
        <f>VLOOKUP($A933,'UES Measure List Oct 2026'!$A$3:$AR$2210,I$1,FALSE)</f>
        <v>15697.257667544847</v>
      </c>
      <c r="J933">
        <f>VLOOKUP($A933,'UES Measure List Oct 2026'!$A$3:$AR$2210,J$1,FALSE)</f>
        <v>28135.0135303358</v>
      </c>
      <c r="K933">
        <f>VLOOKUP($A933,'UES Measure List Oct 2026'!$A$3:$AR$2210,K$1,FALSE)</f>
        <v>20</v>
      </c>
      <c r="L933" t="s">
        <v>47</v>
      </c>
      <c r="M933">
        <f>INDEX('Results 2016$'!$B$3:$AT$352,MATCH(L933,'Results 2016$'!$A$3:$A$352,0),MATCH(K933,'Results 2016$'!$B$2:$AT$2,0))</f>
        <v>0.90105368807260355</v>
      </c>
    </row>
    <row r="934" spans="1:13" x14ac:dyDescent="0.25">
      <c r="A934" s="13" t="s">
        <v>2982</v>
      </c>
      <c r="B934" t="str">
        <f>VLOOKUP($A934,'UES Measure List Oct 2026'!$A$3:$AR$2210,B$1,FALSE)</f>
        <v>Heating Zone 3</v>
      </c>
      <c r="C934" t="str">
        <f>VLOOKUP($A934,'UES Measure List Oct 2026'!$A$3:$AR$2210,C$1,FALSE)</f>
        <v>Cooling Zone 3</v>
      </c>
      <c r="D934" t="str">
        <f>VLOOKUP($A934,'UES Measure List Oct 2026'!$A$3:$AR$2210,D$1,FALSE)</f>
        <v>Residential</v>
      </c>
      <c r="E934" t="str">
        <f>VLOOKUP($A934,'UES Measure List Oct 2026'!$A$3:$AR$2210,E$1,FALSE)</f>
        <v>HVAC</v>
      </c>
      <c r="F934" t="str">
        <f>VLOOKUP($A934,'UES Measure List Oct 2026'!$A$3:$AR$2210,F$1,FALSE)</f>
        <v>HVAC System</v>
      </c>
      <c r="G934" t="str">
        <f>VLOOKUP($A934,'UES Measure List Oct 2026'!$A$3:$AR$2210,G$1,FALSE)</f>
        <v>Ground-Source Heat Pumps</v>
      </c>
      <c r="H934">
        <f>VLOOKUP($A934,'UES Measure List Oct 2026'!$A$3:$AR$2210,H$1,FALSE)</f>
        <v>13662.774889423277</v>
      </c>
      <c r="I934">
        <f>VLOOKUP($A934,'UES Measure List Oct 2026'!$A$3:$AR$2210,I$1,FALSE)</f>
        <v>15232.808047107481</v>
      </c>
      <c r="J934">
        <f>VLOOKUP($A934,'UES Measure List Oct 2026'!$A$3:$AR$2210,J$1,FALSE)</f>
        <v>28135.0135303358</v>
      </c>
      <c r="K934">
        <f>VLOOKUP($A934,'UES Measure List Oct 2026'!$A$3:$AR$2210,K$1,FALSE)</f>
        <v>20</v>
      </c>
      <c r="L934" t="s">
        <v>47</v>
      </c>
      <c r="M934">
        <f>INDEX('Results 2016$'!$B$3:$AT$352,MATCH(L934,'Results 2016$'!$A$3:$A$352,0),MATCH(K934,'Results 2016$'!$B$2:$AT$2,0))</f>
        <v>0.90105368807260355</v>
      </c>
    </row>
    <row r="935" spans="1:13" x14ac:dyDescent="0.25">
      <c r="A935" s="13" t="s">
        <v>2983</v>
      </c>
      <c r="B935" t="str">
        <f>VLOOKUP($A935,'UES Measure List Oct 2026'!$A$3:$AR$2210,B$1,FALSE)</f>
        <v>Heating Zone 2</v>
      </c>
      <c r="C935" t="str">
        <f>VLOOKUP($A935,'UES Measure List Oct 2026'!$A$3:$AR$2210,C$1,FALSE)</f>
        <v>Cooling Zone 1</v>
      </c>
      <c r="D935" t="str">
        <f>VLOOKUP($A935,'UES Measure List Oct 2026'!$A$3:$AR$2210,D$1,FALSE)</f>
        <v>Residential</v>
      </c>
      <c r="E935" t="str">
        <f>VLOOKUP($A935,'UES Measure List Oct 2026'!$A$3:$AR$2210,E$1,FALSE)</f>
        <v>HVAC</v>
      </c>
      <c r="F935" t="str">
        <f>VLOOKUP($A935,'UES Measure List Oct 2026'!$A$3:$AR$2210,F$1,FALSE)</f>
        <v>HVAC System</v>
      </c>
      <c r="G935" t="str">
        <f>VLOOKUP($A935,'UES Measure List Oct 2026'!$A$3:$AR$2210,G$1,FALSE)</f>
        <v>Ground-Source Heat Pumps</v>
      </c>
      <c r="H935">
        <f>VLOOKUP($A935,'UES Measure List Oct 2026'!$A$3:$AR$2210,H$1,FALSE)</f>
        <v>10121.522801090265</v>
      </c>
      <c r="I935">
        <f>VLOOKUP($A935,'UES Measure List Oct 2026'!$A$3:$AR$2210,I$1,FALSE)</f>
        <v>11283.299488753277</v>
      </c>
      <c r="J935">
        <f>VLOOKUP($A935,'UES Measure List Oct 2026'!$A$3:$AR$2210,J$1,FALSE)</f>
        <v>15642.3</v>
      </c>
      <c r="K935">
        <f>VLOOKUP($A935,'UES Measure List Oct 2026'!$A$3:$AR$2210,K$1,FALSE)</f>
        <v>20</v>
      </c>
      <c r="L935" t="s">
        <v>47</v>
      </c>
      <c r="M935">
        <f>INDEX('Results 2016$'!$B$3:$AT$352,MATCH(L935,'Results 2016$'!$A$3:$A$352,0),MATCH(K935,'Results 2016$'!$B$2:$AT$2,0))</f>
        <v>0.90105368807260355</v>
      </c>
    </row>
    <row r="936" spans="1:13" x14ac:dyDescent="0.25">
      <c r="A936" s="13" t="s">
        <v>2985</v>
      </c>
      <c r="B936" t="str">
        <f>VLOOKUP($A936,'UES Measure List Oct 2026'!$A$3:$AR$2210,B$1,FALSE)</f>
        <v>Heating Zone 2</v>
      </c>
      <c r="C936" t="str">
        <f>VLOOKUP($A936,'UES Measure List Oct 2026'!$A$3:$AR$2210,C$1,FALSE)</f>
        <v>Cooling Zone 2</v>
      </c>
      <c r="D936" t="str">
        <f>VLOOKUP($A936,'UES Measure List Oct 2026'!$A$3:$AR$2210,D$1,FALSE)</f>
        <v>Residential</v>
      </c>
      <c r="E936" t="str">
        <f>VLOOKUP($A936,'UES Measure List Oct 2026'!$A$3:$AR$2210,E$1,FALSE)</f>
        <v>HVAC</v>
      </c>
      <c r="F936" t="str">
        <f>VLOOKUP($A936,'UES Measure List Oct 2026'!$A$3:$AR$2210,F$1,FALSE)</f>
        <v>HVAC System</v>
      </c>
      <c r="G936" t="str">
        <f>VLOOKUP($A936,'UES Measure List Oct 2026'!$A$3:$AR$2210,G$1,FALSE)</f>
        <v>Ground-Source Heat Pumps</v>
      </c>
      <c r="H936">
        <f>VLOOKUP($A936,'UES Measure List Oct 2026'!$A$3:$AR$2210,H$1,FALSE)</f>
        <v>9948.7224217402654</v>
      </c>
      <c r="I936">
        <f>VLOOKUP($A936,'UES Measure List Oct 2026'!$A$3:$AR$2210,I$1,FALSE)</f>
        <v>11090.949092186891</v>
      </c>
      <c r="J936">
        <f>VLOOKUP($A936,'UES Measure List Oct 2026'!$A$3:$AR$2210,J$1,FALSE)</f>
        <v>15642.3</v>
      </c>
      <c r="K936">
        <f>VLOOKUP($A936,'UES Measure List Oct 2026'!$A$3:$AR$2210,K$1,FALSE)</f>
        <v>20</v>
      </c>
      <c r="L936" t="s">
        <v>47</v>
      </c>
      <c r="M936">
        <f>INDEX('Results 2016$'!$B$3:$AT$352,MATCH(L936,'Results 2016$'!$A$3:$A$352,0),MATCH(K936,'Results 2016$'!$B$2:$AT$2,0))</f>
        <v>0.90105368807260355</v>
      </c>
    </row>
    <row r="937" spans="1:13" x14ac:dyDescent="0.25">
      <c r="A937" s="13" t="s">
        <v>2986</v>
      </c>
      <c r="B937" t="str">
        <f>VLOOKUP($A937,'UES Measure List Oct 2026'!$A$3:$AR$2210,B$1,FALSE)</f>
        <v>Heating Zone 2</v>
      </c>
      <c r="C937" t="str">
        <f>VLOOKUP($A937,'UES Measure List Oct 2026'!$A$3:$AR$2210,C$1,FALSE)</f>
        <v>Cooling Zone 3</v>
      </c>
      <c r="D937" t="str">
        <f>VLOOKUP($A937,'UES Measure List Oct 2026'!$A$3:$AR$2210,D$1,FALSE)</f>
        <v>Residential</v>
      </c>
      <c r="E937" t="str">
        <f>VLOOKUP($A937,'UES Measure List Oct 2026'!$A$3:$AR$2210,E$1,FALSE)</f>
        <v>HVAC</v>
      </c>
      <c r="F937" t="str">
        <f>VLOOKUP($A937,'UES Measure List Oct 2026'!$A$3:$AR$2210,F$1,FALSE)</f>
        <v>HVAC System</v>
      </c>
      <c r="G937" t="str">
        <f>VLOOKUP($A937,'UES Measure List Oct 2026'!$A$3:$AR$2210,G$1,FALSE)</f>
        <v>Ground-Source Heat Pumps</v>
      </c>
      <c r="H937">
        <f>VLOOKUP($A937,'UES Measure List Oct 2026'!$A$3:$AR$2210,H$1,FALSE)</f>
        <v>9686.3865303402654</v>
      </c>
      <c r="I937">
        <f>VLOOKUP($A937,'UES Measure List Oct 2026'!$A$3:$AR$2210,I$1,FALSE)</f>
        <v>10798.933455796525</v>
      </c>
      <c r="J937">
        <f>VLOOKUP($A937,'UES Measure List Oct 2026'!$A$3:$AR$2210,J$1,FALSE)</f>
        <v>15642.3</v>
      </c>
      <c r="K937">
        <f>VLOOKUP($A937,'UES Measure List Oct 2026'!$A$3:$AR$2210,K$1,FALSE)</f>
        <v>20</v>
      </c>
      <c r="L937" t="s">
        <v>47</v>
      </c>
      <c r="M937">
        <f>INDEX('Results 2016$'!$B$3:$AT$352,MATCH(L937,'Results 2016$'!$A$3:$A$352,0),MATCH(K937,'Results 2016$'!$B$2:$AT$2,0))</f>
        <v>0.90105368807260355</v>
      </c>
    </row>
    <row r="938" spans="1:13" x14ac:dyDescent="0.25">
      <c r="A938" s="13" t="s">
        <v>2987</v>
      </c>
      <c r="B938" t="str">
        <f>VLOOKUP($A938,'UES Measure List Oct 2026'!$A$3:$AR$2210,B$1,FALSE)</f>
        <v>Heating Zone 3</v>
      </c>
      <c r="C938" t="str">
        <f>VLOOKUP($A938,'UES Measure List Oct 2026'!$A$3:$AR$2210,C$1,FALSE)</f>
        <v>Cooling Zone 1</v>
      </c>
      <c r="D938" t="str">
        <f>VLOOKUP($A938,'UES Measure List Oct 2026'!$A$3:$AR$2210,D$1,FALSE)</f>
        <v>Residential</v>
      </c>
      <c r="E938" t="str">
        <f>VLOOKUP($A938,'UES Measure List Oct 2026'!$A$3:$AR$2210,E$1,FALSE)</f>
        <v>HVAC</v>
      </c>
      <c r="F938" t="str">
        <f>VLOOKUP($A938,'UES Measure List Oct 2026'!$A$3:$AR$2210,F$1,FALSE)</f>
        <v>HVAC System</v>
      </c>
      <c r="G938" t="str">
        <f>VLOOKUP($A938,'UES Measure List Oct 2026'!$A$3:$AR$2210,G$1,FALSE)</f>
        <v>Ground-Source Heat Pumps</v>
      </c>
      <c r="H938">
        <f>VLOOKUP($A938,'UES Measure List Oct 2026'!$A$3:$AR$2210,H$1,FALSE)</f>
        <v>10771.659857482418</v>
      </c>
      <c r="I938">
        <f>VLOOKUP($A938,'UES Measure List Oct 2026'!$A$3:$AR$2210,I$1,FALSE)</f>
        <v>12008.001264367946</v>
      </c>
      <c r="J938">
        <f>VLOOKUP($A938,'UES Measure List Oct 2026'!$A$3:$AR$2210,J$1,FALSE)</f>
        <v>20681.716019910298</v>
      </c>
      <c r="K938">
        <f>VLOOKUP($A938,'UES Measure List Oct 2026'!$A$3:$AR$2210,K$1,FALSE)</f>
        <v>20</v>
      </c>
      <c r="L938" t="s">
        <v>47</v>
      </c>
      <c r="M938">
        <f>INDEX('Results 2016$'!$B$3:$AT$352,MATCH(L938,'Results 2016$'!$A$3:$A$352,0),MATCH(K938,'Results 2016$'!$B$2:$AT$2,0))</f>
        <v>0.90105368807260355</v>
      </c>
    </row>
    <row r="939" spans="1:13" x14ac:dyDescent="0.25">
      <c r="A939" s="13" t="s">
        <v>2988</v>
      </c>
      <c r="B939" t="str">
        <f>VLOOKUP($A939,'UES Measure List Oct 2026'!$A$3:$AR$2210,B$1,FALSE)</f>
        <v>Heating Zone 3</v>
      </c>
      <c r="C939" t="str">
        <f>VLOOKUP($A939,'UES Measure List Oct 2026'!$A$3:$AR$2210,C$1,FALSE)</f>
        <v>Cooling Zone 2</v>
      </c>
      <c r="D939" t="str">
        <f>VLOOKUP($A939,'UES Measure List Oct 2026'!$A$3:$AR$2210,D$1,FALSE)</f>
        <v>Residential</v>
      </c>
      <c r="E939" t="str">
        <f>VLOOKUP($A939,'UES Measure List Oct 2026'!$A$3:$AR$2210,E$1,FALSE)</f>
        <v>HVAC</v>
      </c>
      <c r="F939" t="str">
        <f>VLOOKUP($A939,'UES Measure List Oct 2026'!$A$3:$AR$2210,F$1,FALSE)</f>
        <v>HVAC System</v>
      </c>
      <c r="G939" t="str">
        <f>VLOOKUP($A939,'UES Measure List Oct 2026'!$A$3:$AR$2210,G$1,FALSE)</f>
        <v>Ground-Source Heat Pumps</v>
      </c>
      <c r="H939">
        <f>VLOOKUP($A939,'UES Measure List Oct 2026'!$A$3:$AR$2210,H$1,FALSE)</f>
        <v>10598.859478132417</v>
      </c>
      <c r="I939">
        <f>VLOOKUP($A939,'UES Measure List Oct 2026'!$A$3:$AR$2210,I$1,FALSE)</f>
        <v>11815.65086780156</v>
      </c>
      <c r="J939">
        <f>VLOOKUP($A939,'UES Measure List Oct 2026'!$A$3:$AR$2210,J$1,FALSE)</f>
        <v>20681.716019910298</v>
      </c>
      <c r="K939">
        <f>VLOOKUP($A939,'UES Measure List Oct 2026'!$A$3:$AR$2210,K$1,FALSE)</f>
        <v>20</v>
      </c>
      <c r="L939" t="s">
        <v>47</v>
      </c>
      <c r="M939">
        <f>INDEX('Results 2016$'!$B$3:$AT$352,MATCH(L939,'Results 2016$'!$A$3:$A$352,0),MATCH(K939,'Results 2016$'!$B$2:$AT$2,0))</f>
        <v>0.90105368807260355</v>
      </c>
    </row>
    <row r="940" spans="1:13" x14ac:dyDescent="0.25">
      <c r="A940" s="13" t="s">
        <v>2989</v>
      </c>
      <c r="B940" t="str">
        <f>VLOOKUP($A940,'UES Measure List Oct 2026'!$A$3:$AR$2210,B$1,FALSE)</f>
        <v>Heating Zone 3</v>
      </c>
      <c r="C940" t="str">
        <f>VLOOKUP($A940,'UES Measure List Oct 2026'!$A$3:$AR$2210,C$1,FALSE)</f>
        <v>Cooling Zone 3</v>
      </c>
      <c r="D940" t="str">
        <f>VLOOKUP($A940,'UES Measure List Oct 2026'!$A$3:$AR$2210,D$1,FALSE)</f>
        <v>Residential</v>
      </c>
      <c r="E940" t="str">
        <f>VLOOKUP($A940,'UES Measure List Oct 2026'!$A$3:$AR$2210,E$1,FALSE)</f>
        <v>HVAC</v>
      </c>
      <c r="F940" t="str">
        <f>VLOOKUP($A940,'UES Measure List Oct 2026'!$A$3:$AR$2210,F$1,FALSE)</f>
        <v>HVAC System</v>
      </c>
      <c r="G940" t="str">
        <f>VLOOKUP($A940,'UES Measure List Oct 2026'!$A$3:$AR$2210,G$1,FALSE)</f>
        <v>Ground-Source Heat Pumps</v>
      </c>
      <c r="H940">
        <f>VLOOKUP($A940,'UES Measure List Oct 2026'!$A$3:$AR$2210,H$1,FALSE)</f>
        <v>10336.523586732419</v>
      </c>
      <c r="I940">
        <f>VLOOKUP($A940,'UES Measure List Oct 2026'!$A$3:$AR$2210,I$1,FALSE)</f>
        <v>11523.635231411194</v>
      </c>
      <c r="J940">
        <f>VLOOKUP($A940,'UES Measure List Oct 2026'!$A$3:$AR$2210,J$1,FALSE)</f>
        <v>20681.716019910298</v>
      </c>
      <c r="K940">
        <f>VLOOKUP($A940,'UES Measure List Oct 2026'!$A$3:$AR$2210,K$1,FALSE)</f>
        <v>20</v>
      </c>
      <c r="L940" t="s">
        <v>47</v>
      </c>
      <c r="M940">
        <f>INDEX('Results 2016$'!$B$3:$AT$352,MATCH(L940,'Results 2016$'!$A$3:$A$352,0),MATCH(K940,'Results 2016$'!$B$2:$AT$2,0))</f>
        <v>0.90105368807260355</v>
      </c>
    </row>
    <row r="941" spans="1:13" x14ac:dyDescent="0.25">
      <c r="A941" s="13" t="s">
        <v>2990</v>
      </c>
      <c r="B941" t="str">
        <f>VLOOKUP($A941,'UES Measure List Oct 2026'!$A$3:$AR$2210,B$1,FALSE)</f>
        <v>Heating Zone 2</v>
      </c>
      <c r="C941" t="str">
        <f>VLOOKUP($A941,'UES Measure List Oct 2026'!$A$3:$AR$2210,C$1,FALSE)</f>
        <v>Cooling Zone 1</v>
      </c>
      <c r="D941" t="str">
        <f>VLOOKUP($A941,'UES Measure List Oct 2026'!$A$3:$AR$2210,D$1,FALSE)</f>
        <v>Residential</v>
      </c>
      <c r="E941" t="str">
        <f>VLOOKUP($A941,'UES Measure List Oct 2026'!$A$3:$AR$2210,E$1,FALSE)</f>
        <v>HVAC</v>
      </c>
      <c r="F941" t="str">
        <f>VLOOKUP($A941,'UES Measure List Oct 2026'!$A$3:$AR$2210,F$1,FALSE)</f>
        <v>HVAC System</v>
      </c>
      <c r="G941" t="str">
        <f>VLOOKUP($A941,'UES Measure List Oct 2026'!$A$3:$AR$2210,G$1,FALSE)</f>
        <v>Ground-Source Heat Pumps</v>
      </c>
      <c r="H941">
        <f>VLOOKUP($A941,'UES Measure List Oct 2026'!$A$3:$AR$2210,H$1,FALSE)</f>
        <v>12648.257965629409</v>
      </c>
      <c r="I941">
        <f>VLOOKUP($A941,'UES Measure List Oct 2026'!$A$3:$AR$2210,I$1,FALSE)</f>
        <v>14100.329475797731</v>
      </c>
      <c r="J941">
        <f>VLOOKUP($A941,'UES Measure List Oct 2026'!$A$3:$AR$2210,J$1,FALSE)</f>
        <v>21122.3</v>
      </c>
      <c r="K941">
        <f>VLOOKUP($A941,'UES Measure List Oct 2026'!$A$3:$AR$2210,K$1,FALSE)</f>
        <v>20</v>
      </c>
      <c r="L941" t="s">
        <v>47</v>
      </c>
      <c r="M941">
        <f>INDEX('Results 2016$'!$B$3:$AT$352,MATCH(L941,'Results 2016$'!$A$3:$A$352,0),MATCH(K941,'Results 2016$'!$B$2:$AT$2,0))</f>
        <v>0.90105368807260355</v>
      </c>
    </row>
    <row r="942" spans="1:13" x14ac:dyDescent="0.25">
      <c r="A942" s="13" t="s">
        <v>2992</v>
      </c>
      <c r="B942" t="str">
        <f>VLOOKUP($A942,'UES Measure List Oct 2026'!$A$3:$AR$2210,B$1,FALSE)</f>
        <v>Heating Zone 2</v>
      </c>
      <c r="C942" t="str">
        <f>VLOOKUP($A942,'UES Measure List Oct 2026'!$A$3:$AR$2210,C$1,FALSE)</f>
        <v>Cooling Zone 2</v>
      </c>
      <c r="D942" t="str">
        <f>VLOOKUP($A942,'UES Measure List Oct 2026'!$A$3:$AR$2210,D$1,FALSE)</f>
        <v>Residential</v>
      </c>
      <c r="E942" t="str">
        <f>VLOOKUP($A942,'UES Measure List Oct 2026'!$A$3:$AR$2210,E$1,FALSE)</f>
        <v>HVAC</v>
      </c>
      <c r="F942" t="str">
        <f>VLOOKUP($A942,'UES Measure List Oct 2026'!$A$3:$AR$2210,F$1,FALSE)</f>
        <v>HVAC System</v>
      </c>
      <c r="G942" t="str">
        <f>VLOOKUP($A942,'UES Measure List Oct 2026'!$A$3:$AR$2210,G$1,FALSE)</f>
        <v>Ground-Source Heat Pumps</v>
      </c>
      <c r="H942">
        <f>VLOOKUP($A942,'UES Measure List Oct 2026'!$A$3:$AR$2210,H$1,FALSE)</f>
        <v>12389.65670762941</v>
      </c>
      <c r="I942">
        <f>VLOOKUP($A942,'UES Measure List Oct 2026'!$A$3:$AR$2210,I$1,FALSE)</f>
        <v>13812.470995880183</v>
      </c>
      <c r="J942">
        <f>VLOOKUP($A942,'UES Measure List Oct 2026'!$A$3:$AR$2210,J$1,FALSE)</f>
        <v>21122.3</v>
      </c>
      <c r="K942">
        <f>VLOOKUP($A942,'UES Measure List Oct 2026'!$A$3:$AR$2210,K$1,FALSE)</f>
        <v>20</v>
      </c>
      <c r="L942" t="s">
        <v>47</v>
      </c>
      <c r="M942">
        <f>INDEX('Results 2016$'!$B$3:$AT$352,MATCH(L942,'Results 2016$'!$A$3:$A$352,0),MATCH(K942,'Results 2016$'!$B$2:$AT$2,0))</f>
        <v>0.90105368807260355</v>
      </c>
    </row>
    <row r="943" spans="1:13" x14ac:dyDescent="0.25">
      <c r="A943" s="13" t="s">
        <v>2993</v>
      </c>
      <c r="B943" t="str">
        <f>VLOOKUP($A943,'UES Measure List Oct 2026'!$A$3:$AR$2210,B$1,FALSE)</f>
        <v>Heating Zone 2</v>
      </c>
      <c r="C943" t="str">
        <f>VLOOKUP($A943,'UES Measure List Oct 2026'!$A$3:$AR$2210,C$1,FALSE)</f>
        <v>Cooling Zone 3</v>
      </c>
      <c r="D943" t="str">
        <f>VLOOKUP($A943,'UES Measure List Oct 2026'!$A$3:$AR$2210,D$1,FALSE)</f>
        <v>Residential</v>
      </c>
      <c r="E943" t="str">
        <f>VLOOKUP($A943,'UES Measure List Oct 2026'!$A$3:$AR$2210,E$1,FALSE)</f>
        <v>HVAC</v>
      </c>
      <c r="F943" t="str">
        <f>VLOOKUP($A943,'UES Measure List Oct 2026'!$A$3:$AR$2210,F$1,FALSE)</f>
        <v>HVAC System</v>
      </c>
      <c r="G943" t="str">
        <f>VLOOKUP($A943,'UES Measure List Oct 2026'!$A$3:$AR$2210,G$1,FALSE)</f>
        <v>Ground-Source Heat Pumps</v>
      </c>
      <c r="H943">
        <f>VLOOKUP($A943,'UES Measure List Oct 2026'!$A$3:$AR$2210,H$1,FALSE)</f>
        <v>11972.42343162941</v>
      </c>
      <c r="I943">
        <f>VLOOKUP($A943,'UES Measure List Oct 2026'!$A$3:$AR$2210,I$1,FALSE)</f>
        <v>13348.033438502258</v>
      </c>
      <c r="J943">
        <f>VLOOKUP($A943,'UES Measure List Oct 2026'!$A$3:$AR$2210,J$1,FALSE)</f>
        <v>21122.3</v>
      </c>
      <c r="K943">
        <f>VLOOKUP($A943,'UES Measure List Oct 2026'!$A$3:$AR$2210,K$1,FALSE)</f>
        <v>20</v>
      </c>
      <c r="L943" t="s">
        <v>47</v>
      </c>
      <c r="M943">
        <f>INDEX('Results 2016$'!$B$3:$AT$352,MATCH(L943,'Results 2016$'!$A$3:$A$352,0),MATCH(K943,'Results 2016$'!$B$2:$AT$2,0))</f>
        <v>0.90105368807260355</v>
      </c>
    </row>
    <row r="944" spans="1:13" x14ac:dyDescent="0.25">
      <c r="A944" s="13" t="s">
        <v>2994</v>
      </c>
      <c r="B944" t="str">
        <f>VLOOKUP($A944,'UES Measure List Oct 2026'!$A$3:$AR$2210,B$1,FALSE)</f>
        <v>Heating Zone 3</v>
      </c>
      <c r="C944" t="str">
        <f>VLOOKUP($A944,'UES Measure List Oct 2026'!$A$3:$AR$2210,C$1,FALSE)</f>
        <v>Cooling Zone 1</v>
      </c>
      <c r="D944" t="str">
        <f>VLOOKUP($A944,'UES Measure List Oct 2026'!$A$3:$AR$2210,D$1,FALSE)</f>
        <v>Residential</v>
      </c>
      <c r="E944" t="str">
        <f>VLOOKUP($A944,'UES Measure List Oct 2026'!$A$3:$AR$2210,E$1,FALSE)</f>
        <v>HVAC</v>
      </c>
      <c r="F944" t="str">
        <f>VLOOKUP($A944,'UES Measure List Oct 2026'!$A$3:$AR$2210,F$1,FALSE)</f>
        <v>HVAC System</v>
      </c>
      <c r="G944" t="str">
        <f>VLOOKUP($A944,'UES Measure List Oct 2026'!$A$3:$AR$2210,G$1,FALSE)</f>
        <v>Ground-Source Heat Pumps</v>
      </c>
      <c r="H944">
        <f>VLOOKUP($A944,'UES Measure List Oct 2026'!$A$3:$AR$2210,H$1,FALSE)</f>
        <v>14996.013392777641</v>
      </c>
      <c r="I944">
        <f>VLOOKUP($A944,'UES Measure List Oct 2026'!$A$3:$AR$2210,I$1,FALSE)</f>
        <v>16717.513020267979</v>
      </c>
      <c r="J944">
        <f>VLOOKUP($A944,'UES Measure List Oct 2026'!$A$3:$AR$2210,J$1,FALSE)</f>
        <v>20553.453203016899</v>
      </c>
      <c r="K944">
        <f>VLOOKUP($A944,'UES Measure List Oct 2026'!$A$3:$AR$2210,K$1,FALSE)</f>
        <v>20</v>
      </c>
      <c r="L944" t="s">
        <v>47</v>
      </c>
      <c r="M944">
        <f>INDEX('Results 2016$'!$B$3:$AT$352,MATCH(L944,'Results 2016$'!$A$3:$A$352,0),MATCH(K944,'Results 2016$'!$B$2:$AT$2,0))</f>
        <v>0.90105368807260355</v>
      </c>
    </row>
    <row r="945" spans="1:13" x14ac:dyDescent="0.25">
      <c r="A945" s="13" t="s">
        <v>2995</v>
      </c>
      <c r="B945" t="str">
        <f>VLOOKUP($A945,'UES Measure List Oct 2026'!$A$3:$AR$2210,B$1,FALSE)</f>
        <v>Heating Zone 3</v>
      </c>
      <c r="C945" t="str">
        <f>VLOOKUP($A945,'UES Measure List Oct 2026'!$A$3:$AR$2210,C$1,FALSE)</f>
        <v>Cooling Zone 2</v>
      </c>
      <c r="D945" t="str">
        <f>VLOOKUP($A945,'UES Measure List Oct 2026'!$A$3:$AR$2210,D$1,FALSE)</f>
        <v>Residential</v>
      </c>
      <c r="E945" t="str">
        <f>VLOOKUP($A945,'UES Measure List Oct 2026'!$A$3:$AR$2210,E$1,FALSE)</f>
        <v>HVAC</v>
      </c>
      <c r="F945" t="str">
        <f>VLOOKUP($A945,'UES Measure List Oct 2026'!$A$3:$AR$2210,F$1,FALSE)</f>
        <v>HVAC System</v>
      </c>
      <c r="G945" t="str">
        <f>VLOOKUP($A945,'UES Measure List Oct 2026'!$A$3:$AR$2210,G$1,FALSE)</f>
        <v>Ground-Source Heat Pumps</v>
      </c>
      <c r="H945">
        <f>VLOOKUP($A945,'UES Measure List Oct 2026'!$A$3:$AR$2210,H$1,FALSE)</f>
        <v>14737.412134777642</v>
      </c>
      <c r="I945">
        <f>VLOOKUP($A945,'UES Measure List Oct 2026'!$A$3:$AR$2210,I$1,FALSE)</f>
        <v>16429.654540350431</v>
      </c>
      <c r="J945">
        <f>VLOOKUP($A945,'UES Measure List Oct 2026'!$A$3:$AR$2210,J$1,FALSE)</f>
        <v>20553.453203016899</v>
      </c>
      <c r="K945">
        <f>VLOOKUP($A945,'UES Measure List Oct 2026'!$A$3:$AR$2210,K$1,FALSE)</f>
        <v>20</v>
      </c>
      <c r="L945" t="s">
        <v>47</v>
      </c>
      <c r="M945">
        <f>INDEX('Results 2016$'!$B$3:$AT$352,MATCH(L945,'Results 2016$'!$A$3:$A$352,0),MATCH(K945,'Results 2016$'!$B$2:$AT$2,0))</f>
        <v>0.90105368807260355</v>
      </c>
    </row>
    <row r="946" spans="1:13" x14ac:dyDescent="0.25">
      <c r="A946" s="13" t="s">
        <v>2996</v>
      </c>
      <c r="B946" t="str">
        <f>VLOOKUP($A946,'UES Measure List Oct 2026'!$A$3:$AR$2210,B$1,FALSE)</f>
        <v>Heating Zone 3</v>
      </c>
      <c r="C946" t="str">
        <f>VLOOKUP($A946,'UES Measure List Oct 2026'!$A$3:$AR$2210,C$1,FALSE)</f>
        <v>Cooling Zone 3</v>
      </c>
      <c r="D946" t="str">
        <f>VLOOKUP($A946,'UES Measure List Oct 2026'!$A$3:$AR$2210,D$1,FALSE)</f>
        <v>Residential</v>
      </c>
      <c r="E946" t="str">
        <f>VLOOKUP($A946,'UES Measure List Oct 2026'!$A$3:$AR$2210,E$1,FALSE)</f>
        <v>HVAC</v>
      </c>
      <c r="F946" t="str">
        <f>VLOOKUP($A946,'UES Measure List Oct 2026'!$A$3:$AR$2210,F$1,FALSE)</f>
        <v>HVAC System</v>
      </c>
      <c r="G946" t="str">
        <f>VLOOKUP($A946,'UES Measure List Oct 2026'!$A$3:$AR$2210,G$1,FALSE)</f>
        <v>Ground-Source Heat Pumps</v>
      </c>
      <c r="H946">
        <f>VLOOKUP($A946,'UES Measure List Oct 2026'!$A$3:$AR$2210,H$1,FALSE)</f>
        <v>14320.178858777643</v>
      </c>
      <c r="I946">
        <f>VLOOKUP($A946,'UES Measure List Oct 2026'!$A$3:$AR$2210,I$1,FALSE)</f>
        <v>15965.216982972506</v>
      </c>
      <c r="J946">
        <f>VLOOKUP($A946,'UES Measure List Oct 2026'!$A$3:$AR$2210,J$1,FALSE)</f>
        <v>20553.453203016899</v>
      </c>
      <c r="K946">
        <f>VLOOKUP($A946,'UES Measure List Oct 2026'!$A$3:$AR$2210,K$1,FALSE)</f>
        <v>20</v>
      </c>
      <c r="L946" t="s">
        <v>47</v>
      </c>
      <c r="M946">
        <f>INDEX('Results 2016$'!$B$3:$AT$352,MATCH(L946,'Results 2016$'!$A$3:$A$352,0),MATCH(K946,'Results 2016$'!$B$2:$AT$2,0))</f>
        <v>0.90105368807260355</v>
      </c>
    </row>
    <row r="947" spans="1:13" x14ac:dyDescent="0.25">
      <c r="A947" s="13" t="s">
        <v>2997</v>
      </c>
      <c r="B947" t="str">
        <f>VLOOKUP($A947,'UES Measure List Oct 2026'!$A$3:$AR$2210,B$1,FALSE)</f>
        <v>Heating Zone 1</v>
      </c>
      <c r="C947" t="str">
        <f>VLOOKUP($A947,'UES Measure List Oct 2026'!$A$3:$AR$2210,C$1,FALSE)</f>
        <v>All Cooling Zones</v>
      </c>
      <c r="D947" t="str">
        <f>VLOOKUP($A947,'UES Measure List Oct 2026'!$A$3:$AR$2210,D$1,FALSE)</f>
        <v>Residential</v>
      </c>
      <c r="E947" t="str">
        <f>VLOOKUP($A947,'UES Measure List Oct 2026'!$A$3:$AR$2210,E$1,FALSE)</f>
        <v>HVAC</v>
      </c>
      <c r="F947" t="str">
        <f>VLOOKUP($A947,'UES Measure List Oct 2026'!$A$3:$AR$2210,F$1,FALSE)</f>
        <v>HVAC System</v>
      </c>
      <c r="G947" t="str">
        <f>VLOOKUP($A947,'UES Measure List Oct 2026'!$A$3:$AR$2210,G$1,FALSE)</f>
        <v>Duct Sealing-Prescriptive</v>
      </c>
      <c r="H947">
        <f>VLOOKUP($A947,'UES Measure List Oct 2026'!$A$3:$AR$2210,H$1,FALSE)</f>
        <v>888.03</v>
      </c>
      <c r="I947">
        <f>VLOOKUP($A947,'UES Measure List Oct 2026'!$A$3:$AR$2210,I$1,FALSE)</f>
        <v>992</v>
      </c>
      <c r="J947">
        <f>VLOOKUP($A947,'UES Measure List Oct 2026'!$A$3:$AR$2210,J$1,FALSE)</f>
        <v>549</v>
      </c>
      <c r="K947">
        <f>VLOOKUP($A947,'UES Measure List Oct 2026'!$A$3:$AR$2210,K$1,FALSE)</f>
        <v>18</v>
      </c>
      <c r="L947" t="s">
        <v>5001</v>
      </c>
      <c r="M947">
        <f>INDEX('Results 2016$'!$B$3:$AT$352,MATCH(L947,'Results 2016$'!$A$3:$A$352,0),MATCH(K947,'Results 2016$'!$B$2:$AT$2,0))</f>
        <v>0.7996863054904757</v>
      </c>
    </row>
    <row r="948" spans="1:13" x14ac:dyDescent="0.25">
      <c r="A948" s="13" t="s">
        <v>2999</v>
      </c>
      <c r="B948" t="str">
        <f>VLOOKUP($A948,'UES Measure List Oct 2026'!$A$3:$AR$2210,B$1,FALSE)</f>
        <v>Heating Zone 2</v>
      </c>
      <c r="C948" t="str">
        <f>VLOOKUP($A948,'UES Measure List Oct 2026'!$A$3:$AR$2210,C$1,FALSE)</f>
        <v>All Cooling Zones</v>
      </c>
      <c r="D948" t="str">
        <f>VLOOKUP($A948,'UES Measure List Oct 2026'!$A$3:$AR$2210,D$1,FALSE)</f>
        <v>Residential</v>
      </c>
      <c r="E948" t="str">
        <f>VLOOKUP($A948,'UES Measure List Oct 2026'!$A$3:$AR$2210,E$1,FALSE)</f>
        <v>HVAC</v>
      </c>
      <c r="F948" t="str">
        <f>VLOOKUP($A948,'UES Measure List Oct 2026'!$A$3:$AR$2210,F$1,FALSE)</f>
        <v>HVAC System</v>
      </c>
      <c r="G948" t="str">
        <f>VLOOKUP($A948,'UES Measure List Oct 2026'!$A$3:$AR$2210,G$1,FALSE)</f>
        <v>Duct Sealing-Prescriptive</v>
      </c>
      <c r="H948">
        <f>VLOOKUP($A948,'UES Measure List Oct 2026'!$A$3:$AR$2210,H$1,FALSE)</f>
        <v>888.03</v>
      </c>
      <c r="I948">
        <f>VLOOKUP($A948,'UES Measure List Oct 2026'!$A$3:$AR$2210,I$1,FALSE)</f>
        <v>992</v>
      </c>
      <c r="J948">
        <f>VLOOKUP($A948,'UES Measure List Oct 2026'!$A$3:$AR$2210,J$1,FALSE)</f>
        <v>549</v>
      </c>
      <c r="K948">
        <f>VLOOKUP($A948,'UES Measure List Oct 2026'!$A$3:$AR$2210,K$1,FALSE)</f>
        <v>18</v>
      </c>
      <c r="L948" t="s">
        <v>5002</v>
      </c>
      <c r="M948">
        <f>INDEX('Results 2016$'!$B$3:$AT$352,MATCH(L948,'Results 2016$'!$A$3:$A$352,0),MATCH(K948,'Results 2016$'!$B$2:$AT$2,0))</f>
        <v>0.83126979629000475</v>
      </c>
    </row>
    <row r="949" spans="1:13" x14ac:dyDescent="0.25">
      <c r="A949" s="13" t="s">
        <v>3000</v>
      </c>
      <c r="B949" t="str">
        <f>VLOOKUP($A949,'UES Measure List Oct 2026'!$A$3:$AR$2210,B$1,FALSE)</f>
        <v>Heating Zone 3</v>
      </c>
      <c r="C949" t="str">
        <f>VLOOKUP($A949,'UES Measure List Oct 2026'!$A$3:$AR$2210,C$1,FALSE)</f>
        <v>All Cooling Zones</v>
      </c>
      <c r="D949" t="str">
        <f>VLOOKUP($A949,'UES Measure List Oct 2026'!$A$3:$AR$2210,D$1,FALSE)</f>
        <v>Residential</v>
      </c>
      <c r="E949" t="str">
        <f>VLOOKUP($A949,'UES Measure List Oct 2026'!$A$3:$AR$2210,E$1,FALSE)</f>
        <v>HVAC</v>
      </c>
      <c r="F949" t="str">
        <f>VLOOKUP($A949,'UES Measure List Oct 2026'!$A$3:$AR$2210,F$1,FALSE)</f>
        <v>HVAC System</v>
      </c>
      <c r="G949" t="str">
        <f>VLOOKUP($A949,'UES Measure List Oct 2026'!$A$3:$AR$2210,G$1,FALSE)</f>
        <v>Duct Sealing-Prescriptive</v>
      </c>
      <c r="H949">
        <f>VLOOKUP($A949,'UES Measure List Oct 2026'!$A$3:$AR$2210,H$1,FALSE)</f>
        <v>888.03</v>
      </c>
      <c r="I949">
        <f>VLOOKUP($A949,'UES Measure List Oct 2026'!$A$3:$AR$2210,I$1,FALSE)</f>
        <v>992</v>
      </c>
      <c r="J949">
        <f>VLOOKUP($A949,'UES Measure List Oct 2026'!$A$3:$AR$2210,J$1,FALSE)</f>
        <v>549</v>
      </c>
      <c r="K949">
        <f>VLOOKUP($A949,'UES Measure List Oct 2026'!$A$3:$AR$2210,K$1,FALSE)</f>
        <v>18</v>
      </c>
      <c r="L949" t="s">
        <v>5003</v>
      </c>
      <c r="M949">
        <f>INDEX('Results 2016$'!$B$3:$AT$352,MATCH(L949,'Results 2016$'!$A$3:$A$352,0),MATCH(K949,'Results 2016$'!$B$2:$AT$2,0))</f>
        <v>0.82912071300038781</v>
      </c>
    </row>
    <row r="950" spans="1:13" x14ac:dyDescent="0.25">
      <c r="A950" s="13" t="s">
        <v>3001</v>
      </c>
      <c r="B950" t="str">
        <f>VLOOKUP($A950,'UES Measure List Oct 2026'!$A$3:$AR$2210,B$1,FALSE)</f>
        <v>Heating Zone 1</v>
      </c>
      <c r="C950" t="str">
        <f>VLOOKUP($A950,'UES Measure List Oct 2026'!$A$3:$AR$2210,C$1,FALSE)</f>
        <v>All Cooling Zones</v>
      </c>
      <c r="D950" t="str">
        <f>VLOOKUP($A950,'UES Measure List Oct 2026'!$A$3:$AR$2210,D$1,FALSE)</f>
        <v>Residential</v>
      </c>
      <c r="E950" t="str">
        <f>VLOOKUP($A950,'UES Measure List Oct 2026'!$A$3:$AR$2210,E$1,FALSE)</f>
        <v>HVAC</v>
      </c>
      <c r="F950" t="str">
        <f>VLOOKUP($A950,'UES Measure List Oct 2026'!$A$3:$AR$2210,F$1,FALSE)</f>
        <v>HVAC System</v>
      </c>
      <c r="G950" t="str">
        <f>VLOOKUP($A950,'UES Measure List Oct 2026'!$A$3:$AR$2210,G$1,FALSE)</f>
        <v>Duct Sealing-Prescriptive</v>
      </c>
      <c r="H950">
        <f>VLOOKUP($A950,'UES Measure List Oct 2026'!$A$3:$AR$2210,H$1,FALSE)</f>
        <v>436</v>
      </c>
      <c r="I950">
        <f>VLOOKUP($A950,'UES Measure List Oct 2026'!$A$3:$AR$2210,I$1,FALSE)</f>
        <v>487</v>
      </c>
      <c r="J950">
        <f>VLOOKUP($A950,'UES Measure List Oct 2026'!$A$3:$AR$2210,J$1,FALSE)</f>
        <v>440</v>
      </c>
      <c r="K950">
        <f>VLOOKUP($A950,'UES Measure List Oct 2026'!$A$3:$AR$2210,K$1,FALSE)</f>
        <v>20</v>
      </c>
      <c r="L950" t="s">
        <v>5001</v>
      </c>
      <c r="M950">
        <f>INDEX('Results 2016$'!$B$3:$AT$352,MATCH(L950,'Results 2016$'!$A$3:$A$352,0),MATCH(K950,'Results 2016$'!$B$2:$AT$2,0))</f>
        <v>0.83810632178893563</v>
      </c>
    </row>
    <row r="951" spans="1:13" x14ac:dyDescent="0.25">
      <c r="A951" s="13" t="s">
        <v>3003</v>
      </c>
      <c r="B951" t="str">
        <f>VLOOKUP($A951,'UES Measure List Oct 2026'!$A$3:$AR$2210,B$1,FALSE)</f>
        <v>Heating Zone 2</v>
      </c>
      <c r="C951" t="str">
        <f>VLOOKUP($A951,'UES Measure List Oct 2026'!$A$3:$AR$2210,C$1,FALSE)</f>
        <v>All Cooling Zones</v>
      </c>
      <c r="D951" t="str">
        <f>VLOOKUP($A951,'UES Measure List Oct 2026'!$A$3:$AR$2210,D$1,FALSE)</f>
        <v>Residential</v>
      </c>
      <c r="E951" t="str">
        <f>VLOOKUP($A951,'UES Measure List Oct 2026'!$A$3:$AR$2210,E$1,FALSE)</f>
        <v>HVAC</v>
      </c>
      <c r="F951" t="str">
        <f>VLOOKUP($A951,'UES Measure List Oct 2026'!$A$3:$AR$2210,F$1,FALSE)</f>
        <v>HVAC System</v>
      </c>
      <c r="G951" t="str">
        <f>VLOOKUP($A951,'UES Measure List Oct 2026'!$A$3:$AR$2210,G$1,FALSE)</f>
        <v>Duct Sealing-Prescriptive</v>
      </c>
      <c r="H951">
        <f>VLOOKUP($A951,'UES Measure List Oct 2026'!$A$3:$AR$2210,H$1,FALSE)</f>
        <v>436</v>
      </c>
      <c r="I951">
        <f>VLOOKUP($A951,'UES Measure List Oct 2026'!$A$3:$AR$2210,I$1,FALSE)</f>
        <v>487</v>
      </c>
      <c r="J951">
        <f>VLOOKUP($A951,'UES Measure List Oct 2026'!$A$3:$AR$2210,J$1,FALSE)</f>
        <v>440</v>
      </c>
      <c r="K951">
        <f>VLOOKUP($A951,'UES Measure List Oct 2026'!$A$3:$AR$2210,K$1,FALSE)</f>
        <v>20</v>
      </c>
      <c r="L951" t="s">
        <v>5002</v>
      </c>
      <c r="M951">
        <f>INDEX('Results 2016$'!$B$3:$AT$352,MATCH(L951,'Results 2016$'!$A$3:$A$352,0),MATCH(K951,'Results 2016$'!$B$2:$AT$2,0))</f>
        <v>0.87203689934553297</v>
      </c>
    </row>
    <row r="952" spans="1:13" x14ac:dyDescent="0.25">
      <c r="A952" s="13" t="s">
        <v>3004</v>
      </c>
      <c r="B952" t="str">
        <f>VLOOKUP($A952,'UES Measure List Oct 2026'!$A$3:$AR$2210,B$1,FALSE)</f>
        <v>Heating Zone 3</v>
      </c>
      <c r="C952" t="str">
        <f>VLOOKUP($A952,'UES Measure List Oct 2026'!$A$3:$AR$2210,C$1,FALSE)</f>
        <v>All Cooling Zones</v>
      </c>
      <c r="D952" t="str">
        <f>VLOOKUP($A952,'UES Measure List Oct 2026'!$A$3:$AR$2210,D$1,FALSE)</f>
        <v>Residential</v>
      </c>
      <c r="E952" t="str">
        <f>VLOOKUP($A952,'UES Measure List Oct 2026'!$A$3:$AR$2210,E$1,FALSE)</f>
        <v>HVAC</v>
      </c>
      <c r="F952" t="str">
        <f>VLOOKUP($A952,'UES Measure List Oct 2026'!$A$3:$AR$2210,F$1,FALSE)</f>
        <v>HVAC System</v>
      </c>
      <c r="G952" t="str">
        <f>VLOOKUP($A952,'UES Measure List Oct 2026'!$A$3:$AR$2210,G$1,FALSE)</f>
        <v>Duct Sealing-Prescriptive</v>
      </c>
      <c r="H952">
        <f>VLOOKUP($A952,'UES Measure List Oct 2026'!$A$3:$AR$2210,H$1,FALSE)</f>
        <v>436</v>
      </c>
      <c r="I952">
        <f>VLOOKUP($A952,'UES Measure List Oct 2026'!$A$3:$AR$2210,I$1,FALSE)</f>
        <v>487</v>
      </c>
      <c r="J952">
        <f>VLOOKUP($A952,'UES Measure List Oct 2026'!$A$3:$AR$2210,J$1,FALSE)</f>
        <v>440</v>
      </c>
      <c r="K952">
        <f>VLOOKUP($A952,'UES Measure List Oct 2026'!$A$3:$AR$2210,K$1,FALSE)</f>
        <v>20</v>
      </c>
      <c r="L952" t="s">
        <v>5003</v>
      </c>
      <c r="M952">
        <f>INDEX('Results 2016$'!$B$3:$AT$352,MATCH(L952,'Results 2016$'!$A$3:$A$352,0),MATCH(K952,'Results 2016$'!$B$2:$AT$2,0))</f>
        <v>0.87009661835896768</v>
      </c>
    </row>
    <row r="953" spans="1:13" x14ac:dyDescent="0.25">
      <c r="A953" s="13" t="s">
        <v>3005</v>
      </c>
      <c r="B953" t="str">
        <f>VLOOKUP($A953,'UES Measure List Oct 2026'!$A$3:$AR$2210,B$1,FALSE)</f>
        <v>Heating Zone 1</v>
      </c>
      <c r="C953" t="str">
        <f>VLOOKUP($A953,'UES Measure List Oct 2026'!$A$3:$AR$2210,C$1,FALSE)</f>
        <v>All Cooling Zones</v>
      </c>
      <c r="D953" t="str">
        <f>VLOOKUP($A953,'UES Measure List Oct 2026'!$A$3:$AR$2210,D$1,FALSE)</f>
        <v>Residential</v>
      </c>
      <c r="E953" t="str">
        <f>VLOOKUP($A953,'UES Measure List Oct 2026'!$A$3:$AR$2210,E$1,FALSE)</f>
        <v>HVAC</v>
      </c>
      <c r="F953" t="str">
        <f>VLOOKUP($A953,'UES Measure List Oct 2026'!$A$3:$AR$2210,F$1,FALSE)</f>
        <v>HVAC System</v>
      </c>
      <c r="G953" t="str">
        <f>VLOOKUP($A953,'UES Measure List Oct 2026'!$A$3:$AR$2210,G$1,FALSE)</f>
        <v>Thermostats</v>
      </c>
      <c r="H953">
        <f>VLOOKUP($A953,'UES Measure List Oct 2026'!$A$3:$AR$2210,H$1,FALSE)</f>
        <v>58.91</v>
      </c>
      <c r="I953">
        <f>VLOOKUP($A953,'UES Measure List Oct 2026'!$A$3:$AR$2210,I$1,FALSE)</f>
        <v>65.7</v>
      </c>
      <c r="J953">
        <f>VLOOKUP($A953,'UES Measure List Oct 2026'!$A$3:$AR$2210,J$1,FALSE)</f>
        <v>46.39</v>
      </c>
      <c r="K953">
        <f>VLOOKUP($A953,'UES Measure List Oct 2026'!$A$3:$AR$2210,K$1,FALSE)</f>
        <v>15</v>
      </c>
      <c r="L953" t="s">
        <v>47</v>
      </c>
      <c r="M953">
        <f>INDEX('Results 2016$'!$B$3:$AT$352,MATCH(L953,'Results 2016$'!$A$3:$A$352,0),MATCH(K953,'Results 2016$'!$B$2:$AT$2,0))</f>
        <v>0.75221234588966868</v>
      </c>
    </row>
    <row r="954" spans="1:13" x14ac:dyDescent="0.25">
      <c r="A954" s="13" t="s">
        <v>3008</v>
      </c>
      <c r="B954" t="str">
        <f>VLOOKUP($A954,'UES Measure List Oct 2026'!$A$3:$AR$2210,B$1,FALSE)</f>
        <v>Heating Zone 2</v>
      </c>
      <c r="C954" t="str">
        <f>VLOOKUP($A954,'UES Measure List Oct 2026'!$A$3:$AR$2210,C$1,FALSE)</f>
        <v>All Cooling Zones</v>
      </c>
      <c r="D954" t="str">
        <f>VLOOKUP($A954,'UES Measure List Oct 2026'!$A$3:$AR$2210,D$1,FALSE)</f>
        <v>Residential</v>
      </c>
      <c r="E954" t="str">
        <f>VLOOKUP($A954,'UES Measure List Oct 2026'!$A$3:$AR$2210,E$1,FALSE)</f>
        <v>HVAC</v>
      </c>
      <c r="F954" t="str">
        <f>VLOOKUP($A954,'UES Measure List Oct 2026'!$A$3:$AR$2210,F$1,FALSE)</f>
        <v>HVAC System</v>
      </c>
      <c r="G954" t="str">
        <f>VLOOKUP($A954,'UES Measure List Oct 2026'!$A$3:$AR$2210,G$1,FALSE)</f>
        <v>Thermostats</v>
      </c>
      <c r="H954">
        <f>VLOOKUP($A954,'UES Measure List Oct 2026'!$A$3:$AR$2210,H$1,FALSE)</f>
        <v>71.3</v>
      </c>
      <c r="I954">
        <f>VLOOKUP($A954,'UES Measure List Oct 2026'!$A$3:$AR$2210,I$1,FALSE)</f>
        <v>79.52</v>
      </c>
      <c r="J954">
        <f>VLOOKUP($A954,'UES Measure List Oct 2026'!$A$3:$AR$2210,J$1,FALSE)</f>
        <v>46.39</v>
      </c>
      <c r="K954">
        <f>VLOOKUP($A954,'UES Measure List Oct 2026'!$A$3:$AR$2210,K$1,FALSE)</f>
        <v>15</v>
      </c>
      <c r="L954" t="s">
        <v>47</v>
      </c>
      <c r="M954">
        <f>INDEX('Results 2016$'!$B$3:$AT$352,MATCH(L954,'Results 2016$'!$A$3:$A$352,0),MATCH(K954,'Results 2016$'!$B$2:$AT$2,0))</f>
        <v>0.75221234588966868</v>
      </c>
    </row>
    <row r="955" spans="1:13" x14ac:dyDescent="0.25">
      <c r="A955" s="13" t="s">
        <v>3009</v>
      </c>
      <c r="B955" t="str">
        <f>VLOOKUP($A955,'UES Measure List Oct 2026'!$A$3:$AR$2210,B$1,FALSE)</f>
        <v>Heating Zone 3</v>
      </c>
      <c r="C955" t="str">
        <f>VLOOKUP($A955,'UES Measure List Oct 2026'!$A$3:$AR$2210,C$1,FALSE)</f>
        <v>All Cooling Zones</v>
      </c>
      <c r="D955" t="str">
        <f>VLOOKUP($A955,'UES Measure List Oct 2026'!$A$3:$AR$2210,D$1,FALSE)</f>
        <v>Residential</v>
      </c>
      <c r="E955" t="str">
        <f>VLOOKUP($A955,'UES Measure List Oct 2026'!$A$3:$AR$2210,E$1,FALSE)</f>
        <v>HVAC</v>
      </c>
      <c r="F955" t="str">
        <f>VLOOKUP($A955,'UES Measure List Oct 2026'!$A$3:$AR$2210,F$1,FALSE)</f>
        <v>HVAC System</v>
      </c>
      <c r="G955" t="str">
        <f>VLOOKUP($A955,'UES Measure List Oct 2026'!$A$3:$AR$2210,G$1,FALSE)</f>
        <v>Thermostats</v>
      </c>
      <c r="H955">
        <f>VLOOKUP($A955,'UES Measure List Oct 2026'!$A$3:$AR$2210,H$1,FALSE)</f>
        <v>61.59</v>
      </c>
      <c r="I955">
        <f>VLOOKUP($A955,'UES Measure List Oct 2026'!$A$3:$AR$2210,I$1,FALSE)</f>
        <v>68.69</v>
      </c>
      <c r="J955">
        <f>VLOOKUP($A955,'UES Measure List Oct 2026'!$A$3:$AR$2210,J$1,FALSE)</f>
        <v>60.4</v>
      </c>
      <c r="K955">
        <f>VLOOKUP($A955,'UES Measure List Oct 2026'!$A$3:$AR$2210,K$1,FALSE)</f>
        <v>15</v>
      </c>
      <c r="L955" t="s">
        <v>47</v>
      </c>
      <c r="M955">
        <f>INDEX('Results 2016$'!$B$3:$AT$352,MATCH(L955,'Results 2016$'!$A$3:$A$352,0),MATCH(K955,'Results 2016$'!$B$2:$AT$2,0))</f>
        <v>0.75221234588966868</v>
      </c>
    </row>
    <row r="956" spans="1:13" x14ac:dyDescent="0.25">
      <c r="A956" s="13" t="s">
        <v>3010</v>
      </c>
      <c r="B956" t="str">
        <f>VLOOKUP($A956,'UES Measure List Oct 2026'!$A$3:$AR$2210,B$1,FALSE)</f>
        <v>Heating Zone 1</v>
      </c>
      <c r="C956" t="str">
        <f>VLOOKUP($A956,'UES Measure List Oct 2026'!$A$3:$AR$2210,C$1,FALSE)</f>
        <v>All Cooling Zones</v>
      </c>
      <c r="D956" t="str">
        <f>VLOOKUP($A956,'UES Measure List Oct 2026'!$A$3:$AR$2210,D$1,FALSE)</f>
        <v>Residential</v>
      </c>
      <c r="E956" t="str">
        <f>VLOOKUP($A956,'UES Measure List Oct 2026'!$A$3:$AR$2210,E$1,FALSE)</f>
        <v>HVAC</v>
      </c>
      <c r="F956" t="str">
        <f>VLOOKUP($A956,'UES Measure List Oct 2026'!$A$3:$AR$2210,F$1,FALSE)</f>
        <v>HVAC System</v>
      </c>
      <c r="G956" t="str">
        <f>VLOOKUP($A956,'UES Measure List Oct 2026'!$A$3:$AR$2210,G$1,FALSE)</f>
        <v>Thermostats</v>
      </c>
      <c r="H956">
        <f>VLOOKUP($A956,'UES Measure List Oct 2026'!$A$3:$AR$2210,H$1,FALSE)</f>
        <v>173.67</v>
      </c>
      <c r="I956">
        <f>VLOOKUP($A956,'UES Measure List Oct 2026'!$A$3:$AR$2210,I$1,FALSE)</f>
        <v>194.09</v>
      </c>
      <c r="J956">
        <f>VLOOKUP($A956,'UES Measure List Oct 2026'!$A$3:$AR$2210,J$1,FALSE)</f>
        <v>222.03</v>
      </c>
      <c r="K956">
        <f>VLOOKUP($A956,'UES Measure List Oct 2026'!$A$3:$AR$2210,K$1,FALSE)</f>
        <v>7</v>
      </c>
      <c r="L956" t="s">
        <v>47</v>
      </c>
      <c r="M956">
        <f>INDEX('Results 2016$'!$B$3:$AT$352,MATCH(L956,'Results 2016$'!$A$3:$A$352,0),MATCH(K956,'Results 2016$'!$B$2:$AT$2,0))</f>
        <v>0.42449974366214022</v>
      </c>
    </row>
    <row r="957" spans="1:13" x14ac:dyDescent="0.25">
      <c r="A957" s="13" t="s">
        <v>3012</v>
      </c>
      <c r="B957" t="str">
        <f>VLOOKUP($A957,'UES Measure List Oct 2026'!$A$3:$AR$2210,B$1,FALSE)</f>
        <v>Heating Zone 2</v>
      </c>
      <c r="C957" t="str">
        <f>VLOOKUP($A957,'UES Measure List Oct 2026'!$A$3:$AR$2210,C$1,FALSE)</f>
        <v>All Cooling Zones</v>
      </c>
      <c r="D957" t="str">
        <f>VLOOKUP($A957,'UES Measure List Oct 2026'!$A$3:$AR$2210,D$1,FALSE)</f>
        <v>Residential</v>
      </c>
      <c r="E957" t="str">
        <f>VLOOKUP($A957,'UES Measure List Oct 2026'!$A$3:$AR$2210,E$1,FALSE)</f>
        <v>HVAC</v>
      </c>
      <c r="F957" t="str">
        <f>VLOOKUP($A957,'UES Measure List Oct 2026'!$A$3:$AR$2210,F$1,FALSE)</f>
        <v>HVAC System</v>
      </c>
      <c r="G957" t="str">
        <f>VLOOKUP($A957,'UES Measure List Oct 2026'!$A$3:$AR$2210,G$1,FALSE)</f>
        <v>Thermostats</v>
      </c>
      <c r="H957">
        <f>VLOOKUP($A957,'UES Measure List Oct 2026'!$A$3:$AR$2210,H$1,FALSE)</f>
        <v>195.36</v>
      </c>
      <c r="I957">
        <f>VLOOKUP($A957,'UES Measure List Oct 2026'!$A$3:$AR$2210,I$1,FALSE)</f>
        <v>218.34</v>
      </c>
      <c r="J957">
        <f>VLOOKUP($A957,'UES Measure List Oct 2026'!$A$3:$AR$2210,J$1,FALSE)</f>
        <v>222.03</v>
      </c>
      <c r="K957">
        <f>VLOOKUP($A957,'UES Measure List Oct 2026'!$A$3:$AR$2210,K$1,FALSE)</f>
        <v>7</v>
      </c>
      <c r="L957" t="s">
        <v>47</v>
      </c>
      <c r="M957">
        <f>INDEX('Results 2016$'!$B$3:$AT$352,MATCH(L957,'Results 2016$'!$A$3:$A$352,0),MATCH(K957,'Results 2016$'!$B$2:$AT$2,0))</f>
        <v>0.42449974366214022</v>
      </c>
    </row>
    <row r="958" spans="1:13" x14ac:dyDescent="0.25">
      <c r="A958" s="13" t="s">
        <v>3013</v>
      </c>
      <c r="B958" t="str">
        <f>VLOOKUP($A958,'UES Measure List Oct 2026'!$A$3:$AR$2210,B$1,FALSE)</f>
        <v>Heating Zone 3</v>
      </c>
      <c r="C958" t="str">
        <f>VLOOKUP($A958,'UES Measure List Oct 2026'!$A$3:$AR$2210,C$1,FALSE)</f>
        <v>All Cooling Zones</v>
      </c>
      <c r="D958" t="str">
        <f>VLOOKUP($A958,'UES Measure List Oct 2026'!$A$3:$AR$2210,D$1,FALSE)</f>
        <v>Residential</v>
      </c>
      <c r="E958" t="str">
        <f>VLOOKUP($A958,'UES Measure List Oct 2026'!$A$3:$AR$2210,E$1,FALSE)</f>
        <v>HVAC</v>
      </c>
      <c r="F958" t="str">
        <f>VLOOKUP($A958,'UES Measure List Oct 2026'!$A$3:$AR$2210,F$1,FALSE)</f>
        <v>HVAC System</v>
      </c>
      <c r="G958" t="str">
        <f>VLOOKUP($A958,'UES Measure List Oct 2026'!$A$3:$AR$2210,G$1,FALSE)</f>
        <v>Thermostats</v>
      </c>
      <c r="H958">
        <f>VLOOKUP($A958,'UES Measure List Oct 2026'!$A$3:$AR$2210,H$1,FALSE)</f>
        <v>183.41</v>
      </c>
      <c r="I958">
        <f>VLOOKUP($A958,'UES Measure List Oct 2026'!$A$3:$AR$2210,I$1,FALSE)</f>
        <v>204.98</v>
      </c>
      <c r="J958">
        <f>VLOOKUP($A958,'UES Measure List Oct 2026'!$A$3:$AR$2210,J$1,FALSE)</f>
        <v>222.03</v>
      </c>
      <c r="K958">
        <f>VLOOKUP($A958,'UES Measure List Oct 2026'!$A$3:$AR$2210,K$1,FALSE)</f>
        <v>7</v>
      </c>
      <c r="L958" t="s">
        <v>47</v>
      </c>
      <c r="M958">
        <f>INDEX('Results 2016$'!$B$3:$AT$352,MATCH(L958,'Results 2016$'!$A$3:$A$352,0),MATCH(K958,'Results 2016$'!$B$2:$AT$2,0))</f>
        <v>0.42449974366214022</v>
      </c>
    </row>
    <row r="959" spans="1:13" x14ac:dyDescent="0.25">
      <c r="A959" s="13" t="s">
        <v>3014</v>
      </c>
      <c r="B959" t="str">
        <f>VLOOKUP($A959,'UES Measure List Oct 2026'!$A$3:$AR$2210,B$1,FALSE)</f>
        <v>Heating Zone 1</v>
      </c>
      <c r="C959" t="str">
        <f>VLOOKUP($A959,'UES Measure List Oct 2026'!$A$3:$AR$2210,C$1,FALSE)</f>
        <v>All Cooling Zones</v>
      </c>
      <c r="D959" t="str">
        <f>VLOOKUP($A959,'UES Measure List Oct 2026'!$A$3:$AR$2210,D$1,FALSE)</f>
        <v>Residential</v>
      </c>
      <c r="E959" t="str">
        <f>VLOOKUP($A959,'UES Measure List Oct 2026'!$A$3:$AR$2210,E$1,FALSE)</f>
        <v>HVAC</v>
      </c>
      <c r="F959" t="str">
        <f>VLOOKUP($A959,'UES Measure List Oct 2026'!$A$3:$AR$2210,F$1,FALSE)</f>
        <v>HVAC System</v>
      </c>
      <c r="G959" t="str">
        <f>VLOOKUP($A959,'UES Measure List Oct 2026'!$A$3:$AR$2210,G$1,FALSE)</f>
        <v>Thermostats</v>
      </c>
      <c r="H959">
        <f>VLOOKUP($A959,'UES Measure List Oct 2026'!$A$3:$AR$2210,H$1,FALSE)</f>
        <v>356.44</v>
      </c>
      <c r="I959">
        <f>VLOOKUP($A959,'UES Measure List Oct 2026'!$A$3:$AR$2210,I$1,FALSE)</f>
        <v>398.37</v>
      </c>
      <c r="J959">
        <f>VLOOKUP($A959,'UES Measure List Oct 2026'!$A$3:$AR$2210,J$1,FALSE)</f>
        <v>222.03</v>
      </c>
      <c r="K959">
        <f>VLOOKUP($A959,'UES Measure List Oct 2026'!$A$3:$AR$2210,K$1,FALSE)</f>
        <v>7</v>
      </c>
      <c r="L959" t="s">
        <v>47</v>
      </c>
      <c r="M959">
        <f>INDEX('Results 2016$'!$B$3:$AT$352,MATCH(L959,'Results 2016$'!$A$3:$A$352,0),MATCH(K959,'Results 2016$'!$B$2:$AT$2,0))</f>
        <v>0.42449974366214022</v>
      </c>
    </row>
    <row r="960" spans="1:13" x14ac:dyDescent="0.25">
      <c r="A960" s="13" t="s">
        <v>3016</v>
      </c>
      <c r="B960" t="str">
        <f>VLOOKUP($A960,'UES Measure List Oct 2026'!$A$3:$AR$2210,B$1,FALSE)</f>
        <v>Heating Zone 2</v>
      </c>
      <c r="C960" t="str">
        <f>VLOOKUP($A960,'UES Measure List Oct 2026'!$A$3:$AR$2210,C$1,FALSE)</f>
        <v>All Cooling Zones</v>
      </c>
      <c r="D960" t="str">
        <f>VLOOKUP($A960,'UES Measure List Oct 2026'!$A$3:$AR$2210,D$1,FALSE)</f>
        <v>Residential</v>
      </c>
      <c r="E960" t="str">
        <f>VLOOKUP($A960,'UES Measure List Oct 2026'!$A$3:$AR$2210,E$1,FALSE)</f>
        <v>HVAC</v>
      </c>
      <c r="F960" t="str">
        <f>VLOOKUP($A960,'UES Measure List Oct 2026'!$A$3:$AR$2210,F$1,FALSE)</f>
        <v>HVAC System</v>
      </c>
      <c r="G960" t="str">
        <f>VLOOKUP($A960,'UES Measure List Oct 2026'!$A$3:$AR$2210,G$1,FALSE)</f>
        <v>Thermostats</v>
      </c>
      <c r="H960">
        <f>VLOOKUP($A960,'UES Measure List Oct 2026'!$A$3:$AR$2210,H$1,FALSE)</f>
        <v>374.42</v>
      </c>
      <c r="I960">
        <f>VLOOKUP($A960,'UES Measure List Oct 2026'!$A$3:$AR$2210,I$1,FALSE)</f>
        <v>418.46</v>
      </c>
      <c r="J960">
        <f>VLOOKUP($A960,'UES Measure List Oct 2026'!$A$3:$AR$2210,J$1,FALSE)</f>
        <v>222.03</v>
      </c>
      <c r="K960">
        <f>VLOOKUP($A960,'UES Measure List Oct 2026'!$A$3:$AR$2210,K$1,FALSE)</f>
        <v>7</v>
      </c>
      <c r="L960" t="s">
        <v>47</v>
      </c>
      <c r="M960">
        <f>INDEX('Results 2016$'!$B$3:$AT$352,MATCH(L960,'Results 2016$'!$A$3:$A$352,0),MATCH(K960,'Results 2016$'!$B$2:$AT$2,0))</f>
        <v>0.42449974366214022</v>
      </c>
    </row>
    <row r="961" spans="1:13" x14ac:dyDescent="0.25">
      <c r="A961" s="13" t="s">
        <v>3017</v>
      </c>
      <c r="B961" t="str">
        <f>VLOOKUP($A961,'UES Measure List Oct 2026'!$A$3:$AR$2210,B$1,FALSE)</f>
        <v>Heating Zone 3</v>
      </c>
      <c r="C961" t="str">
        <f>VLOOKUP($A961,'UES Measure List Oct 2026'!$A$3:$AR$2210,C$1,FALSE)</f>
        <v>All Cooling Zones</v>
      </c>
      <c r="D961" t="str">
        <f>VLOOKUP($A961,'UES Measure List Oct 2026'!$A$3:$AR$2210,D$1,FALSE)</f>
        <v>Residential</v>
      </c>
      <c r="E961" t="str">
        <f>VLOOKUP($A961,'UES Measure List Oct 2026'!$A$3:$AR$2210,E$1,FALSE)</f>
        <v>HVAC</v>
      </c>
      <c r="F961" t="str">
        <f>VLOOKUP($A961,'UES Measure List Oct 2026'!$A$3:$AR$2210,F$1,FALSE)</f>
        <v>HVAC System</v>
      </c>
      <c r="G961" t="str">
        <f>VLOOKUP($A961,'UES Measure List Oct 2026'!$A$3:$AR$2210,G$1,FALSE)</f>
        <v>Thermostats</v>
      </c>
      <c r="H961">
        <f>VLOOKUP($A961,'UES Measure List Oct 2026'!$A$3:$AR$2210,H$1,FALSE)</f>
        <v>302.31</v>
      </c>
      <c r="I961">
        <f>VLOOKUP($A961,'UES Measure List Oct 2026'!$A$3:$AR$2210,I$1,FALSE)</f>
        <v>337.87</v>
      </c>
      <c r="J961">
        <f>VLOOKUP($A961,'UES Measure List Oct 2026'!$A$3:$AR$2210,J$1,FALSE)</f>
        <v>222.03</v>
      </c>
      <c r="K961">
        <f>VLOOKUP($A961,'UES Measure List Oct 2026'!$A$3:$AR$2210,K$1,FALSE)</f>
        <v>7</v>
      </c>
      <c r="L961" t="s">
        <v>47</v>
      </c>
      <c r="M961">
        <f>INDEX('Results 2016$'!$B$3:$AT$352,MATCH(L961,'Results 2016$'!$A$3:$A$352,0),MATCH(K961,'Results 2016$'!$B$2:$AT$2,0))</f>
        <v>0.42449974366214022</v>
      </c>
    </row>
    <row r="962" spans="1:13" x14ac:dyDescent="0.25">
      <c r="A962" s="13" t="s">
        <v>3018</v>
      </c>
      <c r="B962" t="str">
        <f>VLOOKUP($A962,'UES Measure List Oct 2026'!$A$3:$AR$2210,B$1,FALSE)</f>
        <v>Heating Zone 1</v>
      </c>
      <c r="C962" t="str">
        <f>VLOOKUP($A962,'UES Measure List Oct 2026'!$A$3:$AR$2210,C$1,FALSE)</f>
        <v>All Cooling Zones</v>
      </c>
      <c r="D962" t="str">
        <f>VLOOKUP($A962,'UES Measure List Oct 2026'!$A$3:$AR$2210,D$1,FALSE)</f>
        <v>Residential</v>
      </c>
      <c r="E962" t="str">
        <f>VLOOKUP($A962,'UES Measure List Oct 2026'!$A$3:$AR$2210,E$1,FALSE)</f>
        <v>HVAC</v>
      </c>
      <c r="F962" t="str">
        <f>VLOOKUP($A962,'UES Measure List Oct 2026'!$A$3:$AR$2210,F$1,FALSE)</f>
        <v>HVAC System</v>
      </c>
      <c r="G962" t="str">
        <f>VLOOKUP($A962,'UES Measure List Oct 2026'!$A$3:$AR$2210,G$1,FALSE)</f>
        <v>Thermostats</v>
      </c>
      <c r="H962">
        <f>VLOOKUP($A962,'UES Measure List Oct 2026'!$A$3:$AR$2210,H$1,FALSE)</f>
        <v>173.67</v>
      </c>
      <c r="I962">
        <f>VLOOKUP($A962,'UES Measure List Oct 2026'!$A$3:$AR$2210,I$1,FALSE)</f>
        <v>194.09</v>
      </c>
      <c r="J962">
        <f>VLOOKUP($A962,'UES Measure List Oct 2026'!$A$3:$AR$2210,J$1,FALSE)</f>
        <v>222.03</v>
      </c>
      <c r="K962">
        <f>VLOOKUP($A962,'UES Measure List Oct 2026'!$A$3:$AR$2210,K$1,FALSE)</f>
        <v>7</v>
      </c>
      <c r="L962" t="s">
        <v>47</v>
      </c>
      <c r="M962">
        <f>INDEX('Results 2016$'!$B$3:$AT$352,MATCH(L962,'Results 2016$'!$A$3:$A$352,0),MATCH(K962,'Results 2016$'!$B$2:$AT$2,0))</f>
        <v>0.42449974366214022</v>
      </c>
    </row>
    <row r="963" spans="1:13" x14ac:dyDescent="0.25">
      <c r="A963" s="13" t="s">
        <v>3020</v>
      </c>
      <c r="B963" t="str">
        <f>VLOOKUP($A963,'UES Measure List Oct 2026'!$A$3:$AR$2210,B$1,FALSE)</f>
        <v>Heating Zone 2</v>
      </c>
      <c r="C963" t="str">
        <f>VLOOKUP($A963,'UES Measure List Oct 2026'!$A$3:$AR$2210,C$1,FALSE)</f>
        <v>All Cooling Zones</v>
      </c>
      <c r="D963" t="str">
        <f>VLOOKUP($A963,'UES Measure List Oct 2026'!$A$3:$AR$2210,D$1,FALSE)</f>
        <v>Residential</v>
      </c>
      <c r="E963" t="str">
        <f>VLOOKUP($A963,'UES Measure List Oct 2026'!$A$3:$AR$2210,E$1,FALSE)</f>
        <v>HVAC</v>
      </c>
      <c r="F963" t="str">
        <f>VLOOKUP($A963,'UES Measure List Oct 2026'!$A$3:$AR$2210,F$1,FALSE)</f>
        <v>HVAC System</v>
      </c>
      <c r="G963" t="str">
        <f>VLOOKUP($A963,'UES Measure List Oct 2026'!$A$3:$AR$2210,G$1,FALSE)</f>
        <v>Thermostats</v>
      </c>
      <c r="H963">
        <f>VLOOKUP($A963,'UES Measure List Oct 2026'!$A$3:$AR$2210,H$1,FALSE)</f>
        <v>195.36</v>
      </c>
      <c r="I963">
        <f>VLOOKUP($A963,'UES Measure List Oct 2026'!$A$3:$AR$2210,I$1,FALSE)</f>
        <v>218.34</v>
      </c>
      <c r="J963">
        <f>VLOOKUP($A963,'UES Measure List Oct 2026'!$A$3:$AR$2210,J$1,FALSE)</f>
        <v>222.03</v>
      </c>
      <c r="K963">
        <f>VLOOKUP($A963,'UES Measure List Oct 2026'!$A$3:$AR$2210,K$1,FALSE)</f>
        <v>7</v>
      </c>
      <c r="L963" t="s">
        <v>47</v>
      </c>
      <c r="M963">
        <f>INDEX('Results 2016$'!$B$3:$AT$352,MATCH(L963,'Results 2016$'!$A$3:$A$352,0),MATCH(K963,'Results 2016$'!$B$2:$AT$2,0))</f>
        <v>0.42449974366214022</v>
      </c>
    </row>
    <row r="964" spans="1:13" x14ac:dyDescent="0.25">
      <c r="A964" s="13" t="s">
        <v>3021</v>
      </c>
      <c r="B964" t="str">
        <f>VLOOKUP($A964,'UES Measure List Oct 2026'!$A$3:$AR$2210,B$1,FALSE)</f>
        <v>Heating Zone 3</v>
      </c>
      <c r="C964" t="str">
        <f>VLOOKUP($A964,'UES Measure List Oct 2026'!$A$3:$AR$2210,C$1,FALSE)</f>
        <v>All Cooling Zones</v>
      </c>
      <c r="D964" t="str">
        <f>VLOOKUP($A964,'UES Measure List Oct 2026'!$A$3:$AR$2210,D$1,FALSE)</f>
        <v>Residential</v>
      </c>
      <c r="E964" t="str">
        <f>VLOOKUP($A964,'UES Measure List Oct 2026'!$A$3:$AR$2210,E$1,FALSE)</f>
        <v>HVAC</v>
      </c>
      <c r="F964" t="str">
        <f>VLOOKUP($A964,'UES Measure List Oct 2026'!$A$3:$AR$2210,F$1,FALSE)</f>
        <v>HVAC System</v>
      </c>
      <c r="G964" t="str">
        <f>VLOOKUP($A964,'UES Measure List Oct 2026'!$A$3:$AR$2210,G$1,FALSE)</f>
        <v>Thermostats</v>
      </c>
      <c r="H964">
        <f>VLOOKUP($A964,'UES Measure List Oct 2026'!$A$3:$AR$2210,H$1,FALSE)</f>
        <v>183.41</v>
      </c>
      <c r="I964">
        <f>VLOOKUP($A964,'UES Measure List Oct 2026'!$A$3:$AR$2210,I$1,FALSE)</f>
        <v>204.98</v>
      </c>
      <c r="J964">
        <f>VLOOKUP($A964,'UES Measure List Oct 2026'!$A$3:$AR$2210,J$1,FALSE)</f>
        <v>222.03</v>
      </c>
      <c r="K964">
        <f>VLOOKUP($A964,'UES Measure List Oct 2026'!$A$3:$AR$2210,K$1,FALSE)</f>
        <v>7</v>
      </c>
      <c r="L964" t="s">
        <v>47</v>
      </c>
      <c r="M964">
        <f>INDEX('Results 2016$'!$B$3:$AT$352,MATCH(L964,'Results 2016$'!$A$3:$A$352,0),MATCH(K964,'Results 2016$'!$B$2:$AT$2,0))</f>
        <v>0.42449974366214022</v>
      </c>
    </row>
    <row r="965" spans="1:13" x14ac:dyDescent="0.25">
      <c r="A965" s="13" t="s">
        <v>3022</v>
      </c>
      <c r="B965" t="str">
        <f>VLOOKUP($A965,'UES Measure List Oct 2026'!$A$3:$AR$2210,B$1,FALSE)</f>
        <v>Heating Zone 1</v>
      </c>
      <c r="C965" t="str">
        <f>VLOOKUP($A965,'UES Measure List Oct 2026'!$A$3:$AR$2210,C$1,FALSE)</f>
        <v>All Cooling Zones</v>
      </c>
      <c r="D965" t="str">
        <f>VLOOKUP($A965,'UES Measure List Oct 2026'!$A$3:$AR$2210,D$1,FALSE)</f>
        <v>Residential</v>
      </c>
      <c r="E965" t="str">
        <f>VLOOKUP($A965,'UES Measure List Oct 2026'!$A$3:$AR$2210,E$1,FALSE)</f>
        <v>HVAC</v>
      </c>
      <c r="F965" t="str">
        <f>VLOOKUP($A965,'UES Measure List Oct 2026'!$A$3:$AR$2210,F$1,FALSE)</f>
        <v>HVAC System</v>
      </c>
      <c r="G965" t="str">
        <f>VLOOKUP($A965,'UES Measure List Oct 2026'!$A$3:$AR$2210,G$1,FALSE)</f>
        <v>Thermostats</v>
      </c>
      <c r="H965">
        <f>VLOOKUP($A965,'UES Measure List Oct 2026'!$A$3:$AR$2210,H$1,FALSE)</f>
        <v>356.44</v>
      </c>
      <c r="I965">
        <f>VLOOKUP($A965,'UES Measure List Oct 2026'!$A$3:$AR$2210,I$1,FALSE)</f>
        <v>398.37</v>
      </c>
      <c r="J965">
        <f>VLOOKUP($A965,'UES Measure List Oct 2026'!$A$3:$AR$2210,J$1,FALSE)</f>
        <v>222.03</v>
      </c>
      <c r="K965">
        <f>VLOOKUP($A965,'UES Measure List Oct 2026'!$A$3:$AR$2210,K$1,FALSE)</f>
        <v>7</v>
      </c>
      <c r="L965" t="s">
        <v>47</v>
      </c>
      <c r="M965">
        <f>INDEX('Results 2016$'!$B$3:$AT$352,MATCH(L965,'Results 2016$'!$A$3:$A$352,0),MATCH(K965,'Results 2016$'!$B$2:$AT$2,0))</f>
        <v>0.42449974366214022</v>
      </c>
    </row>
    <row r="966" spans="1:13" x14ac:dyDescent="0.25">
      <c r="A966" s="13" t="s">
        <v>3024</v>
      </c>
      <c r="B966" t="str">
        <f>VLOOKUP($A966,'UES Measure List Oct 2026'!$A$3:$AR$2210,B$1,FALSE)</f>
        <v>Heating Zone 2</v>
      </c>
      <c r="C966" t="str">
        <f>VLOOKUP($A966,'UES Measure List Oct 2026'!$A$3:$AR$2210,C$1,FALSE)</f>
        <v>All Cooling Zones</v>
      </c>
      <c r="D966" t="str">
        <f>VLOOKUP($A966,'UES Measure List Oct 2026'!$A$3:$AR$2210,D$1,FALSE)</f>
        <v>Residential</v>
      </c>
      <c r="E966" t="str">
        <f>VLOOKUP($A966,'UES Measure List Oct 2026'!$A$3:$AR$2210,E$1,FALSE)</f>
        <v>HVAC</v>
      </c>
      <c r="F966" t="str">
        <f>VLOOKUP($A966,'UES Measure List Oct 2026'!$A$3:$AR$2210,F$1,FALSE)</f>
        <v>HVAC System</v>
      </c>
      <c r="G966" t="str">
        <f>VLOOKUP($A966,'UES Measure List Oct 2026'!$A$3:$AR$2210,G$1,FALSE)</f>
        <v>Thermostats</v>
      </c>
      <c r="H966">
        <f>VLOOKUP($A966,'UES Measure List Oct 2026'!$A$3:$AR$2210,H$1,FALSE)</f>
        <v>374.42</v>
      </c>
      <c r="I966">
        <f>VLOOKUP($A966,'UES Measure List Oct 2026'!$A$3:$AR$2210,I$1,FALSE)</f>
        <v>418.46</v>
      </c>
      <c r="J966">
        <f>VLOOKUP($A966,'UES Measure List Oct 2026'!$A$3:$AR$2210,J$1,FALSE)</f>
        <v>222.03</v>
      </c>
      <c r="K966">
        <f>VLOOKUP($A966,'UES Measure List Oct 2026'!$A$3:$AR$2210,K$1,FALSE)</f>
        <v>7</v>
      </c>
      <c r="L966" t="s">
        <v>47</v>
      </c>
      <c r="M966">
        <f>INDEX('Results 2016$'!$B$3:$AT$352,MATCH(L966,'Results 2016$'!$A$3:$A$352,0),MATCH(K966,'Results 2016$'!$B$2:$AT$2,0))</f>
        <v>0.42449974366214022</v>
      </c>
    </row>
    <row r="967" spans="1:13" x14ac:dyDescent="0.25">
      <c r="A967" s="13" t="s">
        <v>3025</v>
      </c>
      <c r="B967" t="str">
        <f>VLOOKUP($A967,'UES Measure List Oct 2026'!$A$3:$AR$2210,B$1,FALSE)</f>
        <v>Heating Zone 3</v>
      </c>
      <c r="C967" t="str">
        <f>VLOOKUP($A967,'UES Measure List Oct 2026'!$A$3:$AR$2210,C$1,FALSE)</f>
        <v>All Cooling Zones</v>
      </c>
      <c r="D967" t="str">
        <f>VLOOKUP($A967,'UES Measure List Oct 2026'!$A$3:$AR$2210,D$1,FALSE)</f>
        <v>Residential</v>
      </c>
      <c r="E967" t="str">
        <f>VLOOKUP($A967,'UES Measure List Oct 2026'!$A$3:$AR$2210,E$1,FALSE)</f>
        <v>HVAC</v>
      </c>
      <c r="F967" t="str">
        <f>VLOOKUP($A967,'UES Measure List Oct 2026'!$A$3:$AR$2210,F$1,FALSE)</f>
        <v>HVAC System</v>
      </c>
      <c r="G967" t="str">
        <f>VLOOKUP($A967,'UES Measure List Oct 2026'!$A$3:$AR$2210,G$1,FALSE)</f>
        <v>Thermostats</v>
      </c>
      <c r="H967">
        <f>VLOOKUP($A967,'UES Measure List Oct 2026'!$A$3:$AR$2210,H$1,FALSE)</f>
        <v>302.31</v>
      </c>
      <c r="I967">
        <f>VLOOKUP($A967,'UES Measure List Oct 2026'!$A$3:$AR$2210,I$1,FALSE)</f>
        <v>337.87</v>
      </c>
      <c r="J967">
        <f>VLOOKUP($A967,'UES Measure List Oct 2026'!$A$3:$AR$2210,J$1,FALSE)</f>
        <v>222.03</v>
      </c>
      <c r="K967">
        <f>VLOOKUP($A967,'UES Measure List Oct 2026'!$A$3:$AR$2210,K$1,FALSE)</f>
        <v>7</v>
      </c>
      <c r="L967" t="s">
        <v>47</v>
      </c>
      <c r="M967">
        <f>INDEX('Results 2016$'!$B$3:$AT$352,MATCH(L967,'Results 2016$'!$A$3:$A$352,0),MATCH(K967,'Results 2016$'!$B$2:$AT$2,0))</f>
        <v>0.42449974366214022</v>
      </c>
    </row>
    <row r="968" spans="1:13" x14ac:dyDescent="0.25">
      <c r="A968" s="13" t="s">
        <v>3026</v>
      </c>
      <c r="B968" t="str">
        <f>VLOOKUP($A968,'UES Measure List Oct 2026'!$A$3:$AR$2210,B$1,FALSE)</f>
        <v>Heating Zone 2</v>
      </c>
      <c r="C968" t="str">
        <f>VLOOKUP($A968,'UES Measure List Oct 2026'!$A$3:$AR$2210,C$1,FALSE)</f>
        <v>All Cooling Zones</v>
      </c>
      <c r="D968" t="str">
        <f>VLOOKUP($A968,'UES Measure List Oct 2026'!$A$3:$AR$2210,D$1,FALSE)</f>
        <v>Residential</v>
      </c>
      <c r="E968" t="str">
        <f>VLOOKUP($A968,'UES Measure List Oct 2026'!$A$3:$AR$2210,E$1,FALSE)</f>
        <v>HVAC</v>
      </c>
      <c r="F968" t="str">
        <f>VLOOKUP($A968,'UES Measure List Oct 2026'!$A$3:$AR$2210,F$1,FALSE)</f>
        <v>HVAC System</v>
      </c>
      <c r="G968" t="str">
        <f>VLOOKUP($A968,'UES Measure List Oct 2026'!$A$3:$AR$2210,G$1,FALSE)</f>
        <v xml:space="preserve">Ground-Source Heat Pumps </v>
      </c>
      <c r="H968">
        <f>VLOOKUP($A968,'UES Measure List Oct 2026'!$A$3:$AR$2210,H$1,FALSE)</f>
        <v>974.21</v>
      </c>
      <c r="I968">
        <f>VLOOKUP($A968,'UES Measure List Oct 2026'!$A$3:$AR$2210,I$1,FALSE)</f>
        <v>1050.56</v>
      </c>
      <c r="J968">
        <f>VLOOKUP($A968,'UES Measure List Oct 2026'!$A$3:$AR$2210,J$1,FALSE)</f>
        <v>81</v>
      </c>
      <c r="K968">
        <f>VLOOKUP($A968,'UES Measure List Oct 2026'!$A$3:$AR$2210,K$1,FALSE)</f>
        <v>15</v>
      </c>
      <c r="L968" t="s">
        <v>47</v>
      </c>
      <c r="M968">
        <f>INDEX('Results 2016$'!$B$3:$AT$352,MATCH(L968,'Results 2016$'!$A$3:$A$352,0),MATCH(K968,'Results 2016$'!$B$2:$AT$2,0))</f>
        <v>0.75221234588966868</v>
      </c>
    </row>
    <row r="969" spans="1:13" x14ac:dyDescent="0.25">
      <c r="A969" s="13" t="s">
        <v>3032</v>
      </c>
      <c r="B969" t="str">
        <f>VLOOKUP($A969,'UES Measure List Oct 2026'!$A$3:$AR$2210,B$1,FALSE)</f>
        <v>Heating Zone 3</v>
      </c>
      <c r="C969" t="str">
        <f>VLOOKUP($A969,'UES Measure List Oct 2026'!$A$3:$AR$2210,C$1,FALSE)</f>
        <v>All Cooling Zones</v>
      </c>
      <c r="D969" t="str">
        <f>VLOOKUP($A969,'UES Measure List Oct 2026'!$A$3:$AR$2210,D$1,FALSE)</f>
        <v>Residential</v>
      </c>
      <c r="E969" t="str">
        <f>VLOOKUP($A969,'UES Measure List Oct 2026'!$A$3:$AR$2210,E$1,FALSE)</f>
        <v>HVAC</v>
      </c>
      <c r="F969" t="str">
        <f>VLOOKUP($A969,'UES Measure List Oct 2026'!$A$3:$AR$2210,F$1,FALSE)</f>
        <v>HVAC System</v>
      </c>
      <c r="G969" t="str">
        <f>VLOOKUP($A969,'UES Measure List Oct 2026'!$A$3:$AR$2210,G$1,FALSE)</f>
        <v xml:space="preserve">Ground-Source Heat Pumps </v>
      </c>
      <c r="H969">
        <f>VLOOKUP($A969,'UES Measure List Oct 2026'!$A$3:$AR$2210,H$1,FALSE)</f>
        <v>1077.51</v>
      </c>
      <c r="I969">
        <f>VLOOKUP($A969,'UES Measure List Oct 2026'!$A$3:$AR$2210,I$1,FALSE)</f>
        <v>1163.25</v>
      </c>
      <c r="J969">
        <f>VLOOKUP($A969,'UES Measure List Oct 2026'!$A$3:$AR$2210,J$1,FALSE)</f>
        <v>81</v>
      </c>
      <c r="K969">
        <f>VLOOKUP($A969,'UES Measure List Oct 2026'!$A$3:$AR$2210,K$1,FALSE)</f>
        <v>15</v>
      </c>
      <c r="L969" t="s">
        <v>47</v>
      </c>
      <c r="M969">
        <f>INDEX('Results 2016$'!$B$3:$AT$352,MATCH(L969,'Results 2016$'!$A$3:$A$352,0),MATCH(K969,'Results 2016$'!$B$2:$AT$2,0))</f>
        <v>0.75221234588966868</v>
      </c>
    </row>
    <row r="970" spans="1:13" x14ac:dyDescent="0.25">
      <c r="A970" s="13" t="s">
        <v>3033</v>
      </c>
      <c r="B970" t="str">
        <f>VLOOKUP($A970,'UES Measure List Oct 2026'!$A$3:$AR$2210,B$1,FALSE)</f>
        <v>Heating Zone 1</v>
      </c>
      <c r="C970" t="str">
        <f>VLOOKUP($A970,'UES Measure List Oct 2026'!$A$3:$AR$2210,C$1,FALSE)</f>
        <v>All Cooling Zones</v>
      </c>
      <c r="D970" t="str">
        <f>VLOOKUP($A970,'UES Measure List Oct 2026'!$A$3:$AR$2210,D$1,FALSE)</f>
        <v>Residential</v>
      </c>
      <c r="E970" t="str">
        <f>VLOOKUP($A970,'UES Measure List Oct 2026'!$A$3:$AR$2210,E$1,FALSE)</f>
        <v>HVAC</v>
      </c>
      <c r="F970" t="str">
        <f>VLOOKUP($A970,'UES Measure List Oct 2026'!$A$3:$AR$2210,F$1,FALSE)</f>
        <v>HVAC System</v>
      </c>
      <c r="G970" t="str">
        <f>VLOOKUP($A970,'UES Measure List Oct 2026'!$A$3:$AR$2210,G$1,FALSE)</f>
        <v>Thermostats</v>
      </c>
      <c r="H970">
        <f>VLOOKUP($A970,'UES Measure List Oct 2026'!$A$3:$AR$2210,H$1,FALSE)</f>
        <v>173.67</v>
      </c>
      <c r="I970">
        <f>VLOOKUP($A970,'UES Measure List Oct 2026'!$A$3:$AR$2210,I$1,FALSE)</f>
        <v>194.09</v>
      </c>
      <c r="J970">
        <f>VLOOKUP($A970,'UES Measure List Oct 2026'!$A$3:$AR$2210,J$1,FALSE)</f>
        <v>222.03</v>
      </c>
      <c r="K970">
        <f>VLOOKUP($A970,'UES Measure List Oct 2026'!$A$3:$AR$2210,K$1,FALSE)</f>
        <v>7</v>
      </c>
      <c r="L970" t="s">
        <v>47</v>
      </c>
      <c r="M970">
        <f>INDEX('Results 2016$'!$B$3:$AT$352,MATCH(L970,'Results 2016$'!$A$3:$A$352,0),MATCH(K970,'Results 2016$'!$B$2:$AT$2,0))</f>
        <v>0.42449974366214022</v>
      </c>
    </row>
    <row r="971" spans="1:13" x14ac:dyDescent="0.25">
      <c r="A971" s="13" t="s">
        <v>3035</v>
      </c>
      <c r="B971" t="str">
        <f>VLOOKUP($A971,'UES Measure List Oct 2026'!$A$3:$AR$2210,B$1,FALSE)</f>
        <v>Heating Zone 1</v>
      </c>
      <c r="C971" t="str">
        <f>VLOOKUP($A971,'UES Measure List Oct 2026'!$A$3:$AR$2210,C$1,FALSE)</f>
        <v>All Cooling Zones</v>
      </c>
      <c r="D971" t="str">
        <f>VLOOKUP($A971,'UES Measure List Oct 2026'!$A$3:$AR$2210,D$1,FALSE)</f>
        <v>Residential</v>
      </c>
      <c r="E971" t="str">
        <f>VLOOKUP($A971,'UES Measure List Oct 2026'!$A$3:$AR$2210,E$1,FALSE)</f>
        <v>HVAC</v>
      </c>
      <c r="F971" t="str">
        <f>VLOOKUP($A971,'UES Measure List Oct 2026'!$A$3:$AR$2210,F$1,FALSE)</f>
        <v>HVAC System</v>
      </c>
      <c r="G971" t="str">
        <f>VLOOKUP($A971,'UES Measure List Oct 2026'!$A$3:$AR$2210,G$1,FALSE)</f>
        <v>Thermostats</v>
      </c>
      <c r="H971">
        <f>VLOOKUP($A971,'UES Measure List Oct 2026'!$A$3:$AR$2210,H$1,FALSE)</f>
        <v>356.44</v>
      </c>
      <c r="I971">
        <f>VLOOKUP($A971,'UES Measure List Oct 2026'!$A$3:$AR$2210,I$1,FALSE)</f>
        <v>398.37</v>
      </c>
      <c r="J971">
        <f>VLOOKUP($A971,'UES Measure List Oct 2026'!$A$3:$AR$2210,J$1,FALSE)</f>
        <v>222.03</v>
      </c>
      <c r="K971">
        <f>VLOOKUP($A971,'UES Measure List Oct 2026'!$A$3:$AR$2210,K$1,FALSE)</f>
        <v>7</v>
      </c>
      <c r="L971" t="s">
        <v>47</v>
      </c>
      <c r="M971">
        <f>INDEX('Results 2016$'!$B$3:$AT$352,MATCH(L971,'Results 2016$'!$A$3:$A$352,0),MATCH(K971,'Results 2016$'!$B$2:$AT$2,0))</f>
        <v>0.42449974366214022</v>
      </c>
    </row>
    <row r="972" spans="1:13" x14ac:dyDescent="0.25">
      <c r="A972" s="13" t="s">
        <v>3037</v>
      </c>
      <c r="B972" t="str">
        <f>VLOOKUP($A972,'UES Measure List Oct 2026'!$A$3:$AR$2210,B$1,FALSE)</f>
        <v>Heating Zone 2</v>
      </c>
      <c r="C972" t="str">
        <f>VLOOKUP($A972,'UES Measure List Oct 2026'!$A$3:$AR$2210,C$1,FALSE)</f>
        <v>All Cooling Zones</v>
      </c>
      <c r="D972" t="str">
        <f>VLOOKUP($A972,'UES Measure List Oct 2026'!$A$3:$AR$2210,D$1,FALSE)</f>
        <v>Residential</v>
      </c>
      <c r="E972" t="str">
        <f>VLOOKUP($A972,'UES Measure List Oct 2026'!$A$3:$AR$2210,E$1,FALSE)</f>
        <v>HVAC</v>
      </c>
      <c r="F972" t="str">
        <f>VLOOKUP($A972,'UES Measure List Oct 2026'!$A$3:$AR$2210,F$1,FALSE)</f>
        <v>HVAC System</v>
      </c>
      <c r="G972" t="str">
        <f>VLOOKUP($A972,'UES Measure List Oct 2026'!$A$3:$AR$2210,G$1,FALSE)</f>
        <v>Thermostats</v>
      </c>
      <c r="H972">
        <f>VLOOKUP($A972,'UES Measure List Oct 2026'!$A$3:$AR$2210,H$1,FALSE)</f>
        <v>195.36</v>
      </c>
      <c r="I972">
        <f>VLOOKUP($A972,'UES Measure List Oct 2026'!$A$3:$AR$2210,I$1,FALSE)</f>
        <v>218.34</v>
      </c>
      <c r="J972">
        <f>VLOOKUP($A972,'UES Measure List Oct 2026'!$A$3:$AR$2210,J$1,FALSE)</f>
        <v>222.03</v>
      </c>
      <c r="K972">
        <f>VLOOKUP($A972,'UES Measure List Oct 2026'!$A$3:$AR$2210,K$1,FALSE)</f>
        <v>7</v>
      </c>
      <c r="L972" t="s">
        <v>47</v>
      </c>
      <c r="M972">
        <f>INDEX('Results 2016$'!$B$3:$AT$352,MATCH(L972,'Results 2016$'!$A$3:$A$352,0),MATCH(K972,'Results 2016$'!$B$2:$AT$2,0))</f>
        <v>0.42449974366214022</v>
      </c>
    </row>
    <row r="973" spans="1:13" x14ac:dyDescent="0.25">
      <c r="A973" s="13" t="s">
        <v>3038</v>
      </c>
      <c r="B973" t="str">
        <f>VLOOKUP($A973,'UES Measure List Oct 2026'!$A$3:$AR$2210,B$1,FALSE)</f>
        <v>Heating Zone 2</v>
      </c>
      <c r="C973" t="str">
        <f>VLOOKUP($A973,'UES Measure List Oct 2026'!$A$3:$AR$2210,C$1,FALSE)</f>
        <v>All Cooling Zones</v>
      </c>
      <c r="D973" t="str">
        <f>VLOOKUP($A973,'UES Measure List Oct 2026'!$A$3:$AR$2210,D$1,FALSE)</f>
        <v>Residential</v>
      </c>
      <c r="E973" t="str">
        <f>VLOOKUP($A973,'UES Measure List Oct 2026'!$A$3:$AR$2210,E$1,FALSE)</f>
        <v>HVAC</v>
      </c>
      <c r="F973" t="str">
        <f>VLOOKUP($A973,'UES Measure List Oct 2026'!$A$3:$AR$2210,F$1,FALSE)</f>
        <v>HVAC System</v>
      </c>
      <c r="G973" t="str">
        <f>VLOOKUP($A973,'UES Measure List Oct 2026'!$A$3:$AR$2210,G$1,FALSE)</f>
        <v>Thermostats</v>
      </c>
      <c r="H973">
        <f>VLOOKUP($A973,'UES Measure List Oct 2026'!$A$3:$AR$2210,H$1,FALSE)</f>
        <v>374.42</v>
      </c>
      <c r="I973">
        <f>VLOOKUP($A973,'UES Measure List Oct 2026'!$A$3:$AR$2210,I$1,FALSE)</f>
        <v>418.46</v>
      </c>
      <c r="J973">
        <f>VLOOKUP($A973,'UES Measure List Oct 2026'!$A$3:$AR$2210,J$1,FALSE)</f>
        <v>222.03</v>
      </c>
      <c r="K973">
        <f>VLOOKUP($A973,'UES Measure List Oct 2026'!$A$3:$AR$2210,K$1,FALSE)</f>
        <v>7</v>
      </c>
      <c r="L973" t="s">
        <v>47</v>
      </c>
      <c r="M973">
        <f>INDEX('Results 2016$'!$B$3:$AT$352,MATCH(L973,'Results 2016$'!$A$3:$A$352,0),MATCH(K973,'Results 2016$'!$B$2:$AT$2,0))</f>
        <v>0.42449974366214022</v>
      </c>
    </row>
    <row r="974" spans="1:13" x14ac:dyDescent="0.25">
      <c r="A974" s="13" t="s">
        <v>3039</v>
      </c>
      <c r="B974" t="str">
        <f>VLOOKUP($A974,'UES Measure List Oct 2026'!$A$3:$AR$2210,B$1,FALSE)</f>
        <v>Heating Zone 3</v>
      </c>
      <c r="C974" t="str">
        <f>VLOOKUP($A974,'UES Measure List Oct 2026'!$A$3:$AR$2210,C$1,FALSE)</f>
        <v>All Cooling Zones</v>
      </c>
      <c r="D974" t="str">
        <f>VLOOKUP($A974,'UES Measure List Oct 2026'!$A$3:$AR$2210,D$1,FALSE)</f>
        <v>Residential</v>
      </c>
      <c r="E974" t="str">
        <f>VLOOKUP($A974,'UES Measure List Oct 2026'!$A$3:$AR$2210,E$1,FALSE)</f>
        <v>HVAC</v>
      </c>
      <c r="F974" t="str">
        <f>VLOOKUP($A974,'UES Measure List Oct 2026'!$A$3:$AR$2210,F$1,FALSE)</f>
        <v>HVAC System</v>
      </c>
      <c r="G974" t="str">
        <f>VLOOKUP($A974,'UES Measure List Oct 2026'!$A$3:$AR$2210,G$1,FALSE)</f>
        <v>Thermostats</v>
      </c>
      <c r="H974">
        <f>VLOOKUP($A974,'UES Measure List Oct 2026'!$A$3:$AR$2210,H$1,FALSE)</f>
        <v>183.41</v>
      </c>
      <c r="I974">
        <f>VLOOKUP($A974,'UES Measure List Oct 2026'!$A$3:$AR$2210,I$1,FALSE)</f>
        <v>204.98</v>
      </c>
      <c r="J974">
        <f>VLOOKUP($A974,'UES Measure List Oct 2026'!$A$3:$AR$2210,J$1,FALSE)</f>
        <v>222.03</v>
      </c>
      <c r="K974">
        <f>VLOOKUP($A974,'UES Measure List Oct 2026'!$A$3:$AR$2210,K$1,FALSE)</f>
        <v>7</v>
      </c>
      <c r="L974" t="s">
        <v>47</v>
      </c>
      <c r="M974">
        <f>INDEX('Results 2016$'!$B$3:$AT$352,MATCH(L974,'Results 2016$'!$A$3:$A$352,0),MATCH(K974,'Results 2016$'!$B$2:$AT$2,0))</f>
        <v>0.42449974366214022</v>
      </c>
    </row>
    <row r="975" spans="1:13" x14ac:dyDescent="0.25">
      <c r="A975" s="13" t="s">
        <v>3040</v>
      </c>
      <c r="B975" t="str">
        <f>VLOOKUP($A975,'UES Measure List Oct 2026'!$A$3:$AR$2210,B$1,FALSE)</f>
        <v>Heating Zone 3</v>
      </c>
      <c r="C975" t="str">
        <f>VLOOKUP($A975,'UES Measure List Oct 2026'!$A$3:$AR$2210,C$1,FALSE)</f>
        <v>All Cooling Zones</v>
      </c>
      <c r="D975" t="str">
        <f>VLOOKUP($A975,'UES Measure List Oct 2026'!$A$3:$AR$2210,D$1,FALSE)</f>
        <v>Residential</v>
      </c>
      <c r="E975" t="str">
        <f>VLOOKUP($A975,'UES Measure List Oct 2026'!$A$3:$AR$2210,E$1,FALSE)</f>
        <v>HVAC</v>
      </c>
      <c r="F975" t="str">
        <f>VLOOKUP($A975,'UES Measure List Oct 2026'!$A$3:$AR$2210,F$1,FALSE)</f>
        <v>HVAC System</v>
      </c>
      <c r="G975" t="str">
        <f>VLOOKUP($A975,'UES Measure List Oct 2026'!$A$3:$AR$2210,G$1,FALSE)</f>
        <v>Thermostats</v>
      </c>
      <c r="H975">
        <f>VLOOKUP($A975,'UES Measure List Oct 2026'!$A$3:$AR$2210,H$1,FALSE)</f>
        <v>302.31</v>
      </c>
      <c r="I975">
        <f>VLOOKUP($A975,'UES Measure List Oct 2026'!$A$3:$AR$2210,I$1,FALSE)</f>
        <v>337.87</v>
      </c>
      <c r="J975">
        <f>VLOOKUP($A975,'UES Measure List Oct 2026'!$A$3:$AR$2210,J$1,FALSE)</f>
        <v>222.03</v>
      </c>
      <c r="K975">
        <f>VLOOKUP($A975,'UES Measure List Oct 2026'!$A$3:$AR$2210,K$1,FALSE)</f>
        <v>7</v>
      </c>
      <c r="L975" t="s">
        <v>47</v>
      </c>
      <c r="M975">
        <f>INDEX('Results 2016$'!$B$3:$AT$352,MATCH(L975,'Results 2016$'!$A$3:$A$352,0),MATCH(K975,'Results 2016$'!$B$2:$AT$2,0))</f>
        <v>0.42449974366214022</v>
      </c>
    </row>
    <row r="976" spans="1:13" x14ac:dyDescent="0.25">
      <c r="A976" s="13" t="s">
        <v>3041</v>
      </c>
      <c r="B976" t="str">
        <f>VLOOKUP($A976,'UES Measure List Oct 2026'!$A$3:$AR$2210,B$1,FALSE)</f>
        <v>Heating Zone 1</v>
      </c>
      <c r="C976" t="str">
        <f>VLOOKUP($A976,'UES Measure List Oct 2026'!$A$3:$AR$2210,C$1,FALSE)</f>
        <v>All Cooling Zones</v>
      </c>
      <c r="D976" t="str">
        <f>VLOOKUP($A976,'UES Measure List Oct 2026'!$A$3:$AR$2210,D$1,FALSE)</f>
        <v>Residential</v>
      </c>
      <c r="E976" t="str">
        <f>VLOOKUP($A976,'UES Measure List Oct 2026'!$A$3:$AR$2210,E$1,FALSE)</f>
        <v>HVAC</v>
      </c>
      <c r="F976" t="str">
        <f>VLOOKUP($A976,'UES Measure List Oct 2026'!$A$3:$AR$2210,F$1,FALSE)</f>
        <v>HVAC System</v>
      </c>
      <c r="G976" t="str">
        <f>VLOOKUP($A976,'UES Measure List Oct 2026'!$A$3:$AR$2210,G$1,FALSE)</f>
        <v>Thermostats</v>
      </c>
      <c r="H976">
        <f>VLOOKUP($A976,'UES Measure List Oct 2026'!$A$3:$AR$2210,H$1,FALSE)</f>
        <v>173.67</v>
      </c>
      <c r="I976">
        <f>VLOOKUP($A976,'UES Measure List Oct 2026'!$A$3:$AR$2210,I$1,FALSE)</f>
        <v>194.09</v>
      </c>
      <c r="J976">
        <f>VLOOKUP($A976,'UES Measure List Oct 2026'!$A$3:$AR$2210,J$1,FALSE)</f>
        <v>222.03</v>
      </c>
      <c r="K976">
        <f>VLOOKUP($A976,'UES Measure List Oct 2026'!$A$3:$AR$2210,K$1,FALSE)</f>
        <v>7</v>
      </c>
      <c r="L976" t="s">
        <v>47</v>
      </c>
      <c r="M976">
        <f>INDEX('Results 2016$'!$B$3:$AT$352,MATCH(L976,'Results 2016$'!$A$3:$A$352,0),MATCH(K976,'Results 2016$'!$B$2:$AT$2,0))</f>
        <v>0.42449974366214022</v>
      </c>
    </row>
    <row r="977" spans="1:13" x14ac:dyDescent="0.25">
      <c r="A977" s="13" t="s">
        <v>3044</v>
      </c>
      <c r="B977" t="str">
        <f>VLOOKUP($A977,'UES Measure List Oct 2026'!$A$3:$AR$2210,B$1,FALSE)</f>
        <v>Heating Zone 1</v>
      </c>
      <c r="C977" t="str">
        <f>VLOOKUP($A977,'UES Measure List Oct 2026'!$A$3:$AR$2210,C$1,FALSE)</f>
        <v>All Cooling Zones</v>
      </c>
      <c r="D977" t="str">
        <f>VLOOKUP($A977,'UES Measure List Oct 2026'!$A$3:$AR$2210,D$1,FALSE)</f>
        <v>Residential</v>
      </c>
      <c r="E977" t="str">
        <f>VLOOKUP($A977,'UES Measure List Oct 2026'!$A$3:$AR$2210,E$1,FALSE)</f>
        <v>HVAC</v>
      </c>
      <c r="F977" t="str">
        <f>VLOOKUP($A977,'UES Measure List Oct 2026'!$A$3:$AR$2210,F$1,FALSE)</f>
        <v>HVAC System</v>
      </c>
      <c r="G977" t="str">
        <f>VLOOKUP($A977,'UES Measure List Oct 2026'!$A$3:$AR$2210,G$1,FALSE)</f>
        <v>Thermostats</v>
      </c>
      <c r="H977">
        <f>VLOOKUP($A977,'UES Measure List Oct 2026'!$A$3:$AR$2210,H$1,FALSE)</f>
        <v>356.44</v>
      </c>
      <c r="I977">
        <f>VLOOKUP($A977,'UES Measure List Oct 2026'!$A$3:$AR$2210,I$1,FALSE)</f>
        <v>398.37</v>
      </c>
      <c r="J977">
        <f>VLOOKUP($A977,'UES Measure List Oct 2026'!$A$3:$AR$2210,J$1,FALSE)</f>
        <v>222.03</v>
      </c>
      <c r="K977">
        <f>VLOOKUP($A977,'UES Measure List Oct 2026'!$A$3:$AR$2210,K$1,FALSE)</f>
        <v>7</v>
      </c>
      <c r="L977" t="s">
        <v>47</v>
      </c>
      <c r="M977">
        <f>INDEX('Results 2016$'!$B$3:$AT$352,MATCH(L977,'Results 2016$'!$A$3:$A$352,0),MATCH(K977,'Results 2016$'!$B$2:$AT$2,0))</f>
        <v>0.42449974366214022</v>
      </c>
    </row>
    <row r="978" spans="1:13" x14ac:dyDescent="0.25">
      <c r="A978" s="13" t="s">
        <v>3046</v>
      </c>
      <c r="B978" t="str">
        <f>VLOOKUP($A978,'UES Measure List Oct 2026'!$A$3:$AR$2210,B$1,FALSE)</f>
        <v>Heating Zone 2</v>
      </c>
      <c r="C978" t="str">
        <f>VLOOKUP($A978,'UES Measure List Oct 2026'!$A$3:$AR$2210,C$1,FALSE)</f>
        <v>All Cooling Zones</v>
      </c>
      <c r="D978" t="str">
        <f>VLOOKUP($A978,'UES Measure List Oct 2026'!$A$3:$AR$2210,D$1,FALSE)</f>
        <v>Residential</v>
      </c>
      <c r="E978" t="str">
        <f>VLOOKUP($A978,'UES Measure List Oct 2026'!$A$3:$AR$2210,E$1,FALSE)</f>
        <v>HVAC</v>
      </c>
      <c r="F978" t="str">
        <f>VLOOKUP($A978,'UES Measure List Oct 2026'!$A$3:$AR$2210,F$1,FALSE)</f>
        <v>HVAC System</v>
      </c>
      <c r="G978" t="str">
        <f>VLOOKUP($A978,'UES Measure List Oct 2026'!$A$3:$AR$2210,G$1,FALSE)</f>
        <v>Thermostats</v>
      </c>
      <c r="H978">
        <f>VLOOKUP($A978,'UES Measure List Oct 2026'!$A$3:$AR$2210,H$1,FALSE)</f>
        <v>195.36</v>
      </c>
      <c r="I978">
        <f>VLOOKUP($A978,'UES Measure List Oct 2026'!$A$3:$AR$2210,I$1,FALSE)</f>
        <v>218.34</v>
      </c>
      <c r="J978">
        <f>VLOOKUP($A978,'UES Measure List Oct 2026'!$A$3:$AR$2210,J$1,FALSE)</f>
        <v>222.03</v>
      </c>
      <c r="K978">
        <f>VLOOKUP($A978,'UES Measure List Oct 2026'!$A$3:$AR$2210,K$1,FALSE)</f>
        <v>7</v>
      </c>
      <c r="L978" t="s">
        <v>47</v>
      </c>
      <c r="M978">
        <f>INDEX('Results 2016$'!$B$3:$AT$352,MATCH(L978,'Results 2016$'!$A$3:$A$352,0),MATCH(K978,'Results 2016$'!$B$2:$AT$2,0))</f>
        <v>0.42449974366214022</v>
      </c>
    </row>
    <row r="979" spans="1:13" x14ac:dyDescent="0.25">
      <c r="A979" s="13" t="s">
        <v>3047</v>
      </c>
      <c r="B979" t="str">
        <f>VLOOKUP($A979,'UES Measure List Oct 2026'!$A$3:$AR$2210,B$1,FALSE)</f>
        <v>Heating Zone 2</v>
      </c>
      <c r="C979" t="str">
        <f>VLOOKUP($A979,'UES Measure List Oct 2026'!$A$3:$AR$2210,C$1,FALSE)</f>
        <v>All Cooling Zones</v>
      </c>
      <c r="D979" t="str">
        <f>VLOOKUP($A979,'UES Measure List Oct 2026'!$A$3:$AR$2210,D$1,FALSE)</f>
        <v>Residential</v>
      </c>
      <c r="E979" t="str">
        <f>VLOOKUP($A979,'UES Measure List Oct 2026'!$A$3:$AR$2210,E$1,FALSE)</f>
        <v>HVAC</v>
      </c>
      <c r="F979" t="str">
        <f>VLOOKUP($A979,'UES Measure List Oct 2026'!$A$3:$AR$2210,F$1,FALSE)</f>
        <v>HVAC System</v>
      </c>
      <c r="G979" t="str">
        <f>VLOOKUP($A979,'UES Measure List Oct 2026'!$A$3:$AR$2210,G$1,FALSE)</f>
        <v>Thermostats</v>
      </c>
      <c r="H979">
        <f>VLOOKUP($A979,'UES Measure List Oct 2026'!$A$3:$AR$2210,H$1,FALSE)</f>
        <v>374.42</v>
      </c>
      <c r="I979">
        <f>VLOOKUP($A979,'UES Measure List Oct 2026'!$A$3:$AR$2210,I$1,FALSE)</f>
        <v>418.46</v>
      </c>
      <c r="J979">
        <f>VLOOKUP($A979,'UES Measure List Oct 2026'!$A$3:$AR$2210,J$1,FALSE)</f>
        <v>222.03</v>
      </c>
      <c r="K979">
        <f>VLOOKUP($A979,'UES Measure List Oct 2026'!$A$3:$AR$2210,K$1,FALSE)</f>
        <v>7</v>
      </c>
      <c r="L979" t="s">
        <v>47</v>
      </c>
      <c r="M979">
        <f>INDEX('Results 2016$'!$B$3:$AT$352,MATCH(L979,'Results 2016$'!$A$3:$A$352,0),MATCH(K979,'Results 2016$'!$B$2:$AT$2,0))</f>
        <v>0.42449974366214022</v>
      </c>
    </row>
    <row r="980" spans="1:13" x14ac:dyDescent="0.25">
      <c r="A980" s="13" t="s">
        <v>3048</v>
      </c>
      <c r="B980" t="str">
        <f>VLOOKUP($A980,'UES Measure List Oct 2026'!$A$3:$AR$2210,B$1,FALSE)</f>
        <v>Heating Zone 3</v>
      </c>
      <c r="C980" t="str">
        <f>VLOOKUP($A980,'UES Measure List Oct 2026'!$A$3:$AR$2210,C$1,FALSE)</f>
        <v>All Cooling Zones</v>
      </c>
      <c r="D980" t="str">
        <f>VLOOKUP($A980,'UES Measure List Oct 2026'!$A$3:$AR$2210,D$1,FALSE)</f>
        <v>Residential</v>
      </c>
      <c r="E980" t="str">
        <f>VLOOKUP($A980,'UES Measure List Oct 2026'!$A$3:$AR$2210,E$1,FALSE)</f>
        <v>HVAC</v>
      </c>
      <c r="F980" t="str">
        <f>VLOOKUP($A980,'UES Measure List Oct 2026'!$A$3:$AR$2210,F$1,FALSE)</f>
        <v>HVAC System</v>
      </c>
      <c r="G980" t="str">
        <f>VLOOKUP($A980,'UES Measure List Oct 2026'!$A$3:$AR$2210,G$1,FALSE)</f>
        <v>Thermostats</v>
      </c>
      <c r="H980">
        <f>VLOOKUP($A980,'UES Measure List Oct 2026'!$A$3:$AR$2210,H$1,FALSE)</f>
        <v>183.41</v>
      </c>
      <c r="I980">
        <f>VLOOKUP($A980,'UES Measure List Oct 2026'!$A$3:$AR$2210,I$1,FALSE)</f>
        <v>204.98</v>
      </c>
      <c r="J980">
        <f>VLOOKUP($A980,'UES Measure List Oct 2026'!$A$3:$AR$2210,J$1,FALSE)</f>
        <v>222.03</v>
      </c>
      <c r="K980">
        <f>VLOOKUP($A980,'UES Measure List Oct 2026'!$A$3:$AR$2210,K$1,FALSE)</f>
        <v>7</v>
      </c>
      <c r="L980" t="s">
        <v>47</v>
      </c>
      <c r="M980">
        <f>INDEX('Results 2016$'!$B$3:$AT$352,MATCH(L980,'Results 2016$'!$A$3:$A$352,0),MATCH(K980,'Results 2016$'!$B$2:$AT$2,0))</f>
        <v>0.42449974366214022</v>
      </c>
    </row>
    <row r="981" spans="1:13" x14ac:dyDescent="0.25">
      <c r="A981" s="13" t="s">
        <v>3049</v>
      </c>
      <c r="B981" t="str">
        <f>VLOOKUP($A981,'UES Measure List Oct 2026'!$A$3:$AR$2210,B$1,FALSE)</f>
        <v>Heating Zone 3</v>
      </c>
      <c r="C981" t="str">
        <f>VLOOKUP($A981,'UES Measure List Oct 2026'!$A$3:$AR$2210,C$1,FALSE)</f>
        <v>All Cooling Zones</v>
      </c>
      <c r="D981" t="str">
        <f>VLOOKUP($A981,'UES Measure List Oct 2026'!$A$3:$AR$2210,D$1,FALSE)</f>
        <v>Residential</v>
      </c>
      <c r="E981" t="str">
        <f>VLOOKUP($A981,'UES Measure List Oct 2026'!$A$3:$AR$2210,E$1,FALSE)</f>
        <v>HVAC</v>
      </c>
      <c r="F981" t="str">
        <f>VLOOKUP($A981,'UES Measure List Oct 2026'!$A$3:$AR$2210,F$1,FALSE)</f>
        <v>HVAC System</v>
      </c>
      <c r="G981" t="str">
        <f>VLOOKUP($A981,'UES Measure List Oct 2026'!$A$3:$AR$2210,G$1,FALSE)</f>
        <v>Thermostats</v>
      </c>
      <c r="H981">
        <f>VLOOKUP($A981,'UES Measure List Oct 2026'!$A$3:$AR$2210,H$1,FALSE)</f>
        <v>302.31</v>
      </c>
      <c r="I981">
        <f>VLOOKUP($A981,'UES Measure List Oct 2026'!$A$3:$AR$2210,I$1,FALSE)</f>
        <v>337.87</v>
      </c>
      <c r="J981">
        <f>VLOOKUP($A981,'UES Measure List Oct 2026'!$A$3:$AR$2210,J$1,FALSE)</f>
        <v>222.03</v>
      </c>
      <c r="K981">
        <f>VLOOKUP($A981,'UES Measure List Oct 2026'!$A$3:$AR$2210,K$1,FALSE)</f>
        <v>7</v>
      </c>
      <c r="L981" t="s">
        <v>47</v>
      </c>
      <c r="M981">
        <f>INDEX('Results 2016$'!$B$3:$AT$352,MATCH(L981,'Results 2016$'!$A$3:$A$352,0),MATCH(K981,'Results 2016$'!$B$2:$AT$2,0))</f>
        <v>0.42449974366214022</v>
      </c>
    </row>
    <row r="982" spans="1:13" x14ac:dyDescent="0.25">
      <c r="A982" s="13" t="s">
        <v>3050</v>
      </c>
      <c r="B982" t="str">
        <f>VLOOKUP($A982,'UES Measure List Oct 2026'!$A$3:$AR$2210,B$1,FALSE)</f>
        <v>Heating Zone 1</v>
      </c>
      <c r="C982" t="str">
        <f>VLOOKUP($A982,'UES Measure List Oct 2026'!$A$3:$AR$2210,C$1,FALSE)</f>
        <v>All Cooling Zones</v>
      </c>
      <c r="D982" t="str">
        <f>VLOOKUP($A982,'UES Measure List Oct 2026'!$A$3:$AR$2210,D$1,FALSE)</f>
        <v>Residential</v>
      </c>
      <c r="E982" t="str">
        <f>VLOOKUP($A982,'UES Measure List Oct 2026'!$A$3:$AR$2210,E$1,FALSE)</f>
        <v>HVAC</v>
      </c>
      <c r="F982" t="str">
        <f>VLOOKUP($A982,'UES Measure List Oct 2026'!$A$3:$AR$2210,F$1,FALSE)</f>
        <v>HVAC System</v>
      </c>
      <c r="G982" t="str">
        <f>VLOOKUP($A982,'UES Measure List Oct 2026'!$A$3:$AR$2210,G$1,FALSE)</f>
        <v>Duct Insulation</v>
      </c>
      <c r="H982">
        <f>VLOOKUP($A982,'UES Measure List Oct 2026'!$A$3:$AR$2210,H$1,FALSE)</f>
        <v>3.5285611619427568</v>
      </c>
      <c r="I982">
        <f>VLOOKUP($A982,'UES Measure List Oct 2026'!$A$3:$AR$2210,I$1,FALSE)</f>
        <v>3.9193265815235314</v>
      </c>
      <c r="J982">
        <f>VLOOKUP($A982,'UES Measure List Oct 2026'!$A$3:$AR$2210,J$1,FALSE)</f>
        <v>3.08</v>
      </c>
      <c r="K982">
        <f>VLOOKUP($A982,'UES Measure List Oct 2026'!$A$3:$AR$2210,K$1,FALSE)</f>
        <v>15</v>
      </c>
      <c r="L982" t="s">
        <v>5001</v>
      </c>
      <c r="M982">
        <f>INDEX('Results 2016$'!$B$3:$AT$352,MATCH(L982,'Results 2016$'!$A$3:$A$352,0),MATCH(K982,'Results 2016$'!$B$2:$AT$2,0))</f>
        <v>0.70469552077884756</v>
      </c>
    </row>
    <row r="983" spans="1:13" x14ac:dyDescent="0.25">
      <c r="A983" s="13" t="s">
        <v>3052</v>
      </c>
      <c r="B983" t="str">
        <f>VLOOKUP($A983,'UES Measure List Oct 2026'!$A$3:$AR$2210,B$1,FALSE)</f>
        <v>Heating Zone 2</v>
      </c>
      <c r="C983" t="str">
        <f>VLOOKUP($A983,'UES Measure List Oct 2026'!$A$3:$AR$2210,C$1,FALSE)</f>
        <v>All Cooling Zones</v>
      </c>
      <c r="D983" t="str">
        <f>VLOOKUP($A983,'UES Measure List Oct 2026'!$A$3:$AR$2210,D$1,FALSE)</f>
        <v>Residential</v>
      </c>
      <c r="E983" t="str">
        <f>VLOOKUP($A983,'UES Measure List Oct 2026'!$A$3:$AR$2210,E$1,FALSE)</f>
        <v>HVAC</v>
      </c>
      <c r="F983" t="str">
        <f>VLOOKUP($A983,'UES Measure List Oct 2026'!$A$3:$AR$2210,F$1,FALSE)</f>
        <v>HVAC System</v>
      </c>
      <c r="G983" t="str">
        <f>VLOOKUP($A983,'UES Measure List Oct 2026'!$A$3:$AR$2210,G$1,FALSE)</f>
        <v>Duct Insulation</v>
      </c>
      <c r="H983">
        <f>VLOOKUP($A983,'UES Measure List Oct 2026'!$A$3:$AR$2210,H$1,FALSE)</f>
        <v>2.4617366976223281</v>
      </c>
      <c r="I983">
        <f>VLOOKUP($A983,'UES Measure List Oct 2026'!$A$3:$AR$2210,I$1,FALSE)</f>
        <v>2.7328657885528878</v>
      </c>
      <c r="J983">
        <f>VLOOKUP($A983,'UES Measure List Oct 2026'!$A$3:$AR$2210,J$1,FALSE)</f>
        <v>3.08</v>
      </c>
      <c r="K983">
        <f>VLOOKUP($A983,'UES Measure List Oct 2026'!$A$3:$AR$2210,K$1,FALSE)</f>
        <v>15</v>
      </c>
      <c r="L983" t="s">
        <v>5002</v>
      </c>
      <c r="M983">
        <f>INDEX('Results 2016$'!$B$3:$AT$352,MATCH(L983,'Results 2016$'!$A$3:$A$352,0),MATCH(K983,'Results 2016$'!$B$2:$AT$2,0))</f>
        <v>0.73212920121154179</v>
      </c>
    </row>
    <row r="984" spans="1:13" x14ac:dyDescent="0.25">
      <c r="A984" s="13" t="s">
        <v>3053</v>
      </c>
      <c r="B984" t="str">
        <f>VLOOKUP($A984,'UES Measure List Oct 2026'!$A$3:$AR$2210,B$1,FALSE)</f>
        <v>Heating Zone 3</v>
      </c>
      <c r="C984" t="str">
        <f>VLOOKUP($A984,'UES Measure List Oct 2026'!$A$3:$AR$2210,C$1,FALSE)</f>
        <v>All Cooling Zones</v>
      </c>
      <c r="D984" t="str">
        <f>VLOOKUP($A984,'UES Measure List Oct 2026'!$A$3:$AR$2210,D$1,FALSE)</f>
        <v>Residential</v>
      </c>
      <c r="E984" t="str">
        <f>VLOOKUP($A984,'UES Measure List Oct 2026'!$A$3:$AR$2210,E$1,FALSE)</f>
        <v>HVAC</v>
      </c>
      <c r="F984" t="str">
        <f>VLOOKUP($A984,'UES Measure List Oct 2026'!$A$3:$AR$2210,F$1,FALSE)</f>
        <v>HVAC System</v>
      </c>
      <c r="G984" t="str">
        <f>VLOOKUP($A984,'UES Measure List Oct 2026'!$A$3:$AR$2210,G$1,FALSE)</f>
        <v>Duct Insulation</v>
      </c>
      <c r="H984">
        <f>VLOOKUP($A984,'UES Measure List Oct 2026'!$A$3:$AR$2210,H$1,FALSE)</f>
        <v>2.4617366976223281</v>
      </c>
      <c r="I984">
        <f>VLOOKUP($A984,'UES Measure List Oct 2026'!$A$3:$AR$2210,I$1,FALSE)</f>
        <v>2.7328657885528878</v>
      </c>
      <c r="J984">
        <f>VLOOKUP($A984,'UES Measure List Oct 2026'!$A$3:$AR$2210,J$1,FALSE)</f>
        <v>3.08</v>
      </c>
      <c r="K984">
        <f>VLOOKUP($A984,'UES Measure List Oct 2026'!$A$3:$AR$2210,K$1,FALSE)</f>
        <v>15</v>
      </c>
      <c r="L984" t="s">
        <v>5003</v>
      </c>
      <c r="M984">
        <f>INDEX('Results 2016$'!$B$3:$AT$352,MATCH(L984,'Results 2016$'!$A$3:$A$352,0),MATCH(K984,'Results 2016$'!$B$2:$AT$2,0))</f>
        <v>0.73138885730568703</v>
      </c>
    </row>
    <row r="985" spans="1:13" x14ac:dyDescent="0.25">
      <c r="A985" s="13" t="s">
        <v>3054</v>
      </c>
      <c r="B985" t="str">
        <f>VLOOKUP($A985,'UES Measure List Oct 2026'!$A$3:$AR$2210,B$1,FALSE)</f>
        <v>All Heating Zones</v>
      </c>
      <c r="C985" t="str">
        <f>VLOOKUP($A985,'UES Measure List Oct 2026'!$A$3:$AR$2210,C$1,FALSE)</f>
        <v>All Cooling Zones</v>
      </c>
      <c r="D985" t="str">
        <f>VLOOKUP($A985,'UES Measure List Oct 2026'!$A$3:$AR$2210,D$1,FALSE)</f>
        <v>Residential</v>
      </c>
      <c r="E985" t="str">
        <f>VLOOKUP($A985,'UES Measure List Oct 2026'!$A$3:$AR$2210,E$1,FALSE)</f>
        <v>HVAC</v>
      </c>
      <c r="F985" t="str">
        <f>VLOOKUP($A985,'UES Measure List Oct 2026'!$A$3:$AR$2210,F$1,FALSE)</f>
        <v>HVAC System</v>
      </c>
      <c r="G985" t="str">
        <f>VLOOKUP($A985,'UES Measure List Oct 2026'!$A$3:$AR$2210,G$1,FALSE)</f>
        <v>Packaged Terminal Heat Pumps</v>
      </c>
      <c r="H985">
        <f>VLOOKUP($A985,'UES Measure List Oct 2026'!$A$3:$AR$2210,H$1,FALSE)</f>
        <v>816</v>
      </c>
      <c r="I985">
        <f>VLOOKUP($A985,'UES Measure List Oct 2026'!$A$3:$AR$2210,I$1,FALSE)</f>
        <v>909.21116406735086</v>
      </c>
      <c r="J985">
        <f>VLOOKUP($A985,'UES Measure List Oct 2026'!$A$3:$AR$2210,J$1,FALSE)</f>
        <v>827</v>
      </c>
      <c r="K985">
        <f>VLOOKUP($A985,'UES Measure List Oct 2026'!$A$3:$AR$2210,K$1,FALSE)</f>
        <v>15</v>
      </c>
      <c r="L985" t="s">
        <v>4958</v>
      </c>
      <c r="M985">
        <f>INDEX('Results 2016$'!$B$3:$AT$352,MATCH(L985,'Results 2016$'!$A$3:$A$352,0),MATCH(K985,'Results 2016$'!$B$2:$AT$2,0))</f>
        <v>0.82322594678711025</v>
      </c>
    </row>
    <row r="986" spans="1:13" x14ac:dyDescent="0.25">
      <c r="A986" s="13" t="s">
        <v>3056</v>
      </c>
      <c r="B986" t="str">
        <f>VLOOKUP($A986,'UES Measure List Oct 2026'!$A$3:$AR$2210,B$1,FALSE)</f>
        <v>All Heating Zones</v>
      </c>
      <c r="C986" t="str">
        <f>VLOOKUP($A986,'UES Measure List Oct 2026'!$A$3:$AR$2210,C$1,FALSE)</f>
        <v>All Cooling Zones</v>
      </c>
      <c r="D986" t="str">
        <f>VLOOKUP($A986,'UES Measure List Oct 2026'!$A$3:$AR$2210,D$1,FALSE)</f>
        <v>Residential</v>
      </c>
      <c r="E986" t="str">
        <f>VLOOKUP($A986,'UES Measure List Oct 2026'!$A$3:$AR$2210,E$1,FALSE)</f>
        <v>HVAC</v>
      </c>
      <c r="F986" t="str">
        <f>VLOOKUP($A986,'UES Measure List Oct 2026'!$A$3:$AR$2210,F$1,FALSE)</f>
        <v>HVAC System</v>
      </c>
      <c r="G986" t="str">
        <f>VLOOKUP($A986,'UES Measure List Oct 2026'!$A$3:$AR$2210,G$1,FALSE)</f>
        <v>Packaged Terminal Heat Pumps</v>
      </c>
      <c r="H986">
        <f>VLOOKUP($A986,'UES Measure List Oct 2026'!$A$3:$AR$2210,H$1,FALSE)</f>
        <v>816</v>
      </c>
      <c r="I986">
        <f>VLOOKUP($A986,'UES Measure List Oct 2026'!$A$3:$AR$2210,I$1,FALSE)</f>
        <v>909.21116406735086</v>
      </c>
      <c r="J986">
        <f>VLOOKUP($A986,'UES Measure List Oct 2026'!$A$3:$AR$2210,J$1,FALSE)</f>
        <v>827</v>
      </c>
      <c r="K986">
        <f>VLOOKUP($A986,'UES Measure List Oct 2026'!$A$3:$AR$2210,K$1,FALSE)</f>
        <v>15</v>
      </c>
      <c r="L986" t="s">
        <v>4958</v>
      </c>
      <c r="M986">
        <f>INDEX('Results 2016$'!$B$3:$AT$352,MATCH(L986,'Results 2016$'!$A$3:$A$352,0),MATCH(K986,'Results 2016$'!$B$2:$AT$2,0))</f>
        <v>0.82322594678711025</v>
      </c>
    </row>
    <row r="987" spans="1:13" x14ac:dyDescent="0.25">
      <c r="A987" s="13" t="s">
        <v>3058</v>
      </c>
      <c r="B987" t="str">
        <f>VLOOKUP($A987,'UES Measure List Oct 2026'!$A$3:$AR$2210,B$1,FALSE)</f>
        <v>All Heating Zones</v>
      </c>
      <c r="C987" t="str">
        <f>VLOOKUP($A987,'UES Measure List Oct 2026'!$A$3:$AR$2210,C$1,FALSE)</f>
        <v>All Cooling Zones</v>
      </c>
      <c r="D987" t="str">
        <f>VLOOKUP($A987,'UES Measure List Oct 2026'!$A$3:$AR$2210,D$1,FALSE)</f>
        <v>Residential</v>
      </c>
      <c r="E987" t="str">
        <f>VLOOKUP($A987,'UES Measure List Oct 2026'!$A$3:$AR$2210,E$1,FALSE)</f>
        <v>HVAC</v>
      </c>
      <c r="F987" t="str">
        <f>VLOOKUP($A987,'UES Measure List Oct 2026'!$A$3:$AR$2210,F$1,FALSE)</f>
        <v>HVAC System</v>
      </c>
      <c r="G987" t="str">
        <f>VLOOKUP($A987,'UES Measure List Oct 2026'!$A$3:$AR$2210,G$1,FALSE)</f>
        <v>Packaged Terminal Heat Pumps</v>
      </c>
      <c r="H987">
        <f>VLOOKUP($A987,'UES Measure List Oct 2026'!$A$3:$AR$2210,H$1,FALSE)</f>
        <v>816</v>
      </c>
      <c r="I987">
        <f>VLOOKUP($A987,'UES Measure List Oct 2026'!$A$3:$AR$2210,I$1,FALSE)</f>
        <v>909.21116406735086</v>
      </c>
      <c r="J987">
        <f>VLOOKUP($A987,'UES Measure List Oct 2026'!$A$3:$AR$2210,J$1,FALSE)</f>
        <v>125</v>
      </c>
      <c r="K987">
        <f>VLOOKUP($A987,'UES Measure List Oct 2026'!$A$3:$AR$2210,K$1,FALSE)</f>
        <v>15</v>
      </c>
      <c r="L987" t="s">
        <v>4958</v>
      </c>
      <c r="M987">
        <f>INDEX('Results 2016$'!$B$3:$AT$352,MATCH(L987,'Results 2016$'!$A$3:$A$352,0),MATCH(K987,'Results 2016$'!$B$2:$AT$2,0))</f>
        <v>0.82322594678711025</v>
      </c>
    </row>
    <row r="988" spans="1:13" x14ac:dyDescent="0.25">
      <c r="A988" s="13" t="s">
        <v>3061</v>
      </c>
      <c r="B988" t="str">
        <f>VLOOKUP($A988,'UES Measure List Oct 2026'!$A$3:$AR$2210,B$1,FALSE)</f>
        <v>All Heating Zones</v>
      </c>
      <c r="C988" t="str">
        <f>VLOOKUP($A988,'UES Measure List Oct 2026'!$A$3:$AR$2210,C$1,FALSE)</f>
        <v>Cooling Zone 1</v>
      </c>
      <c r="D988" t="str">
        <f>VLOOKUP($A988,'UES Measure List Oct 2026'!$A$3:$AR$2210,D$1,FALSE)</f>
        <v>Residential</v>
      </c>
      <c r="E988" t="str">
        <f>VLOOKUP($A988,'UES Measure List Oct 2026'!$A$3:$AR$2210,E$1,FALSE)</f>
        <v>HVAC</v>
      </c>
      <c r="F988" t="str">
        <f>VLOOKUP($A988,'UES Measure List Oct 2026'!$A$3:$AR$2210,F$1,FALSE)</f>
        <v>HVAC System</v>
      </c>
      <c r="G988" t="str">
        <f>VLOOKUP($A988,'UES Measure List Oct 2026'!$A$3:$AR$2210,G$1,FALSE)</f>
        <v>Centrally Ducted Air Conditioners</v>
      </c>
      <c r="H988">
        <f>VLOOKUP($A988,'UES Measure List Oct 2026'!$A$3:$AR$2210,H$1,FALSE)</f>
        <v>32</v>
      </c>
      <c r="I988">
        <f>VLOOKUP($A988,'UES Measure List Oct 2026'!$A$3:$AR$2210,I$1,FALSE)</f>
        <v>36.08</v>
      </c>
      <c r="J988">
        <f>VLOOKUP($A988,'UES Measure List Oct 2026'!$A$3:$AR$2210,J$1,FALSE)</f>
        <v>181.12</v>
      </c>
      <c r="K988">
        <f>VLOOKUP($A988,'UES Measure List Oct 2026'!$A$3:$AR$2210,K$1,FALSE)</f>
        <v>18</v>
      </c>
      <c r="L988" t="s">
        <v>4957</v>
      </c>
      <c r="M988">
        <f>INDEX('Results 2016$'!$B$3:$AT$352,MATCH(L988,'Results 2016$'!$A$3:$A$352,0),MATCH(K988,'Results 2016$'!$B$2:$AT$2,0))</f>
        <v>1.0042262575360299</v>
      </c>
    </row>
    <row r="989" spans="1:13" x14ac:dyDescent="0.25">
      <c r="A989" s="13" t="s">
        <v>3067</v>
      </c>
      <c r="B989" t="str">
        <f>VLOOKUP($A989,'UES Measure List Oct 2026'!$A$3:$AR$2210,B$1,FALSE)</f>
        <v>All Heating Zones</v>
      </c>
      <c r="C989" t="str">
        <f>VLOOKUP($A989,'UES Measure List Oct 2026'!$A$3:$AR$2210,C$1,FALSE)</f>
        <v>Cooling Zone 2</v>
      </c>
      <c r="D989" t="str">
        <f>VLOOKUP($A989,'UES Measure List Oct 2026'!$A$3:$AR$2210,D$1,FALSE)</f>
        <v>Residential</v>
      </c>
      <c r="E989" t="str">
        <f>VLOOKUP($A989,'UES Measure List Oct 2026'!$A$3:$AR$2210,E$1,FALSE)</f>
        <v>HVAC</v>
      </c>
      <c r="F989" t="str">
        <f>VLOOKUP($A989,'UES Measure List Oct 2026'!$A$3:$AR$2210,F$1,FALSE)</f>
        <v>HVAC System</v>
      </c>
      <c r="G989" t="str">
        <f>VLOOKUP($A989,'UES Measure List Oct 2026'!$A$3:$AR$2210,G$1,FALSE)</f>
        <v>Centrally Ducted Air Conditioners</v>
      </c>
      <c r="H989">
        <f>VLOOKUP($A989,'UES Measure List Oct 2026'!$A$3:$AR$2210,H$1,FALSE)</f>
        <v>87</v>
      </c>
      <c r="I989">
        <f>VLOOKUP($A989,'UES Measure List Oct 2026'!$A$3:$AR$2210,I$1,FALSE)</f>
        <v>96.91</v>
      </c>
      <c r="J989">
        <f>VLOOKUP($A989,'UES Measure List Oct 2026'!$A$3:$AR$2210,J$1,FALSE)</f>
        <v>181.12</v>
      </c>
      <c r="K989">
        <f>VLOOKUP($A989,'UES Measure List Oct 2026'!$A$3:$AR$2210,K$1,FALSE)</f>
        <v>18</v>
      </c>
      <c r="L989" t="s">
        <v>4957</v>
      </c>
      <c r="M989">
        <f>INDEX('Results 2016$'!$B$3:$AT$352,MATCH(L989,'Results 2016$'!$A$3:$A$352,0),MATCH(K989,'Results 2016$'!$B$2:$AT$2,0))</f>
        <v>1.0042262575360299</v>
      </c>
    </row>
    <row r="990" spans="1:13" x14ac:dyDescent="0.25">
      <c r="A990" s="13" t="s">
        <v>3068</v>
      </c>
      <c r="B990" t="str">
        <f>VLOOKUP($A990,'UES Measure List Oct 2026'!$A$3:$AR$2210,B$1,FALSE)</f>
        <v>All Heating Zones</v>
      </c>
      <c r="C990" t="str">
        <f>VLOOKUP($A990,'UES Measure List Oct 2026'!$A$3:$AR$2210,C$1,FALSE)</f>
        <v>Cooling Zone 3</v>
      </c>
      <c r="D990" t="str">
        <f>VLOOKUP($A990,'UES Measure List Oct 2026'!$A$3:$AR$2210,D$1,FALSE)</f>
        <v>Residential</v>
      </c>
      <c r="E990" t="str">
        <f>VLOOKUP($A990,'UES Measure List Oct 2026'!$A$3:$AR$2210,E$1,FALSE)</f>
        <v>HVAC</v>
      </c>
      <c r="F990" t="str">
        <f>VLOOKUP($A990,'UES Measure List Oct 2026'!$A$3:$AR$2210,F$1,FALSE)</f>
        <v>HVAC System</v>
      </c>
      <c r="G990" t="str">
        <f>VLOOKUP($A990,'UES Measure List Oct 2026'!$A$3:$AR$2210,G$1,FALSE)</f>
        <v>Centrally Ducted Air Conditioners</v>
      </c>
      <c r="H990">
        <f>VLOOKUP($A990,'UES Measure List Oct 2026'!$A$3:$AR$2210,H$1,FALSE)</f>
        <v>130</v>
      </c>
      <c r="I990">
        <f>VLOOKUP($A990,'UES Measure List Oct 2026'!$A$3:$AR$2210,I$1,FALSE)</f>
        <v>145.07</v>
      </c>
      <c r="J990">
        <f>VLOOKUP($A990,'UES Measure List Oct 2026'!$A$3:$AR$2210,J$1,FALSE)</f>
        <v>181.12</v>
      </c>
      <c r="K990">
        <f>VLOOKUP($A990,'UES Measure List Oct 2026'!$A$3:$AR$2210,K$1,FALSE)</f>
        <v>18</v>
      </c>
      <c r="L990" t="s">
        <v>4957</v>
      </c>
      <c r="M990">
        <f>INDEX('Results 2016$'!$B$3:$AT$352,MATCH(L990,'Results 2016$'!$A$3:$A$352,0),MATCH(K990,'Results 2016$'!$B$2:$AT$2,0))</f>
        <v>1.0042262575360299</v>
      </c>
    </row>
    <row r="991" spans="1:13" x14ac:dyDescent="0.25">
      <c r="A991" s="13" t="s">
        <v>3069</v>
      </c>
      <c r="B991" t="str">
        <f>VLOOKUP($A991,'UES Measure List Oct 2026'!$A$3:$AR$2210,B$1,FALSE)</f>
        <v>All Heating Zones</v>
      </c>
      <c r="C991" t="str">
        <f>VLOOKUP($A991,'UES Measure List Oct 2026'!$A$3:$AR$2210,C$1,FALSE)</f>
        <v>Cooling Zone 1</v>
      </c>
      <c r="D991" t="str">
        <f>VLOOKUP($A991,'UES Measure List Oct 2026'!$A$3:$AR$2210,D$1,FALSE)</f>
        <v>Residential</v>
      </c>
      <c r="E991" t="str">
        <f>VLOOKUP($A991,'UES Measure List Oct 2026'!$A$3:$AR$2210,E$1,FALSE)</f>
        <v>HVAC</v>
      </c>
      <c r="F991" t="str">
        <f>VLOOKUP($A991,'UES Measure List Oct 2026'!$A$3:$AR$2210,F$1,FALSE)</f>
        <v>HVAC System</v>
      </c>
      <c r="G991" t="str">
        <f>VLOOKUP($A991,'UES Measure List Oct 2026'!$A$3:$AR$2210,G$1,FALSE)</f>
        <v>Centrally Ducted Air Conditioners</v>
      </c>
      <c r="H991">
        <f>VLOOKUP($A991,'UES Measure List Oct 2026'!$A$3:$AR$2210,H$1,FALSE)</f>
        <v>28</v>
      </c>
      <c r="I991">
        <f>VLOOKUP($A991,'UES Measure List Oct 2026'!$A$3:$AR$2210,I$1,FALSE)</f>
        <v>30.66</v>
      </c>
      <c r="J991">
        <f>VLOOKUP($A991,'UES Measure List Oct 2026'!$A$3:$AR$2210,J$1,FALSE)</f>
        <v>181.12</v>
      </c>
      <c r="K991">
        <f>VLOOKUP($A991,'UES Measure List Oct 2026'!$A$3:$AR$2210,K$1,FALSE)</f>
        <v>18</v>
      </c>
      <c r="L991" t="s">
        <v>4957</v>
      </c>
      <c r="M991">
        <f>INDEX('Results 2016$'!$B$3:$AT$352,MATCH(L991,'Results 2016$'!$A$3:$A$352,0),MATCH(K991,'Results 2016$'!$B$2:$AT$2,0))</f>
        <v>1.0042262575360299</v>
      </c>
    </row>
    <row r="992" spans="1:13" x14ac:dyDescent="0.25">
      <c r="A992" s="13" t="s">
        <v>3072</v>
      </c>
      <c r="B992" t="str">
        <f>VLOOKUP($A992,'UES Measure List Oct 2026'!$A$3:$AR$2210,B$1,FALSE)</f>
        <v>All Heating Zones</v>
      </c>
      <c r="C992" t="str">
        <f>VLOOKUP($A992,'UES Measure List Oct 2026'!$A$3:$AR$2210,C$1,FALSE)</f>
        <v>Cooling Zone 2</v>
      </c>
      <c r="D992" t="str">
        <f>VLOOKUP($A992,'UES Measure List Oct 2026'!$A$3:$AR$2210,D$1,FALSE)</f>
        <v>Residential</v>
      </c>
      <c r="E992" t="str">
        <f>VLOOKUP($A992,'UES Measure List Oct 2026'!$A$3:$AR$2210,E$1,FALSE)</f>
        <v>HVAC</v>
      </c>
      <c r="F992" t="str">
        <f>VLOOKUP($A992,'UES Measure List Oct 2026'!$A$3:$AR$2210,F$1,FALSE)</f>
        <v>HVAC System</v>
      </c>
      <c r="G992" t="str">
        <f>VLOOKUP($A992,'UES Measure List Oct 2026'!$A$3:$AR$2210,G$1,FALSE)</f>
        <v>Centrally Ducted Air Conditioners</v>
      </c>
      <c r="H992">
        <f>VLOOKUP($A992,'UES Measure List Oct 2026'!$A$3:$AR$2210,H$1,FALSE)</f>
        <v>70</v>
      </c>
      <c r="I992">
        <f>VLOOKUP($A992,'UES Measure List Oct 2026'!$A$3:$AR$2210,I$1,FALSE)</f>
        <v>77.92</v>
      </c>
      <c r="J992">
        <f>VLOOKUP($A992,'UES Measure List Oct 2026'!$A$3:$AR$2210,J$1,FALSE)</f>
        <v>181.12</v>
      </c>
      <c r="K992">
        <f>VLOOKUP($A992,'UES Measure List Oct 2026'!$A$3:$AR$2210,K$1,FALSE)</f>
        <v>18</v>
      </c>
      <c r="L992" t="s">
        <v>4957</v>
      </c>
      <c r="M992">
        <f>INDEX('Results 2016$'!$B$3:$AT$352,MATCH(L992,'Results 2016$'!$A$3:$A$352,0),MATCH(K992,'Results 2016$'!$B$2:$AT$2,0))</f>
        <v>1.0042262575360299</v>
      </c>
    </row>
    <row r="993" spans="1:13" x14ac:dyDescent="0.25">
      <c r="A993" s="13" t="s">
        <v>3073</v>
      </c>
      <c r="B993" t="str">
        <f>VLOOKUP($A993,'UES Measure List Oct 2026'!$A$3:$AR$2210,B$1,FALSE)</f>
        <v>All Heating Zones</v>
      </c>
      <c r="C993" t="str">
        <f>VLOOKUP($A993,'UES Measure List Oct 2026'!$A$3:$AR$2210,C$1,FALSE)</f>
        <v>Cooling Zone 3</v>
      </c>
      <c r="D993" t="str">
        <f>VLOOKUP($A993,'UES Measure List Oct 2026'!$A$3:$AR$2210,D$1,FALSE)</f>
        <v>Residential</v>
      </c>
      <c r="E993" t="str">
        <f>VLOOKUP($A993,'UES Measure List Oct 2026'!$A$3:$AR$2210,E$1,FALSE)</f>
        <v>HVAC</v>
      </c>
      <c r="F993" t="str">
        <f>VLOOKUP($A993,'UES Measure List Oct 2026'!$A$3:$AR$2210,F$1,FALSE)</f>
        <v>HVAC System</v>
      </c>
      <c r="G993" t="str">
        <f>VLOOKUP($A993,'UES Measure List Oct 2026'!$A$3:$AR$2210,G$1,FALSE)</f>
        <v>Centrally Ducted Air Conditioners</v>
      </c>
      <c r="H993">
        <f>VLOOKUP($A993,'UES Measure List Oct 2026'!$A$3:$AR$2210,H$1,FALSE)</f>
        <v>105</v>
      </c>
      <c r="I993">
        <f>VLOOKUP($A993,'UES Measure List Oct 2026'!$A$3:$AR$2210,I$1,FALSE)</f>
        <v>116.6</v>
      </c>
      <c r="J993">
        <f>VLOOKUP($A993,'UES Measure List Oct 2026'!$A$3:$AR$2210,J$1,FALSE)</f>
        <v>181.12</v>
      </c>
      <c r="K993">
        <f>VLOOKUP($A993,'UES Measure List Oct 2026'!$A$3:$AR$2210,K$1,FALSE)</f>
        <v>18</v>
      </c>
      <c r="L993" t="s">
        <v>4957</v>
      </c>
      <c r="M993">
        <f>INDEX('Results 2016$'!$B$3:$AT$352,MATCH(L993,'Results 2016$'!$A$3:$A$352,0),MATCH(K993,'Results 2016$'!$B$2:$AT$2,0))</f>
        <v>1.0042262575360299</v>
      </c>
    </row>
    <row r="994" spans="1:13" x14ac:dyDescent="0.25">
      <c r="A994" s="13" t="s">
        <v>3074</v>
      </c>
      <c r="B994" t="str">
        <f>VLOOKUP($A994,'UES Measure List Oct 2026'!$A$3:$AR$2210,B$1,FALSE)</f>
        <v>Heating Zone 1</v>
      </c>
      <c r="C994" t="str">
        <f>VLOOKUP($A994,'UES Measure List Oct 2026'!$A$3:$AR$2210,C$1,FALSE)</f>
        <v>All Cooling Zones</v>
      </c>
      <c r="D994" t="str">
        <f>VLOOKUP($A994,'UES Measure List Oct 2026'!$A$3:$AR$2210,D$1,FALSE)</f>
        <v>Residential</v>
      </c>
      <c r="E994" t="str">
        <f>VLOOKUP($A994,'UES Measure List Oct 2026'!$A$3:$AR$2210,E$1,FALSE)</f>
        <v>HVAC</v>
      </c>
      <c r="F994" t="str">
        <f>VLOOKUP($A994,'UES Measure List Oct 2026'!$A$3:$AR$2210,F$1,FALSE)</f>
        <v>HVAC System</v>
      </c>
      <c r="G994" t="str">
        <f>VLOOKUP($A994,'UES Measure List Oct 2026'!$A$3:$AR$2210,G$1,FALSE)</f>
        <v>Thermostats</v>
      </c>
      <c r="H994">
        <f>VLOOKUP($A994,'UES Measure List Oct 2026'!$A$3:$AR$2210,H$1,FALSE)</f>
        <v>72.118695948052135</v>
      </c>
      <c r="I994">
        <f>VLOOKUP($A994,'UES Measure List Oct 2026'!$A$3:$AR$2210,I$1,FALSE)</f>
        <v>80.434690340179614</v>
      </c>
      <c r="J994">
        <f>VLOOKUP($A994,'UES Measure List Oct 2026'!$A$3:$AR$2210,J$1,FALSE)</f>
        <v>148.58000000000001</v>
      </c>
      <c r="K994">
        <f>VLOOKUP($A994,'UES Measure List Oct 2026'!$A$3:$AR$2210,K$1,FALSE)</f>
        <v>15</v>
      </c>
      <c r="L994" t="s">
        <v>47</v>
      </c>
      <c r="M994">
        <f>INDEX('Results 2016$'!$B$3:$AT$352,MATCH(L994,'Results 2016$'!$A$3:$A$352,0),MATCH(K994,'Results 2016$'!$B$2:$AT$2,0))</f>
        <v>0.75221234588966868</v>
      </c>
    </row>
    <row r="995" spans="1:13" x14ac:dyDescent="0.25">
      <c r="A995" s="13" t="s">
        <v>3076</v>
      </c>
      <c r="B995" t="str">
        <f>VLOOKUP($A995,'UES Measure List Oct 2026'!$A$3:$AR$2210,B$1,FALSE)</f>
        <v>Heating Zone 2</v>
      </c>
      <c r="C995" t="str">
        <f>VLOOKUP($A995,'UES Measure List Oct 2026'!$A$3:$AR$2210,C$1,FALSE)</f>
        <v>All Cooling Zones</v>
      </c>
      <c r="D995" t="str">
        <f>VLOOKUP($A995,'UES Measure List Oct 2026'!$A$3:$AR$2210,D$1,FALSE)</f>
        <v>Residential</v>
      </c>
      <c r="E995" t="str">
        <f>VLOOKUP($A995,'UES Measure List Oct 2026'!$A$3:$AR$2210,E$1,FALSE)</f>
        <v>HVAC</v>
      </c>
      <c r="F995" t="str">
        <f>VLOOKUP($A995,'UES Measure List Oct 2026'!$A$3:$AR$2210,F$1,FALSE)</f>
        <v>HVAC System</v>
      </c>
      <c r="G995" t="str">
        <f>VLOOKUP($A995,'UES Measure List Oct 2026'!$A$3:$AR$2210,G$1,FALSE)</f>
        <v>Thermostats</v>
      </c>
      <c r="H995">
        <f>VLOOKUP($A995,'UES Measure List Oct 2026'!$A$3:$AR$2210,H$1,FALSE)</f>
        <v>81.049378814288659</v>
      </c>
      <c r="I995">
        <f>VLOOKUP($A995,'UES Measure List Oct 2026'!$A$3:$AR$2210,I$1,FALSE)</f>
        <v>90</v>
      </c>
      <c r="J995">
        <f>VLOOKUP($A995,'UES Measure List Oct 2026'!$A$3:$AR$2210,J$1,FALSE)</f>
        <v>148.58000000000001</v>
      </c>
      <c r="K995">
        <f>VLOOKUP($A995,'UES Measure List Oct 2026'!$A$3:$AR$2210,K$1,FALSE)</f>
        <v>15</v>
      </c>
      <c r="L995" t="s">
        <v>47</v>
      </c>
      <c r="M995">
        <f>INDEX('Results 2016$'!$B$3:$AT$352,MATCH(L995,'Results 2016$'!$A$3:$A$352,0),MATCH(K995,'Results 2016$'!$B$2:$AT$2,0))</f>
        <v>0.75221234588966868</v>
      </c>
    </row>
    <row r="996" spans="1:13" x14ac:dyDescent="0.25">
      <c r="A996" s="13" t="s">
        <v>3077</v>
      </c>
      <c r="B996" t="str">
        <f>VLOOKUP($A996,'UES Measure List Oct 2026'!$A$3:$AR$2210,B$1,FALSE)</f>
        <v>Heating Zone 3</v>
      </c>
      <c r="C996" t="str">
        <f>VLOOKUP($A996,'UES Measure List Oct 2026'!$A$3:$AR$2210,C$1,FALSE)</f>
        <v>All Cooling Zones</v>
      </c>
      <c r="D996" t="str">
        <f>VLOOKUP($A996,'UES Measure List Oct 2026'!$A$3:$AR$2210,D$1,FALSE)</f>
        <v>Residential</v>
      </c>
      <c r="E996" t="str">
        <f>VLOOKUP($A996,'UES Measure List Oct 2026'!$A$3:$AR$2210,E$1,FALSE)</f>
        <v>HVAC</v>
      </c>
      <c r="F996" t="str">
        <f>VLOOKUP($A996,'UES Measure List Oct 2026'!$A$3:$AR$2210,F$1,FALSE)</f>
        <v>HVAC System</v>
      </c>
      <c r="G996" t="str">
        <f>VLOOKUP($A996,'UES Measure List Oct 2026'!$A$3:$AR$2210,G$1,FALSE)</f>
        <v>Thermostats</v>
      </c>
      <c r="H996">
        <f>VLOOKUP($A996,'UES Measure List Oct 2026'!$A$3:$AR$2210,H$1,FALSE)</f>
        <v>109.93694370435455</v>
      </c>
      <c r="I996">
        <f>VLOOKUP($A996,'UES Measure List Oct 2026'!$A$3:$AR$2210,I$1,FALSE)</f>
        <v>123</v>
      </c>
      <c r="J996">
        <f>VLOOKUP($A996,'UES Measure List Oct 2026'!$A$3:$AR$2210,J$1,FALSE)</f>
        <v>142.63</v>
      </c>
      <c r="K996">
        <f>VLOOKUP($A996,'UES Measure List Oct 2026'!$A$3:$AR$2210,K$1,FALSE)</f>
        <v>15</v>
      </c>
      <c r="L996" t="s">
        <v>47</v>
      </c>
      <c r="M996">
        <f>INDEX('Results 2016$'!$B$3:$AT$352,MATCH(L996,'Results 2016$'!$A$3:$A$352,0),MATCH(K996,'Results 2016$'!$B$2:$AT$2,0))</f>
        <v>0.75221234588966868</v>
      </c>
    </row>
    <row r="997" spans="1:13" x14ac:dyDescent="0.25">
      <c r="A997" s="13" t="s">
        <v>3078</v>
      </c>
      <c r="B997" t="str">
        <f>VLOOKUP($A997,'UES Measure List Oct 2026'!$A$3:$AR$2210,B$1,FALSE)</f>
        <v>Heating Zone 1</v>
      </c>
      <c r="C997" t="str">
        <f>VLOOKUP($A997,'UES Measure List Oct 2026'!$A$3:$AR$2210,C$1,FALSE)</f>
        <v>All Cooling Zones</v>
      </c>
      <c r="D997" t="str">
        <f>VLOOKUP($A997,'UES Measure List Oct 2026'!$A$3:$AR$2210,D$1,FALSE)</f>
        <v>Residential</v>
      </c>
      <c r="E997" t="str">
        <f>VLOOKUP($A997,'UES Measure List Oct 2026'!$A$3:$AR$2210,E$1,FALSE)</f>
        <v>HVAC</v>
      </c>
      <c r="F997" t="str">
        <f>VLOOKUP($A997,'UES Measure List Oct 2026'!$A$3:$AR$2210,F$1,FALSE)</f>
        <v>HVAC System</v>
      </c>
      <c r="G997" t="str">
        <f>VLOOKUP($A997,'UES Measure List Oct 2026'!$A$3:$AR$2210,G$1,FALSE)</f>
        <v>Thermostats</v>
      </c>
      <c r="H997">
        <f>VLOOKUP($A997,'UES Measure List Oct 2026'!$A$3:$AR$2210,H$1,FALSE)</f>
        <v>58.911235335664834</v>
      </c>
      <c r="I997">
        <f>VLOOKUP($A997,'UES Measure List Oct 2026'!$A$3:$AR$2210,I$1,FALSE)</f>
        <v>66</v>
      </c>
      <c r="J997">
        <f>VLOOKUP($A997,'UES Measure List Oct 2026'!$A$3:$AR$2210,J$1,FALSE)</f>
        <v>148.58000000000001</v>
      </c>
      <c r="K997">
        <f>VLOOKUP($A997,'UES Measure List Oct 2026'!$A$3:$AR$2210,K$1,FALSE)</f>
        <v>15</v>
      </c>
      <c r="L997" t="s">
        <v>47</v>
      </c>
      <c r="M997">
        <f>INDEX('Results 2016$'!$B$3:$AT$352,MATCH(L997,'Results 2016$'!$A$3:$A$352,0),MATCH(K997,'Results 2016$'!$B$2:$AT$2,0))</f>
        <v>0.75221234588966868</v>
      </c>
    </row>
    <row r="998" spans="1:13" x14ac:dyDescent="0.25">
      <c r="A998" s="13" t="s">
        <v>3080</v>
      </c>
      <c r="B998" t="str">
        <f>VLOOKUP($A998,'UES Measure List Oct 2026'!$A$3:$AR$2210,B$1,FALSE)</f>
        <v>Heating Zone 2</v>
      </c>
      <c r="C998" t="str">
        <f>VLOOKUP($A998,'UES Measure List Oct 2026'!$A$3:$AR$2210,C$1,FALSE)</f>
        <v>All Cooling Zones</v>
      </c>
      <c r="D998" t="str">
        <f>VLOOKUP($A998,'UES Measure List Oct 2026'!$A$3:$AR$2210,D$1,FALSE)</f>
        <v>Residential</v>
      </c>
      <c r="E998" t="str">
        <f>VLOOKUP($A998,'UES Measure List Oct 2026'!$A$3:$AR$2210,E$1,FALSE)</f>
        <v>HVAC</v>
      </c>
      <c r="F998" t="str">
        <f>VLOOKUP($A998,'UES Measure List Oct 2026'!$A$3:$AR$2210,F$1,FALSE)</f>
        <v>HVAC System</v>
      </c>
      <c r="G998" t="str">
        <f>VLOOKUP($A998,'UES Measure List Oct 2026'!$A$3:$AR$2210,G$1,FALSE)</f>
        <v>Thermostats</v>
      </c>
      <c r="H998">
        <f>VLOOKUP($A998,'UES Measure List Oct 2026'!$A$3:$AR$2210,H$1,FALSE)</f>
        <v>71.300546719094783</v>
      </c>
      <c r="I998">
        <f>VLOOKUP($A998,'UES Measure List Oct 2026'!$A$3:$AR$2210,I$1,FALSE)</f>
        <v>79.522200464729792</v>
      </c>
      <c r="J998">
        <f>VLOOKUP($A998,'UES Measure List Oct 2026'!$A$3:$AR$2210,J$1,FALSE)</f>
        <v>148.58000000000001</v>
      </c>
      <c r="K998">
        <f>VLOOKUP($A998,'UES Measure List Oct 2026'!$A$3:$AR$2210,K$1,FALSE)</f>
        <v>15</v>
      </c>
      <c r="L998" t="s">
        <v>47</v>
      </c>
      <c r="M998">
        <f>INDEX('Results 2016$'!$B$3:$AT$352,MATCH(L998,'Results 2016$'!$A$3:$A$352,0),MATCH(K998,'Results 2016$'!$B$2:$AT$2,0))</f>
        <v>0.75221234588966868</v>
      </c>
    </row>
    <row r="999" spans="1:13" x14ac:dyDescent="0.25">
      <c r="A999" s="13" t="s">
        <v>3081</v>
      </c>
      <c r="B999" t="str">
        <f>VLOOKUP($A999,'UES Measure List Oct 2026'!$A$3:$AR$2210,B$1,FALSE)</f>
        <v>Heating Zone 3</v>
      </c>
      <c r="C999" t="str">
        <f>VLOOKUP($A999,'UES Measure List Oct 2026'!$A$3:$AR$2210,C$1,FALSE)</f>
        <v>All Cooling Zones</v>
      </c>
      <c r="D999" t="str">
        <f>VLOOKUP($A999,'UES Measure List Oct 2026'!$A$3:$AR$2210,D$1,FALSE)</f>
        <v>Residential</v>
      </c>
      <c r="E999" t="str">
        <f>VLOOKUP($A999,'UES Measure List Oct 2026'!$A$3:$AR$2210,E$1,FALSE)</f>
        <v>HVAC</v>
      </c>
      <c r="F999" t="str">
        <f>VLOOKUP($A999,'UES Measure List Oct 2026'!$A$3:$AR$2210,F$1,FALSE)</f>
        <v>HVAC System</v>
      </c>
      <c r="G999" t="str">
        <f>VLOOKUP($A999,'UES Measure List Oct 2026'!$A$3:$AR$2210,G$1,FALSE)</f>
        <v>Thermostats</v>
      </c>
      <c r="H999">
        <f>VLOOKUP($A999,'UES Measure List Oct 2026'!$A$3:$AR$2210,H$1,FALSE)</f>
        <v>61.586622862777098</v>
      </c>
      <c r="I999">
        <f>VLOOKUP($A999,'UES Measure List Oct 2026'!$A$3:$AR$2210,I$1,FALSE)</f>
        <v>69</v>
      </c>
      <c r="J999">
        <f>VLOOKUP($A999,'UES Measure List Oct 2026'!$A$3:$AR$2210,J$1,FALSE)</f>
        <v>142.63</v>
      </c>
      <c r="K999">
        <f>VLOOKUP($A999,'UES Measure List Oct 2026'!$A$3:$AR$2210,K$1,FALSE)</f>
        <v>15</v>
      </c>
      <c r="L999" t="s">
        <v>47</v>
      </c>
      <c r="M999">
        <f>INDEX('Results 2016$'!$B$3:$AT$352,MATCH(L999,'Results 2016$'!$A$3:$A$352,0),MATCH(K999,'Results 2016$'!$B$2:$AT$2,0))</f>
        <v>0.75221234588966868</v>
      </c>
    </row>
    <row r="1000" spans="1:13" x14ac:dyDescent="0.25">
      <c r="A1000" s="13" t="s">
        <v>3082</v>
      </c>
      <c r="B1000" t="str">
        <f>VLOOKUP($A1000,'UES Measure List Oct 2026'!$A$3:$AR$2210,B$1,FALSE)</f>
        <v>Heating Zone 1</v>
      </c>
      <c r="C1000" t="str">
        <f>VLOOKUP($A1000,'UES Measure List Oct 2026'!$A$3:$AR$2210,C$1,FALSE)</f>
        <v>All Cooling Zones</v>
      </c>
      <c r="D1000" t="str">
        <f>VLOOKUP($A1000,'UES Measure List Oct 2026'!$A$3:$AR$2210,D$1,FALSE)</f>
        <v>Residential</v>
      </c>
      <c r="E1000" t="str">
        <f>VLOOKUP($A1000,'UES Measure List Oct 2026'!$A$3:$AR$2210,E$1,FALSE)</f>
        <v>HVAC</v>
      </c>
      <c r="F1000" t="str">
        <f>VLOOKUP($A1000,'UES Measure List Oct 2026'!$A$3:$AR$2210,F$1,FALSE)</f>
        <v>HVAC System</v>
      </c>
      <c r="G1000" t="str">
        <f>VLOOKUP($A1000,'UES Measure List Oct 2026'!$A$3:$AR$2210,G$1,FALSE)</f>
        <v>Duct Sealing-Prescriptive</v>
      </c>
      <c r="H1000">
        <f>VLOOKUP($A1000,'UES Measure List Oct 2026'!$A$3:$AR$2210,H$1,FALSE)</f>
        <v>888.03405320000002</v>
      </c>
      <c r="I1000">
        <f>VLOOKUP($A1000,'UES Measure List Oct 2026'!$A$3:$AR$2210,I$1,FALSE)</f>
        <v>992</v>
      </c>
      <c r="J1000">
        <f>VLOOKUP($A1000,'UES Measure List Oct 2026'!$A$3:$AR$2210,J$1,FALSE)</f>
        <v>549</v>
      </c>
      <c r="K1000">
        <f>VLOOKUP($A1000,'UES Measure List Oct 2026'!$A$3:$AR$2210,K$1,FALSE)</f>
        <v>18</v>
      </c>
      <c r="L1000" t="s">
        <v>5001</v>
      </c>
      <c r="M1000">
        <f>INDEX('Results 2016$'!$B$3:$AT$352,MATCH(L1000,'Results 2016$'!$A$3:$A$352,0),MATCH(K1000,'Results 2016$'!$B$2:$AT$2,0))</f>
        <v>0.7996863054904757</v>
      </c>
    </row>
    <row r="1001" spans="1:13" x14ac:dyDescent="0.25">
      <c r="A1001" s="13" t="s">
        <v>3084</v>
      </c>
      <c r="B1001" t="str">
        <f>VLOOKUP($A1001,'UES Measure List Oct 2026'!$A$3:$AR$2210,B$1,FALSE)</f>
        <v>Heating Zone 1</v>
      </c>
      <c r="C1001" t="str">
        <f>VLOOKUP($A1001,'UES Measure List Oct 2026'!$A$3:$AR$2210,C$1,FALSE)</f>
        <v>All Cooling Zones</v>
      </c>
      <c r="D1001" t="str">
        <f>VLOOKUP($A1001,'UES Measure List Oct 2026'!$A$3:$AR$2210,D$1,FALSE)</f>
        <v>Residential</v>
      </c>
      <c r="E1001" t="str">
        <f>VLOOKUP($A1001,'UES Measure List Oct 2026'!$A$3:$AR$2210,E$1,FALSE)</f>
        <v>HVAC</v>
      </c>
      <c r="F1001" t="str">
        <f>VLOOKUP($A1001,'UES Measure List Oct 2026'!$A$3:$AR$2210,F$1,FALSE)</f>
        <v>HVAC System</v>
      </c>
      <c r="G1001" t="str">
        <f>VLOOKUP($A1001,'UES Measure List Oct 2026'!$A$3:$AR$2210,G$1,FALSE)</f>
        <v>Duct Sealing-Prescriptive</v>
      </c>
      <c r="H1001">
        <f>VLOOKUP($A1001,'UES Measure List Oct 2026'!$A$3:$AR$2210,H$1,FALSE)</f>
        <v>436</v>
      </c>
      <c r="I1001">
        <f>VLOOKUP($A1001,'UES Measure List Oct 2026'!$A$3:$AR$2210,I$1,FALSE)</f>
        <v>487</v>
      </c>
      <c r="J1001">
        <f>VLOOKUP($A1001,'UES Measure List Oct 2026'!$A$3:$AR$2210,J$1,FALSE)</f>
        <v>440</v>
      </c>
      <c r="K1001">
        <f>VLOOKUP($A1001,'UES Measure List Oct 2026'!$A$3:$AR$2210,K$1,FALSE)</f>
        <v>20</v>
      </c>
      <c r="L1001" t="s">
        <v>5002</v>
      </c>
      <c r="M1001">
        <f>INDEX('Results 2016$'!$B$3:$AT$352,MATCH(L1001,'Results 2016$'!$A$3:$A$352,0),MATCH(K1001,'Results 2016$'!$B$2:$AT$2,0))</f>
        <v>0.87203689934553297</v>
      </c>
    </row>
    <row r="1002" spans="1:13" x14ac:dyDescent="0.25">
      <c r="A1002" s="13" t="s">
        <v>3086</v>
      </c>
      <c r="B1002" t="str">
        <f>VLOOKUP($A1002,'UES Measure List Oct 2026'!$A$3:$AR$2210,B$1,FALSE)</f>
        <v>Heating Zone 2</v>
      </c>
      <c r="C1002" t="str">
        <f>VLOOKUP($A1002,'UES Measure List Oct 2026'!$A$3:$AR$2210,C$1,FALSE)</f>
        <v>All Cooling Zones</v>
      </c>
      <c r="D1002" t="str">
        <f>VLOOKUP($A1002,'UES Measure List Oct 2026'!$A$3:$AR$2210,D$1,FALSE)</f>
        <v>Residential</v>
      </c>
      <c r="E1002" t="str">
        <f>VLOOKUP($A1002,'UES Measure List Oct 2026'!$A$3:$AR$2210,E$1,FALSE)</f>
        <v>HVAC</v>
      </c>
      <c r="F1002" t="str">
        <f>VLOOKUP($A1002,'UES Measure List Oct 2026'!$A$3:$AR$2210,F$1,FALSE)</f>
        <v>HVAC System</v>
      </c>
      <c r="G1002" t="str">
        <f>VLOOKUP($A1002,'UES Measure List Oct 2026'!$A$3:$AR$2210,G$1,FALSE)</f>
        <v>Duct Sealing-Prescriptive</v>
      </c>
      <c r="H1002">
        <f>VLOOKUP($A1002,'UES Measure List Oct 2026'!$A$3:$AR$2210,H$1,FALSE)</f>
        <v>888.03</v>
      </c>
      <c r="I1002">
        <f>VLOOKUP($A1002,'UES Measure List Oct 2026'!$A$3:$AR$2210,I$1,FALSE)</f>
        <v>992</v>
      </c>
      <c r="J1002">
        <f>VLOOKUP($A1002,'UES Measure List Oct 2026'!$A$3:$AR$2210,J$1,FALSE)</f>
        <v>549</v>
      </c>
      <c r="K1002">
        <f>VLOOKUP($A1002,'UES Measure List Oct 2026'!$A$3:$AR$2210,K$1,FALSE)</f>
        <v>18</v>
      </c>
      <c r="L1002" t="s">
        <v>5003</v>
      </c>
      <c r="M1002">
        <f>INDEX('Results 2016$'!$B$3:$AT$352,MATCH(L1002,'Results 2016$'!$A$3:$A$352,0),MATCH(K1002,'Results 2016$'!$B$2:$AT$2,0))</f>
        <v>0.82912071300038781</v>
      </c>
    </row>
    <row r="1003" spans="1:13" x14ac:dyDescent="0.25">
      <c r="A1003" s="13" t="s">
        <v>3087</v>
      </c>
      <c r="B1003" t="str">
        <f>VLOOKUP($A1003,'UES Measure List Oct 2026'!$A$3:$AR$2210,B$1,FALSE)</f>
        <v>Heating Zone 2</v>
      </c>
      <c r="C1003" t="str">
        <f>VLOOKUP($A1003,'UES Measure List Oct 2026'!$A$3:$AR$2210,C$1,FALSE)</f>
        <v>All Cooling Zones</v>
      </c>
      <c r="D1003" t="str">
        <f>VLOOKUP($A1003,'UES Measure List Oct 2026'!$A$3:$AR$2210,D$1,FALSE)</f>
        <v>Residential</v>
      </c>
      <c r="E1003" t="str">
        <f>VLOOKUP($A1003,'UES Measure List Oct 2026'!$A$3:$AR$2210,E$1,FALSE)</f>
        <v>HVAC</v>
      </c>
      <c r="F1003" t="str">
        <f>VLOOKUP($A1003,'UES Measure List Oct 2026'!$A$3:$AR$2210,F$1,FALSE)</f>
        <v>HVAC System</v>
      </c>
      <c r="G1003" t="str">
        <f>VLOOKUP($A1003,'UES Measure List Oct 2026'!$A$3:$AR$2210,G$1,FALSE)</f>
        <v>Duct Sealing-Prescriptive</v>
      </c>
      <c r="H1003">
        <f>VLOOKUP($A1003,'UES Measure List Oct 2026'!$A$3:$AR$2210,H$1,FALSE)</f>
        <v>436</v>
      </c>
      <c r="I1003">
        <f>VLOOKUP($A1003,'UES Measure List Oct 2026'!$A$3:$AR$2210,I$1,FALSE)</f>
        <v>487</v>
      </c>
      <c r="J1003">
        <f>VLOOKUP($A1003,'UES Measure List Oct 2026'!$A$3:$AR$2210,J$1,FALSE)</f>
        <v>440</v>
      </c>
      <c r="K1003">
        <f>VLOOKUP($A1003,'UES Measure List Oct 2026'!$A$3:$AR$2210,K$1,FALSE)</f>
        <v>20</v>
      </c>
      <c r="L1003" t="s">
        <v>5001</v>
      </c>
      <c r="M1003">
        <f>INDEX('Results 2016$'!$B$3:$AT$352,MATCH(L1003,'Results 2016$'!$A$3:$A$352,0),MATCH(K1003,'Results 2016$'!$B$2:$AT$2,0))</f>
        <v>0.83810632178893563</v>
      </c>
    </row>
    <row r="1004" spans="1:13" x14ac:dyDescent="0.25">
      <c r="A1004" s="13" t="s">
        <v>3088</v>
      </c>
      <c r="B1004" t="str">
        <f>VLOOKUP($A1004,'UES Measure List Oct 2026'!$A$3:$AR$2210,B$1,FALSE)</f>
        <v>Heating Zone 3</v>
      </c>
      <c r="C1004" t="str">
        <f>VLOOKUP($A1004,'UES Measure List Oct 2026'!$A$3:$AR$2210,C$1,FALSE)</f>
        <v>All Cooling Zones</v>
      </c>
      <c r="D1004" t="str">
        <f>VLOOKUP($A1004,'UES Measure List Oct 2026'!$A$3:$AR$2210,D$1,FALSE)</f>
        <v>Residential</v>
      </c>
      <c r="E1004" t="str">
        <f>VLOOKUP($A1004,'UES Measure List Oct 2026'!$A$3:$AR$2210,E$1,FALSE)</f>
        <v>HVAC</v>
      </c>
      <c r="F1004" t="str">
        <f>VLOOKUP($A1004,'UES Measure List Oct 2026'!$A$3:$AR$2210,F$1,FALSE)</f>
        <v>HVAC System</v>
      </c>
      <c r="G1004" t="str">
        <f>VLOOKUP($A1004,'UES Measure List Oct 2026'!$A$3:$AR$2210,G$1,FALSE)</f>
        <v>Duct Sealing-Prescriptive</v>
      </c>
      <c r="H1004">
        <f>VLOOKUP($A1004,'UES Measure List Oct 2026'!$A$3:$AR$2210,H$1,FALSE)</f>
        <v>888.03</v>
      </c>
      <c r="I1004">
        <f>VLOOKUP($A1004,'UES Measure List Oct 2026'!$A$3:$AR$2210,I$1,FALSE)</f>
        <v>992</v>
      </c>
      <c r="J1004">
        <f>VLOOKUP($A1004,'UES Measure List Oct 2026'!$A$3:$AR$2210,J$1,FALSE)</f>
        <v>549</v>
      </c>
      <c r="K1004">
        <f>VLOOKUP($A1004,'UES Measure List Oct 2026'!$A$3:$AR$2210,K$1,FALSE)</f>
        <v>18</v>
      </c>
      <c r="L1004" t="s">
        <v>5002</v>
      </c>
      <c r="M1004">
        <f>INDEX('Results 2016$'!$B$3:$AT$352,MATCH(L1004,'Results 2016$'!$A$3:$A$352,0),MATCH(K1004,'Results 2016$'!$B$2:$AT$2,0))</f>
        <v>0.83126979629000475</v>
      </c>
    </row>
    <row r="1005" spans="1:13" x14ac:dyDescent="0.25">
      <c r="A1005" s="13" t="s">
        <v>3089</v>
      </c>
      <c r="B1005" t="str">
        <f>VLOOKUP($A1005,'UES Measure List Oct 2026'!$A$3:$AR$2210,B$1,FALSE)</f>
        <v>Heating Zone 3</v>
      </c>
      <c r="C1005" t="str">
        <f>VLOOKUP($A1005,'UES Measure List Oct 2026'!$A$3:$AR$2210,C$1,FALSE)</f>
        <v>All Cooling Zones</v>
      </c>
      <c r="D1005" t="str">
        <f>VLOOKUP($A1005,'UES Measure List Oct 2026'!$A$3:$AR$2210,D$1,FALSE)</f>
        <v>Residential</v>
      </c>
      <c r="E1005" t="str">
        <f>VLOOKUP($A1005,'UES Measure List Oct 2026'!$A$3:$AR$2210,E$1,FALSE)</f>
        <v>HVAC</v>
      </c>
      <c r="F1005" t="str">
        <f>VLOOKUP($A1005,'UES Measure List Oct 2026'!$A$3:$AR$2210,F$1,FALSE)</f>
        <v>HVAC System</v>
      </c>
      <c r="G1005" t="str">
        <f>VLOOKUP($A1005,'UES Measure List Oct 2026'!$A$3:$AR$2210,G$1,FALSE)</f>
        <v>Duct Sealing-Prescriptive</v>
      </c>
      <c r="H1005">
        <f>VLOOKUP($A1005,'UES Measure List Oct 2026'!$A$3:$AR$2210,H$1,FALSE)</f>
        <v>436</v>
      </c>
      <c r="I1005">
        <f>VLOOKUP($A1005,'UES Measure List Oct 2026'!$A$3:$AR$2210,I$1,FALSE)</f>
        <v>487</v>
      </c>
      <c r="J1005">
        <f>VLOOKUP($A1005,'UES Measure List Oct 2026'!$A$3:$AR$2210,J$1,FALSE)</f>
        <v>440</v>
      </c>
      <c r="K1005">
        <f>VLOOKUP($A1005,'UES Measure List Oct 2026'!$A$3:$AR$2210,K$1,FALSE)</f>
        <v>20</v>
      </c>
      <c r="L1005" t="s">
        <v>5003</v>
      </c>
      <c r="M1005">
        <f>INDEX('Results 2016$'!$B$3:$AT$352,MATCH(L1005,'Results 2016$'!$A$3:$A$352,0),MATCH(K1005,'Results 2016$'!$B$2:$AT$2,0))</f>
        <v>0.87009661835896768</v>
      </c>
    </row>
    <row r="1006" spans="1:13" x14ac:dyDescent="0.25">
      <c r="A1006" s="13" t="s">
        <v>3090</v>
      </c>
      <c r="B1006" t="str">
        <f>VLOOKUP($A1006,'UES Measure List Oct 2026'!$A$3:$AR$2210,B$1,FALSE)</f>
        <v>Heating Zone 1</v>
      </c>
      <c r="C1006" t="str">
        <f>VLOOKUP($A1006,'UES Measure List Oct 2026'!$A$3:$AR$2210,C$1,FALSE)</f>
        <v>All Cooling Zones</v>
      </c>
      <c r="D1006" t="str">
        <f>VLOOKUP($A1006,'UES Measure List Oct 2026'!$A$3:$AR$2210,D$1,FALSE)</f>
        <v>Residential</v>
      </c>
      <c r="E1006" t="str">
        <f>VLOOKUP($A1006,'UES Measure List Oct 2026'!$A$3:$AR$2210,E$1,FALSE)</f>
        <v>HVAC</v>
      </c>
      <c r="F1006" t="str">
        <f>VLOOKUP($A1006,'UES Measure List Oct 2026'!$A$3:$AR$2210,F$1,FALSE)</f>
        <v>HVAC System</v>
      </c>
      <c r="G1006" t="str">
        <f>VLOOKUP($A1006,'UES Measure List Oct 2026'!$A$3:$AR$2210,G$1,FALSE)</f>
        <v>Variable-Speed Heat Pumps</v>
      </c>
      <c r="H1006">
        <f>VLOOKUP($A1006,'UES Measure List Oct 2026'!$A$3:$AR$2210,H$1,FALSE)</f>
        <v>603.75</v>
      </c>
      <c r="I1006">
        <f>VLOOKUP($A1006,'UES Measure List Oct 2026'!$A$3:$AR$2210,I$1,FALSE)</f>
        <v>672.51873272154387</v>
      </c>
      <c r="J1006">
        <f>VLOOKUP($A1006,'UES Measure List Oct 2026'!$A$3:$AR$2210,J$1,FALSE)</f>
        <v>3789.2858196885118</v>
      </c>
      <c r="K1006">
        <f>VLOOKUP($A1006,'UES Measure List Oct 2026'!$A$3:$AR$2210,K$1,FALSE)</f>
        <v>18</v>
      </c>
      <c r="L1006" t="s">
        <v>47</v>
      </c>
      <c r="M1006">
        <f>INDEX('Results 2016$'!$B$3:$AT$352,MATCH(L1006,'Results 2016$'!$A$3:$A$352,0),MATCH(K1006,'Results 2016$'!$B$2:$AT$2,0))</f>
        <v>0.85846636966398993</v>
      </c>
    </row>
    <row r="1007" spans="1:13" x14ac:dyDescent="0.25">
      <c r="A1007" s="13" t="s">
        <v>3092</v>
      </c>
      <c r="B1007" t="str">
        <f>VLOOKUP($A1007,'UES Measure List Oct 2026'!$A$3:$AR$2210,B$1,FALSE)</f>
        <v>Heating Zone 1</v>
      </c>
      <c r="C1007" t="str">
        <f>VLOOKUP($A1007,'UES Measure List Oct 2026'!$A$3:$AR$2210,C$1,FALSE)</f>
        <v>All Cooling Zones</v>
      </c>
      <c r="D1007" t="str">
        <f>VLOOKUP($A1007,'UES Measure List Oct 2026'!$A$3:$AR$2210,D$1,FALSE)</f>
        <v>Residential</v>
      </c>
      <c r="E1007" t="str">
        <f>VLOOKUP($A1007,'UES Measure List Oct 2026'!$A$3:$AR$2210,E$1,FALSE)</f>
        <v>HVAC</v>
      </c>
      <c r="F1007" t="str">
        <f>VLOOKUP($A1007,'UES Measure List Oct 2026'!$A$3:$AR$2210,F$1,FALSE)</f>
        <v>HVAC System</v>
      </c>
      <c r="G1007" t="str">
        <f>VLOOKUP($A1007,'UES Measure List Oct 2026'!$A$3:$AR$2210,G$1,FALSE)</f>
        <v>Variable-Speed Heat Pumps</v>
      </c>
      <c r="H1007">
        <f>VLOOKUP($A1007,'UES Measure List Oct 2026'!$A$3:$AR$2210,H$1,FALSE)</f>
        <v>489.57</v>
      </c>
      <c r="I1007">
        <f>VLOOKUP($A1007,'UES Measure List Oct 2026'!$A$3:$AR$2210,I$1,FALSE)</f>
        <v>545.33702369560012</v>
      </c>
      <c r="J1007">
        <f>VLOOKUP($A1007,'UES Measure List Oct 2026'!$A$3:$AR$2210,J$1,FALSE)</f>
        <v>5360.2083280761781</v>
      </c>
      <c r="K1007">
        <f>VLOOKUP($A1007,'UES Measure List Oct 2026'!$A$3:$AR$2210,K$1,FALSE)</f>
        <v>18</v>
      </c>
      <c r="L1007" t="s">
        <v>47</v>
      </c>
      <c r="M1007">
        <f>INDEX('Results 2016$'!$B$3:$AT$352,MATCH(L1007,'Results 2016$'!$A$3:$A$352,0),MATCH(K1007,'Results 2016$'!$B$2:$AT$2,0))</f>
        <v>0.85846636966398993</v>
      </c>
    </row>
    <row r="1008" spans="1:13" x14ac:dyDescent="0.25">
      <c r="A1008" s="13" t="s">
        <v>3094</v>
      </c>
      <c r="B1008" t="str">
        <f>VLOOKUP($A1008,'UES Measure List Oct 2026'!$A$3:$AR$2210,B$1,FALSE)</f>
        <v>Heating Zone 1</v>
      </c>
      <c r="C1008" t="str">
        <f>VLOOKUP($A1008,'UES Measure List Oct 2026'!$A$3:$AR$2210,C$1,FALSE)</f>
        <v>All Cooling Zones</v>
      </c>
      <c r="D1008" t="str">
        <f>VLOOKUP($A1008,'UES Measure List Oct 2026'!$A$3:$AR$2210,D$1,FALSE)</f>
        <v>Residential</v>
      </c>
      <c r="E1008" t="str">
        <f>VLOOKUP($A1008,'UES Measure List Oct 2026'!$A$3:$AR$2210,E$1,FALSE)</f>
        <v>HVAC</v>
      </c>
      <c r="F1008" t="str">
        <f>VLOOKUP($A1008,'UES Measure List Oct 2026'!$A$3:$AR$2210,F$1,FALSE)</f>
        <v>HVAC System</v>
      </c>
      <c r="G1008" t="str">
        <f>VLOOKUP($A1008,'UES Measure List Oct 2026'!$A$3:$AR$2210,G$1,FALSE)</f>
        <v>Variable-Speed Heat Pumps</v>
      </c>
      <c r="H1008">
        <f>VLOOKUP($A1008,'UES Measure List Oct 2026'!$A$3:$AR$2210,H$1,FALSE)</f>
        <v>3253.0142226003145</v>
      </c>
      <c r="I1008">
        <f>VLOOKUP($A1008,'UES Measure List Oct 2026'!$A$3:$AR$2210,I$1,FALSE)</f>
        <v>3621.7849619067729</v>
      </c>
      <c r="J1008">
        <f>VLOOKUP($A1008,'UES Measure List Oct 2026'!$A$3:$AR$2210,J$1,FALSE)</f>
        <v>7624.8664971359904</v>
      </c>
      <c r="K1008">
        <f>VLOOKUP($A1008,'UES Measure List Oct 2026'!$A$3:$AR$2210,K$1,FALSE)</f>
        <v>18</v>
      </c>
      <c r="L1008" t="s">
        <v>47</v>
      </c>
      <c r="M1008">
        <f>INDEX('Results 2016$'!$B$3:$AT$352,MATCH(L1008,'Results 2016$'!$A$3:$A$352,0),MATCH(K1008,'Results 2016$'!$B$2:$AT$2,0))</f>
        <v>0.85846636966398993</v>
      </c>
    </row>
    <row r="1009" spans="1:13" x14ac:dyDescent="0.25">
      <c r="A1009" s="13" t="s">
        <v>3096</v>
      </c>
      <c r="B1009" t="str">
        <f>VLOOKUP($A1009,'UES Measure List Oct 2026'!$A$3:$AR$2210,B$1,FALSE)</f>
        <v>Heating Zone 1</v>
      </c>
      <c r="C1009" t="str">
        <f>VLOOKUP($A1009,'UES Measure List Oct 2026'!$A$3:$AR$2210,C$1,FALSE)</f>
        <v>All Cooling Zones</v>
      </c>
      <c r="D1009" t="str">
        <f>VLOOKUP($A1009,'UES Measure List Oct 2026'!$A$3:$AR$2210,D$1,FALSE)</f>
        <v>Residential</v>
      </c>
      <c r="E1009" t="str">
        <f>VLOOKUP($A1009,'UES Measure List Oct 2026'!$A$3:$AR$2210,E$1,FALSE)</f>
        <v>HVAC</v>
      </c>
      <c r="F1009" t="str">
        <f>VLOOKUP($A1009,'UES Measure List Oct 2026'!$A$3:$AR$2210,F$1,FALSE)</f>
        <v>HVAC System</v>
      </c>
      <c r="G1009" t="str">
        <f>VLOOKUP($A1009,'UES Measure List Oct 2026'!$A$3:$AR$2210,G$1,FALSE)</f>
        <v>Variable-Speed Heat Pumps</v>
      </c>
      <c r="H1009">
        <f>VLOOKUP($A1009,'UES Measure List Oct 2026'!$A$3:$AR$2210,H$1,FALSE)</f>
        <v>3192.1028966125323</v>
      </c>
      <c r="I1009">
        <f>VLOOKUP($A1009,'UES Measure List Oct 2026'!$A$3:$AR$2210,I$1,FALSE)</f>
        <v>3553.9685586031296</v>
      </c>
      <c r="J1009">
        <f>VLOOKUP($A1009,'UES Measure List Oct 2026'!$A$3:$AR$2210,J$1,FALSE)</f>
        <v>10785.903952153454</v>
      </c>
      <c r="K1009">
        <f>VLOOKUP($A1009,'UES Measure List Oct 2026'!$A$3:$AR$2210,K$1,FALSE)</f>
        <v>18</v>
      </c>
      <c r="L1009" t="s">
        <v>47</v>
      </c>
      <c r="M1009">
        <f>INDEX('Results 2016$'!$B$3:$AT$352,MATCH(L1009,'Results 2016$'!$A$3:$A$352,0),MATCH(K1009,'Results 2016$'!$B$2:$AT$2,0))</f>
        <v>0.85846636966398993</v>
      </c>
    </row>
    <row r="1010" spans="1:13" x14ac:dyDescent="0.25">
      <c r="A1010" s="13" t="s">
        <v>3098</v>
      </c>
      <c r="B1010" t="str">
        <f>VLOOKUP($A1010,'UES Measure List Oct 2026'!$A$3:$AR$2210,B$1,FALSE)</f>
        <v>Heating Zone 1</v>
      </c>
      <c r="C1010" t="str">
        <f>VLOOKUP($A1010,'UES Measure List Oct 2026'!$A$3:$AR$2210,C$1,FALSE)</f>
        <v>All Cooling Zones</v>
      </c>
      <c r="D1010" t="str">
        <f>VLOOKUP($A1010,'UES Measure List Oct 2026'!$A$3:$AR$2210,D$1,FALSE)</f>
        <v>Residential</v>
      </c>
      <c r="E1010" t="str">
        <f>VLOOKUP($A1010,'UES Measure List Oct 2026'!$A$3:$AR$2210,E$1,FALSE)</f>
        <v>HVAC</v>
      </c>
      <c r="F1010" t="str">
        <f>VLOOKUP($A1010,'UES Measure List Oct 2026'!$A$3:$AR$2210,F$1,FALSE)</f>
        <v>HVAC System</v>
      </c>
      <c r="G1010" t="str">
        <f>VLOOKUP($A1010,'UES Measure List Oct 2026'!$A$3:$AR$2210,G$1,FALSE)</f>
        <v>Variable-Speed Heat Pumps</v>
      </c>
      <c r="H1010">
        <f>VLOOKUP($A1010,'UES Measure List Oct 2026'!$A$3:$AR$2210,H$1,FALSE)</f>
        <v>3048.5188193310341</v>
      </c>
      <c r="I1010">
        <f>VLOOKUP($A1010,'UES Measure List Oct 2026'!$A$3:$AR$2210,I$1,FALSE)</f>
        <v>3394.5218393545269</v>
      </c>
      <c r="J1010">
        <f>VLOOKUP($A1010,'UES Measure List Oct 2026'!$A$3:$AR$2210,J$1,FALSE)</f>
        <v>5597.8454515289231</v>
      </c>
      <c r="K1010">
        <f>VLOOKUP($A1010,'UES Measure List Oct 2026'!$A$3:$AR$2210,K$1,FALSE)</f>
        <v>18</v>
      </c>
      <c r="L1010" t="s">
        <v>47</v>
      </c>
      <c r="M1010">
        <f>INDEX('Results 2016$'!$B$3:$AT$352,MATCH(L1010,'Results 2016$'!$A$3:$A$352,0),MATCH(K1010,'Results 2016$'!$B$2:$AT$2,0))</f>
        <v>0.85846636966398993</v>
      </c>
    </row>
    <row r="1011" spans="1:13" x14ac:dyDescent="0.25">
      <c r="A1011" s="13" t="s">
        <v>3100</v>
      </c>
      <c r="B1011" t="str">
        <f>VLOOKUP($A1011,'UES Measure List Oct 2026'!$A$3:$AR$2210,B$1,FALSE)</f>
        <v>Heating Zone 1</v>
      </c>
      <c r="C1011" t="str">
        <f>VLOOKUP($A1011,'UES Measure List Oct 2026'!$A$3:$AR$2210,C$1,FALSE)</f>
        <v>All Cooling Zones</v>
      </c>
      <c r="D1011" t="str">
        <f>VLOOKUP($A1011,'UES Measure List Oct 2026'!$A$3:$AR$2210,D$1,FALSE)</f>
        <v>Residential</v>
      </c>
      <c r="E1011" t="str">
        <f>VLOOKUP($A1011,'UES Measure List Oct 2026'!$A$3:$AR$2210,E$1,FALSE)</f>
        <v>HVAC</v>
      </c>
      <c r="F1011" t="str">
        <f>VLOOKUP($A1011,'UES Measure List Oct 2026'!$A$3:$AR$2210,F$1,FALSE)</f>
        <v>HVAC System</v>
      </c>
      <c r="G1011" t="str">
        <f>VLOOKUP($A1011,'UES Measure List Oct 2026'!$A$3:$AR$2210,G$1,FALSE)</f>
        <v>Variable-Speed Heat Pumps</v>
      </c>
      <c r="H1011">
        <f>VLOOKUP($A1011,'UES Measure List Oct 2026'!$A$3:$AR$2210,H$1,FALSE)</f>
        <v>2893.9185872106405</v>
      </c>
      <c r="I1011">
        <f>VLOOKUP($A1011,'UES Measure List Oct 2026'!$A$3:$AR$2210,I$1,FALSE)</f>
        <v>3222.3746769443187</v>
      </c>
      <c r="J1011">
        <f>VLOOKUP($A1011,'UES Measure List Oct 2026'!$A$3:$AR$2210,J$1,FALSE)</f>
        <v>8513.5416535171607</v>
      </c>
      <c r="K1011">
        <f>VLOOKUP($A1011,'UES Measure List Oct 2026'!$A$3:$AR$2210,K$1,FALSE)</f>
        <v>18</v>
      </c>
      <c r="L1011" t="s">
        <v>47</v>
      </c>
      <c r="M1011">
        <f>INDEX('Results 2016$'!$B$3:$AT$352,MATCH(L1011,'Results 2016$'!$A$3:$A$352,0),MATCH(K1011,'Results 2016$'!$B$2:$AT$2,0))</f>
        <v>0.85846636966398993</v>
      </c>
    </row>
    <row r="1012" spans="1:13" x14ac:dyDescent="0.25">
      <c r="A1012" s="13" t="s">
        <v>3102</v>
      </c>
      <c r="B1012" t="str">
        <f>VLOOKUP($A1012,'UES Measure List Oct 2026'!$A$3:$AR$2210,B$1,FALSE)</f>
        <v>Heating Zone 2</v>
      </c>
      <c r="C1012" t="str">
        <f>VLOOKUP($A1012,'UES Measure List Oct 2026'!$A$3:$AR$2210,C$1,FALSE)</f>
        <v>All Cooling Zones</v>
      </c>
      <c r="D1012" t="str">
        <f>VLOOKUP($A1012,'UES Measure List Oct 2026'!$A$3:$AR$2210,D$1,FALSE)</f>
        <v>Residential</v>
      </c>
      <c r="E1012" t="str">
        <f>VLOOKUP($A1012,'UES Measure List Oct 2026'!$A$3:$AR$2210,E$1,FALSE)</f>
        <v>HVAC</v>
      </c>
      <c r="F1012" t="str">
        <f>VLOOKUP($A1012,'UES Measure List Oct 2026'!$A$3:$AR$2210,F$1,FALSE)</f>
        <v>HVAC System</v>
      </c>
      <c r="G1012" t="str">
        <f>VLOOKUP($A1012,'UES Measure List Oct 2026'!$A$3:$AR$2210,G$1,FALSE)</f>
        <v>Variable-Speed Heat Pumps</v>
      </c>
      <c r="H1012">
        <f>VLOOKUP($A1012,'UES Measure List Oct 2026'!$A$3:$AR$2210,H$1,FALSE)</f>
        <v>607.62</v>
      </c>
      <c r="I1012">
        <f>VLOOKUP($A1012,'UES Measure List Oct 2026'!$A$3:$AR$2210,I$1,FALSE)</f>
        <v>676.83594210783622</v>
      </c>
      <c r="J1012">
        <f>VLOOKUP($A1012,'UES Measure List Oct 2026'!$A$3:$AR$2210,J$1,FALSE)</f>
        <v>3789.2858196885118</v>
      </c>
      <c r="K1012">
        <f>VLOOKUP($A1012,'UES Measure List Oct 2026'!$A$3:$AR$2210,K$1,FALSE)</f>
        <v>18</v>
      </c>
      <c r="L1012" t="s">
        <v>47</v>
      </c>
      <c r="M1012">
        <f>INDEX('Results 2016$'!$B$3:$AT$352,MATCH(L1012,'Results 2016$'!$A$3:$A$352,0),MATCH(K1012,'Results 2016$'!$B$2:$AT$2,0))</f>
        <v>0.85846636966398993</v>
      </c>
    </row>
    <row r="1013" spans="1:13" x14ac:dyDescent="0.25">
      <c r="A1013" s="13" t="s">
        <v>3103</v>
      </c>
      <c r="B1013" t="str">
        <f>VLOOKUP($A1013,'UES Measure List Oct 2026'!$A$3:$AR$2210,B$1,FALSE)</f>
        <v>Heating Zone 2</v>
      </c>
      <c r="C1013" t="str">
        <f>VLOOKUP($A1013,'UES Measure List Oct 2026'!$A$3:$AR$2210,C$1,FALSE)</f>
        <v>All Cooling Zones</v>
      </c>
      <c r="D1013" t="str">
        <f>VLOOKUP($A1013,'UES Measure List Oct 2026'!$A$3:$AR$2210,D$1,FALSE)</f>
        <v>Residential</v>
      </c>
      <c r="E1013" t="str">
        <f>VLOOKUP($A1013,'UES Measure List Oct 2026'!$A$3:$AR$2210,E$1,FALSE)</f>
        <v>HVAC</v>
      </c>
      <c r="F1013" t="str">
        <f>VLOOKUP($A1013,'UES Measure List Oct 2026'!$A$3:$AR$2210,F$1,FALSE)</f>
        <v>HVAC System</v>
      </c>
      <c r="G1013" t="str">
        <f>VLOOKUP($A1013,'UES Measure List Oct 2026'!$A$3:$AR$2210,G$1,FALSE)</f>
        <v>Variable-Speed Heat Pumps</v>
      </c>
      <c r="H1013">
        <f>VLOOKUP($A1013,'UES Measure List Oct 2026'!$A$3:$AR$2210,H$1,FALSE)</f>
        <v>499.9</v>
      </c>
      <c r="I1013">
        <f>VLOOKUP($A1013,'UES Measure List Oct 2026'!$A$3:$AR$2210,I$1,FALSE)</f>
        <v>556.83979049859624</v>
      </c>
      <c r="J1013">
        <f>VLOOKUP($A1013,'UES Measure List Oct 2026'!$A$3:$AR$2210,J$1,FALSE)</f>
        <v>5360.2083280761781</v>
      </c>
      <c r="K1013">
        <f>VLOOKUP($A1013,'UES Measure List Oct 2026'!$A$3:$AR$2210,K$1,FALSE)</f>
        <v>18</v>
      </c>
      <c r="L1013" t="s">
        <v>47</v>
      </c>
      <c r="M1013">
        <f>INDEX('Results 2016$'!$B$3:$AT$352,MATCH(L1013,'Results 2016$'!$A$3:$A$352,0),MATCH(K1013,'Results 2016$'!$B$2:$AT$2,0))</f>
        <v>0.85846636966398993</v>
      </c>
    </row>
    <row r="1014" spans="1:13" x14ac:dyDescent="0.25">
      <c r="A1014" s="13" t="s">
        <v>3104</v>
      </c>
      <c r="B1014" t="str">
        <f>VLOOKUP($A1014,'UES Measure List Oct 2026'!$A$3:$AR$2210,B$1,FALSE)</f>
        <v>Heating Zone 2</v>
      </c>
      <c r="C1014" t="str">
        <f>VLOOKUP($A1014,'UES Measure List Oct 2026'!$A$3:$AR$2210,C$1,FALSE)</f>
        <v>All Cooling Zones</v>
      </c>
      <c r="D1014" t="str">
        <f>VLOOKUP($A1014,'UES Measure List Oct 2026'!$A$3:$AR$2210,D$1,FALSE)</f>
        <v>Residential</v>
      </c>
      <c r="E1014" t="str">
        <f>VLOOKUP($A1014,'UES Measure List Oct 2026'!$A$3:$AR$2210,E$1,FALSE)</f>
        <v>HVAC</v>
      </c>
      <c r="F1014" t="str">
        <f>VLOOKUP($A1014,'UES Measure List Oct 2026'!$A$3:$AR$2210,F$1,FALSE)</f>
        <v>HVAC System</v>
      </c>
      <c r="G1014" t="str">
        <f>VLOOKUP($A1014,'UES Measure List Oct 2026'!$A$3:$AR$2210,G$1,FALSE)</f>
        <v>Variable-Speed Heat Pumps</v>
      </c>
      <c r="H1014">
        <f>VLOOKUP($A1014,'UES Measure List Oct 2026'!$A$3:$AR$2210,H$1,FALSE)</f>
        <v>3723.2844299771505</v>
      </c>
      <c r="I1014">
        <f>VLOOKUP($A1014,'UES Measure List Oct 2026'!$A$3:$AR$2210,I$1,FALSE)</f>
        <v>4145.3663078711097</v>
      </c>
      <c r="J1014">
        <f>VLOOKUP($A1014,'UES Measure List Oct 2026'!$A$3:$AR$2210,J$1,FALSE)</f>
        <v>7624.8664971359904</v>
      </c>
      <c r="K1014">
        <f>VLOOKUP($A1014,'UES Measure List Oct 2026'!$A$3:$AR$2210,K$1,FALSE)</f>
        <v>18</v>
      </c>
      <c r="L1014" t="s">
        <v>47</v>
      </c>
      <c r="M1014">
        <f>INDEX('Results 2016$'!$B$3:$AT$352,MATCH(L1014,'Results 2016$'!$A$3:$A$352,0),MATCH(K1014,'Results 2016$'!$B$2:$AT$2,0))</f>
        <v>0.85846636966398993</v>
      </c>
    </row>
    <row r="1015" spans="1:13" x14ac:dyDescent="0.25">
      <c r="A1015" s="13" t="s">
        <v>3105</v>
      </c>
      <c r="B1015" t="str">
        <f>VLOOKUP($A1015,'UES Measure List Oct 2026'!$A$3:$AR$2210,B$1,FALSE)</f>
        <v>Heating Zone 2</v>
      </c>
      <c r="C1015" t="str">
        <f>VLOOKUP($A1015,'UES Measure List Oct 2026'!$A$3:$AR$2210,C$1,FALSE)</f>
        <v>All Cooling Zones</v>
      </c>
      <c r="D1015" t="str">
        <f>VLOOKUP($A1015,'UES Measure List Oct 2026'!$A$3:$AR$2210,D$1,FALSE)</f>
        <v>Residential</v>
      </c>
      <c r="E1015" t="str">
        <f>VLOOKUP($A1015,'UES Measure List Oct 2026'!$A$3:$AR$2210,E$1,FALSE)</f>
        <v>HVAC</v>
      </c>
      <c r="F1015" t="str">
        <f>VLOOKUP($A1015,'UES Measure List Oct 2026'!$A$3:$AR$2210,F$1,FALSE)</f>
        <v>HVAC System</v>
      </c>
      <c r="G1015" t="str">
        <f>VLOOKUP($A1015,'UES Measure List Oct 2026'!$A$3:$AR$2210,G$1,FALSE)</f>
        <v>Variable-Speed Heat Pumps</v>
      </c>
      <c r="H1015">
        <f>VLOOKUP($A1015,'UES Measure List Oct 2026'!$A$3:$AR$2210,H$1,FALSE)</f>
        <v>2076.0466658865721</v>
      </c>
      <c r="I1015">
        <f>VLOOKUP($A1015,'UES Measure List Oct 2026'!$A$3:$AR$2210,I$1,FALSE)</f>
        <v>2311.393089672486</v>
      </c>
      <c r="J1015">
        <f>VLOOKUP($A1015,'UES Measure List Oct 2026'!$A$3:$AR$2210,J$1,FALSE)</f>
        <v>10785.903952153454</v>
      </c>
      <c r="K1015">
        <f>VLOOKUP($A1015,'UES Measure List Oct 2026'!$A$3:$AR$2210,K$1,FALSE)</f>
        <v>18</v>
      </c>
      <c r="L1015" t="s">
        <v>47</v>
      </c>
      <c r="M1015">
        <f>INDEX('Results 2016$'!$B$3:$AT$352,MATCH(L1015,'Results 2016$'!$A$3:$A$352,0),MATCH(K1015,'Results 2016$'!$B$2:$AT$2,0))</f>
        <v>0.85846636966398993</v>
      </c>
    </row>
    <row r="1016" spans="1:13" x14ac:dyDescent="0.25">
      <c r="A1016" s="13" t="s">
        <v>3106</v>
      </c>
      <c r="B1016" t="str">
        <f>VLOOKUP($A1016,'UES Measure List Oct 2026'!$A$3:$AR$2210,B$1,FALSE)</f>
        <v>Heating Zone 2</v>
      </c>
      <c r="C1016" t="str">
        <f>VLOOKUP($A1016,'UES Measure List Oct 2026'!$A$3:$AR$2210,C$1,FALSE)</f>
        <v>All Cooling Zones</v>
      </c>
      <c r="D1016" t="str">
        <f>VLOOKUP($A1016,'UES Measure List Oct 2026'!$A$3:$AR$2210,D$1,FALSE)</f>
        <v>Residential</v>
      </c>
      <c r="E1016" t="str">
        <f>VLOOKUP($A1016,'UES Measure List Oct 2026'!$A$3:$AR$2210,E$1,FALSE)</f>
        <v>HVAC</v>
      </c>
      <c r="F1016" t="str">
        <f>VLOOKUP($A1016,'UES Measure List Oct 2026'!$A$3:$AR$2210,F$1,FALSE)</f>
        <v>HVAC System</v>
      </c>
      <c r="G1016" t="str">
        <f>VLOOKUP($A1016,'UES Measure List Oct 2026'!$A$3:$AR$2210,G$1,FALSE)</f>
        <v>Variable-Speed Heat Pumps</v>
      </c>
      <c r="H1016">
        <f>VLOOKUP($A1016,'UES Measure List Oct 2026'!$A$3:$AR$2210,H$1,FALSE)</f>
        <v>3461.8584988393527</v>
      </c>
      <c r="I1016">
        <f>VLOOKUP($A1016,'UES Measure List Oct 2026'!$A$3:$AR$2210,I$1,FALSE)</f>
        <v>3854.7750483114855</v>
      </c>
      <c r="J1016">
        <f>VLOOKUP($A1016,'UES Measure List Oct 2026'!$A$3:$AR$2210,J$1,FALSE)</f>
        <v>5504.9901101828318</v>
      </c>
      <c r="K1016">
        <f>VLOOKUP($A1016,'UES Measure List Oct 2026'!$A$3:$AR$2210,K$1,FALSE)</f>
        <v>18</v>
      </c>
      <c r="L1016" t="s">
        <v>47</v>
      </c>
      <c r="M1016">
        <f>INDEX('Results 2016$'!$B$3:$AT$352,MATCH(L1016,'Results 2016$'!$A$3:$A$352,0),MATCH(K1016,'Results 2016$'!$B$2:$AT$2,0))</f>
        <v>0.85846636966398993</v>
      </c>
    </row>
    <row r="1017" spans="1:13" x14ac:dyDescent="0.25">
      <c r="A1017" s="13" t="s">
        <v>3107</v>
      </c>
      <c r="B1017" t="str">
        <f>VLOOKUP($A1017,'UES Measure List Oct 2026'!$A$3:$AR$2210,B$1,FALSE)</f>
        <v>Heating Zone 2</v>
      </c>
      <c r="C1017" t="str">
        <f>VLOOKUP($A1017,'UES Measure List Oct 2026'!$A$3:$AR$2210,C$1,FALSE)</f>
        <v>All Cooling Zones</v>
      </c>
      <c r="D1017" t="str">
        <f>VLOOKUP($A1017,'UES Measure List Oct 2026'!$A$3:$AR$2210,D$1,FALSE)</f>
        <v>Residential</v>
      </c>
      <c r="E1017" t="str">
        <f>VLOOKUP($A1017,'UES Measure List Oct 2026'!$A$3:$AR$2210,E$1,FALSE)</f>
        <v>HVAC</v>
      </c>
      <c r="F1017" t="str">
        <f>VLOOKUP($A1017,'UES Measure List Oct 2026'!$A$3:$AR$2210,F$1,FALSE)</f>
        <v>HVAC System</v>
      </c>
      <c r="G1017" t="str">
        <f>VLOOKUP($A1017,'UES Measure List Oct 2026'!$A$3:$AR$2210,G$1,FALSE)</f>
        <v>Variable-Speed Heat Pumps</v>
      </c>
      <c r="H1017">
        <f>VLOOKUP($A1017,'UES Measure List Oct 2026'!$A$3:$AR$2210,H$1,FALSE)</f>
        <v>1687.3383597570137</v>
      </c>
      <c r="I1017">
        <f>VLOOKUP($A1017,'UES Measure List Oct 2026'!$A$3:$AR$2210,I$1,FALSE)</f>
        <v>1878.8491237960322</v>
      </c>
      <c r="J1017">
        <f>VLOOKUP($A1017,'UES Measure List Oct 2026'!$A$3:$AR$2210,J$1,FALSE)</f>
        <v>8346.1592924409524</v>
      </c>
      <c r="K1017">
        <f>VLOOKUP($A1017,'UES Measure List Oct 2026'!$A$3:$AR$2210,K$1,FALSE)</f>
        <v>18</v>
      </c>
      <c r="L1017" t="s">
        <v>47</v>
      </c>
      <c r="M1017">
        <f>INDEX('Results 2016$'!$B$3:$AT$352,MATCH(L1017,'Results 2016$'!$A$3:$A$352,0),MATCH(K1017,'Results 2016$'!$B$2:$AT$2,0))</f>
        <v>0.85846636966398993</v>
      </c>
    </row>
    <row r="1018" spans="1:13" x14ac:dyDescent="0.25">
      <c r="A1018" s="13" t="s">
        <v>3108</v>
      </c>
      <c r="B1018" t="str">
        <f>VLOOKUP($A1018,'UES Measure List Oct 2026'!$A$3:$AR$2210,B$1,FALSE)</f>
        <v>Heating Zone 3</v>
      </c>
      <c r="C1018" t="str">
        <f>VLOOKUP($A1018,'UES Measure List Oct 2026'!$A$3:$AR$2210,C$1,FALSE)</f>
        <v>All Cooling Zones</v>
      </c>
      <c r="D1018" t="str">
        <f>VLOOKUP($A1018,'UES Measure List Oct 2026'!$A$3:$AR$2210,D$1,FALSE)</f>
        <v>Residential</v>
      </c>
      <c r="E1018" t="str">
        <f>VLOOKUP($A1018,'UES Measure List Oct 2026'!$A$3:$AR$2210,E$1,FALSE)</f>
        <v>HVAC</v>
      </c>
      <c r="F1018" t="str">
        <f>VLOOKUP($A1018,'UES Measure List Oct 2026'!$A$3:$AR$2210,F$1,FALSE)</f>
        <v>HVAC System</v>
      </c>
      <c r="G1018" t="str">
        <f>VLOOKUP($A1018,'UES Measure List Oct 2026'!$A$3:$AR$2210,G$1,FALSE)</f>
        <v>Variable-Speed Heat Pumps</v>
      </c>
      <c r="H1018">
        <f>VLOOKUP($A1018,'UES Measure List Oct 2026'!$A$3:$AR$2210,H$1,FALSE)</f>
        <v>607.62</v>
      </c>
      <c r="I1018">
        <f>VLOOKUP($A1018,'UES Measure List Oct 2026'!$A$3:$AR$2210,I$1,FALSE)</f>
        <v>676.83594210783622</v>
      </c>
      <c r="J1018">
        <f>VLOOKUP($A1018,'UES Measure List Oct 2026'!$A$3:$AR$2210,J$1,FALSE)</f>
        <v>3789.2858196885118</v>
      </c>
      <c r="K1018">
        <f>VLOOKUP($A1018,'UES Measure List Oct 2026'!$A$3:$AR$2210,K$1,FALSE)</f>
        <v>18</v>
      </c>
      <c r="L1018" t="s">
        <v>47</v>
      </c>
      <c r="M1018">
        <f>INDEX('Results 2016$'!$B$3:$AT$352,MATCH(L1018,'Results 2016$'!$A$3:$A$352,0),MATCH(K1018,'Results 2016$'!$B$2:$AT$2,0))</f>
        <v>0.85846636966398993</v>
      </c>
    </row>
    <row r="1019" spans="1:13" x14ac:dyDescent="0.25">
      <c r="A1019" s="13" t="s">
        <v>3109</v>
      </c>
      <c r="B1019" t="str">
        <f>VLOOKUP($A1019,'UES Measure List Oct 2026'!$A$3:$AR$2210,B$1,FALSE)</f>
        <v>Heating Zone 3</v>
      </c>
      <c r="C1019" t="str">
        <f>VLOOKUP($A1019,'UES Measure List Oct 2026'!$A$3:$AR$2210,C$1,FALSE)</f>
        <v>All Cooling Zones</v>
      </c>
      <c r="D1019" t="str">
        <f>VLOOKUP($A1019,'UES Measure List Oct 2026'!$A$3:$AR$2210,D$1,FALSE)</f>
        <v>Residential</v>
      </c>
      <c r="E1019" t="str">
        <f>VLOOKUP($A1019,'UES Measure List Oct 2026'!$A$3:$AR$2210,E$1,FALSE)</f>
        <v>HVAC</v>
      </c>
      <c r="F1019" t="str">
        <f>VLOOKUP($A1019,'UES Measure List Oct 2026'!$A$3:$AR$2210,F$1,FALSE)</f>
        <v>HVAC System</v>
      </c>
      <c r="G1019" t="str">
        <f>VLOOKUP($A1019,'UES Measure List Oct 2026'!$A$3:$AR$2210,G$1,FALSE)</f>
        <v>Variable-Speed Heat Pumps</v>
      </c>
      <c r="H1019">
        <f>VLOOKUP($A1019,'UES Measure List Oct 2026'!$A$3:$AR$2210,H$1,FALSE)</f>
        <v>499.9</v>
      </c>
      <c r="I1019">
        <f>VLOOKUP($A1019,'UES Measure List Oct 2026'!$A$3:$AR$2210,I$1,FALSE)</f>
        <v>556.83979049859624</v>
      </c>
      <c r="J1019">
        <f>VLOOKUP($A1019,'UES Measure List Oct 2026'!$A$3:$AR$2210,J$1,FALSE)</f>
        <v>5360.2083280761781</v>
      </c>
      <c r="K1019">
        <f>VLOOKUP($A1019,'UES Measure List Oct 2026'!$A$3:$AR$2210,K$1,FALSE)</f>
        <v>18</v>
      </c>
      <c r="L1019" t="s">
        <v>47</v>
      </c>
      <c r="M1019">
        <f>INDEX('Results 2016$'!$B$3:$AT$352,MATCH(L1019,'Results 2016$'!$A$3:$A$352,0),MATCH(K1019,'Results 2016$'!$B$2:$AT$2,0))</f>
        <v>0.85846636966398993</v>
      </c>
    </row>
    <row r="1020" spans="1:13" x14ac:dyDescent="0.25">
      <c r="A1020" s="13" t="s">
        <v>3110</v>
      </c>
      <c r="B1020" t="str">
        <f>VLOOKUP($A1020,'UES Measure List Oct 2026'!$A$3:$AR$2210,B$1,FALSE)</f>
        <v>Heating Zone 3</v>
      </c>
      <c r="C1020" t="str">
        <f>VLOOKUP($A1020,'UES Measure List Oct 2026'!$A$3:$AR$2210,C$1,FALSE)</f>
        <v>All Cooling Zones</v>
      </c>
      <c r="D1020" t="str">
        <f>VLOOKUP($A1020,'UES Measure List Oct 2026'!$A$3:$AR$2210,D$1,FALSE)</f>
        <v>Residential</v>
      </c>
      <c r="E1020" t="str">
        <f>VLOOKUP($A1020,'UES Measure List Oct 2026'!$A$3:$AR$2210,E$1,FALSE)</f>
        <v>HVAC</v>
      </c>
      <c r="F1020" t="str">
        <f>VLOOKUP($A1020,'UES Measure List Oct 2026'!$A$3:$AR$2210,F$1,FALSE)</f>
        <v>HVAC System</v>
      </c>
      <c r="G1020" t="str">
        <f>VLOOKUP($A1020,'UES Measure List Oct 2026'!$A$3:$AR$2210,G$1,FALSE)</f>
        <v>Variable-Speed Heat Pumps</v>
      </c>
      <c r="H1020">
        <f>VLOOKUP($A1020,'UES Measure List Oct 2026'!$A$3:$AR$2210,H$1,FALSE)</f>
        <v>3723.2844299771505</v>
      </c>
      <c r="I1020">
        <f>VLOOKUP($A1020,'UES Measure List Oct 2026'!$A$3:$AR$2210,I$1,FALSE)</f>
        <v>4145.3663078711097</v>
      </c>
      <c r="J1020">
        <f>VLOOKUP($A1020,'UES Measure List Oct 2026'!$A$3:$AR$2210,J$1,FALSE)</f>
        <v>7624.8664971359904</v>
      </c>
      <c r="K1020">
        <f>VLOOKUP($A1020,'UES Measure List Oct 2026'!$A$3:$AR$2210,K$1,FALSE)</f>
        <v>18</v>
      </c>
      <c r="L1020" t="s">
        <v>47</v>
      </c>
      <c r="M1020">
        <f>INDEX('Results 2016$'!$B$3:$AT$352,MATCH(L1020,'Results 2016$'!$A$3:$A$352,0),MATCH(K1020,'Results 2016$'!$B$2:$AT$2,0))</f>
        <v>0.85846636966398993</v>
      </c>
    </row>
    <row r="1021" spans="1:13" x14ac:dyDescent="0.25">
      <c r="A1021" s="13" t="s">
        <v>3111</v>
      </c>
      <c r="B1021" t="str">
        <f>VLOOKUP($A1021,'UES Measure List Oct 2026'!$A$3:$AR$2210,B$1,FALSE)</f>
        <v>Heating Zone 3</v>
      </c>
      <c r="C1021" t="str">
        <f>VLOOKUP($A1021,'UES Measure List Oct 2026'!$A$3:$AR$2210,C$1,FALSE)</f>
        <v>All Cooling Zones</v>
      </c>
      <c r="D1021" t="str">
        <f>VLOOKUP($A1021,'UES Measure List Oct 2026'!$A$3:$AR$2210,D$1,FALSE)</f>
        <v>Residential</v>
      </c>
      <c r="E1021" t="str">
        <f>VLOOKUP($A1021,'UES Measure List Oct 2026'!$A$3:$AR$2210,E$1,FALSE)</f>
        <v>HVAC</v>
      </c>
      <c r="F1021" t="str">
        <f>VLOOKUP($A1021,'UES Measure List Oct 2026'!$A$3:$AR$2210,F$1,FALSE)</f>
        <v>HVAC System</v>
      </c>
      <c r="G1021" t="str">
        <f>VLOOKUP($A1021,'UES Measure List Oct 2026'!$A$3:$AR$2210,G$1,FALSE)</f>
        <v>Variable-Speed Heat Pumps</v>
      </c>
      <c r="H1021">
        <f>VLOOKUP($A1021,'UES Measure List Oct 2026'!$A$3:$AR$2210,H$1,FALSE)</f>
        <v>2076.0466658865721</v>
      </c>
      <c r="I1021">
        <f>VLOOKUP($A1021,'UES Measure List Oct 2026'!$A$3:$AR$2210,I$1,FALSE)</f>
        <v>2311.393089672486</v>
      </c>
      <c r="J1021">
        <f>VLOOKUP($A1021,'UES Measure List Oct 2026'!$A$3:$AR$2210,J$1,FALSE)</f>
        <v>10785.903952153454</v>
      </c>
      <c r="K1021">
        <f>VLOOKUP($A1021,'UES Measure List Oct 2026'!$A$3:$AR$2210,K$1,FALSE)</f>
        <v>18</v>
      </c>
      <c r="L1021" t="s">
        <v>47</v>
      </c>
      <c r="M1021">
        <f>INDEX('Results 2016$'!$B$3:$AT$352,MATCH(L1021,'Results 2016$'!$A$3:$A$352,0),MATCH(K1021,'Results 2016$'!$B$2:$AT$2,0))</f>
        <v>0.85846636966398993</v>
      </c>
    </row>
    <row r="1022" spans="1:13" x14ac:dyDescent="0.25">
      <c r="A1022" s="13" t="s">
        <v>3112</v>
      </c>
      <c r="B1022" t="str">
        <f>VLOOKUP($A1022,'UES Measure List Oct 2026'!$A$3:$AR$2210,B$1,FALSE)</f>
        <v>Heating Zone 3</v>
      </c>
      <c r="C1022" t="str">
        <f>VLOOKUP($A1022,'UES Measure List Oct 2026'!$A$3:$AR$2210,C$1,FALSE)</f>
        <v>All Cooling Zones</v>
      </c>
      <c r="D1022" t="str">
        <f>VLOOKUP($A1022,'UES Measure List Oct 2026'!$A$3:$AR$2210,D$1,FALSE)</f>
        <v>Residential</v>
      </c>
      <c r="E1022" t="str">
        <f>VLOOKUP($A1022,'UES Measure List Oct 2026'!$A$3:$AR$2210,E$1,FALSE)</f>
        <v>HVAC</v>
      </c>
      <c r="F1022" t="str">
        <f>VLOOKUP($A1022,'UES Measure List Oct 2026'!$A$3:$AR$2210,F$1,FALSE)</f>
        <v>HVAC System</v>
      </c>
      <c r="G1022" t="str">
        <f>VLOOKUP($A1022,'UES Measure List Oct 2026'!$A$3:$AR$2210,G$1,FALSE)</f>
        <v>Variable-Speed Heat Pumps</v>
      </c>
      <c r="H1022">
        <f>VLOOKUP($A1022,'UES Measure List Oct 2026'!$A$3:$AR$2210,H$1,FALSE)</f>
        <v>3461.8584988393527</v>
      </c>
      <c r="I1022">
        <f>VLOOKUP($A1022,'UES Measure List Oct 2026'!$A$3:$AR$2210,I$1,FALSE)</f>
        <v>3854.7750483114855</v>
      </c>
      <c r="J1022">
        <f>VLOOKUP($A1022,'UES Measure List Oct 2026'!$A$3:$AR$2210,J$1,FALSE)</f>
        <v>5504.9901101828318</v>
      </c>
      <c r="K1022">
        <f>VLOOKUP($A1022,'UES Measure List Oct 2026'!$A$3:$AR$2210,K$1,FALSE)</f>
        <v>18</v>
      </c>
      <c r="L1022" t="s">
        <v>47</v>
      </c>
      <c r="M1022">
        <f>INDEX('Results 2016$'!$B$3:$AT$352,MATCH(L1022,'Results 2016$'!$A$3:$A$352,0),MATCH(K1022,'Results 2016$'!$B$2:$AT$2,0))</f>
        <v>0.85846636966398993</v>
      </c>
    </row>
    <row r="1023" spans="1:13" x14ac:dyDescent="0.25">
      <c r="A1023" s="13" t="s">
        <v>3113</v>
      </c>
      <c r="B1023" t="str">
        <f>VLOOKUP($A1023,'UES Measure List Oct 2026'!$A$3:$AR$2210,B$1,FALSE)</f>
        <v>Heating Zone 3</v>
      </c>
      <c r="C1023" t="str">
        <f>VLOOKUP($A1023,'UES Measure List Oct 2026'!$A$3:$AR$2210,C$1,FALSE)</f>
        <v>All Cooling Zones</v>
      </c>
      <c r="D1023" t="str">
        <f>VLOOKUP($A1023,'UES Measure List Oct 2026'!$A$3:$AR$2210,D$1,FALSE)</f>
        <v>Residential</v>
      </c>
      <c r="E1023" t="str">
        <f>VLOOKUP($A1023,'UES Measure List Oct 2026'!$A$3:$AR$2210,E$1,FALSE)</f>
        <v>HVAC</v>
      </c>
      <c r="F1023" t="str">
        <f>VLOOKUP($A1023,'UES Measure List Oct 2026'!$A$3:$AR$2210,F$1,FALSE)</f>
        <v>HVAC System</v>
      </c>
      <c r="G1023" t="str">
        <f>VLOOKUP($A1023,'UES Measure List Oct 2026'!$A$3:$AR$2210,G$1,FALSE)</f>
        <v>Variable-Speed Heat Pumps</v>
      </c>
      <c r="H1023">
        <f>VLOOKUP($A1023,'UES Measure List Oct 2026'!$A$3:$AR$2210,H$1,FALSE)</f>
        <v>1687.3383597570137</v>
      </c>
      <c r="I1023">
        <f>VLOOKUP($A1023,'UES Measure List Oct 2026'!$A$3:$AR$2210,I$1,FALSE)</f>
        <v>1878.8491237960322</v>
      </c>
      <c r="J1023">
        <f>VLOOKUP($A1023,'UES Measure List Oct 2026'!$A$3:$AR$2210,J$1,FALSE)</f>
        <v>8346.1592924409524</v>
      </c>
      <c r="K1023">
        <f>VLOOKUP($A1023,'UES Measure List Oct 2026'!$A$3:$AR$2210,K$1,FALSE)</f>
        <v>18</v>
      </c>
      <c r="L1023" t="s">
        <v>47</v>
      </c>
      <c r="M1023">
        <f>INDEX('Results 2016$'!$B$3:$AT$352,MATCH(L1023,'Results 2016$'!$A$3:$A$352,0),MATCH(K1023,'Results 2016$'!$B$2:$AT$2,0))</f>
        <v>0.85846636966398993</v>
      </c>
    </row>
    <row r="1024" spans="1:13" x14ac:dyDescent="0.25">
      <c r="A1024" s="13" t="s">
        <v>3114</v>
      </c>
      <c r="B1024" t="str">
        <f>VLOOKUP($A1024,'UES Measure List Oct 2026'!$A$3:$AR$2210,B$1,FALSE)</f>
        <v>Heating Zone 1</v>
      </c>
      <c r="C1024" t="str">
        <f>VLOOKUP($A1024,'UES Measure List Oct 2026'!$A$3:$AR$2210,C$1,FALSE)</f>
        <v>All Cooling Zones</v>
      </c>
      <c r="D1024" t="str">
        <f>VLOOKUP($A1024,'UES Measure List Oct 2026'!$A$3:$AR$2210,D$1,FALSE)</f>
        <v>Residential</v>
      </c>
      <c r="E1024" t="str">
        <f>VLOOKUP($A1024,'UES Measure List Oct 2026'!$A$3:$AR$2210,E$1,FALSE)</f>
        <v>HVAC</v>
      </c>
      <c r="F1024" t="str">
        <f>VLOOKUP($A1024,'UES Measure List Oct 2026'!$A$3:$AR$2210,F$1,FALSE)</f>
        <v>HVAC System</v>
      </c>
      <c r="G1024" t="str">
        <f>VLOOKUP($A1024,'UES Measure List Oct 2026'!$A$3:$AR$2210,G$1,FALSE)</f>
        <v>Air-Source Heat Pumps</v>
      </c>
      <c r="H1024">
        <f>VLOOKUP($A1024,'UES Measure List Oct 2026'!$A$3:$AR$2210,H$1,FALSE)</f>
        <v>3192.1028966125323</v>
      </c>
      <c r="I1024">
        <f>VLOOKUP($A1024,'UES Measure List Oct 2026'!$A$3:$AR$2210,I$1,FALSE)</f>
        <v>3553.9685586031296</v>
      </c>
      <c r="J1024">
        <f>VLOOKUP($A1024,'UES Measure List Oct 2026'!$A$3:$AR$2210,J$1,FALSE)</f>
        <v>10785.903952153454</v>
      </c>
      <c r="K1024">
        <f>VLOOKUP($A1024,'UES Measure List Oct 2026'!$A$3:$AR$2210,K$1,FALSE)</f>
        <v>18</v>
      </c>
      <c r="L1024" t="s">
        <v>47</v>
      </c>
      <c r="M1024">
        <f>INDEX('Results 2016$'!$B$3:$AT$352,MATCH(L1024,'Results 2016$'!$A$3:$A$352,0),MATCH(K1024,'Results 2016$'!$B$2:$AT$2,0))</f>
        <v>0.85846636966398993</v>
      </c>
    </row>
    <row r="1025" spans="1:13" x14ac:dyDescent="0.25">
      <c r="A1025" s="13" t="s">
        <v>3116</v>
      </c>
      <c r="B1025" t="str">
        <f>VLOOKUP($A1025,'UES Measure List Oct 2026'!$A$3:$AR$2210,B$1,FALSE)</f>
        <v>Heating Zone 2</v>
      </c>
      <c r="C1025" t="str">
        <f>VLOOKUP($A1025,'UES Measure List Oct 2026'!$A$3:$AR$2210,C$1,FALSE)</f>
        <v>All Cooling Zones</v>
      </c>
      <c r="D1025" t="str">
        <f>VLOOKUP($A1025,'UES Measure List Oct 2026'!$A$3:$AR$2210,D$1,FALSE)</f>
        <v>Residential</v>
      </c>
      <c r="E1025" t="str">
        <f>VLOOKUP($A1025,'UES Measure List Oct 2026'!$A$3:$AR$2210,E$1,FALSE)</f>
        <v>HVAC</v>
      </c>
      <c r="F1025" t="str">
        <f>VLOOKUP($A1025,'UES Measure List Oct 2026'!$A$3:$AR$2210,F$1,FALSE)</f>
        <v>HVAC System</v>
      </c>
      <c r="G1025" t="str">
        <f>VLOOKUP($A1025,'UES Measure List Oct 2026'!$A$3:$AR$2210,G$1,FALSE)</f>
        <v>Air-Source Heat Pumps</v>
      </c>
      <c r="H1025">
        <f>VLOOKUP($A1025,'UES Measure List Oct 2026'!$A$3:$AR$2210,H$1,FALSE)</f>
        <v>2076.0466658865721</v>
      </c>
      <c r="I1025">
        <f>VLOOKUP($A1025,'UES Measure List Oct 2026'!$A$3:$AR$2210,I$1,FALSE)</f>
        <v>2311.393089672486</v>
      </c>
      <c r="J1025">
        <f>VLOOKUP($A1025,'UES Measure List Oct 2026'!$A$3:$AR$2210,J$1,FALSE)</f>
        <v>10785.903952153454</v>
      </c>
      <c r="K1025">
        <f>VLOOKUP($A1025,'UES Measure List Oct 2026'!$A$3:$AR$2210,K$1,FALSE)</f>
        <v>18</v>
      </c>
      <c r="L1025" t="s">
        <v>47</v>
      </c>
      <c r="M1025">
        <f>INDEX('Results 2016$'!$B$3:$AT$352,MATCH(L1025,'Results 2016$'!$A$3:$A$352,0),MATCH(K1025,'Results 2016$'!$B$2:$AT$2,0))</f>
        <v>0.85846636966398993</v>
      </c>
    </row>
    <row r="1026" spans="1:13" x14ac:dyDescent="0.25">
      <c r="A1026" s="13" t="s">
        <v>3117</v>
      </c>
      <c r="B1026" t="str">
        <f>VLOOKUP($A1026,'UES Measure List Oct 2026'!$A$3:$AR$2210,B$1,FALSE)</f>
        <v>Heating Zone 3</v>
      </c>
      <c r="C1026" t="str">
        <f>VLOOKUP($A1026,'UES Measure List Oct 2026'!$A$3:$AR$2210,C$1,FALSE)</f>
        <v>All Cooling Zones</v>
      </c>
      <c r="D1026" t="str">
        <f>VLOOKUP($A1026,'UES Measure List Oct 2026'!$A$3:$AR$2210,D$1,FALSE)</f>
        <v>Residential</v>
      </c>
      <c r="E1026" t="str">
        <f>VLOOKUP($A1026,'UES Measure List Oct 2026'!$A$3:$AR$2210,E$1,FALSE)</f>
        <v>HVAC</v>
      </c>
      <c r="F1026" t="str">
        <f>VLOOKUP($A1026,'UES Measure List Oct 2026'!$A$3:$AR$2210,F$1,FALSE)</f>
        <v>HVAC System</v>
      </c>
      <c r="G1026" t="str">
        <f>VLOOKUP($A1026,'UES Measure List Oct 2026'!$A$3:$AR$2210,G$1,FALSE)</f>
        <v>Air-Source Heat Pumps</v>
      </c>
      <c r="H1026">
        <f>VLOOKUP($A1026,'UES Measure List Oct 2026'!$A$3:$AR$2210,H$1,FALSE)</f>
        <v>2076.0466658865721</v>
      </c>
      <c r="I1026">
        <f>VLOOKUP($A1026,'UES Measure List Oct 2026'!$A$3:$AR$2210,I$1,FALSE)</f>
        <v>2311.393089672486</v>
      </c>
      <c r="J1026">
        <f>VLOOKUP($A1026,'UES Measure List Oct 2026'!$A$3:$AR$2210,J$1,FALSE)</f>
        <v>10785.903952153454</v>
      </c>
      <c r="K1026">
        <f>VLOOKUP($A1026,'UES Measure List Oct 2026'!$A$3:$AR$2210,K$1,FALSE)</f>
        <v>18</v>
      </c>
      <c r="L1026" t="s">
        <v>47</v>
      </c>
      <c r="M1026">
        <f>INDEX('Results 2016$'!$B$3:$AT$352,MATCH(L1026,'Results 2016$'!$A$3:$A$352,0),MATCH(K1026,'Results 2016$'!$B$2:$AT$2,0))</f>
        <v>0.85846636966398993</v>
      </c>
    </row>
    <row r="1027" spans="1:13" x14ac:dyDescent="0.25">
      <c r="A1027" s="13" t="s">
        <v>3118</v>
      </c>
      <c r="B1027" t="str">
        <f>VLOOKUP($A1027,'UES Measure List Oct 2026'!$A$3:$AR$2210,B$1,FALSE)</f>
        <v>Heating Zone 1</v>
      </c>
      <c r="C1027" t="str">
        <f>VLOOKUP($A1027,'UES Measure List Oct 2026'!$A$3:$AR$2210,C$1,FALSE)</f>
        <v>All Cooling Zones</v>
      </c>
      <c r="D1027" t="str">
        <f>VLOOKUP($A1027,'UES Measure List Oct 2026'!$A$3:$AR$2210,D$1,FALSE)</f>
        <v>Residential</v>
      </c>
      <c r="E1027" t="str">
        <f>VLOOKUP($A1027,'UES Measure List Oct 2026'!$A$3:$AR$2210,E$1,FALSE)</f>
        <v>HVAC</v>
      </c>
      <c r="F1027" t="str">
        <f>VLOOKUP($A1027,'UES Measure List Oct 2026'!$A$3:$AR$2210,F$1,FALSE)</f>
        <v>HVAC System</v>
      </c>
      <c r="G1027" t="str">
        <f>VLOOKUP($A1027,'UES Measure List Oct 2026'!$A$3:$AR$2210,G$1,FALSE)</f>
        <v>Air-Source Heat Pumps</v>
      </c>
      <c r="H1027">
        <f>VLOOKUP($A1027,'UES Measure List Oct 2026'!$A$3:$AR$2210,H$1,FALSE)</f>
        <v>2893.9185872106405</v>
      </c>
      <c r="I1027">
        <f>VLOOKUP($A1027,'UES Measure List Oct 2026'!$A$3:$AR$2210,I$1,FALSE)</f>
        <v>3222.3746769443187</v>
      </c>
      <c r="J1027">
        <f>VLOOKUP($A1027,'UES Measure List Oct 2026'!$A$3:$AR$2210,J$1,FALSE)</f>
        <v>8513.5416535171607</v>
      </c>
      <c r="K1027">
        <f>VLOOKUP($A1027,'UES Measure List Oct 2026'!$A$3:$AR$2210,K$1,FALSE)</f>
        <v>18</v>
      </c>
      <c r="L1027" t="s">
        <v>47</v>
      </c>
      <c r="M1027">
        <f>INDEX('Results 2016$'!$B$3:$AT$352,MATCH(L1027,'Results 2016$'!$A$3:$A$352,0),MATCH(K1027,'Results 2016$'!$B$2:$AT$2,0))</f>
        <v>0.85846636966398993</v>
      </c>
    </row>
    <row r="1028" spans="1:13" x14ac:dyDescent="0.25">
      <c r="A1028" s="13" t="s">
        <v>3120</v>
      </c>
      <c r="B1028" t="str">
        <f>VLOOKUP($A1028,'UES Measure List Oct 2026'!$A$3:$AR$2210,B$1,FALSE)</f>
        <v>Heating Zone 2</v>
      </c>
      <c r="C1028" t="str">
        <f>VLOOKUP($A1028,'UES Measure List Oct 2026'!$A$3:$AR$2210,C$1,FALSE)</f>
        <v>All Cooling Zones</v>
      </c>
      <c r="D1028" t="str">
        <f>VLOOKUP($A1028,'UES Measure List Oct 2026'!$A$3:$AR$2210,D$1,FALSE)</f>
        <v>Residential</v>
      </c>
      <c r="E1028" t="str">
        <f>VLOOKUP($A1028,'UES Measure List Oct 2026'!$A$3:$AR$2210,E$1,FALSE)</f>
        <v>HVAC</v>
      </c>
      <c r="F1028" t="str">
        <f>VLOOKUP($A1028,'UES Measure List Oct 2026'!$A$3:$AR$2210,F$1,FALSE)</f>
        <v>HVAC System</v>
      </c>
      <c r="G1028" t="str">
        <f>VLOOKUP($A1028,'UES Measure List Oct 2026'!$A$3:$AR$2210,G$1,FALSE)</f>
        <v>Air-Source Heat Pumps</v>
      </c>
      <c r="H1028">
        <f>VLOOKUP($A1028,'UES Measure List Oct 2026'!$A$3:$AR$2210,H$1,FALSE)</f>
        <v>1687.3383597570137</v>
      </c>
      <c r="I1028">
        <f>VLOOKUP($A1028,'UES Measure List Oct 2026'!$A$3:$AR$2210,I$1,FALSE)</f>
        <v>1878.8491237960322</v>
      </c>
      <c r="J1028">
        <f>VLOOKUP($A1028,'UES Measure List Oct 2026'!$A$3:$AR$2210,J$1,FALSE)</f>
        <v>8346.1592924409524</v>
      </c>
      <c r="K1028">
        <f>VLOOKUP($A1028,'UES Measure List Oct 2026'!$A$3:$AR$2210,K$1,FALSE)</f>
        <v>18</v>
      </c>
      <c r="L1028" t="s">
        <v>47</v>
      </c>
      <c r="M1028">
        <f>INDEX('Results 2016$'!$B$3:$AT$352,MATCH(L1028,'Results 2016$'!$A$3:$A$352,0),MATCH(K1028,'Results 2016$'!$B$2:$AT$2,0))</f>
        <v>0.85846636966398993</v>
      </c>
    </row>
    <row r="1029" spans="1:13" x14ac:dyDescent="0.25">
      <c r="A1029" s="13" t="s">
        <v>3122</v>
      </c>
      <c r="B1029" t="str">
        <f>VLOOKUP($A1029,'UES Measure List Oct 2026'!$A$3:$AR$2210,B$1,FALSE)</f>
        <v>Heating Zone 3</v>
      </c>
      <c r="C1029" t="str">
        <f>VLOOKUP($A1029,'UES Measure List Oct 2026'!$A$3:$AR$2210,C$1,FALSE)</f>
        <v>All Cooling Zones</v>
      </c>
      <c r="D1029" t="str">
        <f>VLOOKUP($A1029,'UES Measure List Oct 2026'!$A$3:$AR$2210,D$1,FALSE)</f>
        <v>Residential</v>
      </c>
      <c r="E1029" t="str">
        <f>VLOOKUP($A1029,'UES Measure List Oct 2026'!$A$3:$AR$2210,E$1,FALSE)</f>
        <v>HVAC</v>
      </c>
      <c r="F1029" t="str">
        <f>VLOOKUP($A1029,'UES Measure List Oct 2026'!$A$3:$AR$2210,F$1,FALSE)</f>
        <v>HVAC System</v>
      </c>
      <c r="G1029" t="str">
        <f>VLOOKUP($A1029,'UES Measure List Oct 2026'!$A$3:$AR$2210,G$1,FALSE)</f>
        <v>Air-Source Heat Pumps</v>
      </c>
      <c r="H1029">
        <f>VLOOKUP($A1029,'UES Measure List Oct 2026'!$A$3:$AR$2210,H$1,FALSE)</f>
        <v>1687.3383597570137</v>
      </c>
      <c r="I1029">
        <f>VLOOKUP($A1029,'UES Measure List Oct 2026'!$A$3:$AR$2210,I$1,FALSE)</f>
        <v>1878.8491237960322</v>
      </c>
      <c r="J1029">
        <f>VLOOKUP($A1029,'UES Measure List Oct 2026'!$A$3:$AR$2210,J$1,FALSE)</f>
        <v>8346.1592924409524</v>
      </c>
      <c r="K1029">
        <f>VLOOKUP($A1029,'UES Measure List Oct 2026'!$A$3:$AR$2210,K$1,FALSE)</f>
        <v>18</v>
      </c>
      <c r="L1029" t="s">
        <v>47</v>
      </c>
      <c r="M1029">
        <f>INDEX('Results 2016$'!$B$3:$AT$352,MATCH(L1029,'Results 2016$'!$A$3:$A$352,0),MATCH(K1029,'Results 2016$'!$B$2:$AT$2,0))</f>
        <v>0.85846636966398993</v>
      </c>
    </row>
    <row r="1030" spans="1:13" x14ac:dyDescent="0.25">
      <c r="A1030" s="13" t="s">
        <v>3123</v>
      </c>
      <c r="B1030" t="str">
        <f>VLOOKUP($A1030,'UES Measure List Oct 2026'!$A$3:$AR$2210,B$1,FALSE)</f>
        <v>Heating Zone 1</v>
      </c>
      <c r="C1030" t="str">
        <f>VLOOKUP($A1030,'UES Measure List Oct 2026'!$A$3:$AR$2210,C$1,FALSE)</f>
        <v>All Cooling Zones</v>
      </c>
      <c r="D1030" t="str">
        <f>VLOOKUP($A1030,'UES Measure List Oct 2026'!$A$3:$AR$2210,D$1,FALSE)</f>
        <v>Residential</v>
      </c>
      <c r="E1030" t="str">
        <f>VLOOKUP($A1030,'UES Measure List Oct 2026'!$A$3:$AR$2210,E$1,FALSE)</f>
        <v>HVAC</v>
      </c>
      <c r="F1030" t="str">
        <f>VLOOKUP($A1030,'UES Measure List Oct 2026'!$A$3:$AR$2210,F$1,FALSE)</f>
        <v>HVAC System</v>
      </c>
      <c r="G1030" t="str">
        <f>VLOOKUP($A1030,'UES Measure List Oct 2026'!$A$3:$AR$2210,G$1,FALSE)</f>
        <v>Air-Source Heat Pumps</v>
      </c>
      <c r="H1030">
        <f>VLOOKUP($A1030,'UES Measure List Oct 2026'!$A$3:$AR$2210,H$1,FALSE)</f>
        <v>3253.0142226003145</v>
      </c>
      <c r="I1030">
        <f>VLOOKUP($A1030,'UES Measure List Oct 2026'!$A$3:$AR$2210,I$1,FALSE)</f>
        <v>3621.7849619067729</v>
      </c>
      <c r="J1030">
        <f>VLOOKUP($A1030,'UES Measure List Oct 2026'!$A$3:$AR$2210,J$1,FALSE)</f>
        <v>7624.8664971359904</v>
      </c>
      <c r="K1030">
        <f>VLOOKUP($A1030,'UES Measure List Oct 2026'!$A$3:$AR$2210,K$1,FALSE)</f>
        <v>18</v>
      </c>
      <c r="L1030" t="s">
        <v>47</v>
      </c>
      <c r="M1030">
        <f>INDEX('Results 2016$'!$B$3:$AT$352,MATCH(L1030,'Results 2016$'!$A$3:$A$352,0),MATCH(K1030,'Results 2016$'!$B$2:$AT$2,0))</f>
        <v>0.85846636966398993</v>
      </c>
    </row>
    <row r="1031" spans="1:13" x14ac:dyDescent="0.25">
      <c r="A1031" s="13" t="s">
        <v>3125</v>
      </c>
      <c r="B1031" t="str">
        <f>VLOOKUP($A1031,'UES Measure List Oct 2026'!$A$3:$AR$2210,B$1,FALSE)</f>
        <v>Heating Zone 2</v>
      </c>
      <c r="C1031" t="str">
        <f>VLOOKUP($A1031,'UES Measure List Oct 2026'!$A$3:$AR$2210,C$1,FALSE)</f>
        <v>All Cooling Zones</v>
      </c>
      <c r="D1031" t="str">
        <f>VLOOKUP($A1031,'UES Measure List Oct 2026'!$A$3:$AR$2210,D$1,FALSE)</f>
        <v>Residential</v>
      </c>
      <c r="E1031" t="str">
        <f>VLOOKUP($A1031,'UES Measure List Oct 2026'!$A$3:$AR$2210,E$1,FALSE)</f>
        <v>HVAC</v>
      </c>
      <c r="F1031" t="str">
        <f>VLOOKUP($A1031,'UES Measure List Oct 2026'!$A$3:$AR$2210,F$1,FALSE)</f>
        <v>HVAC System</v>
      </c>
      <c r="G1031" t="str">
        <f>VLOOKUP($A1031,'UES Measure List Oct 2026'!$A$3:$AR$2210,G$1,FALSE)</f>
        <v>Air-Source Heat Pumps</v>
      </c>
      <c r="H1031">
        <f>VLOOKUP($A1031,'UES Measure List Oct 2026'!$A$3:$AR$2210,H$1,FALSE)</f>
        <v>3723.2844299771505</v>
      </c>
      <c r="I1031">
        <f>VLOOKUP($A1031,'UES Measure List Oct 2026'!$A$3:$AR$2210,I$1,FALSE)</f>
        <v>4145.3663078711097</v>
      </c>
      <c r="J1031">
        <f>VLOOKUP($A1031,'UES Measure List Oct 2026'!$A$3:$AR$2210,J$1,FALSE)</f>
        <v>7624.8664971359904</v>
      </c>
      <c r="K1031">
        <f>VLOOKUP($A1031,'UES Measure List Oct 2026'!$A$3:$AR$2210,K$1,FALSE)</f>
        <v>18</v>
      </c>
      <c r="L1031" t="s">
        <v>47</v>
      </c>
      <c r="M1031">
        <f>INDEX('Results 2016$'!$B$3:$AT$352,MATCH(L1031,'Results 2016$'!$A$3:$A$352,0),MATCH(K1031,'Results 2016$'!$B$2:$AT$2,0))</f>
        <v>0.85846636966398993</v>
      </c>
    </row>
    <row r="1032" spans="1:13" x14ac:dyDescent="0.25">
      <c r="A1032" s="13" t="s">
        <v>3126</v>
      </c>
      <c r="B1032" t="str">
        <f>VLOOKUP($A1032,'UES Measure List Oct 2026'!$A$3:$AR$2210,B$1,FALSE)</f>
        <v>Heating Zone 3</v>
      </c>
      <c r="C1032" t="str">
        <f>VLOOKUP($A1032,'UES Measure List Oct 2026'!$A$3:$AR$2210,C$1,FALSE)</f>
        <v>All Cooling Zones</v>
      </c>
      <c r="D1032" t="str">
        <f>VLOOKUP($A1032,'UES Measure List Oct 2026'!$A$3:$AR$2210,D$1,FALSE)</f>
        <v>Residential</v>
      </c>
      <c r="E1032" t="str">
        <f>VLOOKUP($A1032,'UES Measure List Oct 2026'!$A$3:$AR$2210,E$1,FALSE)</f>
        <v>HVAC</v>
      </c>
      <c r="F1032" t="str">
        <f>VLOOKUP($A1032,'UES Measure List Oct 2026'!$A$3:$AR$2210,F$1,FALSE)</f>
        <v>HVAC System</v>
      </c>
      <c r="G1032" t="str">
        <f>VLOOKUP($A1032,'UES Measure List Oct 2026'!$A$3:$AR$2210,G$1,FALSE)</f>
        <v>Air-Source Heat Pumps</v>
      </c>
      <c r="H1032">
        <f>VLOOKUP($A1032,'UES Measure List Oct 2026'!$A$3:$AR$2210,H$1,FALSE)</f>
        <v>3723.2844299771505</v>
      </c>
      <c r="I1032">
        <f>VLOOKUP($A1032,'UES Measure List Oct 2026'!$A$3:$AR$2210,I$1,FALSE)</f>
        <v>4145.3663078711097</v>
      </c>
      <c r="J1032">
        <f>VLOOKUP($A1032,'UES Measure List Oct 2026'!$A$3:$AR$2210,J$1,FALSE)</f>
        <v>7624.8664971359904</v>
      </c>
      <c r="K1032">
        <f>VLOOKUP($A1032,'UES Measure List Oct 2026'!$A$3:$AR$2210,K$1,FALSE)</f>
        <v>18</v>
      </c>
      <c r="L1032" t="s">
        <v>47</v>
      </c>
      <c r="M1032">
        <f>INDEX('Results 2016$'!$B$3:$AT$352,MATCH(L1032,'Results 2016$'!$A$3:$A$352,0),MATCH(K1032,'Results 2016$'!$B$2:$AT$2,0))</f>
        <v>0.85846636966398993</v>
      </c>
    </row>
    <row r="1033" spans="1:13" x14ac:dyDescent="0.25">
      <c r="A1033" s="13" t="s">
        <v>3127</v>
      </c>
      <c r="B1033" t="str">
        <f>VLOOKUP($A1033,'UES Measure List Oct 2026'!$A$3:$AR$2210,B$1,FALSE)</f>
        <v>Heating Zone 1</v>
      </c>
      <c r="C1033" t="str">
        <f>VLOOKUP($A1033,'UES Measure List Oct 2026'!$A$3:$AR$2210,C$1,FALSE)</f>
        <v>All Cooling Zones</v>
      </c>
      <c r="D1033" t="str">
        <f>VLOOKUP($A1033,'UES Measure List Oct 2026'!$A$3:$AR$2210,D$1,FALSE)</f>
        <v>Residential</v>
      </c>
      <c r="E1033" t="str">
        <f>VLOOKUP($A1033,'UES Measure List Oct 2026'!$A$3:$AR$2210,E$1,FALSE)</f>
        <v>HVAC</v>
      </c>
      <c r="F1033" t="str">
        <f>VLOOKUP($A1033,'UES Measure List Oct 2026'!$A$3:$AR$2210,F$1,FALSE)</f>
        <v>HVAC System</v>
      </c>
      <c r="G1033" t="str">
        <f>VLOOKUP($A1033,'UES Measure List Oct 2026'!$A$3:$AR$2210,G$1,FALSE)</f>
        <v>Air-Source Heat Pumps</v>
      </c>
      <c r="H1033">
        <f>VLOOKUP($A1033,'UES Measure List Oct 2026'!$A$3:$AR$2210,H$1,FALSE)</f>
        <v>3048.5188193310341</v>
      </c>
      <c r="I1033">
        <f>VLOOKUP($A1033,'UES Measure List Oct 2026'!$A$3:$AR$2210,I$1,FALSE)</f>
        <v>3394.5218393545269</v>
      </c>
      <c r="J1033">
        <f>VLOOKUP($A1033,'UES Measure List Oct 2026'!$A$3:$AR$2210,J$1,FALSE)</f>
        <v>5597.8454515289231</v>
      </c>
      <c r="K1033">
        <f>VLOOKUP($A1033,'UES Measure List Oct 2026'!$A$3:$AR$2210,K$1,FALSE)</f>
        <v>18</v>
      </c>
      <c r="L1033" t="s">
        <v>47</v>
      </c>
      <c r="M1033">
        <f>INDEX('Results 2016$'!$B$3:$AT$352,MATCH(L1033,'Results 2016$'!$A$3:$A$352,0),MATCH(K1033,'Results 2016$'!$B$2:$AT$2,0))</f>
        <v>0.85846636966398993</v>
      </c>
    </row>
    <row r="1034" spans="1:13" x14ac:dyDescent="0.25">
      <c r="A1034" s="13" t="s">
        <v>3129</v>
      </c>
      <c r="B1034" t="str">
        <f>VLOOKUP($A1034,'UES Measure List Oct 2026'!$A$3:$AR$2210,B$1,FALSE)</f>
        <v>Heating Zone 2</v>
      </c>
      <c r="C1034" t="str">
        <f>VLOOKUP($A1034,'UES Measure List Oct 2026'!$A$3:$AR$2210,C$1,FALSE)</f>
        <v>All Cooling Zones</v>
      </c>
      <c r="D1034" t="str">
        <f>VLOOKUP($A1034,'UES Measure List Oct 2026'!$A$3:$AR$2210,D$1,FALSE)</f>
        <v>Residential</v>
      </c>
      <c r="E1034" t="str">
        <f>VLOOKUP($A1034,'UES Measure List Oct 2026'!$A$3:$AR$2210,E$1,FALSE)</f>
        <v>HVAC</v>
      </c>
      <c r="F1034" t="str">
        <f>VLOOKUP($A1034,'UES Measure List Oct 2026'!$A$3:$AR$2210,F$1,FALSE)</f>
        <v>HVAC System</v>
      </c>
      <c r="G1034" t="str">
        <f>VLOOKUP($A1034,'UES Measure List Oct 2026'!$A$3:$AR$2210,G$1,FALSE)</f>
        <v>Air-Source Heat Pumps</v>
      </c>
      <c r="H1034">
        <f>VLOOKUP($A1034,'UES Measure List Oct 2026'!$A$3:$AR$2210,H$1,FALSE)</f>
        <v>3461.8584988393527</v>
      </c>
      <c r="I1034">
        <f>VLOOKUP($A1034,'UES Measure List Oct 2026'!$A$3:$AR$2210,I$1,FALSE)</f>
        <v>3854.7750483114855</v>
      </c>
      <c r="J1034">
        <f>VLOOKUP($A1034,'UES Measure List Oct 2026'!$A$3:$AR$2210,J$1,FALSE)</f>
        <v>5504.9901101828318</v>
      </c>
      <c r="K1034">
        <f>VLOOKUP($A1034,'UES Measure List Oct 2026'!$A$3:$AR$2210,K$1,FALSE)</f>
        <v>18</v>
      </c>
      <c r="L1034" t="s">
        <v>47</v>
      </c>
      <c r="M1034">
        <f>INDEX('Results 2016$'!$B$3:$AT$352,MATCH(L1034,'Results 2016$'!$A$3:$A$352,0),MATCH(K1034,'Results 2016$'!$B$2:$AT$2,0))</f>
        <v>0.85846636966398993</v>
      </c>
    </row>
    <row r="1035" spans="1:13" x14ac:dyDescent="0.25">
      <c r="A1035" s="13" t="s">
        <v>3130</v>
      </c>
      <c r="B1035" t="str">
        <f>VLOOKUP($A1035,'UES Measure List Oct 2026'!$A$3:$AR$2210,B$1,FALSE)</f>
        <v>Heating Zone 3</v>
      </c>
      <c r="C1035" t="str">
        <f>VLOOKUP($A1035,'UES Measure List Oct 2026'!$A$3:$AR$2210,C$1,FALSE)</f>
        <v>All Cooling Zones</v>
      </c>
      <c r="D1035" t="str">
        <f>VLOOKUP($A1035,'UES Measure List Oct 2026'!$A$3:$AR$2210,D$1,FALSE)</f>
        <v>Residential</v>
      </c>
      <c r="E1035" t="str">
        <f>VLOOKUP($A1035,'UES Measure List Oct 2026'!$A$3:$AR$2210,E$1,FALSE)</f>
        <v>HVAC</v>
      </c>
      <c r="F1035" t="str">
        <f>VLOOKUP($A1035,'UES Measure List Oct 2026'!$A$3:$AR$2210,F$1,FALSE)</f>
        <v>HVAC System</v>
      </c>
      <c r="G1035" t="str">
        <f>VLOOKUP($A1035,'UES Measure List Oct 2026'!$A$3:$AR$2210,G$1,FALSE)</f>
        <v>Air-Source Heat Pumps</v>
      </c>
      <c r="H1035">
        <f>VLOOKUP($A1035,'UES Measure List Oct 2026'!$A$3:$AR$2210,H$1,FALSE)</f>
        <v>3461.8584988393527</v>
      </c>
      <c r="I1035">
        <f>VLOOKUP($A1035,'UES Measure List Oct 2026'!$A$3:$AR$2210,I$1,FALSE)</f>
        <v>3854.7750483114855</v>
      </c>
      <c r="J1035">
        <f>VLOOKUP($A1035,'UES Measure List Oct 2026'!$A$3:$AR$2210,J$1,FALSE)</f>
        <v>5504.9901101828318</v>
      </c>
      <c r="K1035">
        <f>VLOOKUP($A1035,'UES Measure List Oct 2026'!$A$3:$AR$2210,K$1,FALSE)</f>
        <v>18</v>
      </c>
      <c r="L1035" t="s">
        <v>47</v>
      </c>
      <c r="M1035">
        <f>INDEX('Results 2016$'!$B$3:$AT$352,MATCH(L1035,'Results 2016$'!$A$3:$A$352,0),MATCH(K1035,'Results 2016$'!$B$2:$AT$2,0))</f>
        <v>0.85846636966398993</v>
      </c>
    </row>
    <row r="1036" spans="1:13" x14ac:dyDescent="0.25">
      <c r="A1036" s="13" t="s">
        <v>3131</v>
      </c>
      <c r="B1036" t="str">
        <f>VLOOKUP($A1036,'UES Measure List Oct 2026'!$A$3:$AR$2210,B$1,FALSE)</f>
        <v>Heating Zone 1</v>
      </c>
      <c r="C1036" t="str">
        <f>VLOOKUP($A1036,'UES Measure List Oct 2026'!$A$3:$AR$2210,C$1,FALSE)</f>
        <v>All Cooling Zones</v>
      </c>
      <c r="D1036" t="str">
        <f>VLOOKUP($A1036,'UES Measure List Oct 2026'!$A$3:$AR$2210,D$1,FALSE)</f>
        <v>Residential</v>
      </c>
      <c r="E1036" t="str">
        <f>VLOOKUP($A1036,'UES Measure List Oct 2026'!$A$3:$AR$2210,E$1,FALSE)</f>
        <v>HVAC</v>
      </c>
      <c r="F1036" t="str">
        <f>VLOOKUP($A1036,'UES Measure List Oct 2026'!$A$3:$AR$2210,F$1,FALSE)</f>
        <v>HVAC System</v>
      </c>
      <c r="G1036" t="str">
        <f>VLOOKUP($A1036,'UES Measure List Oct 2026'!$A$3:$AR$2210,G$1,FALSE)</f>
        <v>Ductless Heat Pumps</v>
      </c>
      <c r="H1036">
        <f>VLOOKUP($A1036,'UES Measure List Oct 2026'!$A$3:$AR$2210,H$1,FALSE)</f>
        <v>1634.2144000000001</v>
      </c>
      <c r="I1036">
        <f>VLOOKUP($A1036,'UES Measure List Oct 2026'!$A$3:$AR$2210,I$1,FALSE)</f>
        <v>1820.8896465911816</v>
      </c>
      <c r="J1036">
        <f>VLOOKUP($A1036,'UES Measure List Oct 2026'!$A$3:$AR$2210,J$1,FALSE)</f>
        <v>7760.88</v>
      </c>
      <c r="K1036">
        <f>VLOOKUP($A1036,'UES Measure List Oct 2026'!$A$3:$AR$2210,K$1,FALSE)</f>
        <v>15</v>
      </c>
      <c r="L1036" t="s">
        <v>4973</v>
      </c>
      <c r="M1036">
        <f>INDEX('Results 2016$'!$B$3:$AT$352,MATCH(L1036,'Results 2016$'!$A$3:$A$352,0),MATCH(K1036,'Results 2016$'!$B$2:$AT$2,0))</f>
        <v>0.68648120338394347</v>
      </c>
    </row>
    <row r="1037" spans="1:13" x14ac:dyDescent="0.25">
      <c r="A1037" s="13" t="s">
        <v>3133</v>
      </c>
      <c r="B1037" t="str">
        <f>VLOOKUP($A1037,'UES Measure List Oct 2026'!$A$3:$AR$2210,B$1,FALSE)</f>
        <v>Heating Zone 2</v>
      </c>
      <c r="C1037" t="str">
        <f>VLOOKUP($A1037,'UES Measure List Oct 2026'!$A$3:$AR$2210,C$1,FALSE)</f>
        <v>All Cooling Zones</v>
      </c>
      <c r="D1037" t="str">
        <f>VLOOKUP($A1037,'UES Measure List Oct 2026'!$A$3:$AR$2210,D$1,FALSE)</f>
        <v>Residential</v>
      </c>
      <c r="E1037" t="str">
        <f>VLOOKUP($A1037,'UES Measure List Oct 2026'!$A$3:$AR$2210,E$1,FALSE)</f>
        <v>HVAC</v>
      </c>
      <c r="F1037" t="str">
        <f>VLOOKUP($A1037,'UES Measure List Oct 2026'!$A$3:$AR$2210,F$1,FALSE)</f>
        <v>HVAC System</v>
      </c>
      <c r="G1037" t="str">
        <f>VLOOKUP($A1037,'UES Measure List Oct 2026'!$A$3:$AR$2210,G$1,FALSE)</f>
        <v>Ductless Heat Pumps</v>
      </c>
      <c r="H1037">
        <f>VLOOKUP($A1037,'UES Measure List Oct 2026'!$A$3:$AR$2210,H$1,FALSE)</f>
        <v>995.61057000000005</v>
      </c>
      <c r="I1037">
        <f>VLOOKUP($A1037,'UES Measure List Oct 2026'!$A$3:$AR$2210,I$1,FALSE)</f>
        <v>1108.7953654316623</v>
      </c>
      <c r="J1037">
        <f>VLOOKUP($A1037,'UES Measure List Oct 2026'!$A$3:$AR$2210,J$1,FALSE)</f>
        <v>7760.88</v>
      </c>
      <c r="K1037">
        <f>VLOOKUP($A1037,'UES Measure List Oct 2026'!$A$3:$AR$2210,K$1,FALSE)</f>
        <v>15</v>
      </c>
      <c r="L1037" t="s">
        <v>4974</v>
      </c>
      <c r="M1037">
        <f>INDEX('Results 2016$'!$B$3:$AT$352,MATCH(L1037,'Results 2016$'!$A$3:$A$352,0),MATCH(K1037,'Results 2016$'!$B$2:$AT$2,0))</f>
        <v>0.70053112512654003</v>
      </c>
    </row>
    <row r="1038" spans="1:13" x14ac:dyDescent="0.25">
      <c r="A1038" s="13" t="s">
        <v>3135</v>
      </c>
      <c r="B1038" t="str">
        <f>VLOOKUP($A1038,'UES Measure List Oct 2026'!$A$3:$AR$2210,B$1,FALSE)</f>
        <v>Heating Zone 3</v>
      </c>
      <c r="C1038" t="str">
        <f>VLOOKUP($A1038,'UES Measure List Oct 2026'!$A$3:$AR$2210,C$1,FALSE)</f>
        <v>All Cooling Zones</v>
      </c>
      <c r="D1038" t="str">
        <f>VLOOKUP($A1038,'UES Measure List Oct 2026'!$A$3:$AR$2210,D$1,FALSE)</f>
        <v>Residential</v>
      </c>
      <c r="E1038" t="str">
        <f>VLOOKUP($A1038,'UES Measure List Oct 2026'!$A$3:$AR$2210,E$1,FALSE)</f>
        <v>HVAC</v>
      </c>
      <c r="F1038" t="str">
        <f>VLOOKUP($A1038,'UES Measure List Oct 2026'!$A$3:$AR$2210,F$1,FALSE)</f>
        <v>HVAC System</v>
      </c>
      <c r="G1038" t="str">
        <f>VLOOKUP($A1038,'UES Measure List Oct 2026'!$A$3:$AR$2210,G$1,FALSE)</f>
        <v>Ductless Heat Pumps</v>
      </c>
      <c r="H1038">
        <f>VLOOKUP($A1038,'UES Measure List Oct 2026'!$A$3:$AR$2210,H$1,FALSE)</f>
        <v>970</v>
      </c>
      <c r="I1038">
        <f>VLOOKUP($A1038,'UES Measure List Oct 2026'!$A$3:$AR$2210,I$1,FALSE)</f>
        <v>1080.28</v>
      </c>
      <c r="J1038">
        <f>VLOOKUP($A1038,'UES Measure List Oct 2026'!$A$3:$AR$2210,J$1,FALSE)</f>
        <v>7760.88</v>
      </c>
      <c r="K1038">
        <f>VLOOKUP($A1038,'UES Measure List Oct 2026'!$A$3:$AR$2210,K$1,FALSE)</f>
        <v>15</v>
      </c>
      <c r="L1038" t="s">
        <v>4975</v>
      </c>
      <c r="M1038">
        <f>INDEX('Results 2016$'!$B$3:$AT$352,MATCH(L1038,'Results 2016$'!$A$3:$A$352,0),MATCH(K1038,'Results 2016$'!$B$2:$AT$2,0))</f>
        <v>0.66712235768231865</v>
      </c>
    </row>
    <row r="1039" spans="1:13" x14ac:dyDescent="0.25">
      <c r="A1039" s="13" t="s">
        <v>3136</v>
      </c>
      <c r="B1039" t="str">
        <f>VLOOKUP($A1039,'UES Measure List Oct 2026'!$A$3:$AR$2210,B$1,FALSE)</f>
        <v>Heating Zone 1</v>
      </c>
      <c r="C1039" t="str">
        <f>VLOOKUP($A1039,'UES Measure List Oct 2026'!$A$3:$AR$2210,C$1,FALSE)</f>
        <v>All Cooling Zones</v>
      </c>
      <c r="D1039" t="str">
        <f>VLOOKUP($A1039,'UES Measure List Oct 2026'!$A$3:$AR$2210,D$1,FALSE)</f>
        <v>Residential</v>
      </c>
      <c r="E1039" t="str">
        <f>VLOOKUP($A1039,'UES Measure List Oct 2026'!$A$3:$AR$2210,E$1,FALSE)</f>
        <v>HVAC</v>
      </c>
      <c r="F1039" t="str">
        <f>VLOOKUP($A1039,'UES Measure List Oct 2026'!$A$3:$AR$2210,F$1,FALSE)</f>
        <v>HVAC System</v>
      </c>
      <c r="G1039" t="str">
        <f>VLOOKUP($A1039,'UES Measure List Oct 2026'!$A$3:$AR$2210,G$1,FALSE)</f>
        <v>Ductless Heat Pumps</v>
      </c>
      <c r="H1039">
        <f>VLOOKUP($A1039,'UES Measure List Oct 2026'!$A$3:$AR$2210,H$1,FALSE)</f>
        <v>1200</v>
      </c>
      <c r="I1039">
        <f>VLOOKUP($A1039,'UES Measure List Oct 2026'!$A$3:$AR$2210,I$1,FALSE)</f>
        <v>1337.075241275516</v>
      </c>
      <c r="J1039">
        <f>VLOOKUP($A1039,'UES Measure List Oct 2026'!$A$3:$AR$2210,J$1,FALSE)</f>
        <v>4305.1000000000004</v>
      </c>
      <c r="K1039">
        <f>VLOOKUP($A1039,'UES Measure List Oct 2026'!$A$3:$AR$2210,K$1,FALSE)</f>
        <v>15</v>
      </c>
      <c r="L1039" t="s">
        <v>4973</v>
      </c>
      <c r="M1039">
        <f>INDEX('Results 2016$'!$B$3:$AT$352,MATCH(L1039,'Results 2016$'!$A$3:$A$352,0),MATCH(K1039,'Results 2016$'!$B$2:$AT$2,0))</f>
        <v>0.68648120338394347</v>
      </c>
    </row>
    <row r="1040" spans="1:13" x14ac:dyDescent="0.25">
      <c r="A1040" s="13" t="s">
        <v>3139</v>
      </c>
      <c r="B1040" t="str">
        <f>VLOOKUP($A1040,'UES Measure List Oct 2026'!$A$3:$AR$2210,B$1,FALSE)</f>
        <v>Heating Zone 2</v>
      </c>
      <c r="C1040" t="str">
        <f>VLOOKUP($A1040,'UES Measure List Oct 2026'!$A$3:$AR$2210,C$1,FALSE)</f>
        <v>All Cooling Zones</v>
      </c>
      <c r="D1040" t="str">
        <f>VLOOKUP($A1040,'UES Measure List Oct 2026'!$A$3:$AR$2210,D$1,FALSE)</f>
        <v>Residential</v>
      </c>
      <c r="E1040" t="str">
        <f>VLOOKUP($A1040,'UES Measure List Oct 2026'!$A$3:$AR$2210,E$1,FALSE)</f>
        <v>HVAC</v>
      </c>
      <c r="F1040" t="str">
        <f>VLOOKUP($A1040,'UES Measure List Oct 2026'!$A$3:$AR$2210,F$1,FALSE)</f>
        <v>HVAC System</v>
      </c>
      <c r="G1040" t="str">
        <f>VLOOKUP($A1040,'UES Measure List Oct 2026'!$A$3:$AR$2210,G$1,FALSE)</f>
        <v>Ductless Heat Pumps</v>
      </c>
      <c r="H1040">
        <f>VLOOKUP($A1040,'UES Measure List Oct 2026'!$A$3:$AR$2210,H$1,FALSE)</f>
        <v>1200</v>
      </c>
      <c r="I1040">
        <f>VLOOKUP($A1040,'UES Measure List Oct 2026'!$A$3:$AR$2210,I$1,FALSE)</f>
        <v>1336.4205584967281</v>
      </c>
      <c r="J1040">
        <f>VLOOKUP($A1040,'UES Measure List Oct 2026'!$A$3:$AR$2210,J$1,FALSE)</f>
        <v>4305.1000000000004</v>
      </c>
      <c r="K1040">
        <f>VLOOKUP($A1040,'UES Measure List Oct 2026'!$A$3:$AR$2210,K$1,FALSE)</f>
        <v>15</v>
      </c>
      <c r="L1040" t="s">
        <v>4974</v>
      </c>
      <c r="M1040">
        <f>INDEX('Results 2016$'!$B$3:$AT$352,MATCH(L1040,'Results 2016$'!$A$3:$A$352,0),MATCH(K1040,'Results 2016$'!$B$2:$AT$2,0))</f>
        <v>0.70053112512654003</v>
      </c>
    </row>
    <row r="1041" spans="1:13" x14ac:dyDescent="0.25">
      <c r="A1041" s="13" t="s">
        <v>3141</v>
      </c>
      <c r="B1041" t="str">
        <f>VLOOKUP($A1041,'UES Measure List Oct 2026'!$A$3:$AR$2210,B$1,FALSE)</f>
        <v>Heating Zone 3</v>
      </c>
      <c r="C1041" t="str">
        <f>VLOOKUP($A1041,'UES Measure List Oct 2026'!$A$3:$AR$2210,C$1,FALSE)</f>
        <v>All Cooling Zones</v>
      </c>
      <c r="D1041" t="str">
        <f>VLOOKUP($A1041,'UES Measure List Oct 2026'!$A$3:$AR$2210,D$1,FALSE)</f>
        <v>Residential</v>
      </c>
      <c r="E1041" t="str">
        <f>VLOOKUP($A1041,'UES Measure List Oct 2026'!$A$3:$AR$2210,E$1,FALSE)</f>
        <v>HVAC</v>
      </c>
      <c r="F1041" t="str">
        <f>VLOOKUP($A1041,'UES Measure List Oct 2026'!$A$3:$AR$2210,F$1,FALSE)</f>
        <v>HVAC System</v>
      </c>
      <c r="G1041" t="str">
        <f>VLOOKUP($A1041,'UES Measure List Oct 2026'!$A$3:$AR$2210,G$1,FALSE)</f>
        <v>Ductless Heat Pumps</v>
      </c>
      <c r="H1041">
        <f>VLOOKUP($A1041,'UES Measure List Oct 2026'!$A$3:$AR$2210,H$1,FALSE)</f>
        <v>1200</v>
      </c>
      <c r="I1041">
        <f>VLOOKUP($A1041,'UES Measure List Oct 2026'!$A$3:$AR$2210,I$1,FALSE)</f>
        <v>1336.4274218835646</v>
      </c>
      <c r="J1041">
        <f>VLOOKUP($A1041,'UES Measure List Oct 2026'!$A$3:$AR$2210,J$1,FALSE)</f>
        <v>4305.1000000000004</v>
      </c>
      <c r="K1041">
        <f>VLOOKUP($A1041,'UES Measure List Oct 2026'!$A$3:$AR$2210,K$1,FALSE)</f>
        <v>15</v>
      </c>
      <c r="L1041" t="s">
        <v>4975</v>
      </c>
      <c r="M1041">
        <f>INDEX('Results 2016$'!$B$3:$AT$352,MATCH(L1041,'Results 2016$'!$A$3:$A$352,0),MATCH(K1041,'Results 2016$'!$B$2:$AT$2,0))</f>
        <v>0.66712235768231865</v>
      </c>
    </row>
    <row r="1042" spans="1:13" x14ac:dyDescent="0.25">
      <c r="A1042" s="13" t="s">
        <v>3143</v>
      </c>
      <c r="B1042" t="str">
        <f>VLOOKUP($A1042,'UES Measure List Oct 2026'!$A$3:$AR$2210,B$1,FALSE)</f>
        <v>Heating Zone 1</v>
      </c>
      <c r="C1042" t="str">
        <f>VLOOKUP($A1042,'UES Measure List Oct 2026'!$A$3:$AR$2210,C$1,FALSE)</f>
        <v>All Cooling Zones</v>
      </c>
      <c r="D1042" t="str">
        <f>VLOOKUP($A1042,'UES Measure List Oct 2026'!$A$3:$AR$2210,D$1,FALSE)</f>
        <v>Residential</v>
      </c>
      <c r="E1042" t="str">
        <f>VLOOKUP($A1042,'UES Measure List Oct 2026'!$A$3:$AR$2210,E$1,FALSE)</f>
        <v>HVAC</v>
      </c>
      <c r="F1042" t="str">
        <f>VLOOKUP($A1042,'UES Measure List Oct 2026'!$A$3:$AR$2210,F$1,FALSE)</f>
        <v>HVAC System</v>
      </c>
      <c r="G1042" t="str">
        <f>VLOOKUP($A1042,'UES Measure List Oct 2026'!$A$3:$AR$2210,G$1,FALSE)</f>
        <v>Ductless Heat Pumps</v>
      </c>
      <c r="H1042">
        <f>VLOOKUP($A1042,'UES Measure List Oct 2026'!$A$3:$AR$2210,H$1,FALSE)</f>
        <v>1634.2144000000001</v>
      </c>
      <c r="I1042">
        <f>VLOOKUP($A1042,'UES Measure List Oct 2026'!$A$3:$AR$2210,I$1,FALSE)</f>
        <v>1820.8896465911816</v>
      </c>
      <c r="J1042">
        <f>VLOOKUP($A1042,'UES Measure List Oct 2026'!$A$3:$AR$2210,J$1,FALSE)</f>
        <v>6290.53</v>
      </c>
      <c r="K1042">
        <f>VLOOKUP($A1042,'UES Measure List Oct 2026'!$A$3:$AR$2210,K$1,FALSE)</f>
        <v>15</v>
      </c>
      <c r="L1042" t="s">
        <v>4973</v>
      </c>
      <c r="M1042">
        <f>INDEX('Results 2016$'!$B$3:$AT$352,MATCH(L1042,'Results 2016$'!$A$3:$A$352,0),MATCH(K1042,'Results 2016$'!$B$2:$AT$2,0))</f>
        <v>0.68648120338394347</v>
      </c>
    </row>
    <row r="1043" spans="1:13" x14ac:dyDescent="0.25">
      <c r="A1043" s="13" t="s">
        <v>3145</v>
      </c>
      <c r="B1043" t="str">
        <f>VLOOKUP($A1043,'UES Measure List Oct 2026'!$A$3:$AR$2210,B$1,FALSE)</f>
        <v>Heating Zone 2</v>
      </c>
      <c r="C1043" t="str">
        <f>VLOOKUP($A1043,'UES Measure List Oct 2026'!$A$3:$AR$2210,C$1,FALSE)</f>
        <v>All Cooling Zones</v>
      </c>
      <c r="D1043" t="str">
        <f>VLOOKUP($A1043,'UES Measure List Oct 2026'!$A$3:$AR$2210,D$1,FALSE)</f>
        <v>Residential</v>
      </c>
      <c r="E1043" t="str">
        <f>VLOOKUP($A1043,'UES Measure List Oct 2026'!$A$3:$AR$2210,E$1,FALSE)</f>
        <v>HVAC</v>
      </c>
      <c r="F1043" t="str">
        <f>VLOOKUP($A1043,'UES Measure List Oct 2026'!$A$3:$AR$2210,F$1,FALSE)</f>
        <v>HVAC System</v>
      </c>
      <c r="G1043" t="str">
        <f>VLOOKUP($A1043,'UES Measure List Oct 2026'!$A$3:$AR$2210,G$1,FALSE)</f>
        <v>Ductless Heat Pumps</v>
      </c>
      <c r="H1043">
        <f>VLOOKUP($A1043,'UES Measure List Oct 2026'!$A$3:$AR$2210,H$1,FALSE)</f>
        <v>995.61057000000005</v>
      </c>
      <c r="I1043">
        <f>VLOOKUP($A1043,'UES Measure List Oct 2026'!$A$3:$AR$2210,I$1,FALSE)</f>
        <v>1108.7953654316623</v>
      </c>
      <c r="J1043">
        <f>VLOOKUP($A1043,'UES Measure List Oct 2026'!$A$3:$AR$2210,J$1,FALSE)</f>
        <v>6290.53</v>
      </c>
      <c r="K1043">
        <f>VLOOKUP($A1043,'UES Measure List Oct 2026'!$A$3:$AR$2210,K$1,FALSE)</f>
        <v>15</v>
      </c>
      <c r="L1043" t="s">
        <v>4974</v>
      </c>
      <c r="M1043">
        <f>INDEX('Results 2016$'!$B$3:$AT$352,MATCH(L1043,'Results 2016$'!$A$3:$A$352,0),MATCH(K1043,'Results 2016$'!$B$2:$AT$2,0))</f>
        <v>0.70053112512654003</v>
      </c>
    </row>
    <row r="1044" spans="1:13" x14ac:dyDescent="0.25">
      <c r="A1044" s="13" t="s">
        <v>3146</v>
      </c>
      <c r="B1044" t="str">
        <f>VLOOKUP($A1044,'UES Measure List Oct 2026'!$A$3:$AR$2210,B$1,FALSE)</f>
        <v>Heating Zone 3</v>
      </c>
      <c r="C1044" t="str">
        <f>VLOOKUP($A1044,'UES Measure List Oct 2026'!$A$3:$AR$2210,C$1,FALSE)</f>
        <v>All Cooling Zones</v>
      </c>
      <c r="D1044" t="str">
        <f>VLOOKUP($A1044,'UES Measure List Oct 2026'!$A$3:$AR$2210,D$1,FALSE)</f>
        <v>Residential</v>
      </c>
      <c r="E1044" t="str">
        <f>VLOOKUP($A1044,'UES Measure List Oct 2026'!$A$3:$AR$2210,E$1,FALSE)</f>
        <v>HVAC</v>
      </c>
      <c r="F1044" t="str">
        <f>VLOOKUP($A1044,'UES Measure List Oct 2026'!$A$3:$AR$2210,F$1,FALSE)</f>
        <v>HVAC System</v>
      </c>
      <c r="G1044" t="str">
        <f>VLOOKUP($A1044,'UES Measure List Oct 2026'!$A$3:$AR$2210,G$1,FALSE)</f>
        <v>Ductless Heat Pumps</v>
      </c>
      <c r="H1044">
        <f>VLOOKUP($A1044,'UES Measure List Oct 2026'!$A$3:$AR$2210,H$1,FALSE)</f>
        <v>970</v>
      </c>
      <c r="I1044">
        <f>VLOOKUP($A1044,'UES Measure List Oct 2026'!$A$3:$AR$2210,I$1,FALSE)</f>
        <v>1080.2809183915399</v>
      </c>
      <c r="J1044">
        <f>VLOOKUP($A1044,'UES Measure List Oct 2026'!$A$3:$AR$2210,J$1,FALSE)</f>
        <v>6290.53</v>
      </c>
      <c r="K1044">
        <f>VLOOKUP($A1044,'UES Measure List Oct 2026'!$A$3:$AR$2210,K$1,FALSE)</f>
        <v>15</v>
      </c>
      <c r="L1044" t="s">
        <v>4975</v>
      </c>
      <c r="M1044">
        <f>INDEX('Results 2016$'!$B$3:$AT$352,MATCH(L1044,'Results 2016$'!$A$3:$A$352,0),MATCH(K1044,'Results 2016$'!$B$2:$AT$2,0))</f>
        <v>0.66712235768231865</v>
      </c>
    </row>
    <row r="1045" spans="1:13" x14ac:dyDescent="0.25">
      <c r="A1045" s="13" t="s">
        <v>3147</v>
      </c>
      <c r="B1045" t="str">
        <f>VLOOKUP($A1045,'UES Measure List Oct 2026'!$A$3:$AR$2210,B$1,FALSE)</f>
        <v>Heating Zone 1</v>
      </c>
      <c r="C1045" t="str">
        <f>VLOOKUP($A1045,'UES Measure List Oct 2026'!$A$3:$AR$2210,C$1,FALSE)</f>
        <v>All Cooling Zones</v>
      </c>
      <c r="D1045" t="str">
        <f>VLOOKUP($A1045,'UES Measure List Oct 2026'!$A$3:$AR$2210,D$1,FALSE)</f>
        <v>Residential</v>
      </c>
      <c r="E1045" t="str">
        <f>VLOOKUP($A1045,'UES Measure List Oct 2026'!$A$3:$AR$2210,E$1,FALSE)</f>
        <v>HVAC</v>
      </c>
      <c r="F1045" t="str">
        <f>VLOOKUP($A1045,'UES Measure List Oct 2026'!$A$3:$AR$2210,F$1,FALSE)</f>
        <v>HVAC System</v>
      </c>
      <c r="G1045" t="str">
        <f>VLOOKUP($A1045,'UES Measure List Oct 2026'!$A$3:$AR$2210,G$1,FALSE)</f>
        <v>Ductless Heat Pumps</v>
      </c>
      <c r="H1045">
        <f>VLOOKUP($A1045,'UES Measure List Oct 2026'!$A$3:$AR$2210,H$1,FALSE)</f>
        <v>2915.1479789999999</v>
      </c>
      <c r="I1045">
        <f>VLOOKUP($A1045,'UES Measure List Oct 2026'!$A$3:$AR$2210,I$1,FALSE)</f>
        <v>3248</v>
      </c>
      <c r="J1045">
        <f>VLOOKUP($A1045,'UES Measure List Oct 2026'!$A$3:$AR$2210,J$1,FALSE)</f>
        <v>6290.53</v>
      </c>
      <c r="K1045">
        <f>VLOOKUP($A1045,'UES Measure List Oct 2026'!$A$3:$AR$2210,K$1,FALSE)</f>
        <v>15</v>
      </c>
      <c r="L1045" t="s">
        <v>4973</v>
      </c>
      <c r="M1045">
        <f>INDEX('Results 2016$'!$B$3:$AT$352,MATCH(L1045,'Results 2016$'!$A$3:$A$352,0),MATCH(K1045,'Results 2016$'!$B$2:$AT$2,0))</f>
        <v>0.68648120338394347</v>
      </c>
    </row>
    <row r="1046" spans="1:13" x14ac:dyDescent="0.25">
      <c r="A1046" s="13" t="s">
        <v>3149</v>
      </c>
      <c r="B1046" t="str">
        <f>VLOOKUP($A1046,'UES Measure List Oct 2026'!$A$3:$AR$2210,B$1,FALSE)</f>
        <v>Heating Zone 2</v>
      </c>
      <c r="C1046" t="str">
        <f>VLOOKUP($A1046,'UES Measure List Oct 2026'!$A$3:$AR$2210,C$1,FALSE)</f>
        <v>All Cooling Zones</v>
      </c>
      <c r="D1046" t="str">
        <f>VLOOKUP($A1046,'UES Measure List Oct 2026'!$A$3:$AR$2210,D$1,FALSE)</f>
        <v>Residential</v>
      </c>
      <c r="E1046" t="str">
        <f>VLOOKUP($A1046,'UES Measure List Oct 2026'!$A$3:$AR$2210,E$1,FALSE)</f>
        <v>HVAC</v>
      </c>
      <c r="F1046" t="str">
        <f>VLOOKUP($A1046,'UES Measure List Oct 2026'!$A$3:$AR$2210,F$1,FALSE)</f>
        <v>HVAC System</v>
      </c>
      <c r="G1046" t="str">
        <f>VLOOKUP($A1046,'UES Measure List Oct 2026'!$A$3:$AR$2210,G$1,FALSE)</f>
        <v>Ductless Heat Pumps</v>
      </c>
      <c r="H1046">
        <f>VLOOKUP($A1046,'UES Measure List Oct 2026'!$A$3:$AR$2210,H$1,FALSE)</f>
        <v>2292.3012119999999</v>
      </c>
      <c r="I1046">
        <f>VLOOKUP($A1046,'UES Measure List Oct 2026'!$A$3:$AR$2210,I$1,FALSE)</f>
        <v>2553</v>
      </c>
      <c r="J1046">
        <f>VLOOKUP($A1046,'UES Measure List Oct 2026'!$A$3:$AR$2210,J$1,FALSE)</f>
        <v>6290.53</v>
      </c>
      <c r="K1046">
        <f>VLOOKUP($A1046,'UES Measure List Oct 2026'!$A$3:$AR$2210,K$1,FALSE)</f>
        <v>15</v>
      </c>
      <c r="L1046" t="s">
        <v>4974</v>
      </c>
      <c r="M1046">
        <f>INDEX('Results 2016$'!$B$3:$AT$352,MATCH(L1046,'Results 2016$'!$A$3:$A$352,0),MATCH(K1046,'Results 2016$'!$B$2:$AT$2,0))</f>
        <v>0.70053112512654003</v>
      </c>
    </row>
    <row r="1047" spans="1:13" x14ac:dyDescent="0.25">
      <c r="A1047" s="13" t="s">
        <v>3150</v>
      </c>
      <c r="B1047" t="str">
        <f>VLOOKUP($A1047,'UES Measure List Oct 2026'!$A$3:$AR$2210,B$1,FALSE)</f>
        <v>Heating Zone 3</v>
      </c>
      <c r="C1047" t="str">
        <f>VLOOKUP($A1047,'UES Measure List Oct 2026'!$A$3:$AR$2210,C$1,FALSE)</f>
        <v>All Cooling Zones</v>
      </c>
      <c r="D1047" t="str">
        <f>VLOOKUP($A1047,'UES Measure List Oct 2026'!$A$3:$AR$2210,D$1,FALSE)</f>
        <v>Residential</v>
      </c>
      <c r="E1047" t="str">
        <f>VLOOKUP($A1047,'UES Measure List Oct 2026'!$A$3:$AR$2210,E$1,FALSE)</f>
        <v>HVAC</v>
      </c>
      <c r="F1047" t="str">
        <f>VLOOKUP($A1047,'UES Measure List Oct 2026'!$A$3:$AR$2210,F$1,FALSE)</f>
        <v>HVAC System</v>
      </c>
      <c r="G1047" t="str">
        <f>VLOOKUP($A1047,'UES Measure List Oct 2026'!$A$3:$AR$2210,G$1,FALSE)</f>
        <v>Ductless Heat Pumps</v>
      </c>
      <c r="H1047">
        <f>VLOOKUP($A1047,'UES Measure List Oct 2026'!$A$3:$AR$2210,H$1,FALSE)</f>
        <v>1833.845867</v>
      </c>
      <c r="I1047">
        <f>VLOOKUP($A1047,'UES Measure List Oct 2026'!$A$3:$AR$2210,I$1,FALSE)</f>
        <v>2042</v>
      </c>
      <c r="J1047">
        <f>VLOOKUP($A1047,'UES Measure List Oct 2026'!$A$3:$AR$2210,J$1,FALSE)</f>
        <v>6290.53</v>
      </c>
      <c r="K1047">
        <f>VLOOKUP($A1047,'UES Measure List Oct 2026'!$A$3:$AR$2210,K$1,FALSE)</f>
        <v>15</v>
      </c>
      <c r="L1047" t="s">
        <v>4975</v>
      </c>
      <c r="M1047">
        <f>INDEX('Results 2016$'!$B$3:$AT$352,MATCH(L1047,'Results 2016$'!$A$3:$A$352,0),MATCH(K1047,'Results 2016$'!$B$2:$AT$2,0))</f>
        <v>0.66712235768231865</v>
      </c>
    </row>
    <row r="1048" spans="1:13" x14ac:dyDescent="0.25">
      <c r="A1048" s="13" t="s">
        <v>3151</v>
      </c>
      <c r="B1048" t="str">
        <f>VLOOKUP($A1048,'UES Measure List Oct 2026'!$A$3:$AR$2210,B$1,FALSE)</f>
        <v>Heating Zone 1</v>
      </c>
      <c r="C1048" t="str">
        <f>VLOOKUP($A1048,'UES Measure List Oct 2026'!$A$3:$AR$2210,C$1,FALSE)</f>
        <v>All Cooling Zones</v>
      </c>
      <c r="D1048" t="str">
        <f>VLOOKUP($A1048,'UES Measure List Oct 2026'!$A$3:$AR$2210,D$1,FALSE)</f>
        <v>Residential</v>
      </c>
      <c r="E1048" t="str">
        <f>VLOOKUP($A1048,'UES Measure List Oct 2026'!$A$3:$AR$2210,E$1,FALSE)</f>
        <v>HVAC</v>
      </c>
      <c r="F1048" t="str">
        <f>VLOOKUP($A1048,'UES Measure List Oct 2026'!$A$3:$AR$2210,F$1,FALSE)</f>
        <v>HVAC System</v>
      </c>
      <c r="G1048" t="str">
        <f>VLOOKUP($A1048,'UES Measure List Oct 2026'!$A$3:$AR$2210,G$1,FALSE)</f>
        <v>Ductless Heat Pumps</v>
      </c>
      <c r="H1048">
        <f>VLOOKUP($A1048,'UES Measure List Oct 2026'!$A$3:$AR$2210,H$1,FALSE)</f>
        <v>1872.334871</v>
      </c>
      <c r="I1048">
        <f>VLOOKUP($A1048,'UES Measure List Oct 2026'!$A$3:$AR$2210,I$1,FALSE)</f>
        <v>2086</v>
      </c>
      <c r="J1048">
        <f>VLOOKUP($A1048,'UES Measure List Oct 2026'!$A$3:$AR$2210,J$1,FALSE)</f>
        <v>7760.88</v>
      </c>
      <c r="K1048">
        <f>VLOOKUP($A1048,'UES Measure List Oct 2026'!$A$3:$AR$2210,K$1,FALSE)</f>
        <v>15</v>
      </c>
      <c r="L1048" t="s">
        <v>4973</v>
      </c>
      <c r="M1048">
        <f>INDEX('Results 2016$'!$B$3:$AT$352,MATCH(L1048,'Results 2016$'!$A$3:$A$352,0),MATCH(K1048,'Results 2016$'!$B$2:$AT$2,0))</f>
        <v>0.68648120338394347</v>
      </c>
    </row>
    <row r="1049" spans="1:13" x14ac:dyDescent="0.25">
      <c r="A1049" s="14" t="s">
        <v>3153</v>
      </c>
      <c r="B1049" t="str">
        <f>VLOOKUP($A1049,'UES Measure List Oct 2026'!$A$3:$AR$2210,B$1,FALSE)</f>
        <v>Heating Zone 2</v>
      </c>
      <c r="C1049" t="str">
        <f>VLOOKUP($A1049,'UES Measure List Oct 2026'!$A$3:$AR$2210,C$1,FALSE)</f>
        <v>All Cooling Zones</v>
      </c>
      <c r="D1049" t="str">
        <f>VLOOKUP($A1049,'UES Measure List Oct 2026'!$A$3:$AR$2210,D$1,FALSE)</f>
        <v>Residential</v>
      </c>
      <c r="E1049" t="str">
        <f>VLOOKUP($A1049,'UES Measure List Oct 2026'!$A$3:$AR$2210,E$1,FALSE)</f>
        <v>HVAC</v>
      </c>
      <c r="F1049" t="str">
        <f>VLOOKUP($A1049,'UES Measure List Oct 2026'!$A$3:$AR$2210,F$1,FALSE)</f>
        <v>HVAC System</v>
      </c>
      <c r="G1049" t="str">
        <f>VLOOKUP($A1049,'UES Measure List Oct 2026'!$A$3:$AR$2210,G$1,FALSE)</f>
        <v>Ductless Heat Pumps</v>
      </c>
      <c r="H1049">
        <f>VLOOKUP($A1049,'UES Measure List Oct 2026'!$A$3:$AR$2210,H$1,FALSE)</f>
        <v>1485.337207</v>
      </c>
      <c r="I1049">
        <f>VLOOKUP($A1049,'UES Measure List Oct 2026'!$A$3:$AR$2210,I$1,FALSE)</f>
        <v>1654</v>
      </c>
      <c r="J1049">
        <f>VLOOKUP($A1049,'UES Measure List Oct 2026'!$A$3:$AR$2210,J$1,FALSE)</f>
        <v>7760.88</v>
      </c>
      <c r="K1049">
        <f>VLOOKUP($A1049,'UES Measure List Oct 2026'!$A$3:$AR$2210,K$1,FALSE)</f>
        <v>15</v>
      </c>
      <c r="L1049" t="s">
        <v>4974</v>
      </c>
      <c r="M1049">
        <f>INDEX('Results 2016$'!$B$3:$AT$352,MATCH(L1049,'Results 2016$'!$A$3:$A$352,0),MATCH(K1049,'Results 2016$'!$B$2:$AT$2,0))</f>
        <v>0.70053112512654003</v>
      </c>
    </row>
    <row r="1050" spans="1:13" x14ac:dyDescent="0.25">
      <c r="A1050" s="13" t="s">
        <v>3154</v>
      </c>
      <c r="B1050" t="str">
        <f>VLOOKUP($A1050,'UES Measure List Oct 2026'!$A$3:$AR$2210,B$1,FALSE)</f>
        <v>Heating Zone 3</v>
      </c>
      <c r="C1050" t="str">
        <f>VLOOKUP($A1050,'UES Measure List Oct 2026'!$A$3:$AR$2210,C$1,FALSE)</f>
        <v>All Cooling Zones</v>
      </c>
      <c r="D1050" t="str">
        <f>VLOOKUP($A1050,'UES Measure List Oct 2026'!$A$3:$AR$2210,D$1,FALSE)</f>
        <v>Residential</v>
      </c>
      <c r="E1050" t="str">
        <f>VLOOKUP($A1050,'UES Measure List Oct 2026'!$A$3:$AR$2210,E$1,FALSE)</f>
        <v>HVAC</v>
      </c>
      <c r="F1050" t="str">
        <f>VLOOKUP($A1050,'UES Measure List Oct 2026'!$A$3:$AR$2210,F$1,FALSE)</f>
        <v>HVAC System</v>
      </c>
      <c r="G1050" t="str">
        <f>VLOOKUP($A1050,'UES Measure List Oct 2026'!$A$3:$AR$2210,G$1,FALSE)</f>
        <v>Ductless Heat Pumps</v>
      </c>
      <c r="H1050">
        <f>VLOOKUP($A1050,'UES Measure List Oct 2026'!$A$3:$AR$2210,H$1,FALSE)</f>
        <v>489.61636750000002</v>
      </c>
      <c r="I1050">
        <f>VLOOKUP($A1050,'UES Measure List Oct 2026'!$A$3:$AR$2210,I$1,FALSE)</f>
        <v>545</v>
      </c>
      <c r="J1050">
        <f>VLOOKUP($A1050,'UES Measure List Oct 2026'!$A$3:$AR$2210,J$1,FALSE)</f>
        <v>7760.88</v>
      </c>
      <c r="K1050">
        <f>VLOOKUP($A1050,'UES Measure List Oct 2026'!$A$3:$AR$2210,K$1,FALSE)</f>
        <v>15</v>
      </c>
      <c r="L1050" t="s">
        <v>4975</v>
      </c>
      <c r="M1050">
        <f>INDEX('Results 2016$'!$B$3:$AT$352,MATCH(L1050,'Results 2016$'!$A$3:$A$352,0),MATCH(K1050,'Results 2016$'!$B$2:$AT$2,0))</f>
        <v>0.66712235768231865</v>
      </c>
    </row>
    <row r="1051" spans="1:13" x14ac:dyDescent="0.25">
      <c r="A1051" s="13" t="s">
        <v>3155</v>
      </c>
      <c r="B1051" t="str">
        <f>VLOOKUP($A1051,'UES Measure List Oct 2026'!$A$3:$AR$2210,B$1,FALSE)</f>
        <v>All Heating Zones</v>
      </c>
      <c r="C1051" t="str">
        <f>VLOOKUP($A1051,'UES Measure List Oct 2026'!$A$3:$AR$2210,C$1,FALSE)</f>
        <v>All Cooling Zones</v>
      </c>
      <c r="D1051" t="str">
        <f>VLOOKUP($A1051,'UES Measure List Oct 2026'!$A$3:$AR$2210,D$1,FALSE)</f>
        <v>Residential</v>
      </c>
      <c r="E1051" t="str">
        <f>VLOOKUP($A1051,'UES Measure List Oct 2026'!$A$3:$AR$2210,E$1,FALSE)</f>
        <v>Whole Bldg/Meter Level</v>
      </c>
      <c r="F1051" t="str">
        <f>VLOOKUP($A1051,'UES Measure List Oct 2026'!$A$3:$AR$2210,F$1,FALSE)</f>
        <v>Homes</v>
      </c>
      <c r="G1051" t="str">
        <f>VLOOKUP($A1051,'UES Measure List Oct 2026'!$A$3:$AR$2210,G$1,FALSE)</f>
        <v>New Homes performance Path</v>
      </c>
      <c r="H1051">
        <f>VLOOKUP($A1051,'UES Measure List Oct 2026'!$A$3:$AR$2210,H$1,FALSE)</f>
        <v>0</v>
      </c>
      <c r="I1051">
        <f>VLOOKUP($A1051,'UES Measure List Oct 2026'!$A$3:$AR$2210,I$1,FALSE)</f>
        <v>0</v>
      </c>
      <c r="J1051">
        <f>VLOOKUP($A1051,'UES Measure List Oct 2026'!$A$3:$AR$2210,J$1,FALSE)</f>
        <v>0</v>
      </c>
      <c r="K1051">
        <f>VLOOKUP($A1051,'UES Measure List Oct 2026'!$A$3:$AR$2210,K$1,FALSE)</f>
        <v>0</v>
      </c>
      <c r="L1051" t="s">
        <v>67</v>
      </c>
      <c r="M1051">
        <v>0</v>
      </c>
    </row>
    <row r="1052" spans="1:13" x14ac:dyDescent="0.25">
      <c r="A1052" s="13" t="s">
        <v>3160</v>
      </c>
      <c r="B1052" t="str">
        <f>VLOOKUP($A1052,'UES Measure List Oct 2026'!$A$3:$AR$2210,B$1,FALSE)</f>
        <v>All Heating Zones</v>
      </c>
      <c r="C1052" t="str">
        <f>VLOOKUP($A1052,'UES Measure List Oct 2026'!$A$3:$AR$2210,C$1,FALSE)</f>
        <v>All Cooling Zones</v>
      </c>
      <c r="D1052" t="str">
        <f>VLOOKUP($A1052,'UES Measure List Oct 2026'!$A$3:$AR$2210,D$1,FALSE)</f>
        <v>Residential</v>
      </c>
      <c r="E1052" t="str">
        <f>VLOOKUP($A1052,'UES Measure List Oct 2026'!$A$3:$AR$2210,E$1,FALSE)</f>
        <v>Whole Bldg/Meter Level</v>
      </c>
      <c r="F1052" t="str">
        <f>VLOOKUP($A1052,'UES Measure List Oct 2026'!$A$3:$AR$2210,F$1,FALSE)</f>
        <v>Homes</v>
      </c>
      <c r="G1052" t="str">
        <f>VLOOKUP($A1052,'UES Measure List Oct 2026'!$A$3:$AR$2210,G$1,FALSE)</f>
        <v>New Multifamily Homes</v>
      </c>
      <c r="H1052">
        <f>VLOOKUP($A1052,'UES Measure List Oct 2026'!$A$3:$AR$2210,H$1,FALSE)</f>
        <v>1176</v>
      </c>
      <c r="I1052">
        <f>VLOOKUP($A1052,'UES Measure List Oct 2026'!$A$3:$AR$2210,I$1,FALSE)</f>
        <v>1309.2541748336218</v>
      </c>
      <c r="J1052">
        <f>VLOOKUP($A1052,'UES Measure List Oct 2026'!$A$3:$AR$2210,J$1,FALSE)</f>
        <v>2000</v>
      </c>
      <c r="K1052">
        <f>VLOOKUP($A1052,'UES Measure List Oct 2026'!$A$3:$AR$2210,K$1,FALSE)</f>
        <v>38</v>
      </c>
      <c r="L1052" t="s">
        <v>67</v>
      </c>
      <c r="M1052">
        <f>INDEX('Results 2016$'!$B$3:$AT$352,MATCH(L1052,'Results 2016$'!$A$3:$A$352,0),MATCH(K1052,'Results 2016$'!$B$2:$AT$2,0))</f>
        <v>1.0303801085476272</v>
      </c>
    </row>
    <row r="1053" spans="1:13" x14ac:dyDescent="0.25">
      <c r="A1053" s="13" t="s">
        <v>3165</v>
      </c>
      <c r="B1053" t="str">
        <f>VLOOKUP($A1053,'UES Measure List Oct 2026'!$A$3:$AR$2210,B$1,FALSE)</f>
        <v>All Heating Zones</v>
      </c>
      <c r="C1053" t="str">
        <f>VLOOKUP($A1053,'UES Measure List Oct 2026'!$A$3:$AR$2210,C$1,FALSE)</f>
        <v>All Cooling Zones</v>
      </c>
      <c r="D1053" t="str">
        <f>VLOOKUP($A1053,'UES Measure List Oct 2026'!$A$3:$AR$2210,D$1,FALSE)</f>
        <v>Residential</v>
      </c>
      <c r="E1053" t="str">
        <f>VLOOKUP($A1053,'UES Measure List Oct 2026'!$A$3:$AR$2210,E$1,FALSE)</f>
        <v>Whole Bldg/Meter Level</v>
      </c>
      <c r="F1053" t="str">
        <f>VLOOKUP($A1053,'UES Measure List Oct 2026'!$A$3:$AR$2210,F$1,FALSE)</f>
        <v>Homes</v>
      </c>
      <c r="G1053" t="str">
        <f>VLOOKUP($A1053,'UES Measure List Oct 2026'!$A$3:$AR$2210,G$1,FALSE)</f>
        <v>New Multifamily Homes</v>
      </c>
      <c r="H1053">
        <f>VLOOKUP($A1053,'UES Measure List Oct 2026'!$A$3:$AR$2210,H$1,FALSE)</f>
        <v>1190</v>
      </c>
      <c r="I1053">
        <f>VLOOKUP($A1053,'UES Measure List Oct 2026'!$A$3:$AR$2210,I$1,FALSE)</f>
        <v>1324.8405340578315</v>
      </c>
      <c r="J1053">
        <f>VLOOKUP($A1053,'UES Measure List Oct 2026'!$A$3:$AR$2210,J$1,FALSE)</f>
        <v>2000</v>
      </c>
      <c r="K1053">
        <f>VLOOKUP($A1053,'UES Measure List Oct 2026'!$A$3:$AR$2210,K$1,FALSE)</f>
        <v>38</v>
      </c>
      <c r="L1053" t="s">
        <v>67</v>
      </c>
      <c r="M1053">
        <f>INDEX('Results 2016$'!$B$3:$AT$352,MATCH(L1053,'Results 2016$'!$A$3:$A$352,0),MATCH(K1053,'Results 2016$'!$B$2:$AT$2,0))</f>
        <v>1.0303801085476272</v>
      </c>
    </row>
    <row r="1054" spans="1:13" x14ac:dyDescent="0.25">
      <c r="A1054" s="13" t="s">
        <v>3168</v>
      </c>
      <c r="B1054" t="str">
        <f>VLOOKUP($A1054,'UES Measure List Oct 2026'!$A$3:$AR$2210,B$1,FALSE)</f>
        <v>All Heating Zones</v>
      </c>
      <c r="C1054" t="str">
        <f>VLOOKUP($A1054,'UES Measure List Oct 2026'!$A$3:$AR$2210,C$1,FALSE)</f>
        <v>All Cooling Zones</v>
      </c>
      <c r="D1054" t="str">
        <f>VLOOKUP($A1054,'UES Measure List Oct 2026'!$A$3:$AR$2210,D$1,FALSE)</f>
        <v>Residential</v>
      </c>
      <c r="E1054" t="str">
        <f>VLOOKUP($A1054,'UES Measure List Oct 2026'!$A$3:$AR$2210,E$1,FALSE)</f>
        <v>Whole Bldg/Meter Level</v>
      </c>
      <c r="F1054" t="str">
        <f>VLOOKUP($A1054,'UES Measure List Oct 2026'!$A$3:$AR$2210,F$1,FALSE)</f>
        <v>Homes</v>
      </c>
      <c r="G1054" t="str">
        <f>VLOOKUP($A1054,'UES Measure List Oct 2026'!$A$3:$AR$2210,G$1,FALSE)</f>
        <v>New Multifamily Homes</v>
      </c>
      <c r="H1054">
        <f>VLOOKUP($A1054,'UES Measure List Oct 2026'!$A$3:$AR$2210,H$1,FALSE)</f>
        <v>1031</v>
      </c>
      <c r="I1054">
        <f>VLOOKUP($A1054,'UES Measure List Oct 2026'!$A$3:$AR$2210,I$1,FALSE)</f>
        <v>1147.8240257257348</v>
      </c>
      <c r="J1054">
        <f>VLOOKUP($A1054,'UES Measure List Oct 2026'!$A$3:$AR$2210,J$1,FALSE)</f>
        <v>2000</v>
      </c>
      <c r="K1054">
        <f>VLOOKUP($A1054,'UES Measure List Oct 2026'!$A$3:$AR$2210,K$1,FALSE)</f>
        <v>38</v>
      </c>
      <c r="L1054" t="s">
        <v>67</v>
      </c>
      <c r="M1054">
        <f>INDEX('Results 2016$'!$B$3:$AT$352,MATCH(L1054,'Results 2016$'!$A$3:$A$352,0),MATCH(K1054,'Results 2016$'!$B$2:$AT$2,0))</f>
        <v>1.0303801085476272</v>
      </c>
    </row>
    <row r="1055" spans="1:13" x14ac:dyDescent="0.25">
      <c r="A1055" s="13" t="s">
        <v>3171</v>
      </c>
      <c r="B1055" t="str">
        <f>VLOOKUP($A1055,'UES Measure List Oct 2026'!$A$3:$AR$2210,B$1,FALSE)</f>
        <v>All Heating Zones</v>
      </c>
      <c r="C1055" t="str">
        <f>VLOOKUP($A1055,'UES Measure List Oct 2026'!$A$3:$AR$2210,C$1,FALSE)</f>
        <v>All Cooling Zones</v>
      </c>
      <c r="D1055" t="str">
        <f>VLOOKUP($A1055,'UES Measure List Oct 2026'!$A$3:$AR$2210,D$1,FALSE)</f>
        <v>Residential</v>
      </c>
      <c r="E1055" t="str">
        <f>VLOOKUP($A1055,'UES Measure List Oct 2026'!$A$3:$AR$2210,E$1,FALSE)</f>
        <v>Whole Bldg/Meter Level</v>
      </c>
      <c r="F1055" t="str">
        <f>VLOOKUP($A1055,'UES Measure List Oct 2026'!$A$3:$AR$2210,F$1,FALSE)</f>
        <v>Homes</v>
      </c>
      <c r="G1055" t="str">
        <f>VLOOKUP($A1055,'UES Measure List Oct 2026'!$A$3:$AR$2210,G$1,FALSE)</f>
        <v>New Multifamily Homes</v>
      </c>
      <c r="H1055">
        <f>VLOOKUP($A1055,'UES Measure List Oct 2026'!$A$3:$AR$2210,H$1,FALSE)</f>
        <v>778</v>
      </c>
      <c r="I1055">
        <f>VLOOKUP($A1055,'UES Measure List Oct 2026'!$A$3:$AR$2210,I$1,FALSE)</f>
        <v>866.15624831680077</v>
      </c>
      <c r="J1055">
        <f>VLOOKUP($A1055,'UES Measure List Oct 2026'!$A$3:$AR$2210,J$1,FALSE)</f>
        <v>2000</v>
      </c>
      <c r="K1055">
        <f>VLOOKUP($A1055,'UES Measure List Oct 2026'!$A$3:$AR$2210,K$1,FALSE)</f>
        <v>38</v>
      </c>
      <c r="L1055" t="s">
        <v>67</v>
      </c>
      <c r="M1055">
        <f>INDEX('Results 2016$'!$B$3:$AT$352,MATCH(L1055,'Results 2016$'!$A$3:$A$352,0),MATCH(K1055,'Results 2016$'!$B$2:$AT$2,0))</f>
        <v>1.0303801085476272</v>
      </c>
    </row>
    <row r="1056" spans="1:13" x14ac:dyDescent="0.25">
      <c r="A1056" s="13" t="s">
        <v>3174</v>
      </c>
      <c r="B1056" t="str">
        <f>VLOOKUP($A1056,'UES Measure List Oct 2026'!$A$3:$AR$2210,B$1,FALSE)</f>
        <v>All Heating Zones</v>
      </c>
      <c r="C1056" t="str">
        <f>VLOOKUP($A1056,'UES Measure List Oct 2026'!$A$3:$AR$2210,C$1,FALSE)</f>
        <v>All Cooling Zones</v>
      </c>
      <c r="D1056" t="str">
        <f>VLOOKUP($A1056,'UES Measure List Oct 2026'!$A$3:$AR$2210,D$1,FALSE)</f>
        <v>Residential</v>
      </c>
      <c r="E1056" t="str">
        <f>VLOOKUP($A1056,'UES Measure List Oct 2026'!$A$3:$AR$2210,E$1,FALSE)</f>
        <v>Whole Bldg/Meter Level</v>
      </c>
      <c r="F1056" t="str">
        <f>VLOOKUP($A1056,'UES Measure List Oct 2026'!$A$3:$AR$2210,F$1,FALSE)</f>
        <v>Homes</v>
      </c>
      <c r="G1056" t="str">
        <f>VLOOKUP($A1056,'UES Measure List Oct 2026'!$A$3:$AR$2210,G$1,FALSE)</f>
        <v>New Multifamily Homes</v>
      </c>
      <c r="H1056">
        <f>VLOOKUP($A1056,'UES Measure List Oct 2026'!$A$3:$AR$2210,H$1,FALSE)</f>
        <v>2940</v>
      </c>
      <c r="I1056">
        <f>VLOOKUP($A1056,'UES Measure List Oct 2026'!$A$3:$AR$2210,I$1,FALSE)</f>
        <v>3273.1354370840545</v>
      </c>
      <c r="J1056">
        <f>VLOOKUP($A1056,'UES Measure List Oct 2026'!$A$3:$AR$2210,J$1,FALSE)</f>
        <v>5500</v>
      </c>
      <c r="K1056">
        <f>VLOOKUP($A1056,'UES Measure List Oct 2026'!$A$3:$AR$2210,K$1,FALSE)</f>
        <v>38</v>
      </c>
      <c r="L1056" t="s">
        <v>67</v>
      </c>
      <c r="M1056">
        <f>INDEX('Results 2016$'!$B$3:$AT$352,MATCH(L1056,'Results 2016$'!$A$3:$A$352,0),MATCH(K1056,'Results 2016$'!$B$2:$AT$2,0))</f>
        <v>1.0303801085476272</v>
      </c>
    </row>
    <row r="1057" spans="1:13" x14ac:dyDescent="0.25">
      <c r="A1057" s="13" t="s">
        <v>3177</v>
      </c>
      <c r="B1057" t="str">
        <f>VLOOKUP($A1057,'UES Measure List Oct 2026'!$A$3:$AR$2210,B$1,FALSE)</f>
        <v>All Heating Zones</v>
      </c>
      <c r="C1057" t="str">
        <f>VLOOKUP($A1057,'UES Measure List Oct 2026'!$A$3:$AR$2210,C$1,FALSE)</f>
        <v>All Cooling Zones</v>
      </c>
      <c r="D1057" t="str">
        <f>VLOOKUP($A1057,'UES Measure List Oct 2026'!$A$3:$AR$2210,D$1,FALSE)</f>
        <v>Residential</v>
      </c>
      <c r="E1057" t="str">
        <f>VLOOKUP($A1057,'UES Measure List Oct 2026'!$A$3:$AR$2210,E$1,FALSE)</f>
        <v>Whole Bldg/Meter Level</v>
      </c>
      <c r="F1057" t="str">
        <f>VLOOKUP($A1057,'UES Measure List Oct 2026'!$A$3:$AR$2210,F$1,FALSE)</f>
        <v>Homes</v>
      </c>
      <c r="G1057" t="str">
        <f>VLOOKUP($A1057,'UES Measure List Oct 2026'!$A$3:$AR$2210,G$1,FALSE)</f>
        <v>New Multifamily Homes</v>
      </c>
      <c r="H1057">
        <f>VLOOKUP($A1057,'UES Measure List Oct 2026'!$A$3:$AR$2210,H$1,FALSE)</f>
        <v>2976</v>
      </c>
      <c r="I1057">
        <f>VLOOKUP($A1057,'UES Measure List Oct 2026'!$A$3:$AR$2210,I$1,FALSE)</f>
        <v>3313.214646517737</v>
      </c>
      <c r="J1057">
        <f>VLOOKUP($A1057,'UES Measure List Oct 2026'!$A$3:$AR$2210,J$1,FALSE)</f>
        <v>5500</v>
      </c>
      <c r="K1057">
        <f>VLOOKUP($A1057,'UES Measure List Oct 2026'!$A$3:$AR$2210,K$1,FALSE)</f>
        <v>38</v>
      </c>
      <c r="L1057" t="s">
        <v>67</v>
      </c>
      <c r="M1057">
        <f>INDEX('Results 2016$'!$B$3:$AT$352,MATCH(L1057,'Results 2016$'!$A$3:$A$352,0),MATCH(K1057,'Results 2016$'!$B$2:$AT$2,0))</f>
        <v>1.0303801085476272</v>
      </c>
    </row>
    <row r="1058" spans="1:13" x14ac:dyDescent="0.25">
      <c r="A1058" s="13" t="s">
        <v>3179</v>
      </c>
      <c r="B1058" t="str">
        <f>VLOOKUP($A1058,'UES Measure List Oct 2026'!$A$3:$AR$2210,B$1,FALSE)</f>
        <v>All Heating Zones</v>
      </c>
      <c r="C1058" t="str">
        <f>VLOOKUP($A1058,'UES Measure List Oct 2026'!$A$3:$AR$2210,C$1,FALSE)</f>
        <v>All Cooling Zones</v>
      </c>
      <c r="D1058" t="str">
        <f>VLOOKUP($A1058,'UES Measure List Oct 2026'!$A$3:$AR$2210,D$1,FALSE)</f>
        <v>Residential</v>
      </c>
      <c r="E1058" t="str">
        <f>VLOOKUP($A1058,'UES Measure List Oct 2026'!$A$3:$AR$2210,E$1,FALSE)</f>
        <v>Whole Bldg/Meter Level</v>
      </c>
      <c r="F1058" t="str">
        <f>VLOOKUP($A1058,'UES Measure List Oct 2026'!$A$3:$AR$2210,F$1,FALSE)</f>
        <v>Homes</v>
      </c>
      <c r="G1058" t="str">
        <f>VLOOKUP($A1058,'UES Measure List Oct 2026'!$A$3:$AR$2210,G$1,FALSE)</f>
        <v>New Multifamily Homes</v>
      </c>
      <c r="H1058">
        <f>VLOOKUP($A1058,'UES Measure List Oct 2026'!$A$3:$AR$2210,H$1,FALSE)</f>
        <v>2579</v>
      </c>
      <c r="I1058">
        <f>VLOOKUP($A1058,'UES Measure List Oct 2026'!$A$3:$AR$2210,I$1,FALSE)</f>
        <v>2871.2300313740739</v>
      </c>
      <c r="J1058">
        <f>VLOOKUP($A1058,'UES Measure List Oct 2026'!$A$3:$AR$2210,J$1,FALSE)</f>
        <v>5500</v>
      </c>
      <c r="K1058">
        <f>VLOOKUP($A1058,'UES Measure List Oct 2026'!$A$3:$AR$2210,K$1,FALSE)</f>
        <v>38</v>
      </c>
      <c r="L1058" t="s">
        <v>67</v>
      </c>
      <c r="M1058">
        <f>INDEX('Results 2016$'!$B$3:$AT$352,MATCH(L1058,'Results 2016$'!$A$3:$A$352,0),MATCH(K1058,'Results 2016$'!$B$2:$AT$2,0))</f>
        <v>1.0303801085476272</v>
      </c>
    </row>
    <row r="1059" spans="1:13" x14ac:dyDescent="0.25">
      <c r="A1059" s="13" t="s">
        <v>3181</v>
      </c>
      <c r="B1059" t="str">
        <f>VLOOKUP($A1059,'UES Measure List Oct 2026'!$A$3:$AR$2210,B$1,FALSE)</f>
        <v>All Heating Zones</v>
      </c>
      <c r="C1059" t="str">
        <f>VLOOKUP($A1059,'UES Measure List Oct 2026'!$A$3:$AR$2210,C$1,FALSE)</f>
        <v>All Cooling Zones</v>
      </c>
      <c r="D1059" t="str">
        <f>VLOOKUP($A1059,'UES Measure List Oct 2026'!$A$3:$AR$2210,D$1,FALSE)</f>
        <v>Residential</v>
      </c>
      <c r="E1059" t="str">
        <f>VLOOKUP($A1059,'UES Measure List Oct 2026'!$A$3:$AR$2210,E$1,FALSE)</f>
        <v>Whole Bldg/Meter Level</v>
      </c>
      <c r="F1059" t="str">
        <f>VLOOKUP($A1059,'UES Measure List Oct 2026'!$A$3:$AR$2210,F$1,FALSE)</f>
        <v>Homes</v>
      </c>
      <c r="G1059" t="str">
        <f>VLOOKUP($A1059,'UES Measure List Oct 2026'!$A$3:$AR$2210,G$1,FALSE)</f>
        <v>New Multifamily Homes</v>
      </c>
      <c r="H1059">
        <f>VLOOKUP($A1059,'UES Measure List Oct 2026'!$A$3:$AR$2210,H$1,FALSE)</f>
        <v>1946</v>
      </c>
      <c r="I1059">
        <f>VLOOKUP($A1059,'UES Measure List Oct 2026'!$A$3:$AR$2210,I$1,FALSE)</f>
        <v>2166.5039321651598</v>
      </c>
      <c r="J1059">
        <f>VLOOKUP($A1059,'UES Measure List Oct 2026'!$A$3:$AR$2210,J$1,FALSE)</f>
        <v>5500</v>
      </c>
      <c r="K1059">
        <f>VLOOKUP($A1059,'UES Measure List Oct 2026'!$A$3:$AR$2210,K$1,FALSE)</f>
        <v>38</v>
      </c>
      <c r="L1059" t="s">
        <v>67</v>
      </c>
      <c r="M1059">
        <f>INDEX('Results 2016$'!$B$3:$AT$352,MATCH(L1059,'Results 2016$'!$A$3:$A$352,0),MATCH(K1059,'Results 2016$'!$B$2:$AT$2,0))</f>
        <v>1.0303801085476272</v>
      </c>
    </row>
    <row r="1060" spans="1:13" x14ac:dyDescent="0.25">
      <c r="A1060" s="13" t="s">
        <v>3183</v>
      </c>
      <c r="B1060" t="str">
        <f>VLOOKUP($A1060,'UES Measure List Oct 2026'!$A$3:$AR$2210,B$1,FALSE)</f>
        <v>Heating Zone 1</v>
      </c>
      <c r="C1060" t="str">
        <f>VLOOKUP($A1060,'UES Measure List Oct 2026'!$A$3:$AR$2210,C$1,FALSE)</f>
        <v>Cooling Zone 1</v>
      </c>
      <c r="D1060" t="str">
        <f>VLOOKUP($A1060,'UES Measure List Oct 2026'!$A$3:$AR$2210,D$1,FALSE)</f>
        <v>Residential</v>
      </c>
      <c r="E1060" t="str">
        <f>VLOOKUP($A1060,'UES Measure List Oct 2026'!$A$3:$AR$2210,E$1,FALSE)</f>
        <v>Whole Bldg/Meter Level</v>
      </c>
      <c r="F1060" t="str">
        <f>VLOOKUP($A1060,'UES Measure List Oct 2026'!$A$3:$AR$2210,F$1,FALSE)</f>
        <v>Homes</v>
      </c>
      <c r="G1060" t="str">
        <f>VLOOKUP($A1060,'UES Measure List Oct 2026'!$A$3:$AR$2210,G$1,FALSE)</f>
        <v>NEEM Certified Home</v>
      </c>
      <c r="H1060">
        <f>VLOOKUP($A1060,'UES Measure List Oct 2026'!$A$3:$AR$2210,H$1,FALSE)</f>
        <v>2606.4899999999998</v>
      </c>
      <c r="I1060">
        <f>VLOOKUP($A1060,'UES Measure List Oct 2026'!$A$3:$AR$2210,I$1,FALSE)</f>
        <v>2911.97</v>
      </c>
      <c r="J1060">
        <f>VLOOKUP($A1060,'UES Measure List Oct 2026'!$A$3:$AR$2210,J$1,FALSE)</f>
        <v>4110.8</v>
      </c>
      <c r="K1060">
        <f>VLOOKUP($A1060,'UES Measure List Oct 2026'!$A$3:$AR$2210,K$1,FALSE)</f>
        <v>45</v>
      </c>
      <c r="L1060" t="s">
        <v>67</v>
      </c>
      <c r="M1060">
        <f>INDEX('Results 2016$'!$B$3:$AT$352,MATCH(L1060,'Results 2016$'!$A$3:$A$352,0),MATCH(K1060,'Results 2016$'!$B$2:$AT$2,0))</f>
        <v>1.0900051356043663</v>
      </c>
    </row>
    <row r="1061" spans="1:13" x14ac:dyDescent="0.25">
      <c r="A1061" s="13" t="s">
        <v>3189</v>
      </c>
      <c r="B1061" t="str">
        <f>VLOOKUP($A1061,'UES Measure List Oct 2026'!$A$3:$AR$2210,B$1,FALSE)</f>
        <v>Heating Zone 1</v>
      </c>
      <c r="C1061" t="str">
        <f>VLOOKUP($A1061,'UES Measure List Oct 2026'!$A$3:$AR$2210,C$1,FALSE)</f>
        <v>Cooling Zone 2</v>
      </c>
      <c r="D1061" t="str">
        <f>VLOOKUP($A1061,'UES Measure List Oct 2026'!$A$3:$AR$2210,D$1,FALSE)</f>
        <v>Residential</v>
      </c>
      <c r="E1061" t="str">
        <f>VLOOKUP($A1061,'UES Measure List Oct 2026'!$A$3:$AR$2210,E$1,FALSE)</f>
        <v>Whole Bldg/Meter Level</v>
      </c>
      <c r="F1061" t="str">
        <f>VLOOKUP($A1061,'UES Measure List Oct 2026'!$A$3:$AR$2210,F$1,FALSE)</f>
        <v>Homes</v>
      </c>
      <c r="G1061" t="str">
        <f>VLOOKUP($A1061,'UES Measure List Oct 2026'!$A$3:$AR$2210,G$1,FALSE)</f>
        <v>NEEM Certified Home</v>
      </c>
      <c r="H1061">
        <f>VLOOKUP($A1061,'UES Measure List Oct 2026'!$A$3:$AR$2210,H$1,FALSE)</f>
        <v>2608.92</v>
      </c>
      <c r="I1061">
        <f>VLOOKUP($A1061,'UES Measure List Oct 2026'!$A$3:$AR$2210,I$1,FALSE)</f>
        <v>2914.67</v>
      </c>
      <c r="J1061">
        <f>VLOOKUP($A1061,'UES Measure List Oct 2026'!$A$3:$AR$2210,J$1,FALSE)</f>
        <v>4110.8</v>
      </c>
      <c r="K1061">
        <f>VLOOKUP($A1061,'UES Measure List Oct 2026'!$A$3:$AR$2210,K$1,FALSE)</f>
        <v>45</v>
      </c>
      <c r="L1061" t="s">
        <v>67</v>
      </c>
      <c r="M1061">
        <f>INDEX('Results 2016$'!$B$3:$AT$352,MATCH(L1061,'Results 2016$'!$A$3:$A$352,0),MATCH(K1061,'Results 2016$'!$B$2:$AT$2,0))</f>
        <v>1.0900051356043663</v>
      </c>
    </row>
    <row r="1062" spans="1:13" x14ac:dyDescent="0.25">
      <c r="A1062" s="13" t="s">
        <v>3190</v>
      </c>
      <c r="B1062" t="str">
        <f>VLOOKUP($A1062,'UES Measure List Oct 2026'!$A$3:$AR$2210,B$1,FALSE)</f>
        <v>Heating Zone 1</v>
      </c>
      <c r="C1062" t="str">
        <f>VLOOKUP($A1062,'UES Measure List Oct 2026'!$A$3:$AR$2210,C$1,FALSE)</f>
        <v>Cooling Zone 3</v>
      </c>
      <c r="D1062" t="str">
        <f>VLOOKUP($A1062,'UES Measure List Oct 2026'!$A$3:$AR$2210,D$1,FALSE)</f>
        <v>Residential</v>
      </c>
      <c r="E1062" t="str">
        <f>VLOOKUP($A1062,'UES Measure List Oct 2026'!$A$3:$AR$2210,E$1,FALSE)</f>
        <v>Whole Bldg/Meter Level</v>
      </c>
      <c r="F1062" t="str">
        <f>VLOOKUP($A1062,'UES Measure List Oct 2026'!$A$3:$AR$2210,F$1,FALSE)</f>
        <v>Homes</v>
      </c>
      <c r="G1062" t="str">
        <f>VLOOKUP($A1062,'UES Measure List Oct 2026'!$A$3:$AR$2210,G$1,FALSE)</f>
        <v>NEEM Certified Home</v>
      </c>
      <c r="H1062">
        <f>VLOOKUP($A1062,'UES Measure List Oct 2026'!$A$3:$AR$2210,H$1,FALSE)</f>
        <v>2612.39</v>
      </c>
      <c r="I1062">
        <f>VLOOKUP($A1062,'UES Measure List Oct 2026'!$A$3:$AR$2210,I$1,FALSE)</f>
        <v>2918.54</v>
      </c>
      <c r="J1062">
        <f>VLOOKUP($A1062,'UES Measure List Oct 2026'!$A$3:$AR$2210,J$1,FALSE)</f>
        <v>4110.8</v>
      </c>
      <c r="K1062">
        <f>VLOOKUP($A1062,'UES Measure List Oct 2026'!$A$3:$AR$2210,K$1,FALSE)</f>
        <v>45</v>
      </c>
      <c r="L1062" t="s">
        <v>67</v>
      </c>
      <c r="M1062">
        <f>INDEX('Results 2016$'!$B$3:$AT$352,MATCH(L1062,'Results 2016$'!$A$3:$A$352,0),MATCH(K1062,'Results 2016$'!$B$2:$AT$2,0))</f>
        <v>1.0900051356043663</v>
      </c>
    </row>
    <row r="1063" spans="1:13" x14ac:dyDescent="0.25">
      <c r="A1063" s="13" t="s">
        <v>3191</v>
      </c>
      <c r="B1063" t="str">
        <f>VLOOKUP($A1063,'UES Measure List Oct 2026'!$A$3:$AR$2210,B$1,FALSE)</f>
        <v>Heating Zone 2</v>
      </c>
      <c r="C1063" t="str">
        <f>VLOOKUP($A1063,'UES Measure List Oct 2026'!$A$3:$AR$2210,C$1,FALSE)</f>
        <v>Cooling Zone 1</v>
      </c>
      <c r="D1063" t="str">
        <f>VLOOKUP($A1063,'UES Measure List Oct 2026'!$A$3:$AR$2210,D$1,FALSE)</f>
        <v>Residential</v>
      </c>
      <c r="E1063" t="str">
        <f>VLOOKUP($A1063,'UES Measure List Oct 2026'!$A$3:$AR$2210,E$1,FALSE)</f>
        <v>Whole Bldg/Meter Level</v>
      </c>
      <c r="F1063" t="str">
        <f>VLOOKUP($A1063,'UES Measure List Oct 2026'!$A$3:$AR$2210,F$1,FALSE)</f>
        <v>Homes</v>
      </c>
      <c r="G1063" t="str">
        <f>VLOOKUP($A1063,'UES Measure List Oct 2026'!$A$3:$AR$2210,G$1,FALSE)</f>
        <v>NEEM Certified Home</v>
      </c>
      <c r="H1063">
        <f>VLOOKUP($A1063,'UES Measure List Oct 2026'!$A$3:$AR$2210,H$1,FALSE)</f>
        <v>3733.25</v>
      </c>
      <c r="I1063">
        <f>VLOOKUP($A1063,'UES Measure List Oct 2026'!$A$3:$AR$2210,I$1,FALSE)</f>
        <v>4171.25</v>
      </c>
      <c r="J1063">
        <f>VLOOKUP($A1063,'UES Measure List Oct 2026'!$A$3:$AR$2210,J$1,FALSE)</f>
        <v>4110.8</v>
      </c>
      <c r="K1063">
        <f>VLOOKUP($A1063,'UES Measure List Oct 2026'!$A$3:$AR$2210,K$1,FALSE)</f>
        <v>45</v>
      </c>
      <c r="L1063" t="s">
        <v>67</v>
      </c>
      <c r="M1063">
        <f>INDEX('Results 2016$'!$B$3:$AT$352,MATCH(L1063,'Results 2016$'!$A$3:$A$352,0),MATCH(K1063,'Results 2016$'!$B$2:$AT$2,0))</f>
        <v>1.0900051356043663</v>
      </c>
    </row>
    <row r="1064" spans="1:13" x14ac:dyDescent="0.25">
      <c r="A1064" s="13" t="s">
        <v>3192</v>
      </c>
      <c r="B1064" t="str">
        <f>VLOOKUP($A1064,'UES Measure List Oct 2026'!$A$3:$AR$2210,B$1,FALSE)</f>
        <v>Heating Zone 2</v>
      </c>
      <c r="C1064" t="str">
        <f>VLOOKUP($A1064,'UES Measure List Oct 2026'!$A$3:$AR$2210,C$1,FALSE)</f>
        <v>Cooling Zone 2</v>
      </c>
      <c r="D1064" t="str">
        <f>VLOOKUP($A1064,'UES Measure List Oct 2026'!$A$3:$AR$2210,D$1,FALSE)</f>
        <v>Residential</v>
      </c>
      <c r="E1064" t="str">
        <f>VLOOKUP($A1064,'UES Measure List Oct 2026'!$A$3:$AR$2210,E$1,FALSE)</f>
        <v>Whole Bldg/Meter Level</v>
      </c>
      <c r="F1064" t="str">
        <f>VLOOKUP($A1064,'UES Measure List Oct 2026'!$A$3:$AR$2210,F$1,FALSE)</f>
        <v>Homes</v>
      </c>
      <c r="G1064" t="str">
        <f>VLOOKUP($A1064,'UES Measure List Oct 2026'!$A$3:$AR$2210,G$1,FALSE)</f>
        <v>NEEM Certified Home</v>
      </c>
      <c r="H1064">
        <f>VLOOKUP($A1064,'UES Measure List Oct 2026'!$A$3:$AR$2210,H$1,FALSE)</f>
        <v>3735.67</v>
      </c>
      <c r="I1064">
        <f>VLOOKUP($A1064,'UES Measure List Oct 2026'!$A$3:$AR$2210,I$1,FALSE)</f>
        <v>4173.95</v>
      </c>
      <c r="J1064">
        <f>VLOOKUP($A1064,'UES Measure List Oct 2026'!$A$3:$AR$2210,J$1,FALSE)</f>
        <v>4110.8</v>
      </c>
      <c r="K1064">
        <f>VLOOKUP($A1064,'UES Measure List Oct 2026'!$A$3:$AR$2210,K$1,FALSE)</f>
        <v>45</v>
      </c>
      <c r="L1064" t="s">
        <v>67</v>
      </c>
      <c r="M1064">
        <f>INDEX('Results 2016$'!$B$3:$AT$352,MATCH(L1064,'Results 2016$'!$A$3:$A$352,0),MATCH(K1064,'Results 2016$'!$B$2:$AT$2,0))</f>
        <v>1.0900051356043663</v>
      </c>
    </row>
    <row r="1065" spans="1:13" x14ac:dyDescent="0.25">
      <c r="A1065" s="13" t="s">
        <v>3193</v>
      </c>
      <c r="B1065" t="str">
        <f>VLOOKUP($A1065,'UES Measure List Oct 2026'!$A$3:$AR$2210,B$1,FALSE)</f>
        <v>Heating Zone 2</v>
      </c>
      <c r="C1065" t="str">
        <f>VLOOKUP($A1065,'UES Measure List Oct 2026'!$A$3:$AR$2210,C$1,FALSE)</f>
        <v>Cooling Zone 3</v>
      </c>
      <c r="D1065" t="str">
        <f>VLOOKUP($A1065,'UES Measure List Oct 2026'!$A$3:$AR$2210,D$1,FALSE)</f>
        <v>Residential</v>
      </c>
      <c r="E1065" t="str">
        <f>VLOOKUP($A1065,'UES Measure List Oct 2026'!$A$3:$AR$2210,E$1,FALSE)</f>
        <v>Whole Bldg/Meter Level</v>
      </c>
      <c r="F1065" t="str">
        <f>VLOOKUP($A1065,'UES Measure List Oct 2026'!$A$3:$AR$2210,F$1,FALSE)</f>
        <v>Homes</v>
      </c>
      <c r="G1065" t="str">
        <f>VLOOKUP($A1065,'UES Measure List Oct 2026'!$A$3:$AR$2210,G$1,FALSE)</f>
        <v>NEEM Certified Home</v>
      </c>
      <c r="H1065">
        <f>VLOOKUP($A1065,'UES Measure List Oct 2026'!$A$3:$AR$2210,H$1,FALSE)</f>
        <v>3739.15</v>
      </c>
      <c r="I1065">
        <f>VLOOKUP($A1065,'UES Measure List Oct 2026'!$A$3:$AR$2210,I$1,FALSE)</f>
        <v>4177.82</v>
      </c>
      <c r="J1065">
        <f>VLOOKUP($A1065,'UES Measure List Oct 2026'!$A$3:$AR$2210,J$1,FALSE)</f>
        <v>4110.8</v>
      </c>
      <c r="K1065">
        <f>VLOOKUP($A1065,'UES Measure List Oct 2026'!$A$3:$AR$2210,K$1,FALSE)</f>
        <v>45</v>
      </c>
      <c r="L1065" t="s">
        <v>67</v>
      </c>
      <c r="M1065">
        <f>INDEX('Results 2016$'!$B$3:$AT$352,MATCH(L1065,'Results 2016$'!$A$3:$A$352,0),MATCH(K1065,'Results 2016$'!$B$2:$AT$2,0))</f>
        <v>1.0900051356043663</v>
      </c>
    </row>
    <row r="1066" spans="1:13" x14ac:dyDescent="0.25">
      <c r="A1066" s="13" t="s">
        <v>3194</v>
      </c>
      <c r="B1066" t="str">
        <f>VLOOKUP($A1066,'UES Measure List Oct 2026'!$A$3:$AR$2210,B$1,FALSE)</f>
        <v>Heating Zone 3</v>
      </c>
      <c r="C1066" t="str">
        <f>VLOOKUP($A1066,'UES Measure List Oct 2026'!$A$3:$AR$2210,C$1,FALSE)</f>
        <v>Cooling Zone 1</v>
      </c>
      <c r="D1066" t="str">
        <f>VLOOKUP($A1066,'UES Measure List Oct 2026'!$A$3:$AR$2210,D$1,FALSE)</f>
        <v>Residential</v>
      </c>
      <c r="E1066" t="str">
        <f>VLOOKUP($A1066,'UES Measure List Oct 2026'!$A$3:$AR$2210,E$1,FALSE)</f>
        <v>Whole Bldg/Meter Level</v>
      </c>
      <c r="F1066" t="str">
        <f>VLOOKUP($A1066,'UES Measure List Oct 2026'!$A$3:$AR$2210,F$1,FALSE)</f>
        <v>Homes</v>
      </c>
      <c r="G1066" t="str">
        <f>VLOOKUP($A1066,'UES Measure List Oct 2026'!$A$3:$AR$2210,G$1,FALSE)</f>
        <v>NEEM Certified Home</v>
      </c>
      <c r="H1066">
        <f>VLOOKUP($A1066,'UES Measure List Oct 2026'!$A$3:$AR$2210,H$1,FALSE)</f>
        <v>4679.3900000000003</v>
      </c>
      <c r="I1066">
        <f>VLOOKUP($A1066,'UES Measure List Oct 2026'!$A$3:$AR$2210,I$1,FALSE)</f>
        <v>5228.66</v>
      </c>
      <c r="J1066">
        <f>VLOOKUP($A1066,'UES Measure List Oct 2026'!$A$3:$AR$2210,J$1,FALSE)</f>
        <v>4428.42</v>
      </c>
      <c r="K1066">
        <f>VLOOKUP($A1066,'UES Measure List Oct 2026'!$A$3:$AR$2210,K$1,FALSE)</f>
        <v>45</v>
      </c>
      <c r="L1066" t="s">
        <v>67</v>
      </c>
      <c r="M1066">
        <f>INDEX('Results 2016$'!$B$3:$AT$352,MATCH(L1066,'Results 2016$'!$A$3:$A$352,0),MATCH(K1066,'Results 2016$'!$B$2:$AT$2,0))</f>
        <v>1.0900051356043663</v>
      </c>
    </row>
    <row r="1067" spans="1:13" x14ac:dyDescent="0.25">
      <c r="A1067" s="13" t="s">
        <v>3195</v>
      </c>
      <c r="B1067" t="str">
        <f>VLOOKUP($A1067,'UES Measure List Oct 2026'!$A$3:$AR$2210,B$1,FALSE)</f>
        <v>Heating Zone 3</v>
      </c>
      <c r="C1067" t="str">
        <f>VLOOKUP($A1067,'UES Measure List Oct 2026'!$A$3:$AR$2210,C$1,FALSE)</f>
        <v>Cooling Zone 2</v>
      </c>
      <c r="D1067" t="str">
        <f>VLOOKUP($A1067,'UES Measure List Oct 2026'!$A$3:$AR$2210,D$1,FALSE)</f>
        <v>Residential</v>
      </c>
      <c r="E1067" t="str">
        <f>VLOOKUP($A1067,'UES Measure List Oct 2026'!$A$3:$AR$2210,E$1,FALSE)</f>
        <v>Whole Bldg/Meter Level</v>
      </c>
      <c r="F1067" t="str">
        <f>VLOOKUP($A1067,'UES Measure List Oct 2026'!$A$3:$AR$2210,F$1,FALSE)</f>
        <v>Homes</v>
      </c>
      <c r="G1067" t="str">
        <f>VLOOKUP($A1067,'UES Measure List Oct 2026'!$A$3:$AR$2210,G$1,FALSE)</f>
        <v>NEEM Certified Home</v>
      </c>
      <c r="H1067">
        <f>VLOOKUP($A1067,'UES Measure List Oct 2026'!$A$3:$AR$2210,H$1,FALSE)</f>
        <v>4681.8100000000004</v>
      </c>
      <c r="I1067">
        <f>VLOOKUP($A1067,'UES Measure List Oct 2026'!$A$3:$AR$2210,I$1,FALSE)</f>
        <v>5231.3599999999997</v>
      </c>
      <c r="J1067">
        <f>VLOOKUP($A1067,'UES Measure List Oct 2026'!$A$3:$AR$2210,J$1,FALSE)</f>
        <v>4428.42</v>
      </c>
      <c r="K1067">
        <f>VLOOKUP($A1067,'UES Measure List Oct 2026'!$A$3:$AR$2210,K$1,FALSE)</f>
        <v>45</v>
      </c>
      <c r="L1067" t="s">
        <v>67</v>
      </c>
      <c r="M1067">
        <f>INDEX('Results 2016$'!$B$3:$AT$352,MATCH(L1067,'Results 2016$'!$A$3:$A$352,0),MATCH(K1067,'Results 2016$'!$B$2:$AT$2,0))</f>
        <v>1.0900051356043663</v>
      </c>
    </row>
    <row r="1068" spans="1:13" x14ac:dyDescent="0.25">
      <c r="A1068" s="14" t="s">
        <v>3196</v>
      </c>
      <c r="B1068" t="str">
        <f>VLOOKUP($A1068,'UES Measure List Oct 2026'!$A$3:$AR$2210,B$1,FALSE)</f>
        <v>Heating Zone 3</v>
      </c>
      <c r="C1068" t="str">
        <f>VLOOKUP($A1068,'UES Measure List Oct 2026'!$A$3:$AR$2210,C$1,FALSE)</f>
        <v>Cooling Zone 3</v>
      </c>
      <c r="D1068" t="str">
        <f>VLOOKUP($A1068,'UES Measure List Oct 2026'!$A$3:$AR$2210,D$1,FALSE)</f>
        <v>Residential</v>
      </c>
      <c r="E1068" t="str">
        <f>VLOOKUP($A1068,'UES Measure List Oct 2026'!$A$3:$AR$2210,E$1,FALSE)</f>
        <v>Whole Bldg/Meter Level</v>
      </c>
      <c r="F1068" t="str">
        <f>VLOOKUP($A1068,'UES Measure List Oct 2026'!$A$3:$AR$2210,F$1,FALSE)</f>
        <v>Homes</v>
      </c>
      <c r="G1068" t="str">
        <f>VLOOKUP($A1068,'UES Measure List Oct 2026'!$A$3:$AR$2210,G$1,FALSE)</f>
        <v>NEEM Certified Home</v>
      </c>
      <c r="H1068">
        <f>VLOOKUP($A1068,'UES Measure List Oct 2026'!$A$3:$AR$2210,H$1,FALSE)</f>
        <v>4685.29</v>
      </c>
      <c r="I1068">
        <f>VLOOKUP($A1068,'UES Measure List Oct 2026'!$A$3:$AR$2210,I$1,FALSE)</f>
        <v>5235.2299999999996</v>
      </c>
      <c r="J1068">
        <f>VLOOKUP($A1068,'UES Measure List Oct 2026'!$A$3:$AR$2210,J$1,FALSE)</f>
        <v>4428.42</v>
      </c>
      <c r="K1068">
        <f>VLOOKUP($A1068,'UES Measure List Oct 2026'!$A$3:$AR$2210,K$1,FALSE)</f>
        <v>45</v>
      </c>
      <c r="L1068" t="s">
        <v>67</v>
      </c>
      <c r="M1068">
        <f>INDEX('Results 2016$'!$B$3:$AT$352,MATCH(L1068,'Results 2016$'!$A$3:$A$352,0),MATCH(K1068,'Results 2016$'!$B$2:$AT$2,0))</f>
        <v>1.0900051356043663</v>
      </c>
    </row>
    <row r="1069" spans="1:13" x14ac:dyDescent="0.25">
      <c r="A1069" s="13" t="s">
        <v>3197</v>
      </c>
      <c r="B1069" t="str">
        <f>VLOOKUP($A1069,'UES Measure List Oct 2026'!$A$3:$AR$2210,B$1,FALSE)</f>
        <v>Heating Zone 1</v>
      </c>
      <c r="C1069" t="str">
        <f>VLOOKUP($A1069,'UES Measure List Oct 2026'!$A$3:$AR$2210,C$1,FALSE)</f>
        <v>All Cooling Zones</v>
      </c>
      <c r="D1069" t="str">
        <f>VLOOKUP($A1069,'UES Measure List Oct 2026'!$A$3:$AR$2210,D$1,FALSE)</f>
        <v>Residential</v>
      </c>
      <c r="E1069" t="str">
        <f>VLOOKUP($A1069,'UES Measure List Oct 2026'!$A$3:$AR$2210,E$1,FALSE)</f>
        <v>Whole Bldg/Meter Level</v>
      </c>
      <c r="F1069" t="str">
        <f>VLOOKUP($A1069,'UES Measure List Oct 2026'!$A$3:$AR$2210,F$1,FALSE)</f>
        <v>Homes</v>
      </c>
      <c r="G1069" t="str">
        <f>VLOOKUP($A1069,'UES Measure List Oct 2026'!$A$3:$AR$2210,G$1,FALSE)</f>
        <v>NEEM Certified Home</v>
      </c>
      <c r="H1069">
        <f>VLOOKUP($A1069,'UES Measure List Oct 2026'!$A$3:$AR$2210,H$1,FALSE)</f>
        <v>5287</v>
      </c>
      <c r="I1069">
        <f>VLOOKUP($A1069,'UES Measure List Oct 2026'!$A$3:$AR$2210,I$1,FALSE)</f>
        <v>5866.3972610775891</v>
      </c>
      <c r="J1069">
        <f>VLOOKUP($A1069,'UES Measure List Oct 2026'!$A$3:$AR$2210,J$1,FALSE)</f>
        <v>2675.93</v>
      </c>
      <c r="K1069">
        <f>VLOOKUP($A1069,'UES Measure List Oct 2026'!$A$3:$AR$2210,K$1,FALSE)</f>
        <v>43</v>
      </c>
      <c r="L1069" t="s">
        <v>67</v>
      </c>
      <c r="M1069">
        <f>INDEX('Results 2016$'!$B$3:$AT$352,MATCH(L1069,'Results 2016$'!$A$3:$A$352,0),MATCH(K1069,'Results 2016$'!$B$2:$AT$2,0))</f>
        <v>1.074506718560917</v>
      </c>
    </row>
    <row r="1070" spans="1:13" x14ac:dyDescent="0.25">
      <c r="A1070" s="13" t="s">
        <v>3201</v>
      </c>
      <c r="B1070" t="str">
        <f>VLOOKUP($A1070,'UES Measure List Oct 2026'!$A$3:$AR$2210,B$1,FALSE)</f>
        <v>Heating Zone 2</v>
      </c>
      <c r="C1070" t="str">
        <f>VLOOKUP($A1070,'UES Measure List Oct 2026'!$A$3:$AR$2210,C$1,FALSE)</f>
        <v>All Cooling Zones</v>
      </c>
      <c r="D1070" t="str">
        <f>VLOOKUP($A1070,'UES Measure List Oct 2026'!$A$3:$AR$2210,D$1,FALSE)</f>
        <v>Residential</v>
      </c>
      <c r="E1070" t="str">
        <f>VLOOKUP($A1070,'UES Measure List Oct 2026'!$A$3:$AR$2210,E$1,FALSE)</f>
        <v>Whole Bldg/Meter Level</v>
      </c>
      <c r="F1070" t="str">
        <f>VLOOKUP($A1070,'UES Measure List Oct 2026'!$A$3:$AR$2210,F$1,FALSE)</f>
        <v>Homes</v>
      </c>
      <c r="G1070" t="str">
        <f>VLOOKUP($A1070,'UES Measure List Oct 2026'!$A$3:$AR$2210,G$1,FALSE)</f>
        <v>NEEM Certified Home</v>
      </c>
      <c r="H1070">
        <f>VLOOKUP($A1070,'UES Measure List Oct 2026'!$A$3:$AR$2210,H$1,FALSE)</f>
        <v>4877</v>
      </c>
      <c r="I1070">
        <f>VLOOKUP($A1070,'UES Measure List Oct 2026'!$A$3:$AR$2210,I$1,FALSE)</f>
        <v>5411.4657541659544</v>
      </c>
      <c r="J1070">
        <f>VLOOKUP($A1070,'UES Measure List Oct 2026'!$A$3:$AR$2210,J$1,FALSE)</f>
        <v>2675.93</v>
      </c>
      <c r="K1070">
        <f>VLOOKUP($A1070,'UES Measure List Oct 2026'!$A$3:$AR$2210,K$1,FALSE)</f>
        <v>43</v>
      </c>
      <c r="L1070" t="s">
        <v>67</v>
      </c>
      <c r="M1070">
        <f>INDEX('Results 2016$'!$B$3:$AT$352,MATCH(L1070,'Results 2016$'!$A$3:$A$352,0),MATCH(K1070,'Results 2016$'!$B$2:$AT$2,0))</f>
        <v>1.074506718560917</v>
      </c>
    </row>
    <row r="1071" spans="1:13" x14ac:dyDescent="0.25">
      <c r="A1071" s="13" t="s">
        <v>3202</v>
      </c>
      <c r="B1071" t="str">
        <f>VLOOKUP($A1071,'UES Measure List Oct 2026'!$A$3:$AR$2210,B$1,FALSE)</f>
        <v>Heating Zone 3</v>
      </c>
      <c r="C1071" t="str">
        <f>VLOOKUP($A1071,'UES Measure List Oct 2026'!$A$3:$AR$2210,C$1,FALSE)</f>
        <v>All Cooling Zones</v>
      </c>
      <c r="D1071" t="str">
        <f>VLOOKUP($A1071,'UES Measure List Oct 2026'!$A$3:$AR$2210,D$1,FALSE)</f>
        <v>Residential</v>
      </c>
      <c r="E1071" t="str">
        <f>VLOOKUP($A1071,'UES Measure List Oct 2026'!$A$3:$AR$2210,E$1,FALSE)</f>
        <v>Whole Bldg/Meter Level</v>
      </c>
      <c r="F1071" t="str">
        <f>VLOOKUP($A1071,'UES Measure List Oct 2026'!$A$3:$AR$2210,F$1,FALSE)</f>
        <v>Homes</v>
      </c>
      <c r="G1071" t="str">
        <f>VLOOKUP($A1071,'UES Measure List Oct 2026'!$A$3:$AR$2210,G$1,FALSE)</f>
        <v>NEEM Certified Home</v>
      </c>
      <c r="H1071">
        <f>VLOOKUP($A1071,'UES Measure List Oct 2026'!$A$3:$AR$2210,H$1,FALSE)</f>
        <v>4562</v>
      </c>
      <c r="I1071">
        <f>VLOOKUP($A1071,'UES Measure List Oct 2026'!$A$3:$AR$2210,I$1,FALSE)</f>
        <v>5061.9452061728698</v>
      </c>
      <c r="J1071">
        <f>VLOOKUP($A1071,'UES Measure List Oct 2026'!$A$3:$AR$2210,J$1,FALSE)</f>
        <v>2675.93</v>
      </c>
      <c r="K1071">
        <f>VLOOKUP($A1071,'UES Measure List Oct 2026'!$A$3:$AR$2210,K$1,FALSE)</f>
        <v>43</v>
      </c>
      <c r="L1071" t="s">
        <v>67</v>
      </c>
      <c r="M1071">
        <f>INDEX('Results 2016$'!$B$3:$AT$352,MATCH(L1071,'Results 2016$'!$A$3:$A$352,0),MATCH(K1071,'Results 2016$'!$B$2:$AT$2,0))</f>
        <v>1.074506718560917</v>
      </c>
    </row>
    <row r="1072" spans="1:13" x14ac:dyDescent="0.25">
      <c r="A1072" s="13" t="s">
        <v>3203</v>
      </c>
      <c r="B1072" t="str">
        <f>VLOOKUP($A1072,'UES Measure List Oct 2026'!$A$3:$AR$2210,B$1,FALSE)</f>
        <v>Heating Zone 1</v>
      </c>
      <c r="C1072" t="str">
        <f>VLOOKUP($A1072,'UES Measure List Oct 2026'!$A$3:$AR$2210,C$1,FALSE)</f>
        <v>All Cooling Zones</v>
      </c>
      <c r="D1072" t="str">
        <f>VLOOKUP($A1072,'UES Measure List Oct 2026'!$A$3:$AR$2210,D$1,FALSE)</f>
        <v>Residential</v>
      </c>
      <c r="E1072" t="str">
        <f>VLOOKUP($A1072,'UES Measure List Oct 2026'!$A$3:$AR$2210,E$1,FALSE)</f>
        <v>Whole Bldg/Meter Level</v>
      </c>
      <c r="F1072" t="str">
        <f>VLOOKUP($A1072,'UES Measure List Oct 2026'!$A$3:$AR$2210,F$1,FALSE)</f>
        <v>Homes</v>
      </c>
      <c r="G1072" t="str">
        <f>VLOOKUP($A1072,'UES Measure List Oct 2026'!$A$3:$AR$2210,G$1,FALSE)</f>
        <v>NEEM Certified Home</v>
      </c>
      <c r="H1072">
        <f>VLOOKUP($A1072,'UES Measure List Oct 2026'!$A$3:$AR$2210,H$1,FALSE)</f>
        <v>5612</v>
      </c>
      <c r="I1072">
        <f>VLOOKUP($A1072,'UES Measure List Oct 2026'!$A$3:$AR$2210,I$1,FALSE)</f>
        <v>6238.4594608260204</v>
      </c>
      <c r="J1072">
        <f>VLOOKUP($A1072,'UES Measure List Oct 2026'!$A$3:$AR$2210,J$1,FALSE)</f>
        <v>4428.42</v>
      </c>
      <c r="K1072">
        <f>VLOOKUP($A1072,'UES Measure List Oct 2026'!$A$3:$AR$2210,K$1,FALSE)</f>
        <v>43</v>
      </c>
      <c r="L1072" t="s">
        <v>67</v>
      </c>
      <c r="M1072">
        <f>INDEX('Results 2016$'!$B$3:$AT$352,MATCH(L1072,'Results 2016$'!$A$3:$A$352,0),MATCH(K1072,'Results 2016$'!$B$2:$AT$2,0))</f>
        <v>1.074506718560917</v>
      </c>
    </row>
    <row r="1073" spans="1:13" x14ac:dyDescent="0.25">
      <c r="A1073" s="13" t="s">
        <v>3205</v>
      </c>
      <c r="B1073" t="str">
        <f>VLOOKUP($A1073,'UES Measure List Oct 2026'!$A$3:$AR$2210,B$1,FALSE)</f>
        <v>Heating Zone 2</v>
      </c>
      <c r="C1073" t="str">
        <f>VLOOKUP($A1073,'UES Measure List Oct 2026'!$A$3:$AR$2210,C$1,FALSE)</f>
        <v>All Cooling Zones</v>
      </c>
      <c r="D1073" t="str">
        <f>VLOOKUP($A1073,'UES Measure List Oct 2026'!$A$3:$AR$2210,D$1,FALSE)</f>
        <v>Residential</v>
      </c>
      <c r="E1073" t="str">
        <f>VLOOKUP($A1073,'UES Measure List Oct 2026'!$A$3:$AR$2210,E$1,FALSE)</f>
        <v>Whole Bldg/Meter Level</v>
      </c>
      <c r="F1073" t="str">
        <f>VLOOKUP($A1073,'UES Measure List Oct 2026'!$A$3:$AR$2210,F$1,FALSE)</f>
        <v>Homes</v>
      </c>
      <c r="G1073" t="str">
        <f>VLOOKUP($A1073,'UES Measure List Oct 2026'!$A$3:$AR$2210,G$1,FALSE)</f>
        <v>NEEM Certified Home</v>
      </c>
      <c r="H1073">
        <f>VLOOKUP($A1073,'UES Measure List Oct 2026'!$A$3:$AR$2210,H$1,FALSE)</f>
        <v>5291</v>
      </c>
      <c r="I1073">
        <f>VLOOKUP($A1073,'UES Measure List Oct 2026'!$A$3:$AR$2210,I$1,FALSE)</f>
        <v>5881.6266940895357</v>
      </c>
      <c r="J1073">
        <f>VLOOKUP($A1073,'UES Measure List Oct 2026'!$A$3:$AR$2210,J$1,FALSE)</f>
        <v>4428.42</v>
      </c>
      <c r="K1073">
        <f>VLOOKUP($A1073,'UES Measure List Oct 2026'!$A$3:$AR$2210,K$1,FALSE)</f>
        <v>43</v>
      </c>
      <c r="L1073" t="s">
        <v>67</v>
      </c>
      <c r="M1073">
        <f>INDEX('Results 2016$'!$B$3:$AT$352,MATCH(L1073,'Results 2016$'!$A$3:$A$352,0),MATCH(K1073,'Results 2016$'!$B$2:$AT$2,0))</f>
        <v>1.074506718560917</v>
      </c>
    </row>
    <row r="1074" spans="1:13" x14ac:dyDescent="0.25">
      <c r="A1074" s="13" t="s">
        <v>3206</v>
      </c>
      <c r="B1074" t="str">
        <f>VLOOKUP($A1074,'UES Measure List Oct 2026'!$A$3:$AR$2210,B$1,FALSE)</f>
        <v>Heating Zone 3</v>
      </c>
      <c r="C1074" t="str">
        <f>VLOOKUP($A1074,'UES Measure List Oct 2026'!$A$3:$AR$2210,C$1,FALSE)</f>
        <v>All Cooling Zones</v>
      </c>
      <c r="D1074" t="str">
        <f>VLOOKUP($A1074,'UES Measure List Oct 2026'!$A$3:$AR$2210,D$1,FALSE)</f>
        <v>Residential</v>
      </c>
      <c r="E1074" t="str">
        <f>VLOOKUP($A1074,'UES Measure List Oct 2026'!$A$3:$AR$2210,E$1,FALSE)</f>
        <v>Whole Bldg/Meter Level</v>
      </c>
      <c r="F1074" t="str">
        <f>VLOOKUP($A1074,'UES Measure List Oct 2026'!$A$3:$AR$2210,F$1,FALSE)</f>
        <v>Homes</v>
      </c>
      <c r="G1074" t="str">
        <f>VLOOKUP($A1074,'UES Measure List Oct 2026'!$A$3:$AR$2210,G$1,FALSE)</f>
        <v>NEEM Certified Home</v>
      </c>
      <c r="H1074">
        <f>VLOOKUP($A1074,'UES Measure List Oct 2026'!$A$3:$AR$2210,H$1,FALSE)</f>
        <v>5045</v>
      </c>
      <c r="I1074">
        <f>VLOOKUP($A1074,'UES Measure List Oct 2026'!$A$3:$AR$2210,I$1,FALSE)</f>
        <v>5608.1660691139114</v>
      </c>
      <c r="J1074">
        <f>VLOOKUP($A1074,'UES Measure List Oct 2026'!$A$3:$AR$2210,J$1,FALSE)</f>
        <v>4428.42</v>
      </c>
      <c r="K1074">
        <f>VLOOKUP($A1074,'UES Measure List Oct 2026'!$A$3:$AR$2210,K$1,FALSE)</f>
        <v>43</v>
      </c>
      <c r="L1074" t="s">
        <v>67</v>
      </c>
      <c r="M1074">
        <f>INDEX('Results 2016$'!$B$3:$AT$352,MATCH(L1074,'Results 2016$'!$A$3:$A$352,0),MATCH(K1074,'Results 2016$'!$B$2:$AT$2,0))</f>
        <v>1.074506718560917</v>
      </c>
    </row>
    <row r="1075" spans="1:13" x14ac:dyDescent="0.25">
      <c r="A1075" s="13" t="s">
        <v>3207</v>
      </c>
      <c r="B1075" t="str">
        <f>VLOOKUP($A1075,'UES Measure List Oct 2026'!$A$3:$AR$2210,B$1,FALSE)</f>
        <v>Heating Zone 1</v>
      </c>
      <c r="C1075" t="str">
        <f>VLOOKUP($A1075,'UES Measure List Oct 2026'!$A$3:$AR$2210,C$1,FALSE)</f>
        <v>Cooling Zone 1</v>
      </c>
      <c r="D1075" t="str">
        <f>VLOOKUP($A1075,'UES Measure List Oct 2026'!$A$3:$AR$2210,D$1,FALSE)</f>
        <v>Residential</v>
      </c>
      <c r="E1075" t="str">
        <f>VLOOKUP($A1075,'UES Measure List Oct 2026'!$A$3:$AR$2210,E$1,FALSE)</f>
        <v>Whole Bldg/Meter Level</v>
      </c>
      <c r="F1075" t="str">
        <f>VLOOKUP($A1075,'UES Measure List Oct 2026'!$A$3:$AR$2210,F$1,FALSE)</f>
        <v>Homes</v>
      </c>
      <c r="G1075" t="str">
        <f>VLOOKUP($A1075,'UES Measure List Oct 2026'!$A$3:$AR$2210,G$1,FALSE)</f>
        <v>NEEM Certified Home</v>
      </c>
      <c r="H1075">
        <f>VLOOKUP($A1075,'UES Measure List Oct 2026'!$A$3:$AR$2210,H$1,FALSE)</f>
        <v>2066.21</v>
      </c>
      <c r="I1075">
        <f>VLOOKUP($A1075,'UES Measure List Oct 2026'!$A$3:$AR$2210,I$1,FALSE)</f>
        <v>2308.98</v>
      </c>
      <c r="J1075">
        <f>VLOOKUP($A1075,'UES Measure List Oct 2026'!$A$3:$AR$2210,J$1,FALSE)</f>
        <v>2514.08</v>
      </c>
      <c r="K1075">
        <f>VLOOKUP($A1075,'UES Measure List Oct 2026'!$A$3:$AR$2210,K$1,FALSE)</f>
        <v>45</v>
      </c>
      <c r="L1075" t="s">
        <v>67</v>
      </c>
      <c r="M1075">
        <f>INDEX('Results 2016$'!$B$3:$AT$352,MATCH(L1075,'Results 2016$'!$A$3:$A$352,0),MATCH(K1075,'Results 2016$'!$B$2:$AT$2,0))</f>
        <v>1.0900051356043663</v>
      </c>
    </row>
    <row r="1076" spans="1:13" x14ac:dyDescent="0.25">
      <c r="A1076" s="13" t="s">
        <v>3209</v>
      </c>
      <c r="B1076" t="str">
        <f>VLOOKUP($A1076,'UES Measure List Oct 2026'!$A$3:$AR$2210,B$1,FALSE)</f>
        <v>Heating Zone 1</v>
      </c>
      <c r="C1076" t="str">
        <f>VLOOKUP($A1076,'UES Measure List Oct 2026'!$A$3:$AR$2210,C$1,FALSE)</f>
        <v>Cooling Zone 2</v>
      </c>
      <c r="D1076" t="str">
        <f>VLOOKUP($A1076,'UES Measure List Oct 2026'!$A$3:$AR$2210,D$1,FALSE)</f>
        <v>Residential</v>
      </c>
      <c r="E1076" t="str">
        <f>VLOOKUP($A1076,'UES Measure List Oct 2026'!$A$3:$AR$2210,E$1,FALSE)</f>
        <v>Whole Bldg/Meter Level</v>
      </c>
      <c r="F1076" t="str">
        <f>VLOOKUP($A1076,'UES Measure List Oct 2026'!$A$3:$AR$2210,F$1,FALSE)</f>
        <v>Homes</v>
      </c>
      <c r="G1076" t="str">
        <f>VLOOKUP($A1076,'UES Measure List Oct 2026'!$A$3:$AR$2210,G$1,FALSE)</f>
        <v>NEEM Certified Home</v>
      </c>
      <c r="H1076">
        <f>VLOOKUP($A1076,'UES Measure List Oct 2026'!$A$3:$AR$2210,H$1,FALSE)</f>
        <v>2068.06</v>
      </c>
      <c r="I1076">
        <f>VLOOKUP($A1076,'UES Measure List Oct 2026'!$A$3:$AR$2210,I$1,FALSE)</f>
        <v>2311.04</v>
      </c>
      <c r="J1076">
        <f>VLOOKUP($A1076,'UES Measure List Oct 2026'!$A$3:$AR$2210,J$1,FALSE)</f>
        <v>2514.08</v>
      </c>
      <c r="K1076">
        <f>VLOOKUP($A1076,'UES Measure List Oct 2026'!$A$3:$AR$2210,K$1,FALSE)</f>
        <v>45</v>
      </c>
      <c r="L1076" t="s">
        <v>67</v>
      </c>
      <c r="M1076">
        <f>INDEX('Results 2016$'!$B$3:$AT$352,MATCH(L1076,'Results 2016$'!$A$3:$A$352,0),MATCH(K1076,'Results 2016$'!$B$2:$AT$2,0))</f>
        <v>1.0900051356043663</v>
      </c>
    </row>
    <row r="1077" spans="1:13" x14ac:dyDescent="0.25">
      <c r="A1077" s="13" t="s">
        <v>3210</v>
      </c>
      <c r="B1077" t="str">
        <f>VLOOKUP($A1077,'UES Measure List Oct 2026'!$A$3:$AR$2210,B$1,FALSE)</f>
        <v>Heating Zone 1</v>
      </c>
      <c r="C1077" t="str">
        <f>VLOOKUP($A1077,'UES Measure List Oct 2026'!$A$3:$AR$2210,C$1,FALSE)</f>
        <v>Cooling Zone 3</v>
      </c>
      <c r="D1077" t="str">
        <f>VLOOKUP($A1077,'UES Measure List Oct 2026'!$A$3:$AR$2210,D$1,FALSE)</f>
        <v>Residential</v>
      </c>
      <c r="E1077" t="str">
        <f>VLOOKUP($A1077,'UES Measure List Oct 2026'!$A$3:$AR$2210,E$1,FALSE)</f>
        <v>Whole Bldg/Meter Level</v>
      </c>
      <c r="F1077" t="str">
        <f>VLOOKUP($A1077,'UES Measure List Oct 2026'!$A$3:$AR$2210,F$1,FALSE)</f>
        <v>Homes</v>
      </c>
      <c r="G1077" t="str">
        <f>VLOOKUP($A1077,'UES Measure List Oct 2026'!$A$3:$AR$2210,G$1,FALSE)</f>
        <v>NEEM Certified Home</v>
      </c>
      <c r="H1077">
        <f>VLOOKUP($A1077,'UES Measure List Oct 2026'!$A$3:$AR$2210,H$1,FALSE)</f>
        <v>2070.8000000000002</v>
      </c>
      <c r="I1077">
        <f>VLOOKUP($A1077,'UES Measure List Oct 2026'!$A$3:$AR$2210,I$1,FALSE)</f>
        <v>2314.09</v>
      </c>
      <c r="J1077">
        <f>VLOOKUP($A1077,'UES Measure List Oct 2026'!$A$3:$AR$2210,J$1,FALSE)</f>
        <v>2514.08</v>
      </c>
      <c r="K1077">
        <f>VLOOKUP($A1077,'UES Measure List Oct 2026'!$A$3:$AR$2210,K$1,FALSE)</f>
        <v>45</v>
      </c>
      <c r="L1077" t="s">
        <v>67</v>
      </c>
      <c r="M1077">
        <f>INDEX('Results 2016$'!$B$3:$AT$352,MATCH(L1077,'Results 2016$'!$A$3:$A$352,0),MATCH(K1077,'Results 2016$'!$B$2:$AT$2,0))</f>
        <v>1.0900051356043663</v>
      </c>
    </row>
    <row r="1078" spans="1:13" x14ac:dyDescent="0.25">
      <c r="A1078" s="14" t="s">
        <v>3211</v>
      </c>
      <c r="B1078" t="str">
        <f>VLOOKUP($A1078,'UES Measure List Oct 2026'!$A$3:$AR$2210,B$1,FALSE)</f>
        <v>Heating Zone 2</v>
      </c>
      <c r="C1078" t="str">
        <f>VLOOKUP($A1078,'UES Measure List Oct 2026'!$A$3:$AR$2210,C$1,FALSE)</f>
        <v>Cooling Zone 1</v>
      </c>
      <c r="D1078" t="str">
        <f>VLOOKUP($A1078,'UES Measure List Oct 2026'!$A$3:$AR$2210,D$1,FALSE)</f>
        <v>Residential</v>
      </c>
      <c r="E1078" t="str">
        <f>VLOOKUP($A1078,'UES Measure List Oct 2026'!$A$3:$AR$2210,E$1,FALSE)</f>
        <v>Whole Bldg/Meter Level</v>
      </c>
      <c r="F1078" t="str">
        <f>VLOOKUP($A1078,'UES Measure List Oct 2026'!$A$3:$AR$2210,F$1,FALSE)</f>
        <v>Homes</v>
      </c>
      <c r="G1078" t="str">
        <f>VLOOKUP($A1078,'UES Measure List Oct 2026'!$A$3:$AR$2210,G$1,FALSE)</f>
        <v>NEEM Certified Home</v>
      </c>
      <c r="H1078">
        <f>VLOOKUP($A1078,'UES Measure List Oct 2026'!$A$3:$AR$2210,H$1,FALSE)</f>
        <v>3020.26</v>
      </c>
      <c r="I1078">
        <f>VLOOKUP($A1078,'UES Measure List Oct 2026'!$A$3:$AR$2210,I$1,FALSE)</f>
        <v>3375.24</v>
      </c>
      <c r="J1078">
        <f>VLOOKUP($A1078,'UES Measure List Oct 2026'!$A$3:$AR$2210,J$1,FALSE)</f>
        <v>2514.08</v>
      </c>
      <c r="K1078">
        <f>VLOOKUP($A1078,'UES Measure List Oct 2026'!$A$3:$AR$2210,K$1,FALSE)</f>
        <v>45</v>
      </c>
      <c r="L1078" t="s">
        <v>67</v>
      </c>
      <c r="M1078">
        <f>INDEX('Results 2016$'!$B$3:$AT$352,MATCH(L1078,'Results 2016$'!$A$3:$A$352,0),MATCH(K1078,'Results 2016$'!$B$2:$AT$2,0))</f>
        <v>1.0900051356043663</v>
      </c>
    </row>
    <row r="1079" spans="1:13" x14ac:dyDescent="0.25">
      <c r="A1079" s="13" t="s">
        <v>3212</v>
      </c>
      <c r="B1079" t="str">
        <f>VLOOKUP($A1079,'UES Measure List Oct 2026'!$A$3:$AR$2210,B$1,FALSE)</f>
        <v>Heating Zone 2</v>
      </c>
      <c r="C1079" t="str">
        <f>VLOOKUP($A1079,'UES Measure List Oct 2026'!$A$3:$AR$2210,C$1,FALSE)</f>
        <v>Cooling Zone 2</v>
      </c>
      <c r="D1079" t="str">
        <f>VLOOKUP($A1079,'UES Measure List Oct 2026'!$A$3:$AR$2210,D$1,FALSE)</f>
        <v>Residential</v>
      </c>
      <c r="E1079" t="str">
        <f>VLOOKUP($A1079,'UES Measure List Oct 2026'!$A$3:$AR$2210,E$1,FALSE)</f>
        <v>Whole Bldg/Meter Level</v>
      </c>
      <c r="F1079" t="str">
        <f>VLOOKUP($A1079,'UES Measure List Oct 2026'!$A$3:$AR$2210,F$1,FALSE)</f>
        <v>Homes</v>
      </c>
      <c r="G1079" t="str">
        <f>VLOOKUP($A1079,'UES Measure List Oct 2026'!$A$3:$AR$2210,G$1,FALSE)</f>
        <v>NEEM Certified Home</v>
      </c>
      <c r="H1079">
        <f>VLOOKUP($A1079,'UES Measure List Oct 2026'!$A$3:$AR$2210,H$1,FALSE)</f>
        <v>3022.11</v>
      </c>
      <c r="I1079">
        <f>VLOOKUP($A1079,'UES Measure List Oct 2026'!$A$3:$AR$2210,I$1,FALSE)</f>
        <v>3377.3</v>
      </c>
      <c r="J1079">
        <f>VLOOKUP($A1079,'UES Measure List Oct 2026'!$A$3:$AR$2210,J$1,FALSE)</f>
        <v>2514.08</v>
      </c>
      <c r="K1079">
        <f>VLOOKUP($A1079,'UES Measure List Oct 2026'!$A$3:$AR$2210,K$1,FALSE)</f>
        <v>45</v>
      </c>
      <c r="L1079" t="s">
        <v>67</v>
      </c>
      <c r="M1079">
        <f>INDEX('Results 2016$'!$B$3:$AT$352,MATCH(L1079,'Results 2016$'!$A$3:$A$352,0),MATCH(K1079,'Results 2016$'!$B$2:$AT$2,0))</f>
        <v>1.0900051356043663</v>
      </c>
    </row>
    <row r="1080" spans="1:13" x14ac:dyDescent="0.25">
      <c r="A1080" s="13" t="s">
        <v>3213</v>
      </c>
      <c r="B1080" t="str">
        <f>VLOOKUP($A1080,'UES Measure List Oct 2026'!$A$3:$AR$2210,B$1,FALSE)</f>
        <v>Heating Zone 2</v>
      </c>
      <c r="C1080" t="str">
        <f>VLOOKUP($A1080,'UES Measure List Oct 2026'!$A$3:$AR$2210,C$1,FALSE)</f>
        <v>Cooling Zone 3</v>
      </c>
      <c r="D1080" t="str">
        <f>VLOOKUP($A1080,'UES Measure List Oct 2026'!$A$3:$AR$2210,D$1,FALSE)</f>
        <v>Residential</v>
      </c>
      <c r="E1080" t="str">
        <f>VLOOKUP($A1080,'UES Measure List Oct 2026'!$A$3:$AR$2210,E$1,FALSE)</f>
        <v>Whole Bldg/Meter Level</v>
      </c>
      <c r="F1080" t="str">
        <f>VLOOKUP($A1080,'UES Measure List Oct 2026'!$A$3:$AR$2210,F$1,FALSE)</f>
        <v>Homes</v>
      </c>
      <c r="G1080" t="str">
        <f>VLOOKUP($A1080,'UES Measure List Oct 2026'!$A$3:$AR$2210,G$1,FALSE)</f>
        <v>NEEM Certified Home</v>
      </c>
      <c r="H1080">
        <f>VLOOKUP($A1080,'UES Measure List Oct 2026'!$A$3:$AR$2210,H$1,FALSE)</f>
        <v>3024.85</v>
      </c>
      <c r="I1080">
        <f>VLOOKUP($A1080,'UES Measure List Oct 2026'!$A$3:$AR$2210,I$1,FALSE)</f>
        <v>3380.34</v>
      </c>
      <c r="J1080">
        <f>VLOOKUP($A1080,'UES Measure List Oct 2026'!$A$3:$AR$2210,J$1,FALSE)</f>
        <v>2514.08</v>
      </c>
      <c r="K1080">
        <f>VLOOKUP($A1080,'UES Measure List Oct 2026'!$A$3:$AR$2210,K$1,FALSE)</f>
        <v>45</v>
      </c>
      <c r="L1080" t="s">
        <v>67</v>
      </c>
      <c r="M1080">
        <f>INDEX('Results 2016$'!$B$3:$AT$352,MATCH(L1080,'Results 2016$'!$A$3:$A$352,0),MATCH(K1080,'Results 2016$'!$B$2:$AT$2,0))</f>
        <v>1.0900051356043663</v>
      </c>
    </row>
    <row r="1081" spans="1:13" x14ac:dyDescent="0.25">
      <c r="A1081" s="13" t="s">
        <v>3214</v>
      </c>
      <c r="B1081" t="str">
        <f>VLOOKUP($A1081,'UES Measure List Oct 2026'!$A$3:$AR$2210,B$1,FALSE)</f>
        <v>Heating Zone 3</v>
      </c>
      <c r="C1081" t="str">
        <f>VLOOKUP($A1081,'UES Measure List Oct 2026'!$A$3:$AR$2210,C$1,FALSE)</f>
        <v>Cooling Zone 1</v>
      </c>
      <c r="D1081" t="str">
        <f>VLOOKUP($A1081,'UES Measure List Oct 2026'!$A$3:$AR$2210,D$1,FALSE)</f>
        <v>Residential</v>
      </c>
      <c r="E1081" t="str">
        <f>VLOOKUP($A1081,'UES Measure List Oct 2026'!$A$3:$AR$2210,E$1,FALSE)</f>
        <v>Whole Bldg/Meter Level</v>
      </c>
      <c r="F1081" t="str">
        <f>VLOOKUP($A1081,'UES Measure List Oct 2026'!$A$3:$AR$2210,F$1,FALSE)</f>
        <v>Homes</v>
      </c>
      <c r="G1081" t="str">
        <f>VLOOKUP($A1081,'UES Measure List Oct 2026'!$A$3:$AR$2210,G$1,FALSE)</f>
        <v>NEEM Certified Home</v>
      </c>
      <c r="H1081">
        <f>VLOOKUP($A1081,'UES Measure List Oct 2026'!$A$3:$AR$2210,H$1,FALSE)</f>
        <v>3819.13</v>
      </c>
      <c r="I1081">
        <f>VLOOKUP($A1081,'UES Measure List Oct 2026'!$A$3:$AR$2210,I$1,FALSE)</f>
        <v>4268.07</v>
      </c>
      <c r="J1081">
        <f>VLOOKUP($A1081,'UES Measure List Oct 2026'!$A$3:$AR$2210,J$1,FALSE)</f>
        <v>2675.93</v>
      </c>
      <c r="K1081">
        <f>VLOOKUP($A1081,'UES Measure List Oct 2026'!$A$3:$AR$2210,K$1,FALSE)</f>
        <v>45</v>
      </c>
      <c r="L1081" t="s">
        <v>67</v>
      </c>
      <c r="M1081">
        <f>INDEX('Results 2016$'!$B$3:$AT$352,MATCH(L1081,'Results 2016$'!$A$3:$A$352,0),MATCH(K1081,'Results 2016$'!$B$2:$AT$2,0))</f>
        <v>1.0900051356043663</v>
      </c>
    </row>
    <row r="1082" spans="1:13" x14ac:dyDescent="0.25">
      <c r="A1082" s="13" t="s">
        <v>3215</v>
      </c>
      <c r="B1082" t="str">
        <f>VLOOKUP($A1082,'UES Measure List Oct 2026'!$A$3:$AR$2210,B$1,FALSE)</f>
        <v>Heating Zone 3</v>
      </c>
      <c r="C1082" t="str">
        <f>VLOOKUP($A1082,'UES Measure List Oct 2026'!$A$3:$AR$2210,C$1,FALSE)</f>
        <v>Cooling Zone 2</v>
      </c>
      <c r="D1082" t="str">
        <f>VLOOKUP($A1082,'UES Measure List Oct 2026'!$A$3:$AR$2210,D$1,FALSE)</f>
        <v>Residential</v>
      </c>
      <c r="E1082" t="str">
        <f>VLOOKUP($A1082,'UES Measure List Oct 2026'!$A$3:$AR$2210,E$1,FALSE)</f>
        <v>Whole Bldg/Meter Level</v>
      </c>
      <c r="F1082" t="str">
        <f>VLOOKUP($A1082,'UES Measure List Oct 2026'!$A$3:$AR$2210,F$1,FALSE)</f>
        <v>Homes</v>
      </c>
      <c r="G1082" t="str">
        <f>VLOOKUP($A1082,'UES Measure List Oct 2026'!$A$3:$AR$2210,G$1,FALSE)</f>
        <v>NEEM Certified Home</v>
      </c>
      <c r="H1082">
        <f>VLOOKUP($A1082,'UES Measure List Oct 2026'!$A$3:$AR$2210,H$1,FALSE)</f>
        <v>3820.98</v>
      </c>
      <c r="I1082">
        <f>VLOOKUP($A1082,'UES Measure List Oct 2026'!$A$3:$AR$2210,I$1,FALSE)</f>
        <v>4270.13</v>
      </c>
      <c r="J1082">
        <f>VLOOKUP($A1082,'UES Measure List Oct 2026'!$A$3:$AR$2210,J$1,FALSE)</f>
        <v>2675.93</v>
      </c>
      <c r="K1082">
        <f>VLOOKUP($A1082,'UES Measure List Oct 2026'!$A$3:$AR$2210,K$1,FALSE)</f>
        <v>45</v>
      </c>
      <c r="L1082" t="s">
        <v>67</v>
      </c>
      <c r="M1082">
        <f>INDEX('Results 2016$'!$B$3:$AT$352,MATCH(L1082,'Results 2016$'!$A$3:$A$352,0),MATCH(K1082,'Results 2016$'!$B$2:$AT$2,0))</f>
        <v>1.0900051356043663</v>
      </c>
    </row>
    <row r="1083" spans="1:13" x14ac:dyDescent="0.25">
      <c r="A1083" s="13" t="s">
        <v>3216</v>
      </c>
      <c r="B1083" t="str">
        <f>VLOOKUP($A1083,'UES Measure List Oct 2026'!$A$3:$AR$2210,B$1,FALSE)</f>
        <v>Heating Zone 3</v>
      </c>
      <c r="C1083" t="str">
        <f>VLOOKUP($A1083,'UES Measure List Oct 2026'!$A$3:$AR$2210,C$1,FALSE)</f>
        <v>Cooling Zone 3</v>
      </c>
      <c r="D1083" t="str">
        <f>VLOOKUP($A1083,'UES Measure List Oct 2026'!$A$3:$AR$2210,D$1,FALSE)</f>
        <v>Residential</v>
      </c>
      <c r="E1083" t="str">
        <f>VLOOKUP($A1083,'UES Measure List Oct 2026'!$A$3:$AR$2210,E$1,FALSE)</f>
        <v>Whole Bldg/Meter Level</v>
      </c>
      <c r="F1083" t="str">
        <f>VLOOKUP($A1083,'UES Measure List Oct 2026'!$A$3:$AR$2210,F$1,FALSE)</f>
        <v>Homes</v>
      </c>
      <c r="G1083" t="str">
        <f>VLOOKUP($A1083,'UES Measure List Oct 2026'!$A$3:$AR$2210,G$1,FALSE)</f>
        <v>NEEM Certified Home</v>
      </c>
      <c r="H1083">
        <f>VLOOKUP($A1083,'UES Measure List Oct 2026'!$A$3:$AR$2210,H$1,FALSE)</f>
        <v>3823.72</v>
      </c>
      <c r="I1083">
        <f>VLOOKUP($A1083,'UES Measure List Oct 2026'!$A$3:$AR$2210,I$1,FALSE)</f>
        <v>4273.17</v>
      </c>
      <c r="J1083">
        <f>VLOOKUP($A1083,'UES Measure List Oct 2026'!$A$3:$AR$2210,J$1,FALSE)</f>
        <v>2675.93</v>
      </c>
      <c r="K1083">
        <f>VLOOKUP($A1083,'UES Measure List Oct 2026'!$A$3:$AR$2210,K$1,FALSE)</f>
        <v>45</v>
      </c>
      <c r="L1083" t="s">
        <v>67</v>
      </c>
      <c r="M1083">
        <f>INDEX('Results 2016$'!$B$3:$AT$352,MATCH(L1083,'Results 2016$'!$A$3:$A$352,0),MATCH(K1083,'Results 2016$'!$B$2:$AT$2,0))</f>
        <v>1.0900051356043663</v>
      </c>
    </row>
    <row r="1084" spans="1:13" x14ac:dyDescent="0.25">
      <c r="A1084" s="13" t="s">
        <v>3217</v>
      </c>
      <c r="B1084" t="str">
        <f>VLOOKUP($A1084,'UES Measure List Oct 2026'!$A$3:$AR$2210,B$1,FALSE)</f>
        <v>All Heating Zones</v>
      </c>
      <c r="C1084" t="str">
        <f>VLOOKUP($A1084,'UES Measure List Oct 2026'!$A$3:$AR$2210,C$1,FALSE)</f>
        <v>All Cooling Zones</v>
      </c>
      <c r="D1084" t="str">
        <f>VLOOKUP($A1084,'UES Measure List Oct 2026'!$A$3:$AR$2210,D$1,FALSE)</f>
        <v>Residential</v>
      </c>
      <c r="E1084" t="str">
        <f>VLOOKUP($A1084,'UES Measure List Oct 2026'!$A$3:$AR$2210,E$1,FALSE)</f>
        <v>Whole Bldg/Meter Level</v>
      </c>
      <c r="F1084" t="str">
        <f>VLOOKUP($A1084,'UES Measure List Oct 2026'!$A$3:$AR$2210,F$1,FALSE)</f>
        <v>Homes</v>
      </c>
      <c r="G1084" t="str">
        <f>VLOOKUP($A1084,'UES Measure List Oct 2026'!$A$3:$AR$2210,G$1,FALSE)</f>
        <v>Behavioral Home Energy Reports</v>
      </c>
      <c r="H1084">
        <f>VLOOKUP($A1084,'UES Measure List Oct 2026'!$A$3:$AR$2210,H$1,FALSE)</f>
        <v>417</v>
      </c>
      <c r="I1084">
        <f>VLOOKUP($A1084,'UES Measure List Oct 2026'!$A$3:$AR$2210,I$1,FALSE)</f>
        <v>464.25084260681996</v>
      </c>
      <c r="J1084">
        <f>VLOOKUP($A1084,'UES Measure List Oct 2026'!$A$3:$AR$2210,J$1,FALSE)</f>
        <v>0</v>
      </c>
      <c r="K1084">
        <f>VLOOKUP($A1084,'UES Measure List Oct 2026'!$A$3:$AR$2210,K$1,FALSE)</f>
        <v>1</v>
      </c>
      <c r="L1084" t="s">
        <v>67</v>
      </c>
      <c r="M1084">
        <f>INDEX('Results 2016$'!$B$3:$AT$352,MATCH(L1084,'Results 2016$'!$A$3:$A$352,0),MATCH(K1084,'Results 2016$'!$B$2:$AT$2,0))</f>
        <v>7.0967133558200321E-2</v>
      </c>
    </row>
    <row r="1085" spans="1:13" x14ac:dyDescent="0.25">
      <c r="A1085" s="13" t="s">
        <v>3222</v>
      </c>
      <c r="B1085" t="str">
        <f>VLOOKUP($A1085,'UES Measure List Oct 2026'!$A$3:$AR$2210,B$1,FALSE)</f>
        <v>All Heating Zones</v>
      </c>
      <c r="C1085" t="str">
        <f>VLOOKUP($A1085,'UES Measure List Oct 2026'!$A$3:$AR$2210,C$1,FALSE)</f>
        <v>All Cooling Zones</v>
      </c>
      <c r="D1085" t="str">
        <f>VLOOKUP($A1085,'UES Measure List Oct 2026'!$A$3:$AR$2210,D$1,FALSE)</f>
        <v>Residential</v>
      </c>
      <c r="E1085" t="str">
        <f>VLOOKUP($A1085,'UES Measure List Oct 2026'!$A$3:$AR$2210,E$1,FALSE)</f>
        <v>Whole Bldg/Meter Level</v>
      </c>
      <c r="F1085" t="str">
        <f>VLOOKUP($A1085,'UES Measure List Oct 2026'!$A$3:$AR$2210,F$1,FALSE)</f>
        <v>Homes</v>
      </c>
      <c r="G1085" t="str">
        <f>VLOOKUP($A1085,'UES Measure List Oct 2026'!$A$3:$AR$2210,G$1,FALSE)</f>
        <v>Behavioral Home Energy Reports</v>
      </c>
      <c r="H1085">
        <f>VLOOKUP($A1085,'UES Measure List Oct 2026'!$A$3:$AR$2210,H$1,FALSE)</f>
        <v>417.27397505471919</v>
      </c>
      <c r="I1085">
        <f>VLOOKUP($A1085,'UES Measure List Oct 2026'!$A$3:$AR$2210,I$1,FALSE)</f>
        <v>464.55586215120042</v>
      </c>
      <c r="J1085">
        <f>VLOOKUP($A1085,'UES Measure List Oct 2026'!$A$3:$AR$2210,J$1,FALSE)</f>
        <v>14.19</v>
      </c>
      <c r="K1085">
        <f>VLOOKUP($A1085,'UES Measure List Oct 2026'!$A$3:$AR$2210,K$1,FALSE)</f>
        <v>1</v>
      </c>
      <c r="L1085" t="s">
        <v>67</v>
      </c>
      <c r="M1085">
        <f>INDEX('Results 2016$'!$B$3:$AT$352,MATCH(L1085,'Results 2016$'!$A$3:$A$352,0),MATCH(K1085,'Results 2016$'!$B$2:$AT$2,0))</f>
        <v>7.0967133558200321E-2</v>
      </c>
    </row>
    <row r="1086" spans="1:13" x14ac:dyDescent="0.25">
      <c r="A1086" s="13" t="s">
        <v>3226</v>
      </c>
      <c r="B1086" t="str">
        <f>VLOOKUP($A1086,'UES Measure List Oct 2026'!$A$3:$AR$2210,B$1,FALSE)</f>
        <v>All Heating Zones</v>
      </c>
      <c r="C1086" t="str">
        <f>VLOOKUP($A1086,'UES Measure List Oct 2026'!$A$3:$AR$2210,C$1,FALSE)</f>
        <v>All Cooling Zones</v>
      </c>
      <c r="D1086" t="str">
        <f>VLOOKUP($A1086,'UES Measure List Oct 2026'!$A$3:$AR$2210,D$1,FALSE)</f>
        <v>Residential</v>
      </c>
      <c r="E1086" t="str">
        <f>VLOOKUP($A1086,'UES Measure List Oct 2026'!$A$3:$AR$2210,E$1,FALSE)</f>
        <v>Whole Bldg/Meter Level</v>
      </c>
      <c r="F1086" t="str">
        <f>VLOOKUP($A1086,'UES Measure List Oct 2026'!$A$3:$AR$2210,F$1,FALSE)</f>
        <v>Homes</v>
      </c>
      <c r="G1086" t="str">
        <f>VLOOKUP($A1086,'UES Measure List Oct 2026'!$A$3:$AR$2210,G$1,FALSE)</f>
        <v>Behavioral Home Energy Reports</v>
      </c>
      <c r="H1086">
        <f>VLOOKUP($A1086,'UES Measure List Oct 2026'!$A$3:$AR$2210,H$1,FALSE)</f>
        <v>417.27397505471919</v>
      </c>
      <c r="I1086">
        <f>VLOOKUP($A1086,'UES Measure List Oct 2026'!$A$3:$AR$2210,I$1,FALSE)</f>
        <v>464.55586215120042</v>
      </c>
      <c r="J1086">
        <f>VLOOKUP($A1086,'UES Measure List Oct 2026'!$A$3:$AR$2210,J$1,FALSE)</f>
        <v>14.19</v>
      </c>
      <c r="K1086">
        <f>VLOOKUP($A1086,'UES Measure List Oct 2026'!$A$3:$AR$2210,K$1,FALSE)</f>
        <v>1</v>
      </c>
      <c r="L1086" t="s">
        <v>67</v>
      </c>
      <c r="M1086">
        <f>INDEX('Results 2016$'!$B$3:$AT$352,MATCH(L1086,'Results 2016$'!$A$3:$A$352,0),MATCH(K1086,'Results 2016$'!$B$2:$AT$2,0))</f>
        <v>7.0967133558200321E-2</v>
      </c>
    </row>
    <row r="1087" spans="1:13" x14ac:dyDescent="0.25">
      <c r="A1087" s="13" t="s">
        <v>3229</v>
      </c>
      <c r="B1087" t="str">
        <f>VLOOKUP($A1087,'UES Measure List Oct 2026'!$A$3:$AR$2210,B$1,FALSE)</f>
        <v>All Heating Zones</v>
      </c>
      <c r="C1087" t="str">
        <f>VLOOKUP($A1087,'UES Measure List Oct 2026'!$A$3:$AR$2210,C$1,FALSE)</f>
        <v>All Cooling Zones</v>
      </c>
      <c r="D1087" t="str">
        <f>VLOOKUP($A1087,'UES Measure List Oct 2026'!$A$3:$AR$2210,D$1,FALSE)</f>
        <v>Residential</v>
      </c>
      <c r="E1087" t="str">
        <f>VLOOKUP($A1087,'UES Measure List Oct 2026'!$A$3:$AR$2210,E$1,FALSE)</f>
        <v>Whole Bldg/Meter Level</v>
      </c>
      <c r="F1087" t="str">
        <f>VLOOKUP($A1087,'UES Measure List Oct 2026'!$A$3:$AR$2210,F$1,FALSE)</f>
        <v>Homes</v>
      </c>
      <c r="G1087" t="str">
        <f>VLOOKUP($A1087,'UES Measure List Oct 2026'!$A$3:$AR$2210,G$1,FALSE)</f>
        <v>Behavioral Home Energy Reports</v>
      </c>
      <c r="H1087">
        <f>VLOOKUP($A1087,'UES Measure List Oct 2026'!$A$3:$AR$2210,H$1,FALSE)</f>
        <v>469.85</v>
      </c>
      <c r="I1087">
        <f>VLOOKUP($A1087,'UES Measure List Oct 2026'!$A$3:$AR$2210,I$1,FALSE)</f>
        <v>523.08934867821199</v>
      </c>
      <c r="J1087">
        <f>VLOOKUP($A1087,'UES Measure List Oct 2026'!$A$3:$AR$2210,J$1,FALSE)</f>
        <v>12</v>
      </c>
      <c r="K1087">
        <f>VLOOKUP($A1087,'UES Measure List Oct 2026'!$A$3:$AR$2210,K$1,FALSE)</f>
        <v>1</v>
      </c>
      <c r="L1087" t="s">
        <v>67</v>
      </c>
      <c r="M1087">
        <f>INDEX('Results 2016$'!$B$3:$AT$352,MATCH(L1087,'Results 2016$'!$A$3:$A$352,0),MATCH(K1087,'Results 2016$'!$B$2:$AT$2,0))</f>
        <v>7.0967133558200321E-2</v>
      </c>
    </row>
    <row r="1088" spans="1:13" x14ac:dyDescent="0.25">
      <c r="A1088" s="13" t="s">
        <v>3232</v>
      </c>
      <c r="B1088" t="str">
        <f>VLOOKUP($A1088,'UES Measure List Oct 2026'!$A$3:$AR$2210,B$1,FALSE)</f>
        <v>All Heating Zones</v>
      </c>
      <c r="C1088" t="str">
        <f>VLOOKUP($A1088,'UES Measure List Oct 2026'!$A$3:$AR$2210,C$1,FALSE)</f>
        <v>All Cooling Zones</v>
      </c>
      <c r="D1088" t="str">
        <f>VLOOKUP($A1088,'UES Measure List Oct 2026'!$A$3:$AR$2210,D$1,FALSE)</f>
        <v>Residential</v>
      </c>
      <c r="E1088" t="str">
        <f>VLOOKUP($A1088,'UES Measure List Oct 2026'!$A$3:$AR$2210,E$1,FALSE)</f>
        <v>Whole Bldg/Meter Level</v>
      </c>
      <c r="F1088" t="str">
        <f>VLOOKUP($A1088,'UES Measure List Oct 2026'!$A$3:$AR$2210,F$1,FALSE)</f>
        <v>Homes</v>
      </c>
      <c r="G1088" t="str">
        <f>VLOOKUP($A1088,'UES Measure List Oct 2026'!$A$3:$AR$2210,G$1,FALSE)</f>
        <v>Behavioral Home Energy Reports</v>
      </c>
      <c r="H1088">
        <f>VLOOKUP($A1088,'UES Measure List Oct 2026'!$A$3:$AR$2210,H$1,FALSE)</f>
        <v>469.85</v>
      </c>
      <c r="I1088">
        <f>VLOOKUP($A1088,'UES Measure List Oct 2026'!$A$3:$AR$2210,I$1,FALSE)</f>
        <v>523.08934867821199</v>
      </c>
      <c r="J1088">
        <f>VLOOKUP($A1088,'UES Measure List Oct 2026'!$A$3:$AR$2210,J$1,FALSE)</f>
        <v>12</v>
      </c>
      <c r="K1088">
        <f>VLOOKUP($A1088,'UES Measure List Oct 2026'!$A$3:$AR$2210,K$1,FALSE)</f>
        <v>1</v>
      </c>
      <c r="L1088" t="s">
        <v>67</v>
      </c>
      <c r="M1088">
        <f>INDEX('Results 2016$'!$B$3:$AT$352,MATCH(L1088,'Results 2016$'!$A$3:$A$352,0),MATCH(K1088,'Results 2016$'!$B$2:$AT$2,0))</f>
        <v>7.0967133558200321E-2</v>
      </c>
    </row>
    <row r="1089" spans="1:13" x14ac:dyDescent="0.25">
      <c r="A1089" s="13" t="s">
        <v>3234</v>
      </c>
      <c r="B1089" t="str">
        <f>VLOOKUP($A1089,'UES Measure List Oct 2026'!$A$3:$AR$2210,B$1,FALSE)</f>
        <v>Heating Zone 1</v>
      </c>
      <c r="C1089" t="str">
        <f>VLOOKUP($A1089,'UES Measure List Oct 2026'!$A$3:$AR$2210,C$1,FALSE)</f>
        <v>All Cooling Zones</v>
      </c>
      <c r="D1089" t="str">
        <f>VLOOKUP($A1089,'UES Measure List Oct 2026'!$A$3:$AR$2210,D$1,FALSE)</f>
        <v>Residential</v>
      </c>
      <c r="E1089" t="str">
        <f>VLOOKUP($A1089,'UES Measure List Oct 2026'!$A$3:$AR$2210,E$1,FALSE)</f>
        <v>Water Heating</v>
      </c>
      <c r="F1089" t="str">
        <f>VLOOKUP($A1089,'UES Measure List Oct 2026'!$A$3:$AR$2210,F$1,FALSE)</f>
        <v>Water Heaters</v>
      </c>
      <c r="G1089" t="str">
        <f>VLOOKUP($A1089,'UES Measure List Oct 2026'!$A$3:$AR$2210,G$1,FALSE)</f>
        <v>Heat Pump Water Heaters</v>
      </c>
      <c r="H1089">
        <f>VLOOKUP($A1089,'UES Measure List Oct 2026'!$A$3:$AR$2210,H$1,FALSE)</f>
        <v>1719.95</v>
      </c>
      <c r="I1089">
        <f>VLOOKUP($A1089,'UES Measure List Oct 2026'!$A$3:$AR$2210,I$1,FALSE)</f>
        <v>1912.85</v>
      </c>
      <c r="J1089">
        <f>VLOOKUP($A1089,'UES Measure List Oct 2026'!$A$3:$AR$2210,J$1,FALSE)</f>
        <v>3693.66</v>
      </c>
      <c r="K1089">
        <f>VLOOKUP($A1089,'UES Measure List Oct 2026'!$A$3:$AR$2210,K$1,FALSE)</f>
        <v>15</v>
      </c>
      <c r="L1089" t="s">
        <v>4972</v>
      </c>
      <c r="M1089">
        <f>INDEX('Results 2016$'!$B$3:$AT$352,MATCH(L1089,'Results 2016$'!$A$3:$A$352,0),MATCH(K1089,'Results 2016$'!$B$2:$AT$2,0))</f>
        <v>0.60412135111305376</v>
      </c>
    </row>
    <row r="1090" spans="1:13" x14ac:dyDescent="0.25">
      <c r="A1090" s="13" t="s">
        <v>3237</v>
      </c>
      <c r="B1090" t="str">
        <f>VLOOKUP($A1090,'UES Measure List Oct 2026'!$A$3:$AR$2210,B$1,FALSE)</f>
        <v>Heating Zone 2</v>
      </c>
      <c r="C1090" t="str">
        <f>VLOOKUP($A1090,'UES Measure List Oct 2026'!$A$3:$AR$2210,C$1,FALSE)</f>
        <v>All Cooling Zones</v>
      </c>
      <c r="D1090" t="str">
        <f>VLOOKUP($A1090,'UES Measure List Oct 2026'!$A$3:$AR$2210,D$1,FALSE)</f>
        <v>Residential</v>
      </c>
      <c r="E1090" t="str">
        <f>VLOOKUP($A1090,'UES Measure List Oct 2026'!$A$3:$AR$2210,E$1,FALSE)</f>
        <v>Water Heating</v>
      </c>
      <c r="F1090" t="str">
        <f>VLOOKUP($A1090,'UES Measure List Oct 2026'!$A$3:$AR$2210,F$1,FALSE)</f>
        <v>Water Heaters</v>
      </c>
      <c r="G1090" t="str">
        <f>VLOOKUP($A1090,'UES Measure List Oct 2026'!$A$3:$AR$2210,G$1,FALSE)</f>
        <v>Heat Pump Water Heaters</v>
      </c>
      <c r="H1090">
        <f>VLOOKUP($A1090,'UES Measure List Oct 2026'!$A$3:$AR$2210,H$1,FALSE)</f>
        <v>1777.72</v>
      </c>
      <c r="I1090">
        <f>VLOOKUP($A1090,'UES Measure List Oct 2026'!$A$3:$AR$2210,I$1,FALSE)</f>
        <v>1977.1</v>
      </c>
      <c r="J1090">
        <f>VLOOKUP($A1090,'UES Measure List Oct 2026'!$A$3:$AR$2210,J$1,FALSE)</f>
        <v>3693.66</v>
      </c>
      <c r="K1090">
        <f>VLOOKUP($A1090,'UES Measure List Oct 2026'!$A$3:$AR$2210,K$1,FALSE)</f>
        <v>15</v>
      </c>
      <c r="L1090" t="s">
        <v>4972</v>
      </c>
      <c r="M1090">
        <f>INDEX('Results 2016$'!$B$3:$AT$352,MATCH(L1090,'Results 2016$'!$A$3:$A$352,0),MATCH(K1090,'Results 2016$'!$B$2:$AT$2,0))</f>
        <v>0.60412135111305376</v>
      </c>
    </row>
    <row r="1091" spans="1:13" x14ac:dyDescent="0.25">
      <c r="A1091" s="13" t="s">
        <v>3238</v>
      </c>
      <c r="B1091" t="str">
        <f>VLOOKUP($A1091,'UES Measure List Oct 2026'!$A$3:$AR$2210,B$1,FALSE)</f>
        <v>Heating Zone 3</v>
      </c>
      <c r="C1091" t="str">
        <f>VLOOKUP($A1091,'UES Measure List Oct 2026'!$A$3:$AR$2210,C$1,FALSE)</f>
        <v>All Cooling Zones</v>
      </c>
      <c r="D1091" t="str">
        <f>VLOOKUP($A1091,'UES Measure List Oct 2026'!$A$3:$AR$2210,D$1,FALSE)</f>
        <v>Residential</v>
      </c>
      <c r="E1091" t="str">
        <f>VLOOKUP($A1091,'UES Measure List Oct 2026'!$A$3:$AR$2210,E$1,FALSE)</f>
        <v>Water Heating</v>
      </c>
      <c r="F1091" t="str">
        <f>VLOOKUP($A1091,'UES Measure List Oct 2026'!$A$3:$AR$2210,F$1,FALSE)</f>
        <v>Water Heaters</v>
      </c>
      <c r="G1091" t="str">
        <f>VLOOKUP($A1091,'UES Measure List Oct 2026'!$A$3:$AR$2210,G$1,FALSE)</f>
        <v>Heat Pump Water Heaters</v>
      </c>
      <c r="H1091">
        <f>VLOOKUP($A1091,'UES Measure List Oct 2026'!$A$3:$AR$2210,H$1,FALSE)</f>
        <v>1808.7781573548732</v>
      </c>
      <c r="I1091">
        <f>VLOOKUP($A1091,'UES Measure List Oct 2026'!$A$3:$AR$2210,I$1,FALSE)</f>
        <v>2011.64</v>
      </c>
      <c r="J1091">
        <f>VLOOKUP($A1091,'UES Measure List Oct 2026'!$A$3:$AR$2210,J$1,FALSE)</f>
        <v>3693.66</v>
      </c>
      <c r="K1091">
        <f>VLOOKUP($A1091,'UES Measure List Oct 2026'!$A$3:$AR$2210,K$1,FALSE)</f>
        <v>15</v>
      </c>
      <c r="L1091" t="s">
        <v>4972</v>
      </c>
      <c r="M1091">
        <f>INDEX('Results 2016$'!$B$3:$AT$352,MATCH(L1091,'Results 2016$'!$A$3:$A$352,0),MATCH(K1091,'Results 2016$'!$B$2:$AT$2,0))</f>
        <v>0.60412135111305376</v>
      </c>
    </row>
    <row r="1092" spans="1:13" x14ac:dyDescent="0.25">
      <c r="A1092" s="13" t="s">
        <v>3239</v>
      </c>
      <c r="B1092" t="str">
        <f>VLOOKUP($A1092,'UES Measure List Oct 2026'!$A$3:$AR$2210,B$1,FALSE)</f>
        <v>Heating Zone 1</v>
      </c>
      <c r="C1092" t="str">
        <f>VLOOKUP($A1092,'UES Measure List Oct 2026'!$A$3:$AR$2210,C$1,FALSE)</f>
        <v>All Cooling Zones</v>
      </c>
      <c r="D1092" t="str">
        <f>VLOOKUP($A1092,'UES Measure List Oct 2026'!$A$3:$AR$2210,D$1,FALSE)</f>
        <v>Residential</v>
      </c>
      <c r="E1092" t="str">
        <f>VLOOKUP($A1092,'UES Measure List Oct 2026'!$A$3:$AR$2210,E$1,FALSE)</f>
        <v>Water Heating</v>
      </c>
      <c r="F1092" t="str">
        <f>VLOOKUP($A1092,'UES Measure List Oct 2026'!$A$3:$AR$2210,F$1,FALSE)</f>
        <v>Water Heaters</v>
      </c>
      <c r="G1092" t="str">
        <f>VLOOKUP($A1092,'UES Measure List Oct 2026'!$A$3:$AR$2210,G$1,FALSE)</f>
        <v>Heat Pump Water Heaters</v>
      </c>
      <c r="H1092">
        <f>VLOOKUP($A1092,'UES Measure List Oct 2026'!$A$3:$AR$2210,H$1,FALSE)</f>
        <v>1152.56</v>
      </c>
      <c r="I1092">
        <f>VLOOKUP($A1092,'UES Measure List Oct 2026'!$A$3:$AR$2210,I$1,FALSE)</f>
        <v>1237.69</v>
      </c>
      <c r="J1092">
        <f>VLOOKUP($A1092,'UES Measure List Oct 2026'!$A$3:$AR$2210,J$1,FALSE)</f>
        <v>549.22</v>
      </c>
      <c r="K1092">
        <f>VLOOKUP($A1092,'UES Measure List Oct 2026'!$A$3:$AR$2210,K$1,FALSE)</f>
        <v>13</v>
      </c>
      <c r="L1092" t="s">
        <v>4972</v>
      </c>
      <c r="M1092">
        <f>INDEX('Results 2016$'!$B$3:$AT$352,MATCH(L1092,'Results 2016$'!$A$3:$A$352,0),MATCH(K1092,'Results 2016$'!$B$2:$AT$2,0))</f>
        <v>0.55285049444907031</v>
      </c>
    </row>
    <row r="1093" spans="1:13" x14ac:dyDescent="0.25">
      <c r="A1093" s="13" t="s">
        <v>3241</v>
      </c>
      <c r="B1093" t="str">
        <f>VLOOKUP($A1093,'UES Measure List Oct 2026'!$A$3:$AR$2210,B$1,FALSE)</f>
        <v>Heating Zone 2</v>
      </c>
      <c r="C1093" t="str">
        <f>VLOOKUP($A1093,'UES Measure List Oct 2026'!$A$3:$AR$2210,C$1,FALSE)</f>
        <v>All Cooling Zones</v>
      </c>
      <c r="D1093" t="str">
        <f>VLOOKUP($A1093,'UES Measure List Oct 2026'!$A$3:$AR$2210,D$1,FALSE)</f>
        <v>Residential</v>
      </c>
      <c r="E1093" t="str">
        <f>VLOOKUP($A1093,'UES Measure List Oct 2026'!$A$3:$AR$2210,E$1,FALSE)</f>
        <v>Water Heating</v>
      </c>
      <c r="F1093" t="str">
        <f>VLOOKUP($A1093,'UES Measure List Oct 2026'!$A$3:$AR$2210,F$1,FALSE)</f>
        <v>Water Heaters</v>
      </c>
      <c r="G1093" t="str">
        <f>VLOOKUP($A1093,'UES Measure List Oct 2026'!$A$3:$AR$2210,G$1,FALSE)</f>
        <v>Heat Pump Water Heaters</v>
      </c>
      <c r="H1093">
        <f>VLOOKUP($A1093,'UES Measure List Oct 2026'!$A$3:$AR$2210,H$1,FALSE)</f>
        <v>1117.67</v>
      </c>
      <c r="I1093">
        <f>VLOOKUP($A1093,'UES Measure List Oct 2026'!$A$3:$AR$2210,I$1,FALSE)</f>
        <v>1200.22</v>
      </c>
      <c r="J1093">
        <f>VLOOKUP($A1093,'UES Measure List Oct 2026'!$A$3:$AR$2210,J$1,FALSE)</f>
        <v>549.22</v>
      </c>
      <c r="K1093">
        <f>VLOOKUP($A1093,'UES Measure List Oct 2026'!$A$3:$AR$2210,K$1,FALSE)</f>
        <v>13</v>
      </c>
      <c r="L1093" t="s">
        <v>4972</v>
      </c>
      <c r="M1093">
        <f>INDEX('Results 2016$'!$B$3:$AT$352,MATCH(L1093,'Results 2016$'!$A$3:$A$352,0),MATCH(K1093,'Results 2016$'!$B$2:$AT$2,0))</f>
        <v>0.55285049444907031</v>
      </c>
    </row>
    <row r="1094" spans="1:13" x14ac:dyDescent="0.25">
      <c r="A1094" s="13" t="s">
        <v>3242</v>
      </c>
      <c r="B1094" t="str">
        <f>VLOOKUP($A1094,'UES Measure List Oct 2026'!$A$3:$AR$2210,B$1,FALSE)</f>
        <v>Heating Zone 3</v>
      </c>
      <c r="C1094" t="str">
        <f>VLOOKUP($A1094,'UES Measure List Oct 2026'!$A$3:$AR$2210,C$1,FALSE)</f>
        <v>All Cooling Zones</v>
      </c>
      <c r="D1094" t="str">
        <f>VLOOKUP($A1094,'UES Measure List Oct 2026'!$A$3:$AR$2210,D$1,FALSE)</f>
        <v>Residential</v>
      </c>
      <c r="E1094" t="str">
        <f>VLOOKUP($A1094,'UES Measure List Oct 2026'!$A$3:$AR$2210,E$1,FALSE)</f>
        <v>Water Heating</v>
      </c>
      <c r="F1094" t="str">
        <f>VLOOKUP($A1094,'UES Measure List Oct 2026'!$A$3:$AR$2210,F$1,FALSE)</f>
        <v>Water Heaters</v>
      </c>
      <c r="G1094" t="str">
        <f>VLOOKUP($A1094,'UES Measure List Oct 2026'!$A$3:$AR$2210,G$1,FALSE)</f>
        <v>Heat Pump Water Heaters</v>
      </c>
      <c r="H1094">
        <f>VLOOKUP($A1094,'UES Measure List Oct 2026'!$A$3:$AR$2210,H$1,FALSE)</f>
        <v>981.75</v>
      </c>
      <c r="I1094">
        <f>VLOOKUP($A1094,'UES Measure List Oct 2026'!$A$3:$AR$2210,I$1,FALSE)</f>
        <v>1054.27</v>
      </c>
      <c r="J1094">
        <f>VLOOKUP($A1094,'UES Measure List Oct 2026'!$A$3:$AR$2210,J$1,FALSE)</f>
        <v>549.22</v>
      </c>
      <c r="K1094">
        <f>VLOOKUP($A1094,'UES Measure List Oct 2026'!$A$3:$AR$2210,K$1,FALSE)</f>
        <v>13</v>
      </c>
      <c r="L1094" t="s">
        <v>4972</v>
      </c>
      <c r="M1094">
        <f>INDEX('Results 2016$'!$B$3:$AT$352,MATCH(L1094,'Results 2016$'!$A$3:$A$352,0),MATCH(K1094,'Results 2016$'!$B$2:$AT$2,0))</f>
        <v>0.55285049444907031</v>
      </c>
    </row>
    <row r="1095" spans="1:13" x14ac:dyDescent="0.25">
      <c r="A1095" s="13" t="s">
        <v>3243</v>
      </c>
      <c r="B1095" t="str">
        <f>VLOOKUP($A1095,'UES Measure List Oct 2026'!$A$3:$AR$2210,B$1,FALSE)</f>
        <v>Heating Zone 1</v>
      </c>
      <c r="C1095" t="str">
        <f>VLOOKUP($A1095,'UES Measure List Oct 2026'!$A$3:$AR$2210,C$1,FALSE)</f>
        <v>All Cooling Zones</v>
      </c>
      <c r="D1095" t="str">
        <f>VLOOKUP($A1095,'UES Measure List Oct 2026'!$A$3:$AR$2210,D$1,FALSE)</f>
        <v>Residential</v>
      </c>
      <c r="E1095" t="str">
        <f>VLOOKUP($A1095,'UES Measure List Oct 2026'!$A$3:$AR$2210,E$1,FALSE)</f>
        <v>Water Heating</v>
      </c>
      <c r="F1095" t="str">
        <f>VLOOKUP($A1095,'UES Measure List Oct 2026'!$A$3:$AR$2210,F$1,FALSE)</f>
        <v>Water Heaters</v>
      </c>
      <c r="G1095" t="str">
        <f>VLOOKUP($A1095,'UES Measure List Oct 2026'!$A$3:$AR$2210,G$1,FALSE)</f>
        <v>Heat Pump Water Heaters</v>
      </c>
      <c r="H1095">
        <f>VLOOKUP($A1095,'UES Measure List Oct 2026'!$A$3:$AR$2210,H$1,FALSE)</f>
        <v>1591.5222229222204</v>
      </c>
      <c r="I1095">
        <f>VLOOKUP($A1095,'UES Measure List Oct 2026'!$A$3:$AR$2210,I$1,FALSE)</f>
        <v>1768.5913826590129</v>
      </c>
      <c r="J1095">
        <f>VLOOKUP($A1095,'UES Measure List Oct 2026'!$A$3:$AR$2210,J$1,FALSE)</f>
        <v>778.79</v>
      </c>
      <c r="K1095">
        <f>VLOOKUP($A1095,'UES Measure List Oct 2026'!$A$3:$AR$2210,K$1,FALSE)</f>
        <v>13</v>
      </c>
      <c r="L1095" t="s">
        <v>4972</v>
      </c>
      <c r="M1095">
        <f>INDEX('Results 2016$'!$B$3:$AT$352,MATCH(L1095,'Results 2016$'!$A$3:$A$352,0),MATCH(K1095,'Results 2016$'!$B$2:$AT$2,0))</f>
        <v>0.55285049444907031</v>
      </c>
    </row>
    <row r="1096" spans="1:13" x14ac:dyDescent="0.25">
      <c r="A1096" s="13" t="s">
        <v>3245</v>
      </c>
      <c r="B1096" t="str">
        <f>VLOOKUP($A1096,'UES Measure List Oct 2026'!$A$3:$AR$2210,B$1,FALSE)</f>
        <v>Heating Zone 2</v>
      </c>
      <c r="C1096" t="str">
        <f>VLOOKUP($A1096,'UES Measure List Oct 2026'!$A$3:$AR$2210,C$1,FALSE)</f>
        <v>All Cooling Zones</v>
      </c>
      <c r="D1096" t="str">
        <f>VLOOKUP($A1096,'UES Measure List Oct 2026'!$A$3:$AR$2210,D$1,FALSE)</f>
        <v>Residential</v>
      </c>
      <c r="E1096" t="str">
        <f>VLOOKUP($A1096,'UES Measure List Oct 2026'!$A$3:$AR$2210,E$1,FALSE)</f>
        <v>Water Heating</v>
      </c>
      <c r="F1096" t="str">
        <f>VLOOKUP($A1096,'UES Measure List Oct 2026'!$A$3:$AR$2210,F$1,FALSE)</f>
        <v>Water Heaters</v>
      </c>
      <c r="G1096" t="str">
        <f>VLOOKUP($A1096,'UES Measure List Oct 2026'!$A$3:$AR$2210,G$1,FALSE)</f>
        <v>Heat Pump Water Heaters</v>
      </c>
      <c r="H1096">
        <f>VLOOKUP($A1096,'UES Measure List Oct 2026'!$A$3:$AR$2210,H$1,FALSE)</f>
        <v>1638.0970113024307</v>
      </c>
      <c r="I1096">
        <f>VLOOKUP($A1096,'UES Measure List Oct 2026'!$A$3:$AR$2210,I$1,FALSE)</f>
        <v>1820.0234105966597</v>
      </c>
      <c r="J1096">
        <f>VLOOKUP($A1096,'UES Measure List Oct 2026'!$A$3:$AR$2210,J$1,FALSE)</f>
        <v>778.79</v>
      </c>
      <c r="K1096">
        <f>VLOOKUP($A1096,'UES Measure List Oct 2026'!$A$3:$AR$2210,K$1,FALSE)</f>
        <v>13</v>
      </c>
      <c r="L1096" t="s">
        <v>4972</v>
      </c>
      <c r="M1096">
        <f>INDEX('Results 2016$'!$B$3:$AT$352,MATCH(L1096,'Results 2016$'!$A$3:$A$352,0),MATCH(K1096,'Results 2016$'!$B$2:$AT$2,0))</f>
        <v>0.55285049444907031</v>
      </c>
    </row>
    <row r="1097" spans="1:13" x14ac:dyDescent="0.25">
      <c r="A1097" s="13" t="s">
        <v>3246</v>
      </c>
      <c r="B1097" t="str">
        <f>VLOOKUP($A1097,'UES Measure List Oct 2026'!$A$3:$AR$2210,B$1,FALSE)</f>
        <v>Heating Zone 3</v>
      </c>
      <c r="C1097" t="str">
        <f>VLOOKUP($A1097,'UES Measure List Oct 2026'!$A$3:$AR$2210,C$1,FALSE)</f>
        <v>All Cooling Zones</v>
      </c>
      <c r="D1097" t="str">
        <f>VLOOKUP($A1097,'UES Measure List Oct 2026'!$A$3:$AR$2210,D$1,FALSE)</f>
        <v>Residential</v>
      </c>
      <c r="E1097" t="str">
        <f>VLOOKUP($A1097,'UES Measure List Oct 2026'!$A$3:$AR$2210,E$1,FALSE)</f>
        <v>Water Heating</v>
      </c>
      <c r="F1097" t="str">
        <f>VLOOKUP($A1097,'UES Measure List Oct 2026'!$A$3:$AR$2210,F$1,FALSE)</f>
        <v>Water Heaters</v>
      </c>
      <c r="G1097" t="str">
        <f>VLOOKUP($A1097,'UES Measure List Oct 2026'!$A$3:$AR$2210,G$1,FALSE)</f>
        <v>Heat Pump Water Heaters</v>
      </c>
      <c r="H1097">
        <f>VLOOKUP($A1097,'UES Measure List Oct 2026'!$A$3:$AR$2210,H$1,FALSE)</f>
        <v>1729.9939472091366</v>
      </c>
      <c r="I1097">
        <f>VLOOKUP($A1097,'UES Measure List Oct 2026'!$A$3:$AR$2210,I$1,FALSE)</f>
        <v>1922.2117294556929</v>
      </c>
      <c r="J1097">
        <f>VLOOKUP($A1097,'UES Measure List Oct 2026'!$A$3:$AR$2210,J$1,FALSE)</f>
        <v>778.79</v>
      </c>
      <c r="K1097">
        <f>VLOOKUP($A1097,'UES Measure List Oct 2026'!$A$3:$AR$2210,K$1,FALSE)</f>
        <v>13</v>
      </c>
      <c r="L1097" t="s">
        <v>4972</v>
      </c>
      <c r="M1097">
        <f>INDEX('Results 2016$'!$B$3:$AT$352,MATCH(L1097,'Results 2016$'!$A$3:$A$352,0),MATCH(K1097,'Results 2016$'!$B$2:$AT$2,0))</f>
        <v>0.55285049444907031</v>
      </c>
    </row>
    <row r="1098" spans="1:13" x14ac:dyDescent="0.25">
      <c r="A1098" s="13" t="s">
        <v>3247</v>
      </c>
      <c r="B1098" t="str">
        <f>VLOOKUP($A1098,'UES Measure List Oct 2026'!$A$3:$AR$2210,B$1,FALSE)</f>
        <v>Heating Zone 1</v>
      </c>
      <c r="C1098" t="str">
        <f>VLOOKUP($A1098,'UES Measure List Oct 2026'!$A$3:$AR$2210,C$1,FALSE)</f>
        <v>All Cooling Zones</v>
      </c>
      <c r="D1098" t="str">
        <f>VLOOKUP($A1098,'UES Measure List Oct 2026'!$A$3:$AR$2210,D$1,FALSE)</f>
        <v>Residential</v>
      </c>
      <c r="E1098" t="str">
        <f>VLOOKUP($A1098,'UES Measure List Oct 2026'!$A$3:$AR$2210,E$1,FALSE)</f>
        <v>Water Heating</v>
      </c>
      <c r="F1098" t="str">
        <f>VLOOKUP($A1098,'UES Measure List Oct 2026'!$A$3:$AR$2210,F$1,FALSE)</f>
        <v>Water Heaters</v>
      </c>
      <c r="G1098" t="str">
        <f>VLOOKUP($A1098,'UES Measure List Oct 2026'!$A$3:$AR$2210,G$1,FALSE)</f>
        <v>Heat Pump Water Heaters</v>
      </c>
      <c r="H1098">
        <f>VLOOKUP($A1098,'UES Measure List Oct 2026'!$A$3:$AR$2210,H$1,FALSE)</f>
        <v>1430.4499678894142</v>
      </c>
      <c r="I1098">
        <f>VLOOKUP($A1098,'UES Measure List Oct 2026'!$A$3:$AR$2210,I$1,FALSE)</f>
        <v>1589.5814109311416</v>
      </c>
      <c r="J1098">
        <f>VLOOKUP($A1098,'UES Measure List Oct 2026'!$A$3:$AR$2210,J$1,FALSE)</f>
        <v>778.79</v>
      </c>
      <c r="K1098">
        <f>VLOOKUP($A1098,'UES Measure List Oct 2026'!$A$3:$AR$2210,K$1,FALSE)</f>
        <v>13</v>
      </c>
      <c r="L1098" t="s">
        <v>4972</v>
      </c>
      <c r="M1098">
        <f>INDEX('Results 2016$'!$B$3:$AT$352,MATCH(L1098,'Results 2016$'!$A$3:$A$352,0),MATCH(K1098,'Results 2016$'!$B$2:$AT$2,0))</f>
        <v>0.55285049444907031</v>
      </c>
    </row>
    <row r="1099" spans="1:13" x14ac:dyDescent="0.25">
      <c r="A1099" s="13" t="s">
        <v>3249</v>
      </c>
      <c r="B1099" t="str">
        <f>VLOOKUP($A1099,'UES Measure List Oct 2026'!$A$3:$AR$2210,B$1,FALSE)</f>
        <v>Heating Zone 2</v>
      </c>
      <c r="C1099" t="str">
        <f>VLOOKUP($A1099,'UES Measure List Oct 2026'!$A$3:$AR$2210,C$1,FALSE)</f>
        <v>All Cooling Zones</v>
      </c>
      <c r="D1099" t="str">
        <f>VLOOKUP($A1099,'UES Measure List Oct 2026'!$A$3:$AR$2210,D$1,FALSE)</f>
        <v>Residential</v>
      </c>
      <c r="E1099" t="str">
        <f>VLOOKUP($A1099,'UES Measure List Oct 2026'!$A$3:$AR$2210,E$1,FALSE)</f>
        <v>Water Heating</v>
      </c>
      <c r="F1099" t="str">
        <f>VLOOKUP($A1099,'UES Measure List Oct 2026'!$A$3:$AR$2210,F$1,FALSE)</f>
        <v>Water Heaters</v>
      </c>
      <c r="G1099" t="str">
        <f>VLOOKUP($A1099,'UES Measure List Oct 2026'!$A$3:$AR$2210,G$1,FALSE)</f>
        <v>Heat Pump Water Heaters</v>
      </c>
      <c r="H1099">
        <f>VLOOKUP($A1099,'UES Measure List Oct 2026'!$A$3:$AR$2210,H$1,FALSE)</f>
        <v>1387.4458649120181</v>
      </c>
      <c r="I1099">
        <f>VLOOKUP($A1099,'UES Measure List Oct 2026'!$A$3:$AR$2210,I$1,FALSE)</f>
        <v>1541.5910370942152</v>
      </c>
      <c r="J1099">
        <f>VLOOKUP($A1099,'UES Measure List Oct 2026'!$A$3:$AR$2210,J$1,FALSE)</f>
        <v>778.79</v>
      </c>
      <c r="K1099">
        <f>VLOOKUP($A1099,'UES Measure List Oct 2026'!$A$3:$AR$2210,K$1,FALSE)</f>
        <v>13</v>
      </c>
      <c r="L1099" t="s">
        <v>4972</v>
      </c>
      <c r="M1099">
        <f>INDEX('Results 2016$'!$B$3:$AT$352,MATCH(L1099,'Results 2016$'!$A$3:$A$352,0),MATCH(K1099,'Results 2016$'!$B$2:$AT$2,0))</f>
        <v>0.55285049444907031</v>
      </c>
    </row>
    <row r="1100" spans="1:13" x14ac:dyDescent="0.25">
      <c r="A1100" s="13" t="s">
        <v>3250</v>
      </c>
      <c r="B1100" t="str">
        <f>VLOOKUP($A1100,'UES Measure List Oct 2026'!$A$3:$AR$2210,B$1,FALSE)</f>
        <v>Heating Zone 3</v>
      </c>
      <c r="C1100" t="str">
        <f>VLOOKUP($A1100,'UES Measure List Oct 2026'!$A$3:$AR$2210,C$1,FALSE)</f>
        <v>All Cooling Zones</v>
      </c>
      <c r="D1100" t="str">
        <f>VLOOKUP($A1100,'UES Measure List Oct 2026'!$A$3:$AR$2210,D$1,FALSE)</f>
        <v>Residential</v>
      </c>
      <c r="E1100" t="str">
        <f>VLOOKUP($A1100,'UES Measure List Oct 2026'!$A$3:$AR$2210,E$1,FALSE)</f>
        <v>Water Heating</v>
      </c>
      <c r="F1100" t="str">
        <f>VLOOKUP($A1100,'UES Measure List Oct 2026'!$A$3:$AR$2210,F$1,FALSE)</f>
        <v>Water Heaters</v>
      </c>
      <c r="G1100" t="str">
        <f>VLOOKUP($A1100,'UES Measure List Oct 2026'!$A$3:$AR$2210,G$1,FALSE)</f>
        <v>Heat Pump Water Heaters</v>
      </c>
      <c r="H1100">
        <f>VLOOKUP($A1100,'UES Measure List Oct 2026'!$A$3:$AR$2210,H$1,FALSE)</f>
        <v>1456.8808225174846</v>
      </c>
      <c r="I1100">
        <f>VLOOKUP($A1100,'UES Measure List Oct 2026'!$A$3:$AR$2210,I$1,FALSE)</f>
        <v>1618.7780662243529</v>
      </c>
      <c r="J1100">
        <f>VLOOKUP($A1100,'UES Measure List Oct 2026'!$A$3:$AR$2210,J$1,FALSE)</f>
        <v>778.79</v>
      </c>
      <c r="K1100">
        <f>VLOOKUP($A1100,'UES Measure List Oct 2026'!$A$3:$AR$2210,K$1,FALSE)</f>
        <v>13</v>
      </c>
      <c r="L1100" t="s">
        <v>4972</v>
      </c>
      <c r="M1100">
        <f>INDEX('Results 2016$'!$B$3:$AT$352,MATCH(L1100,'Results 2016$'!$A$3:$A$352,0),MATCH(K1100,'Results 2016$'!$B$2:$AT$2,0))</f>
        <v>0.55285049444907031</v>
      </c>
    </row>
    <row r="1101" spans="1:13" x14ac:dyDescent="0.25">
      <c r="A1101" s="13" t="s">
        <v>3251</v>
      </c>
      <c r="B1101" t="str">
        <f>VLOOKUP($A1101,'UES Measure List Oct 2026'!$A$3:$AR$2210,B$1,FALSE)</f>
        <v>Heating Zone 1</v>
      </c>
      <c r="C1101" t="str">
        <f>VLOOKUP($A1101,'UES Measure List Oct 2026'!$A$3:$AR$2210,C$1,FALSE)</f>
        <v>All Cooling Zones</v>
      </c>
      <c r="D1101" t="str">
        <f>VLOOKUP($A1101,'UES Measure List Oct 2026'!$A$3:$AR$2210,D$1,FALSE)</f>
        <v>Residential</v>
      </c>
      <c r="E1101" t="str">
        <f>VLOOKUP($A1101,'UES Measure List Oct 2026'!$A$3:$AR$2210,E$1,FALSE)</f>
        <v>Water Heating</v>
      </c>
      <c r="F1101" t="str">
        <f>VLOOKUP($A1101,'UES Measure List Oct 2026'!$A$3:$AR$2210,F$1,FALSE)</f>
        <v>Water Heaters</v>
      </c>
      <c r="G1101" t="str">
        <f>VLOOKUP($A1101,'UES Measure List Oct 2026'!$A$3:$AR$2210,G$1,FALSE)</f>
        <v>Heat Pump Water Heaters</v>
      </c>
      <c r="H1101">
        <f>VLOOKUP($A1101,'UES Measure List Oct 2026'!$A$3:$AR$2210,H$1,FALSE)</f>
        <v>1430.4499678894142</v>
      </c>
      <c r="I1101">
        <f>VLOOKUP($A1101,'UES Measure List Oct 2026'!$A$3:$AR$2210,I$1,FALSE)</f>
        <v>1589.5814109311416</v>
      </c>
      <c r="J1101">
        <f>VLOOKUP($A1101,'UES Measure List Oct 2026'!$A$3:$AR$2210,J$1,FALSE)</f>
        <v>778.79</v>
      </c>
      <c r="K1101">
        <f>VLOOKUP($A1101,'UES Measure List Oct 2026'!$A$3:$AR$2210,K$1,FALSE)</f>
        <v>13</v>
      </c>
      <c r="L1101" t="s">
        <v>4972</v>
      </c>
      <c r="M1101">
        <f>INDEX('Results 2016$'!$B$3:$AT$352,MATCH(L1101,'Results 2016$'!$A$3:$A$352,0),MATCH(K1101,'Results 2016$'!$B$2:$AT$2,0))</f>
        <v>0.55285049444907031</v>
      </c>
    </row>
    <row r="1102" spans="1:13" x14ac:dyDescent="0.25">
      <c r="A1102" s="13" t="s">
        <v>3253</v>
      </c>
      <c r="B1102" t="str">
        <f>VLOOKUP($A1102,'UES Measure List Oct 2026'!$A$3:$AR$2210,B$1,FALSE)</f>
        <v>Heating Zone 2</v>
      </c>
      <c r="C1102" t="str">
        <f>VLOOKUP($A1102,'UES Measure List Oct 2026'!$A$3:$AR$2210,C$1,FALSE)</f>
        <v>All Cooling Zones</v>
      </c>
      <c r="D1102" t="str">
        <f>VLOOKUP($A1102,'UES Measure List Oct 2026'!$A$3:$AR$2210,D$1,FALSE)</f>
        <v>Residential</v>
      </c>
      <c r="E1102" t="str">
        <f>VLOOKUP($A1102,'UES Measure List Oct 2026'!$A$3:$AR$2210,E$1,FALSE)</f>
        <v>Water Heating</v>
      </c>
      <c r="F1102" t="str">
        <f>VLOOKUP($A1102,'UES Measure List Oct 2026'!$A$3:$AR$2210,F$1,FALSE)</f>
        <v>Water Heaters</v>
      </c>
      <c r="G1102" t="str">
        <f>VLOOKUP($A1102,'UES Measure List Oct 2026'!$A$3:$AR$2210,G$1,FALSE)</f>
        <v>Heat Pump Water Heaters</v>
      </c>
      <c r="H1102">
        <f>VLOOKUP($A1102,'UES Measure List Oct 2026'!$A$3:$AR$2210,H$1,FALSE)</f>
        <v>1387.4458649120181</v>
      </c>
      <c r="I1102">
        <f>VLOOKUP($A1102,'UES Measure List Oct 2026'!$A$3:$AR$2210,I$1,FALSE)</f>
        <v>1541.5910370942152</v>
      </c>
      <c r="J1102">
        <f>VLOOKUP($A1102,'UES Measure List Oct 2026'!$A$3:$AR$2210,J$1,FALSE)</f>
        <v>778.79</v>
      </c>
      <c r="K1102">
        <f>VLOOKUP($A1102,'UES Measure List Oct 2026'!$A$3:$AR$2210,K$1,FALSE)</f>
        <v>13</v>
      </c>
      <c r="L1102" t="s">
        <v>4972</v>
      </c>
      <c r="M1102">
        <f>INDEX('Results 2016$'!$B$3:$AT$352,MATCH(L1102,'Results 2016$'!$A$3:$A$352,0),MATCH(K1102,'Results 2016$'!$B$2:$AT$2,0))</f>
        <v>0.55285049444907031</v>
      </c>
    </row>
    <row r="1103" spans="1:13" x14ac:dyDescent="0.25">
      <c r="A1103" s="13" t="s">
        <v>3254</v>
      </c>
      <c r="B1103" t="str">
        <f>VLOOKUP($A1103,'UES Measure List Oct 2026'!$A$3:$AR$2210,B$1,FALSE)</f>
        <v>Heating Zone 3</v>
      </c>
      <c r="C1103" t="str">
        <f>VLOOKUP($A1103,'UES Measure List Oct 2026'!$A$3:$AR$2210,C$1,FALSE)</f>
        <v>All Cooling Zones</v>
      </c>
      <c r="D1103" t="str">
        <f>VLOOKUP($A1103,'UES Measure List Oct 2026'!$A$3:$AR$2210,D$1,FALSE)</f>
        <v>Residential</v>
      </c>
      <c r="E1103" t="str">
        <f>VLOOKUP($A1103,'UES Measure List Oct 2026'!$A$3:$AR$2210,E$1,FALSE)</f>
        <v>Water Heating</v>
      </c>
      <c r="F1103" t="str">
        <f>VLOOKUP($A1103,'UES Measure List Oct 2026'!$A$3:$AR$2210,F$1,FALSE)</f>
        <v>Water Heaters</v>
      </c>
      <c r="G1103" t="str">
        <f>VLOOKUP($A1103,'UES Measure List Oct 2026'!$A$3:$AR$2210,G$1,FALSE)</f>
        <v>Heat Pump Water Heaters</v>
      </c>
      <c r="H1103">
        <f>VLOOKUP($A1103,'UES Measure List Oct 2026'!$A$3:$AR$2210,H$1,FALSE)</f>
        <v>1456.8808225174846</v>
      </c>
      <c r="I1103">
        <f>VLOOKUP($A1103,'UES Measure List Oct 2026'!$A$3:$AR$2210,I$1,FALSE)</f>
        <v>1618.7780662243529</v>
      </c>
      <c r="J1103">
        <f>VLOOKUP($A1103,'UES Measure List Oct 2026'!$A$3:$AR$2210,J$1,FALSE)</f>
        <v>778.79</v>
      </c>
      <c r="K1103">
        <f>VLOOKUP($A1103,'UES Measure List Oct 2026'!$A$3:$AR$2210,K$1,FALSE)</f>
        <v>13</v>
      </c>
      <c r="L1103" t="s">
        <v>4972</v>
      </c>
      <c r="M1103">
        <f>INDEX('Results 2016$'!$B$3:$AT$352,MATCH(L1103,'Results 2016$'!$A$3:$A$352,0),MATCH(K1103,'Results 2016$'!$B$2:$AT$2,0))</f>
        <v>0.55285049444907031</v>
      </c>
    </row>
    <row r="1104" spans="1:13" x14ac:dyDescent="0.25">
      <c r="A1104" s="13" t="s">
        <v>3255</v>
      </c>
      <c r="B1104" t="str">
        <f>VLOOKUP($A1104,'UES Measure List Oct 2026'!$A$3:$AR$2210,B$1,FALSE)</f>
        <v>Heating Zone 1</v>
      </c>
      <c r="C1104" t="str">
        <f>VLOOKUP($A1104,'UES Measure List Oct 2026'!$A$3:$AR$2210,C$1,FALSE)</f>
        <v>All Cooling Zones</v>
      </c>
      <c r="D1104" t="str">
        <f>VLOOKUP($A1104,'UES Measure List Oct 2026'!$A$3:$AR$2210,D$1,FALSE)</f>
        <v>Residential</v>
      </c>
      <c r="E1104" t="str">
        <f>VLOOKUP($A1104,'UES Measure List Oct 2026'!$A$3:$AR$2210,E$1,FALSE)</f>
        <v>Water Heating</v>
      </c>
      <c r="F1104" t="str">
        <f>VLOOKUP($A1104,'UES Measure List Oct 2026'!$A$3:$AR$2210,F$1,FALSE)</f>
        <v>Water Heaters</v>
      </c>
      <c r="G1104" t="str">
        <f>VLOOKUP($A1104,'UES Measure List Oct 2026'!$A$3:$AR$2210,G$1,FALSE)</f>
        <v>Heat Pump Water Heaters</v>
      </c>
      <c r="H1104">
        <f>VLOOKUP($A1104,'UES Measure List Oct 2026'!$A$3:$AR$2210,H$1,FALSE)</f>
        <v>1571.0200884710239</v>
      </c>
      <c r="I1104">
        <f>VLOOKUP($A1104,'UES Measure List Oct 2026'!$A$3:$AR$2210,I$1,FALSE)</f>
        <v>1747.2144236933489</v>
      </c>
      <c r="J1104">
        <f>VLOOKUP($A1104,'UES Measure List Oct 2026'!$A$3:$AR$2210,J$1,FALSE)</f>
        <v>778.79</v>
      </c>
      <c r="K1104">
        <f>VLOOKUP($A1104,'UES Measure List Oct 2026'!$A$3:$AR$2210,K$1,FALSE)</f>
        <v>13</v>
      </c>
      <c r="L1104" t="s">
        <v>4972</v>
      </c>
      <c r="M1104">
        <f>INDEX('Results 2016$'!$B$3:$AT$352,MATCH(L1104,'Results 2016$'!$A$3:$A$352,0),MATCH(K1104,'Results 2016$'!$B$2:$AT$2,0))</f>
        <v>0.55285049444907031</v>
      </c>
    </row>
    <row r="1105" spans="1:13" x14ac:dyDescent="0.25">
      <c r="A1105" s="13" t="s">
        <v>3257</v>
      </c>
      <c r="B1105" t="str">
        <f>VLOOKUP($A1105,'UES Measure List Oct 2026'!$A$3:$AR$2210,B$1,FALSE)</f>
        <v>Heating Zone 1</v>
      </c>
      <c r="C1105" t="str">
        <f>VLOOKUP($A1105,'UES Measure List Oct 2026'!$A$3:$AR$2210,C$1,FALSE)</f>
        <v>All Cooling Zones</v>
      </c>
      <c r="D1105" t="str">
        <f>VLOOKUP($A1105,'UES Measure List Oct 2026'!$A$3:$AR$2210,D$1,FALSE)</f>
        <v>Residential</v>
      </c>
      <c r="E1105" t="str">
        <f>VLOOKUP($A1105,'UES Measure List Oct 2026'!$A$3:$AR$2210,E$1,FALSE)</f>
        <v>Water Heating</v>
      </c>
      <c r="F1105" t="str">
        <f>VLOOKUP($A1105,'UES Measure List Oct 2026'!$A$3:$AR$2210,F$1,FALSE)</f>
        <v>Water Heaters</v>
      </c>
      <c r="G1105" t="str">
        <f>VLOOKUP($A1105,'UES Measure List Oct 2026'!$A$3:$AR$2210,G$1,FALSE)</f>
        <v>Heat Pump Water Heaters</v>
      </c>
      <c r="H1105">
        <f>VLOOKUP($A1105,'UES Measure List Oct 2026'!$A$3:$AR$2210,H$1,FALSE)</f>
        <v>1773.7183964366459</v>
      </c>
      <c r="I1105">
        <f>VLOOKUP($A1105,'UES Measure List Oct 2026'!$A$3:$AR$2210,I$1,FALSE)</f>
        <v>1972.6459187676421</v>
      </c>
      <c r="J1105">
        <f>VLOOKUP($A1105,'UES Measure List Oct 2026'!$A$3:$AR$2210,J$1,FALSE)</f>
        <v>778.79</v>
      </c>
      <c r="K1105">
        <f>VLOOKUP($A1105,'UES Measure List Oct 2026'!$A$3:$AR$2210,K$1,FALSE)</f>
        <v>13</v>
      </c>
      <c r="L1105" t="s">
        <v>4972</v>
      </c>
      <c r="M1105">
        <f>INDEX('Results 2016$'!$B$3:$AT$352,MATCH(L1105,'Results 2016$'!$A$3:$A$352,0),MATCH(K1105,'Results 2016$'!$B$2:$AT$2,0))</f>
        <v>0.55285049444907031</v>
      </c>
    </row>
    <row r="1106" spans="1:13" x14ac:dyDescent="0.25">
      <c r="A1106" s="13" t="s">
        <v>3259</v>
      </c>
      <c r="B1106" t="str">
        <f>VLOOKUP($A1106,'UES Measure List Oct 2026'!$A$3:$AR$2210,B$1,FALSE)</f>
        <v>Heating Zone 1</v>
      </c>
      <c r="C1106" t="str">
        <f>VLOOKUP($A1106,'UES Measure List Oct 2026'!$A$3:$AR$2210,C$1,FALSE)</f>
        <v>All Cooling Zones</v>
      </c>
      <c r="D1106" t="str">
        <f>VLOOKUP($A1106,'UES Measure List Oct 2026'!$A$3:$AR$2210,D$1,FALSE)</f>
        <v>Residential</v>
      </c>
      <c r="E1106" t="str">
        <f>VLOOKUP($A1106,'UES Measure List Oct 2026'!$A$3:$AR$2210,E$1,FALSE)</f>
        <v>Water Heating</v>
      </c>
      <c r="F1106" t="str">
        <f>VLOOKUP($A1106,'UES Measure List Oct 2026'!$A$3:$AR$2210,F$1,FALSE)</f>
        <v>Water Heaters</v>
      </c>
      <c r="G1106" t="str">
        <f>VLOOKUP($A1106,'UES Measure List Oct 2026'!$A$3:$AR$2210,G$1,FALSE)</f>
        <v>Heat Pump Water Heaters</v>
      </c>
      <c r="H1106">
        <f>VLOOKUP($A1106,'UES Measure List Oct 2026'!$A$3:$AR$2210,H$1,FALSE)</f>
        <v>1591.5222229222204</v>
      </c>
      <c r="I1106">
        <f>VLOOKUP($A1106,'UES Measure List Oct 2026'!$A$3:$AR$2210,I$1,FALSE)</f>
        <v>1768.5913826590129</v>
      </c>
      <c r="J1106">
        <f>VLOOKUP($A1106,'UES Measure List Oct 2026'!$A$3:$AR$2210,J$1,FALSE)</f>
        <v>778.79</v>
      </c>
      <c r="K1106">
        <f>VLOOKUP($A1106,'UES Measure List Oct 2026'!$A$3:$AR$2210,K$1,FALSE)</f>
        <v>13</v>
      </c>
      <c r="L1106" t="s">
        <v>4972</v>
      </c>
      <c r="M1106">
        <f>INDEX('Results 2016$'!$B$3:$AT$352,MATCH(L1106,'Results 2016$'!$A$3:$A$352,0),MATCH(K1106,'Results 2016$'!$B$2:$AT$2,0))</f>
        <v>0.55285049444907031</v>
      </c>
    </row>
    <row r="1107" spans="1:13" x14ac:dyDescent="0.25">
      <c r="A1107" s="13" t="s">
        <v>3261</v>
      </c>
      <c r="B1107" t="str">
        <f>VLOOKUP($A1107,'UES Measure List Oct 2026'!$A$3:$AR$2210,B$1,FALSE)</f>
        <v>Heating Zone 1</v>
      </c>
      <c r="C1107" t="str">
        <f>VLOOKUP($A1107,'UES Measure List Oct 2026'!$A$3:$AR$2210,C$1,FALSE)</f>
        <v>All Cooling Zones</v>
      </c>
      <c r="D1107" t="str">
        <f>VLOOKUP($A1107,'UES Measure List Oct 2026'!$A$3:$AR$2210,D$1,FALSE)</f>
        <v>Residential</v>
      </c>
      <c r="E1107" t="str">
        <f>VLOOKUP($A1107,'UES Measure List Oct 2026'!$A$3:$AR$2210,E$1,FALSE)</f>
        <v>Water Heating</v>
      </c>
      <c r="F1107" t="str">
        <f>VLOOKUP($A1107,'UES Measure List Oct 2026'!$A$3:$AR$2210,F$1,FALSE)</f>
        <v>Water Heaters</v>
      </c>
      <c r="G1107" t="str">
        <f>VLOOKUP($A1107,'UES Measure List Oct 2026'!$A$3:$AR$2210,G$1,FALSE)</f>
        <v>Heat Pump Water Heaters</v>
      </c>
      <c r="H1107">
        <f>VLOOKUP($A1107,'UES Measure List Oct 2026'!$A$3:$AR$2210,H$1,FALSE)</f>
        <v>1318.23</v>
      </c>
      <c r="I1107">
        <f>VLOOKUP($A1107,'UES Measure List Oct 2026'!$A$3:$AR$2210,I$1,FALSE)</f>
        <v>1466.07</v>
      </c>
      <c r="J1107">
        <f>VLOOKUP($A1107,'UES Measure List Oct 2026'!$A$3:$AR$2210,J$1,FALSE)</f>
        <v>778.79</v>
      </c>
      <c r="K1107">
        <f>VLOOKUP($A1107,'UES Measure List Oct 2026'!$A$3:$AR$2210,K$1,FALSE)</f>
        <v>13</v>
      </c>
      <c r="L1107" t="s">
        <v>4972</v>
      </c>
      <c r="M1107">
        <f>INDEX('Results 2016$'!$B$3:$AT$352,MATCH(L1107,'Results 2016$'!$A$3:$A$352,0),MATCH(K1107,'Results 2016$'!$B$2:$AT$2,0))</f>
        <v>0.55285049444907031</v>
      </c>
    </row>
    <row r="1108" spans="1:13" x14ac:dyDescent="0.25">
      <c r="A1108" s="13" t="s">
        <v>3263</v>
      </c>
      <c r="B1108" t="str">
        <f>VLOOKUP($A1108,'UES Measure List Oct 2026'!$A$3:$AR$2210,B$1,FALSE)</f>
        <v>Heating Zone 1</v>
      </c>
      <c r="C1108" t="str">
        <f>VLOOKUP($A1108,'UES Measure List Oct 2026'!$A$3:$AR$2210,C$1,FALSE)</f>
        <v>All Cooling Zones</v>
      </c>
      <c r="D1108" t="str">
        <f>VLOOKUP($A1108,'UES Measure List Oct 2026'!$A$3:$AR$2210,D$1,FALSE)</f>
        <v>Residential</v>
      </c>
      <c r="E1108" t="str">
        <f>VLOOKUP($A1108,'UES Measure List Oct 2026'!$A$3:$AR$2210,E$1,FALSE)</f>
        <v>Water Heating</v>
      </c>
      <c r="F1108" t="str">
        <f>VLOOKUP($A1108,'UES Measure List Oct 2026'!$A$3:$AR$2210,F$1,FALSE)</f>
        <v>Water Heaters</v>
      </c>
      <c r="G1108" t="str">
        <f>VLOOKUP($A1108,'UES Measure List Oct 2026'!$A$3:$AR$2210,G$1,FALSE)</f>
        <v>Heat Pump Water Heaters</v>
      </c>
      <c r="H1108">
        <f>VLOOKUP($A1108,'UES Measure List Oct 2026'!$A$3:$AR$2210,H$1,FALSE)</f>
        <v>1772.2436194641034</v>
      </c>
      <c r="I1108">
        <f>VLOOKUP($A1108,'UES Measure List Oct 2026'!$A$3:$AR$2210,I$1,FALSE)</f>
        <v>1971.0057413968582</v>
      </c>
      <c r="J1108">
        <f>VLOOKUP($A1108,'UES Measure List Oct 2026'!$A$3:$AR$2210,J$1,FALSE)</f>
        <v>778.79</v>
      </c>
      <c r="K1108">
        <f>VLOOKUP($A1108,'UES Measure List Oct 2026'!$A$3:$AR$2210,K$1,FALSE)</f>
        <v>13</v>
      </c>
      <c r="L1108" t="s">
        <v>4972</v>
      </c>
      <c r="M1108">
        <f>INDEX('Results 2016$'!$B$3:$AT$352,MATCH(L1108,'Results 2016$'!$A$3:$A$352,0),MATCH(K1108,'Results 2016$'!$B$2:$AT$2,0))</f>
        <v>0.55285049444907031</v>
      </c>
    </row>
    <row r="1109" spans="1:13" x14ac:dyDescent="0.25">
      <c r="A1109" s="13" t="s">
        <v>3265</v>
      </c>
      <c r="B1109" t="str">
        <f>VLOOKUP($A1109,'UES Measure List Oct 2026'!$A$3:$AR$2210,B$1,FALSE)</f>
        <v>Heating Zone 2</v>
      </c>
      <c r="C1109" t="str">
        <f>VLOOKUP($A1109,'UES Measure List Oct 2026'!$A$3:$AR$2210,C$1,FALSE)</f>
        <v>All Cooling Zones</v>
      </c>
      <c r="D1109" t="str">
        <f>VLOOKUP($A1109,'UES Measure List Oct 2026'!$A$3:$AR$2210,D$1,FALSE)</f>
        <v>Residential</v>
      </c>
      <c r="E1109" t="str">
        <f>VLOOKUP($A1109,'UES Measure List Oct 2026'!$A$3:$AR$2210,E$1,FALSE)</f>
        <v>Water Heating</v>
      </c>
      <c r="F1109" t="str">
        <f>VLOOKUP($A1109,'UES Measure List Oct 2026'!$A$3:$AR$2210,F$1,FALSE)</f>
        <v>Water Heaters</v>
      </c>
      <c r="G1109" t="str">
        <f>VLOOKUP($A1109,'UES Measure List Oct 2026'!$A$3:$AR$2210,G$1,FALSE)</f>
        <v>Heat Pump Water Heaters</v>
      </c>
      <c r="H1109">
        <f>VLOOKUP($A1109,'UES Measure List Oct 2026'!$A$3:$AR$2210,H$1,FALSE)</f>
        <v>1520.021233884831</v>
      </c>
      <c r="I1109">
        <f>VLOOKUP($A1109,'UES Measure List Oct 2026'!$A$3:$AR$2210,I$1,FALSE)</f>
        <v>1690.4959036828523</v>
      </c>
      <c r="J1109">
        <f>VLOOKUP($A1109,'UES Measure List Oct 2026'!$A$3:$AR$2210,J$1,FALSE)</f>
        <v>778.79</v>
      </c>
      <c r="K1109">
        <f>VLOOKUP($A1109,'UES Measure List Oct 2026'!$A$3:$AR$2210,K$1,FALSE)</f>
        <v>13</v>
      </c>
      <c r="L1109" t="s">
        <v>4972</v>
      </c>
      <c r="M1109">
        <f>INDEX('Results 2016$'!$B$3:$AT$352,MATCH(L1109,'Results 2016$'!$A$3:$A$352,0),MATCH(K1109,'Results 2016$'!$B$2:$AT$2,0))</f>
        <v>0.55285049444907031</v>
      </c>
    </row>
    <row r="1110" spans="1:13" x14ac:dyDescent="0.25">
      <c r="A1110" s="13" t="s">
        <v>3266</v>
      </c>
      <c r="B1110" t="str">
        <f>VLOOKUP($A1110,'UES Measure List Oct 2026'!$A$3:$AR$2210,B$1,FALSE)</f>
        <v>Heating Zone 2</v>
      </c>
      <c r="C1110" t="str">
        <f>VLOOKUP($A1110,'UES Measure List Oct 2026'!$A$3:$AR$2210,C$1,FALSE)</f>
        <v>All Cooling Zones</v>
      </c>
      <c r="D1110" t="str">
        <f>VLOOKUP($A1110,'UES Measure List Oct 2026'!$A$3:$AR$2210,D$1,FALSE)</f>
        <v>Residential</v>
      </c>
      <c r="E1110" t="str">
        <f>VLOOKUP($A1110,'UES Measure List Oct 2026'!$A$3:$AR$2210,E$1,FALSE)</f>
        <v>Water Heating</v>
      </c>
      <c r="F1110" t="str">
        <f>VLOOKUP($A1110,'UES Measure List Oct 2026'!$A$3:$AR$2210,F$1,FALSE)</f>
        <v>Water Heaters</v>
      </c>
      <c r="G1110" t="str">
        <f>VLOOKUP($A1110,'UES Measure List Oct 2026'!$A$3:$AR$2210,G$1,FALSE)</f>
        <v>Heat Pump Water Heaters</v>
      </c>
      <c r="H1110">
        <f>VLOOKUP($A1110,'UES Measure List Oct 2026'!$A$3:$AR$2210,H$1,FALSE)</f>
        <v>1855.4175261530411</v>
      </c>
      <c r="I1110">
        <f>VLOOKUP($A1110,'UES Measure List Oct 2026'!$A$3:$AR$2210,I$1,FALSE)</f>
        <v>2063.5078363785142</v>
      </c>
      <c r="J1110">
        <f>VLOOKUP($A1110,'UES Measure List Oct 2026'!$A$3:$AR$2210,J$1,FALSE)</f>
        <v>778.79</v>
      </c>
      <c r="K1110">
        <f>VLOOKUP($A1110,'UES Measure List Oct 2026'!$A$3:$AR$2210,K$1,FALSE)</f>
        <v>13</v>
      </c>
      <c r="L1110" t="s">
        <v>4972</v>
      </c>
      <c r="M1110">
        <f>INDEX('Results 2016$'!$B$3:$AT$352,MATCH(L1110,'Results 2016$'!$A$3:$A$352,0),MATCH(K1110,'Results 2016$'!$B$2:$AT$2,0))</f>
        <v>0.55285049444907031</v>
      </c>
    </row>
    <row r="1111" spans="1:13" x14ac:dyDescent="0.25">
      <c r="A1111" s="13" t="s">
        <v>3267</v>
      </c>
      <c r="B1111" t="str">
        <f>VLOOKUP($A1111,'UES Measure List Oct 2026'!$A$3:$AR$2210,B$1,FALSE)</f>
        <v>Heating Zone 2</v>
      </c>
      <c r="C1111" t="str">
        <f>VLOOKUP($A1111,'UES Measure List Oct 2026'!$A$3:$AR$2210,C$1,FALSE)</f>
        <v>All Cooling Zones</v>
      </c>
      <c r="D1111" t="str">
        <f>VLOOKUP($A1111,'UES Measure List Oct 2026'!$A$3:$AR$2210,D$1,FALSE)</f>
        <v>Residential</v>
      </c>
      <c r="E1111" t="str">
        <f>VLOOKUP($A1111,'UES Measure List Oct 2026'!$A$3:$AR$2210,E$1,FALSE)</f>
        <v>Water Heating</v>
      </c>
      <c r="F1111" t="str">
        <f>VLOOKUP($A1111,'UES Measure List Oct 2026'!$A$3:$AR$2210,F$1,FALSE)</f>
        <v>Water Heaters</v>
      </c>
      <c r="G1111" t="str">
        <f>VLOOKUP($A1111,'UES Measure List Oct 2026'!$A$3:$AR$2210,G$1,FALSE)</f>
        <v>Heat Pump Water Heaters</v>
      </c>
      <c r="H1111">
        <f>VLOOKUP($A1111,'UES Measure List Oct 2026'!$A$3:$AR$2210,H$1,FALSE)</f>
        <v>1638.0970113024307</v>
      </c>
      <c r="I1111">
        <f>VLOOKUP($A1111,'UES Measure List Oct 2026'!$A$3:$AR$2210,I$1,FALSE)</f>
        <v>1820.0234105966597</v>
      </c>
      <c r="J1111">
        <f>VLOOKUP($A1111,'UES Measure List Oct 2026'!$A$3:$AR$2210,J$1,FALSE)</f>
        <v>778.79</v>
      </c>
      <c r="K1111">
        <f>VLOOKUP($A1111,'UES Measure List Oct 2026'!$A$3:$AR$2210,K$1,FALSE)</f>
        <v>13</v>
      </c>
      <c r="L1111" t="s">
        <v>4972</v>
      </c>
      <c r="M1111">
        <f>INDEX('Results 2016$'!$B$3:$AT$352,MATCH(L1111,'Results 2016$'!$A$3:$A$352,0),MATCH(K1111,'Results 2016$'!$B$2:$AT$2,0))</f>
        <v>0.55285049444907031</v>
      </c>
    </row>
    <row r="1112" spans="1:13" x14ac:dyDescent="0.25">
      <c r="A1112" s="13" t="s">
        <v>3268</v>
      </c>
      <c r="B1112" t="str">
        <f>VLOOKUP($A1112,'UES Measure List Oct 2026'!$A$3:$AR$2210,B$1,FALSE)</f>
        <v>Heating Zone 2</v>
      </c>
      <c r="C1112" t="str">
        <f>VLOOKUP($A1112,'UES Measure List Oct 2026'!$A$3:$AR$2210,C$1,FALSE)</f>
        <v>All Cooling Zones</v>
      </c>
      <c r="D1112" t="str">
        <f>VLOOKUP($A1112,'UES Measure List Oct 2026'!$A$3:$AR$2210,D$1,FALSE)</f>
        <v>Residential</v>
      </c>
      <c r="E1112" t="str">
        <f>VLOOKUP($A1112,'UES Measure List Oct 2026'!$A$3:$AR$2210,E$1,FALSE)</f>
        <v>Water Heating</v>
      </c>
      <c r="F1112" t="str">
        <f>VLOOKUP($A1112,'UES Measure List Oct 2026'!$A$3:$AR$2210,F$1,FALSE)</f>
        <v>Water Heaters</v>
      </c>
      <c r="G1112" t="str">
        <f>VLOOKUP($A1112,'UES Measure List Oct 2026'!$A$3:$AR$2210,G$1,FALSE)</f>
        <v>Heat Pump Water Heaters</v>
      </c>
      <c r="H1112">
        <f>VLOOKUP($A1112,'UES Measure List Oct 2026'!$A$3:$AR$2210,H$1,FALSE)</f>
        <v>1415.2392897030629</v>
      </c>
      <c r="I1112">
        <f>VLOOKUP($A1112,'UES Measure List Oct 2026'!$A$3:$AR$2210,I$1,FALSE)</f>
        <v>1573.9623688410454</v>
      </c>
      <c r="J1112">
        <f>VLOOKUP($A1112,'UES Measure List Oct 2026'!$A$3:$AR$2210,J$1,FALSE)</f>
        <v>778.79</v>
      </c>
      <c r="K1112">
        <f>VLOOKUP($A1112,'UES Measure List Oct 2026'!$A$3:$AR$2210,K$1,FALSE)</f>
        <v>13</v>
      </c>
      <c r="L1112" t="s">
        <v>4972</v>
      </c>
      <c r="M1112">
        <f>INDEX('Results 2016$'!$B$3:$AT$352,MATCH(L1112,'Results 2016$'!$A$3:$A$352,0),MATCH(K1112,'Results 2016$'!$B$2:$AT$2,0))</f>
        <v>0.55285049444907031</v>
      </c>
    </row>
    <row r="1113" spans="1:13" x14ac:dyDescent="0.25">
      <c r="A1113" s="13" t="s">
        <v>3269</v>
      </c>
      <c r="B1113" t="str">
        <f>VLOOKUP($A1113,'UES Measure List Oct 2026'!$A$3:$AR$2210,B$1,FALSE)</f>
        <v>Heating Zone 2</v>
      </c>
      <c r="C1113" t="str">
        <f>VLOOKUP($A1113,'UES Measure List Oct 2026'!$A$3:$AR$2210,C$1,FALSE)</f>
        <v>All Cooling Zones</v>
      </c>
      <c r="D1113" t="str">
        <f>VLOOKUP($A1113,'UES Measure List Oct 2026'!$A$3:$AR$2210,D$1,FALSE)</f>
        <v>Residential</v>
      </c>
      <c r="E1113" t="str">
        <f>VLOOKUP($A1113,'UES Measure List Oct 2026'!$A$3:$AR$2210,E$1,FALSE)</f>
        <v>Water Heating</v>
      </c>
      <c r="F1113" t="str">
        <f>VLOOKUP($A1113,'UES Measure List Oct 2026'!$A$3:$AR$2210,F$1,FALSE)</f>
        <v>Water Heaters</v>
      </c>
      <c r="G1113" t="str">
        <f>VLOOKUP($A1113,'UES Measure List Oct 2026'!$A$3:$AR$2210,G$1,FALSE)</f>
        <v>Heat Pump Water Heaters</v>
      </c>
      <c r="H1113">
        <f>VLOOKUP($A1113,'UES Measure List Oct 2026'!$A$3:$AR$2210,H$1,FALSE)</f>
        <v>1756.3881216767654</v>
      </c>
      <c r="I1113">
        <f>VLOOKUP($A1113,'UES Measure List Oct 2026'!$A$3:$AR$2210,I$1,FALSE)</f>
        <v>1953.3720047997429</v>
      </c>
      <c r="J1113">
        <f>VLOOKUP($A1113,'UES Measure List Oct 2026'!$A$3:$AR$2210,J$1,FALSE)</f>
        <v>778.79</v>
      </c>
      <c r="K1113">
        <f>VLOOKUP($A1113,'UES Measure List Oct 2026'!$A$3:$AR$2210,K$1,FALSE)</f>
        <v>13</v>
      </c>
      <c r="L1113" t="s">
        <v>4972</v>
      </c>
      <c r="M1113">
        <f>INDEX('Results 2016$'!$B$3:$AT$352,MATCH(L1113,'Results 2016$'!$A$3:$A$352,0),MATCH(K1113,'Results 2016$'!$B$2:$AT$2,0))</f>
        <v>0.55285049444907031</v>
      </c>
    </row>
    <row r="1114" spans="1:13" x14ac:dyDescent="0.25">
      <c r="A1114" s="13" t="s">
        <v>3270</v>
      </c>
      <c r="B1114" t="str">
        <f>VLOOKUP($A1114,'UES Measure List Oct 2026'!$A$3:$AR$2210,B$1,FALSE)</f>
        <v>Heating Zone 3</v>
      </c>
      <c r="C1114" t="str">
        <f>VLOOKUP($A1114,'UES Measure List Oct 2026'!$A$3:$AR$2210,C$1,FALSE)</f>
        <v>All Cooling Zones</v>
      </c>
      <c r="D1114" t="str">
        <f>VLOOKUP($A1114,'UES Measure List Oct 2026'!$A$3:$AR$2210,D$1,FALSE)</f>
        <v>Residential</v>
      </c>
      <c r="E1114" t="str">
        <f>VLOOKUP($A1114,'UES Measure List Oct 2026'!$A$3:$AR$2210,E$1,FALSE)</f>
        <v>Water Heating</v>
      </c>
      <c r="F1114" t="str">
        <f>VLOOKUP($A1114,'UES Measure List Oct 2026'!$A$3:$AR$2210,F$1,FALSE)</f>
        <v>Water Heaters</v>
      </c>
      <c r="G1114" t="str">
        <f>VLOOKUP($A1114,'UES Measure List Oct 2026'!$A$3:$AR$2210,G$1,FALSE)</f>
        <v>Heat Pump Water Heaters</v>
      </c>
      <c r="H1114">
        <f>VLOOKUP($A1114,'UES Measure List Oct 2026'!$A$3:$AR$2210,H$1,FALSE)</f>
        <v>1855.4175261530411</v>
      </c>
      <c r="I1114">
        <f>VLOOKUP($A1114,'UES Measure List Oct 2026'!$A$3:$AR$2210,I$1,FALSE)</f>
        <v>2063.5078363785142</v>
      </c>
      <c r="J1114">
        <f>VLOOKUP($A1114,'UES Measure List Oct 2026'!$A$3:$AR$2210,J$1,FALSE)</f>
        <v>778.79</v>
      </c>
      <c r="K1114">
        <f>VLOOKUP($A1114,'UES Measure List Oct 2026'!$A$3:$AR$2210,K$1,FALSE)</f>
        <v>13</v>
      </c>
      <c r="L1114" t="s">
        <v>4972</v>
      </c>
      <c r="M1114">
        <f>INDEX('Results 2016$'!$B$3:$AT$352,MATCH(L1114,'Results 2016$'!$A$3:$A$352,0),MATCH(K1114,'Results 2016$'!$B$2:$AT$2,0))</f>
        <v>0.55285049444907031</v>
      </c>
    </row>
    <row r="1115" spans="1:13" x14ac:dyDescent="0.25">
      <c r="A1115" s="13" t="s">
        <v>3271</v>
      </c>
      <c r="B1115" t="str">
        <f>VLOOKUP($A1115,'UES Measure List Oct 2026'!$A$3:$AR$2210,B$1,FALSE)</f>
        <v>Heating Zone 3</v>
      </c>
      <c r="C1115" t="str">
        <f>VLOOKUP($A1115,'UES Measure List Oct 2026'!$A$3:$AR$2210,C$1,FALSE)</f>
        <v>All Cooling Zones</v>
      </c>
      <c r="D1115" t="str">
        <f>VLOOKUP($A1115,'UES Measure List Oct 2026'!$A$3:$AR$2210,D$1,FALSE)</f>
        <v>Residential</v>
      </c>
      <c r="E1115" t="str">
        <f>VLOOKUP($A1115,'UES Measure List Oct 2026'!$A$3:$AR$2210,E$1,FALSE)</f>
        <v>Water Heating</v>
      </c>
      <c r="F1115" t="str">
        <f>VLOOKUP($A1115,'UES Measure List Oct 2026'!$A$3:$AR$2210,F$1,FALSE)</f>
        <v>Water Heaters</v>
      </c>
      <c r="G1115" t="str">
        <f>VLOOKUP($A1115,'UES Measure List Oct 2026'!$A$3:$AR$2210,G$1,FALSE)</f>
        <v>Heat Pump Water Heaters</v>
      </c>
      <c r="H1115">
        <f>VLOOKUP($A1115,'UES Measure List Oct 2026'!$A$3:$AR$2210,H$1,FALSE)</f>
        <v>1918.4183591039107</v>
      </c>
      <c r="I1115">
        <f>VLOOKUP($A1115,'UES Measure List Oct 2026'!$A$3:$AR$2210,I$1,FALSE)</f>
        <v>2133.5743904883252</v>
      </c>
      <c r="J1115">
        <f>VLOOKUP($A1115,'UES Measure List Oct 2026'!$A$3:$AR$2210,J$1,FALSE)</f>
        <v>778.79</v>
      </c>
      <c r="K1115">
        <f>VLOOKUP($A1115,'UES Measure List Oct 2026'!$A$3:$AR$2210,K$1,FALSE)</f>
        <v>13</v>
      </c>
      <c r="L1115" t="s">
        <v>4972</v>
      </c>
      <c r="M1115">
        <f>INDEX('Results 2016$'!$B$3:$AT$352,MATCH(L1115,'Results 2016$'!$A$3:$A$352,0),MATCH(K1115,'Results 2016$'!$B$2:$AT$2,0))</f>
        <v>0.55285049444907031</v>
      </c>
    </row>
    <row r="1116" spans="1:13" x14ac:dyDescent="0.25">
      <c r="A1116" s="13" t="s">
        <v>3272</v>
      </c>
      <c r="B1116" t="str">
        <f>VLOOKUP($A1116,'UES Measure List Oct 2026'!$A$3:$AR$2210,B$1,FALSE)</f>
        <v>Heating Zone 3</v>
      </c>
      <c r="C1116" t="str">
        <f>VLOOKUP($A1116,'UES Measure List Oct 2026'!$A$3:$AR$2210,C$1,FALSE)</f>
        <v>All Cooling Zones</v>
      </c>
      <c r="D1116" t="str">
        <f>VLOOKUP($A1116,'UES Measure List Oct 2026'!$A$3:$AR$2210,D$1,FALSE)</f>
        <v>Residential</v>
      </c>
      <c r="E1116" t="str">
        <f>VLOOKUP($A1116,'UES Measure List Oct 2026'!$A$3:$AR$2210,E$1,FALSE)</f>
        <v>Water Heating</v>
      </c>
      <c r="F1116" t="str">
        <f>VLOOKUP($A1116,'UES Measure List Oct 2026'!$A$3:$AR$2210,F$1,FALSE)</f>
        <v>Water Heaters</v>
      </c>
      <c r="G1116" t="str">
        <f>VLOOKUP($A1116,'UES Measure List Oct 2026'!$A$3:$AR$2210,G$1,FALSE)</f>
        <v>Heat Pump Water Heaters</v>
      </c>
      <c r="H1116">
        <f>VLOOKUP($A1116,'UES Measure List Oct 2026'!$A$3:$AR$2210,H$1,FALSE)</f>
        <v>1729.9939472091366</v>
      </c>
      <c r="I1116">
        <f>VLOOKUP($A1116,'UES Measure List Oct 2026'!$A$3:$AR$2210,I$1,FALSE)</f>
        <v>1922.2117294556929</v>
      </c>
      <c r="J1116">
        <f>VLOOKUP($A1116,'UES Measure List Oct 2026'!$A$3:$AR$2210,J$1,FALSE)</f>
        <v>778.79</v>
      </c>
      <c r="K1116">
        <f>VLOOKUP($A1116,'UES Measure List Oct 2026'!$A$3:$AR$2210,K$1,FALSE)</f>
        <v>13</v>
      </c>
      <c r="L1116" t="s">
        <v>4972</v>
      </c>
      <c r="M1116">
        <f>INDEX('Results 2016$'!$B$3:$AT$352,MATCH(L1116,'Results 2016$'!$A$3:$A$352,0),MATCH(K1116,'Results 2016$'!$B$2:$AT$2,0))</f>
        <v>0.55285049444907031</v>
      </c>
    </row>
    <row r="1117" spans="1:13" x14ac:dyDescent="0.25">
      <c r="A1117" s="13" t="s">
        <v>3273</v>
      </c>
      <c r="B1117" t="str">
        <f>VLOOKUP($A1117,'UES Measure List Oct 2026'!$A$3:$AR$2210,B$1,FALSE)</f>
        <v>Heating Zone 3</v>
      </c>
      <c r="C1117" t="str">
        <f>VLOOKUP($A1117,'UES Measure List Oct 2026'!$A$3:$AR$2210,C$1,FALSE)</f>
        <v>All Cooling Zones</v>
      </c>
      <c r="D1117" t="str">
        <f>VLOOKUP($A1117,'UES Measure List Oct 2026'!$A$3:$AR$2210,D$1,FALSE)</f>
        <v>Residential</v>
      </c>
      <c r="E1117" t="str">
        <f>VLOOKUP($A1117,'UES Measure List Oct 2026'!$A$3:$AR$2210,E$1,FALSE)</f>
        <v>Water Heating</v>
      </c>
      <c r="F1117" t="str">
        <f>VLOOKUP($A1117,'UES Measure List Oct 2026'!$A$3:$AR$2210,F$1,FALSE)</f>
        <v>Water Heaters</v>
      </c>
      <c r="G1117" t="str">
        <f>VLOOKUP($A1117,'UES Measure List Oct 2026'!$A$3:$AR$2210,G$1,FALSE)</f>
        <v>Heat Pump Water Heaters</v>
      </c>
      <c r="H1117">
        <f>VLOOKUP($A1117,'UES Measure List Oct 2026'!$A$3:$AR$2210,H$1,FALSE)</f>
        <v>1318.23</v>
      </c>
      <c r="I1117">
        <f>VLOOKUP($A1117,'UES Measure List Oct 2026'!$A$3:$AR$2210,I$1,FALSE)</f>
        <v>1466.07</v>
      </c>
      <c r="J1117">
        <f>VLOOKUP($A1117,'UES Measure List Oct 2026'!$A$3:$AR$2210,J$1,FALSE)</f>
        <v>778.79</v>
      </c>
      <c r="K1117">
        <f>VLOOKUP($A1117,'UES Measure List Oct 2026'!$A$3:$AR$2210,K$1,FALSE)</f>
        <v>13</v>
      </c>
      <c r="L1117" t="s">
        <v>4972</v>
      </c>
      <c r="M1117">
        <f>INDEX('Results 2016$'!$B$3:$AT$352,MATCH(L1117,'Results 2016$'!$A$3:$A$352,0),MATCH(K1117,'Results 2016$'!$B$2:$AT$2,0))</f>
        <v>0.55285049444907031</v>
      </c>
    </row>
    <row r="1118" spans="1:13" x14ac:dyDescent="0.25">
      <c r="A1118" s="13" t="s">
        <v>3274</v>
      </c>
      <c r="B1118" t="str">
        <f>VLOOKUP($A1118,'UES Measure List Oct 2026'!$A$3:$AR$2210,B$1,FALSE)</f>
        <v>Heating Zone 3</v>
      </c>
      <c r="C1118" t="str">
        <f>VLOOKUP($A1118,'UES Measure List Oct 2026'!$A$3:$AR$2210,C$1,FALSE)</f>
        <v>All Cooling Zones</v>
      </c>
      <c r="D1118" t="str">
        <f>VLOOKUP($A1118,'UES Measure List Oct 2026'!$A$3:$AR$2210,D$1,FALSE)</f>
        <v>Residential</v>
      </c>
      <c r="E1118" t="str">
        <f>VLOOKUP($A1118,'UES Measure List Oct 2026'!$A$3:$AR$2210,E$1,FALSE)</f>
        <v>Water Heating</v>
      </c>
      <c r="F1118" t="str">
        <f>VLOOKUP($A1118,'UES Measure List Oct 2026'!$A$3:$AR$2210,F$1,FALSE)</f>
        <v>Water Heaters</v>
      </c>
      <c r="G1118" t="str">
        <f>VLOOKUP($A1118,'UES Measure List Oct 2026'!$A$3:$AR$2210,G$1,FALSE)</f>
        <v>Heat Pump Water Heaters</v>
      </c>
      <c r="H1118">
        <f>VLOOKUP($A1118,'UES Measure List Oct 2026'!$A$3:$AR$2210,H$1,FALSE)</f>
        <v>1748.8564145304699</v>
      </c>
      <c r="I1118">
        <f>VLOOKUP($A1118,'UES Measure List Oct 2026'!$A$3:$AR$2210,I$1,FALSE)</f>
        <v>1944.9955954478744</v>
      </c>
      <c r="J1118">
        <f>VLOOKUP($A1118,'UES Measure List Oct 2026'!$A$3:$AR$2210,J$1,FALSE)</f>
        <v>778.79</v>
      </c>
      <c r="K1118">
        <f>VLOOKUP($A1118,'UES Measure List Oct 2026'!$A$3:$AR$2210,K$1,FALSE)</f>
        <v>13</v>
      </c>
      <c r="L1118" t="s">
        <v>4972</v>
      </c>
      <c r="M1118">
        <f>INDEX('Results 2016$'!$B$3:$AT$352,MATCH(L1118,'Results 2016$'!$A$3:$A$352,0),MATCH(K1118,'Results 2016$'!$B$2:$AT$2,0))</f>
        <v>0.55285049444907031</v>
      </c>
    </row>
    <row r="1119" spans="1:13" x14ac:dyDescent="0.25">
      <c r="A1119" s="13" t="s">
        <v>3275</v>
      </c>
      <c r="B1119" t="str">
        <f>VLOOKUP($A1119,'UES Measure List Oct 2026'!$A$3:$AR$2210,B$1,FALSE)</f>
        <v>Heating Zone 1</v>
      </c>
      <c r="C1119" t="str">
        <f>VLOOKUP($A1119,'UES Measure List Oct 2026'!$A$3:$AR$2210,C$1,FALSE)</f>
        <v>All Cooling Zones</v>
      </c>
      <c r="D1119" t="str">
        <f>VLOOKUP($A1119,'UES Measure List Oct 2026'!$A$3:$AR$2210,D$1,FALSE)</f>
        <v>Residential</v>
      </c>
      <c r="E1119" t="str">
        <f>VLOOKUP($A1119,'UES Measure List Oct 2026'!$A$3:$AR$2210,E$1,FALSE)</f>
        <v>Water Heating</v>
      </c>
      <c r="F1119" t="str">
        <f>VLOOKUP($A1119,'UES Measure List Oct 2026'!$A$3:$AR$2210,F$1,FALSE)</f>
        <v>Water Heaters</v>
      </c>
      <c r="G1119" t="str">
        <f>VLOOKUP($A1119,'UES Measure List Oct 2026'!$A$3:$AR$2210,G$1,FALSE)</f>
        <v>Heat Pump Water Heaters</v>
      </c>
      <c r="H1119">
        <f>VLOOKUP($A1119,'UES Measure List Oct 2026'!$A$3:$AR$2210,H$1,FALSE)</f>
        <v>1719.95</v>
      </c>
      <c r="I1119">
        <f>VLOOKUP($A1119,'UES Measure List Oct 2026'!$A$3:$AR$2210,I$1,FALSE)</f>
        <v>1912.85</v>
      </c>
      <c r="J1119">
        <f>VLOOKUP($A1119,'UES Measure List Oct 2026'!$A$3:$AR$2210,J$1,FALSE)</f>
        <v>3693.66</v>
      </c>
      <c r="K1119">
        <f>VLOOKUP($A1119,'UES Measure List Oct 2026'!$A$3:$AR$2210,K$1,FALSE)</f>
        <v>15</v>
      </c>
      <c r="L1119" t="s">
        <v>4972</v>
      </c>
      <c r="M1119">
        <f>INDEX('Results 2016$'!$B$3:$AT$352,MATCH(L1119,'Results 2016$'!$A$3:$A$352,0),MATCH(K1119,'Results 2016$'!$B$2:$AT$2,0))</f>
        <v>0.60412135111305376</v>
      </c>
    </row>
    <row r="1120" spans="1:13" x14ac:dyDescent="0.25">
      <c r="A1120" s="13" t="s">
        <v>3277</v>
      </c>
      <c r="B1120" t="str">
        <f>VLOOKUP($A1120,'UES Measure List Oct 2026'!$A$3:$AR$2210,B$1,FALSE)</f>
        <v>Heating Zone 1</v>
      </c>
      <c r="C1120" t="str">
        <f>VLOOKUP($A1120,'UES Measure List Oct 2026'!$A$3:$AR$2210,C$1,FALSE)</f>
        <v>All Cooling Zones</v>
      </c>
      <c r="D1120" t="str">
        <f>VLOOKUP($A1120,'UES Measure List Oct 2026'!$A$3:$AR$2210,D$1,FALSE)</f>
        <v>Residential</v>
      </c>
      <c r="E1120" t="str">
        <f>VLOOKUP($A1120,'UES Measure List Oct 2026'!$A$3:$AR$2210,E$1,FALSE)</f>
        <v>Water Heating</v>
      </c>
      <c r="F1120" t="str">
        <f>VLOOKUP($A1120,'UES Measure List Oct 2026'!$A$3:$AR$2210,F$1,FALSE)</f>
        <v>Water Heaters</v>
      </c>
      <c r="G1120" t="str">
        <f>VLOOKUP($A1120,'UES Measure List Oct 2026'!$A$3:$AR$2210,G$1,FALSE)</f>
        <v>Heat Pump Water Heaters</v>
      </c>
      <c r="H1120">
        <f>VLOOKUP($A1120,'UES Measure List Oct 2026'!$A$3:$AR$2210,H$1,FALSE)</f>
        <v>1719.95</v>
      </c>
      <c r="I1120">
        <f>VLOOKUP($A1120,'UES Measure List Oct 2026'!$A$3:$AR$2210,I$1,FALSE)</f>
        <v>1912.85</v>
      </c>
      <c r="J1120">
        <f>VLOOKUP($A1120,'UES Measure List Oct 2026'!$A$3:$AR$2210,J$1,FALSE)</f>
        <v>3522.89</v>
      </c>
      <c r="K1120">
        <f>VLOOKUP($A1120,'UES Measure List Oct 2026'!$A$3:$AR$2210,K$1,FALSE)</f>
        <v>15</v>
      </c>
      <c r="L1120" t="s">
        <v>4972</v>
      </c>
      <c r="M1120">
        <f>INDEX('Results 2016$'!$B$3:$AT$352,MATCH(L1120,'Results 2016$'!$A$3:$A$352,0),MATCH(K1120,'Results 2016$'!$B$2:$AT$2,0))</f>
        <v>0.60412135111305376</v>
      </c>
    </row>
    <row r="1121" spans="1:13" x14ac:dyDescent="0.25">
      <c r="A1121" s="13" t="s">
        <v>3279</v>
      </c>
      <c r="B1121" t="str">
        <f>VLOOKUP($A1121,'UES Measure List Oct 2026'!$A$3:$AR$2210,B$1,FALSE)</f>
        <v>Heating Zone 1</v>
      </c>
      <c r="C1121" t="str">
        <f>VLOOKUP($A1121,'UES Measure List Oct 2026'!$A$3:$AR$2210,C$1,FALSE)</f>
        <v>All Cooling Zones</v>
      </c>
      <c r="D1121" t="str">
        <f>VLOOKUP($A1121,'UES Measure List Oct 2026'!$A$3:$AR$2210,D$1,FALSE)</f>
        <v>Residential</v>
      </c>
      <c r="E1121" t="str">
        <f>VLOOKUP($A1121,'UES Measure List Oct 2026'!$A$3:$AR$2210,E$1,FALSE)</f>
        <v>Water Heating</v>
      </c>
      <c r="F1121" t="str">
        <f>VLOOKUP($A1121,'UES Measure List Oct 2026'!$A$3:$AR$2210,F$1,FALSE)</f>
        <v>Water Heaters</v>
      </c>
      <c r="G1121" t="str">
        <f>VLOOKUP($A1121,'UES Measure List Oct 2026'!$A$3:$AR$2210,G$1,FALSE)</f>
        <v>Heat Pump Water Heaters</v>
      </c>
      <c r="H1121">
        <f>VLOOKUP($A1121,'UES Measure List Oct 2026'!$A$3:$AR$2210,H$1,FALSE)</f>
        <v>941.75</v>
      </c>
      <c r="I1121">
        <f>VLOOKUP($A1121,'UES Measure List Oct 2026'!$A$3:$AR$2210,I$1,FALSE)</f>
        <v>1047.3699194480796</v>
      </c>
      <c r="J1121">
        <f>VLOOKUP($A1121,'UES Measure List Oct 2026'!$A$3:$AR$2210,J$1,FALSE)</f>
        <v>549.22</v>
      </c>
      <c r="K1121">
        <f>VLOOKUP($A1121,'UES Measure List Oct 2026'!$A$3:$AR$2210,K$1,FALSE)</f>
        <v>13</v>
      </c>
      <c r="L1121" t="s">
        <v>4972</v>
      </c>
      <c r="M1121">
        <f>INDEX('Results 2016$'!$B$3:$AT$352,MATCH(L1121,'Results 2016$'!$A$3:$A$352,0),MATCH(K1121,'Results 2016$'!$B$2:$AT$2,0))</f>
        <v>0.55285049444907031</v>
      </c>
    </row>
    <row r="1122" spans="1:13" x14ac:dyDescent="0.25">
      <c r="A1122" s="13" t="s">
        <v>3281</v>
      </c>
      <c r="B1122" t="str">
        <f>VLOOKUP($A1122,'UES Measure List Oct 2026'!$A$3:$AR$2210,B$1,FALSE)</f>
        <v>Heating Zone 1</v>
      </c>
      <c r="C1122" t="str">
        <f>VLOOKUP($A1122,'UES Measure List Oct 2026'!$A$3:$AR$2210,C$1,FALSE)</f>
        <v>All Cooling Zones</v>
      </c>
      <c r="D1122" t="str">
        <f>VLOOKUP($A1122,'UES Measure List Oct 2026'!$A$3:$AR$2210,D$1,FALSE)</f>
        <v>Residential</v>
      </c>
      <c r="E1122" t="str">
        <f>VLOOKUP($A1122,'UES Measure List Oct 2026'!$A$3:$AR$2210,E$1,FALSE)</f>
        <v>Water Heating</v>
      </c>
      <c r="F1122" t="str">
        <f>VLOOKUP($A1122,'UES Measure List Oct 2026'!$A$3:$AR$2210,F$1,FALSE)</f>
        <v>Water Heaters</v>
      </c>
      <c r="G1122" t="str">
        <f>VLOOKUP($A1122,'UES Measure List Oct 2026'!$A$3:$AR$2210,G$1,FALSE)</f>
        <v>Heat Pump Water Heaters</v>
      </c>
      <c r="H1122">
        <f>VLOOKUP($A1122,'UES Measure List Oct 2026'!$A$3:$AR$2210,H$1,FALSE)</f>
        <v>1152.56</v>
      </c>
      <c r="I1122">
        <f>VLOOKUP($A1122,'UES Measure List Oct 2026'!$A$3:$AR$2210,I$1,FALSE)</f>
        <v>1237.69</v>
      </c>
      <c r="J1122">
        <f>VLOOKUP($A1122,'UES Measure List Oct 2026'!$A$3:$AR$2210,J$1,FALSE)</f>
        <v>549.22</v>
      </c>
      <c r="K1122">
        <f>VLOOKUP($A1122,'UES Measure List Oct 2026'!$A$3:$AR$2210,K$1,FALSE)</f>
        <v>13</v>
      </c>
      <c r="L1122" t="s">
        <v>4972</v>
      </c>
      <c r="M1122">
        <f>INDEX('Results 2016$'!$B$3:$AT$352,MATCH(L1122,'Results 2016$'!$A$3:$A$352,0),MATCH(K1122,'Results 2016$'!$B$2:$AT$2,0))</f>
        <v>0.55285049444907031</v>
      </c>
    </row>
    <row r="1123" spans="1:13" x14ac:dyDescent="0.25">
      <c r="A1123" s="13" t="s">
        <v>3283</v>
      </c>
      <c r="B1123" t="str">
        <f>VLOOKUP($A1123,'UES Measure List Oct 2026'!$A$3:$AR$2210,B$1,FALSE)</f>
        <v>Heating Zone 1</v>
      </c>
      <c r="C1123" t="str">
        <f>VLOOKUP($A1123,'UES Measure List Oct 2026'!$A$3:$AR$2210,C$1,FALSE)</f>
        <v>All Cooling Zones</v>
      </c>
      <c r="D1123" t="str">
        <f>VLOOKUP($A1123,'UES Measure List Oct 2026'!$A$3:$AR$2210,D$1,FALSE)</f>
        <v>Residential</v>
      </c>
      <c r="E1123" t="str">
        <f>VLOOKUP($A1123,'UES Measure List Oct 2026'!$A$3:$AR$2210,E$1,FALSE)</f>
        <v>Water Heating</v>
      </c>
      <c r="F1123" t="str">
        <f>VLOOKUP($A1123,'UES Measure List Oct 2026'!$A$3:$AR$2210,F$1,FALSE)</f>
        <v>Water Heaters</v>
      </c>
      <c r="G1123" t="str">
        <f>VLOOKUP($A1123,'UES Measure List Oct 2026'!$A$3:$AR$2210,G$1,FALSE)</f>
        <v>Heat Pump Water Heaters</v>
      </c>
      <c r="H1123">
        <f>VLOOKUP($A1123,'UES Measure List Oct 2026'!$A$3:$AR$2210,H$1,FALSE)</f>
        <v>1432.75</v>
      </c>
      <c r="I1123">
        <f>VLOOKUP($A1123,'UES Measure List Oct 2026'!$A$3:$AR$2210,I$1,FALSE)</f>
        <v>1593.4369547005429</v>
      </c>
      <c r="J1123">
        <f>VLOOKUP($A1123,'UES Measure List Oct 2026'!$A$3:$AR$2210,J$1,FALSE)</f>
        <v>549.22</v>
      </c>
      <c r="K1123">
        <f>VLOOKUP($A1123,'UES Measure List Oct 2026'!$A$3:$AR$2210,K$1,FALSE)</f>
        <v>13</v>
      </c>
      <c r="L1123" t="s">
        <v>4972</v>
      </c>
      <c r="M1123">
        <f>INDEX('Results 2016$'!$B$3:$AT$352,MATCH(L1123,'Results 2016$'!$A$3:$A$352,0),MATCH(K1123,'Results 2016$'!$B$2:$AT$2,0))</f>
        <v>0.55285049444907031</v>
      </c>
    </row>
    <row r="1124" spans="1:13" x14ac:dyDescent="0.25">
      <c r="A1124" s="13" t="s">
        <v>3285</v>
      </c>
      <c r="B1124" t="str">
        <f>VLOOKUP($A1124,'UES Measure List Oct 2026'!$A$3:$AR$2210,B$1,FALSE)</f>
        <v>Heating Zone 2</v>
      </c>
      <c r="C1124" t="str">
        <f>VLOOKUP($A1124,'UES Measure List Oct 2026'!$A$3:$AR$2210,C$1,FALSE)</f>
        <v>All Cooling Zones</v>
      </c>
      <c r="D1124" t="str">
        <f>VLOOKUP($A1124,'UES Measure List Oct 2026'!$A$3:$AR$2210,D$1,FALSE)</f>
        <v>Residential</v>
      </c>
      <c r="E1124" t="str">
        <f>VLOOKUP($A1124,'UES Measure List Oct 2026'!$A$3:$AR$2210,E$1,FALSE)</f>
        <v>Water Heating</v>
      </c>
      <c r="F1124" t="str">
        <f>VLOOKUP($A1124,'UES Measure List Oct 2026'!$A$3:$AR$2210,F$1,FALSE)</f>
        <v>Water Heaters</v>
      </c>
      <c r="G1124" t="str">
        <f>VLOOKUP($A1124,'UES Measure List Oct 2026'!$A$3:$AR$2210,G$1,FALSE)</f>
        <v>Heat Pump Water Heaters</v>
      </c>
      <c r="H1124">
        <f>VLOOKUP($A1124,'UES Measure List Oct 2026'!$A$3:$AR$2210,H$1,FALSE)</f>
        <v>1777.72</v>
      </c>
      <c r="I1124">
        <f>VLOOKUP($A1124,'UES Measure List Oct 2026'!$A$3:$AR$2210,I$1,FALSE)</f>
        <v>1977.1</v>
      </c>
      <c r="J1124">
        <f>VLOOKUP($A1124,'UES Measure List Oct 2026'!$A$3:$AR$2210,J$1,FALSE)</f>
        <v>3693.66</v>
      </c>
      <c r="K1124">
        <f>VLOOKUP($A1124,'UES Measure List Oct 2026'!$A$3:$AR$2210,K$1,FALSE)</f>
        <v>15</v>
      </c>
      <c r="L1124" t="s">
        <v>4972</v>
      </c>
      <c r="M1124">
        <f>INDEX('Results 2016$'!$B$3:$AT$352,MATCH(L1124,'Results 2016$'!$A$3:$A$352,0),MATCH(K1124,'Results 2016$'!$B$2:$AT$2,0))</f>
        <v>0.60412135111305376</v>
      </c>
    </row>
    <row r="1125" spans="1:13" x14ac:dyDescent="0.25">
      <c r="A1125" s="13" t="s">
        <v>3286</v>
      </c>
      <c r="B1125" t="str">
        <f>VLOOKUP($A1125,'UES Measure List Oct 2026'!$A$3:$AR$2210,B$1,FALSE)</f>
        <v>Heating Zone 2</v>
      </c>
      <c r="C1125" t="str">
        <f>VLOOKUP($A1125,'UES Measure List Oct 2026'!$A$3:$AR$2210,C$1,FALSE)</f>
        <v>All Cooling Zones</v>
      </c>
      <c r="D1125" t="str">
        <f>VLOOKUP($A1125,'UES Measure List Oct 2026'!$A$3:$AR$2210,D$1,FALSE)</f>
        <v>Residential</v>
      </c>
      <c r="E1125" t="str">
        <f>VLOOKUP($A1125,'UES Measure List Oct 2026'!$A$3:$AR$2210,E$1,FALSE)</f>
        <v>Water Heating</v>
      </c>
      <c r="F1125" t="str">
        <f>VLOOKUP($A1125,'UES Measure List Oct 2026'!$A$3:$AR$2210,F$1,FALSE)</f>
        <v>Water Heaters</v>
      </c>
      <c r="G1125" t="str">
        <f>VLOOKUP($A1125,'UES Measure List Oct 2026'!$A$3:$AR$2210,G$1,FALSE)</f>
        <v>Heat Pump Water Heaters</v>
      </c>
      <c r="H1125">
        <f>VLOOKUP($A1125,'UES Measure List Oct 2026'!$A$3:$AR$2210,H$1,FALSE)</f>
        <v>1777.82</v>
      </c>
      <c r="I1125">
        <f>VLOOKUP($A1125,'UES Measure List Oct 2026'!$A$3:$AR$2210,I$1,FALSE)</f>
        <v>1977.1</v>
      </c>
      <c r="J1125">
        <f>VLOOKUP($A1125,'UES Measure List Oct 2026'!$A$3:$AR$2210,J$1,FALSE)</f>
        <v>3522.89</v>
      </c>
      <c r="K1125">
        <f>VLOOKUP($A1125,'UES Measure List Oct 2026'!$A$3:$AR$2210,K$1,FALSE)</f>
        <v>15</v>
      </c>
      <c r="L1125" t="s">
        <v>4972</v>
      </c>
      <c r="M1125">
        <f>INDEX('Results 2016$'!$B$3:$AT$352,MATCH(L1125,'Results 2016$'!$A$3:$A$352,0),MATCH(K1125,'Results 2016$'!$B$2:$AT$2,0))</f>
        <v>0.60412135111305376</v>
      </c>
    </row>
    <row r="1126" spans="1:13" x14ac:dyDescent="0.25">
      <c r="A1126" s="13" t="s">
        <v>3287</v>
      </c>
      <c r="B1126" t="str">
        <f>VLOOKUP($A1126,'UES Measure List Oct 2026'!$A$3:$AR$2210,B$1,FALSE)</f>
        <v>Heating Zone 2</v>
      </c>
      <c r="C1126" t="str">
        <f>VLOOKUP($A1126,'UES Measure List Oct 2026'!$A$3:$AR$2210,C$1,FALSE)</f>
        <v>All Cooling Zones</v>
      </c>
      <c r="D1126" t="str">
        <f>VLOOKUP($A1126,'UES Measure List Oct 2026'!$A$3:$AR$2210,D$1,FALSE)</f>
        <v>Residential</v>
      </c>
      <c r="E1126" t="str">
        <f>VLOOKUP($A1126,'UES Measure List Oct 2026'!$A$3:$AR$2210,E$1,FALSE)</f>
        <v>Water Heating</v>
      </c>
      <c r="F1126" t="str">
        <f>VLOOKUP($A1126,'UES Measure List Oct 2026'!$A$3:$AR$2210,F$1,FALSE)</f>
        <v>Water Heaters</v>
      </c>
      <c r="G1126" t="str">
        <f>VLOOKUP($A1126,'UES Measure List Oct 2026'!$A$3:$AR$2210,G$1,FALSE)</f>
        <v>Heat Pump Water Heaters</v>
      </c>
      <c r="H1126">
        <f>VLOOKUP($A1126,'UES Measure List Oct 2026'!$A$3:$AR$2210,H$1,FALSE)</f>
        <v>934.25</v>
      </c>
      <c r="I1126">
        <f>VLOOKUP($A1126,'UES Measure List Oct 2026'!$A$3:$AR$2210,I$1,FALSE)</f>
        <v>1039.0287732884187</v>
      </c>
      <c r="J1126">
        <f>VLOOKUP($A1126,'UES Measure List Oct 2026'!$A$3:$AR$2210,J$1,FALSE)</f>
        <v>549.22</v>
      </c>
      <c r="K1126">
        <f>VLOOKUP($A1126,'UES Measure List Oct 2026'!$A$3:$AR$2210,K$1,FALSE)</f>
        <v>13</v>
      </c>
      <c r="L1126" t="s">
        <v>4972</v>
      </c>
      <c r="M1126">
        <f>INDEX('Results 2016$'!$B$3:$AT$352,MATCH(L1126,'Results 2016$'!$A$3:$A$352,0),MATCH(K1126,'Results 2016$'!$B$2:$AT$2,0))</f>
        <v>0.55285049444907031</v>
      </c>
    </row>
    <row r="1127" spans="1:13" x14ac:dyDescent="0.25">
      <c r="A1127" s="13" t="s">
        <v>3288</v>
      </c>
      <c r="B1127" t="str">
        <f>VLOOKUP($A1127,'UES Measure List Oct 2026'!$A$3:$AR$2210,B$1,FALSE)</f>
        <v>Heating Zone 2</v>
      </c>
      <c r="C1127" t="str">
        <f>VLOOKUP($A1127,'UES Measure List Oct 2026'!$A$3:$AR$2210,C$1,FALSE)</f>
        <v>All Cooling Zones</v>
      </c>
      <c r="D1127" t="str">
        <f>VLOOKUP($A1127,'UES Measure List Oct 2026'!$A$3:$AR$2210,D$1,FALSE)</f>
        <v>Residential</v>
      </c>
      <c r="E1127" t="str">
        <f>VLOOKUP($A1127,'UES Measure List Oct 2026'!$A$3:$AR$2210,E$1,FALSE)</f>
        <v>Water Heating</v>
      </c>
      <c r="F1127" t="str">
        <f>VLOOKUP($A1127,'UES Measure List Oct 2026'!$A$3:$AR$2210,F$1,FALSE)</f>
        <v>Water Heaters</v>
      </c>
      <c r="G1127" t="str">
        <f>VLOOKUP($A1127,'UES Measure List Oct 2026'!$A$3:$AR$2210,G$1,FALSE)</f>
        <v>Heat Pump Water Heaters</v>
      </c>
      <c r="H1127">
        <f>VLOOKUP($A1127,'UES Measure List Oct 2026'!$A$3:$AR$2210,H$1,FALSE)</f>
        <v>1117.67</v>
      </c>
      <c r="I1127">
        <f>VLOOKUP($A1127,'UES Measure List Oct 2026'!$A$3:$AR$2210,I$1,FALSE)</f>
        <v>1200.22</v>
      </c>
      <c r="J1127">
        <f>VLOOKUP($A1127,'UES Measure List Oct 2026'!$A$3:$AR$2210,J$1,FALSE)</f>
        <v>549.22</v>
      </c>
      <c r="K1127">
        <f>VLOOKUP($A1127,'UES Measure List Oct 2026'!$A$3:$AR$2210,K$1,FALSE)</f>
        <v>13</v>
      </c>
      <c r="L1127" t="s">
        <v>4972</v>
      </c>
      <c r="M1127">
        <f>INDEX('Results 2016$'!$B$3:$AT$352,MATCH(L1127,'Results 2016$'!$A$3:$A$352,0),MATCH(K1127,'Results 2016$'!$B$2:$AT$2,0))</f>
        <v>0.55285049444907031</v>
      </c>
    </row>
    <row r="1128" spans="1:13" x14ac:dyDescent="0.25">
      <c r="A1128" s="13" t="s">
        <v>3289</v>
      </c>
      <c r="B1128" t="str">
        <f>VLOOKUP($A1128,'UES Measure List Oct 2026'!$A$3:$AR$2210,B$1,FALSE)</f>
        <v>Heating Zone 2</v>
      </c>
      <c r="C1128" t="str">
        <f>VLOOKUP($A1128,'UES Measure List Oct 2026'!$A$3:$AR$2210,C$1,FALSE)</f>
        <v>All Cooling Zones</v>
      </c>
      <c r="D1128" t="str">
        <f>VLOOKUP($A1128,'UES Measure List Oct 2026'!$A$3:$AR$2210,D$1,FALSE)</f>
        <v>Residential</v>
      </c>
      <c r="E1128" t="str">
        <f>VLOOKUP($A1128,'UES Measure List Oct 2026'!$A$3:$AR$2210,E$1,FALSE)</f>
        <v>Water Heating</v>
      </c>
      <c r="F1128" t="str">
        <f>VLOOKUP($A1128,'UES Measure List Oct 2026'!$A$3:$AR$2210,F$1,FALSE)</f>
        <v>Water Heaters</v>
      </c>
      <c r="G1128" t="str">
        <f>VLOOKUP($A1128,'UES Measure List Oct 2026'!$A$3:$AR$2210,G$1,FALSE)</f>
        <v>Heat Pump Water Heaters</v>
      </c>
      <c r="H1128">
        <f>VLOOKUP($A1128,'UES Measure List Oct 2026'!$A$3:$AR$2210,H$1,FALSE)</f>
        <v>1492.75</v>
      </c>
      <c r="I1128">
        <f>VLOOKUP($A1128,'UES Measure List Oct 2026'!$A$3:$AR$2210,I$1,FALSE)</f>
        <v>1660.1661239778296</v>
      </c>
      <c r="J1128">
        <f>VLOOKUP($A1128,'UES Measure List Oct 2026'!$A$3:$AR$2210,J$1,FALSE)</f>
        <v>549.22</v>
      </c>
      <c r="K1128">
        <f>VLOOKUP($A1128,'UES Measure List Oct 2026'!$A$3:$AR$2210,K$1,FALSE)</f>
        <v>13</v>
      </c>
      <c r="L1128" t="s">
        <v>4972</v>
      </c>
      <c r="M1128">
        <f>INDEX('Results 2016$'!$B$3:$AT$352,MATCH(L1128,'Results 2016$'!$A$3:$A$352,0),MATCH(K1128,'Results 2016$'!$B$2:$AT$2,0))</f>
        <v>0.55285049444907031</v>
      </c>
    </row>
    <row r="1129" spans="1:13" x14ac:dyDescent="0.25">
      <c r="A1129" s="13" t="s">
        <v>3290</v>
      </c>
      <c r="B1129" t="str">
        <f>VLOOKUP($A1129,'UES Measure List Oct 2026'!$A$3:$AR$2210,B$1,FALSE)</f>
        <v>Heating Zone 3</v>
      </c>
      <c r="C1129" t="str">
        <f>VLOOKUP($A1129,'UES Measure List Oct 2026'!$A$3:$AR$2210,C$1,FALSE)</f>
        <v>All Cooling Zones</v>
      </c>
      <c r="D1129" t="str">
        <f>VLOOKUP($A1129,'UES Measure List Oct 2026'!$A$3:$AR$2210,D$1,FALSE)</f>
        <v>Residential</v>
      </c>
      <c r="E1129" t="str">
        <f>VLOOKUP($A1129,'UES Measure List Oct 2026'!$A$3:$AR$2210,E$1,FALSE)</f>
        <v>Water Heating</v>
      </c>
      <c r="F1129" t="str">
        <f>VLOOKUP($A1129,'UES Measure List Oct 2026'!$A$3:$AR$2210,F$1,FALSE)</f>
        <v>Water Heaters</v>
      </c>
      <c r="G1129" t="str">
        <f>VLOOKUP($A1129,'UES Measure List Oct 2026'!$A$3:$AR$2210,G$1,FALSE)</f>
        <v>Heat Pump Water Heaters</v>
      </c>
      <c r="H1129">
        <f>VLOOKUP($A1129,'UES Measure List Oct 2026'!$A$3:$AR$2210,H$1,FALSE)</f>
        <v>912.25</v>
      </c>
      <c r="I1129">
        <f>VLOOKUP($A1129,'UES Measure List Oct 2026'!$A$3:$AR$2210,I$1,FALSE)</f>
        <v>1014.5614112200803</v>
      </c>
      <c r="J1129">
        <f>VLOOKUP($A1129,'UES Measure List Oct 2026'!$A$3:$AR$2210,J$1,FALSE)</f>
        <v>549.22</v>
      </c>
      <c r="K1129">
        <f>VLOOKUP($A1129,'UES Measure List Oct 2026'!$A$3:$AR$2210,K$1,FALSE)</f>
        <v>13</v>
      </c>
      <c r="L1129" t="s">
        <v>4972</v>
      </c>
      <c r="M1129">
        <f>INDEX('Results 2016$'!$B$3:$AT$352,MATCH(L1129,'Results 2016$'!$A$3:$A$352,0),MATCH(K1129,'Results 2016$'!$B$2:$AT$2,0))</f>
        <v>0.55285049444907031</v>
      </c>
    </row>
    <row r="1130" spans="1:13" x14ac:dyDescent="0.25">
      <c r="A1130" s="13" t="s">
        <v>3291</v>
      </c>
      <c r="B1130" t="str">
        <f>VLOOKUP($A1130,'UES Measure List Oct 2026'!$A$3:$AR$2210,B$1,FALSE)</f>
        <v>Heating Zone 3</v>
      </c>
      <c r="C1130" t="str">
        <f>VLOOKUP($A1130,'UES Measure List Oct 2026'!$A$3:$AR$2210,C$1,FALSE)</f>
        <v>All Cooling Zones</v>
      </c>
      <c r="D1130" t="str">
        <f>VLOOKUP($A1130,'UES Measure List Oct 2026'!$A$3:$AR$2210,D$1,FALSE)</f>
        <v>Residential</v>
      </c>
      <c r="E1130" t="str">
        <f>VLOOKUP($A1130,'UES Measure List Oct 2026'!$A$3:$AR$2210,E$1,FALSE)</f>
        <v>Water Heating</v>
      </c>
      <c r="F1130" t="str">
        <f>VLOOKUP($A1130,'UES Measure List Oct 2026'!$A$3:$AR$2210,F$1,FALSE)</f>
        <v>Water Heaters</v>
      </c>
      <c r="G1130" t="str">
        <f>VLOOKUP($A1130,'UES Measure List Oct 2026'!$A$3:$AR$2210,G$1,FALSE)</f>
        <v>Heat Pump Water Heaters</v>
      </c>
      <c r="H1130">
        <f>VLOOKUP($A1130,'UES Measure List Oct 2026'!$A$3:$AR$2210,H$1,FALSE)</f>
        <v>1808.7781573548732</v>
      </c>
      <c r="I1130">
        <f>VLOOKUP($A1130,'UES Measure List Oct 2026'!$A$3:$AR$2210,I$1,FALSE)</f>
        <v>2011.64</v>
      </c>
      <c r="J1130">
        <f>VLOOKUP($A1130,'UES Measure List Oct 2026'!$A$3:$AR$2210,J$1,FALSE)</f>
        <v>3693.66</v>
      </c>
      <c r="K1130">
        <f>VLOOKUP($A1130,'UES Measure List Oct 2026'!$A$3:$AR$2210,K$1,FALSE)</f>
        <v>15</v>
      </c>
      <c r="L1130" t="s">
        <v>4972</v>
      </c>
      <c r="M1130">
        <f>INDEX('Results 2016$'!$B$3:$AT$352,MATCH(L1130,'Results 2016$'!$A$3:$A$352,0),MATCH(K1130,'Results 2016$'!$B$2:$AT$2,0))</f>
        <v>0.60412135111305376</v>
      </c>
    </row>
    <row r="1131" spans="1:13" x14ac:dyDescent="0.25">
      <c r="A1131" s="13" t="s">
        <v>3292</v>
      </c>
      <c r="B1131" t="str">
        <f>VLOOKUP($A1131,'UES Measure List Oct 2026'!$A$3:$AR$2210,B$1,FALSE)</f>
        <v>Heating Zone 3</v>
      </c>
      <c r="C1131" t="str">
        <f>VLOOKUP($A1131,'UES Measure List Oct 2026'!$A$3:$AR$2210,C$1,FALSE)</f>
        <v>All Cooling Zones</v>
      </c>
      <c r="D1131" t="str">
        <f>VLOOKUP($A1131,'UES Measure List Oct 2026'!$A$3:$AR$2210,D$1,FALSE)</f>
        <v>Residential</v>
      </c>
      <c r="E1131" t="str">
        <f>VLOOKUP($A1131,'UES Measure List Oct 2026'!$A$3:$AR$2210,E$1,FALSE)</f>
        <v>Water Heating</v>
      </c>
      <c r="F1131" t="str">
        <f>VLOOKUP($A1131,'UES Measure List Oct 2026'!$A$3:$AR$2210,F$1,FALSE)</f>
        <v>Water Heaters</v>
      </c>
      <c r="G1131" t="str">
        <f>VLOOKUP($A1131,'UES Measure List Oct 2026'!$A$3:$AR$2210,G$1,FALSE)</f>
        <v>Heat Pump Water Heaters</v>
      </c>
      <c r="H1131">
        <f>VLOOKUP($A1131,'UES Measure List Oct 2026'!$A$3:$AR$2210,H$1,FALSE)</f>
        <v>981.75</v>
      </c>
      <c r="I1131">
        <f>VLOOKUP($A1131,'UES Measure List Oct 2026'!$A$3:$AR$2210,I$1,FALSE)</f>
        <v>1054.27</v>
      </c>
      <c r="J1131">
        <f>VLOOKUP($A1131,'UES Measure List Oct 2026'!$A$3:$AR$2210,J$1,FALSE)</f>
        <v>549.22</v>
      </c>
      <c r="K1131">
        <f>VLOOKUP($A1131,'UES Measure List Oct 2026'!$A$3:$AR$2210,K$1,FALSE)</f>
        <v>13</v>
      </c>
      <c r="L1131" t="s">
        <v>4972</v>
      </c>
      <c r="M1131">
        <f>INDEX('Results 2016$'!$B$3:$AT$352,MATCH(L1131,'Results 2016$'!$A$3:$A$352,0),MATCH(K1131,'Results 2016$'!$B$2:$AT$2,0))</f>
        <v>0.55285049444907031</v>
      </c>
    </row>
    <row r="1132" spans="1:13" x14ac:dyDescent="0.25">
      <c r="A1132" s="13" t="s">
        <v>3293</v>
      </c>
      <c r="B1132" t="str">
        <f>VLOOKUP($A1132,'UES Measure List Oct 2026'!$A$3:$AR$2210,B$1,FALSE)</f>
        <v>Heating Zone 3</v>
      </c>
      <c r="C1132" t="str">
        <f>VLOOKUP($A1132,'UES Measure List Oct 2026'!$A$3:$AR$2210,C$1,FALSE)</f>
        <v>All Cooling Zones</v>
      </c>
      <c r="D1132" t="str">
        <f>VLOOKUP($A1132,'UES Measure List Oct 2026'!$A$3:$AR$2210,D$1,FALSE)</f>
        <v>Residential</v>
      </c>
      <c r="E1132" t="str">
        <f>VLOOKUP($A1132,'UES Measure List Oct 2026'!$A$3:$AR$2210,E$1,FALSE)</f>
        <v>Water Heating</v>
      </c>
      <c r="F1132" t="str">
        <f>VLOOKUP($A1132,'UES Measure List Oct 2026'!$A$3:$AR$2210,F$1,FALSE)</f>
        <v>Water Heaters</v>
      </c>
      <c r="G1132" t="str">
        <f>VLOOKUP($A1132,'UES Measure List Oct 2026'!$A$3:$AR$2210,G$1,FALSE)</f>
        <v>Heat Pump Water Heaters</v>
      </c>
      <c r="H1132">
        <f>VLOOKUP($A1132,'UES Measure List Oct 2026'!$A$3:$AR$2210,H$1,FALSE)</f>
        <v>1498</v>
      </c>
      <c r="I1132">
        <f>VLOOKUP($A1132,'UES Measure List Oct 2026'!$A$3:$AR$2210,I$1,FALSE)</f>
        <v>1666.004926289592</v>
      </c>
      <c r="J1132">
        <f>VLOOKUP($A1132,'UES Measure List Oct 2026'!$A$3:$AR$2210,J$1,FALSE)</f>
        <v>549.22</v>
      </c>
      <c r="K1132">
        <f>VLOOKUP($A1132,'UES Measure List Oct 2026'!$A$3:$AR$2210,K$1,FALSE)</f>
        <v>13</v>
      </c>
      <c r="L1132" t="s">
        <v>4972</v>
      </c>
      <c r="M1132">
        <f>INDEX('Results 2016$'!$B$3:$AT$352,MATCH(L1132,'Results 2016$'!$A$3:$A$352,0),MATCH(K1132,'Results 2016$'!$B$2:$AT$2,0))</f>
        <v>0.55285049444907031</v>
      </c>
    </row>
    <row r="1133" spans="1:13" x14ac:dyDescent="0.25">
      <c r="A1133" s="13" t="s">
        <v>3294</v>
      </c>
      <c r="B1133" t="str">
        <f>VLOOKUP($A1133,'UES Measure List Oct 2026'!$A$3:$AR$2210,B$1,FALSE)</f>
        <v>Heating Zone 3</v>
      </c>
      <c r="C1133" t="str">
        <f>VLOOKUP($A1133,'UES Measure List Oct 2026'!$A$3:$AR$2210,C$1,FALSE)</f>
        <v>All Cooling Zones</v>
      </c>
      <c r="D1133" t="str">
        <f>VLOOKUP($A1133,'UES Measure List Oct 2026'!$A$3:$AR$2210,D$1,FALSE)</f>
        <v>Residential</v>
      </c>
      <c r="E1133" t="str">
        <f>VLOOKUP($A1133,'UES Measure List Oct 2026'!$A$3:$AR$2210,E$1,FALSE)</f>
        <v>Water Heating</v>
      </c>
      <c r="F1133" t="str">
        <f>VLOOKUP($A1133,'UES Measure List Oct 2026'!$A$3:$AR$2210,F$1,FALSE)</f>
        <v>Water Heaters</v>
      </c>
      <c r="G1133" t="str">
        <f>VLOOKUP($A1133,'UES Measure List Oct 2026'!$A$3:$AR$2210,G$1,FALSE)</f>
        <v>Heat Pump Water Heaters</v>
      </c>
      <c r="H1133">
        <f>VLOOKUP($A1133,'UES Measure List Oct 2026'!$A$3:$AR$2210,H$1,FALSE)</f>
        <v>1808.7781573548732</v>
      </c>
      <c r="I1133">
        <f>VLOOKUP($A1133,'UES Measure List Oct 2026'!$A$3:$AR$2210,I$1,FALSE)</f>
        <v>2011.64</v>
      </c>
      <c r="J1133">
        <f>VLOOKUP($A1133,'UES Measure List Oct 2026'!$A$3:$AR$2210,J$1,FALSE)</f>
        <v>3522.89</v>
      </c>
      <c r="K1133">
        <f>VLOOKUP($A1133,'UES Measure List Oct 2026'!$A$3:$AR$2210,K$1,FALSE)</f>
        <v>15</v>
      </c>
      <c r="L1133" t="s">
        <v>4972</v>
      </c>
      <c r="M1133">
        <f>INDEX('Results 2016$'!$B$3:$AT$352,MATCH(L1133,'Results 2016$'!$A$3:$A$352,0),MATCH(K1133,'Results 2016$'!$B$2:$AT$2,0))</f>
        <v>0.60412135111305376</v>
      </c>
    </row>
    <row r="1134" spans="1:13" x14ac:dyDescent="0.25">
      <c r="A1134" s="13" t="s">
        <v>3295</v>
      </c>
      <c r="B1134" t="str">
        <f>VLOOKUP($A1134,'UES Measure List Oct 2026'!$A$3:$AR$2210,B$1,FALSE)</f>
        <v>All Heating Zones</v>
      </c>
      <c r="C1134" t="str">
        <f>VLOOKUP($A1134,'UES Measure List Oct 2026'!$A$3:$AR$2210,C$1,FALSE)</f>
        <v>All Cooling Zones</v>
      </c>
      <c r="D1134" t="str">
        <f>VLOOKUP($A1134,'UES Measure List Oct 2026'!$A$3:$AR$2210,D$1,FALSE)</f>
        <v>Residential</v>
      </c>
      <c r="E1134" t="str">
        <f>VLOOKUP($A1134,'UES Measure List Oct 2026'!$A$3:$AR$2210,E$1,FALSE)</f>
        <v>Water Heating</v>
      </c>
      <c r="F1134" t="str">
        <f>VLOOKUP($A1134,'UES Measure List Oct 2026'!$A$3:$AR$2210,F$1,FALSE)</f>
        <v>Water Using Devices</v>
      </c>
      <c r="G1134" t="str">
        <f>VLOOKUP($A1134,'UES Measure List Oct 2026'!$A$3:$AR$2210,G$1,FALSE)</f>
        <v>Clothes Washers</v>
      </c>
      <c r="H1134">
        <f>VLOOKUP($A1134,'UES Measure List Oct 2026'!$A$3:$AR$2210,H$1,FALSE)</f>
        <v>171.2927243</v>
      </c>
      <c r="I1134">
        <f>VLOOKUP($A1134,'UES Measure List Oct 2026'!$A$3:$AR$2210,I$1,FALSE)</f>
        <v>191</v>
      </c>
      <c r="J1134">
        <f>VLOOKUP($A1134,'UES Measure List Oct 2026'!$A$3:$AR$2210,J$1,FALSE)</f>
        <v>59</v>
      </c>
      <c r="K1134">
        <f>VLOOKUP($A1134,'UES Measure List Oct 2026'!$A$3:$AR$2210,K$1,FALSE)</f>
        <v>14</v>
      </c>
      <c r="L1134" t="s">
        <v>133</v>
      </c>
      <c r="M1134">
        <f>INDEX('Results 2016$'!$B$3:$AT$352,MATCH(L1134,'Results 2016$'!$A$3:$A$352,0),MATCH(K1134,'Results 2016$'!$B$2:$AT$2,0))</f>
        <v>0.58927653468941599</v>
      </c>
    </row>
    <row r="1135" spans="1:13" x14ac:dyDescent="0.25">
      <c r="A1135" s="13" t="s">
        <v>3297</v>
      </c>
      <c r="B1135" t="str">
        <f>VLOOKUP($A1135,'UES Measure List Oct 2026'!$A$3:$AR$2210,B$1,FALSE)</f>
        <v>All Heating Zones</v>
      </c>
      <c r="C1135" t="str">
        <f>VLOOKUP($A1135,'UES Measure List Oct 2026'!$A$3:$AR$2210,C$1,FALSE)</f>
        <v>All Cooling Zones</v>
      </c>
      <c r="D1135" t="str">
        <f>VLOOKUP($A1135,'UES Measure List Oct 2026'!$A$3:$AR$2210,D$1,FALSE)</f>
        <v>Residential</v>
      </c>
      <c r="E1135" t="str">
        <f>VLOOKUP($A1135,'UES Measure List Oct 2026'!$A$3:$AR$2210,E$1,FALSE)</f>
        <v>Water Heating</v>
      </c>
      <c r="F1135" t="str">
        <f>VLOOKUP($A1135,'UES Measure List Oct 2026'!$A$3:$AR$2210,F$1,FALSE)</f>
        <v>Water Using Devices</v>
      </c>
      <c r="G1135" t="str">
        <f>VLOOKUP($A1135,'UES Measure List Oct 2026'!$A$3:$AR$2210,G$1,FALSE)</f>
        <v>Clothes Washers</v>
      </c>
      <c r="H1135">
        <f>VLOOKUP($A1135,'UES Measure List Oct 2026'!$A$3:$AR$2210,H$1,FALSE)</f>
        <v>108.4482062</v>
      </c>
      <c r="I1135">
        <f>VLOOKUP($A1135,'UES Measure List Oct 2026'!$A$3:$AR$2210,I$1,FALSE)</f>
        <v>121</v>
      </c>
      <c r="J1135">
        <f>VLOOKUP($A1135,'UES Measure List Oct 2026'!$A$3:$AR$2210,J$1,FALSE)</f>
        <v>59</v>
      </c>
      <c r="K1135">
        <f>VLOOKUP($A1135,'UES Measure List Oct 2026'!$A$3:$AR$2210,K$1,FALSE)</f>
        <v>14</v>
      </c>
      <c r="L1135" t="s">
        <v>133</v>
      </c>
      <c r="M1135">
        <f>INDEX('Results 2016$'!$B$3:$AT$352,MATCH(L1135,'Results 2016$'!$A$3:$A$352,0),MATCH(K1135,'Results 2016$'!$B$2:$AT$2,0))</f>
        <v>0.58927653468941599</v>
      </c>
    </row>
    <row r="1136" spans="1:13" x14ac:dyDescent="0.25">
      <c r="A1136" s="13" t="s">
        <v>3299</v>
      </c>
      <c r="B1136" t="str">
        <f>VLOOKUP($A1136,'UES Measure List Oct 2026'!$A$3:$AR$2210,B$1,FALSE)</f>
        <v>All Heating Zones</v>
      </c>
      <c r="C1136" t="str">
        <f>VLOOKUP($A1136,'UES Measure List Oct 2026'!$A$3:$AR$2210,C$1,FALSE)</f>
        <v>All Cooling Zones</v>
      </c>
      <c r="D1136" t="str">
        <f>VLOOKUP($A1136,'UES Measure List Oct 2026'!$A$3:$AR$2210,D$1,FALSE)</f>
        <v>Residential</v>
      </c>
      <c r="E1136" t="str">
        <f>VLOOKUP($A1136,'UES Measure List Oct 2026'!$A$3:$AR$2210,E$1,FALSE)</f>
        <v>Water Heating</v>
      </c>
      <c r="F1136" t="str">
        <f>VLOOKUP($A1136,'UES Measure List Oct 2026'!$A$3:$AR$2210,F$1,FALSE)</f>
        <v>Water Using Devices</v>
      </c>
      <c r="G1136" t="str">
        <f>VLOOKUP($A1136,'UES Measure List Oct 2026'!$A$3:$AR$2210,G$1,FALSE)</f>
        <v>Clothes Washers</v>
      </c>
      <c r="H1136">
        <f>VLOOKUP($A1136,'UES Measure List Oct 2026'!$A$3:$AR$2210,H$1,FALSE)</f>
        <v>59.52371445</v>
      </c>
      <c r="I1136">
        <f>VLOOKUP($A1136,'UES Measure List Oct 2026'!$A$3:$AR$2210,I$1,FALSE)</f>
        <v>66</v>
      </c>
      <c r="J1136">
        <f>VLOOKUP($A1136,'UES Measure List Oct 2026'!$A$3:$AR$2210,J$1,FALSE)</f>
        <v>59</v>
      </c>
      <c r="K1136">
        <f>VLOOKUP($A1136,'UES Measure List Oct 2026'!$A$3:$AR$2210,K$1,FALSE)</f>
        <v>14</v>
      </c>
      <c r="L1136" t="s">
        <v>133</v>
      </c>
      <c r="M1136">
        <f>INDEX('Results 2016$'!$B$3:$AT$352,MATCH(L1136,'Results 2016$'!$A$3:$A$352,0),MATCH(K1136,'Results 2016$'!$B$2:$AT$2,0))</f>
        <v>0.58927653468941599</v>
      </c>
    </row>
    <row r="1137" spans="1:13" x14ac:dyDescent="0.25">
      <c r="A1137" s="13" t="s">
        <v>3301</v>
      </c>
      <c r="B1137" t="str">
        <f>VLOOKUP($A1137,'UES Measure List Oct 2026'!$A$3:$AR$2210,B$1,FALSE)</f>
        <v>All Heating Zones</v>
      </c>
      <c r="C1137" t="str">
        <f>VLOOKUP($A1137,'UES Measure List Oct 2026'!$A$3:$AR$2210,C$1,FALSE)</f>
        <v>All Cooling Zones</v>
      </c>
      <c r="D1137" t="str">
        <f>VLOOKUP($A1137,'UES Measure List Oct 2026'!$A$3:$AR$2210,D$1,FALSE)</f>
        <v>Residential</v>
      </c>
      <c r="E1137" t="str">
        <f>VLOOKUP($A1137,'UES Measure List Oct 2026'!$A$3:$AR$2210,E$1,FALSE)</f>
        <v>Water Heating</v>
      </c>
      <c r="F1137" t="str">
        <f>VLOOKUP($A1137,'UES Measure List Oct 2026'!$A$3:$AR$2210,F$1,FALSE)</f>
        <v>Water Using Devices</v>
      </c>
      <c r="G1137" t="str">
        <f>VLOOKUP($A1137,'UES Measure List Oct 2026'!$A$3:$AR$2210,G$1,FALSE)</f>
        <v>Clothes Washers</v>
      </c>
      <c r="H1137">
        <f>VLOOKUP($A1137,'UES Measure List Oct 2026'!$A$3:$AR$2210,H$1,FALSE)</f>
        <v>119.98887499999999</v>
      </c>
      <c r="I1137">
        <f>VLOOKUP($A1137,'UES Measure List Oct 2026'!$A$3:$AR$2210,I$1,FALSE)</f>
        <v>133</v>
      </c>
      <c r="J1137">
        <f>VLOOKUP($A1137,'UES Measure List Oct 2026'!$A$3:$AR$2210,J$1,FALSE)</f>
        <v>59</v>
      </c>
      <c r="K1137">
        <f>VLOOKUP($A1137,'UES Measure List Oct 2026'!$A$3:$AR$2210,K$1,FALSE)</f>
        <v>14</v>
      </c>
      <c r="L1137" t="s">
        <v>133</v>
      </c>
      <c r="M1137">
        <f>INDEX('Results 2016$'!$B$3:$AT$352,MATCH(L1137,'Results 2016$'!$A$3:$A$352,0),MATCH(K1137,'Results 2016$'!$B$2:$AT$2,0))</f>
        <v>0.58927653468941599</v>
      </c>
    </row>
    <row r="1138" spans="1:13" x14ac:dyDescent="0.25">
      <c r="A1138" s="13" t="s">
        <v>3303</v>
      </c>
      <c r="B1138" t="str">
        <f>VLOOKUP($A1138,'UES Measure List Oct 2026'!$A$3:$AR$2210,B$1,FALSE)</f>
        <v>All Heating Zones</v>
      </c>
      <c r="C1138" t="str">
        <f>VLOOKUP($A1138,'UES Measure List Oct 2026'!$A$3:$AR$2210,C$1,FALSE)</f>
        <v>All Cooling Zones</v>
      </c>
      <c r="D1138" t="str">
        <f>VLOOKUP($A1138,'UES Measure List Oct 2026'!$A$3:$AR$2210,D$1,FALSE)</f>
        <v>Residential</v>
      </c>
      <c r="E1138" t="str">
        <f>VLOOKUP($A1138,'UES Measure List Oct 2026'!$A$3:$AR$2210,E$1,FALSE)</f>
        <v>Water Heating</v>
      </c>
      <c r="F1138" t="str">
        <f>VLOOKUP($A1138,'UES Measure List Oct 2026'!$A$3:$AR$2210,F$1,FALSE)</f>
        <v>Water Using Devices</v>
      </c>
      <c r="G1138" t="str">
        <f>VLOOKUP($A1138,'UES Measure List Oct 2026'!$A$3:$AR$2210,G$1,FALSE)</f>
        <v>Clothes Washers</v>
      </c>
      <c r="H1138">
        <f>VLOOKUP($A1138,'UES Measure List Oct 2026'!$A$3:$AR$2210,H$1,FALSE)</f>
        <v>119.98887499999999</v>
      </c>
      <c r="I1138">
        <f>VLOOKUP($A1138,'UES Measure List Oct 2026'!$A$3:$AR$2210,I$1,FALSE)</f>
        <v>133</v>
      </c>
      <c r="J1138">
        <f>VLOOKUP($A1138,'UES Measure List Oct 2026'!$A$3:$AR$2210,J$1,FALSE)</f>
        <v>59</v>
      </c>
      <c r="K1138">
        <f>VLOOKUP($A1138,'UES Measure List Oct 2026'!$A$3:$AR$2210,K$1,FALSE)</f>
        <v>14</v>
      </c>
      <c r="L1138" t="s">
        <v>133</v>
      </c>
      <c r="M1138">
        <f>INDEX('Results 2016$'!$B$3:$AT$352,MATCH(L1138,'Results 2016$'!$A$3:$A$352,0),MATCH(K1138,'Results 2016$'!$B$2:$AT$2,0))</f>
        <v>0.58927653468941599</v>
      </c>
    </row>
    <row r="1139" spans="1:13" x14ac:dyDescent="0.25">
      <c r="A1139" s="13" t="s">
        <v>3305</v>
      </c>
      <c r="B1139" t="str">
        <f>VLOOKUP($A1139,'UES Measure List Oct 2026'!$A$3:$AR$2210,B$1,FALSE)</f>
        <v>All Heating Zones</v>
      </c>
      <c r="C1139" t="str">
        <f>VLOOKUP($A1139,'UES Measure List Oct 2026'!$A$3:$AR$2210,C$1,FALSE)</f>
        <v>All Cooling Zones</v>
      </c>
      <c r="D1139" t="str">
        <f>VLOOKUP($A1139,'UES Measure List Oct 2026'!$A$3:$AR$2210,D$1,FALSE)</f>
        <v>Residential</v>
      </c>
      <c r="E1139" t="str">
        <f>VLOOKUP($A1139,'UES Measure List Oct 2026'!$A$3:$AR$2210,E$1,FALSE)</f>
        <v>Water Heating</v>
      </c>
      <c r="F1139" t="str">
        <f>VLOOKUP($A1139,'UES Measure List Oct 2026'!$A$3:$AR$2210,F$1,FALSE)</f>
        <v>Water Using Devices</v>
      </c>
      <c r="G1139" t="str">
        <f>VLOOKUP($A1139,'UES Measure List Oct 2026'!$A$3:$AR$2210,G$1,FALSE)</f>
        <v>Thermostatic Shut-off Valves</v>
      </c>
      <c r="H1139">
        <f>VLOOKUP($A1139,'UES Measure List Oct 2026'!$A$3:$AR$2210,H$1,FALSE)</f>
        <v>26.68</v>
      </c>
      <c r="I1139">
        <f>VLOOKUP($A1139,'UES Measure List Oct 2026'!$A$3:$AR$2210,I$1,FALSE)</f>
        <v>29.73</v>
      </c>
      <c r="J1139">
        <f>VLOOKUP($A1139,'UES Measure List Oct 2026'!$A$3:$AR$2210,J$1,FALSE)</f>
        <v>22.75</v>
      </c>
      <c r="K1139">
        <f>VLOOKUP($A1139,'UES Measure List Oct 2026'!$A$3:$AR$2210,K$1,FALSE)</f>
        <v>10</v>
      </c>
      <c r="L1139" t="s">
        <v>4983</v>
      </c>
      <c r="M1139">
        <f>INDEX('Results 2016$'!$B$3:$AT$352,MATCH(L1139,'Results 2016$'!$A$3:$A$352,0),MATCH(K1139,'Results 2016$'!$B$2:$AT$2,0))</f>
        <v>0.43819005638631831</v>
      </c>
    </row>
    <row r="1140" spans="1:13" x14ac:dyDescent="0.25">
      <c r="A1140" s="13" t="s">
        <v>3311</v>
      </c>
      <c r="B1140" t="str">
        <f>VLOOKUP($A1140,'UES Measure List Oct 2026'!$A$3:$AR$2210,B$1,FALSE)</f>
        <v>All Heating Zones</v>
      </c>
      <c r="C1140" t="str">
        <f>VLOOKUP($A1140,'UES Measure List Oct 2026'!$A$3:$AR$2210,C$1,FALSE)</f>
        <v>All Cooling Zones</v>
      </c>
      <c r="D1140" t="str">
        <f>VLOOKUP($A1140,'UES Measure List Oct 2026'!$A$3:$AR$2210,D$1,FALSE)</f>
        <v>Residential</v>
      </c>
      <c r="E1140" t="str">
        <f>VLOOKUP($A1140,'UES Measure List Oct 2026'!$A$3:$AR$2210,E$1,FALSE)</f>
        <v>Water Heating</v>
      </c>
      <c r="F1140" t="str">
        <f>VLOOKUP($A1140,'UES Measure List Oct 2026'!$A$3:$AR$2210,F$1,FALSE)</f>
        <v>Water Using Devices</v>
      </c>
      <c r="G1140" t="str">
        <f>VLOOKUP($A1140,'UES Measure List Oct 2026'!$A$3:$AR$2210,G$1,FALSE)</f>
        <v>Thermostatic Shut-off Valves</v>
      </c>
      <c r="H1140">
        <f>VLOOKUP($A1140,'UES Measure List Oct 2026'!$A$3:$AR$2210,H$1,FALSE)</f>
        <v>49.94</v>
      </c>
      <c r="I1140">
        <f>VLOOKUP($A1140,'UES Measure List Oct 2026'!$A$3:$AR$2210,I$1,FALSE)</f>
        <v>55.66</v>
      </c>
      <c r="J1140">
        <f>VLOOKUP($A1140,'UES Measure List Oct 2026'!$A$3:$AR$2210,J$1,FALSE)</f>
        <v>22.64</v>
      </c>
      <c r="K1140">
        <f>VLOOKUP($A1140,'UES Measure List Oct 2026'!$A$3:$AR$2210,K$1,FALSE)</f>
        <v>10</v>
      </c>
      <c r="L1140" t="s">
        <v>4983</v>
      </c>
      <c r="M1140">
        <f>INDEX('Results 2016$'!$B$3:$AT$352,MATCH(L1140,'Results 2016$'!$A$3:$A$352,0),MATCH(K1140,'Results 2016$'!$B$2:$AT$2,0))</f>
        <v>0.43819005638631831</v>
      </c>
    </row>
    <row r="1141" spans="1:13" x14ac:dyDescent="0.25">
      <c r="A1141" s="13" t="s">
        <v>3314</v>
      </c>
      <c r="B1141" t="str">
        <f>VLOOKUP($A1141,'UES Measure List Oct 2026'!$A$3:$AR$2210,B$1,FALSE)</f>
        <v>All Heating Zones</v>
      </c>
      <c r="C1141" t="str">
        <f>VLOOKUP($A1141,'UES Measure List Oct 2026'!$A$3:$AR$2210,C$1,FALSE)</f>
        <v>All Cooling Zones</v>
      </c>
      <c r="D1141" t="str">
        <f>VLOOKUP($A1141,'UES Measure List Oct 2026'!$A$3:$AR$2210,D$1,FALSE)</f>
        <v>Residential</v>
      </c>
      <c r="E1141" t="str">
        <f>VLOOKUP($A1141,'UES Measure List Oct 2026'!$A$3:$AR$2210,E$1,FALSE)</f>
        <v>Water Heating</v>
      </c>
      <c r="F1141" t="str">
        <f>VLOOKUP($A1141,'UES Measure List Oct 2026'!$A$3:$AR$2210,F$1,FALSE)</f>
        <v>Water Using Devices</v>
      </c>
      <c r="G1141" t="str">
        <f>VLOOKUP($A1141,'UES Measure List Oct 2026'!$A$3:$AR$2210,G$1,FALSE)</f>
        <v>Clothes Washers</v>
      </c>
      <c r="H1141">
        <f>VLOOKUP($A1141,'UES Measure List Oct 2026'!$A$3:$AR$2210,H$1,FALSE)</f>
        <v>1167.8367679999999</v>
      </c>
      <c r="I1141">
        <f>VLOOKUP($A1141,'UES Measure List Oct 2026'!$A$3:$AR$2210,I$1,FALSE)</f>
        <v>1299</v>
      </c>
      <c r="J1141">
        <f>VLOOKUP($A1141,'UES Measure List Oct 2026'!$A$3:$AR$2210,J$1,FALSE)</f>
        <v>426.57</v>
      </c>
      <c r="K1141">
        <f>VLOOKUP($A1141,'UES Measure List Oct 2026'!$A$3:$AR$2210,K$1,FALSE)</f>
        <v>11</v>
      </c>
      <c r="L1141" t="s">
        <v>133</v>
      </c>
      <c r="M1141">
        <f>INDEX('Results 2016$'!$B$3:$AT$352,MATCH(L1141,'Results 2016$'!$A$3:$A$352,0),MATCH(K1141,'Results 2016$'!$B$2:$AT$2,0))</f>
        <v>0.48033266964798293</v>
      </c>
    </row>
    <row r="1142" spans="1:13" x14ac:dyDescent="0.25">
      <c r="A1142" s="13" t="s">
        <v>3317</v>
      </c>
      <c r="B1142" t="str">
        <f>VLOOKUP($A1142,'UES Measure List Oct 2026'!$A$3:$AR$2210,B$1,FALSE)</f>
        <v>All Heating Zones</v>
      </c>
      <c r="C1142" t="str">
        <f>VLOOKUP($A1142,'UES Measure List Oct 2026'!$A$3:$AR$2210,C$1,FALSE)</f>
        <v>All Cooling Zones</v>
      </c>
      <c r="D1142" t="str">
        <f>VLOOKUP($A1142,'UES Measure List Oct 2026'!$A$3:$AR$2210,D$1,FALSE)</f>
        <v>Residential</v>
      </c>
      <c r="E1142" t="str">
        <f>VLOOKUP($A1142,'UES Measure List Oct 2026'!$A$3:$AR$2210,E$1,FALSE)</f>
        <v>Water Heating</v>
      </c>
      <c r="F1142" t="str">
        <f>VLOOKUP($A1142,'UES Measure List Oct 2026'!$A$3:$AR$2210,F$1,FALSE)</f>
        <v>Water Using Devices</v>
      </c>
      <c r="G1142" t="str">
        <f>VLOOKUP($A1142,'UES Measure List Oct 2026'!$A$3:$AR$2210,G$1,FALSE)</f>
        <v>Clothes Washers</v>
      </c>
      <c r="H1142">
        <f>VLOOKUP($A1142,'UES Measure List Oct 2026'!$A$3:$AR$2210,H$1,FALSE)</f>
        <v>427.55618679999998</v>
      </c>
      <c r="I1142">
        <f>VLOOKUP($A1142,'UES Measure List Oct 2026'!$A$3:$AR$2210,I$1,FALSE)</f>
        <v>476</v>
      </c>
      <c r="J1142">
        <f>VLOOKUP($A1142,'UES Measure List Oct 2026'!$A$3:$AR$2210,J$1,FALSE)</f>
        <v>426.57</v>
      </c>
      <c r="K1142">
        <f>VLOOKUP($A1142,'UES Measure List Oct 2026'!$A$3:$AR$2210,K$1,FALSE)</f>
        <v>11</v>
      </c>
      <c r="L1142" t="s">
        <v>133</v>
      </c>
      <c r="M1142">
        <f>INDEX('Results 2016$'!$B$3:$AT$352,MATCH(L1142,'Results 2016$'!$A$3:$A$352,0),MATCH(K1142,'Results 2016$'!$B$2:$AT$2,0))</f>
        <v>0.48033266964798293</v>
      </c>
    </row>
    <row r="1143" spans="1:13" x14ac:dyDescent="0.25">
      <c r="A1143" s="13" t="s">
        <v>3319</v>
      </c>
      <c r="B1143" t="str">
        <f>VLOOKUP($A1143,'UES Measure List Oct 2026'!$A$3:$AR$2210,B$1,FALSE)</f>
        <v>All Heating Zones</v>
      </c>
      <c r="C1143" t="str">
        <f>VLOOKUP($A1143,'UES Measure List Oct 2026'!$A$3:$AR$2210,C$1,FALSE)</f>
        <v>All Cooling Zones</v>
      </c>
      <c r="D1143" t="str">
        <f>VLOOKUP($A1143,'UES Measure List Oct 2026'!$A$3:$AR$2210,D$1,FALSE)</f>
        <v>Residential</v>
      </c>
      <c r="E1143" t="str">
        <f>VLOOKUP($A1143,'UES Measure List Oct 2026'!$A$3:$AR$2210,E$1,FALSE)</f>
        <v>Water Heating</v>
      </c>
      <c r="F1143" t="str">
        <f>VLOOKUP($A1143,'UES Measure List Oct 2026'!$A$3:$AR$2210,F$1,FALSE)</f>
        <v>Water Using Devices</v>
      </c>
      <c r="G1143" t="str">
        <f>VLOOKUP($A1143,'UES Measure List Oct 2026'!$A$3:$AR$2210,G$1,FALSE)</f>
        <v>Clothes Washers</v>
      </c>
      <c r="H1143">
        <f>VLOOKUP($A1143,'UES Measure List Oct 2026'!$A$3:$AR$2210,H$1,FALSE)</f>
        <v>804.3710638</v>
      </c>
      <c r="I1143">
        <f>VLOOKUP($A1143,'UES Measure List Oct 2026'!$A$3:$AR$2210,I$1,FALSE)</f>
        <v>895</v>
      </c>
      <c r="J1143">
        <f>VLOOKUP($A1143,'UES Measure List Oct 2026'!$A$3:$AR$2210,J$1,FALSE)</f>
        <v>426.57</v>
      </c>
      <c r="K1143">
        <f>VLOOKUP($A1143,'UES Measure List Oct 2026'!$A$3:$AR$2210,K$1,FALSE)</f>
        <v>11</v>
      </c>
      <c r="L1143" t="s">
        <v>133</v>
      </c>
      <c r="M1143">
        <f>INDEX('Results 2016$'!$B$3:$AT$352,MATCH(L1143,'Results 2016$'!$A$3:$A$352,0),MATCH(K1143,'Results 2016$'!$B$2:$AT$2,0))</f>
        <v>0.48033266964798293</v>
      </c>
    </row>
    <row r="1144" spans="1:13" x14ac:dyDescent="0.25">
      <c r="A1144" s="13" t="s">
        <v>3321</v>
      </c>
      <c r="B1144" t="str">
        <f>VLOOKUP($A1144,'UES Measure List Oct 2026'!$A$3:$AR$2210,B$1,FALSE)</f>
        <v>All Heating Zones</v>
      </c>
      <c r="C1144" t="str">
        <f>VLOOKUP($A1144,'UES Measure List Oct 2026'!$A$3:$AR$2210,C$1,FALSE)</f>
        <v>All Cooling Zones</v>
      </c>
      <c r="D1144" t="str">
        <f>VLOOKUP($A1144,'UES Measure List Oct 2026'!$A$3:$AR$2210,D$1,FALSE)</f>
        <v>Residential</v>
      </c>
      <c r="E1144" t="str">
        <f>VLOOKUP($A1144,'UES Measure List Oct 2026'!$A$3:$AR$2210,E$1,FALSE)</f>
        <v>Water Heating</v>
      </c>
      <c r="F1144" t="str">
        <f>VLOOKUP($A1144,'UES Measure List Oct 2026'!$A$3:$AR$2210,F$1,FALSE)</f>
        <v>Water Using Devices</v>
      </c>
      <c r="G1144" t="str">
        <f>VLOOKUP($A1144,'UES Measure List Oct 2026'!$A$3:$AR$2210,G$1,FALSE)</f>
        <v>Clothes Washers</v>
      </c>
      <c r="H1144">
        <f>VLOOKUP($A1144,'UES Measure List Oct 2026'!$A$3:$AR$2210,H$1,FALSE)</f>
        <v>64.090482460000004</v>
      </c>
      <c r="I1144">
        <f>VLOOKUP($A1144,'UES Measure List Oct 2026'!$A$3:$AR$2210,I$1,FALSE)</f>
        <v>71</v>
      </c>
      <c r="J1144">
        <f>VLOOKUP($A1144,'UES Measure List Oct 2026'!$A$3:$AR$2210,J$1,FALSE)</f>
        <v>426.57</v>
      </c>
      <c r="K1144">
        <f>VLOOKUP($A1144,'UES Measure List Oct 2026'!$A$3:$AR$2210,K$1,FALSE)</f>
        <v>11</v>
      </c>
      <c r="L1144" t="s">
        <v>133</v>
      </c>
      <c r="M1144">
        <f>INDEX('Results 2016$'!$B$3:$AT$352,MATCH(L1144,'Results 2016$'!$A$3:$A$352,0),MATCH(K1144,'Results 2016$'!$B$2:$AT$2,0))</f>
        <v>0.48033266964798293</v>
      </c>
    </row>
    <row r="1145" spans="1:13" x14ac:dyDescent="0.25">
      <c r="A1145" s="13" t="s">
        <v>3323</v>
      </c>
      <c r="B1145" t="str">
        <f>VLOOKUP($A1145,'UES Measure List Oct 2026'!$A$3:$AR$2210,B$1,FALSE)</f>
        <v>All Heating Zones</v>
      </c>
      <c r="C1145" t="str">
        <f>VLOOKUP($A1145,'UES Measure List Oct 2026'!$A$3:$AR$2210,C$1,FALSE)</f>
        <v>All Cooling Zones</v>
      </c>
      <c r="D1145" t="str">
        <f>VLOOKUP($A1145,'UES Measure List Oct 2026'!$A$3:$AR$2210,D$1,FALSE)</f>
        <v>Residential</v>
      </c>
      <c r="E1145" t="str">
        <f>VLOOKUP($A1145,'UES Measure List Oct 2026'!$A$3:$AR$2210,E$1,FALSE)</f>
        <v>Water Heating</v>
      </c>
      <c r="F1145" t="str">
        <f>VLOOKUP($A1145,'UES Measure List Oct 2026'!$A$3:$AR$2210,F$1,FALSE)</f>
        <v>Water Using Devices</v>
      </c>
      <c r="G1145" t="str">
        <f>VLOOKUP($A1145,'UES Measure List Oct 2026'!$A$3:$AR$2210,G$1,FALSE)</f>
        <v>Clothes Washers</v>
      </c>
      <c r="H1145">
        <f>VLOOKUP($A1145,'UES Measure List Oct 2026'!$A$3:$AR$2210,H$1,FALSE)</f>
        <v>48.82</v>
      </c>
      <c r="I1145">
        <f>VLOOKUP($A1145,'UES Measure List Oct 2026'!$A$3:$AR$2210,I$1,FALSE)</f>
        <v>54.302790827601591</v>
      </c>
      <c r="J1145">
        <f>VLOOKUP($A1145,'UES Measure List Oct 2026'!$A$3:$AR$2210,J$1,FALSE)</f>
        <v>45</v>
      </c>
      <c r="K1145">
        <f>VLOOKUP($A1145,'UES Measure List Oct 2026'!$A$3:$AR$2210,K$1,FALSE)</f>
        <v>14</v>
      </c>
      <c r="L1145" t="s">
        <v>133</v>
      </c>
      <c r="M1145">
        <f>INDEX('Results 2016$'!$B$3:$AT$352,MATCH(L1145,'Results 2016$'!$A$3:$A$352,0),MATCH(K1145,'Results 2016$'!$B$2:$AT$2,0))</f>
        <v>0.58927653468941599</v>
      </c>
    </row>
    <row r="1146" spans="1:13" x14ac:dyDescent="0.25">
      <c r="A1146" s="13" t="s">
        <v>3325</v>
      </c>
      <c r="B1146" t="str">
        <f>VLOOKUP($A1146,'UES Measure List Oct 2026'!$A$3:$AR$2210,B$1,FALSE)</f>
        <v>All Heating Zones</v>
      </c>
      <c r="C1146" t="str">
        <f>VLOOKUP($A1146,'UES Measure List Oct 2026'!$A$3:$AR$2210,C$1,FALSE)</f>
        <v>All Cooling Zones</v>
      </c>
      <c r="D1146" t="str">
        <f>VLOOKUP($A1146,'UES Measure List Oct 2026'!$A$3:$AR$2210,D$1,FALSE)</f>
        <v>Residential</v>
      </c>
      <c r="E1146" t="str">
        <f>VLOOKUP($A1146,'UES Measure List Oct 2026'!$A$3:$AR$2210,E$1,FALSE)</f>
        <v>Water Heating</v>
      </c>
      <c r="F1146" t="str">
        <f>VLOOKUP($A1146,'UES Measure List Oct 2026'!$A$3:$AR$2210,F$1,FALSE)</f>
        <v>Water Using Devices</v>
      </c>
      <c r="G1146" t="str">
        <f>VLOOKUP($A1146,'UES Measure List Oct 2026'!$A$3:$AR$2210,G$1,FALSE)</f>
        <v>Clothes Washers</v>
      </c>
      <c r="H1146">
        <f>VLOOKUP($A1146,'UES Measure List Oct 2026'!$A$3:$AR$2210,H$1,FALSE)</f>
        <v>37.25</v>
      </c>
      <c r="I1146">
        <f>VLOOKUP($A1146,'UES Measure List Oct 2026'!$A$3:$AR$2210,I$1,FALSE)</f>
        <v>41.433407585582941</v>
      </c>
      <c r="J1146">
        <f>VLOOKUP($A1146,'UES Measure List Oct 2026'!$A$3:$AR$2210,J$1,FALSE)</f>
        <v>45</v>
      </c>
      <c r="K1146">
        <f>VLOOKUP($A1146,'UES Measure List Oct 2026'!$A$3:$AR$2210,K$1,FALSE)</f>
        <v>14</v>
      </c>
      <c r="L1146" t="s">
        <v>133</v>
      </c>
      <c r="M1146">
        <f>INDEX('Results 2016$'!$B$3:$AT$352,MATCH(L1146,'Results 2016$'!$A$3:$A$352,0),MATCH(K1146,'Results 2016$'!$B$2:$AT$2,0))</f>
        <v>0.58927653468941599</v>
      </c>
    </row>
    <row r="1147" spans="1:13" x14ac:dyDescent="0.25">
      <c r="A1147" s="13" t="s">
        <v>3327</v>
      </c>
      <c r="B1147" t="str">
        <f>VLOOKUP($A1147,'UES Measure List Oct 2026'!$A$3:$AR$2210,B$1,FALSE)</f>
        <v>All Heating Zones</v>
      </c>
      <c r="C1147" t="str">
        <f>VLOOKUP($A1147,'UES Measure List Oct 2026'!$A$3:$AR$2210,C$1,FALSE)</f>
        <v>All Cooling Zones</v>
      </c>
      <c r="D1147" t="str">
        <f>VLOOKUP($A1147,'UES Measure List Oct 2026'!$A$3:$AR$2210,D$1,FALSE)</f>
        <v>Residential</v>
      </c>
      <c r="E1147" t="str">
        <f>VLOOKUP($A1147,'UES Measure List Oct 2026'!$A$3:$AR$2210,E$1,FALSE)</f>
        <v>Water Heating</v>
      </c>
      <c r="F1147" t="str">
        <f>VLOOKUP($A1147,'UES Measure List Oct 2026'!$A$3:$AR$2210,F$1,FALSE)</f>
        <v>Water Using Devices</v>
      </c>
      <c r="G1147" t="str">
        <f>VLOOKUP($A1147,'UES Measure List Oct 2026'!$A$3:$AR$2210,G$1,FALSE)</f>
        <v>Clothes Washers</v>
      </c>
      <c r="H1147">
        <f>VLOOKUP($A1147,'UES Measure List Oct 2026'!$A$3:$AR$2210,H$1,FALSE)</f>
        <v>20.399999999999999</v>
      </c>
      <c r="I1147">
        <f>VLOOKUP($A1147,'UES Measure List Oct 2026'!$A$3:$AR$2210,I$1,FALSE)</f>
        <v>22.691047375728644</v>
      </c>
      <c r="J1147">
        <f>VLOOKUP($A1147,'UES Measure List Oct 2026'!$A$3:$AR$2210,J$1,FALSE)</f>
        <v>45</v>
      </c>
      <c r="K1147">
        <f>VLOOKUP($A1147,'UES Measure List Oct 2026'!$A$3:$AR$2210,K$1,FALSE)</f>
        <v>14</v>
      </c>
      <c r="L1147" t="s">
        <v>133</v>
      </c>
      <c r="M1147">
        <f>INDEX('Results 2016$'!$B$3:$AT$352,MATCH(L1147,'Results 2016$'!$A$3:$A$352,0),MATCH(K1147,'Results 2016$'!$B$2:$AT$2,0))</f>
        <v>0.58927653468941599</v>
      </c>
    </row>
    <row r="1148" spans="1:13" x14ac:dyDescent="0.25">
      <c r="A1148" s="13" t="s">
        <v>3329</v>
      </c>
      <c r="B1148" t="str">
        <f>VLOOKUP($A1148,'UES Measure List Oct 2026'!$A$3:$AR$2210,B$1,FALSE)</f>
        <v>All Heating Zones</v>
      </c>
      <c r="C1148" t="str">
        <f>VLOOKUP($A1148,'UES Measure List Oct 2026'!$A$3:$AR$2210,C$1,FALSE)</f>
        <v>All Cooling Zones</v>
      </c>
      <c r="D1148" t="str">
        <f>VLOOKUP($A1148,'UES Measure List Oct 2026'!$A$3:$AR$2210,D$1,FALSE)</f>
        <v>Residential</v>
      </c>
      <c r="E1148" t="str">
        <f>VLOOKUP($A1148,'UES Measure List Oct 2026'!$A$3:$AR$2210,E$1,FALSE)</f>
        <v>Water Heating</v>
      </c>
      <c r="F1148" t="str">
        <f>VLOOKUP($A1148,'UES Measure List Oct 2026'!$A$3:$AR$2210,F$1,FALSE)</f>
        <v>Water Using Devices</v>
      </c>
      <c r="G1148" t="str">
        <f>VLOOKUP($A1148,'UES Measure List Oct 2026'!$A$3:$AR$2210,G$1,FALSE)</f>
        <v>Clothes Washers</v>
      </c>
      <c r="H1148">
        <f>VLOOKUP($A1148,'UES Measure List Oct 2026'!$A$3:$AR$2210,H$1,FALSE)</f>
        <v>42.12</v>
      </c>
      <c r="I1148">
        <f>VLOOKUP($A1148,'UES Measure List Oct 2026'!$A$3:$AR$2210,I$1,FALSE)</f>
        <v>46.850338993416202</v>
      </c>
      <c r="J1148">
        <f>VLOOKUP($A1148,'UES Measure List Oct 2026'!$A$3:$AR$2210,J$1,FALSE)</f>
        <v>45</v>
      </c>
      <c r="K1148">
        <f>VLOOKUP($A1148,'UES Measure List Oct 2026'!$A$3:$AR$2210,K$1,FALSE)</f>
        <v>14</v>
      </c>
      <c r="L1148" t="s">
        <v>133</v>
      </c>
      <c r="M1148">
        <f>INDEX('Results 2016$'!$B$3:$AT$352,MATCH(L1148,'Results 2016$'!$A$3:$A$352,0),MATCH(K1148,'Results 2016$'!$B$2:$AT$2,0))</f>
        <v>0.58927653468941599</v>
      </c>
    </row>
    <row r="1149" spans="1:13" x14ac:dyDescent="0.25">
      <c r="A1149" s="13" t="s">
        <v>3331</v>
      </c>
      <c r="B1149" t="str">
        <f>VLOOKUP($A1149,'UES Measure List Oct 2026'!$A$3:$AR$2210,B$1,FALSE)</f>
        <v>All Heating Zones</v>
      </c>
      <c r="C1149" t="str">
        <f>VLOOKUP($A1149,'UES Measure List Oct 2026'!$A$3:$AR$2210,C$1,FALSE)</f>
        <v>All Cooling Zones</v>
      </c>
      <c r="D1149" t="str">
        <f>VLOOKUP($A1149,'UES Measure List Oct 2026'!$A$3:$AR$2210,D$1,FALSE)</f>
        <v>Residential</v>
      </c>
      <c r="E1149" t="str">
        <f>VLOOKUP($A1149,'UES Measure List Oct 2026'!$A$3:$AR$2210,E$1,FALSE)</f>
        <v>Water Heating</v>
      </c>
      <c r="F1149" t="str">
        <f>VLOOKUP($A1149,'UES Measure List Oct 2026'!$A$3:$AR$2210,F$1,FALSE)</f>
        <v>Water Using Devices</v>
      </c>
      <c r="G1149" t="str">
        <f>VLOOKUP($A1149,'UES Measure List Oct 2026'!$A$3:$AR$2210,G$1,FALSE)</f>
        <v>Clothes Washers</v>
      </c>
      <c r="H1149">
        <f>VLOOKUP($A1149,'UES Measure List Oct 2026'!$A$3:$AR$2210,H$1,FALSE)</f>
        <v>42.12</v>
      </c>
      <c r="I1149">
        <f>VLOOKUP($A1149,'UES Measure List Oct 2026'!$A$3:$AR$2210,I$1,FALSE)</f>
        <v>46.850338993416202</v>
      </c>
      <c r="J1149">
        <f>VLOOKUP($A1149,'UES Measure List Oct 2026'!$A$3:$AR$2210,J$1,FALSE)</f>
        <v>45</v>
      </c>
      <c r="K1149">
        <f>VLOOKUP($A1149,'UES Measure List Oct 2026'!$A$3:$AR$2210,K$1,FALSE)</f>
        <v>14</v>
      </c>
      <c r="L1149" t="s">
        <v>133</v>
      </c>
      <c r="M1149">
        <f>INDEX('Results 2016$'!$B$3:$AT$352,MATCH(L1149,'Results 2016$'!$A$3:$A$352,0),MATCH(K1149,'Results 2016$'!$B$2:$AT$2,0))</f>
        <v>0.58927653468941599</v>
      </c>
    </row>
    <row r="1150" spans="1:13" x14ac:dyDescent="0.25">
      <c r="A1150" s="13" t="s">
        <v>4337</v>
      </c>
      <c r="B1150" t="str">
        <f>VLOOKUP($A1150,'UES Measure List Oct 2026'!$A$3:$AR$2210,B$1,FALSE)</f>
        <v>All Heating Zones</v>
      </c>
      <c r="C1150" t="str">
        <f>VLOOKUP($A1150,'UES Measure List Oct 2026'!$A$3:$AR$2210,C$1,FALSE)</f>
        <v>All Cooling Zones</v>
      </c>
      <c r="D1150" t="str">
        <f>VLOOKUP($A1150,'UES Measure List Oct 2026'!$A$3:$AR$2210,D$1,FALSE)</f>
        <v>Commercial</v>
      </c>
      <c r="E1150" t="str">
        <f>VLOOKUP($A1150,'UES Measure List Oct 2026'!$A$3:$AR$2210,E$1,FALSE)</f>
        <v>Lighting</v>
      </c>
      <c r="F1150" t="str">
        <f>VLOOKUP($A1150,'UES Measure List Oct 2026'!$A$3:$AR$2210,F$1,FALSE)</f>
        <v>Lamps/Fixtures</v>
      </c>
      <c r="G1150" t="str">
        <f>VLOOKUP($A1150,'UES Measure List Oct 2026'!$A$3:$AR$2210,G$1,FALSE)</f>
        <v>Midstream Lighting</v>
      </c>
      <c r="H1150">
        <f>VLOOKUP($A1150,'UES Measure List Oct 2026'!$A$3:$AR$2210,H$1,FALSE)</f>
        <v>99.393907714623069</v>
      </c>
      <c r="I1150">
        <f>VLOOKUP($A1150,'UES Measure List Oct 2026'!$A$3:$AR$2210,I$1,FALSE)</f>
        <v>110.59565318353742</v>
      </c>
      <c r="J1150">
        <f>VLOOKUP($A1150,'UES Measure List Oct 2026'!$A$3:$AR$2210,J$1,FALSE)</f>
        <v>96.537300000000002</v>
      </c>
      <c r="K1150">
        <f>VLOOKUP($A1150,'UES Measure List Oct 2026'!$A$3:$AR$2210,K$1,FALSE)</f>
        <v>12</v>
      </c>
      <c r="L1150" t="s">
        <v>4923</v>
      </c>
      <c r="M1150">
        <f>INDEX('Results 2016$'!$B$3:$AT$352,MATCH(L1150,'Results 2016$'!$A$3:$A$352,0),MATCH(K1150,'Results 2016$'!$B$2:$AT$2,0))</f>
        <v>0.50428001207890305</v>
      </c>
    </row>
    <row r="1151" spans="1:13" x14ac:dyDescent="0.25">
      <c r="A1151" s="13" t="s">
        <v>4343</v>
      </c>
      <c r="B1151" t="str">
        <f>VLOOKUP($A1151,'UES Measure List Oct 2026'!$A$3:$AR$2210,B$1,FALSE)</f>
        <v>All Heating Zones</v>
      </c>
      <c r="C1151" t="str">
        <f>VLOOKUP($A1151,'UES Measure List Oct 2026'!$A$3:$AR$2210,C$1,FALSE)</f>
        <v>All Cooling Zones</v>
      </c>
      <c r="D1151" t="str">
        <f>VLOOKUP($A1151,'UES Measure List Oct 2026'!$A$3:$AR$2210,D$1,FALSE)</f>
        <v>Commercial</v>
      </c>
      <c r="E1151" t="str">
        <f>VLOOKUP($A1151,'UES Measure List Oct 2026'!$A$3:$AR$2210,E$1,FALSE)</f>
        <v>Lighting</v>
      </c>
      <c r="F1151" t="str">
        <f>VLOOKUP($A1151,'UES Measure List Oct 2026'!$A$3:$AR$2210,F$1,FALSE)</f>
        <v>Lamps/Fixtures</v>
      </c>
      <c r="G1151" t="str">
        <f>VLOOKUP($A1151,'UES Measure List Oct 2026'!$A$3:$AR$2210,G$1,FALSE)</f>
        <v>Midstream Lighting</v>
      </c>
      <c r="H1151">
        <f>VLOOKUP($A1151,'UES Measure List Oct 2026'!$A$3:$AR$2210,H$1,FALSE)</f>
        <v>68.140470439617644</v>
      </c>
      <c r="I1151">
        <f>VLOOKUP($A1151,'UES Measure List Oct 2026'!$A$3:$AR$2210,I$1,FALSE)</f>
        <v>75.819937154903869</v>
      </c>
      <c r="J1151">
        <f>VLOOKUP($A1151,'UES Measure List Oct 2026'!$A$3:$AR$2210,J$1,FALSE)</f>
        <v>52.107100000000003</v>
      </c>
      <c r="K1151">
        <f>VLOOKUP($A1151,'UES Measure List Oct 2026'!$A$3:$AR$2210,K$1,FALSE)</f>
        <v>12</v>
      </c>
      <c r="L1151" t="s">
        <v>4923</v>
      </c>
      <c r="M1151">
        <f>INDEX('Results 2016$'!$B$3:$AT$352,MATCH(L1151,'Results 2016$'!$A$3:$A$352,0),MATCH(K1151,'Results 2016$'!$B$2:$AT$2,0))</f>
        <v>0.50428001207890305</v>
      </c>
    </row>
    <row r="1152" spans="1:13" x14ac:dyDescent="0.25">
      <c r="A1152" s="13" t="s">
        <v>4346</v>
      </c>
      <c r="B1152" t="str">
        <f>VLOOKUP($A1152,'UES Measure List Oct 2026'!$A$3:$AR$2210,B$1,FALSE)</f>
        <v>All Heating Zones</v>
      </c>
      <c r="C1152" t="str">
        <f>VLOOKUP($A1152,'UES Measure List Oct 2026'!$A$3:$AR$2210,C$1,FALSE)</f>
        <v>All Cooling Zones</v>
      </c>
      <c r="D1152" t="str">
        <f>VLOOKUP($A1152,'UES Measure List Oct 2026'!$A$3:$AR$2210,D$1,FALSE)</f>
        <v>Commercial</v>
      </c>
      <c r="E1152" t="str">
        <f>VLOOKUP($A1152,'UES Measure List Oct 2026'!$A$3:$AR$2210,E$1,FALSE)</f>
        <v>Lighting</v>
      </c>
      <c r="F1152" t="str">
        <f>VLOOKUP($A1152,'UES Measure List Oct 2026'!$A$3:$AR$2210,F$1,FALSE)</f>
        <v>Lamps/Fixtures</v>
      </c>
      <c r="G1152" t="str">
        <f>VLOOKUP($A1152,'UES Measure List Oct 2026'!$A$3:$AR$2210,G$1,FALSE)</f>
        <v>Midstream Lighting</v>
      </c>
      <c r="H1152">
        <f>VLOOKUP($A1152,'UES Measure List Oct 2026'!$A$3:$AR$2210,H$1,FALSE)</f>
        <v>237.309521232278</v>
      </c>
      <c r="I1152">
        <f>VLOOKUP($A1152,'UES Measure List Oct 2026'!$A$3:$AR$2210,I$1,FALSE)</f>
        <v>264.05442859447049</v>
      </c>
      <c r="J1152">
        <f>VLOOKUP($A1152,'UES Measure List Oct 2026'!$A$3:$AR$2210,J$1,FALSE)</f>
        <v>114.22199999999999</v>
      </c>
      <c r="K1152">
        <v>12</v>
      </c>
      <c r="L1152" t="s">
        <v>4923</v>
      </c>
      <c r="M1152">
        <f>INDEX('Results 2016$'!$B$3:$AT$352,MATCH(L1152,'Results 2016$'!$A$3:$A$352,0),MATCH(K1152,'Results 2016$'!$B$2:$AT$2,0))</f>
        <v>0.50428001207890305</v>
      </c>
    </row>
    <row r="1153" spans="1:13" x14ac:dyDescent="0.25">
      <c r="A1153" s="13" t="s">
        <v>4349</v>
      </c>
      <c r="B1153" t="str">
        <f>VLOOKUP($A1153,'UES Measure List Oct 2026'!$A$3:$AR$2210,B$1,FALSE)</f>
        <v>All Heating Zones</v>
      </c>
      <c r="C1153" t="str">
        <f>VLOOKUP($A1153,'UES Measure List Oct 2026'!$A$3:$AR$2210,C$1,FALSE)</f>
        <v>All Cooling Zones</v>
      </c>
      <c r="D1153" t="str">
        <f>VLOOKUP($A1153,'UES Measure List Oct 2026'!$A$3:$AR$2210,D$1,FALSE)</f>
        <v>Commercial</v>
      </c>
      <c r="E1153" t="str">
        <f>VLOOKUP($A1153,'UES Measure List Oct 2026'!$A$3:$AR$2210,E$1,FALSE)</f>
        <v>Lighting</v>
      </c>
      <c r="F1153" t="str">
        <f>VLOOKUP($A1153,'UES Measure List Oct 2026'!$A$3:$AR$2210,F$1,FALSE)</f>
        <v>Lamps/Fixtures</v>
      </c>
      <c r="G1153" t="str">
        <f>VLOOKUP($A1153,'UES Measure List Oct 2026'!$A$3:$AR$2210,G$1,FALSE)</f>
        <v>Midstream Lighting</v>
      </c>
      <c r="H1153">
        <f>VLOOKUP($A1153,'UES Measure List Oct 2026'!$A$3:$AR$2210,H$1,FALSE)</f>
        <v>162.68987494682057</v>
      </c>
      <c r="I1153">
        <f>VLOOKUP($A1153,'UES Measure List Oct 2026'!$A$3:$AR$2210,I$1,FALSE)</f>
        <v>181.02510908165547</v>
      </c>
      <c r="J1153">
        <f>VLOOKUP($A1153,'UES Measure List Oct 2026'!$A$3:$AR$2210,J$1,FALSE)</f>
        <v>69.791700000000006</v>
      </c>
      <c r="K1153">
        <f>VLOOKUP($A1153,'UES Measure List Oct 2026'!$A$3:$AR$2210,K$1,FALSE)</f>
        <v>12</v>
      </c>
      <c r="L1153" t="s">
        <v>4923</v>
      </c>
      <c r="M1153">
        <f>INDEX('Results 2016$'!$B$3:$AT$352,MATCH(L1153,'Results 2016$'!$A$3:$A$352,0),MATCH(K1153,'Results 2016$'!$B$2:$AT$2,0))</f>
        <v>0.50428001207890305</v>
      </c>
    </row>
    <row r="1154" spans="1:13" x14ac:dyDescent="0.25">
      <c r="A1154" s="13" t="s">
        <v>4351</v>
      </c>
      <c r="B1154" t="str">
        <f>VLOOKUP($A1154,'UES Measure List Oct 2026'!$A$3:$AR$2210,B$1,FALSE)</f>
        <v>All Heating Zones</v>
      </c>
      <c r="C1154" t="str">
        <f>VLOOKUP($A1154,'UES Measure List Oct 2026'!$A$3:$AR$2210,C$1,FALSE)</f>
        <v>All Cooling Zones</v>
      </c>
      <c r="D1154" t="str">
        <f>VLOOKUP($A1154,'UES Measure List Oct 2026'!$A$3:$AR$2210,D$1,FALSE)</f>
        <v>Commercial</v>
      </c>
      <c r="E1154" t="str">
        <f>VLOOKUP($A1154,'UES Measure List Oct 2026'!$A$3:$AR$2210,E$1,FALSE)</f>
        <v>Lighting</v>
      </c>
      <c r="F1154" t="str">
        <f>VLOOKUP($A1154,'UES Measure List Oct 2026'!$A$3:$AR$2210,F$1,FALSE)</f>
        <v>Lamps/Fixtures</v>
      </c>
      <c r="G1154" t="str">
        <f>VLOOKUP($A1154,'UES Measure List Oct 2026'!$A$3:$AR$2210,G$1,FALSE)</f>
        <v>Midstream Lighting</v>
      </c>
      <c r="H1154">
        <f>VLOOKUP($A1154,'UES Measure List Oct 2026'!$A$3:$AR$2210,H$1,FALSE)</f>
        <v>91.305854741610489</v>
      </c>
      <c r="I1154">
        <f>VLOOKUP($A1154,'UES Measure List Oct 2026'!$A$3:$AR$2210,I$1,FALSE)</f>
        <v>100.76777221833363</v>
      </c>
      <c r="J1154">
        <f>VLOOKUP($A1154,'UES Measure List Oct 2026'!$A$3:$AR$2210,J$1,FALSE)</f>
        <v>117.9378</v>
      </c>
      <c r="K1154">
        <v>12</v>
      </c>
      <c r="L1154" t="s">
        <v>4923</v>
      </c>
      <c r="M1154">
        <f>INDEX('Results 2016$'!$B$3:$AT$352,MATCH(L1154,'Results 2016$'!$A$3:$A$352,0),MATCH(K1154,'Results 2016$'!$B$2:$AT$2,0))</f>
        <v>0.50428001207890305</v>
      </c>
    </row>
    <row r="1155" spans="1:13" x14ac:dyDescent="0.25">
      <c r="A1155" s="13" t="s">
        <v>4355</v>
      </c>
      <c r="B1155" t="str">
        <f>VLOOKUP($A1155,'UES Measure List Oct 2026'!$A$3:$AR$2210,B$1,FALSE)</f>
        <v>All Heating Zones</v>
      </c>
      <c r="C1155" t="str">
        <f>VLOOKUP($A1155,'UES Measure List Oct 2026'!$A$3:$AR$2210,C$1,FALSE)</f>
        <v>All Cooling Zones</v>
      </c>
      <c r="D1155" t="str">
        <f>VLOOKUP($A1155,'UES Measure List Oct 2026'!$A$3:$AR$2210,D$1,FALSE)</f>
        <v>Commercial</v>
      </c>
      <c r="E1155" t="str">
        <f>VLOOKUP($A1155,'UES Measure List Oct 2026'!$A$3:$AR$2210,E$1,FALSE)</f>
        <v>Lighting</v>
      </c>
      <c r="F1155" t="str">
        <f>VLOOKUP($A1155,'UES Measure List Oct 2026'!$A$3:$AR$2210,F$1,FALSE)</f>
        <v>Lamps/Fixtures</v>
      </c>
      <c r="G1155" t="str">
        <f>VLOOKUP($A1155,'UES Measure List Oct 2026'!$A$3:$AR$2210,G$1,FALSE)</f>
        <v>Midstream Lighting</v>
      </c>
      <c r="H1155">
        <f>VLOOKUP($A1155,'UES Measure List Oct 2026'!$A$3:$AR$2210,H$1,FALSE)</f>
        <v>163.08406517196357</v>
      </c>
      <c r="I1155">
        <f>VLOOKUP($A1155,'UES Measure List Oct 2026'!$A$3:$AR$2210,I$1,FALSE)</f>
        <v>179.98427349696632</v>
      </c>
      <c r="J1155">
        <f>VLOOKUP($A1155,'UES Measure List Oct 2026'!$A$3:$AR$2210,J$1,FALSE)</f>
        <v>193.05796761565838</v>
      </c>
      <c r="K1155">
        <f>VLOOKUP($A1155,'UES Measure List Oct 2026'!$A$3:$AR$2210,K$1,FALSE)</f>
        <v>12</v>
      </c>
      <c r="L1155" t="s">
        <v>4923</v>
      </c>
      <c r="M1155">
        <f>INDEX('Results 2016$'!$B$3:$AT$352,MATCH(L1155,'Results 2016$'!$A$3:$A$352,0),MATCH(K1155,'Results 2016$'!$B$2:$AT$2,0))</f>
        <v>0.50428001207890305</v>
      </c>
    </row>
    <row r="1156" spans="1:13" x14ac:dyDescent="0.25">
      <c r="A1156" s="13" t="s">
        <v>4358</v>
      </c>
      <c r="B1156" t="str">
        <f>VLOOKUP($A1156,'UES Measure List Oct 2026'!$A$3:$AR$2210,B$1,FALSE)</f>
        <v>All Heating Zones</v>
      </c>
      <c r="C1156" t="str">
        <f>VLOOKUP($A1156,'UES Measure List Oct 2026'!$A$3:$AR$2210,C$1,FALSE)</f>
        <v>All Cooling Zones</v>
      </c>
      <c r="D1156" t="str">
        <f>VLOOKUP($A1156,'UES Measure List Oct 2026'!$A$3:$AR$2210,D$1,FALSE)</f>
        <v>Commercial</v>
      </c>
      <c r="E1156" t="str">
        <f>VLOOKUP($A1156,'UES Measure List Oct 2026'!$A$3:$AR$2210,E$1,FALSE)</f>
        <v>Lighting</v>
      </c>
      <c r="F1156" t="str">
        <f>VLOOKUP($A1156,'UES Measure List Oct 2026'!$A$3:$AR$2210,F$1,FALSE)</f>
        <v>Lamps/Fixtures</v>
      </c>
      <c r="G1156" t="str">
        <f>VLOOKUP($A1156,'UES Measure List Oct 2026'!$A$3:$AR$2210,G$1,FALSE)</f>
        <v>Midstream Lighting</v>
      </c>
      <c r="H1156">
        <f>VLOOKUP($A1156,'UES Measure List Oct 2026'!$A$3:$AR$2210,H$1,FALSE)</f>
        <v>244.21876416658742</v>
      </c>
      <c r="I1156">
        <f>VLOOKUP($A1156,'UES Measure List Oct 2026'!$A$3:$AR$2210,I$1,FALSE)</f>
        <v>269.52686515694461</v>
      </c>
      <c r="J1156">
        <f>VLOOKUP($A1156,'UES Measure List Oct 2026'!$A$3:$AR$2210,J$1,FALSE)</f>
        <v>112.73353791469192</v>
      </c>
      <c r="K1156">
        <f>VLOOKUP($A1156,'UES Measure List Oct 2026'!$A$3:$AR$2210,K$1,FALSE)</f>
        <v>12</v>
      </c>
      <c r="L1156" t="s">
        <v>4923</v>
      </c>
      <c r="M1156">
        <f>INDEX('Results 2016$'!$B$3:$AT$352,MATCH(L1156,'Results 2016$'!$A$3:$A$352,0),MATCH(K1156,'Results 2016$'!$B$2:$AT$2,0))</f>
        <v>0.50428001207890305</v>
      </c>
    </row>
    <row r="1157" spans="1:13" x14ac:dyDescent="0.25">
      <c r="A1157" s="13" t="s">
        <v>4361</v>
      </c>
      <c r="B1157" t="str">
        <f>VLOOKUP($A1157,'UES Measure List Oct 2026'!$A$3:$AR$2210,B$1,FALSE)</f>
        <v>All Heating Zones</v>
      </c>
      <c r="C1157" t="str">
        <f>VLOOKUP($A1157,'UES Measure List Oct 2026'!$A$3:$AR$2210,C$1,FALSE)</f>
        <v>All Cooling Zones</v>
      </c>
      <c r="D1157" t="str">
        <f>VLOOKUP($A1157,'UES Measure List Oct 2026'!$A$3:$AR$2210,D$1,FALSE)</f>
        <v>Commercial</v>
      </c>
      <c r="E1157" t="str">
        <f>VLOOKUP($A1157,'UES Measure List Oct 2026'!$A$3:$AR$2210,E$1,FALSE)</f>
        <v>Lighting</v>
      </c>
      <c r="F1157" t="str">
        <f>VLOOKUP($A1157,'UES Measure List Oct 2026'!$A$3:$AR$2210,F$1,FALSE)</f>
        <v>Lamps/Fixtures</v>
      </c>
      <c r="G1157" t="str">
        <f>VLOOKUP($A1157,'UES Measure List Oct 2026'!$A$3:$AR$2210,G$1,FALSE)</f>
        <v>Midstream Lighting</v>
      </c>
      <c r="H1157">
        <f>VLOOKUP($A1157,'UES Measure List Oct 2026'!$A$3:$AR$2210,H$1,FALSE)</f>
        <v>333.5064714858209</v>
      </c>
      <c r="I1157">
        <f>VLOOKUP($A1157,'UES Measure List Oct 2026'!$A$3:$AR$2210,I$1,FALSE)</f>
        <v>368.06735172819009</v>
      </c>
      <c r="J1157">
        <f>VLOOKUP($A1157,'UES Measure List Oct 2026'!$A$3:$AR$2210,J$1,FALSE)</f>
        <v>132.28794027397257</v>
      </c>
      <c r="K1157">
        <f>VLOOKUP($A1157,'UES Measure List Oct 2026'!$A$3:$AR$2210,K$1,FALSE)</f>
        <v>12</v>
      </c>
      <c r="L1157" t="s">
        <v>4923</v>
      </c>
      <c r="M1157">
        <f>INDEX('Results 2016$'!$B$3:$AT$352,MATCH(L1157,'Results 2016$'!$A$3:$A$352,0),MATCH(K1157,'Results 2016$'!$B$2:$AT$2,0))</f>
        <v>0.50428001207890305</v>
      </c>
    </row>
    <row r="1158" spans="1:13" x14ac:dyDescent="0.25">
      <c r="A1158" s="13" t="s">
        <v>4364</v>
      </c>
      <c r="B1158" t="str">
        <f>VLOOKUP($A1158,'UES Measure List Oct 2026'!$A$3:$AR$2210,B$1,FALSE)</f>
        <v>All Heating Zones</v>
      </c>
      <c r="C1158" t="str">
        <f>VLOOKUP($A1158,'UES Measure List Oct 2026'!$A$3:$AR$2210,C$1,FALSE)</f>
        <v>All Cooling Zones</v>
      </c>
      <c r="D1158" t="str">
        <f>VLOOKUP($A1158,'UES Measure List Oct 2026'!$A$3:$AR$2210,D$1,FALSE)</f>
        <v>Commercial</v>
      </c>
      <c r="E1158" t="str">
        <f>VLOOKUP($A1158,'UES Measure List Oct 2026'!$A$3:$AR$2210,E$1,FALSE)</f>
        <v>Lighting</v>
      </c>
      <c r="F1158" t="str">
        <f>VLOOKUP($A1158,'UES Measure List Oct 2026'!$A$3:$AR$2210,F$1,FALSE)</f>
        <v>Lamps/Fixtures</v>
      </c>
      <c r="G1158" t="str">
        <f>VLOOKUP($A1158,'UES Measure List Oct 2026'!$A$3:$AR$2210,G$1,FALSE)</f>
        <v>Midstream Lighting</v>
      </c>
      <c r="H1158">
        <f>VLOOKUP($A1158,'UES Measure List Oct 2026'!$A$3:$AR$2210,H$1,FALSE)</f>
        <v>461.90295238658246</v>
      </c>
      <c r="I1158">
        <f>VLOOKUP($A1158,'UES Measure List Oct 2026'!$A$3:$AR$2210,I$1,FALSE)</f>
        <v>509.76940772074266</v>
      </c>
      <c r="J1158">
        <f>VLOOKUP($A1158,'UES Measure List Oct 2026'!$A$3:$AR$2210,J$1,FALSE)</f>
        <v>178.93553327712198</v>
      </c>
      <c r="K1158">
        <f>VLOOKUP($A1158,'UES Measure List Oct 2026'!$A$3:$AR$2210,K$1,FALSE)</f>
        <v>12</v>
      </c>
      <c r="L1158" t="s">
        <v>4923</v>
      </c>
      <c r="M1158">
        <f>INDEX('Results 2016$'!$B$3:$AT$352,MATCH(L1158,'Results 2016$'!$A$3:$A$352,0),MATCH(K1158,'Results 2016$'!$B$2:$AT$2,0))</f>
        <v>0.50428001207890305</v>
      </c>
    </row>
    <row r="1159" spans="1:13" x14ac:dyDescent="0.25">
      <c r="A1159" s="13" t="s">
        <v>4367</v>
      </c>
      <c r="B1159" t="str">
        <f>VLOOKUP($A1159,'UES Measure List Oct 2026'!$A$3:$AR$2210,B$1,FALSE)</f>
        <v>All Heating Zones</v>
      </c>
      <c r="C1159" t="str">
        <f>VLOOKUP($A1159,'UES Measure List Oct 2026'!$A$3:$AR$2210,C$1,FALSE)</f>
        <v>All Cooling Zones</v>
      </c>
      <c r="D1159" t="str">
        <f>VLOOKUP($A1159,'UES Measure List Oct 2026'!$A$3:$AR$2210,D$1,FALSE)</f>
        <v>Commercial</v>
      </c>
      <c r="E1159" t="str">
        <f>VLOOKUP($A1159,'UES Measure List Oct 2026'!$A$3:$AR$2210,E$1,FALSE)</f>
        <v>Lighting</v>
      </c>
      <c r="F1159" t="str">
        <f>VLOOKUP($A1159,'UES Measure List Oct 2026'!$A$3:$AR$2210,F$1,FALSE)</f>
        <v>Lamps/Fixtures</v>
      </c>
      <c r="G1159" t="str">
        <f>VLOOKUP($A1159,'UES Measure List Oct 2026'!$A$3:$AR$2210,G$1,FALSE)</f>
        <v>Midstream Lighting</v>
      </c>
      <c r="H1159">
        <f>VLOOKUP($A1159,'UES Measure List Oct 2026'!$A$3:$AR$2210,H$1,FALSE)</f>
        <v>703.66659258784682</v>
      </c>
      <c r="I1159">
        <f>VLOOKUP($A1159,'UES Measure List Oct 2026'!$A$3:$AR$2210,I$1,FALSE)</f>
        <v>776.58672732657703</v>
      </c>
      <c r="J1159">
        <f>VLOOKUP($A1159,'UES Measure List Oct 2026'!$A$3:$AR$2210,J$1,FALSE)</f>
        <v>153.89626506024095</v>
      </c>
      <c r="K1159">
        <f>VLOOKUP($A1159,'UES Measure List Oct 2026'!$A$3:$AR$2210,K$1,FALSE)</f>
        <v>12</v>
      </c>
      <c r="L1159" t="s">
        <v>4923</v>
      </c>
      <c r="M1159">
        <f>INDEX('Results 2016$'!$B$3:$AT$352,MATCH(L1159,'Results 2016$'!$A$3:$A$352,0),MATCH(K1159,'Results 2016$'!$B$2:$AT$2,0))</f>
        <v>0.50428001207890305</v>
      </c>
    </row>
    <row r="1160" spans="1:13" x14ac:dyDescent="0.25">
      <c r="A1160" s="13" t="s">
        <v>4370</v>
      </c>
      <c r="B1160" t="str">
        <f>VLOOKUP($A1160,'UES Measure List Oct 2026'!$A$3:$AR$2210,B$1,FALSE)</f>
        <v>All Heating Zones</v>
      </c>
      <c r="C1160" t="str">
        <f>VLOOKUP($A1160,'UES Measure List Oct 2026'!$A$3:$AR$2210,C$1,FALSE)</f>
        <v>All Cooling Zones</v>
      </c>
      <c r="D1160" t="str">
        <f>VLOOKUP($A1160,'UES Measure List Oct 2026'!$A$3:$AR$2210,D$1,FALSE)</f>
        <v>Commercial</v>
      </c>
      <c r="E1160" t="str">
        <f>VLOOKUP($A1160,'UES Measure List Oct 2026'!$A$3:$AR$2210,E$1,FALSE)</f>
        <v>Lighting</v>
      </c>
      <c r="F1160" t="str">
        <f>VLOOKUP($A1160,'UES Measure List Oct 2026'!$A$3:$AR$2210,F$1,FALSE)</f>
        <v>Lamps/Fixtures</v>
      </c>
      <c r="G1160" t="str">
        <f>VLOOKUP($A1160,'UES Measure List Oct 2026'!$A$3:$AR$2210,G$1,FALSE)</f>
        <v>Midstream Lighting</v>
      </c>
      <c r="H1160">
        <f>VLOOKUP($A1160,'UES Measure List Oct 2026'!$A$3:$AR$2210,H$1,FALSE)</f>
        <v>934.16127451345119</v>
      </c>
      <c r="I1160">
        <f>VLOOKUP($A1160,'UES Measure List Oct 2026'!$A$3:$AR$2210,I$1,FALSE)</f>
        <v>1030.9672998708661</v>
      </c>
      <c r="J1160">
        <f>VLOOKUP($A1160,'UES Measure List Oct 2026'!$A$3:$AR$2210,J$1,FALSE)</f>
        <v>274.49073889763781</v>
      </c>
      <c r="K1160">
        <f>VLOOKUP($A1160,'UES Measure List Oct 2026'!$A$3:$AR$2210,K$1,FALSE)</f>
        <v>12</v>
      </c>
      <c r="L1160" t="s">
        <v>4923</v>
      </c>
      <c r="M1160">
        <f>INDEX('Results 2016$'!$B$3:$AT$352,MATCH(L1160,'Results 2016$'!$A$3:$A$352,0),MATCH(K1160,'Results 2016$'!$B$2:$AT$2,0))</f>
        <v>0.50428001207890305</v>
      </c>
    </row>
    <row r="1161" spans="1:13" x14ac:dyDescent="0.25">
      <c r="A1161" s="13" t="s">
        <v>4373</v>
      </c>
      <c r="B1161" t="str">
        <f>VLOOKUP($A1161,'UES Measure List Oct 2026'!$A$3:$AR$2210,B$1,FALSE)</f>
        <v>All Heating Zones</v>
      </c>
      <c r="C1161" t="str">
        <f>VLOOKUP($A1161,'UES Measure List Oct 2026'!$A$3:$AR$2210,C$1,FALSE)</f>
        <v>All Cooling Zones</v>
      </c>
      <c r="D1161" t="str">
        <f>VLOOKUP($A1161,'UES Measure List Oct 2026'!$A$3:$AR$2210,D$1,FALSE)</f>
        <v>Commercial</v>
      </c>
      <c r="E1161" t="str">
        <f>VLOOKUP($A1161,'UES Measure List Oct 2026'!$A$3:$AR$2210,E$1,FALSE)</f>
        <v>Lighting</v>
      </c>
      <c r="F1161" t="str">
        <f>VLOOKUP($A1161,'UES Measure List Oct 2026'!$A$3:$AR$2210,F$1,FALSE)</f>
        <v>Lamps/Fixtures</v>
      </c>
      <c r="G1161" t="str">
        <f>VLOOKUP($A1161,'UES Measure List Oct 2026'!$A$3:$AR$2210,G$1,FALSE)</f>
        <v>Midstream Lighting</v>
      </c>
      <c r="H1161">
        <f>VLOOKUP($A1161,'UES Measure List Oct 2026'!$A$3:$AR$2210,H$1,FALSE)</f>
        <v>1768.9877646067021</v>
      </c>
      <c r="I1161">
        <f>VLOOKUP($A1161,'UES Measure List Oct 2026'!$A$3:$AR$2210,I$1,FALSE)</f>
        <v>1952.3058693811333</v>
      </c>
      <c r="J1161">
        <f>VLOOKUP($A1161,'UES Measure List Oct 2026'!$A$3:$AR$2210,J$1,FALSE)</f>
        <v>464.57213587129655</v>
      </c>
      <c r="K1161">
        <v>12</v>
      </c>
      <c r="L1161" t="s">
        <v>4923</v>
      </c>
      <c r="M1161">
        <f>INDEX('Results 2016$'!$B$3:$AT$352,MATCH(L1161,'Results 2016$'!$A$3:$A$352,0),MATCH(K1161,'Results 2016$'!$B$2:$AT$2,0))</f>
        <v>0.50428001207890305</v>
      </c>
    </row>
    <row r="1162" spans="1:13" x14ac:dyDescent="0.25">
      <c r="A1162" s="13" t="s">
        <v>4376</v>
      </c>
      <c r="B1162" t="str">
        <f>VLOOKUP($A1162,'UES Measure List Oct 2026'!$A$3:$AR$2210,B$1,FALSE)</f>
        <v>All Heating Zones</v>
      </c>
      <c r="C1162" t="str">
        <f>VLOOKUP($A1162,'UES Measure List Oct 2026'!$A$3:$AR$2210,C$1,FALSE)</f>
        <v>All Cooling Zones</v>
      </c>
      <c r="D1162" t="str">
        <f>VLOOKUP($A1162,'UES Measure List Oct 2026'!$A$3:$AR$2210,D$1,FALSE)</f>
        <v>Commercial</v>
      </c>
      <c r="E1162" t="str">
        <f>VLOOKUP($A1162,'UES Measure List Oct 2026'!$A$3:$AR$2210,E$1,FALSE)</f>
        <v>Lighting</v>
      </c>
      <c r="F1162" t="str">
        <f>VLOOKUP($A1162,'UES Measure List Oct 2026'!$A$3:$AR$2210,F$1,FALSE)</f>
        <v>Lamps/Fixtures</v>
      </c>
      <c r="G1162" t="str">
        <f>VLOOKUP($A1162,'UES Measure List Oct 2026'!$A$3:$AR$2210,G$1,FALSE)</f>
        <v>Midstream Lighting</v>
      </c>
      <c r="H1162">
        <f>VLOOKUP($A1162,'UES Measure List Oct 2026'!$A$3:$AR$2210,H$1,FALSE)</f>
        <v>256.13136615133408</v>
      </c>
      <c r="I1162">
        <f>VLOOKUP($A1162,'UES Measure List Oct 2026'!$A$3:$AR$2210,I$1,FALSE)</f>
        <v>284.99750529610213</v>
      </c>
      <c r="J1162">
        <f>VLOOKUP($A1162,'UES Measure List Oct 2026'!$A$3:$AR$2210,J$1,FALSE)</f>
        <v>124.7932</v>
      </c>
      <c r="K1162">
        <v>12</v>
      </c>
      <c r="L1162" t="s">
        <v>4923</v>
      </c>
      <c r="M1162">
        <f>INDEX('Results 2016$'!$B$3:$AT$352,MATCH(L1162,'Results 2016$'!$A$3:$A$352,0),MATCH(K1162,'Results 2016$'!$B$2:$AT$2,0))</f>
        <v>0.50428001207890305</v>
      </c>
    </row>
    <row r="1163" spans="1:13" x14ac:dyDescent="0.25">
      <c r="A1163" s="13" t="s">
        <v>4380</v>
      </c>
      <c r="B1163" t="str">
        <f>VLOOKUP($A1163,'UES Measure List Oct 2026'!$A$3:$AR$2210,B$1,FALSE)</f>
        <v>All Heating Zones</v>
      </c>
      <c r="C1163" t="str">
        <f>VLOOKUP($A1163,'UES Measure List Oct 2026'!$A$3:$AR$2210,C$1,FALSE)</f>
        <v>All Cooling Zones</v>
      </c>
      <c r="D1163" t="str">
        <f>VLOOKUP($A1163,'UES Measure List Oct 2026'!$A$3:$AR$2210,D$1,FALSE)</f>
        <v>Commercial</v>
      </c>
      <c r="E1163" t="str">
        <f>VLOOKUP($A1163,'UES Measure List Oct 2026'!$A$3:$AR$2210,E$1,FALSE)</f>
        <v>Lighting</v>
      </c>
      <c r="F1163" t="str">
        <f>VLOOKUP($A1163,'UES Measure List Oct 2026'!$A$3:$AR$2210,F$1,FALSE)</f>
        <v>Lamps/Fixtures</v>
      </c>
      <c r="G1163" t="str">
        <f>VLOOKUP($A1163,'UES Measure List Oct 2026'!$A$3:$AR$2210,G$1,FALSE)</f>
        <v>Midstream Lighting</v>
      </c>
      <c r="H1163">
        <f>VLOOKUP($A1163,'UES Measure List Oct 2026'!$A$3:$AR$2210,H$1,FALSE)</f>
        <v>175.50028984965985</v>
      </c>
      <c r="I1163">
        <f>VLOOKUP($A1163,'UES Measure List Oct 2026'!$A$3:$AR$2210,I$1,FALSE)</f>
        <v>195.27926445503547</v>
      </c>
      <c r="J1163">
        <f>VLOOKUP($A1163,'UES Measure List Oct 2026'!$A$3:$AR$2210,J$1,FALSE)</f>
        <v>80.363</v>
      </c>
      <c r="K1163">
        <v>12</v>
      </c>
      <c r="L1163" t="s">
        <v>4923</v>
      </c>
      <c r="M1163">
        <f>INDEX('Results 2016$'!$B$3:$AT$352,MATCH(L1163,'Results 2016$'!$A$3:$A$352,0),MATCH(K1163,'Results 2016$'!$B$2:$AT$2,0))</f>
        <v>0.50428001207890305</v>
      </c>
    </row>
    <row r="1164" spans="1:13" x14ac:dyDescent="0.25">
      <c r="A1164" s="13" t="s">
        <v>4382</v>
      </c>
      <c r="B1164" t="str">
        <f>VLOOKUP($A1164,'UES Measure List Oct 2026'!$A$3:$AR$2210,B$1,FALSE)</f>
        <v>All Heating Zones</v>
      </c>
      <c r="C1164" t="str">
        <f>VLOOKUP($A1164,'UES Measure List Oct 2026'!$A$3:$AR$2210,C$1,FALSE)</f>
        <v>All Cooling Zones</v>
      </c>
      <c r="D1164" t="str">
        <f>VLOOKUP($A1164,'UES Measure List Oct 2026'!$A$3:$AR$2210,D$1,FALSE)</f>
        <v>Commercial</v>
      </c>
      <c r="E1164" t="str">
        <f>VLOOKUP($A1164,'UES Measure List Oct 2026'!$A$3:$AR$2210,E$1,FALSE)</f>
        <v>Lighting</v>
      </c>
      <c r="F1164" t="str">
        <f>VLOOKUP($A1164,'UES Measure List Oct 2026'!$A$3:$AR$2210,F$1,FALSE)</f>
        <v>Lamps/Fixtures</v>
      </c>
      <c r="G1164" t="str">
        <f>VLOOKUP($A1164,'UES Measure List Oct 2026'!$A$3:$AR$2210,G$1,FALSE)</f>
        <v>Midstream Lighting</v>
      </c>
      <c r="H1164">
        <f>VLOOKUP($A1164,'UES Measure List Oct 2026'!$A$3:$AR$2210,H$1,FALSE)</f>
        <v>523.99925000126484</v>
      </c>
      <c r="I1164">
        <f>VLOOKUP($A1164,'UES Measure List Oct 2026'!$A$3:$AR$2210,I$1,FALSE)</f>
        <v>583.05423998384117</v>
      </c>
      <c r="J1164">
        <f>VLOOKUP($A1164,'UES Measure List Oct 2026'!$A$3:$AR$2210,J$1,FALSE)</f>
        <v>173.7252</v>
      </c>
      <c r="K1164">
        <f>VLOOKUP($A1164,'UES Measure List Oct 2026'!$A$3:$AR$2210,K$1,FALSE)</f>
        <v>12</v>
      </c>
      <c r="L1164" t="s">
        <v>4923</v>
      </c>
      <c r="M1164">
        <f>INDEX('Results 2016$'!$B$3:$AT$352,MATCH(L1164,'Results 2016$'!$A$3:$A$352,0),MATCH(K1164,'Results 2016$'!$B$2:$AT$2,0))</f>
        <v>0.50428001207890305</v>
      </c>
    </row>
    <row r="1165" spans="1:13" x14ac:dyDescent="0.25">
      <c r="A1165" s="13" t="s">
        <v>4385</v>
      </c>
      <c r="B1165" t="str">
        <f>VLOOKUP($A1165,'UES Measure List Oct 2026'!$A$3:$AR$2210,B$1,FALSE)</f>
        <v>All Heating Zones</v>
      </c>
      <c r="C1165" t="str">
        <f>VLOOKUP($A1165,'UES Measure List Oct 2026'!$A$3:$AR$2210,C$1,FALSE)</f>
        <v>All Cooling Zones</v>
      </c>
      <c r="D1165" t="str">
        <f>VLOOKUP($A1165,'UES Measure List Oct 2026'!$A$3:$AR$2210,D$1,FALSE)</f>
        <v>Commercial</v>
      </c>
      <c r="E1165" t="str">
        <f>VLOOKUP($A1165,'UES Measure List Oct 2026'!$A$3:$AR$2210,E$1,FALSE)</f>
        <v>Lighting</v>
      </c>
      <c r="F1165" t="str">
        <f>VLOOKUP($A1165,'UES Measure List Oct 2026'!$A$3:$AR$2210,F$1,FALSE)</f>
        <v>Lamps/Fixtures</v>
      </c>
      <c r="G1165" t="str">
        <f>VLOOKUP($A1165,'UES Measure List Oct 2026'!$A$3:$AR$2210,G$1,FALSE)</f>
        <v>Midstream Lighting</v>
      </c>
      <c r="H1165">
        <f>VLOOKUP($A1165,'UES Measure List Oct 2026'!$A$3:$AR$2210,H$1,FALSE)</f>
        <v>359.0423993674051</v>
      </c>
      <c r="I1165">
        <f>VLOOKUP($A1165,'UES Measure List Oct 2026'!$A$3:$AR$2210,I$1,FALSE)</f>
        <v>399.5066658676169</v>
      </c>
      <c r="J1165">
        <f>VLOOKUP($A1165,'UES Measure List Oct 2026'!$A$3:$AR$2210,J$1,FALSE)</f>
        <v>129.29499999999999</v>
      </c>
      <c r="K1165">
        <f>VLOOKUP($A1165,'UES Measure List Oct 2026'!$A$3:$AR$2210,K$1,FALSE)</f>
        <v>12</v>
      </c>
      <c r="L1165" t="s">
        <v>4923</v>
      </c>
      <c r="M1165">
        <f>INDEX('Results 2016$'!$B$3:$AT$352,MATCH(L1165,'Results 2016$'!$A$3:$A$352,0),MATCH(K1165,'Results 2016$'!$B$2:$AT$2,0))</f>
        <v>0.50428001207890305</v>
      </c>
    </row>
    <row r="1166" spans="1:13" x14ac:dyDescent="0.25">
      <c r="A1166" s="13" t="s">
        <v>4387</v>
      </c>
      <c r="B1166" t="str">
        <f>VLOOKUP($A1166,'UES Measure List Oct 2026'!$A$3:$AR$2210,B$1,FALSE)</f>
        <v>All Heating Zones</v>
      </c>
      <c r="C1166" t="str">
        <f>VLOOKUP($A1166,'UES Measure List Oct 2026'!$A$3:$AR$2210,C$1,FALSE)</f>
        <v>All Cooling Zones</v>
      </c>
      <c r="D1166" t="str">
        <f>VLOOKUP($A1166,'UES Measure List Oct 2026'!$A$3:$AR$2210,D$1,FALSE)</f>
        <v>Commercial</v>
      </c>
      <c r="E1166" t="str">
        <f>VLOOKUP($A1166,'UES Measure List Oct 2026'!$A$3:$AR$2210,E$1,FALSE)</f>
        <v>Lighting</v>
      </c>
      <c r="F1166" t="str">
        <f>VLOOKUP($A1166,'UES Measure List Oct 2026'!$A$3:$AR$2210,F$1,FALSE)</f>
        <v>Lamps/Fixtures</v>
      </c>
      <c r="G1166" t="str">
        <f>VLOOKUP($A1166,'UES Measure List Oct 2026'!$A$3:$AR$2210,G$1,FALSE)</f>
        <v>Midstream Lighting</v>
      </c>
      <c r="H1166">
        <f>VLOOKUP($A1166,'UES Measure List Oct 2026'!$A$3:$AR$2210,H$1,FALSE)</f>
        <v>1082.9297883722775</v>
      </c>
      <c r="I1166">
        <f>VLOOKUP($A1166,'UES Measure List Oct 2026'!$A$3:$AR$2210,I$1,FALSE)</f>
        <v>1204.9765428361513</v>
      </c>
      <c r="J1166">
        <f>VLOOKUP($A1166,'UES Measure List Oct 2026'!$A$3:$AR$2210,J$1,FALSE)</f>
        <v>225.68719999999999</v>
      </c>
      <c r="K1166">
        <v>12</v>
      </c>
      <c r="L1166" t="s">
        <v>4923</v>
      </c>
      <c r="M1166">
        <f>INDEX('Results 2016$'!$B$3:$AT$352,MATCH(L1166,'Results 2016$'!$A$3:$A$352,0),MATCH(K1166,'Results 2016$'!$B$2:$AT$2,0))</f>
        <v>0.50428001207890305</v>
      </c>
    </row>
    <row r="1167" spans="1:13" x14ac:dyDescent="0.25">
      <c r="A1167" s="13" t="s">
        <v>4390</v>
      </c>
      <c r="B1167" t="str">
        <f>VLOOKUP($A1167,'UES Measure List Oct 2026'!$A$3:$AR$2210,B$1,FALSE)</f>
        <v>All Heating Zones</v>
      </c>
      <c r="C1167" t="str">
        <f>VLOOKUP($A1167,'UES Measure List Oct 2026'!$A$3:$AR$2210,C$1,FALSE)</f>
        <v>All Cooling Zones</v>
      </c>
      <c r="D1167" t="str">
        <f>VLOOKUP($A1167,'UES Measure List Oct 2026'!$A$3:$AR$2210,D$1,FALSE)</f>
        <v>Commercial</v>
      </c>
      <c r="E1167" t="str">
        <f>VLOOKUP($A1167,'UES Measure List Oct 2026'!$A$3:$AR$2210,E$1,FALSE)</f>
        <v>Lighting</v>
      </c>
      <c r="F1167" t="str">
        <f>VLOOKUP($A1167,'UES Measure List Oct 2026'!$A$3:$AR$2210,F$1,FALSE)</f>
        <v>Lamps/Fixtures</v>
      </c>
      <c r="G1167" t="str">
        <f>VLOOKUP($A1167,'UES Measure List Oct 2026'!$A$3:$AR$2210,G$1,FALSE)</f>
        <v>Midstream Lighting</v>
      </c>
      <c r="H1167">
        <f>VLOOKUP($A1167,'UES Measure List Oct 2026'!$A$3:$AR$2210,H$1,FALSE)</f>
        <v>742.01959175071386</v>
      </c>
      <c r="I1167">
        <f>VLOOKUP($A1167,'UES Measure List Oct 2026'!$A$3:$AR$2210,I$1,FALSE)</f>
        <v>825.64558846274736</v>
      </c>
      <c r="J1167">
        <f>VLOOKUP($A1167,'UES Measure List Oct 2026'!$A$3:$AR$2210,J$1,FALSE)</f>
        <v>181.25700000000001</v>
      </c>
      <c r="K1167">
        <f>VLOOKUP($A1167,'UES Measure List Oct 2026'!$A$3:$AR$2210,K$1,FALSE)</f>
        <v>12</v>
      </c>
      <c r="L1167" t="s">
        <v>4923</v>
      </c>
      <c r="M1167">
        <f>INDEX('Results 2016$'!$B$3:$AT$352,MATCH(L1167,'Results 2016$'!$A$3:$A$352,0),MATCH(K1167,'Results 2016$'!$B$2:$AT$2,0))</f>
        <v>0.50428001207890305</v>
      </c>
    </row>
    <row r="1168" spans="1:13" x14ac:dyDescent="0.25">
      <c r="A1168" s="13" t="s">
        <v>4392</v>
      </c>
      <c r="B1168" t="str">
        <f>VLOOKUP($A1168,'UES Measure List Oct 2026'!$A$3:$AR$2210,B$1,FALSE)</f>
        <v>All Heating Zones</v>
      </c>
      <c r="C1168" t="str">
        <f>VLOOKUP($A1168,'UES Measure List Oct 2026'!$A$3:$AR$2210,C$1,FALSE)</f>
        <v>All Cooling Zones</v>
      </c>
      <c r="D1168" t="str">
        <f>VLOOKUP($A1168,'UES Measure List Oct 2026'!$A$3:$AR$2210,D$1,FALSE)</f>
        <v>Commercial</v>
      </c>
      <c r="E1168" t="str">
        <f>VLOOKUP($A1168,'UES Measure List Oct 2026'!$A$3:$AR$2210,E$1,FALSE)</f>
        <v>Lighting</v>
      </c>
      <c r="F1168" t="str">
        <f>VLOOKUP($A1168,'UES Measure List Oct 2026'!$A$3:$AR$2210,F$1,FALSE)</f>
        <v>Lamps/Fixtures</v>
      </c>
      <c r="G1168" t="str">
        <f>VLOOKUP($A1168,'UES Measure List Oct 2026'!$A$3:$AR$2210,G$1,FALSE)</f>
        <v>Midstream Lighting</v>
      </c>
      <c r="H1168">
        <f>VLOOKUP($A1168,'UES Measure List Oct 2026'!$A$3:$AR$2210,H$1,FALSE)</f>
        <v>150.9606827825022</v>
      </c>
      <c r="I1168">
        <f>VLOOKUP($A1168,'UES Measure List Oct 2026'!$A$3:$AR$2210,I$1,FALSE)</f>
        <v>167.97403081584773</v>
      </c>
      <c r="J1168">
        <f>VLOOKUP($A1168,'UES Measure List Oct 2026'!$A$3:$AR$2210,J$1,FALSE)</f>
        <v>136.90029999999999</v>
      </c>
      <c r="K1168">
        <f>VLOOKUP($A1168,'UES Measure List Oct 2026'!$A$3:$AR$2210,K$1,FALSE)</f>
        <v>12</v>
      </c>
      <c r="L1168" t="s">
        <v>4923</v>
      </c>
      <c r="M1168">
        <f>INDEX('Results 2016$'!$B$3:$AT$352,MATCH(L1168,'Results 2016$'!$A$3:$A$352,0),MATCH(K1168,'Results 2016$'!$B$2:$AT$2,0))</f>
        <v>0.50428001207890305</v>
      </c>
    </row>
    <row r="1169" spans="1:13" x14ac:dyDescent="0.25">
      <c r="A1169" s="13" t="s">
        <v>4396</v>
      </c>
      <c r="B1169" t="str">
        <f>VLOOKUP($A1169,'UES Measure List Oct 2026'!$A$3:$AR$2210,B$1,FALSE)</f>
        <v>All Heating Zones</v>
      </c>
      <c r="C1169" t="str">
        <f>VLOOKUP($A1169,'UES Measure List Oct 2026'!$A$3:$AR$2210,C$1,FALSE)</f>
        <v>All Cooling Zones</v>
      </c>
      <c r="D1169" t="str">
        <f>VLOOKUP($A1169,'UES Measure List Oct 2026'!$A$3:$AR$2210,D$1,FALSE)</f>
        <v>Commercial</v>
      </c>
      <c r="E1169" t="str">
        <f>VLOOKUP($A1169,'UES Measure List Oct 2026'!$A$3:$AR$2210,E$1,FALSE)</f>
        <v>Lighting</v>
      </c>
      <c r="F1169" t="str">
        <f>VLOOKUP($A1169,'UES Measure List Oct 2026'!$A$3:$AR$2210,F$1,FALSE)</f>
        <v>Lamps/Fixtures</v>
      </c>
      <c r="G1169" t="str">
        <f>VLOOKUP($A1169,'UES Measure List Oct 2026'!$A$3:$AR$2210,G$1,FALSE)</f>
        <v>Midstream Lighting</v>
      </c>
      <c r="H1169">
        <f>VLOOKUP($A1169,'UES Measure List Oct 2026'!$A$3:$AR$2210,H$1,FALSE)</f>
        <v>99.083159538129351</v>
      </c>
      <c r="I1169">
        <f>VLOOKUP($A1169,'UES Measure List Oct 2026'!$A$3:$AR$2210,I$1,FALSE)</f>
        <v>110.24988352476124</v>
      </c>
      <c r="J1169">
        <f>VLOOKUP($A1169,'UES Measure List Oct 2026'!$A$3:$AR$2210,J$1,FALSE)</f>
        <v>92.47</v>
      </c>
      <c r="K1169">
        <f>VLOOKUP($A1169,'UES Measure List Oct 2026'!$A$3:$AR$2210,K$1,FALSE)</f>
        <v>12</v>
      </c>
      <c r="L1169" t="s">
        <v>4923</v>
      </c>
      <c r="M1169">
        <f>INDEX('Results 2016$'!$B$3:$AT$352,MATCH(L1169,'Results 2016$'!$A$3:$A$352,0),MATCH(K1169,'Results 2016$'!$B$2:$AT$2,0))</f>
        <v>0.50428001207890305</v>
      </c>
    </row>
    <row r="1170" spans="1:13" x14ac:dyDescent="0.25">
      <c r="A1170" s="13" t="s">
        <v>4398</v>
      </c>
      <c r="B1170" t="str">
        <f>VLOOKUP($A1170,'UES Measure List Oct 2026'!$A$3:$AR$2210,B$1,FALSE)</f>
        <v>All Heating Zones</v>
      </c>
      <c r="C1170" t="str">
        <f>VLOOKUP($A1170,'UES Measure List Oct 2026'!$A$3:$AR$2210,C$1,FALSE)</f>
        <v>All Cooling Zones</v>
      </c>
      <c r="D1170" t="str">
        <f>VLOOKUP($A1170,'UES Measure List Oct 2026'!$A$3:$AR$2210,D$1,FALSE)</f>
        <v>Commercial</v>
      </c>
      <c r="E1170" t="str">
        <f>VLOOKUP($A1170,'UES Measure List Oct 2026'!$A$3:$AR$2210,E$1,FALSE)</f>
        <v>Lighting</v>
      </c>
      <c r="F1170" t="str">
        <f>VLOOKUP($A1170,'UES Measure List Oct 2026'!$A$3:$AR$2210,F$1,FALSE)</f>
        <v>Lamps/Fixtures</v>
      </c>
      <c r="G1170" t="str">
        <f>VLOOKUP($A1170,'UES Measure List Oct 2026'!$A$3:$AR$2210,G$1,FALSE)</f>
        <v>Midstream Lighting</v>
      </c>
      <c r="H1170">
        <f>VLOOKUP($A1170,'UES Measure List Oct 2026'!$A$3:$AR$2210,H$1,FALSE)</f>
        <v>315.32248409503893</v>
      </c>
      <c r="I1170">
        <f>VLOOKUP($A1170,'UES Measure List Oct 2026'!$A$3:$AR$2210,I$1,FALSE)</f>
        <v>350.8594932405075</v>
      </c>
      <c r="J1170">
        <f>VLOOKUP($A1170,'UES Measure List Oct 2026'!$A$3:$AR$2210,J$1,FALSE)</f>
        <v>154.7022</v>
      </c>
      <c r="K1170">
        <f>VLOOKUP($A1170,'UES Measure List Oct 2026'!$A$3:$AR$2210,K$1,FALSE)</f>
        <v>12</v>
      </c>
      <c r="L1170" t="s">
        <v>4923</v>
      </c>
      <c r="M1170">
        <f>INDEX('Results 2016$'!$B$3:$AT$352,MATCH(L1170,'Results 2016$'!$A$3:$A$352,0),MATCH(K1170,'Results 2016$'!$B$2:$AT$2,0))</f>
        <v>0.50428001207890305</v>
      </c>
    </row>
    <row r="1171" spans="1:13" x14ac:dyDescent="0.25">
      <c r="A1171" s="13" t="s">
        <v>4401</v>
      </c>
      <c r="B1171" t="str">
        <f>VLOOKUP($A1171,'UES Measure List Oct 2026'!$A$3:$AR$2210,B$1,FALSE)</f>
        <v>All Heating Zones</v>
      </c>
      <c r="C1171" t="str">
        <f>VLOOKUP($A1171,'UES Measure List Oct 2026'!$A$3:$AR$2210,C$1,FALSE)</f>
        <v>All Cooling Zones</v>
      </c>
      <c r="D1171" t="str">
        <f>VLOOKUP($A1171,'UES Measure List Oct 2026'!$A$3:$AR$2210,D$1,FALSE)</f>
        <v>Commercial</v>
      </c>
      <c r="E1171" t="str">
        <f>VLOOKUP($A1171,'UES Measure List Oct 2026'!$A$3:$AR$2210,E$1,FALSE)</f>
        <v>Lighting</v>
      </c>
      <c r="F1171" t="str">
        <f>VLOOKUP($A1171,'UES Measure List Oct 2026'!$A$3:$AR$2210,F$1,FALSE)</f>
        <v>Lamps/Fixtures</v>
      </c>
      <c r="G1171" t="str">
        <f>VLOOKUP($A1171,'UES Measure List Oct 2026'!$A$3:$AR$2210,G$1,FALSE)</f>
        <v>Midstream Lighting</v>
      </c>
      <c r="H1171">
        <f>VLOOKUP($A1171,'UES Measure List Oct 2026'!$A$3:$AR$2210,H$1,FALSE)</f>
        <v>206.96215346721647</v>
      </c>
      <c r="I1171">
        <f>VLOOKUP($A1171,'UES Measure List Oct 2026'!$A$3:$AR$2210,I$1,FALSE)</f>
        <v>230.28689658421405</v>
      </c>
      <c r="J1171">
        <f>VLOOKUP($A1171,'UES Measure List Oct 2026'!$A$3:$AR$2210,J$1,FALSE)</f>
        <v>110.27200000000001</v>
      </c>
      <c r="K1171">
        <f>VLOOKUP($A1171,'UES Measure List Oct 2026'!$A$3:$AR$2210,K$1,FALSE)</f>
        <v>12</v>
      </c>
      <c r="L1171" t="s">
        <v>4923</v>
      </c>
      <c r="M1171">
        <f>INDEX('Results 2016$'!$B$3:$AT$352,MATCH(L1171,'Results 2016$'!$A$3:$A$352,0),MATCH(K1171,'Results 2016$'!$B$2:$AT$2,0))</f>
        <v>0.50428001207890305</v>
      </c>
    </row>
    <row r="1172" spans="1:13" x14ac:dyDescent="0.25">
      <c r="A1172" s="13" t="s">
        <v>4403</v>
      </c>
      <c r="B1172" t="str">
        <f>VLOOKUP($A1172,'UES Measure List Oct 2026'!$A$3:$AR$2210,B$1,FALSE)</f>
        <v>All Heating Zones</v>
      </c>
      <c r="C1172" t="str">
        <f>VLOOKUP($A1172,'UES Measure List Oct 2026'!$A$3:$AR$2210,C$1,FALSE)</f>
        <v>All Cooling Zones</v>
      </c>
      <c r="D1172" t="str">
        <f>VLOOKUP($A1172,'UES Measure List Oct 2026'!$A$3:$AR$2210,D$1,FALSE)</f>
        <v>Commercial</v>
      </c>
      <c r="E1172" t="str">
        <f>VLOOKUP($A1172,'UES Measure List Oct 2026'!$A$3:$AR$2210,E$1,FALSE)</f>
        <v>Lighting</v>
      </c>
      <c r="F1172" t="str">
        <f>VLOOKUP($A1172,'UES Measure List Oct 2026'!$A$3:$AR$2210,F$1,FALSE)</f>
        <v>Lamps/Fixtures</v>
      </c>
      <c r="G1172" t="str">
        <f>VLOOKUP($A1172,'UES Measure List Oct 2026'!$A$3:$AR$2210,G$1,FALSE)</f>
        <v>Midstream Lighting</v>
      </c>
      <c r="H1172">
        <f>VLOOKUP($A1172,'UES Measure List Oct 2026'!$A$3:$AR$2210,H$1,FALSE)</f>
        <v>169.17279932163106</v>
      </c>
      <c r="I1172">
        <f>VLOOKUP($A1172,'UES Measure List Oct 2026'!$A$3:$AR$2210,I$1,FALSE)</f>
        <v>188.23866242971604</v>
      </c>
      <c r="J1172">
        <f>VLOOKUP($A1172,'UES Measure List Oct 2026'!$A$3:$AR$2210,J$1,FALSE)</f>
        <v>118.8447</v>
      </c>
      <c r="K1172">
        <f>VLOOKUP($A1172,'UES Measure List Oct 2026'!$A$3:$AR$2210,K$1,FALSE)</f>
        <v>12</v>
      </c>
      <c r="L1172" t="s">
        <v>4923</v>
      </c>
      <c r="M1172">
        <f>INDEX('Results 2016$'!$B$3:$AT$352,MATCH(L1172,'Results 2016$'!$A$3:$A$352,0),MATCH(K1172,'Results 2016$'!$B$2:$AT$2,0))</f>
        <v>0.50428001207890305</v>
      </c>
    </row>
    <row r="1173" spans="1:13" x14ac:dyDescent="0.25">
      <c r="A1173" s="13" t="s">
        <v>4406</v>
      </c>
      <c r="B1173" t="str">
        <f>VLOOKUP($A1173,'UES Measure List Oct 2026'!$A$3:$AR$2210,B$1,FALSE)</f>
        <v>All Heating Zones</v>
      </c>
      <c r="C1173" t="str">
        <f>VLOOKUP($A1173,'UES Measure List Oct 2026'!$A$3:$AR$2210,C$1,FALSE)</f>
        <v>All Cooling Zones</v>
      </c>
      <c r="D1173" t="str">
        <f>VLOOKUP($A1173,'UES Measure List Oct 2026'!$A$3:$AR$2210,D$1,FALSE)</f>
        <v>Commercial</v>
      </c>
      <c r="E1173" t="str">
        <f>VLOOKUP($A1173,'UES Measure List Oct 2026'!$A$3:$AR$2210,E$1,FALSE)</f>
        <v>Lighting</v>
      </c>
      <c r="F1173" t="str">
        <f>VLOOKUP($A1173,'UES Measure List Oct 2026'!$A$3:$AR$2210,F$1,FALSE)</f>
        <v>Lamps/Fixtures</v>
      </c>
      <c r="G1173" t="str">
        <f>VLOOKUP($A1173,'UES Measure List Oct 2026'!$A$3:$AR$2210,G$1,FALSE)</f>
        <v>Midstream Lighting</v>
      </c>
      <c r="H1173">
        <f>VLOOKUP($A1173,'UES Measure List Oct 2026'!$A$3:$AR$2210,H$1,FALSE)</f>
        <v>111.03669614986671</v>
      </c>
      <c r="I1173">
        <f>VLOOKUP($A1173,'UES Measure List Oct 2026'!$A$3:$AR$2210,I$1,FALSE)</f>
        <v>123.55058997473941</v>
      </c>
      <c r="J1173">
        <f>VLOOKUP($A1173,'UES Measure List Oct 2026'!$A$3:$AR$2210,J$1,FALSE)</f>
        <v>74.414400000000001</v>
      </c>
      <c r="K1173">
        <f>VLOOKUP($A1173,'UES Measure List Oct 2026'!$A$3:$AR$2210,K$1,FALSE)</f>
        <v>12</v>
      </c>
      <c r="L1173" t="s">
        <v>4923</v>
      </c>
      <c r="M1173">
        <f>INDEX('Results 2016$'!$B$3:$AT$352,MATCH(L1173,'Results 2016$'!$A$3:$A$352,0),MATCH(K1173,'Results 2016$'!$B$2:$AT$2,0))</f>
        <v>0.50428001207890305</v>
      </c>
    </row>
    <row r="1174" spans="1:13" x14ac:dyDescent="0.25">
      <c r="A1174" s="13" t="s">
        <v>4408</v>
      </c>
      <c r="B1174" t="str">
        <f>VLOOKUP($A1174,'UES Measure List Oct 2026'!$A$3:$AR$2210,B$1,FALSE)</f>
        <v>All Heating Zones</v>
      </c>
      <c r="C1174" t="str">
        <f>VLOOKUP($A1174,'UES Measure List Oct 2026'!$A$3:$AR$2210,C$1,FALSE)</f>
        <v>All Cooling Zones</v>
      </c>
      <c r="D1174" t="str">
        <f>VLOOKUP($A1174,'UES Measure List Oct 2026'!$A$3:$AR$2210,D$1,FALSE)</f>
        <v>Commercial</v>
      </c>
      <c r="E1174" t="str">
        <f>VLOOKUP($A1174,'UES Measure List Oct 2026'!$A$3:$AR$2210,E$1,FALSE)</f>
        <v>Lighting</v>
      </c>
      <c r="F1174" t="str">
        <f>VLOOKUP($A1174,'UES Measure List Oct 2026'!$A$3:$AR$2210,F$1,FALSE)</f>
        <v>Lamps/Fixtures</v>
      </c>
      <c r="G1174" t="str">
        <f>VLOOKUP($A1174,'UES Measure List Oct 2026'!$A$3:$AR$2210,G$1,FALSE)</f>
        <v>Midstream Lighting</v>
      </c>
      <c r="H1174">
        <f>VLOOKUP($A1174,'UES Measure List Oct 2026'!$A$3:$AR$2210,H$1,FALSE)</f>
        <v>254.08694339654181</v>
      </c>
      <c r="I1174">
        <f>VLOOKUP($A1174,'UES Measure List Oct 2026'!$A$3:$AR$2210,I$1,FALSE)</f>
        <v>282.72267502583327</v>
      </c>
      <c r="J1174">
        <f>VLOOKUP($A1174,'UES Measure List Oct 2026'!$A$3:$AR$2210,J$1,FALSE)</f>
        <v>132.0204</v>
      </c>
      <c r="K1174">
        <v>12</v>
      </c>
      <c r="L1174" t="s">
        <v>4923</v>
      </c>
      <c r="M1174">
        <f>INDEX('Results 2016$'!$B$3:$AT$352,MATCH(L1174,'Results 2016$'!$A$3:$A$352,0),MATCH(K1174,'Results 2016$'!$B$2:$AT$2,0))</f>
        <v>0.50428001207890305</v>
      </c>
    </row>
    <row r="1175" spans="1:13" x14ac:dyDescent="0.25">
      <c r="A1175" s="13" t="s">
        <v>4410</v>
      </c>
      <c r="B1175" t="str">
        <f>VLOOKUP($A1175,'UES Measure List Oct 2026'!$A$3:$AR$2210,B$1,FALSE)</f>
        <v>All Heating Zones</v>
      </c>
      <c r="C1175" t="str">
        <f>VLOOKUP($A1175,'UES Measure List Oct 2026'!$A$3:$AR$2210,C$1,FALSE)</f>
        <v>All Cooling Zones</v>
      </c>
      <c r="D1175" t="str">
        <f>VLOOKUP($A1175,'UES Measure List Oct 2026'!$A$3:$AR$2210,D$1,FALSE)</f>
        <v>Commercial</v>
      </c>
      <c r="E1175" t="str">
        <f>VLOOKUP($A1175,'UES Measure List Oct 2026'!$A$3:$AR$2210,E$1,FALSE)</f>
        <v>Lighting</v>
      </c>
      <c r="F1175" t="str">
        <f>VLOOKUP($A1175,'UES Measure List Oct 2026'!$A$3:$AR$2210,F$1,FALSE)</f>
        <v>Lamps/Fixtures</v>
      </c>
      <c r="G1175" t="str">
        <f>VLOOKUP($A1175,'UES Measure List Oct 2026'!$A$3:$AR$2210,G$1,FALSE)</f>
        <v>Midstream Lighting</v>
      </c>
      <c r="H1175">
        <f>VLOOKUP($A1175,'UES Measure List Oct 2026'!$A$3:$AR$2210,H$1,FALSE)</f>
        <v>166.7701595215182</v>
      </c>
      <c r="I1175">
        <f>VLOOKUP($A1175,'UES Measure List Oct 2026'!$A$3:$AR$2210,I$1,FALSE)</f>
        <v>185.56524386545979</v>
      </c>
      <c r="J1175">
        <f>VLOOKUP($A1175,'UES Measure List Oct 2026'!$A$3:$AR$2210,J$1,FALSE)</f>
        <v>87.590199999999996</v>
      </c>
      <c r="K1175">
        <f>VLOOKUP($A1175,'UES Measure List Oct 2026'!$A$3:$AR$2210,K$1,FALSE)</f>
        <v>12</v>
      </c>
      <c r="L1175" t="s">
        <v>4923</v>
      </c>
      <c r="M1175">
        <f>INDEX('Results 2016$'!$B$3:$AT$352,MATCH(L1175,'Results 2016$'!$A$3:$A$352,0),MATCH(K1175,'Results 2016$'!$B$2:$AT$2,0))</f>
        <v>0.50428001207890305</v>
      </c>
    </row>
    <row r="1176" spans="1:13" x14ac:dyDescent="0.25">
      <c r="A1176" s="13" t="s">
        <v>4412</v>
      </c>
      <c r="B1176" t="str">
        <f>VLOOKUP($A1176,'UES Measure List Oct 2026'!$A$3:$AR$2210,B$1,FALSE)</f>
        <v>All Heating Zones</v>
      </c>
      <c r="C1176" t="str">
        <f>VLOOKUP($A1176,'UES Measure List Oct 2026'!$A$3:$AR$2210,C$1,FALSE)</f>
        <v>All Cooling Zones</v>
      </c>
      <c r="D1176" t="str">
        <f>VLOOKUP($A1176,'UES Measure List Oct 2026'!$A$3:$AR$2210,D$1,FALSE)</f>
        <v>Commercial</v>
      </c>
      <c r="E1176" t="str">
        <f>VLOOKUP($A1176,'UES Measure List Oct 2026'!$A$3:$AR$2210,E$1,FALSE)</f>
        <v>Whole Bldg/Meter Level</v>
      </c>
      <c r="F1176" t="str">
        <f>VLOOKUP($A1176,'UES Measure List Oct 2026'!$A$3:$AR$2210,F$1,FALSE)</f>
        <v>Whole Bldg/Meter Level System Improvements</v>
      </c>
      <c r="G1176" t="str">
        <f>VLOOKUP($A1176,'UES Measure List Oct 2026'!$A$3:$AR$2210,G$1,FALSE)</f>
        <v>Energy Management Systems/System Controls</v>
      </c>
      <c r="H1176">
        <f>VLOOKUP($A1176,'UES Measure List Oct 2026'!$A$3:$AR$2210,H$1,FALSE)</f>
        <v>0</v>
      </c>
      <c r="I1176">
        <f>VLOOKUP($A1176,'UES Measure List Oct 2026'!$A$3:$AR$2210,I$1,FALSE)</f>
        <v>0</v>
      </c>
      <c r="J1176">
        <f>VLOOKUP($A1176,'UES Measure List Oct 2026'!$A$3:$AR$2210,J$1,FALSE)</f>
        <v>0</v>
      </c>
      <c r="K1176">
        <f>VLOOKUP($A1176,'UES Measure List Oct 2026'!$A$3:$AR$2210,K$1,FALSE)</f>
        <v>0</v>
      </c>
      <c r="L1176" t="s">
        <v>82</v>
      </c>
      <c r="M1176">
        <v>0</v>
      </c>
    </row>
    <row r="1177" spans="1:13" x14ac:dyDescent="0.25">
      <c r="A1177" s="13" t="s">
        <v>4413</v>
      </c>
      <c r="B1177" t="str">
        <f>VLOOKUP($A1177,'UES Measure List Oct 2026'!$A$3:$AR$2210,B$1,FALSE)</f>
        <v>All Heating Zones</v>
      </c>
      <c r="C1177" t="str">
        <f>VLOOKUP($A1177,'UES Measure List Oct 2026'!$A$3:$AR$2210,C$1,FALSE)</f>
        <v>All Cooling Zones</v>
      </c>
      <c r="D1177" t="str">
        <f>VLOOKUP($A1177,'UES Measure List Oct 2026'!$A$3:$AR$2210,D$1,FALSE)</f>
        <v>Commercial</v>
      </c>
      <c r="E1177" t="str">
        <f>VLOOKUP($A1177,'UES Measure List Oct 2026'!$A$3:$AR$2210,E$1,FALSE)</f>
        <v>Process Loads</v>
      </c>
      <c r="F1177" t="str">
        <f>VLOOKUP($A1177,'UES Measure List Oct 2026'!$A$3:$AR$2210,F$1,FALSE)</f>
        <v>Process Loads System Improvements</v>
      </c>
      <c r="G1177" t="str">
        <f>VLOOKUP($A1177,'UES Measure List Oct 2026'!$A$3:$AR$2210,G$1,FALSE)</f>
        <v>Interactive Process Loads System Improvements</v>
      </c>
      <c r="H1177">
        <f>VLOOKUP($A1177,'UES Measure List Oct 2026'!$A$3:$AR$2210,H$1,FALSE)</f>
        <v>2511.81</v>
      </c>
      <c r="I1177">
        <f>VLOOKUP($A1177,'UES Measure List Oct 2026'!$A$3:$AR$2210,I$1,FALSE)</f>
        <v>2783.8195801455058</v>
      </c>
      <c r="J1177">
        <f>VLOOKUP($A1177,'UES Measure List Oct 2026'!$A$3:$AR$2210,J$1,FALSE)</f>
        <v>150</v>
      </c>
      <c r="K1177">
        <f>VLOOKUP($A1177,'UES Measure List Oct 2026'!$A$3:$AR$2210,K$1,FALSE)</f>
        <v>10</v>
      </c>
      <c r="L1177" t="s">
        <v>4928</v>
      </c>
      <c r="M1177">
        <f>INDEX('Results 2016$'!$B$3:$AT$352,MATCH(L1177,'Results 2016$'!$A$3:$A$352,0),MATCH(K1177,'Results 2016$'!$B$2:$AT$2,0))</f>
        <v>0.42204591707945938</v>
      </c>
    </row>
    <row r="1178" spans="1:13" x14ac:dyDescent="0.25">
      <c r="A1178" s="13" t="s">
        <v>4416</v>
      </c>
      <c r="B1178" t="str">
        <f>VLOOKUP($A1178,'UES Measure List Oct 2026'!$A$3:$AR$2210,B$1,FALSE)</f>
        <v>All Heating Zones</v>
      </c>
      <c r="C1178" t="str">
        <f>VLOOKUP($A1178,'UES Measure List Oct 2026'!$A$3:$AR$2210,C$1,FALSE)</f>
        <v>All Cooling Zones</v>
      </c>
      <c r="D1178" t="str">
        <f>VLOOKUP($A1178,'UES Measure List Oct 2026'!$A$3:$AR$2210,D$1,FALSE)</f>
        <v>Industrial</v>
      </c>
      <c r="E1178" t="str">
        <f>VLOOKUP($A1178,'UES Measure List Oct 2026'!$A$3:$AR$2210,E$1,FALSE)</f>
        <v>Motors/Drives</v>
      </c>
      <c r="F1178" t="str">
        <f>VLOOKUP($A1178,'UES Measure List Oct 2026'!$A$3:$AR$2210,F$1,FALSE)</f>
        <v>Motors/Drives Controls</v>
      </c>
      <c r="G1178" t="str">
        <f>VLOOKUP($A1178,'UES Measure List Oct 2026'!$A$3:$AR$2210,G$1,FALSE)</f>
        <v>Motors/Drives Control Improvements (VFD)</v>
      </c>
      <c r="H1178">
        <f>VLOOKUP($A1178,'UES Measure List Oct 2026'!$A$3:$AR$2210,H$1,FALSE)</f>
        <v>1660</v>
      </c>
      <c r="I1178">
        <f>VLOOKUP($A1178,'UES Measure List Oct 2026'!$A$3:$AR$2210,I$1,FALSE)</f>
        <v>1840.3090899161818</v>
      </c>
      <c r="J1178">
        <f>VLOOKUP($A1178,'UES Measure List Oct 2026'!$A$3:$AR$2210,J$1,FALSE)</f>
        <v>426</v>
      </c>
      <c r="K1178">
        <f>VLOOKUP($A1178,'UES Measure List Oct 2026'!$A$3:$AR$2210,K$1,FALSE)</f>
        <v>10</v>
      </c>
      <c r="L1178" t="s">
        <v>4928</v>
      </c>
      <c r="M1178">
        <f>INDEX('Results 2016$'!$B$3:$AT$352,MATCH(L1178,'Results 2016$'!$A$3:$A$352,0),MATCH(K1178,'Results 2016$'!$B$2:$AT$2,0))</f>
        <v>0.42204591707945938</v>
      </c>
    </row>
    <row r="1179" spans="1:13" x14ac:dyDescent="0.25">
      <c r="A1179" s="13" t="s">
        <v>4420</v>
      </c>
      <c r="B1179" t="str">
        <f>VLOOKUP($A1179,'UES Measure List Oct 2026'!$A$3:$AR$2210,B$1,FALSE)</f>
        <v>All Heating Zones</v>
      </c>
      <c r="C1179" t="str">
        <f>VLOOKUP($A1179,'UES Measure List Oct 2026'!$A$3:$AR$2210,C$1,FALSE)</f>
        <v>All Cooling Zones</v>
      </c>
      <c r="D1179" t="str">
        <f>VLOOKUP($A1179,'UES Measure List Oct 2026'!$A$3:$AR$2210,D$1,FALSE)</f>
        <v>Industrial</v>
      </c>
      <c r="E1179" t="str">
        <f>VLOOKUP($A1179,'UES Measure List Oct 2026'!$A$3:$AR$2210,E$1,FALSE)</f>
        <v>Motors/Drives</v>
      </c>
      <c r="F1179" t="str">
        <f>VLOOKUP($A1179,'UES Measure List Oct 2026'!$A$3:$AR$2210,F$1,FALSE)</f>
        <v>Motors/Drives Controls</v>
      </c>
      <c r="G1179" t="str">
        <f>VLOOKUP($A1179,'UES Measure List Oct 2026'!$A$3:$AR$2210,G$1,FALSE)</f>
        <v>Motors/Drives Control Improvements (VFD)</v>
      </c>
      <c r="H1179">
        <f>VLOOKUP($A1179,'UES Measure List Oct 2026'!$A$3:$AR$2210,H$1,FALSE)</f>
        <v>1660</v>
      </c>
      <c r="I1179">
        <f>VLOOKUP($A1179,'UES Measure List Oct 2026'!$A$3:$AR$2210,I$1,FALSE)</f>
        <v>1840.3090899161818</v>
      </c>
      <c r="J1179">
        <f>VLOOKUP($A1179,'UES Measure List Oct 2026'!$A$3:$AR$2210,J$1,FALSE)</f>
        <v>426</v>
      </c>
      <c r="K1179">
        <f>VLOOKUP($A1179,'UES Measure List Oct 2026'!$A$3:$AR$2210,K$1,FALSE)</f>
        <v>10</v>
      </c>
      <c r="L1179" t="s">
        <v>4928</v>
      </c>
      <c r="M1179">
        <f>INDEX('Results 2016$'!$B$3:$AT$352,MATCH(L1179,'Results 2016$'!$A$3:$A$352,0),MATCH(K1179,'Results 2016$'!$B$2:$AT$2,0))</f>
        <v>0.42204591707945938</v>
      </c>
    </row>
    <row r="1180" spans="1:13" x14ac:dyDescent="0.25">
      <c r="A1180" s="13" t="s">
        <v>4422</v>
      </c>
      <c r="B1180" t="str">
        <f>VLOOKUP($A1180,'UES Measure List Oct 2026'!$A$3:$AR$2210,B$1,FALSE)</f>
        <v>Heating Zone 1</v>
      </c>
      <c r="C1180" t="str">
        <f>VLOOKUP($A1180,'UES Measure List Oct 2026'!$A$3:$AR$2210,C$1,FALSE)</f>
        <v>All Cooling Zones</v>
      </c>
      <c r="D1180" t="str">
        <f>VLOOKUP($A1180,'UES Measure List Oct 2026'!$A$3:$AR$2210,D$1,FALSE)</f>
        <v>Residential</v>
      </c>
      <c r="E1180" t="str">
        <f>VLOOKUP($A1180,'UES Measure List Oct 2026'!$A$3:$AR$2210,E$1,FALSE)</f>
        <v>HVAC</v>
      </c>
      <c r="F1180" t="str">
        <f>VLOOKUP($A1180,'UES Measure List Oct 2026'!$A$3:$AR$2210,F$1,FALSE)</f>
        <v>HVAC System</v>
      </c>
      <c r="G1180" t="str">
        <f>VLOOKUP($A1180,'UES Measure List Oct 2026'!$A$3:$AR$2210,G$1,FALSE)</f>
        <v>Advanced Centrally Ducted Heat Pumps</v>
      </c>
      <c r="H1180">
        <f>VLOOKUP($A1180,'UES Measure List Oct 2026'!$A$3:$AR$2210,H$1,FALSE)</f>
        <v>2504.8276943342189</v>
      </c>
      <c r="I1180">
        <f>VLOOKUP($A1180,'UES Measure List Oct 2026'!$A$3:$AR$2210,I$1,FALSE)</f>
        <v>2792.4198299762361</v>
      </c>
      <c r="J1180">
        <f>VLOOKUP($A1180,'UES Measure List Oct 2026'!$A$3:$AR$2210,J$1,FALSE)</f>
        <v>4464.6384615384613</v>
      </c>
      <c r="K1180">
        <f>VLOOKUP($A1180,'UES Measure List Oct 2026'!$A$3:$AR$2210,K$1,FALSE)</f>
        <v>18</v>
      </c>
      <c r="L1180" t="s">
        <v>47</v>
      </c>
      <c r="M1180">
        <f>INDEX('Results 2016$'!$B$3:$AT$352,MATCH(L1180,'Results 2016$'!$A$3:$A$352,0),MATCH(K1180,'Results 2016$'!$B$2:$AT$2,0))</f>
        <v>0.85846636966398993</v>
      </c>
    </row>
    <row r="1181" spans="1:13" x14ac:dyDescent="0.25">
      <c r="A1181" s="13" t="s">
        <v>4427</v>
      </c>
      <c r="B1181" t="str">
        <f>VLOOKUP($A1181,'UES Measure List Oct 2026'!$A$3:$AR$2210,B$1,FALSE)</f>
        <v>Heating Zone 1</v>
      </c>
      <c r="C1181" t="str">
        <f>VLOOKUP($A1181,'UES Measure List Oct 2026'!$A$3:$AR$2210,C$1,FALSE)</f>
        <v>All Cooling Zones</v>
      </c>
      <c r="D1181" t="str">
        <f>VLOOKUP($A1181,'UES Measure List Oct 2026'!$A$3:$AR$2210,D$1,FALSE)</f>
        <v>Residential</v>
      </c>
      <c r="E1181" t="str">
        <f>VLOOKUP($A1181,'UES Measure List Oct 2026'!$A$3:$AR$2210,E$1,FALSE)</f>
        <v>HVAC</v>
      </c>
      <c r="F1181" t="str">
        <f>VLOOKUP($A1181,'UES Measure List Oct 2026'!$A$3:$AR$2210,F$1,FALSE)</f>
        <v>HVAC System</v>
      </c>
      <c r="G1181" t="str">
        <f>VLOOKUP($A1181,'UES Measure List Oct 2026'!$A$3:$AR$2210,G$1,FALSE)</f>
        <v>Advanced Centrally Ducted Heat Pumps</v>
      </c>
      <c r="H1181">
        <f>VLOOKUP($A1181,'UES Measure List Oct 2026'!$A$3:$AR$2210,H$1,FALSE)</f>
        <v>2504.8276943342189</v>
      </c>
      <c r="I1181">
        <f>VLOOKUP($A1181,'UES Measure List Oct 2026'!$A$3:$AR$2210,I$1,FALSE)</f>
        <v>2792.4198299762361</v>
      </c>
      <c r="J1181">
        <f>VLOOKUP($A1181,'UES Measure List Oct 2026'!$A$3:$AR$2210,J$1,FALSE)</f>
        <v>4464.6384615384613</v>
      </c>
      <c r="K1181">
        <f>VLOOKUP($A1181,'UES Measure List Oct 2026'!$A$3:$AR$2210,K$1,FALSE)</f>
        <v>18</v>
      </c>
      <c r="L1181" t="s">
        <v>47</v>
      </c>
      <c r="M1181">
        <f>INDEX('Results 2016$'!$B$3:$AT$352,MATCH(L1181,'Results 2016$'!$A$3:$A$352,0),MATCH(K1181,'Results 2016$'!$B$2:$AT$2,0))</f>
        <v>0.85846636966398993</v>
      </c>
    </row>
    <row r="1182" spans="1:13" x14ac:dyDescent="0.25">
      <c r="A1182" s="13" t="s">
        <v>4429</v>
      </c>
      <c r="B1182" t="str">
        <f>VLOOKUP($A1182,'UES Measure List Oct 2026'!$A$3:$AR$2210,B$1,FALSE)</f>
        <v>Heating Zone 1</v>
      </c>
      <c r="C1182" t="str">
        <f>VLOOKUP($A1182,'UES Measure List Oct 2026'!$A$3:$AR$2210,C$1,FALSE)</f>
        <v>All Cooling Zones</v>
      </c>
      <c r="D1182" t="str">
        <f>VLOOKUP($A1182,'UES Measure List Oct 2026'!$A$3:$AR$2210,D$1,FALSE)</f>
        <v>Residential</v>
      </c>
      <c r="E1182" t="str">
        <f>VLOOKUP($A1182,'UES Measure List Oct 2026'!$A$3:$AR$2210,E$1,FALSE)</f>
        <v>HVAC</v>
      </c>
      <c r="F1182" t="str">
        <f>VLOOKUP($A1182,'UES Measure List Oct 2026'!$A$3:$AR$2210,F$1,FALSE)</f>
        <v>HVAC System</v>
      </c>
      <c r="G1182" t="str">
        <f>VLOOKUP($A1182,'UES Measure List Oct 2026'!$A$3:$AR$2210,G$1,FALSE)</f>
        <v>Advanced Centrally Ducted Heat Pumps</v>
      </c>
      <c r="H1182">
        <f>VLOOKUP($A1182,'UES Measure List Oct 2026'!$A$3:$AR$2210,H$1,FALSE)</f>
        <v>2504.8276943342189</v>
      </c>
      <c r="I1182">
        <f>VLOOKUP($A1182,'UES Measure List Oct 2026'!$A$3:$AR$2210,I$1,FALSE)</f>
        <v>2792.4198299762361</v>
      </c>
      <c r="J1182">
        <f>VLOOKUP($A1182,'UES Measure List Oct 2026'!$A$3:$AR$2210,J$1,FALSE)</f>
        <v>4464.6384615384613</v>
      </c>
      <c r="K1182">
        <f>VLOOKUP($A1182,'UES Measure List Oct 2026'!$A$3:$AR$2210,K$1,FALSE)</f>
        <v>18</v>
      </c>
      <c r="L1182" t="s">
        <v>47</v>
      </c>
      <c r="M1182">
        <f>INDEX('Results 2016$'!$B$3:$AT$352,MATCH(L1182,'Results 2016$'!$A$3:$A$352,0),MATCH(K1182,'Results 2016$'!$B$2:$AT$2,0))</f>
        <v>0.85846636966398993</v>
      </c>
    </row>
    <row r="1183" spans="1:13" x14ac:dyDescent="0.25">
      <c r="A1183" s="13" t="s">
        <v>4431</v>
      </c>
      <c r="B1183" t="str">
        <f>VLOOKUP($A1183,'UES Measure List Oct 2026'!$A$3:$AR$2210,B$1,FALSE)</f>
        <v>Heating Zone 2</v>
      </c>
      <c r="C1183" t="str">
        <f>VLOOKUP($A1183,'UES Measure List Oct 2026'!$A$3:$AR$2210,C$1,FALSE)</f>
        <v>All Cooling Zones</v>
      </c>
      <c r="D1183" t="str">
        <f>VLOOKUP($A1183,'UES Measure List Oct 2026'!$A$3:$AR$2210,D$1,FALSE)</f>
        <v>Residential</v>
      </c>
      <c r="E1183" t="str">
        <f>VLOOKUP($A1183,'UES Measure List Oct 2026'!$A$3:$AR$2210,E$1,FALSE)</f>
        <v>HVAC</v>
      </c>
      <c r="F1183" t="str">
        <f>VLOOKUP($A1183,'UES Measure List Oct 2026'!$A$3:$AR$2210,F$1,FALSE)</f>
        <v>HVAC System</v>
      </c>
      <c r="G1183" t="str">
        <f>VLOOKUP($A1183,'UES Measure List Oct 2026'!$A$3:$AR$2210,G$1,FALSE)</f>
        <v>Advanced Centrally Ducted Heat Pumps</v>
      </c>
      <c r="H1183">
        <f>VLOOKUP($A1183,'UES Measure List Oct 2026'!$A$3:$AR$2210,H$1,FALSE)</f>
        <v>2134.172786473996</v>
      </c>
      <c r="I1183">
        <f>VLOOKUP($A1183,'UES Measure List Oct 2026'!$A$3:$AR$2210,I$1,FALSE)</f>
        <v>2379.2081279785025</v>
      </c>
      <c r="J1183">
        <f>VLOOKUP($A1183,'UES Measure List Oct 2026'!$A$3:$AR$2210,J$1,FALSE)</f>
        <v>4464.6384615384613</v>
      </c>
      <c r="K1183">
        <f>VLOOKUP($A1183,'UES Measure List Oct 2026'!$A$3:$AR$2210,K$1,FALSE)</f>
        <v>18</v>
      </c>
      <c r="L1183" t="s">
        <v>47</v>
      </c>
      <c r="M1183">
        <f>INDEX('Results 2016$'!$B$3:$AT$352,MATCH(L1183,'Results 2016$'!$A$3:$A$352,0),MATCH(K1183,'Results 2016$'!$B$2:$AT$2,0))</f>
        <v>0.85846636966398993</v>
      </c>
    </row>
    <row r="1184" spans="1:13" x14ac:dyDescent="0.25">
      <c r="A1184" s="13" t="s">
        <v>4432</v>
      </c>
      <c r="B1184" t="str">
        <f>VLOOKUP($A1184,'UES Measure List Oct 2026'!$A$3:$AR$2210,B$1,FALSE)</f>
        <v>Heating Zone 2</v>
      </c>
      <c r="C1184" t="str">
        <f>VLOOKUP($A1184,'UES Measure List Oct 2026'!$A$3:$AR$2210,C$1,FALSE)</f>
        <v>All Cooling Zones</v>
      </c>
      <c r="D1184" t="str">
        <f>VLOOKUP($A1184,'UES Measure List Oct 2026'!$A$3:$AR$2210,D$1,FALSE)</f>
        <v>Residential</v>
      </c>
      <c r="E1184" t="str">
        <f>VLOOKUP($A1184,'UES Measure List Oct 2026'!$A$3:$AR$2210,E$1,FALSE)</f>
        <v>HVAC</v>
      </c>
      <c r="F1184" t="str">
        <f>VLOOKUP($A1184,'UES Measure List Oct 2026'!$A$3:$AR$2210,F$1,FALSE)</f>
        <v>HVAC System</v>
      </c>
      <c r="G1184" t="str">
        <f>VLOOKUP($A1184,'UES Measure List Oct 2026'!$A$3:$AR$2210,G$1,FALSE)</f>
        <v>Advanced Centrally Ducted Heat Pumps</v>
      </c>
      <c r="H1184">
        <f>VLOOKUP($A1184,'UES Measure List Oct 2026'!$A$3:$AR$2210,H$1,FALSE)</f>
        <v>2134.172786473996</v>
      </c>
      <c r="I1184">
        <f>VLOOKUP($A1184,'UES Measure List Oct 2026'!$A$3:$AR$2210,I$1,FALSE)</f>
        <v>2379.2081279785025</v>
      </c>
      <c r="J1184">
        <f>VLOOKUP($A1184,'UES Measure List Oct 2026'!$A$3:$AR$2210,J$1,FALSE)</f>
        <v>4464.6384615384613</v>
      </c>
      <c r="K1184">
        <f>VLOOKUP($A1184,'UES Measure List Oct 2026'!$A$3:$AR$2210,K$1,FALSE)</f>
        <v>18</v>
      </c>
      <c r="L1184" t="s">
        <v>47</v>
      </c>
      <c r="M1184">
        <f>INDEX('Results 2016$'!$B$3:$AT$352,MATCH(L1184,'Results 2016$'!$A$3:$A$352,0),MATCH(K1184,'Results 2016$'!$B$2:$AT$2,0))</f>
        <v>0.85846636966398993</v>
      </c>
    </row>
    <row r="1185" spans="1:13" x14ac:dyDescent="0.25">
      <c r="A1185" s="13" t="s">
        <v>4433</v>
      </c>
      <c r="B1185" t="str">
        <f>VLOOKUP($A1185,'UES Measure List Oct 2026'!$A$3:$AR$2210,B$1,FALSE)</f>
        <v>Heating Zone 2</v>
      </c>
      <c r="C1185" t="str">
        <f>VLOOKUP($A1185,'UES Measure List Oct 2026'!$A$3:$AR$2210,C$1,FALSE)</f>
        <v>All Cooling Zones</v>
      </c>
      <c r="D1185" t="str">
        <f>VLOOKUP($A1185,'UES Measure List Oct 2026'!$A$3:$AR$2210,D$1,FALSE)</f>
        <v>Residential</v>
      </c>
      <c r="E1185" t="str">
        <f>VLOOKUP($A1185,'UES Measure List Oct 2026'!$A$3:$AR$2210,E$1,FALSE)</f>
        <v>HVAC</v>
      </c>
      <c r="F1185" t="str">
        <f>VLOOKUP($A1185,'UES Measure List Oct 2026'!$A$3:$AR$2210,F$1,FALSE)</f>
        <v>HVAC System</v>
      </c>
      <c r="G1185" t="str">
        <f>VLOOKUP($A1185,'UES Measure List Oct 2026'!$A$3:$AR$2210,G$1,FALSE)</f>
        <v>Advanced Centrally Ducted Heat Pumps</v>
      </c>
      <c r="H1185">
        <f>VLOOKUP($A1185,'UES Measure List Oct 2026'!$A$3:$AR$2210,H$1,FALSE)</f>
        <v>2134.172786473996</v>
      </c>
      <c r="I1185">
        <f>VLOOKUP($A1185,'UES Measure List Oct 2026'!$A$3:$AR$2210,I$1,FALSE)</f>
        <v>2379.2081279785025</v>
      </c>
      <c r="J1185">
        <f>VLOOKUP($A1185,'UES Measure List Oct 2026'!$A$3:$AR$2210,J$1,FALSE)</f>
        <v>4464.6384615384613</v>
      </c>
      <c r="K1185">
        <f>VLOOKUP($A1185,'UES Measure List Oct 2026'!$A$3:$AR$2210,K$1,FALSE)</f>
        <v>18</v>
      </c>
      <c r="L1185" t="s">
        <v>47</v>
      </c>
      <c r="M1185">
        <f>INDEX('Results 2016$'!$B$3:$AT$352,MATCH(L1185,'Results 2016$'!$A$3:$A$352,0),MATCH(K1185,'Results 2016$'!$B$2:$AT$2,0))</f>
        <v>0.85846636966398993</v>
      </c>
    </row>
    <row r="1186" spans="1:13" x14ac:dyDescent="0.25">
      <c r="A1186" s="13" t="s">
        <v>4434</v>
      </c>
      <c r="B1186" t="str">
        <f>VLOOKUP($A1186,'UES Measure List Oct 2026'!$A$3:$AR$2210,B$1,FALSE)</f>
        <v>Heating Zone 3</v>
      </c>
      <c r="C1186" t="str">
        <f>VLOOKUP($A1186,'UES Measure List Oct 2026'!$A$3:$AR$2210,C$1,FALSE)</f>
        <v>All Cooling Zones</v>
      </c>
      <c r="D1186" t="str">
        <f>VLOOKUP($A1186,'UES Measure List Oct 2026'!$A$3:$AR$2210,D$1,FALSE)</f>
        <v>Residential</v>
      </c>
      <c r="E1186" t="str">
        <f>VLOOKUP($A1186,'UES Measure List Oct 2026'!$A$3:$AR$2210,E$1,FALSE)</f>
        <v>HVAC</v>
      </c>
      <c r="F1186" t="str">
        <f>VLOOKUP($A1186,'UES Measure List Oct 2026'!$A$3:$AR$2210,F$1,FALSE)</f>
        <v>HVAC System</v>
      </c>
      <c r="G1186" t="str">
        <f>VLOOKUP($A1186,'UES Measure List Oct 2026'!$A$3:$AR$2210,G$1,FALSE)</f>
        <v>Advanced Centrally Ducted Heat Pumps</v>
      </c>
      <c r="H1186">
        <f>VLOOKUP($A1186,'UES Measure List Oct 2026'!$A$3:$AR$2210,H$1,FALSE)</f>
        <v>2134.172786473996</v>
      </c>
      <c r="I1186">
        <f>VLOOKUP($A1186,'UES Measure List Oct 2026'!$A$3:$AR$2210,I$1,FALSE)</f>
        <v>2379.2081279785025</v>
      </c>
      <c r="J1186">
        <f>VLOOKUP($A1186,'UES Measure List Oct 2026'!$A$3:$AR$2210,J$1,FALSE)</f>
        <v>4464.6384615384613</v>
      </c>
      <c r="K1186">
        <f>VLOOKUP($A1186,'UES Measure List Oct 2026'!$A$3:$AR$2210,K$1,FALSE)</f>
        <v>18</v>
      </c>
      <c r="L1186" t="s">
        <v>47</v>
      </c>
      <c r="M1186">
        <f>INDEX('Results 2016$'!$B$3:$AT$352,MATCH(L1186,'Results 2016$'!$A$3:$A$352,0),MATCH(K1186,'Results 2016$'!$B$2:$AT$2,0))</f>
        <v>0.85846636966398993</v>
      </c>
    </row>
    <row r="1187" spans="1:13" x14ac:dyDescent="0.25">
      <c r="A1187" s="13" t="s">
        <v>4435</v>
      </c>
      <c r="B1187" t="str">
        <f>VLOOKUP($A1187,'UES Measure List Oct 2026'!$A$3:$AR$2210,B$1,FALSE)</f>
        <v>Heating Zone 3</v>
      </c>
      <c r="C1187" t="str">
        <f>VLOOKUP($A1187,'UES Measure List Oct 2026'!$A$3:$AR$2210,C$1,FALSE)</f>
        <v>All Cooling Zones</v>
      </c>
      <c r="D1187" t="str">
        <f>VLOOKUP($A1187,'UES Measure List Oct 2026'!$A$3:$AR$2210,D$1,FALSE)</f>
        <v>Residential</v>
      </c>
      <c r="E1187" t="str">
        <f>VLOOKUP($A1187,'UES Measure List Oct 2026'!$A$3:$AR$2210,E$1,FALSE)</f>
        <v>HVAC</v>
      </c>
      <c r="F1187" t="str">
        <f>VLOOKUP($A1187,'UES Measure List Oct 2026'!$A$3:$AR$2210,F$1,FALSE)</f>
        <v>HVAC System</v>
      </c>
      <c r="G1187" t="str">
        <f>VLOOKUP($A1187,'UES Measure List Oct 2026'!$A$3:$AR$2210,G$1,FALSE)</f>
        <v>Advanced Centrally Ducted Heat Pumps</v>
      </c>
      <c r="H1187">
        <f>VLOOKUP($A1187,'UES Measure List Oct 2026'!$A$3:$AR$2210,H$1,FALSE)</f>
        <v>2134.172786473996</v>
      </c>
      <c r="I1187">
        <f>VLOOKUP($A1187,'UES Measure List Oct 2026'!$A$3:$AR$2210,I$1,FALSE)</f>
        <v>2379.2081279785025</v>
      </c>
      <c r="J1187">
        <f>VLOOKUP($A1187,'UES Measure List Oct 2026'!$A$3:$AR$2210,J$1,FALSE)</f>
        <v>4464.6384615384613</v>
      </c>
      <c r="K1187">
        <f>VLOOKUP($A1187,'UES Measure List Oct 2026'!$A$3:$AR$2210,K$1,FALSE)</f>
        <v>18</v>
      </c>
      <c r="L1187" t="s">
        <v>47</v>
      </c>
      <c r="M1187">
        <f>INDEX('Results 2016$'!$B$3:$AT$352,MATCH(L1187,'Results 2016$'!$A$3:$A$352,0),MATCH(K1187,'Results 2016$'!$B$2:$AT$2,0))</f>
        <v>0.85846636966398993</v>
      </c>
    </row>
    <row r="1188" spans="1:13" x14ac:dyDescent="0.25">
      <c r="A1188" s="13" t="s">
        <v>4436</v>
      </c>
      <c r="B1188" t="str">
        <f>VLOOKUP($A1188,'UES Measure List Oct 2026'!$A$3:$AR$2210,B$1,FALSE)</f>
        <v>Heating Zone 3</v>
      </c>
      <c r="C1188" t="str">
        <f>VLOOKUP($A1188,'UES Measure List Oct 2026'!$A$3:$AR$2210,C$1,FALSE)</f>
        <v>All Cooling Zones</v>
      </c>
      <c r="D1188" t="str">
        <f>VLOOKUP($A1188,'UES Measure List Oct 2026'!$A$3:$AR$2210,D$1,FALSE)</f>
        <v>Residential</v>
      </c>
      <c r="E1188" t="str">
        <f>VLOOKUP($A1188,'UES Measure List Oct 2026'!$A$3:$AR$2210,E$1,FALSE)</f>
        <v>HVAC</v>
      </c>
      <c r="F1188" t="str">
        <f>VLOOKUP($A1188,'UES Measure List Oct 2026'!$A$3:$AR$2210,F$1,FALSE)</f>
        <v>HVAC System</v>
      </c>
      <c r="G1188" t="str">
        <f>VLOOKUP($A1188,'UES Measure List Oct 2026'!$A$3:$AR$2210,G$1,FALSE)</f>
        <v>Advanced Centrally Ducted Heat Pumps</v>
      </c>
      <c r="H1188">
        <f>VLOOKUP($A1188,'UES Measure List Oct 2026'!$A$3:$AR$2210,H$1,FALSE)</f>
        <v>2134.172786473996</v>
      </c>
      <c r="I1188">
        <f>VLOOKUP($A1188,'UES Measure List Oct 2026'!$A$3:$AR$2210,I$1,FALSE)</f>
        <v>2379.2081279785025</v>
      </c>
      <c r="J1188">
        <f>VLOOKUP($A1188,'UES Measure List Oct 2026'!$A$3:$AR$2210,J$1,FALSE)</f>
        <v>4464.6384615384613</v>
      </c>
      <c r="K1188">
        <f>VLOOKUP($A1188,'UES Measure List Oct 2026'!$A$3:$AR$2210,K$1,FALSE)</f>
        <v>18</v>
      </c>
      <c r="L1188" t="s">
        <v>47</v>
      </c>
      <c r="M1188">
        <f>INDEX('Results 2016$'!$B$3:$AT$352,MATCH(L1188,'Results 2016$'!$A$3:$A$352,0),MATCH(K1188,'Results 2016$'!$B$2:$AT$2,0))</f>
        <v>0.85846636966398993</v>
      </c>
    </row>
    <row r="1189" spans="1:13" x14ac:dyDescent="0.25">
      <c r="A1189" s="13" t="s">
        <v>4437</v>
      </c>
      <c r="B1189" t="str">
        <f>VLOOKUP($A1189,'UES Measure List Oct 2026'!$A$3:$AR$2210,B$1,FALSE)</f>
        <v>Heating Zone 1</v>
      </c>
      <c r="C1189" t="str">
        <f>VLOOKUP($A1189,'UES Measure List Oct 2026'!$A$3:$AR$2210,C$1,FALSE)</f>
        <v>All Cooling Zones</v>
      </c>
      <c r="D1189" t="str">
        <f>VLOOKUP($A1189,'UES Measure List Oct 2026'!$A$3:$AR$2210,D$1,FALSE)</f>
        <v>Residential</v>
      </c>
      <c r="E1189" t="str">
        <f>VLOOKUP($A1189,'UES Measure List Oct 2026'!$A$3:$AR$2210,E$1,FALSE)</f>
        <v>HVAC</v>
      </c>
      <c r="F1189" t="str">
        <f>VLOOKUP($A1189,'UES Measure List Oct 2026'!$A$3:$AR$2210,F$1,FALSE)</f>
        <v>HVAC System</v>
      </c>
      <c r="G1189" t="str">
        <f>VLOOKUP($A1189,'UES Measure List Oct 2026'!$A$3:$AR$2210,G$1,FALSE)</f>
        <v>Advanced Centrally Ducted Heat Pumps</v>
      </c>
      <c r="H1189">
        <f>VLOOKUP($A1189,'UES Measure List Oct 2026'!$A$3:$AR$2210,H$1,FALSE)</f>
        <v>2504.8276943342189</v>
      </c>
      <c r="I1189">
        <f>VLOOKUP($A1189,'UES Measure List Oct 2026'!$A$3:$AR$2210,I$1,FALSE)</f>
        <v>2792.4198299762361</v>
      </c>
      <c r="J1189">
        <f>VLOOKUP($A1189,'UES Measure List Oct 2026'!$A$3:$AR$2210,J$1,FALSE)</f>
        <v>4464.6384615384613</v>
      </c>
      <c r="K1189">
        <f>VLOOKUP($A1189,'UES Measure List Oct 2026'!$A$3:$AR$2210,K$1,FALSE)</f>
        <v>18</v>
      </c>
      <c r="L1189" t="s">
        <v>47</v>
      </c>
      <c r="M1189">
        <f>INDEX('Results 2016$'!$B$3:$AT$352,MATCH(L1189,'Results 2016$'!$A$3:$A$352,0),MATCH(K1189,'Results 2016$'!$B$2:$AT$2,0))</f>
        <v>0.85846636966398993</v>
      </c>
    </row>
    <row r="1190" spans="1:13" x14ac:dyDescent="0.25">
      <c r="A1190" s="13" t="s">
        <v>4439</v>
      </c>
      <c r="B1190" t="str">
        <f>VLOOKUP($A1190,'UES Measure List Oct 2026'!$A$3:$AR$2210,B$1,FALSE)</f>
        <v>Heating Zone 1</v>
      </c>
      <c r="C1190" t="str">
        <f>VLOOKUP($A1190,'UES Measure List Oct 2026'!$A$3:$AR$2210,C$1,FALSE)</f>
        <v>All Cooling Zones</v>
      </c>
      <c r="D1190" t="str">
        <f>VLOOKUP($A1190,'UES Measure List Oct 2026'!$A$3:$AR$2210,D$1,FALSE)</f>
        <v>Residential</v>
      </c>
      <c r="E1190" t="str">
        <f>VLOOKUP($A1190,'UES Measure List Oct 2026'!$A$3:$AR$2210,E$1,FALSE)</f>
        <v>HVAC</v>
      </c>
      <c r="F1190" t="str">
        <f>VLOOKUP($A1190,'UES Measure List Oct 2026'!$A$3:$AR$2210,F$1,FALSE)</f>
        <v>HVAC System</v>
      </c>
      <c r="G1190" t="str">
        <f>VLOOKUP($A1190,'UES Measure List Oct 2026'!$A$3:$AR$2210,G$1,FALSE)</f>
        <v>Advanced Centrally Ducted Heat Pumps</v>
      </c>
      <c r="H1190">
        <f>VLOOKUP($A1190,'UES Measure List Oct 2026'!$A$3:$AR$2210,H$1,FALSE)</f>
        <v>2504.8276943342189</v>
      </c>
      <c r="I1190">
        <f>VLOOKUP($A1190,'UES Measure List Oct 2026'!$A$3:$AR$2210,I$1,FALSE)</f>
        <v>2792.4198299762361</v>
      </c>
      <c r="J1190">
        <f>VLOOKUP($A1190,'UES Measure List Oct 2026'!$A$3:$AR$2210,J$1,FALSE)</f>
        <v>4464.6384615384613</v>
      </c>
      <c r="K1190">
        <f>VLOOKUP($A1190,'UES Measure List Oct 2026'!$A$3:$AR$2210,K$1,FALSE)</f>
        <v>18</v>
      </c>
      <c r="L1190" t="s">
        <v>47</v>
      </c>
      <c r="M1190">
        <f>INDEX('Results 2016$'!$B$3:$AT$352,MATCH(L1190,'Results 2016$'!$A$3:$A$352,0),MATCH(K1190,'Results 2016$'!$B$2:$AT$2,0))</f>
        <v>0.85846636966398993</v>
      </c>
    </row>
    <row r="1191" spans="1:13" x14ac:dyDescent="0.25">
      <c r="A1191" s="13" t="s">
        <v>4441</v>
      </c>
      <c r="B1191" t="str">
        <f>VLOOKUP($A1191,'UES Measure List Oct 2026'!$A$3:$AR$2210,B$1,FALSE)</f>
        <v>Heating Zone 1</v>
      </c>
      <c r="C1191" t="str">
        <f>VLOOKUP($A1191,'UES Measure List Oct 2026'!$A$3:$AR$2210,C$1,FALSE)</f>
        <v>All Cooling Zones</v>
      </c>
      <c r="D1191" t="str">
        <f>VLOOKUP($A1191,'UES Measure List Oct 2026'!$A$3:$AR$2210,D$1,FALSE)</f>
        <v>Residential</v>
      </c>
      <c r="E1191" t="str">
        <f>VLOOKUP($A1191,'UES Measure List Oct 2026'!$A$3:$AR$2210,E$1,FALSE)</f>
        <v>HVAC</v>
      </c>
      <c r="F1191" t="str">
        <f>VLOOKUP($A1191,'UES Measure List Oct 2026'!$A$3:$AR$2210,F$1,FALSE)</f>
        <v>HVAC System</v>
      </c>
      <c r="G1191" t="str">
        <f>VLOOKUP($A1191,'UES Measure List Oct 2026'!$A$3:$AR$2210,G$1,FALSE)</f>
        <v>Advanced Centrally Ducted Heat Pumps</v>
      </c>
      <c r="H1191">
        <f>VLOOKUP($A1191,'UES Measure List Oct 2026'!$A$3:$AR$2210,H$1,FALSE)</f>
        <v>2504.8276943342189</v>
      </c>
      <c r="I1191">
        <f>VLOOKUP($A1191,'UES Measure List Oct 2026'!$A$3:$AR$2210,I$1,FALSE)</f>
        <v>2792.4198299762361</v>
      </c>
      <c r="J1191">
        <f>VLOOKUP($A1191,'UES Measure List Oct 2026'!$A$3:$AR$2210,J$1,FALSE)</f>
        <v>4464.6384615384613</v>
      </c>
      <c r="K1191">
        <f>VLOOKUP($A1191,'UES Measure List Oct 2026'!$A$3:$AR$2210,K$1,FALSE)</f>
        <v>18</v>
      </c>
      <c r="L1191" t="s">
        <v>47</v>
      </c>
      <c r="M1191">
        <f>INDEX('Results 2016$'!$B$3:$AT$352,MATCH(L1191,'Results 2016$'!$A$3:$A$352,0),MATCH(K1191,'Results 2016$'!$B$2:$AT$2,0))</f>
        <v>0.85846636966398993</v>
      </c>
    </row>
    <row r="1192" spans="1:13" x14ac:dyDescent="0.25">
      <c r="A1192" s="13" t="s">
        <v>4443</v>
      </c>
      <c r="B1192" t="str">
        <f>VLOOKUP($A1192,'UES Measure List Oct 2026'!$A$3:$AR$2210,B$1,FALSE)</f>
        <v>Heating Zone 2</v>
      </c>
      <c r="C1192" t="str">
        <f>VLOOKUP($A1192,'UES Measure List Oct 2026'!$A$3:$AR$2210,C$1,FALSE)</f>
        <v>All Cooling Zones</v>
      </c>
      <c r="D1192" t="str">
        <f>VLOOKUP($A1192,'UES Measure List Oct 2026'!$A$3:$AR$2210,D$1,FALSE)</f>
        <v>Residential</v>
      </c>
      <c r="E1192" t="str">
        <f>VLOOKUP($A1192,'UES Measure List Oct 2026'!$A$3:$AR$2210,E$1,FALSE)</f>
        <v>HVAC</v>
      </c>
      <c r="F1192" t="str">
        <f>VLOOKUP($A1192,'UES Measure List Oct 2026'!$A$3:$AR$2210,F$1,FALSE)</f>
        <v>HVAC System</v>
      </c>
      <c r="G1192" t="str">
        <f>VLOOKUP($A1192,'UES Measure List Oct 2026'!$A$3:$AR$2210,G$1,FALSE)</f>
        <v>Advanced Centrally Ducted Heat Pumps</v>
      </c>
      <c r="H1192">
        <f>VLOOKUP($A1192,'UES Measure List Oct 2026'!$A$3:$AR$2210,H$1,FALSE)</f>
        <v>2134.172786473996</v>
      </c>
      <c r="I1192">
        <f>VLOOKUP($A1192,'UES Measure List Oct 2026'!$A$3:$AR$2210,I$1,FALSE)</f>
        <v>2379.2081279785025</v>
      </c>
      <c r="J1192">
        <f>VLOOKUP($A1192,'UES Measure List Oct 2026'!$A$3:$AR$2210,J$1,FALSE)</f>
        <v>4464.6384615384613</v>
      </c>
      <c r="K1192">
        <f>VLOOKUP($A1192,'UES Measure List Oct 2026'!$A$3:$AR$2210,K$1,FALSE)</f>
        <v>18</v>
      </c>
      <c r="L1192" t="s">
        <v>47</v>
      </c>
      <c r="M1192">
        <f>INDEX('Results 2016$'!$B$3:$AT$352,MATCH(L1192,'Results 2016$'!$A$3:$A$352,0),MATCH(K1192,'Results 2016$'!$B$2:$AT$2,0))</f>
        <v>0.85846636966398993</v>
      </c>
    </row>
    <row r="1193" spans="1:13" x14ac:dyDescent="0.25">
      <c r="A1193" s="13" t="s">
        <v>4444</v>
      </c>
      <c r="B1193" t="str">
        <f>VLOOKUP($A1193,'UES Measure List Oct 2026'!$A$3:$AR$2210,B$1,FALSE)</f>
        <v>Heating Zone 2</v>
      </c>
      <c r="C1193" t="str">
        <f>VLOOKUP($A1193,'UES Measure List Oct 2026'!$A$3:$AR$2210,C$1,FALSE)</f>
        <v>All Cooling Zones</v>
      </c>
      <c r="D1193" t="str">
        <f>VLOOKUP($A1193,'UES Measure List Oct 2026'!$A$3:$AR$2210,D$1,FALSE)</f>
        <v>Residential</v>
      </c>
      <c r="E1193" t="str">
        <f>VLOOKUP($A1193,'UES Measure List Oct 2026'!$A$3:$AR$2210,E$1,FALSE)</f>
        <v>HVAC</v>
      </c>
      <c r="F1193" t="str">
        <f>VLOOKUP($A1193,'UES Measure List Oct 2026'!$A$3:$AR$2210,F$1,FALSE)</f>
        <v>HVAC System</v>
      </c>
      <c r="G1193" t="str">
        <f>VLOOKUP($A1193,'UES Measure List Oct 2026'!$A$3:$AR$2210,G$1,FALSE)</f>
        <v>Advanced Centrally Ducted Heat Pumps</v>
      </c>
      <c r="H1193">
        <f>VLOOKUP($A1193,'UES Measure List Oct 2026'!$A$3:$AR$2210,H$1,FALSE)</f>
        <v>2134.172786473996</v>
      </c>
      <c r="I1193">
        <f>VLOOKUP($A1193,'UES Measure List Oct 2026'!$A$3:$AR$2210,I$1,FALSE)</f>
        <v>2379.2081279785025</v>
      </c>
      <c r="J1193">
        <f>VLOOKUP($A1193,'UES Measure List Oct 2026'!$A$3:$AR$2210,J$1,FALSE)</f>
        <v>4464.6384615384613</v>
      </c>
      <c r="K1193">
        <f>VLOOKUP($A1193,'UES Measure List Oct 2026'!$A$3:$AR$2210,K$1,FALSE)</f>
        <v>18</v>
      </c>
      <c r="L1193" t="s">
        <v>47</v>
      </c>
      <c r="M1193">
        <f>INDEX('Results 2016$'!$B$3:$AT$352,MATCH(L1193,'Results 2016$'!$A$3:$A$352,0),MATCH(K1193,'Results 2016$'!$B$2:$AT$2,0))</f>
        <v>0.85846636966398993</v>
      </c>
    </row>
    <row r="1194" spans="1:13" x14ac:dyDescent="0.25">
      <c r="A1194" s="13" t="s">
        <v>4445</v>
      </c>
      <c r="B1194" t="str">
        <f>VLOOKUP($A1194,'UES Measure List Oct 2026'!$A$3:$AR$2210,B$1,FALSE)</f>
        <v>Heating Zone 2</v>
      </c>
      <c r="C1194" t="str">
        <f>VLOOKUP($A1194,'UES Measure List Oct 2026'!$A$3:$AR$2210,C$1,FALSE)</f>
        <v>All Cooling Zones</v>
      </c>
      <c r="D1194" t="str">
        <f>VLOOKUP($A1194,'UES Measure List Oct 2026'!$A$3:$AR$2210,D$1,FALSE)</f>
        <v>Residential</v>
      </c>
      <c r="E1194" t="str">
        <f>VLOOKUP($A1194,'UES Measure List Oct 2026'!$A$3:$AR$2210,E$1,FALSE)</f>
        <v>HVAC</v>
      </c>
      <c r="F1194" t="str">
        <f>VLOOKUP($A1194,'UES Measure List Oct 2026'!$A$3:$AR$2210,F$1,FALSE)</f>
        <v>HVAC System</v>
      </c>
      <c r="G1194" t="str">
        <f>VLOOKUP($A1194,'UES Measure List Oct 2026'!$A$3:$AR$2210,G$1,FALSE)</f>
        <v>Advanced Centrally Ducted Heat Pumps</v>
      </c>
      <c r="H1194">
        <f>VLOOKUP($A1194,'UES Measure List Oct 2026'!$A$3:$AR$2210,H$1,FALSE)</f>
        <v>2134.172786473996</v>
      </c>
      <c r="I1194">
        <f>VLOOKUP($A1194,'UES Measure List Oct 2026'!$A$3:$AR$2210,I$1,FALSE)</f>
        <v>2379.2081279785025</v>
      </c>
      <c r="J1194">
        <f>VLOOKUP($A1194,'UES Measure List Oct 2026'!$A$3:$AR$2210,J$1,FALSE)</f>
        <v>4464.6384615384613</v>
      </c>
      <c r="K1194">
        <f>VLOOKUP($A1194,'UES Measure List Oct 2026'!$A$3:$AR$2210,K$1,FALSE)</f>
        <v>18</v>
      </c>
      <c r="L1194" t="s">
        <v>47</v>
      </c>
      <c r="M1194">
        <f>INDEX('Results 2016$'!$B$3:$AT$352,MATCH(L1194,'Results 2016$'!$A$3:$A$352,0),MATCH(K1194,'Results 2016$'!$B$2:$AT$2,0))</f>
        <v>0.85846636966398993</v>
      </c>
    </row>
    <row r="1195" spans="1:13" x14ac:dyDescent="0.25">
      <c r="A1195" s="13" t="s">
        <v>4446</v>
      </c>
      <c r="B1195" t="str">
        <f>VLOOKUP($A1195,'UES Measure List Oct 2026'!$A$3:$AR$2210,B$1,FALSE)</f>
        <v>Heating Zone 3</v>
      </c>
      <c r="C1195" t="str">
        <f>VLOOKUP($A1195,'UES Measure List Oct 2026'!$A$3:$AR$2210,C$1,FALSE)</f>
        <v>All Cooling Zones</v>
      </c>
      <c r="D1195" t="str">
        <f>VLOOKUP($A1195,'UES Measure List Oct 2026'!$A$3:$AR$2210,D$1,FALSE)</f>
        <v>Residential</v>
      </c>
      <c r="E1195" t="str">
        <f>VLOOKUP($A1195,'UES Measure List Oct 2026'!$A$3:$AR$2210,E$1,FALSE)</f>
        <v>HVAC</v>
      </c>
      <c r="F1195" t="str">
        <f>VLOOKUP($A1195,'UES Measure List Oct 2026'!$A$3:$AR$2210,F$1,FALSE)</f>
        <v>HVAC System</v>
      </c>
      <c r="G1195" t="str">
        <f>VLOOKUP($A1195,'UES Measure List Oct 2026'!$A$3:$AR$2210,G$1,FALSE)</f>
        <v>Advanced Centrally Ducted Heat Pumps</v>
      </c>
      <c r="H1195">
        <f>VLOOKUP($A1195,'UES Measure List Oct 2026'!$A$3:$AR$2210,H$1,FALSE)</f>
        <v>2134.172786473996</v>
      </c>
      <c r="I1195">
        <f>VLOOKUP($A1195,'UES Measure List Oct 2026'!$A$3:$AR$2210,I$1,FALSE)</f>
        <v>2379.2081279785025</v>
      </c>
      <c r="J1195">
        <f>VLOOKUP($A1195,'UES Measure List Oct 2026'!$A$3:$AR$2210,J$1,FALSE)</f>
        <v>4464.6384615384613</v>
      </c>
      <c r="K1195">
        <f>VLOOKUP($A1195,'UES Measure List Oct 2026'!$A$3:$AR$2210,K$1,FALSE)</f>
        <v>18</v>
      </c>
      <c r="L1195" t="s">
        <v>47</v>
      </c>
      <c r="M1195">
        <f>INDEX('Results 2016$'!$B$3:$AT$352,MATCH(L1195,'Results 2016$'!$A$3:$A$352,0),MATCH(K1195,'Results 2016$'!$B$2:$AT$2,0))</f>
        <v>0.85846636966398993</v>
      </c>
    </row>
    <row r="1196" spans="1:13" x14ac:dyDescent="0.25">
      <c r="A1196" s="13" t="s">
        <v>4447</v>
      </c>
      <c r="B1196" t="str">
        <f>VLOOKUP($A1196,'UES Measure List Oct 2026'!$A$3:$AR$2210,B$1,FALSE)</f>
        <v>Heating Zone 3</v>
      </c>
      <c r="C1196" t="str">
        <f>VLOOKUP($A1196,'UES Measure List Oct 2026'!$A$3:$AR$2210,C$1,FALSE)</f>
        <v>All Cooling Zones</v>
      </c>
      <c r="D1196" t="str">
        <f>VLOOKUP($A1196,'UES Measure List Oct 2026'!$A$3:$AR$2210,D$1,FALSE)</f>
        <v>Residential</v>
      </c>
      <c r="E1196" t="str">
        <f>VLOOKUP($A1196,'UES Measure List Oct 2026'!$A$3:$AR$2210,E$1,FALSE)</f>
        <v>HVAC</v>
      </c>
      <c r="F1196" t="str">
        <f>VLOOKUP($A1196,'UES Measure List Oct 2026'!$A$3:$AR$2210,F$1,FALSE)</f>
        <v>HVAC System</v>
      </c>
      <c r="G1196" t="str">
        <f>VLOOKUP($A1196,'UES Measure List Oct 2026'!$A$3:$AR$2210,G$1,FALSE)</f>
        <v>Advanced Centrally Ducted Heat Pumps</v>
      </c>
      <c r="H1196">
        <f>VLOOKUP($A1196,'UES Measure List Oct 2026'!$A$3:$AR$2210,H$1,FALSE)</f>
        <v>2134.172786473996</v>
      </c>
      <c r="I1196">
        <f>VLOOKUP($A1196,'UES Measure List Oct 2026'!$A$3:$AR$2210,I$1,FALSE)</f>
        <v>2379.2081279785025</v>
      </c>
      <c r="J1196">
        <f>VLOOKUP($A1196,'UES Measure List Oct 2026'!$A$3:$AR$2210,J$1,FALSE)</f>
        <v>4464.6384615384613</v>
      </c>
      <c r="K1196">
        <f>VLOOKUP($A1196,'UES Measure List Oct 2026'!$A$3:$AR$2210,K$1,FALSE)</f>
        <v>18</v>
      </c>
      <c r="L1196" t="s">
        <v>47</v>
      </c>
      <c r="M1196">
        <f>INDEX('Results 2016$'!$B$3:$AT$352,MATCH(L1196,'Results 2016$'!$A$3:$A$352,0),MATCH(K1196,'Results 2016$'!$B$2:$AT$2,0))</f>
        <v>0.85846636966398993</v>
      </c>
    </row>
    <row r="1197" spans="1:13" x14ac:dyDescent="0.25">
      <c r="A1197" s="13" t="s">
        <v>4448</v>
      </c>
      <c r="B1197" t="str">
        <f>VLOOKUP($A1197,'UES Measure List Oct 2026'!$A$3:$AR$2210,B$1,FALSE)</f>
        <v>Heating Zone 3</v>
      </c>
      <c r="C1197" t="str">
        <f>VLOOKUP($A1197,'UES Measure List Oct 2026'!$A$3:$AR$2210,C$1,FALSE)</f>
        <v>All Cooling Zones</v>
      </c>
      <c r="D1197" t="str">
        <f>VLOOKUP($A1197,'UES Measure List Oct 2026'!$A$3:$AR$2210,D$1,FALSE)</f>
        <v>Residential</v>
      </c>
      <c r="E1197" t="str">
        <f>VLOOKUP($A1197,'UES Measure List Oct 2026'!$A$3:$AR$2210,E$1,FALSE)</f>
        <v>HVAC</v>
      </c>
      <c r="F1197" t="str">
        <f>VLOOKUP($A1197,'UES Measure List Oct 2026'!$A$3:$AR$2210,F$1,FALSE)</f>
        <v>HVAC System</v>
      </c>
      <c r="G1197" t="str">
        <f>VLOOKUP($A1197,'UES Measure List Oct 2026'!$A$3:$AR$2210,G$1,FALSE)</f>
        <v>Advanced Centrally Ducted Heat Pumps</v>
      </c>
      <c r="H1197">
        <f>VLOOKUP($A1197,'UES Measure List Oct 2026'!$A$3:$AR$2210,H$1,FALSE)</f>
        <v>2134.172786473996</v>
      </c>
      <c r="I1197">
        <f>VLOOKUP($A1197,'UES Measure List Oct 2026'!$A$3:$AR$2210,I$1,FALSE)</f>
        <v>2379.2081279785025</v>
      </c>
      <c r="J1197">
        <f>VLOOKUP($A1197,'UES Measure List Oct 2026'!$A$3:$AR$2210,J$1,FALSE)</f>
        <v>4464.6384615384613</v>
      </c>
      <c r="K1197">
        <f>VLOOKUP($A1197,'UES Measure List Oct 2026'!$A$3:$AR$2210,K$1,FALSE)</f>
        <v>18</v>
      </c>
      <c r="L1197" t="s">
        <v>47</v>
      </c>
      <c r="M1197">
        <f>INDEX('Results 2016$'!$B$3:$AT$352,MATCH(L1197,'Results 2016$'!$A$3:$A$352,0),MATCH(K1197,'Results 2016$'!$B$2:$AT$2,0))</f>
        <v>0.85846636966398993</v>
      </c>
    </row>
    <row r="1198" spans="1:13" x14ac:dyDescent="0.25">
      <c r="A1198" s="13" t="s">
        <v>4449</v>
      </c>
      <c r="B1198" t="str">
        <f>VLOOKUP($A1198,'UES Measure List Oct 2026'!$A$3:$AR$2210,B$1,FALSE)</f>
        <v>Heating Zone 1</v>
      </c>
      <c r="C1198" t="str">
        <f>VLOOKUP($A1198,'UES Measure List Oct 2026'!$A$3:$AR$2210,C$1,FALSE)</f>
        <v>All Cooling Zones</v>
      </c>
      <c r="D1198" t="str">
        <f>VLOOKUP($A1198,'UES Measure List Oct 2026'!$A$3:$AR$2210,D$1,FALSE)</f>
        <v>Residential</v>
      </c>
      <c r="E1198" t="str">
        <f>VLOOKUP($A1198,'UES Measure List Oct 2026'!$A$3:$AR$2210,E$1,FALSE)</f>
        <v>HVAC</v>
      </c>
      <c r="F1198" t="str">
        <f>VLOOKUP($A1198,'UES Measure List Oct 2026'!$A$3:$AR$2210,F$1,FALSE)</f>
        <v>HVAC System</v>
      </c>
      <c r="G1198" t="str">
        <f>VLOOKUP($A1198,'UES Measure List Oct 2026'!$A$3:$AR$2210,G$1,FALSE)</f>
        <v>Advanced Centrally Ducted Heat Pumps</v>
      </c>
      <c r="H1198">
        <f>VLOOKUP($A1198,'UES Measure List Oct 2026'!$A$3:$AR$2210,H$1,FALSE)</f>
        <v>6022.7063976050558</v>
      </c>
      <c r="I1198">
        <f>VLOOKUP($A1198,'UES Measure List Oct 2026'!$A$3:$AR$2210,I$1,FALSE)</f>
        <v>6714.2042595737466</v>
      </c>
      <c r="J1198">
        <f>VLOOKUP($A1198,'UES Measure List Oct 2026'!$A$3:$AR$2210,J$1,FALSE)</f>
        <v>16952.384615384617</v>
      </c>
      <c r="K1198">
        <f>VLOOKUP($A1198,'UES Measure List Oct 2026'!$A$3:$AR$2210,K$1,FALSE)</f>
        <v>18</v>
      </c>
      <c r="L1198" t="s">
        <v>47</v>
      </c>
      <c r="M1198">
        <f>INDEX('Results 2016$'!$B$3:$AT$352,MATCH(L1198,'Results 2016$'!$A$3:$A$352,0),MATCH(K1198,'Results 2016$'!$B$2:$AT$2,0))</f>
        <v>0.85846636966398993</v>
      </c>
    </row>
    <row r="1199" spans="1:13" x14ac:dyDescent="0.25">
      <c r="A1199" s="13" t="s">
        <v>4453</v>
      </c>
      <c r="B1199" t="str">
        <f>VLOOKUP($A1199,'UES Measure List Oct 2026'!$A$3:$AR$2210,B$1,FALSE)</f>
        <v>Heating Zone 1</v>
      </c>
      <c r="C1199" t="str">
        <f>VLOOKUP($A1199,'UES Measure List Oct 2026'!$A$3:$AR$2210,C$1,FALSE)</f>
        <v>All Cooling Zones</v>
      </c>
      <c r="D1199" t="str">
        <f>VLOOKUP($A1199,'UES Measure List Oct 2026'!$A$3:$AR$2210,D$1,FALSE)</f>
        <v>Residential</v>
      </c>
      <c r="E1199" t="str">
        <f>VLOOKUP($A1199,'UES Measure List Oct 2026'!$A$3:$AR$2210,E$1,FALSE)</f>
        <v>HVAC</v>
      </c>
      <c r="F1199" t="str">
        <f>VLOOKUP($A1199,'UES Measure List Oct 2026'!$A$3:$AR$2210,F$1,FALSE)</f>
        <v>HVAC System</v>
      </c>
      <c r="G1199" t="str">
        <f>VLOOKUP($A1199,'UES Measure List Oct 2026'!$A$3:$AR$2210,G$1,FALSE)</f>
        <v>Advanced Centrally Ducted Heat Pumps</v>
      </c>
      <c r="H1199">
        <f>VLOOKUP($A1199,'UES Measure List Oct 2026'!$A$3:$AR$2210,H$1,FALSE)</f>
        <v>6022.7063976050558</v>
      </c>
      <c r="I1199">
        <f>VLOOKUP($A1199,'UES Measure List Oct 2026'!$A$3:$AR$2210,I$1,FALSE)</f>
        <v>6714.2042595737466</v>
      </c>
      <c r="J1199">
        <f>VLOOKUP($A1199,'UES Measure List Oct 2026'!$A$3:$AR$2210,J$1,FALSE)</f>
        <v>16952.384615384617</v>
      </c>
      <c r="K1199">
        <f>VLOOKUP($A1199,'UES Measure List Oct 2026'!$A$3:$AR$2210,K$1,FALSE)</f>
        <v>18</v>
      </c>
      <c r="L1199" t="s">
        <v>47</v>
      </c>
      <c r="M1199">
        <f>INDEX('Results 2016$'!$B$3:$AT$352,MATCH(L1199,'Results 2016$'!$A$3:$A$352,0),MATCH(K1199,'Results 2016$'!$B$2:$AT$2,0))</f>
        <v>0.85846636966398993</v>
      </c>
    </row>
    <row r="1200" spans="1:13" x14ac:dyDescent="0.25">
      <c r="A1200" s="13" t="s">
        <v>4455</v>
      </c>
      <c r="B1200" t="str">
        <f>VLOOKUP($A1200,'UES Measure List Oct 2026'!$A$3:$AR$2210,B$1,FALSE)</f>
        <v>Heating Zone 1</v>
      </c>
      <c r="C1200" t="str">
        <f>VLOOKUP($A1200,'UES Measure List Oct 2026'!$A$3:$AR$2210,C$1,FALSE)</f>
        <v>All Cooling Zones</v>
      </c>
      <c r="D1200" t="str">
        <f>VLOOKUP($A1200,'UES Measure List Oct 2026'!$A$3:$AR$2210,D$1,FALSE)</f>
        <v>Residential</v>
      </c>
      <c r="E1200" t="str">
        <f>VLOOKUP($A1200,'UES Measure List Oct 2026'!$A$3:$AR$2210,E$1,FALSE)</f>
        <v>HVAC</v>
      </c>
      <c r="F1200" t="str">
        <f>VLOOKUP($A1200,'UES Measure List Oct 2026'!$A$3:$AR$2210,F$1,FALSE)</f>
        <v>HVAC System</v>
      </c>
      <c r="G1200" t="str">
        <f>VLOOKUP($A1200,'UES Measure List Oct 2026'!$A$3:$AR$2210,G$1,FALSE)</f>
        <v>Advanced Centrally Ducted Heat Pumps</v>
      </c>
      <c r="H1200">
        <f>VLOOKUP($A1200,'UES Measure List Oct 2026'!$A$3:$AR$2210,H$1,FALSE)</f>
        <v>6022.7063976050558</v>
      </c>
      <c r="I1200">
        <f>VLOOKUP($A1200,'UES Measure List Oct 2026'!$A$3:$AR$2210,I$1,FALSE)</f>
        <v>6714.2042595737466</v>
      </c>
      <c r="J1200">
        <f>VLOOKUP($A1200,'UES Measure List Oct 2026'!$A$3:$AR$2210,J$1,FALSE)</f>
        <v>16952.384615384617</v>
      </c>
      <c r="K1200">
        <f>VLOOKUP($A1200,'UES Measure List Oct 2026'!$A$3:$AR$2210,K$1,FALSE)</f>
        <v>18</v>
      </c>
      <c r="L1200" t="s">
        <v>47</v>
      </c>
      <c r="M1200">
        <f>INDEX('Results 2016$'!$B$3:$AT$352,MATCH(L1200,'Results 2016$'!$A$3:$A$352,0),MATCH(K1200,'Results 2016$'!$B$2:$AT$2,0))</f>
        <v>0.85846636966398993</v>
      </c>
    </row>
    <row r="1201" spans="1:13" x14ac:dyDescent="0.25">
      <c r="A1201" s="13" t="s">
        <v>4457</v>
      </c>
      <c r="B1201" t="str">
        <f>VLOOKUP($A1201,'UES Measure List Oct 2026'!$A$3:$AR$2210,B$1,FALSE)</f>
        <v>Heating Zone 2</v>
      </c>
      <c r="C1201" t="str">
        <f>VLOOKUP($A1201,'UES Measure List Oct 2026'!$A$3:$AR$2210,C$1,FALSE)</f>
        <v>All Cooling Zones</v>
      </c>
      <c r="D1201" t="str">
        <f>VLOOKUP($A1201,'UES Measure List Oct 2026'!$A$3:$AR$2210,D$1,FALSE)</f>
        <v>Residential</v>
      </c>
      <c r="E1201" t="str">
        <f>VLOOKUP($A1201,'UES Measure List Oct 2026'!$A$3:$AR$2210,E$1,FALSE)</f>
        <v>HVAC</v>
      </c>
      <c r="F1201" t="str">
        <f>VLOOKUP($A1201,'UES Measure List Oct 2026'!$A$3:$AR$2210,F$1,FALSE)</f>
        <v>HVAC System</v>
      </c>
      <c r="G1201" t="str">
        <f>VLOOKUP($A1201,'UES Measure List Oct 2026'!$A$3:$AR$2210,G$1,FALSE)</f>
        <v>Advanced Centrally Ducted Heat Pumps</v>
      </c>
      <c r="H1201">
        <f>VLOOKUP($A1201,'UES Measure List Oct 2026'!$A$3:$AR$2210,H$1,FALSE)</f>
        <v>5262.5312157721792</v>
      </c>
      <c r="I1201">
        <f>VLOOKUP($A1201,'UES Measure List Oct 2026'!$A$3:$AR$2210,I$1,FALSE)</f>
        <v>5866.749459865403</v>
      </c>
      <c r="J1201">
        <f>VLOOKUP($A1201,'UES Measure List Oct 2026'!$A$3:$AR$2210,J$1,FALSE)</f>
        <v>16952.384615384617</v>
      </c>
      <c r="K1201">
        <f>VLOOKUP($A1201,'UES Measure List Oct 2026'!$A$3:$AR$2210,K$1,FALSE)</f>
        <v>18</v>
      </c>
      <c r="L1201" t="s">
        <v>47</v>
      </c>
      <c r="M1201">
        <f>INDEX('Results 2016$'!$B$3:$AT$352,MATCH(L1201,'Results 2016$'!$A$3:$A$352,0),MATCH(K1201,'Results 2016$'!$B$2:$AT$2,0))</f>
        <v>0.85846636966398993</v>
      </c>
    </row>
    <row r="1202" spans="1:13" x14ac:dyDescent="0.25">
      <c r="A1202" s="13" t="s">
        <v>4458</v>
      </c>
      <c r="B1202" t="str">
        <f>VLOOKUP($A1202,'UES Measure List Oct 2026'!$A$3:$AR$2210,B$1,FALSE)</f>
        <v>Heating Zone 2</v>
      </c>
      <c r="C1202" t="str">
        <f>VLOOKUP($A1202,'UES Measure List Oct 2026'!$A$3:$AR$2210,C$1,FALSE)</f>
        <v>All Cooling Zones</v>
      </c>
      <c r="D1202" t="str">
        <f>VLOOKUP($A1202,'UES Measure List Oct 2026'!$A$3:$AR$2210,D$1,FALSE)</f>
        <v>Residential</v>
      </c>
      <c r="E1202" t="str">
        <f>VLOOKUP($A1202,'UES Measure List Oct 2026'!$A$3:$AR$2210,E$1,FALSE)</f>
        <v>HVAC</v>
      </c>
      <c r="F1202" t="str">
        <f>VLOOKUP($A1202,'UES Measure List Oct 2026'!$A$3:$AR$2210,F$1,FALSE)</f>
        <v>HVAC System</v>
      </c>
      <c r="G1202" t="str">
        <f>VLOOKUP($A1202,'UES Measure List Oct 2026'!$A$3:$AR$2210,G$1,FALSE)</f>
        <v>Advanced Centrally Ducted Heat Pumps</v>
      </c>
      <c r="H1202">
        <f>VLOOKUP($A1202,'UES Measure List Oct 2026'!$A$3:$AR$2210,H$1,FALSE)</f>
        <v>5262.5312157721792</v>
      </c>
      <c r="I1202">
        <f>VLOOKUP($A1202,'UES Measure List Oct 2026'!$A$3:$AR$2210,I$1,FALSE)</f>
        <v>5866.749459865403</v>
      </c>
      <c r="J1202">
        <f>VLOOKUP($A1202,'UES Measure List Oct 2026'!$A$3:$AR$2210,J$1,FALSE)</f>
        <v>16952.384615384617</v>
      </c>
      <c r="K1202">
        <f>VLOOKUP($A1202,'UES Measure List Oct 2026'!$A$3:$AR$2210,K$1,FALSE)</f>
        <v>18</v>
      </c>
      <c r="L1202" t="s">
        <v>47</v>
      </c>
      <c r="M1202">
        <f>INDEX('Results 2016$'!$B$3:$AT$352,MATCH(L1202,'Results 2016$'!$A$3:$A$352,0),MATCH(K1202,'Results 2016$'!$B$2:$AT$2,0))</f>
        <v>0.85846636966398993</v>
      </c>
    </row>
    <row r="1203" spans="1:13" x14ac:dyDescent="0.25">
      <c r="A1203" s="13" t="s">
        <v>4459</v>
      </c>
      <c r="B1203" t="str">
        <f>VLOOKUP($A1203,'UES Measure List Oct 2026'!$A$3:$AR$2210,B$1,FALSE)</f>
        <v>Heating Zone 2</v>
      </c>
      <c r="C1203" t="str">
        <f>VLOOKUP($A1203,'UES Measure List Oct 2026'!$A$3:$AR$2210,C$1,FALSE)</f>
        <v>All Cooling Zones</v>
      </c>
      <c r="D1203" t="str">
        <f>VLOOKUP($A1203,'UES Measure List Oct 2026'!$A$3:$AR$2210,D$1,FALSE)</f>
        <v>Residential</v>
      </c>
      <c r="E1203" t="str">
        <f>VLOOKUP($A1203,'UES Measure List Oct 2026'!$A$3:$AR$2210,E$1,FALSE)</f>
        <v>HVAC</v>
      </c>
      <c r="F1203" t="str">
        <f>VLOOKUP($A1203,'UES Measure List Oct 2026'!$A$3:$AR$2210,F$1,FALSE)</f>
        <v>HVAC System</v>
      </c>
      <c r="G1203" t="str">
        <f>VLOOKUP($A1203,'UES Measure List Oct 2026'!$A$3:$AR$2210,G$1,FALSE)</f>
        <v>Advanced Centrally Ducted Heat Pumps</v>
      </c>
      <c r="H1203">
        <f>VLOOKUP($A1203,'UES Measure List Oct 2026'!$A$3:$AR$2210,H$1,FALSE)</f>
        <v>5262.5312157721792</v>
      </c>
      <c r="I1203">
        <f>VLOOKUP($A1203,'UES Measure List Oct 2026'!$A$3:$AR$2210,I$1,FALSE)</f>
        <v>5866.749459865403</v>
      </c>
      <c r="J1203">
        <f>VLOOKUP($A1203,'UES Measure List Oct 2026'!$A$3:$AR$2210,J$1,FALSE)</f>
        <v>16952.384615384617</v>
      </c>
      <c r="K1203">
        <f>VLOOKUP($A1203,'UES Measure List Oct 2026'!$A$3:$AR$2210,K$1,FALSE)</f>
        <v>18</v>
      </c>
      <c r="L1203" t="s">
        <v>47</v>
      </c>
      <c r="M1203">
        <f>INDEX('Results 2016$'!$B$3:$AT$352,MATCH(L1203,'Results 2016$'!$A$3:$A$352,0),MATCH(K1203,'Results 2016$'!$B$2:$AT$2,0))</f>
        <v>0.85846636966398993</v>
      </c>
    </row>
    <row r="1204" spans="1:13" x14ac:dyDescent="0.25">
      <c r="A1204" s="13" t="s">
        <v>4460</v>
      </c>
      <c r="B1204" t="str">
        <f>VLOOKUP($A1204,'UES Measure List Oct 2026'!$A$3:$AR$2210,B$1,FALSE)</f>
        <v>Heating Zone 3</v>
      </c>
      <c r="C1204" t="str">
        <f>VLOOKUP($A1204,'UES Measure List Oct 2026'!$A$3:$AR$2210,C$1,FALSE)</f>
        <v>All Cooling Zones</v>
      </c>
      <c r="D1204" t="str">
        <f>VLOOKUP($A1204,'UES Measure List Oct 2026'!$A$3:$AR$2210,D$1,FALSE)</f>
        <v>Residential</v>
      </c>
      <c r="E1204" t="str">
        <f>VLOOKUP($A1204,'UES Measure List Oct 2026'!$A$3:$AR$2210,E$1,FALSE)</f>
        <v>HVAC</v>
      </c>
      <c r="F1204" t="str">
        <f>VLOOKUP($A1204,'UES Measure List Oct 2026'!$A$3:$AR$2210,F$1,FALSE)</f>
        <v>HVAC System</v>
      </c>
      <c r="G1204" t="str">
        <f>VLOOKUP($A1204,'UES Measure List Oct 2026'!$A$3:$AR$2210,G$1,FALSE)</f>
        <v>Advanced Centrally Ducted Heat Pumps</v>
      </c>
      <c r="H1204">
        <f>VLOOKUP($A1204,'UES Measure List Oct 2026'!$A$3:$AR$2210,H$1,FALSE)</f>
        <v>5262.5312157721792</v>
      </c>
      <c r="I1204">
        <f>VLOOKUP($A1204,'UES Measure List Oct 2026'!$A$3:$AR$2210,I$1,FALSE)</f>
        <v>5866.749459865403</v>
      </c>
      <c r="J1204">
        <f>VLOOKUP($A1204,'UES Measure List Oct 2026'!$A$3:$AR$2210,J$1,FALSE)</f>
        <v>16952.384615384617</v>
      </c>
      <c r="K1204">
        <f>VLOOKUP($A1204,'UES Measure List Oct 2026'!$A$3:$AR$2210,K$1,FALSE)</f>
        <v>18</v>
      </c>
      <c r="L1204" t="s">
        <v>47</v>
      </c>
      <c r="M1204">
        <f>INDEX('Results 2016$'!$B$3:$AT$352,MATCH(L1204,'Results 2016$'!$A$3:$A$352,0),MATCH(K1204,'Results 2016$'!$B$2:$AT$2,0))</f>
        <v>0.85846636966398993</v>
      </c>
    </row>
    <row r="1205" spans="1:13" x14ac:dyDescent="0.25">
      <c r="A1205" s="13" t="s">
        <v>4461</v>
      </c>
      <c r="B1205" t="str">
        <f>VLOOKUP($A1205,'UES Measure List Oct 2026'!$A$3:$AR$2210,B$1,FALSE)</f>
        <v>Heating Zone 3</v>
      </c>
      <c r="C1205" t="str">
        <f>VLOOKUP($A1205,'UES Measure List Oct 2026'!$A$3:$AR$2210,C$1,FALSE)</f>
        <v>All Cooling Zones</v>
      </c>
      <c r="D1205" t="str">
        <f>VLOOKUP($A1205,'UES Measure List Oct 2026'!$A$3:$AR$2210,D$1,FALSE)</f>
        <v>Residential</v>
      </c>
      <c r="E1205" t="str">
        <f>VLOOKUP($A1205,'UES Measure List Oct 2026'!$A$3:$AR$2210,E$1,FALSE)</f>
        <v>HVAC</v>
      </c>
      <c r="F1205" t="str">
        <f>VLOOKUP($A1205,'UES Measure List Oct 2026'!$A$3:$AR$2210,F$1,FALSE)</f>
        <v>HVAC System</v>
      </c>
      <c r="G1205" t="str">
        <f>VLOOKUP($A1205,'UES Measure List Oct 2026'!$A$3:$AR$2210,G$1,FALSE)</f>
        <v>Advanced Centrally Ducted Heat Pumps</v>
      </c>
      <c r="H1205">
        <f>VLOOKUP($A1205,'UES Measure List Oct 2026'!$A$3:$AR$2210,H$1,FALSE)</f>
        <v>5262.5312157721792</v>
      </c>
      <c r="I1205">
        <f>VLOOKUP($A1205,'UES Measure List Oct 2026'!$A$3:$AR$2210,I$1,FALSE)</f>
        <v>5866.749459865403</v>
      </c>
      <c r="J1205">
        <f>VLOOKUP($A1205,'UES Measure List Oct 2026'!$A$3:$AR$2210,J$1,FALSE)</f>
        <v>16952.384615384617</v>
      </c>
      <c r="K1205">
        <f>VLOOKUP($A1205,'UES Measure List Oct 2026'!$A$3:$AR$2210,K$1,FALSE)</f>
        <v>18</v>
      </c>
      <c r="L1205" t="s">
        <v>47</v>
      </c>
      <c r="M1205">
        <f>INDEX('Results 2016$'!$B$3:$AT$352,MATCH(L1205,'Results 2016$'!$A$3:$A$352,0),MATCH(K1205,'Results 2016$'!$B$2:$AT$2,0))</f>
        <v>0.85846636966398993</v>
      </c>
    </row>
    <row r="1206" spans="1:13" x14ac:dyDescent="0.25">
      <c r="A1206" s="13" t="s">
        <v>4462</v>
      </c>
      <c r="B1206" t="str">
        <f>VLOOKUP($A1206,'UES Measure List Oct 2026'!$A$3:$AR$2210,B$1,FALSE)</f>
        <v>Heating Zone 3</v>
      </c>
      <c r="C1206" t="str">
        <f>VLOOKUP($A1206,'UES Measure List Oct 2026'!$A$3:$AR$2210,C$1,FALSE)</f>
        <v>All Cooling Zones</v>
      </c>
      <c r="D1206" t="str">
        <f>VLOOKUP($A1206,'UES Measure List Oct 2026'!$A$3:$AR$2210,D$1,FALSE)</f>
        <v>Residential</v>
      </c>
      <c r="E1206" t="str">
        <f>VLOOKUP($A1206,'UES Measure List Oct 2026'!$A$3:$AR$2210,E$1,FALSE)</f>
        <v>HVAC</v>
      </c>
      <c r="F1206" t="str">
        <f>VLOOKUP($A1206,'UES Measure List Oct 2026'!$A$3:$AR$2210,F$1,FALSE)</f>
        <v>HVAC System</v>
      </c>
      <c r="G1206" t="str">
        <f>VLOOKUP($A1206,'UES Measure List Oct 2026'!$A$3:$AR$2210,G$1,FALSE)</f>
        <v>Advanced Centrally Ducted Heat Pumps</v>
      </c>
      <c r="H1206">
        <f>VLOOKUP($A1206,'UES Measure List Oct 2026'!$A$3:$AR$2210,H$1,FALSE)</f>
        <v>5262.5312157721792</v>
      </c>
      <c r="I1206">
        <f>VLOOKUP($A1206,'UES Measure List Oct 2026'!$A$3:$AR$2210,I$1,FALSE)</f>
        <v>5866.749459865403</v>
      </c>
      <c r="J1206">
        <f>VLOOKUP($A1206,'UES Measure List Oct 2026'!$A$3:$AR$2210,J$1,FALSE)</f>
        <v>16952.384615384617</v>
      </c>
      <c r="K1206">
        <f>VLOOKUP($A1206,'UES Measure List Oct 2026'!$A$3:$AR$2210,K$1,FALSE)</f>
        <v>18</v>
      </c>
      <c r="L1206" t="s">
        <v>47</v>
      </c>
      <c r="M1206">
        <f>INDEX('Results 2016$'!$B$3:$AT$352,MATCH(L1206,'Results 2016$'!$A$3:$A$352,0),MATCH(K1206,'Results 2016$'!$B$2:$AT$2,0))</f>
        <v>0.85846636966398993</v>
      </c>
    </row>
    <row r="1207" spans="1:13" x14ac:dyDescent="0.25">
      <c r="A1207" s="13" t="s">
        <v>4463</v>
      </c>
      <c r="B1207" t="str">
        <f>VLOOKUP($A1207,'UES Measure List Oct 2026'!$A$3:$AR$2210,B$1,FALSE)</f>
        <v>Heating Zone 1</v>
      </c>
      <c r="C1207" t="str">
        <f>VLOOKUP($A1207,'UES Measure List Oct 2026'!$A$3:$AR$2210,C$1,FALSE)</f>
        <v>All Cooling Zones</v>
      </c>
      <c r="D1207" t="str">
        <f>VLOOKUP($A1207,'UES Measure List Oct 2026'!$A$3:$AR$2210,D$1,FALSE)</f>
        <v>Residential</v>
      </c>
      <c r="E1207" t="str">
        <f>VLOOKUP($A1207,'UES Measure List Oct 2026'!$A$3:$AR$2210,E$1,FALSE)</f>
        <v>HVAC</v>
      </c>
      <c r="F1207" t="str">
        <f>VLOOKUP($A1207,'UES Measure List Oct 2026'!$A$3:$AR$2210,F$1,FALSE)</f>
        <v>HVAC System</v>
      </c>
      <c r="G1207" t="str">
        <f>VLOOKUP($A1207,'UES Measure List Oct 2026'!$A$3:$AR$2210,G$1,FALSE)</f>
        <v>Advanced Centrally Ducted Heat Pumps</v>
      </c>
      <c r="H1207">
        <f>VLOOKUP($A1207,'UES Measure List Oct 2026'!$A$3:$AR$2210,H$1,FALSE)</f>
        <v>3051.4876943342188</v>
      </c>
      <c r="I1207">
        <f>VLOOKUP($A1207,'UES Measure List Oct 2026'!$A$3:$AR$2210,I$1,FALSE)</f>
        <v>3401.8446729335683</v>
      </c>
      <c r="J1207">
        <f>VLOOKUP($A1207,'UES Measure List Oct 2026'!$A$3:$AR$2210,J$1,FALSE)</f>
        <v>16952.384615384617</v>
      </c>
      <c r="K1207">
        <f>VLOOKUP($A1207,'UES Measure List Oct 2026'!$A$3:$AR$2210,K$1,FALSE)</f>
        <v>18</v>
      </c>
      <c r="L1207" t="s">
        <v>47</v>
      </c>
      <c r="M1207">
        <f>INDEX('Results 2016$'!$B$3:$AT$352,MATCH(L1207,'Results 2016$'!$A$3:$A$352,0),MATCH(K1207,'Results 2016$'!$B$2:$AT$2,0))</f>
        <v>0.85846636966398993</v>
      </c>
    </row>
    <row r="1208" spans="1:13" x14ac:dyDescent="0.25">
      <c r="A1208" s="13" t="s">
        <v>4467</v>
      </c>
      <c r="B1208" t="str">
        <f>VLOOKUP($A1208,'UES Measure List Oct 2026'!$A$3:$AR$2210,B$1,FALSE)</f>
        <v>Heating Zone 1</v>
      </c>
      <c r="C1208" t="str">
        <f>VLOOKUP($A1208,'UES Measure List Oct 2026'!$A$3:$AR$2210,C$1,FALSE)</f>
        <v>All Cooling Zones</v>
      </c>
      <c r="D1208" t="str">
        <f>VLOOKUP($A1208,'UES Measure List Oct 2026'!$A$3:$AR$2210,D$1,FALSE)</f>
        <v>Residential</v>
      </c>
      <c r="E1208" t="str">
        <f>VLOOKUP($A1208,'UES Measure List Oct 2026'!$A$3:$AR$2210,E$1,FALSE)</f>
        <v>HVAC</v>
      </c>
      <c r="F1208" t="str">
        <f>VLOOKUP($A1208,'UES Measure List Oct 2026'!$A$3:$AR$2210,F$1,FALSE)</f>
        <v>HVAC System</v>
      </c>
      <c r="G1208" t="str">
        <f>VLOOKUP($A1208,'UES Measure List Oct 2026'!$A$3:$AR$2210,G$1,FALSE)</f>
        <v>Advanced Centrally Ducted Heat Pumps</v>
      </c>
      <c r="H1208">
        <f>VLOOKUP($A1208,'UES Measure List Oct 2026'!$A$3:$AR$2210,H$1,FALSE)</f>
        <v>3051.4876943342188</v>
      </c>
      <c r="I1208">
        <f>VLOOKUP($A1208,'UES Measure List Oct 2026'!$A$3:$AR$2210,I$1,FALSE)</f>
        <v>3401.8446729335683</v>
      </c>
      <c r="J1208">
        <f>VLOOKUP($A1208,'UES Measure List Oct 2026'!$A$3:$AR$2210,J$1,FALSE)</f>
        <v>16952.384615384617</v>
      </c>
      <c r="K1208">
        <f>VLOOKUP($A1208,'UES Measure List Oct 2026'!$A$3:$AR$2210,K$1,FALSE)</f>
        <v>18</v>
      </c>
      <c r="L1208" t="s">
        <v>47</v>
      </c>
      <c r="M1208">
        <f>INDEX('Results 2016$'!$B$3:$AT$352,MATCH(L1208,'Results 2016$'!$A$3:$A$352,0),MATCH(K1208,'Results 2016$'!$B$2:$AT$2,0))</f>
        <v>0.85846636966398993</v>
      </c>
    </row>
    <row r="1209" spans="1:13" x14ac:dyDescent="0.25">
      <c r="A1209" s="13" t="s">
        <v>4469</v>
      </c>
      <c r="B1209" t="str">
        <f>VLOOKUP($A1209,'UES Measure List Oct 2026'!$A$3:$AR$2210,B$1,FALSE)</f>
        <v>Heating Zone 1</v>
      </c>
      <c r="C1209" t="str">
        <f>VLOOKUP($A1209,'UES Measure List Oct 2026'!$A$3:$AR$2210,C$1,FALSE)</f>
        <v>All Cooling Zones</v>
      </c>
      <c r="D1209" t="str">
        <f>VLOOKUP($A1209,'UES Measure List Oct 2026'!$A$3:$AR$2210,D$1,FALSE)</f>
        <v>Residential</v>
      </c>
      <c r="E1209" t="str">
        <f>VLOOKUP($A1209,'UES Measure List Oct 2026'!$A$3:$AR$2210,E$1,FALSE)</f>
        <v>HVAC</v>
      </c>
      <c r="F1209" t="str">
        <f>VLOOKUP($A1209,'UES Measure List Oct 2026'!$A$3:$AR$2210,F$1,FALSE)</f>
        <v>HVAC System</v>
      </c>
      <c r="G1209" t="str">
        <f>VLOOKUP($A1209,'UES Measure List Oct 2026'!$A$3:$AR$2210,G$1,FALSE)</f>
        <v>Advanced Centrally Ducted Heat Pumps</v>
      </c>
      <c r="H1209">
        <f>VLOOKUP($A1209,'UES Measure List Oct 2026'!$A$3:$AR$2210,H$1,FALSE)</f>
        <v>3051.4876943342188</v>
      </c>
      <c r="I1209">
        <f>VLOOKUP($A1209,'UES Measure List Oct 2026'!$A$3:$AR$2210,I$1,FALSE)</f>
        <v>3401.8446729335683</v>
      </c>
      <c r="J1209">
        <f>VLOOKUP($A1209,'UES Measure List Oct 2026'!$A$3:$AR$2210,J$1,FALSE)</f>
        <v>16952.384615384617</v>
      </c>
      <c r="K1209">
        <f>VLOOKUP($A1209,'UES Measure List Oct 2026'!$A$3:$AR$2210,K$1,FALSE)</f>
        <v>18</v>
      </c>
      <c r="L1209" t="s">
        <v>47</v>
      </c>
      <c r="M1209">
        <f>INDEX('Results 2016$'!$B$3:$AT$352,MATCH(L1209,'Results 2016$'!$A$3:$A$352,0),MATCH(K1209,'Results 2016$'!$B$2:$AT$2,0))</f>
        <v>0.85846636966398993</v>
      </c>
    </row>
    <row r="1210" spans="1:13" x14ac:dyDescent="0.25">
      <c r="A1210" s="13" t="s">
        <v>4471</v>
      </c>
      <c r="B1210" t="str">
        <f>VLOOKUP($A1210,'UES Measure List Oct 2026'!$A$3:$AR$2210,B$1,FALSE)</f>
        <v>Heating Zone 2</v>
      </c>
      <c r="C1210" t="str">
        <f>VLOOKUP($A1210,'UES Measure List Oct 2026'!$A$3:$AR$2210,C$1,FALSE)</f>
        <v>All Cooling Zones</v>
      </c>
      <c r="D1210" t="str">
        <f>VLOOKUP($A1210,'UES Measure List Oct 2026'!$A$3:$AR$2210,D$1,FALSE)</f>
        <v>Residential</v>
      </c>
      <c r="E1210" t="str">
        <f>VLOOKUP($A1210,'UES Measure List Oct 2026'!$A$3:$AR$2210,E$1,FALSE)</f>
        <v>HVAC</v>
      </c>
      <c r="F1210" t="str">
        <f>VLOOKUP($A1210,'UES Measure List Oct 2026'!$A$3:$AR$2210,F$1,FALSE)</f>
        <v>HVAC System</v>
      </c>
      <c r="G1210" t="str">
        <f>VLOOKUP($A1210,'UES Measure List Oct 2026'!$A$3:$AR$2210,G$1,FALSE)</f>
        <v>Advanced Centrally Ducted Heat Pumps</v>
      </c>
      <c r="H1210">
        <f>VLOOKUP($A1210,'UES Measure List Oct 2026'!$A$3:$AR$2210,H$1,FALSE)</f>
        <v>2687.9327864739962</v>
      </c>
      <c r="I1210">
        <f>VLOOKUP($A1210,'UES Measure List Oct 2026'!$A$3:$AR$2210,I$1,FALSE)</f>
        <v>2996.5481584106774</v>
      </c>
      <c r="J1210">
        <f>VLOOKUP($A1210,'UES Measure List Oct 2026'!$A$3:$AR$2210,J$1,FALSE)</f>
        <v>16952.384615384617</v>
      </c>
      <c r="K1210">
        <f>VLOOKUP($A1210,'UES Measure List Oct 2026'!$A$3:$AR$2210,K$1,FALSE)</f>
        <v>18</v>
      </c>
      <c r="L1210" t="s">
        <v>47</v>
      </c>
      <c r="M1210">
        <f>INDEX('Results 2016$'!$B$3:$AT$352,MATCH(L1210,'Results 2016$'!$A$3:$A$352,0),MATCH(K1210,'Results 2016$'!$B$2:$AT$2,0))</f>
        <v>0.85846636966398993</v>
      </c>
    </row>
    <row r="1211" spans="1:13" x14ac:dyDescent="0.25">
      <c r="A1211" s="13" t="s">
        <v>4472</v>
      </c>
      <c r="B1211" t="str">
        <f>VLOOKUP($A1211,'UES Measure List Oct 2026'!$A$3:$AR$2210,B$1,FALSE)</f>
        <v>Heating Zone 2</v>
      </c>
      <c r="C1211" t="str">
        <f>VLOOKUP($A1211,'UES Measure List Oct 2026'!$A$3:$AR$2210,C$1,FALSE)</f>
        <v>All Cooling Zones</v>
      </c>
      <c r="D1211" t="str">
        <f>VLOOKUP($A1211,'UES Measure List Oct 2026'!$A$3:$AR$2210,D$1,FALSE)</f>
        <v>Residential</v>
      </c>
      <c r="E1211" t="str">
        <f>VLOOKUP($A1211,'UES Measure List Oct 2026'!$A$3:$AR$2210,E$1,FALSE)</f>
        <v>HVAC</v>
      </c>
      <c r="F1211" t="str">
        <f>VLOOKUP($A1211,'UES Measure List Oct 2026'!$A$3:$AR$2210,F$1,FALSE)</f>
        <v>HVAC System</v>
      </c>
      <c r="G1211" t="str">
        <f>VLOOKUP($A1211,'UES Measure List Oct 2026'!$A$3:$AR$2210,G$1,FALSE)</f>
        <v>Advanced Centrally Ducted Heat Pumps</v>
      </c>
      <c r="H1211">
        <f>VLOOKUP($A1211,'UES Measure List Oct 2026'!$A$3:$AR$2210,H$1,FALSE)</f>
        <v>2687.9327864739962</v>
      </c>
      <c r="I1211">
        <f>VLOOKUP($A1211,'UES Measure List Oct 2026'!$A$3:$AR$2210,I$1,FALSE)</f>
        <v>2996.5481584106774</v>
      </c>
      <c r="J1211">
        <f>VLOOKUP($A1211,'UES Measure List Oct 2026'!$A$3:$AR$2210,J$1,FALSE)</f>
        <v>16952.384615384617</v>
      </c>
      <c r="K1211">
        <f>VLOOKUP($A1211,'UES Measure List Oct 2026'!$A$3:$AR$2210,K$1,FALSE)</f>
        <v>18</v>
      </c>
      <c r="L1211" t="s">
        <v>47</v>
      </c>
      <c r="M1211">
        <f>INDEX('Results 2016$'!$B$3:$AT$352,MATCH(L1211,'Results 2016$'!$A$3:$A$352,0),MATCH(K1211,'Results 2016$'!$B$2:$AT$2,0))</f>
        <v>0.85846636966398993</v>
      </c>
    </row>
    <row r="1212" spans="1:13" x14ac:dyDescent="0.25">
      <c r="A1212" s="13" t="s">
        <v>4473</v>
      </c>
      <c r="B1212" t="str">
        <f>VLOOKUP($A1212,'UES Measure List Oct 2026'!$A$3:$AR$2210,B$1,FALSE)</f>
        <v>Heating Zone 2</v>
      </c>
      <c r="C1212" t="str">
        <f>VLOOKUP($A1212,'UES Measure List Oct 2026'!$A$3:$AR$2210,C$1,FALSE)</f>
        <v>All Cooling Zones</v>
      </c>
      <c r="D1212" t="str">
        <f>VLOOKUP($A1212,'UES Measure List Oct 2026'!$A$3:$AR$2210,D$1,FALSE)</f>
        <v>Residential</v>
      </c>
      <c r="E1212" t="str">
        <f>VLOOKUP($A1212,'UES Measure List Oct 2026'!$A$3:$AR$2210,E$1,FALSE)</f>
        <v>HVAC</v>
      </c>
      <c r="F1212" t="str">
        <f>VLOOKUP($A1212,'UES Measure List Oct 2026'!$A$3:$AR$2210,F$1,FALSE)</f>
        <v>HVAC System</v>
      </c>
      <c r="G1212" t="str">
        <f>VLOOKUP($A1212,'UES Measure List Oct 2026'!$A$3:$AR$2210,G$1,FALSE)</f>
        <v>Advanced Centrally Ducted Heat Pumps</v>
      </c>
      <c r="H1212">
        <f>VLOOKUP($A1212,'UES Measure List Oct 2026'!$A$3:$AR$2210,H$1,FALSE)</f>
        <v>2687.9327864739962</v>
      </c>
      <c r="I1212">
        <f>VLOOKUP($A1212,'UES Measure List Oct 2026'!$A$3:$AR$2210,I$1,FALSE)</f>
        <v>2996.5481584106774</v>
      </c>
      <c r="J1212">
        <f>VLOOKUP($A1212,'UES Measure List Oct 2026'!$A$3:$AR$2210,J$1,FALSE)</f>
        <v>16952.384615384617</v>
      </c>
      <c r="K1212">
        <f>VLOOKUP($A1212,'UES Measure List Oct 2026'!$A$3:$AR$2210,K$1,FALSE)</f>
        <v>18</v>
      </c>
      <c r="L1212" t="s">
        <v>47</v>
      </c>
      <c r="M1212">
        <f>INDEX('Results 2016$'!$B$3:$AT$352,MATCH(L1212,'Results 2016$'!$A$3:$A$352,0),MATCH(K1212,'Results 2016$'!$B$2:$AT$2,0))</f>
        <v>0.85846636966398993</v>
      </c>
    </row>
    <row r="1213" spans="1:13" x14ac:dyDescent="0.25">
      <c r="A1213" s="13" t="s">
        <v>4474</v>
      </c>
      <c r="B1213" t="str">
        <f>VLOOKUP($A1213,'UES Measure List Oct 2026'!$A$3:$AR$2210,B$1,FALSE)</f>
        <v>Heating Zone 3</v>
      </c>
      <c r="C1213" t="str">
        <f>VLOOKUP($A1213,'UES Measure List Oct 2026'!$A$3:$AR$2210,C$1,FALSE)</f>
        <v>All Cooling Zones</v>
      </c>
      <c r="D1213" t="str">
        <f>VLOOKUP($A1213,'UES Measure List Oct 2026'!$A$3:$AR$2210,D$1,FALSE)</f>
        <v>Residential</v>
      </c>
      <c r="E1213" t="str">
        <f>VLOOKUP($A1213,'UES Measure List Oct 2026'!$A$3:$AR$2210,E$1,FALSE)</f>
        <v>HVAC</v>
      </c>
      <c r="F1213" t="str">
        <f>VLOOKUP($A1213,'UES Measure List Oct 2026'!$A$3:$AR$2210,F$1,FALSE)</f>
        <v>HVAC System</v>
      </c>
      <c r="G1213" t="str">
        <f>VLOOKUP($A1213,'UES Measure List Oct 2026'!$A$3:$AR$2210,G$1,FALSE)</f>
        <v>Advanced Centrally Ducted Heat Pumps</v>
      </c>
      <c r="H1213">
        <f>VLOOKUP($A1213,'UES Measure List Oct 2026'!$A$3:$AR$2210,H$1,FALSE)</f>
        <v>2687.9327864739962</v>
      </c>
      <c r="I1213">
        <f>VLOOKUP($A1213,'UES Measure List Oct 2026'!$A$3:$AR$2210,I$1,FALSE)</f>
        <v>2996.5481584106774</v>
      </c>
      <c r="J1213">
        <f>VLOOKUP($A1213,'UES Measure List Oct 2026'!$A$3:$AR$2210,J$1,FALSE)</f>
        <v>16952.384615384617</v>
      </c>
      <c r="K1213">
        <f>VLOOKUP($A1213,'UES Measure List Oct 2026'!$A$3:$AR$2210,K$1,FALSE)</f>
        <v>18</v>
      </c>
      <c r="L1213" t="s">
        <v>47</v>
      </c>
      <c r="M1213">
        <f>INDEX('Results 2016$'!$B$3:$AT$352,MATCH(L1213,'Results 2016$'!$A$3:$A$352,0),MATCH(K1213,'Results 2016$'!$B$2:$AT$2,0))</f>
        <v>0.85846636966398993</v>
      </c>
    </row>
    <row r="1214" spans="1:13" x14ac:dyDescent="0.25">
      <c r="A1214" s="13" t="s">
        <v>4475</v>
      </c>
      <c r="B1214" t="str">
        <f>VLOOKUP($A1214,'UES Measure List Oct 2026'!$A$3:$AR$2210,B$1,FALSE)</f>
        <v>Heating Zone 3</v>
      </c>
      <c r="C1214" t="str">
        <f>VLOOKUP($A1214,'UES Measure List Oct 2026'!$A$3:$AR$2210,C$1,FALSE)</f>
        <v>All Cooling Zones</v>
      </c>
      <c r="D1214" t="str">
        <f>VLOOKUP($A1214,'UES Measure List Oct 2026'!$A$3:$AR$2210,D$1,FALSE)</f>
        <v>Residential</v>
      </c>
      <c r="E1214" t="str">
        <f>VLOOKUP($A1214,'UES Measure List Oct 2026'!$A$3:$AR$2210,E$1,FALSE)</f>
        <v>HVAC</v>
      </c>
      <c r="F1214" t="str">
        <f>VLOOKUP($A1214,'UES Measure List Oct 2026'!$A$3:$AR$2210,F$1,FALSE)</f>
        <v>HVAC System</v>
      </c>
      <c r="G1214" t="str">
        <f>VLOOKUP($A1214,'UES Measure List Oct 2026'!$A$3:$AR$2210,G$1,FALSE)</f>
        <v>Advanced Centrally Ducted Heat Pumps</v>
      </c>
      <c r="H1214">
        <f>VLOOKUP($A1214,'UES Measure List Oct 2026'!$A$3:$AR$2210,H$1,FALSE)</f>
        <v>2687.9327864739962</v>
      </c>
      <c r="I1214">
        <f>VLOOKUP($A1214,'UES Measure List Oct 2026'!$A$3:$AR$2210,I$1,FALSE)</f>
        <v>2996.5481584106774</v>
      </c>
      <c r="J1214">
        <f>VLOOKUP($A1214,'UES Measure List Oct 2026'!$A$3:$AR$2210,J$1,FALSE)</f>
        <v>16952.384615384617</v>
      </c>
      <c r="K1214">
        <f>VLOOKUP($A1214,'UES Measure List Oct 2026'!$A$3:$AR$2210,K$1,FALSE)</f>
        <v>18</v>
      </c>
      <c r="L1214" t="s">
        <v>47</v>
      </c>
      <c r="M1214">
        <f>INDEX('Results 2016$'!$B$3:$AT$352,MATCH(L1214,'Results 2016$'!$A$3:$A$352,0),MATCH(K1214,'Results 2016$'!$B$2:$AT$2,0))</f>
        <v>0.85846636966398993</v>
      </c>
    </row>
    <row r="1215" spans="1:13" x14ac:dyDescent="0.25">
      <c r="A1215" s="13" t="s">
        <v>4476</v>
      </c>
      <c r="B1215" t="str">
        <f>VLOOKUP($A1215,'UES Measure List Oct 2026'!$A$3:$AR$2210,B$1,FALSE)</f>
        <v>Heating Zone 3</v>
      </c>
      <c r="C1215" t="str">
        <f>VLOOKUP($A1215,'UES Measure List Oct 2026'!$A$3:$AR$2210,C$1,FALSE)</f>
        <v>All Cooling Zones</v>
      </c>
      <c r="D1215" t="str">
        <f>VLOOKUP($A1215,'UES Measure List Oct 2026'!$A$3:$AR$2210,D$1,FALSE)</f>
        <v>Residential</v>
      </c>
      <c r="E1215" t="str">
        <f>VLOOKUP($A1215,'UES Measure List Oct 2026'!$A$3:$AR$2210,E$1,FALSE)</f>
        <v>HVAC</v>
      </c>
      <c r="F1215" t="str">
        <f>VLOOKUP($A1215,'UES Measure List Oct 2026'!$A$3:$AR$2210,F$1,FALSE)</f>
        <v>HVAC System</v>
      </c>
      <c r="G1215" t="str">
        <f>VLOOKUP($A1215,'UES Measure List Oct 2026'!$A$3:$AR$2210,G$1,FALSE)</f>
        <v>Advanced Centrally Ducted Heat Pumps</v>
      </c>
      <c r="H1215">
        <f>VLOOKUP($A1215,'UES Measure List Oct 2026'!$A$3:$AR$2210,H$1,FALSE)</f>
        <v>2687.9327864739962</v>
      </c>
      <c r="I1215">
        <f>VLOOKUP($A1215,'UES Measure List Oct 2026'!$A$3:$AR$2210,I$1,FALSE)</f>
        <v>2996.5481584106774</v>
      </c>
      <c r="J1215">
        <f>VLOOKUP($A1215,'UES Measure List Oct 2026'!$A$3:$AR$2210,J$1,FALSE)</f>
        <v>16952.384615384617</v>
      </c>
      <c r="K1215">
        <f>VLOOKUP($A1215,'UES Measure List Oct 2026'!$A$3:$AR$2210,K$1,FALSE)</f>
        <v>18</v>
      </c>
      <c r="L1215" t="s">
        <v>47</v>
      </c>
      <c r="M1215">
        <f>INDEX('Results 2016$'!$B$3:$AT$352,MATCH(L1215,'Results 2016$'!$A$3:$A$352,0),MATCH(K1215,'Results 2016$'!$B$2:$AT$2,0))</f>
        <v>0.85846636966398993</v>
      </c>
    </row>
    <row r="1216" spans="1:13" x14ac:dyDescent="0.25">
      <c r="A1216" s="13" t="s">
        <v>4477</v>
      </c>
      <c r="B1216" t="str">
        <f>VLOOKUP($A1216,'UES Measure List Oct 2026'!$A$3:$AR$2210,B$1,FALSE)</f>
        <v>Heating Zone 1</v>
      </c>
      <c r="C1216" t="str">
        <f>VLOOKUP($A1216,'UES Measure List Oct 2026'!$A$3:$AR$2210,C$1,FALSE)</f>
        <v>All Cooling Zones</v>
      </c>
      <c r="D1216" t="str">
        <f>VLOOKUP($A1216,'UES Measure List Oct 2026'!$A$3:$AR$2210,D$1,FALSE)</f>
        <v>Residential</v>
      </c>
      <c r="E1216" t="str">
        <f>VLOOKUP($A1216,'UES Measure List Oct 2026'!$A$3:$AR$2210,E$1,FALSE)</f>
        <v>HVAC</v>
      </c>
      <c r="F1216" t="str">
        <f>VLOOKUP($A1216,'UES Measure List Oct 2026'!$A$3:$AR$2210,F$1,FALSE)</f>
        <v>HVAC System</v>
      </c>
      <c r="G1216" t="str">
        <f>VLOOKUP($A1216,'UES Measure List Oct 2026'!$A$3:$AR$2210,G$1,FALSE)</f>
        <v>Advanced Centrally Ducted Heat Pumps</v>
      </c>
      <c r="H1216">
        <f>VLOOKUP($A1216,'UES Measure List Oct 2026'!$A$3:$AR$2210,H$1,FALSE)</f>
        <v>2504.8276943342189</v>
      </c>
      <c r="I1216">
        <f>VLOOKUP($A1216,'UES Measure List Oct 2026'!$A$3:$AR$2210,I$1,FALSE)</f>
        <v>2792.4198299762361</v>
      </c>
      <c r="J1216">
        <f>VLOOKUP($A1216,'UES Measure List Oct 2026'!$A$3:$AR$2210,J$1,FALSE)</f>
        <v>16952.384615384617</v>
      </c>
      <c r="K1216">
        <f>VLOOKUP($A1216,'UES Measure List Oct 2026'!$A$3:$AR$2210,K$1,FALSE)</f>
        <v>18</v>
      </c>
      <c r="L1216" t="s">
        <v>47</v>
      </c>
      <c r="M1216">
        <f>INDEX('Results 2016$'!$B$3:$AT$352,MATCH(L1216,'Results 2016$'!$A$3:$A$352,0),MATCH(K1216,'Results 2016$'!$B$2:$AT$2,0))</f>
        <v>0.85846636966398993</v>
      </c>
    </row>
    <row r="1217" spans="1:13" x14ac:dyDescent="0.25">
      <c r="A1217" s="13" t="s">
        <v>4481</v>
      </c>
      <c r="B1217" t="str">
        <f>VLOOKUP($A1217,'UES Measure List Oct 2026'!$A$3:$AR$2210,B$1,FALSE)</f>
        <v>Heating Zone 1</v>
      </c>
      <c r="C1217" t="str">
        <f>VLOOKUP($A1217,'UES Measure List Oct 2026'!$A$3:$AR$2210,C$1,FALSE)</f>
        <v>All Cooling Zones</v>
      </c>
      <c r="D1217" t="str">
        <f>VLOOKUP($A1217,'UES Measure List Oct 2026'!$A$3:$AR$2210,D$1,FALSE)</f>
        <v>Residential</v>
      </c>
      <c r="E1217" t="str">
        <f>VLOOKUP($A1217,'UES Measure List Oct 2026'!$A$3:$AR$2210,E$1,FALSE)</f>
        <v>HVAC</v>
      </c>
      <c r="F1217" t="str">
        <f>VLOOKUP($A1217,'UES Measure List Oct 2026'!$A$3:$AR$2210,F$1,FALSE)</f>
        <v>HVAC System</v>
      </c>
      <c r="G1217" t="str">
        <f>VLOOKUP($A1217,'UES Measure List Oct 2026'!$A$3:$AR$2210,G$1,FALSE)</f>
        <v>Advanced Centrally Ducted Heat Pumps</v>
      </c>
      <c r="H1217">
        <f>VLOOKUP($A1217,'UES Measure List Oct 2026'!$A$3:$AR$2210,H$1,FALSE)</f>
        <v>2504.8276943342189</v>
      </c>
      <c r="I1217">
        <f>VLOOKUP($A1217,'UES Measure List Oct 2026'!$A$3:$AR$2210,I$1,FALSE)</f>
        <v>2792.4198299762361</v>
      </c>
      <c r="J1217">
        <f>VLOOKUP($A1217,'UES Measure List Oct 2026'!$A$3:$AR$2210,J$1,FALSE)</f>
        <v>16952.384615384617</v>
      </c>
      <c r="K1217">
        <f>VLOOKUP($A1217,'UES Measure List Oct 2026'!$A$3:$AR$2210,K$1,FALSE)</f>
        <v>18</v>
      </c>
      <c r="L1217" t="s">
        <v>47</v>
      </c>
      <c r="M1217">
        <f>INDEX('Results 2016$'!$B$3:$AT$352,MATCH(L1217,'Results 2016$'!$A$3:$A$352,0),MATCH(K1217,'Results 2016$'!$B$2:$AT$2,0))</f>
        <v>0.85846636966398993</v>
      </c>
    </row>
    <row r="1218" spans="1:13" x14ac:dyDescent="0.25">
      <c r="A1218" s="13" t="s">
        <v>4483</v>
      </c>
      <c r="B1218" t="str">
        <f>VLOOKUP($A1218,'UES Measure List Oct 2026'!$A$3:$AR$2210,B$1,FALSE)</f>
        <v>Heating Zone 1</v>
      </c>
      <c r="C1218" t="str">
        <f>VLOOKUP($A1218,'UES Measure List Oct 2026'!$A$3:$AR$2210,C$1,FALSE)</f>
        <v>All Cooling Zones</v>
      </c>
      <c r="D1218" t="str">
        <f>VLOOKUP($A1218,'UES Measure List Oct 2026'!$A$3:$AR$2210,D$1,FALSE)</f>
        <v>Residential</v>
      </c>
      <c r="E1218" t="str">
        <f>VLOOKUP($A1218,'UES Measure List Oct 2026'!$A$3:$AR$2210,E$1,FALSE)</f>
        <v>HVAC</v>
      </c>
      <c r="F1218" t="str">
        <f>VLOOKUP($A1218,'UES Measure List Oct 2026'!$A$3:$AR$2210,F$1,FALSE)</f>
        <v>HVAC System</v>
      </c>
      <c r="G1218" t="str">
        <f>VLOOKUP($A1218,'UES Measure List Oct 2026'!$A$3:$AR$2210,G$1,FALSE)</f>
        <v>Advanced Centrally Ducted Heat Pumps</v>
      </c>
      <c r="H1218">
        <f>VLOOKUP($A1218,'UES Measure List Oct 2026'!$A$3:$AR$2210,H$1,FALSE)</f>
        <v>2504.8276943342189</v>
      </c>
      <c r="I1218">
        <f>VLOOKUP($A1218,'UES Measure List Oct 2026'!$A$3:$AR$2210,I$1,FALSE)</f>
        <v>2792.4198299762361</v>
      </c>
      <c r="J1218">
        <f>VLOOKUP($A1218,'UES Measure List Oct 2026'!$A$3:$AR$2210,J$1,FALSE)</f>
        <v>16952.384615384617</v>
      </c>
      <c r="K1218">
        <f>VLOOKUP($A1218,'UES Measure List Oct 2026'!$A$3:$AR$2210,K$1,FALSE)</f>
        <v>18</v>
      </c>
      <c r="L1218" t="s">
        <v>47</v>
      </c>
      <c r="M1218">
        <f>INDEX('Results 2016$'!$B$3:$AT$352,MATCH(L1218,'Results 2016$'!$A$3:$A$352,0),MATCH(K1218,'Results 2016$'!$B$2:$AT$2,0))</f>
        <v>0.85846636966398993</v>
      </c>
    </row>
    <row r="1219" spans="1:13" x14ac:dyDescent="0.25">
      <c r="A1219" s="13" t="s">
        <v>4485</v>
      </c>
      <c r="B1219" t="str">
        <f>VLOOKUP($A1219,'UES Measure List Oct 2026'!$A$3:$AR$2210,B$1,FALSE)</f>
        <v>Heating Zone 2</v>
      </c>
      <c r="C1219" t="str">
        <f>VLOOKUP($A1219,'UES Measure List Oct 2026'!$A$3:$AR$2210,C$1,FALSE)</f>
        <v>All Cooling Zones</v>
      </c>
      <c r="D1219" t="str">
        <f>VLOOKUP($A1219,'UES Measure List Oct 2026'!$A$3:$AR$2210,D$1,FALSE)</f>
        <v>Residential</v>
      </c>
      <c r="E1219" t="str">
        <f>VLOOKUP($A1219,'UES Measure List Oct 2026'!$A$3:$AR$2210,E$1,FALSE)</f>
        <v>HVAC</v>
      </c>
      <c r="F1219" t="str">
        <f>VLOOKUP($A1219,'UES Measure List Oct 2026'!$A$3:$AR$2210,F$1,FALSE)</f>
        <v>HVAC System</v>
      </c>
      <c r="G1219" t="str">
        <f>VLOOKUP($A1219,'UES Measure List Oct 2026'!$A$3:$AR$2210,G$1,FALSE)</f>
        <v>Advanced Centrally Ducted Heat Pumps</v>
      </c>
      <c r="H1219">
        <f>VLOOKUP($A1219,'UES Measure List Oct 2026'!$A$3:$AR$2210,H$1,FALSE)</f>
        <v>2134.172786473996</v>
      </c>
      <c r="I1219">
        <f>VLOOKUP($A1219,'UES Measure List Oct 2026'!$A$3:$AR$2210,I$1,FALSE)</f>
        <v>2379.2081279785025</v>
      </c>
      <c r="J1219">
        <f>VLOOKUP($A1219,'UES Measure List Oct 2026'!$A$3:$AR$2210,J$1,FALSE)</f>
        <v>16952.384615384617</v>
      </c>
      <c r="K1219">
        <f>VLOOKUP($A1219,'UES Measure List Oct 2026'!$A$3:$AR$2210,K$1,FALSE)</f>
        <v>18</v>
      </c>
      <c r="L1219" t="s">
        <v>47</v>
      </c>
      <c r="M1219">
        <f>INDEX('Results 2016$'!$B$3:$AT$352,MATCH(L1219,'Results 2016$'!$A$3:$A$352,0),MATCH(K1219,'Results 2016$'!$B$2:$AT$2,0))</f>
        <v>0.85846636966398993</v>
      </c>
    </row>
    <row r="1220" spans="1:13" x14ac:dyDescent="0.25">
      <c r="A1220" s="13" t="s">
        <v>4486</v>
      </c>
      <c r="B1220" t="str">
        <f>VLOOKUP($A1220,'UES Measure List Oct 2026'!$A$3:$AR$2210,B$1,FALSE)</f>
        <v>Heating Zone 2</v>
      </c>
      <c r="C1220" t="str">
        <f>VLOOKUP($A1220,'UES Measure List Oct 2026'!$A$3:$AR$2210,C$1,FALSE)</f>
        <v>All Cooling Zones</v>
      </c>
      <c r="D1220" t="str">
        <f>VLOOKUP($A1220,'UES Measure List Oct 2026'!$A$3:$AR$2210,D$1,FALSE)</f>
        <v>Residential</v>
      </c>
      <c r="E1220" t="str">
        <f>VLOOKUP($A1220,'UES Measure List Oct 2026'!$A$3:$AR$2210,E$1,FALSE)</f>
        <v>HVAC</v>
      </c>
      <c r="F1220" t="str">
        <f>VLOOKUP($A1220,'UES Measure List Oct 2026'!$A$3:$AR$2210,F$1,FALSE)</f>
        <v>HVAC System</v>
      </c>
      <c r="G1220" t="str">
        <f>VLOOKUP($A1220,'UES Measure List Oct 2026'!$A$3:$AR$2210,G$1,FALSE)</f>
        <v>Advanced Centrally Ducted Heat Pumps</v>
      </c>
      <c r="H1220">
        <f>VLOOKUP($A1220,'UES Measure List Oct 2026'!$A$3:$AR$2210,H$1,FALSE)</f>
        <v>2134.172786473996</v>
      </c>
      <c r="I1220">
        <f>VLOOKUP($A1220,'UES Measure List Oct 2026'!$A$3:$AR$2210,I$1,FALSE)</f>
        <v>2379.2081279785025</v>
      </c>
      <c r="J1220">
        <f>VLOOKUP($A1220,'UES Measure List Oct 2026'!$A$3:$AR$2210,J$1,FALSE)</f>
        <v>16952.384615384617</v>
      </c>
      <c r="K1220">
        <f>VLOOKUP($A1220,'UES Measure List Oct 2026'!$A$3:$AR$2210,K$1,FALSE)</f>
        <v>18</v>
      </c>
      <c r="L1220" t="s">
        <v>47</v>
      </c>
      <c r="M1220">
        <f>INDEX('Results 2016$'!$B$3:$AT$352,MATCH(L1220,'Results 2016$'!$A$3:$A$352,0),MATCH(K1220,'Results 2016$'!$B$2:$AT$2,0))</f>
        <v>0.85846636966398993</v>
      </c>
    </row>
    <row r="1221" spans="1:13" x14ac:dyDescent="0.25">
      <c r="A1221" s="13" t="s">
        <v>4487</v>
      </c>
      <c r="B1221" t="str">
        <f>VLOOKUP($A1221,'UES Measure List Oct 2026'!$A$3:$AR$2210,B$1,FALSE)</f>
        <v>Heating Zone 2</v>
      </c>
      <c r="C1221" t="str">
        <f>VLOOKUP($A1221,'UES Measure List Oct 2026'!$A$3:$AR$2210,C$1,FALSE)</f>
        <v>All Cooling Zones</v>
      </c>
      <c r="D1221" t="str">
        <f>VLOOKUP($A1221,'UES Measure List Oct 2026'!$A$3:$AR$2210,D$1,FALSE)</f>
        <v>Residential</v>
      </c>
      <c r="E1221" t="str">
        <f>VLOOKUP($A1221,'UES Measure List Oct 2026'!$A$3:$AR$2210,E$1,FALSE)</f>
        <v>HVAC</v>
      </c>
      <c r="F1221" t="str">
        <f>VLOOKUP($A1221,'UES Measure List Oct 2026'!$A$3:$AR$2210,F$1,FALSE)</f>
        <v>HVAC System</v>
      </c>
      <c r="G1221" t="str">
        <f>VLOOKUP($A1221,'UES Measure List Oct 2026'!$A$3:$AR$2210,G$1,FALSE)</f>
        <v>Advanced Centrally Ducted Heat Pumps</v>
      </c>
      <c r="H1221">
        <f>VLOOKUP($A1221,'UES Measure List Oct 2026'!$A$3:$AR$2210,H$1,FALSE)</f>
        <v>2134.172786473996</v>
      </c>
      <c r="I1221">
        <f>VLOOKUP($A1221,'UES Measure List Oct 2026'!$A$3:$AR$2210,I$1,FALSE)</f>
        <v>2379.2081279785025</v>
      </c>
      <c r="J1221">
        <f>VLOOKUP($A1221,'UES Measure List Oct 2026'!$A$3:$AR$2210,J$1,FALSE)</f>
        <v>16952.384615384617</v>
      </c>
      <c r="K1221">
        <f>VLOOKUP($A1221,'UES Measure List Oct 2026'!$A$3:$AR$2210,K$1,FALSE)</f>
        <v>18</v>
      </c>
      <c r="L1221" t="s">
        <v>47</v>
      </c>
      <c r="M1221">
        <f>INDEX('Results 2016$'!$B$3:$AT$352,MATCH(L1221,'Results 2016$'!$A$3:$A$352,0),MATCH(K1221,'Results 2016$'!$B$2:$AT$2,0))</f>
        <v>0.85846636966398993</v>
      </c>
    </row>
    <row r="1222" spans="1:13" x14ac:dyDescent="0.25">
      <c r="A1222" s="13" t="s">
        <v>4488</v>
      </c>
      <c r="B1222" t="str">
        <f>VLOOKUP($A1222,'UES Measure List Oct 2026'!$A$3:$AR$2210,B$1,FALSE)</f>
        <v>Heating Zone 3</v>
      </c>
      <c r="C1222" t="str">
        <f>VLOOKUP($A1222,'UES Measure List Oct 2026'!$A$3:$AR$2210,C$1,FALSE)</f>
        <v>All Cooling Zones</v>
      </c>
      <c r="D1222" t="str">
        <f>VLOOKUP($A1222,'UES Measure List Oct 2026'!$A$3:$AR$2210,D$1,FALSE)</f>
        <v>Residential</v>
      </c>
      <c r="E1222" t="str">
        <f>VLOOKUP($A1222,'UES Measure List Oct 2026'!$A$3:$AR$2210,E$1,FALSE)</f>
        <v>HVAC</v>
      </c>
      <c r="F1222" t="str">
        <f>VLOOKUP($A1222,'UES Measure List Oct 2026'!$A$3:$AR$2210,F$1,FALSE)</f>
        <v>HVAC System</v>
      </c>
      <c r="G1222" t="str">
        <f>VLOOKUP($A1222,'UES Measure List Oct 2026'!$A$3:$AR$2210,G$1,FALSE)</f>
        <v>Advanced Centrally Ducted Heat Pumps</v>
      </c>
      <c r="H1222">
        <f>VLOOKUP($A1222,'UES Measure List Oct 2026'!$A$3:$AR$2210,H$1,FALSE)</f>
        <v>2134.172786473996</v>
      </c>
      <c r="I1222">
        <f>VLOOKUP($A1222,'UES Measure List Oct 2026'!$A$3:$AR$2210,I$1,FALSE)</f>
        <v>2379.2081279785025</v>
      </c>
      <c r="J1222">
        <f>VLOOKUP($A1222,'UES Measure List Oct 2026'!$A$3:$AR$2210,J$1,FALSE)</f>
        <v>16952.384615384617</v>
      </c>
      <c r="K1222">
        <f>VLOOKUP($A1222,'UES Measure List Oct 2026'!$A$3:$AR$2210,K$1,FALSE)</f>
        <v>18</v>
      </c>
      <c r="L1222" t="s">
        <v>47</v>
      </c>
      <c r="M1222">
        <f>INDEX('Results 2016$'!$B$3:$AT$352,MATCH(L1222,'Results 2016$'!$A$3:$A$352,0),MATCH(K1222,'Results 2016$'!$B$2:$AT$2,0))</f>
        <v>0.85846636966398993</v>
      </c>
    </row>
    <row r="1223" spans="1:13" x14ac:dyDescent="0.25">
      <c r="A1223" s="13" t="s">
        <v>4489</v>
      </c>
      <c r="B1223" t="str">
        <f>VLOOKUP($A1223,'UES Measure List Oct 2026'!$A$3:$AR$2210,B$1,FALSE)</f>
        <v>Heating Zone 3</v>
      </c>
      <c r="C1223" t="str">
        <f>VLOOKUP($A1223,'UES Measure List Oct 2026'!$A$3:$AR$2210,C$1,FALSE)</f>
        <v>All Cooling Zones</v>
      </c>
      <c r="D1223" t="str">
        <f>VLOOKUP($A1223,'UES Measure List Oct 2026'!$A$3:$AR$2210,D$1,FALSE)</f>
        <v>Residential</v>
      </c>
      <c r="E1223" t="str">
        <f>VLOOKUP($A1223,'UES Measure List Oct 2026'!$A$3:$AR$2210,E$1,FALSE)</f>
        <v>HVAC</v>
      </c>
      <c r="F1223" t="str">
        <f>VLOOKUP($A1223,'UES Measure List Oct 2026'!$A$3:$AR$2210,F$1,FALSE)</f>
        <v>HVAC System</v>
      </c>
      <c r="G1223" t="str">
        <f>VLOOKUP($A1223,'UES Measure List Oct 2026'!$A$3:$AR$2210,G$1,FALSE)</f>
        <v>Advanced Centrally Ducted Heat Pumps</v>
      </c>
      <c r="H1223">
        <f>VLOOKUP($A1223,'UES Measure List Oct 2026'!$A$3:$AR$2210,H$1,FALSE)</f>
        <v>2134.172786473996</v>
      </c>
      <c r="I1223">
        <f>VLOOKUP($A1223,'UES Measure List Oct 2026'!$A$3:$AR$2210,I$1,FALSE)</f>
        <v>2379.2081279785025</v>
      </c>
      <c r="J1223">
        <f>VLOOKUP($A1223,'UES Measure List Oct 2026'!$A$3:$AR$2210,J$1,FALSE)</f>
        <v>16952.384615384617</v>
      </c>
      <c r="K1223">
        <f>VLOOKUP($A1223,'UES Measure List Oct 2026'!$A$3:$AR$2210,K$1,FALSE)</f>
        <v>18</v>
      </c>
      <c r="L1223" t="s">
        <v>47</v>
      </c>
      <c r="M1223">
        <f>INDEX('Results 2016$'!$B$3:$AT$352,MATCH(L1223,'Results 2016$'!$A$3:$A$352,0),MATCH(K1223,'Results 2016$'!$B$2:$AT$2,0))</f>
        <v>0.85846636966398993</v>
      </c>
    </row>
    <row r="1224" spans="1:13" x14ac:dyDescent="0.25">
      <c r="A1224" s="13" t="s">
        <v>4490</v>
      </c>
      <c r="B1224" t="str">
        <f>VLOOKUP($A1224,'UES Measure List Oct 2026'!$A$3:$AR$2210,B$1,FALSE)</f>
        <v>Heating Zone 3</v>
      </c>
      <c r="C1224" t="str">
        <f>VLOOKUP($A1224,'UES Measure List Oct 2026'!$A$3:$AR$2210,C$1,FALSE)</f>
        <v>All Cooling Zones</v>
      </c>
      <c r="D1224" t="str">
        <f>VLOOKUP($A1224,'UES Measure List Oct 2026'!$A$3:$AR$2210,D$1,FALSE)</f>
        <v>Residential</v>
      </c>
      <c r="E1224" t="str">
        <f>VLOOKUP($A1224,'UES Measure List Oct 2026'!$A$3:$AR$2210,E$1,FALSE)</f>
        <v>HVAC</v>
      </c>
      <c r="F1224" t="str">
        <f>VLOOKUP($A1224,'UES Measure List Oct 2026'!$A$3:$AR$2210,F$1,FALSE)</f>
        <v>HVAC System</v>
      </c>
      <c r="G1224" t="str">
        <f>VLOOKUP($A1224,'UES Measure List Oct 2026'!$A$3:$AR$2210,G$1,FALSE)</f>
        <v>Advanced Centrally Ducted Heat Pumps</v>
      </c>
      <c r="H1224">
        <f>VLOOKUP($A1224,'UES Measure List Oct 2026'!$A$3:$AR$2210,H$1,FALSE)</f>
        <v>2134.172786473996</v>
      </c>
      <c r="I1224">
        <f>VLOOKUP($A1224,'UES Measure List Oct 2026'!$A$3:$AR$2210,I$1,FALSE)</f>
        <v>2379.2081279785025</v>
      </c>
      <c r="J1224">
        <f>VLOOKUP($A1224,'UES Measure List Oct 2026'!$A$3:$AR$2210,J$1,FALSE)</f>
        <v>16952.384615384617</v>
      </c>
      <c r="K1224">
        <f>VLOOKUP($A1224,'UES Measure List Oct 2026'!$A$3:$AR$2210,K$1,FALSE)</f>
        <v>18</v>
      </c>
      <c r="L1224" t="s">
        <v>47</v>
      </c>
      <c r="M1224">
        <f>INDEX('Results 2016$'!$B$3:$AT$352,MATCH(L1224,'Results 2016$'!$A$3:$A$352,0),MATCH(K1224,'Results 2016$'!$B$2:$AT$2,0))</f>
        <v>0.85846636966398993</v>
      </c>
    </row>
    <row r="1225" spans="1:13" x14ac:dyDescent="0.25">
      <c r="A1225" s="13" t="s">
        <v>4491</v>
      </c>
      <c r="B1225" t="str">
        <f>VLOOKUP($A1225,'UES Measure List Oct 2026'!$A$3:$AR$2210,B$1,FALSE)</f>
        <v>Heating Zone 1</v>
      </c>
      <c r="C1225" t="str">
        <f>VLOOKUP($A1225,'UES Measure List Oct 2026'!$A$3:$AR$2210,C$1,FALSE)</f>
        <v>All Cooling Zones</v>
      </c>
      <c r="D1225" t="str">
        <f>VLOOKUP($A1225,'UES Measure List Oct 2026'!$A$3:$AR$2210,D$1,FALSE)</f>
        <v>Residential</v>
      </c>
      <c r="E1225" t="str">
        <f>VLOOKUP($A1225,'UES Measure List Oct 2026'!$A$3:$AR$2210,E$1,FALSE)</f>
        <v>HVAC</v>
      </c>
      <c r="F1225" t="str">
        <f>VLOOKUP($A1225,'UES Measure List Oct 2026'!$A$3:$AR$2210,F$1,FALSE)</f>
        <v>HVAC System</v>
      </c>
      <c r="G1225" t="str">
        <f>VLOOKUP($A1225,'UES Measure List Oct 2026'!$A$3:$AR$2210,G$1,FALSE)</f>
        <v>Advanced Centrally Ducted Heat Pumps</v>
      </c>
      <c r="H1225">
        <f>VLOOKUP($A1225,'UES Measure List Oct 2026'!$A$3:$AR$2210,H$1,FALSE)</f>
        <v>6022.7063976050558</v>
      </c>
      <c r="I1225">
        <f>VLOOKUP($A1225,'UES Measure List Oct 2026'!$A$3:$AR$2210,I$1,FALSE)</f>
        <v>6714.2042595737466</v>
      </c>
      <c r="J1225">
        <f>VLOOKUP($A1225,'UES Measure List Oct 2026'!$A$3:$AR$2210,J$1,FALSE)</f>
        <v>16952.384615384617</v>
      </c>
      <c r="K1225">
        <f>VLOOKUP($A1225,'UES Measure List Oct 2026'!$A$3:$AR$2210,K$1,FALSE)</f>
        <v>18</v>
      </c>
      <c r="L1225" t="s">
        <v>47</v>
      </c>
      <c r="M1225">
        <f>INDEX('Results 2016$'!$B$3:$AT$352,MATCH(L1225,'Results 2016$'!$A$3:$A$352,0),MATCH(K1225,'Results 2016$'!$B$2:$AT$2,0))</f>
        <v>0.85846636966398993</v>
      </c>
    </row>
    <row r="1226" spans="1:13" x14ac:dyDescent="0.25">
      <c r="A1226" s="13" t="s">
        <v>4493</v>
      </c>
      <c r="B1226" t="str">
        <f>VLOOKUP($A1226,'UES Measure List Oct 2026'!$A$3:$AR$2210,B$1,FALSE)</f>
        <v>Heating Zone 1</v>
      </c>
      <c r="C1226" t="str">
        <f>VLOOKUP($A1226,'UES Measure List Oct 2026'!$A$3:$AR$2210,C$1,FALSE)</f>
        <v>All Cooling Zones</v>
      </c>
      <c r="D1226" t="str">
        <f>VLOOKUP($A1226,'UES Measure List Oct 2026'!$A$3:$AR$2210,D$1,FALSE)</f>
        <v>Residential</v>
      </c>
      <c r="E1226" t="str">
        <f>VLOOKUP($A1226,'UES Measure List Oct 2026'!$A$3:$AR$2210,E$1,FALSE)</f>
        <v>HVAC</v>
      </c>
      <c r="F1226" t="str">
        <f>VLOOKUP($A1226,'UES Measure List Oct 2026'!$A$3:$AR$2210,F$1,FALSE)</f>
        <v>HVAC System</v>
      </c>
      <c r="G1226" t="str">
        <f>VLOOKUP($A1226,'UES Measure List Oct 2026'!$A$3:$AR$2210,G$1,FALSE)</f>
        <v>Advanced Centrally Ducted Heat Pumps</v>
      </c>
      <c r="H1226">
        <f>VLOOKUP($A1226,'UES Measure List Oct 2026'!$A$3:$AR$2210,H$1,FALSE)</f>
        <v>6022.7063976050558</v>
      </c>
      <c r="I1226">
        <f>VLOOKUP($A1226,'UES Measure List Oct 2026'!$A$3:$AR$2210,I$1,FALSE)</f>
        <v>6714.2042595737466</v>
      </c>
      <c r="J1226">
        <f>VLOOKUP($A1226,'UES Measure List Oct 2026'!$A$3:$AR$2210,J$1,FALSE)</f>
        <v>16952.384615384617</v>
      </c>
      <c r="K1226">
        <f>VLOOKUP($A1226,'UES Measure List Oct 2026'!$A$3:$AR$2210,K$1,FALSE)</f>
        <v>18</v>
      </c>
      <c r="L1226" t="s">
        <v>47</v>
      </c>
      <c r="M1226">
        <f>INDEX('Results 2016$'!$B$3:$AT$352,MATCH(L1226,'Results 2016$'!$A$3:$A$352,0),MATCH(K1226,'Results 2016$'!$B$2:$AT$2,0))</f>
        <v>0.85846636966398993</v>
      </c>
    </row>
    <row r="1227" spans="1:13" x14ac:dyDescent="0.25">
      <c r="A1227" s="13" t="s">
        <v>4495</v>
      </c>
      <c r="B1227" t="str">
        <f>VLOOKUP($A1227,'UES Measure List Oct 2026'!$A$3:$AR$2210,B$1,FALSE)</f>
        <v>Heating Zone 1</v>
      </c>
      <c r="C1227" t="str">
        <f>VLOOKUP($A1227,'UES Measure List Oct 2026'!$A$3:$AR$2210,C$1,FALSE)</f>
        <v>All Cooling Zones</v>
      </c>
      <c r="D1227" t="str">
        <f>VLOOKUP($A1227,'UES Measure List Oct 2026'!$A$3:$AR$2210,D$1,FALSE)</f>
        <v>Residential</v>
      </c>
      <c r="E1227" t="str">
        <f>VLOOKUP($A1227,'UES Measure List Oct 2026'!$A$3:$AR$2210,E$1,FALSE)</f>
        <v>HVAC</v>
      </c>
      <c r="F1227" t="str">
        <f>VLOOKUP($A1227,'UES Measure List Oct 2026'!$A$3:$AR$2210,F$1,FALSE)</f>
        <v>HVAC System</v>
      </c>
      <c r="G1227" t="str">
        <f>VLOOKUP($A1227,'UES Measure List Oct 2026'!$A$3:$AR$2210,G$1,FALSE)</f>
        <v>Advanced Centrally Ducted Heat Pumps</v>
      </c>
      <c r="H1227">
        <f>VLOOKUP($A1227,'UES Measure List Oct 2026'!$A$3:$AR$2210,H$1,FALSE)</f>
        <v>6022.7063976050558</v>
      </c>
      <c r="I1227">
        <f>VLOOKUP($A1227,'UES Measure List Oct 2026'!$A$3:$AR$2210,I$1,FALSE)</f>
        <v>6714.2042595737466</v>
      </c>
      <c r="J1227">
        <f>VLOOKUP($A1227,'UES Measure List Oct 2026'!$A$3:$AR$2210,J$1,FALSE)</f>
        <v>16952.384615384617</v>
      </c>
      <c r="K1227">
        <f>VLOOKUP($A1227,'UES Measure List Oct 2026'!$A$3:$AR$2210,K$1,FALSE)</f>
        <v>18</v>
      </c>
      <c r="L1227" t="s">
        <v>47</v>
      </c>
      <c r="M1227">
        <f>INDEX('Results 2016$'!$B$3:$AT$352,MATCH(L1227,'Results 2016$'!$A$3:$A$352,0),MATCH(K1227,'Results 2016$'!$B$2:$AT$2,0))</f>
        <v>0.85846636966398993</v>
      </c>
    </row>
    <row r="1228" spans="1:13" x14ac:dyDescent="0.25">
      <c r="A1228" s="13" t="s">
        <v>4497</v>
      </c>
      <c r="B1228" t="str">
        <f>VLOOKUP($A1228,'UES Measure List Oct 2026'!$A$3:$AR$2210,B$1,FALSE)</f>
        <v>Heating Zone 2</v>
      </c>
      <c r="C1228" t="str">
        <f>VLOOKUP($A1228,'UES Measure List Oct 2026'!$A$3:$AR$2210,C$1,FALSE)</f>
        <v>All Cooling Zones</v>
      </c>
      <c r="D1228" t="str">
        <f>VLOOKUP($A1228,'UES Measure List Oct 2026'!$A$3:$AR$2210,D$1,FALSE)</f>
        <v>Residential</v>
      </c>
      <c r="E1228" t="str">
        <f>VLOOKUP($A1228,'UES Measure List Oct 2026'!$A$3:$AR$2210,E$1,FALSE)</f>
        <v>HVAC</v>
      </c>
      <c r="F1228" t="str">
        <f>VLOOKUP($A1228,'UES Measure List Oct 2026'!$A$3:$AR$2210,F$1,FALSE)</f>
        <v>HVAC System</v>
      </c>
      <c r="G1228" t="str">
        <f>VLOOKUP($A1228,'UES Measure List Oct 2026'!$A$3:$AR$2210,G$1,FALSE)</f>
        <v>Advanced Centrally Ducted Heat Pumps</v>
      </c>
      <c r="H1228">
        <f>VLOOKUP($A1228,'UES Measure List Oct 2026'!$A$3:$AR$2210,H$1,FALSE)</f>
        <v>5262.5312157721792</v>
      </c>
      <c r="I1228">
        <f>VLOOKUP($A1228,'UES Measure List Oct 2026'!$A$3:$AR$2210,I$1,FALSE)</f>
        <v>5866.749459865403</v>
      </c>
      <c r="J1228">
        <f>VLOOKUP($A1228,'UES Measure List Oct 2026'!$A$3:$AR$2210,J$1,FALSE)</f>
        <v>16952.384615384617</v>
      </c>
      <c r="K1228">
        <f>VLOOKUP($A1228,'UES Measure List Oct 2026'!$A$3:$AR$2210,K$1,FALSE)</f>
        <v>18</v>
      </c>
      <c r="L1228" t="s">
        <v>47</v>
      </c>
      <c r="M1228">
        <f>INDEX('Results 2016$'!$B$3:$AT$352,MATCH(L1228,'Results 2016$'!$A$3:$A$352,0),MATCH(K1228,'Results 2016$'!$B$2:$AT$2,0))</f>
        <v>0.85846636966398993</v>
      </c>
    </row>
    <row r="1229" spans="1:13" x14ac:dyDescent="0.25">
      <c r="A1229" s="13" t="s">
        <v>4498</v>
      </c>
      <c r="B1229" t="str">
        <f>VLOOKUP($A1229,'UES Measure List Oct 2026'!$A$3:$AR$2210,B$1,FALSE)</f>
        <v>Heating Zone 2</v>
      </c>
      <c r="C1229" t="str">
        <f>VLOOKUP($A1229,'UES Measure List Oct 2026'!$A$3:$AR$2210,C$1,FALSE)</f>
        <v>All Cooling Zones</v>
      </c>
      <c r="D1229" t="str">
        <f>VLOOKUP($A1229,'UES Measure List Oct 2026'!$A$3:$AR$2210,D$1,FALSE)</f>
        <v>Residential</v>
      </c>
      <c r="E1229" t="str">
        <f>VLOOKUP($A1229,'UES Measure List Oct 2026'!$A$3:$AR$2210,E$1,FALSE)</f>
        <v>HVAC</v>
      </c>
      <c r="F1229" t="str">
        <f>VLOOKUP($A1229,'UES Measure List Oct 2026'!$A$3:$AR$2210,F$1,FALSE)</f>
        <v>HVAC System</v>
      </c>
      <c r="G1229" t="str">
        <f>VLOOKUP($A1229,'UES Measure List Oct 2026'!$A$3:$AR$2210,G$1,FALSE)</f>
        <v>Advanced Centrally Ducted Heat Pumps</v>
      </c>
      <c r="H1229">
        <f>VLOOKUP($A1229,'UES Measure List Oct 2026'!$A$3:$AR$2210,H$1,FALSE)</f>
        <v>5262.5312157721792</v>
      </c>
      <c r="I1229">
        <f>VLOOKUP($A1229,'UES Measure List Oct 2026'!$A$3:$AR$2210,I$1,FALSE)</f>
        <v>5866.749459865403</v>
      </c>
      <c r="J1229">
        <f>VLOOKUP($A1229,'UES Measure List Oct 2026'!$A$3:$AR$2210,J$1,FALSE)</f>
        <v>16952.384615384617</v>
      </c>
      <c r="K1229">
        <f>VLOOKUP($A1229,'UES Measure List Oct 2026'!$A$3:$AR$2210,K$1,FALSE)</f>
        <v>18</v>
      </c>
      <c r="L1229" t="s">
        <v>47</v>
      </c>
      <c r="M1229">
        <f>INDEX('Results 2016$'!$B$3:$AT$352,MATCH(L1229,'Results 2016$'!$A$3:$A$352,0),MATCH(K1229,'Results 2016$'!$B$2:$AT$2,0))</f>
        <v>0.85846636966398993</v>
      </c>
    </row>
    <row r="1230" spans="1:13" x14ac:dyDescent="0.25">
      <c r="A1230" s="13" t="s">
        <v>4499</v>
      </c>
      <c r="B1230" t="str">
        <f>VLOOKUP($A1230,'UES Measure List Oct 2026'!$A$3:$AR$2210,B$1,FALSE)</f>
        <v>Heating Zone 2</v>
      </c>
      <c r="C1230" t="str">
        <f>VLOOKUP($A1230,'UES Measure List Oct 2026'!$A$3:$AR$2210,C$1,FALSE)</f>
        <v>All Cooling Zones</v>
      </c>
      <c r="D1230" t="str">
        <f>VLOOKUP($A1230,'UES Measure List Oct 2026'!$A$3:$AR$2210,D$1,FALSE)</f>
        <v>Residential</v>
      </c>
      <c r="E1230" t="str">
        <f>VLOOKUP($A1230,'UES Measure List Oct 2026'!$A$3:$AR$2210,E$1,FALSE)</f>
        <v>HVAC</v>
      </c>
      <c r="F1230" t="str">
        <f>VLOOKUP($A1230,'UES Measure List Oct 2026'!$A$3:$AR$2210,F$1,FALSE)</f>
        <v>HVAC System</v>
      </c>
      <c r="G1230" t="str">
        <f>VLOOKUP($A1230,'UES Measure List Oct 2026'!$A$3:$AR$2210,G$1,FALSE)</f>
        <v>Advanced Centrally Ducted Heat Pumps</v>
      </c>
      <c r="H1230">
        <f>VLOOKUP($A1230,'UES Measure List Oct 2026'!$A$3:$AR$2210,H$1,FALSE)</f>
        <v>5262.5312157721792</v>
      </c>
      <c r="I1230">
        <f>VLOOKUP($A1230,'UES Measure List Oct 2026'!$A$3:$AR$2210,I$1,FALSE)</f>
        <v>5866.749459865403</v>
      </c>
      <c r="J1230">
        <f>VLOOKUP($A1230,'UES Measure List Oct 2026'!$A$3:$AR$2210,J$1,FALSE)</f>
        <v>16952.384615384617</v>
      </c>
      <c r="K1230">
        <f>VLOOKUP($A1230,'UES Measure List Oct 2026'!$A$3:$AR$2210,K$1,FALSE)</f>
        <v>18</v>
      </c>
      <c r="L1230" t="s">
        <v>47</v>
      </c>
      <c r="M1230">
        <f>INDEX('Results 2016$'!$B$3:$AT$352,MATCH(L1230,'Results 2016$'!$A$3:$A$352,0),MATCH(K1230,'Results 2016$'!$B$2:$AT$2,0))</f>
        <v>0.85846636966398993</v>
      </c>
    </row>
    <row r="1231" spans="1:13" x14ac:dyDescent="0.25">
      <c r="A1231" s="13" t="s">
        <v>4500</v>
      </c>
      <c r="B1231" t="str">
        <f>VLOOKUP($A1231,'UES Measure List Oct 2026'!$A$3:$AR$2210,B$1,FALSE)</f>
        <v>Heating Zone 3</v>
      </c>
      <c r="C1231" t="str">
        <f>VLOOKUP($A1231,'UES Measure List Oct 2026'!$A$3:$AR$2210,C$1,FALSE)</f>
        <v>All Cooling Zones</v>
      </c>
      <c r="D1231" t="str">
        <f>VLOOKUP($A1231,'UES Measure List Oct 2026'!$A$3:$AR$2210,D$1,FALSE)</f>
        <v>Residential</v>
      </c>
      <c r="E1231" t="str">
        <f>VLOOKUP($A1231,'UES Measure List Oct 2026'!$A$3:$AR$2210,E$1,FALSE)</f>
        <v>HVAC</v>
      </c>
      <c r="F1231" t="str">
        <f>VLOOKUP($A1231,'UES Measure List Oct 2026'!$A$3:$AR$2210,F$1,FALSE)</f>
        <v>HVAC System</v>
      </c>
      <c r="G1231" t="str">
        <f>VLOOKUP($A1231,'UES Measure List Oct 2026'!$A$3:$AR$2210,G$1,FALSE)</f>
        <v>Advanced Centrally Ducted Heat Pumps</v>
      </c>
      <c r="H1231">
        <f>VLOOKUP($A1231,'UES Measure List Oct 2026'!$A$3:$AR$2210,H$1,FALSE)</f>
        <v>5262.5312157721792</v>
      </c>
      <c r="I1231">
        <f>VLOOKUP($A1231,'UES Measure List Oct 2026'!$A$3:$AR$2210,I$1,FALSE)</f>
        <v>5866.749459865403</v>
      </c>
      <c r="J1231">
        <f>VLOOKUP($A1231,'UES Measure List Oct 2026'!$A$3:$AR$2210,J$1,FALSE)</f>
        <v>16952.384615384617</v>
      </c>
      <c r="K1231">
        <f>VLOOKUP($A1231,'UES Measure List Oct 2026'!$A$3:$AR$2210,K$1,FALSE)</f>
        <v>18</v>
      </c>
      <c r="L1231" t="s">
        <v>47</v>
      </c>
      <c r="M1231">
        <f>INDEX('Results 2016$'!$B$3:$AT$352,MATCH(L1231,'Results 2016$'!$A$3:$A$352,0),MATCH(K1231,'Results 2016$'!$B$2:$AT$2,0))</f>
        <v>0.85846636966398993</v>
      </c>
    </row>
    <row r="1232" spans="1:13" x14ac:dyDescent="0.25">
      <c r="A1232" s="13" t="s">
        <v>4501</v>
      </c>
      <c r="B1232" t="str">
        <f>VLOOKUP($A1232,'UES Measure List Oct 2026'!$A$3:$AR$2210,B$1,FALSE)</f>
        <v>Heating Zone 3</v>
      </c>
      <c r="C1232" t="str">
        <f>VLOOKUP($A1232,'UES Measure List Oct 2026'!$A$3:$AR$2210,C$1,FALSE)</f>
        <v>All Cooling Zones</v>
      </c>
      <c r="D1232" t="str">
        <f>VLOOKUP($A1232,'UES Measure List Oct 2026'!$A$3:$AR$2210,D$1,FALSE)</f>
        <v>Residential</v>
      </c>
      <c r="E1232" t="str">
        <f>VLOOKUP($A1232,'UES Measure List Oct 2026'!$A$3:$AR$2210,E$1,FALSE)</f>
        <v>HVAC</v>
      </c>
      <c r="F1232" t="str">
        <f>VLOOKUP($A1232,'UES Measure List Oct 2026'!$A$3:$AR$2210,F$1,FALSE)</f>
        <v>HVAC System</v>
      </c>
      <c r="G1232" t="str">
        <f>VLOOKUP($A1232,'UES Measure List Oct 2026'!$A$3:$AR$2210,G$1,FALSE)</f>
        <v>Advanced Centrally Ducted Heat Pumps</v>
      </c>
      <c r="H1232">
        <f>VLOOKUP($A1232,'UES Measure List Oct 2026'!$A$3:$AR$2210,H$1,FALSE)</f>
        <v>5262.5312157721792</v>
      </c>
      <c r="I1232">
        <f>VLOOKUP($A1232,'UES Measure List Oct 2026'!$A$3:$AR$2210,I$1,FALSE)</f>
        <v>5866.749459865403</v>
      </c>
      <c r="J1232">
        <f>VLOOKUP($A1232,'UES Measure List Oct 2026'!$A$3:$AR$2210,J$1,FALSE)</f>
        <v>16952.384615384617</v>
      </c>
      <c r="K1232">
        <f>VLOOKUP($A1232,'UES Measure List Oct 2026'!$A$3:$AR$2210,K$1,FALSE)</f>
        <v>18</v>
      </c>
      <c r="L1232" t="s">
        <v>47</v>
      </c>
      <c r="M1232">
        <f>INDEX('Results 2016$'!$B$3:$AT$352,MATCH(L1232,'Results 2016$'!$A$3:$A$352,0),MATCH(K1232,'Results 2016$'!$B$2:$AT$2,0))</f>
        <v>0.85846636966398993</v>
      </c>
    </row>
    <row r="1233" spans="1:13" x14ac:dyDescent="0.25">
      <c r="A1233" s="13" t="s">
        <v>4502</v>
      </c>
      <c r="B1233" t="str">
        <f>VLOOKUP($A1233,'UES Measure List Oct 2026'!$A$3:$AR$2210,B$1,FALSE)</f>
        <v>Heating Zone 3</v>
      </c>
      <c r="C1233" t="str">
        <f>VLOOKUP($A1233,'UES Measure List Oct 2026'!$A$3:$AR$2210,C$1,FALSE)</f>
        <v>All Cooling Zones</v>
      </c>
      <c r="D1233" t="str">
        <f>VLOOKUP($A1233,'UES Measure List Oct 2026'!$A$3:$AR$2210,D$1,FALSE)</f>
        <v>Residential</v>
      </c>
      <c r="E1233" t="str">
        <f>VLOOKUP($A1233,'UES Measure List Oct 2026'!$A$3:$AR$2210,E$1,FALSE)</f>
        <v>HVAC</v>
      </c>
      <c r="F1233" t="str">
        <f>VLOOKUP($A1233,'UES Measure List Oct 2026'!$A$3:$AR$2210,F$1,FALSE)</f>
        <v>HVAC System</v>
      </c>
      <c r="G1233" t="str">
        <f>VLOOKUP($A1233,'UES Measure List Oct 2026'!$A$3:$AR$2210,G$1,FALSE)</f>
        <v>Advanced Centrally Ducted Heat Pumps</v>
      </c>
      <c r="H1233">
        <f>VLOOKUP($A1233,'UES Measure List Oct 2026'!$A$3:$AR$2210,H$1,FALSE)</f>
        <v>5262.5312157721792</v>
      </c>
      <c r="I1233">
        <f>VLOOKUP($A1233,'UES Measure List Oct 2026'!$A$3:$AR$2210,I$1,FALSE)</f>
        <v>5866.749459865403</v>
      </c>
      <c r="J1233">
        <f>VLOOKUP($A1233,'UES Measure List Oct 2026'!$A$3:$AR$2210,J$1,FALSE)</f>
        <v>16952.384615384617</v>
      </c>
      <c r="K1233">
        <f>VLOOKUP($A1233,'UES Measure List Oct 2026'!$A$3:$AR$2210,K$1,FALSE)</f>
        <v>18</v>
      </c>
      <c r="L1233" t="s">
        <v>47</v>
      </c>
      <c r="M1233">
        <f>INDEX('Results 2016$'!$B$3:$AT$352,MATCH(L1233,'Results 2016$'!$A$3:$A$352,0),MATCH(K1233,'Results 2016$'!$B$2:$AT$2,0))</f>
        <v>0.85846636966398993</v>
      </c>
    </row>
    <row r="1234" spans="1:13" x14ac:dyDescent="0.25">
      <c r="A1234" s="13" t="s">
        <v>4503</v>
      </c>
      <c r="B1234" t="str">
        <f>VLOOKUP($A1234,'UES Measure List Oct 2026'!$A$3:$AR$2210,B$1,FALSE)</f>
        <v>Heating Zone 1</v>
      </c>
      <c r="C1234" t="str">
        <f>VLOOKUP($A1234,'UES Measure List Oct 2026'!$A$3:$AR$2210,C$1,FALSE)</f>
        <v>All Cooling Zones</v>
      </c>
      <c r="D1234" t="str">
        <f>VLOOKUP($A1234,'UES Measure List Oct 2026'!$A$3:$AR$2210,D$1,FALSE)</f>
        <v>Residential</v>
      </c>
      <c r="E1234" t="str">
        <f>VLOOKUP($A1234,'UES Measure List Oct 2026'!$A$3:$AR$2210,E$1,FALSE)</f>
        <v>HVAC</v>
      </c>
      <c r="F1234" t="str">
        <f>VLOOKUP($A1234,'UES Measure List Oct 2026'!$A$3:$AR$2210,F$1,FALSE)</f>
        <v>HVAC System</v>
      </c>
      <c r="G1234" t="str">
        <f>VLOOKUP($A1234,'UES Measure List Oct 2026'!$A$3:$AR$2210,G$1,FALSE)</f>
        <v>Advanced Centrally Ducted Heat Pumps</v>
      </c>
      <c r="H1234">
        <f>VLOOKUP($A1234,'UES Measure List Oct 2026'!$A$3:$AR$2210,H$1,FALSE)</f>
        <v>3051.4876943342188</v>
      </c>
      <c r="I1234">
        <f>VLOOKUP($A1234,'UES Measure List Oct 2026'!$A$3:$AR$2210,I$1,FALSE)</f>
        <v>3401.8446729335683</v>
      </c>
      <c r="J1234">
        <f>VLOOKUP($A1234,'UES Measure List Oct 2026'!$A$3:$AR$2210,J$1,FALSE)</f>
        <v>16952.384615384617</v>
      </c>
      <c r="K1234">
        <f>VLOOKUP($A1234,'UES Measure List Oct 2026'!$A$3:$AR$2210,K$1,FALSE)</f>
        <v>18</v>
      </c>
      <c r="L1234" t="s">
        <v>47</v>
      </c>
      <c r="M1234">
        <f>INDEX('Results 2016$'!$B$3:$AT$352,MATCH(L1234,'Results 2016$'!$A$3:$A$352,0),MATCH(K1234,'Results 2016$'!$B$2:$AT$2,0))</f>
        <v>0.85846636966398993</v>
      </c>
    </row>
    <row r="1235" spans="1:13" x14ac:dyDescent="0.25">
      <c r="A1235" s="13" t="s">
        <v>4505</v>
      </c>
      <c r="B1235" t="str">
        <f>VLOOKUP($A1235,'UES Measure List Oct 2026'!$A$3:$AR$2210,B$1,FALSE)</f>
        <v>Heating Zone 1</v>
      </c>
      <c r="C1235" t="str">
        <f>VLOOKUP($A1235,'UES Measure List Oct 2026'!$A$3:$AR$2210,C$1,FALSE)</f>
        <v>All Cooling Zones</v>
      </c>
      <c r="D1235" t="str">
        <f>VLOOKUP($A1235,'UES Measure List Oct 2026'!$A$3:$AR$2210,D$1,FALSE)</f>
        <v>Residential</v>
      </c>
      <c r="E1235" t="str">
        <f>VLOOKUP($A1235,'UES Measure List Oct 2026'!$A$3:$AR$2210,E$1,FALSE)</f>
        <v>HVAC</v>
      </c>
      <c r="F1235" t="str">
        <f>VLOOKUP($A1235,'UES Measure List Oct 2026'!$A$3:$AR$2210,F$1,FALSE)</f>
        <v>HVAC System</v>
      </c>
      <c r="G1235" t="str">
        <f>VLOOKUP($A1235,'UES Measure List Oct 2026'!$A$3:$AR$2210,G$1,FALSE)</f>
        <v>Advanced Centrally Ducted Heat Pumps</v>
      </c>
      <c r="H1235">
        <f>VLOOKUP($A1235,'UES Measure List Oct 2026'!$A$3:$AR$2210,H$1,FALSE)</f>
        <v>3051.4876943342188</v>
      </c>
      <c r="I1235">
        <f>VLOOKUP($A1235,'UES Measure List Oct 2026'!$A$3:$AR$2210,I$1,FALSE)</f>
        <v>3401.8446729335683</v>
      </c>
      <c r="J1235">
        <f>VLOOKUP($A1235,'UES Measure List Oct 2026'!$A$3:$AR$2210,J$1,FALSE)</f>
        <v>16952.384615384617</v>
      </c>
      <c r="K1235">
        <f>VLOOKUP($A1235,'UES Measure List Oct 2026'!$A$3:$AR$2210,K$1,FALSE)</f>
        <v>18</v>
      </c>
      <c r="L1235" t="s">
        <v>47</v>
      </c>
      <c r="M1235">
        <f>INDEX('Results 2016$'!$B$3:$AT$352,MATCH(L1235,'Results 2016$'!$A$3:$A$352,0),MATCH(K1235,'Results 2016$'!$B$2:$AT$2,0))</f>
        <v>0.85846636966398993</v>
      </c>
    </row>
    <row r="1236" spans="1:13" x14ac:dyDescent="0.25">
      <c r="A1236" s="13" t="s">
        <v>4507</v>
      </c>
      <c r="B1236" t="str">
        <f>VLOOKUP($A1236,'UES Measure List Oct 2026'!$A$3:$AR$2210,B$1,FALSE)</f>
        <v>Heating Zone 1</v>
      </c>
      <c r="C1236" t="str">
        <f>VLOOKUP($A1236,'UES Measure List Oct 2026'!$A$3:$AR$2210,C$1,FALSE)</f>
        <v>All Cooling Zones</v>
      </c>
      <c r="D1236" t="str">
        <f>VLOOKUP($A1236,'UES Measure List Oct 2026'!$A$3:$AR$2210,D$1,FALSE)</f>
        <v>Residential</v>
      </c>
      <c r="E1236" t="str">
        <f>VLOOKUP($A1236,'UES Measure List Oct 2026'!$A$3:$AR$2210,E$1,FALSE)</f>
        <v>HVAC</v>
      </c>
      <c r="F1236" t="str">
        <f>VLOOKUP($A1236,'UES Measure List Oct 2026'!$A$3:$AR$2210,F$1,FALSE)</f>
        <v>HVAC System</v>
      </c>
      <c r="G1236" t="str">
        <f>VLOOKUP($A1236,'UES Measure List Oct 2026'!$A$3:$AR$2210,G$1,FALSE)</f>
        <v>Advanced Centrally Ducted Heat Pumps</v>
      </c>
      <c r="H1236">
        <f>VLOOKUP($A1236,'UES Measure List Oct 2026'!$A$3:$AR$2210,H$1,FALSE)</f>
        <v>3051.4876943342188</v>
      </c>
      <c r="I1236">
        <f>VLOOKUP($A1236,'UES Measure List Oct 2026'!$A$3:$AR$2210,I$1,FALSE)</f>
        <v>3401.8446729335683</v>
      </c>
      <c r="J1236">
        <f>VLOOKUP($A1236,'UES Measure List Oct 2026'!$A$3:$AR$2210,J$1,FALSE)</f>
        <v>16952.384615384617</v>
      </c>
      <c r="K1236">
        <f>VLOOKUP($A1236,'UES Measure List Oct 2026'!$A$3:$AR$2210,K$1,FALSE)</f>
        <v>18</v>
      </c>
      <c r="L1236" t="s">
        <v>47</v>
      </c>
      <c r="M1236">
        <f>INDEX('Results 2016$'!$B$3:$AT$352,MATCH(L1236,'Results 2016$'!$A$3:$A$352,0),MATCH(K1236,'Results 2016$'!$B$2:$AT$2,0))</f>
        <v>0.85846636966398993</v>
      </c>
    </row>
    <row r="1237" spans="1:13" x14ac:dyDescent="0.25">
      <c r="A1237" s="13" t="s">
        <v>4509</v>
      </c>
      <c r="B1237" t="str">
        <f>VLOOKUP($A1237,'UES Measure List Oct 2026'!$A$3:$AR$2210,B$1,FALSE)</f>
        <v>Heating Zone 2</v>
      </c>
      <c r="C1237" t="str">
        <f>VLOOKUP($A1237,'UES Measure List Oct 2026'!$A$3:$AR$2210,C$1,FALSE)</f>
        <v>All Cooling Zones</v>
      </c>
      <c r="D1237" t="str">
        <f>VLOOKUP($A1237,'UES Measure List Oct 2026'!$A$3:$AR$2210,D$1,FALSE)</f>
        <v>Residential</v>
      </c>
      <c r="E1237" t="str">
        <f>VLOOKUP($A1237,'UES Measure List Oct 2026'!$A$3:$AR$2210,E$1,FALSE)</f>
        <v>HVAC</v>
      </c>
      <c r="F1237" t="str">
        <f>VLOOKUP($A1237,'UES Measure List Oct 2026'!$A$3:$AR$2210,F$1,FALSE)</f>
        <v>HVAC System</v>
      </c>
      <c r="G1237" t="str">
        <f>VLOOKUP($A1237,'UES Measure List Oct 2026'!$A$3:$AR$2210,G$1,FALSE)</f>
        <v>Advanced Centrally Ducted Heat Pumps</v>
      </c>
      <c r="H1237">
        <f>VLOOKUP($A1237,'UES Measure List Oct 2026'!$A$3:$AR$2210,H$1,FALSE)</f>
        <v>2687.9327864739962</v>
      </c>
      <c r="I1237">
        <f>VLOOKUP($A1237,'UES Measure List Oct 2026'!$A$3:$AR$2210,I$1,FALSE)</f>
        <v>2996.5481584106774</v>
      </c>
      <c r="J1237">
        <f>VLOOKUP($A1237,'UES Measure List Oct 2026'!$A$3:$AR$2210,J$1,FALSE)</f>
        <v>16952.384615384617</v>
      </c>
      <c r="K1237">
        <f>VLOOKUP($A1237,'UES Measure List Oct 2026'!$A$3:$AR$2210,K$1,FALSE)</f>
        <v>18</v>
      </c>
      <c r="L1237" t="s">
        <v>47</v>
      </c>
      <c r="M1237">
        <f>INDEX('Results 2016$'!$B$3:$AT$352,MATCH(L1237,'Results 2016$'!$A$3:$A$352,0),MATCH(K1237,'Results 2016$'!$B$2:$AT$2,0))</f>
        <v>0.85846636966398993</v>
      </c>
    </row>
    <row r="1238" spans="1:13" x14ac:dyDescent="0.25">
      <c r="A1238" s="13" t="s">
        <v>4510</v>
      </c>
      <c r="B1238" t="str">
        <f>VLOOKUP($A1238,'UES Measure List Oct 2026'!$A$3:$AR$2210,B$1,FALSE)</f>
        <v>Heating Zone 2</v>
      </c>
      <c r="C1238" t="str">
        <f>VLOOKUP($A1238,'UES Measure List Oct 2026'!$A$3:$AR$2210,C$1,FALSE)</f>
        <v>All Cooling Zones</v>
      </c>
      <c r="D1238" t="str">
        <f>VLOOKUP($A1238,'UES Measure List Oct 2026'!$A$3:$AR$2210,D$1,FALSE)</f>
        <v>Residential</v>
      </c>
      <c r="E1238" t="str">
        <f>VLOOKUP($A1238,'UES Measure List Oct 2026'!$A$3:$AR$2210,E$1,FALSE)</f>
        <v>HVAC</v>
      </c>
      <c r="F1238" t="str">
        <f>VLOOKUP($A1238,'UES Measure List Oct 2026'!$A$3:$AR$2210,F$1,FALSE)</f>
        <v>HVAC System</v>
      </c>
      <c r="G1238" t="str">
        <f>VLOOKUP($A1238,'UES Measure List Oct 2026'!$A$3:$AR$2210,G$1,FALSE)</f>
        <v>Advanced Centrally Ducted Heat Pumps</v>
      </c>
      <c r="H1238">
        <f>VLOOKUP($A1238,'UES Measure List Oct 2026'!$A$3:$AR$2210,H$1,FALSE)</f>
        <v>2687.9327864739962</v>
      </c>
      <c r="I1238">
        <f>VLOOKUP($A1238,'UES Measure List Oct 2026'!$A$3:$AR$2210,I$1,FALSE)</f>
        <v>2996.5481584106774</v>
      </c>
      <c r="J1238">
        <f>VLOOKUP($A1238,'UES Measure List Oct 2026'!$A$3:$AR$2210,J$1,FALSE)</f>
        <v>16952.384615384617</v>
      </c>
      <c r="K1238">
        <f>VLOOKUP($A1238,'UES Measure List Oct 2026'!$A$3:$AR$2210,K$1,FALSE)</f>
        <v>18</v>
      </c>
      <c r="L1238" t="s">
        <v>47</v>
      </c>
      <c r="M1238">
        <f>INDEX('Results 2016$'!$B$3:$AT$352,MATCH(L1238,'Results 2016$'!$A$3:$A$352,0),MATCH(K1238,'Results 2016$'!$B$2:$AT$2,0))</f>
        <v>0.85846636966398993</v>
      </c>
    </row>
    <row r="1239" spans="1:13" x14ac:dyDescent="0.25">
      <c r="A1239" s="13" t="s">
        <v>4511</v>
      </c>
      <c r="B1239" t="str">
        <f>VLOOKUP($A1239,'UES Measure List Oct 2026'!$A$3:$AR$2210,B$1,FALSE)</f>
        <v>Heating Zone 2</v>
      </c>
      <c r="C1239" t="str">
        <f>VLOOKUP($A1239,'UES Measure List Oct 2026'!$A$3:$AR$2210,C$1,FALSE)</f>
        <v>All Cooling Zones</v>
      </c>
      <c r="D1239" t="str">
        <f>VLOOKUP($A1239,'UES Measure List Oct 2026'!$A$3:$AR$2210,D$1,FALSE)</f>
        <v>Residential</v>
      </c>
      <c r="E1239" t="str">
        <f>VLOOKUP($A1239,'UES Measure List Oct 2026'!$A$3:$AR$2210,E$1,FALSE)</f>
        <v>HVAC</v>
      </c>
      <c r="F1239" t="str">
        <f>VLOOKUP($A1239,'UES Measure List Oct 2026'!$A$3:$AR$2210,F$1,FALSE)</f>
        <v>HVAC System</v>
      </c>
      <c r="G1239" t="str">
        <f>VLOOKUP($A1239,'UES Measure List Oct 2026'!$A$3:$AR$2210,G$1,FALSE)</f>
        <v>Advanced Centrally Ducted Heat Pumps</v>
      </c>
      <c r="H1239">
        <f>VLOOKUP($A1239,'UES Measure List Oct 2026'!$A$3:$AR$2210,H$1,FALSE)</f>
        <v>2687.9327864739962</v>
      </c>
      <c r="I1239">
        <f>VLOOKUP($A1239,'UES Measure List Oct 2026'!$A$3:$AR$2210,I$1,FALSE)</f>
        <v>2996.5481584106774</v>
      </c>
      <c r="J1239">
        <f>VLOOKUP($A1239,'UES Measure List Oct 2026'!$A$3:$AR$2210,J$1,FALSE)</f>
        <v>16952.384615384617</v>
      </c>
      <c r="K1239">
        <f>VLOOKUP($A1239,'UES Measure List Oct 2026'!$A$3:$AR$2210,K$1,FALSE)</f>
        <v>18</v>
      </c>
      <c r="L1239" t="s">
        <v>47</v>
      </c>
      <c r="M1239">
        <f>INDEX('Results 2016$'!$B$3:$AT$352,MATCH(L1239,'Results 2016$'!$A$3:$A$352,0),MATCH(K1239,'Results 2016$'!$B$2:$AT$2,0))</f>
        <v>0.85846636966398993</v>
      </c>
    </row>
    <row r="1240" spans="1:13" x14ac:dyDescent="0.25">
      <c r="A1240" s="13" t="s">
        <v>4512</v>
      </c>
      <c r="B1240" t="str">
        <f>VLOOKUP($A1240,'UES Measure List Oct 2026'!$A$3:$AR$2210,B$1,FALSE)</f>
        <v>Heating Zone 3</v>
      </c>
      <c r="C1240" t="str">
        <f>VLOOKUP($A1240,'UES Measure List Oct 2026'!$A$3:$AR$2210,C$1,FALSE)</f>
        <v>All Cooling Zones</v>
      </c>
      <c r="D1240" t="str">
        <f>VLOOKUP($A1240,'UES Measure List Oct 2026'!$A$3:$AR$2210,D$1,FALSE)</f>
        <v>Residential</v>
      </c>
      <c r="E1240" t="str">
        <f>VLOOKUP($A1240,'UES Measure List Oct 2026'!$A$3:$AR$2210,E$1,FALSE)</f>
        <v>HVAC</v>
      </c>
      <c r="F1240" t="str">
        <f>VLOOKUP($A1240,'UES Measure List Oct 2026'!$A$3:$AR$2210,F$1,FALSE)</f>
        <v>HVAC System</v>
      </c>
      <c r="G1240" t="str">
        <f>VLOOKUP($A1240,'UES Measure List Oct 2026'!$A$3:$AR$2210,G$1,FALSE)</f>
        <v>Advanced Centrally Ducted Heat Pumps</v>
      </c>
      <c r="H1240">
        <f>VLOOKUP($A1240,'UES Measure List Oct 2026'!$A$3:$AR$2210,H$1,FALSE)</f>
        <v>2687.9327864739962</v>
      </c>
      <c r="I1240">
        <f>VLOOKUP($A1240,'UES Measure List Oct 2026'!$A$3:$AR$2210,I$1,FALSE)</f>
        <v>2996.5481584106774</v>
      </c>
      <c r="J1240">
        <f>VLOOKUP($A1240,'UES Measure List Oct 2026'!$A$3:$AR$2210,J$1,FALSE)</f>
        <v>16952.384615384617</v>
      </c>
      <c r="K1240">
        <f>VLOOKUP($A1240,'UES Measure List Oct 2026'!$A$3:$AR$2210,K$1,FALSE)</f>
        <v>18</v>
      </c>
      <c r="L1240" t="s">
        <v>47</v>
      </c>
      <c r="M1240">
        <f>INDEX('Results 2016$'!$B$3:$AT$352,MATCH(L1240,'Results 2016$'!$A$3:$A$352,0),MATCH(K1240,'Results 2016$'!$B$2:$AT$2,0))</f>
        <v>0.85846636966398993</v>
      </c>
    </row>
    <row r="1241" spans="1:13" x14ac:dyDescent="0.25">
      <c r="A1241" s="13" t="s">
        <v>4513</v>
      </c>
      <c r="B1241" t="str">
        <f>VLOOKUP($A1241,'UES Measure List Oct 2026'!$A$3:$AR$2210,B$1,FALSE)</f>
        <v>Heating Zone 3</v>
      </c>
      <c r="C1241" t="str">
        <f>VLOOKUP($A1241,'UES Measure List Oct 2026'!$A$3:$AR$2210,C$1,FALSE)</f>
        <v>All Cooling Zones</v>
      </c>
      <c r="D1241" t="str">
        <f>VLOOKUP($A1241,'UES Measure List Oct 2026'!$A$3:$AR$2210,D$1,FALSE)</f>
        <v>Residential</v>
      </c>
      <c r="E1241" t="str">
        <f>VLOOKUP($A1241,'UES Measure List Oct 2026'!$A$3:$AR$2210,E$1,FALSE)</f>
        <v>HVAC</v>
      </c>
      <c r="F1241" t="str">
        <f>VLOOKUP($A1241,'UES Measure List Oct 2026'!$A$3:$AR$2210,F$1,FALSE)</f>
        <v>HVAC System</v>
      </c>
      <c r="G1241" t="str">
        <f>VLOOKUP($A1241,'UES Measure List Oct 2026'!$A$3:$AR$2210,G$1,FALSE)</f>
        <v>Advanced Centrally Ducted Heat Pumps</v>
      </c>
      <c r="H1241">
        <f>VLOOKUP($A1241,'UES Measure List Oct 2026'!$A$3:$AR$2210,H$1,FALSE)</f>
        <v>2687.9327864739962</v>
      </c>
      <c r="I1241">
        <f>VLOOKUP($A1241,'UES Measure List Oct 2026'!$A$3:$AR$2210,I$1,FALSE)</f>
        <v>2996.5481584106774</v>
      </c>
      <c r="J1241">
        <f>VLOOKUP($A1241,'UES Measure List Oct 2026'!$A$3:$AR$2210,J$1,FALSE)</f>
        <v>16952.384615384617</v>
      </c>
      <c r="K1241">
        <f>VLOOKUP($A1241,'UES Measure List Oct 2026'!$A$3:$AR$2210,K$1,FALSE)</f>
        <v>18</v>
      </c>
      <c r="L1241" t="s">
        <v>47</v>
      </c>
      <c r="M1241">
        <f>INDEX('Results 2016$'!$B$3:$AT$352,MATCH(L1241,'Results 2016$'!$A$3:$A$352,0),MATCH(K1241,'Results 2016$'!$B$2:$AT$2,0))</f>
        <v>0.85846636966398993</v>
      </c>
    </row>
    <row r="1242" spans="1:13" x14ac:dyDescent="0.25">
      <c r="A1242" s="13" t="s">
        <v>4514</v>
      </c>
      <c r="B1242" t="str">
        <f>VLOOKUP($A1242,'UES Measure List Oct 2026'!$A$3:$AR$2210,B$1,FALSE)</f>
        <v>Heating Zone 3</v>
      </c>
      <c r="C1242" t="str">
        <f>VLOOKUP($A1242,'UES Measure List Oct 2026'!$A$3:$AR$2210,C$1,FALSE)</f>
        <v>All Cooling Zones</v>
      </c>
      <c r="D1242" t="str">
        <f>VLOOKUP($A1242,'UES Measure List Oct 2026'!$A$3:$AR$2210,D$1,FALSE)</f>
        <v>Residential</v>
      </c>
      <c r="E1242" t="str">
        <f>VLOOKUP($A1242,'UES Measure List Oct 2026'!$A$3:$AR$2210,E$1,FALSE)</f>
        <v>HVAC</v>
      </c>
      <c r="F1242" t="str">
        <f>VLOOKUP($A1242,'UES Measure List Oct 2026'!$A$3:$AR$2210,F$1,FALSE)</f>
        <v>HVAC System</v>
      </c>
      <c r="G1242" t="str">
        <f>VLOOKUP($A1242,'UES Measure List Oct 2026'!$A$3:$AR$2210,G$1,FALSE)</f>
        <v>Advanced Centrally Ducted Heat Pumps</v>
      </c>
      <c r="H1242">
        <f>VLOOKUP($A1242,'UES Measure List Oct 2026'!$A$3:$AR$2210,H$1,FALSE)</f>
        <v>2687.9327864739962</v>
      </c>
      <c r="I1242">
        <f>VLOOKUP($A1242,'UES Measure List Oct 2026'!$A$3:$AR$2210,I$1,FALSE)</f>
        <v>2996.5481584106774</v>
      </c>
      <c r="J1242">
        <f>VLOOKUP($A1242,'UES Measure List Oct 2026'!$A$3:$AR$2210,J$1,FALSE)</f>
        <v>16952.384615384617</v>
      </c>
      <c r="K1242">
        <f>VLOOKUP($A1242,'UES Measure List Oct 2026'!$A$3:$AR$2210,K$1,FALSE)</f>
        <v>18</v>
      </c>
      <c r="L1242" t="s">
        <v>47</v>
      </c>
      <c r="M1242">
        <f>INDEX('Results 2016$'!$B$3:$AT$352,MATCH(L1242,'Results 2016$'!$A$3:$A$352,0),MATCH(K1242,'Results 2016$'!$B$2:$AT$2,0))</f>
        <v>0.85846636966398993</v>
      </c>
    </row>
    <row r="1243" spans="1:13" x14ac:dyDescent="0.25">
      <c r="A1243" s="13" t="s">
        <v>4515</v>
      </c>
      <c r="B1243" t="str">
        <f>VLOOKUP($A1243,'UES Measure List Oct 2026'!$A$3:$AR$2210,B$1,FALSE)</f>
        <v>Heating Zone 1</v>
      </c>
      <c r="C1243" t="str">
        <f>VLOOKUP($A1243,'UES Measure List Oct 2026'!$A$3:$AR$2210,C$1,FALSE)</f>
        <v>All Cooling Zones</v>
      </c>
      <c r="D1243" t="str">
        <f>VLOOKUP($A1243,'UES Measure List Oct 2026'!$A$3:$AR$2210,D$1,FALSE)</f>
        <v>Residential</v>
      </c>
      <c r="E1243" t="str">
        <f>VLOOKUP($A1243,'UES Measure List Oct 2026'!$A$3:$AR$2210,E$1,FALSE)</f>
        <v>HVAC</v>
      </c>
      <c r="F1243" t="str">
        <f>VLOOKUP($A1243,'UES Measure List Oct 2026'!$A$3:$AR$2210,F$1,FALSE)</f>
        <v>HVAC System</v>
      </c>
      <c r="G1243" t="str">
        <f>VLOOKUP($A1243,'UES Measure List Oct 2026'!$A$3:$AR$2210,G$1,FALSE)</f>
        <v>Advanced Centrally Ducted Heat Pumps</v>
      </c>
      <c r="H1243">
        <f>VLOOKUP($A1243,'UES Measure List Oct 2026'!$A$3:$AR$2210,H$1,FALSE)</f>
        <v>2504.8276943342189</v>
      </c>
      <c r="I1243">
        <f>VLOOKUP($A1243,'UES Measure List Oct 2026'!$A$3:$AR$2210,I$1,FALSE)</f>
        <v>2792.4198299762361</v>
      </c>
      <c r="J1243">
        <f>VLOOKUP($A1243,'UES Measure List Oct 2026'!$A$3:$AR$2210,J$1,FALSE)</f>
        <v>16952.384615384617</v>
      </c>
      <c r="K1243">
        <f>VLOOKUP($A1243,'UES Measure List Oct 2026'!$A$3:$AR$2210,K$1,FALSE)</f>
        <v>18</v>
      </c>
      <c r="L1243" t="s">
        <v>47</v>
      </c>
      <c r="M1243">
        <f>INDEX('Results 2016$'!$B$3:$AT$352,MATCH(L1243,'Results 2016$'!$A$3:$A$352,0),MATCH(K1243,'Results 2016$'!$B$2:$AT$2,0))</f>
        <v>0.85846636966398993</v>
      </c>
    </row>
    <row r="1244" spans="1:13" x14ac:dyDescent="0.25">
      <c r="A1244" s="13" t="s">
        <v>4517</v>
      </c>
      <c r="B1244" t="str">
        <f>VLOOKUP($A1244,'UES Measure List Oct 2026'!$A$3:$AR$2210,B$1,FALSE)</f>
        <v>Heating Zone 1</v>
      </c>
      <c r="C1244" t="str">
        <f>VLOOKUP($A1244,'UES Measure List Oct 2026'!$A$3:$AR$2210,C$1,FALSE)</f>
        <v>All Cooling Zones</v>
      </c>
      <c r="D1244" t="str">
        <f>VLOOKUP($A1244,'UES Measure List Oct 2026'!$A$3:$AR$2210,D$1,FALSE)</f>
        <v>Residential</v>
      </c>
      <c r="E1244" t="str">
        <f>VLOOKUP($A1244,'UES Measure List Oct 2026'!$A$3:$AR$2210,E$1,FALSE)</f>
        <v>HVAC</v>
      </c>
      <c r="F1244" t="str">
        <f>VLOOKUP($A1244,'UES Measure List Oct 2026'!$A$3:$AR$2210,F$1,FALSE)</f>
        <v>HVAC System</v>
      </c>
      <c r="G1244" t="str">
        <f>VLOOKUP($A1244,'UES Measure List Oct 2026'!$A$3:$AR$2210,G$1,FALSE)</f>
        <v>Advanced Centrally Ducted Heat Pumps</v>
      </c>
      <c r="H1244">
        <f>VLOOKUP($A1244,'UES Measure List Oct 2026'!$A$3:$AR$2210,H$1,FALSE)</f>
        <v>2504.8276943342189</v>
      </c>
      <c r="I1244">
        <f>VLOOKUP($A1244,'UES Measure List Oct 2026'!$A$3:$AR$2210,I$1,FALSE)</f>
        <v>2792.4198299762361</v>
      </c>
      <c r="J1244">
        <f>VLOOKUP($A1244,'UES Measure List Oct 2026'!$A$3:$AR$2210,J$1,FALSE)</f>
        <v>16952.384615384617</v>
      </c>
      <c r="K1244">
        <f>VLOOKUP($A1244,'UES Measure List Oct 2026'!$A$3:$AR$2210,K$1,FALSE)</f>
        <v>18</v>
      </c>
      <c r="L1244" t="s">
        <v>47</v>
      </c>
      <c r="M1244">
        <f>INDEX('Results 2016$'!$B$3:$AT$352,MATCH(L1244,'Results 2016$'!$A$3:$A$352,0),MATCH(K1244,'Results 2016$'!$B$2:$AT$2,0))</f>
        <v>0.85846636966398993</v>
      </c>
    </row>
    <row r="1245" spans="1:13" x14ac:dyDescent="0.25">
      <c r="A1245" s="13" t="s">
        <v>4519</v>
      </c>
      <c r="B1245" t="str">
        <f>VLOOKUP($A1245,'UES Measure List Oct 2026'!$A$3:$AR$2210,B$1,FALSE)</f>
        <v>Heating Zone 1</v>
      </c>
      <c r="C1245" t="str">
        <f>VLOOKUP($A1245,'UES Measure List Oct 2026'!$A$3:$AR$2210,C$1,FALSE)</f>
        <v>All Cooling Zones</v>
      </c>
      <c r="D1245" t="str">
        <f>VLOOKUP($A1245,'UES Measure List Oct 2026'!$A$3:$AR$2210,D$1,FALSE)</f>
        <v>Residential</v>
      </c>
      <c r="E1245" t="str">
        <f>VLOOKUP($A1245,'UES Measure List Oct 2026'!$A$3:$AR$2210,E$1,FALSE)</f>
        <v>HVAC</v>
      </c>
      <c r="F1245" t="str">
        <f>VLOOKUP($A1245,'UES Measure List Oct 2026'!$A$3:$AR$2210,F$1,FALSE)</f>
        <v>HVAC System</v>
      </c>
      <c r="G1245" t="str">
        <f>VLOOKUP($A1245,'UES Measure List Oct 2026'!$A$3:$AR$2210,G$1,FALSE)</f>
        <v>Advanced Centrally Ducted Heat Pumps</v>
      </c>
      <c r="H1245">
        <f>VLOOKUP($A1245,'UES Measure List Oct 2026'!$A$3:$AR$2210,H$1,FALSE)</f>
        <v>2504.8276943342189</v>
      </c>
      <c r="I1245">
        <f>VLOOKUP($A1245,'UES Measure List Oct 2026'!$A$3:$AR$2210,I$1,FALSE)</f>
        <v>2792.4198299762361</v>
      </c>
      <c r="J1245">
        <f>VLOOKUP($A1245,'UES Measure List Oct 2026'!$A$3:$AR$2210,J$1,FALSE)</f>
        <v>16952.384615384617</v>
      </c>
      <c r="K1245">
        <f>VLOOKUP($A1245,'UES Measure List Oct 2026'!$A$3:$AR$2210,K$1,FALSE)</f>
        <v>18</v>
      </c>
      <c r="L1245" t="s">
        <v>47</v>
      </c>
      <c r="M1245">
        <f>INDEX('Results 2016$'!$B$3:$AT$352,MATCH(L1245,'Results 2016$'!$A$3:$A$352,0),MATCH(K1245,'Results 2016$'!$B$2:$AT$2,0))</f>
        <v>0.85846636966398993</v>
      </c>
    </row>
    <row r="1246" spans="1:13" x14ac:dyDescent="0.25">
      <c r="A1246" s="13" t="s">
        <v>4521</v>
      </c>
      <c r="B1246" t="str">
        <f>VLOOKUP($A1246,'UES Measure List Oct 2026'!$A$3:$AR$2210,B$1,FALSE)</f>
        <v>Heating Zone 2</v>
      </c>
      <c r="C1246" t="str">
        <f>VLOOKUP($A1246,'UES Measure List Oct 2026'!$A$3:$AR$2210,C$1,FALSE)</f>
        <v>All Cooling Zones</v>
      </c>
      <c r="D1246" t="str">
        <f>VLOOKUP($A1246,'UES Measure List Oct 2026'!$A$3:$AR$2210,D$1,FALSE)</f>
        <v>Residential</v>
      </c>
      <c r="E1246" t="str">
        <f>VLOOKUP($A1246,'UES Measure List Oct 2026'!$A$3:$AR$2210,E$1,FALSE)</f>
        <v>HVAC</v>
      </c>
      <c r="F1246" t="str">
        <f>VLOOKUP($A1246,'UES Measure List Oct 2026'!$A$3:$AR$2210,F$1,FALSE)</f>
        <v>HVAC System</v>
      </c>
      <c r="G1246" t="str">
        <f>VLOOKUP($A1246,'UES Measure List Oct 2026'!$A$3:$AR$2210,G$1,FALSE)</f>
        <v>Advanced Centrally Ducted Heat Pumps</v>
      </c>
      <c r="H1246">
        <f>VLOOKUP($A1246,'UES Measure List Oct 2026'!$A$3:$AR$2210,H$1,FALSE)</f>
        <v>2134.172786473996</v>
      </c>
      <c r="I1246">
        <f>VLOOKUP($A1246,'UES Measure List Oct 2026'!$A$3:$AR$2210,I$1,FALSE)</f>
        <v>2379.2081279785025</v>
      </c>
      <c r="J1246">
        <f>VLOOKUP($A1246,'UES Measure List Oct 2026'!$A$3:$AR$2210,J$1,FALSE)</f>
        <v>16952.384615384617</v>
      </c>
      <c r="K1246">
        <f>VLOOKUP($A1246,'UES Measure List Oct 2026'!$A$3:$AR$2210,K$1,FALSE)</f>
        <v>18</v>
      </c>
      <c r="L1246" t="s">
        <v>47</v>
      </c>
      <c r="M1246">
        <f>INDEX('Results 2016$'!$B$3:$AT$352,MATCH(L1246,'Results 2016$'!$A$3:$A$352,0),MATCH(K1246,'Results 2016$'!$B$2:$AT$2,0))</f>
        <v>0.85846636966398993</v>
      </c>
    </row>
    <row r="1247" spans="1:13" x14ac:dyDescent="0.25">
      <c r="A1247" s="13" t="s">
        <v>4522</v>
      </c>
      <c r="B1247" t="str">
        <f>VLOOKUP($A1247,'UES Measure List Oct 2026'!$A$3:$AR$2210,B$1,FALSE)</f>
        <v>Heating Zone 2</v>
      </c>
      <c r="C1247" t="str">
        <f>VLOOKUP($A1247,'UES Measure List Oct 2026'!$A$3:$AR$2210,C$1,FALSE)</f>
        <v>All Cooling Zones</v>
      </c>
      <c r="D1247" t="str">
        <f>VLOOKUP($A1247,'UES Measure List Oct 2026'!$A$3:$AR$2210,D$1,FALSE)</f>
        <v>Residential</v>
      </c>
      <c r="E1247" t="str">
        <f>VLOOKUP($A1247,'UES Measure List Oct 2026'!$A$3:$AR$2210,E$1,FALSE)</f>
        <v>HVAC</v>
      </c>
      <c r="F1247" t="str">
        <f>VLOOKUP($A1247,'UES Measure List Oct 2026'!$A$3:$AR$2210,F$1,FALSE)</f>
        <v>HVAC System</v>
      </c>
      <c r="G1247" t="str">
        <f>VLOOKUP($A1247,'UES Measure List Oct 2026'!$A$3:$AR$2210,G$1,FALSE)</f>
        <v>Advanced Centrally Ducted Heat Pumps</v>
      </c>
      <c r="H1247">
        <f>VLOOKUP($A1247,'UES Measure List Oct 2026'!$A$3:$AR$2210,H$1,FALSE)</f>
        <v>2134.172786473996</v>
      </c>
      <c r="I1247">
        <f>VLOOKUP($A1247,'UES Measure List Oct 2026'!$A$3:$AR$2210,I$1,FALSE)</f>
        <v>2379.2081279785025</v>
      </c>
      <c r="J1247">
        <f>VLOOKUP($A1247,'UES Measure List Oct 2026'!$A$3:$AR$2210,J$1,FALSE)</f>
        <v>16952.384615384617</v>
      </c>
      <c r="K1247">
        <f>VLOOKUP($A1247,'UES Measure List Oct 2026'!$A$3:$AR$2210,K$1,FALSE)</f>
        <v>18</v>
      </c>
      <c r="L1247" t="s">
        <v>47</v>
      </c>
      <c r="M1247">
        <f>INDEX('Results 2016$'!$B$3:$AT$352,MATCH(L1247,'Results 2016$'!$A$3:$A$352,0),MATCH(K1247,'Results 2016$'!$B$2:$AT$2,0))</f>
        <v>0.85846636966398993</v>
      </c>
    </row>
    <row r="1248" spans="1:13" x14ac:dyDescent="0.25">
      <c r="A1248" s="13" t="s">
        <v>4523</v>
      </c>
      <c r="B1248" t="str">
        <f>VLOOKUP($A1248,'UES Measure List Oct 2026'!$A$3:$AR$2210,B$1,FALSE)</f>
        <v>Heating Zone 2</v>
      </c>
      <c r="C1248" t="str">
        <f>VLOOKUP($A1248,'UES Measure List Oct 2026'!$A$3:$AR$2210,C$1,FALSE)</f>
        <v>All Cooling Zones</v>
      </c>
      <c r="D1248" t="str">
        <f>VLOOKUP($A1248,'UES Measure List Oct 2026'!$A$3:$AR$2210,D$1,FALSE)</f>
        <v>Residential</v>
      </c>
      <c r="E1248" t="str">
        <f>VLOOKUP($A1248,'UES Measure List Oct 2026'!$A$3:$AR$2210,E$1,FALSE)</f>
        <v>HVAC</v>
      </c>
      <c r="F1248" t="str">
        <f>VLOOKUP($A1248,'UES Measure List Oct 2026'!$A$3:$AR$2210,F$1,FALSE)</f>
        <v>HVAC System</v>
      </c>
      <c r="G1248" t="str">
        <f>VLOOKUP($A1248,'UES Measure List Oct 2026'!$A$3:$AR$2210,G$1,FALSE)</f>
        <v>Advanced Centrally Ducted Heat Pumps</v>
      </c>
      <c r="H1248">
        <f>VLOOKUP($A1248,'UES Measure List Oct 2026'!$A$3:$AR$2210,H$1,FALSE)</f>
        <v>2134.172786473996</v>
      </c>
      <c r="I1248">
        <f>VLOOKUP($A1248,'UES Measure List Oct 2026'!$A$3:$AR$2210,I$1,FALSE)</f>
        <v>2379.2081279785025</v>
      </c>
      <c r="J1248">
        <f>VLOOKUP($A1248,'UES Measure List Oct 2026'!$A$3:$AR$2210,J$1,FALSE)</f>
        <v>16952.384615384617</v>
      </c>
      <c r="K1248">
        <f>VLOOKUP($A1248,'UES Measure List Oct 2026'!$A$3:$AR$2210,K$1,FALSE)</f>
        <v>18</v>
      </c>
      <c r="L1248" t="s">
        <v>47</v>
      </c>
      <c r="M1248">
        <f>INDEX('Results 2016$'!$B$3:$AT$352,MATCH(L1248,'Results 2016$'!$A$3:$A$352,0),MATCH(K1248,'Results 2016$'!$B$2:$AT$2,0))</f>
        <v>0.85846636966398993</v>
      </c>
    </row>
    <row r="1249" spans="1:13" x14ac:dyDescent="0.25">
      <c r="A1249" s="13" t="s">
        <v>4524</v>
      </c>
      <c r="B1249" t="str">
        <f>VLOOKUP($A1249,'UES Measure List Oct 2026'!$A$3:$AR$2210,B$1,FALSE)</f>
        <v>Heating Zone 3</v>
      </c>
      <c r="C1249" t="str">
        <f>VLOOKUP($A1249,'UES Measure List Oct 2026'!$A$3:$AR$2210,C$1,FALSE)</f>
        <v>All Cooling Zones</v>
      </c>
      <c r="D1249" t="str">
        <f>VLOOKUP($A1249,'UES Measure List Oct 2026'!$A$3:$AR$2210,D$1,FALSE)</f>
        <v>Residential</v>
      </c>
      <c r="E1249" t="str">
        <f>VLOOKUP($A1249,'UES Measure List Oct 2026'!$A$3:$AR$2210,E$1,FALSE)</f>
        <v>HVAC</v>
      </c>
      <c r="F1249" t="str">
        <f>VLOOKUP($A1249,'UES Measure List Oct 2026'!$A$3:$AR$2210,F$1,FALSE)</f>
        <v>HVAC System</v>
      </c>
      <c r="G1249" t="str">
        <f>VLOOKUP($A1249,'UES Measure List Oct 2026'!$A$3:$AR$2210,G$1,FALSE)</f>
        <v>Advanced Centrally Ducted Heat Pumps</v>
      </c>
      <c r="H1249">
        <f>VLOOKUP($A1249,'UES Measure List Oct 2026'!$A$3:$AR$2210,H$1,FALSE)</f>
        <v>2134.172786473996</v>
      </c>
      <c r="I1249">
        <f>VLOOKUP($A1249,'UES Measure List Oct 2026'!$A$3:$AR$2210,I$1,FALSE)</f>
        <v>2379.2081279785025</v>
      </c>
      <c r="J1249">
        <f>VLOOKUP($A1249,'UES Measure List Oct 2026'!$A$3:$AR$2210,J$1,FALSE)</f>
        <v>16952.384615384617</v>
      </c>
      <c r="K1249">
        <f>VLOOKUP($A1249,'UES Measure List Oct 2026'!$A$3:$AR$2210,K$1,FALSE)</f>
        <v>18</v>
      </c>
      <c r="L1249" t="s">
        <v>47</v>
      </c>
      <c r="M1249">
        <f>INDEX('Results 2016$'!$B$3:$AT$352,MATCH(L1249,'Results 2016$'!$A$3:$A$352,0),MATCH(K1249,'Results 2016$'!$B$2:$AT$2,0))</f>
        <v>0.85846636966398993</v>
      </c>
    </row>
    <row r="1250" spans="1:13" x14ac:dyDescent="0.25">
      <c r="A1250" s="13" t="s">
        <v>4525</v>
      </c>
      <c r="B1250" t="str">
        <f>VLOOKUP($A1250,'UES Measure List Oct 2026'!$A$3:$AR$2210,B$1,FALSE)</f>
        <v>Heating Zone 3</v>
      </c>
      <c r="C1250" t="str">
        <f>VLOOKUP($A1250,'UES Measure List Oct 2026'!$A$3:$AR$2210,C$1,FALSE)</f>
        <v>All Cooling Zones</v>
      </c>
      <c r="D1250" t="str">
        <f>VLOOKUP($A1250,'UES Measure List Oct 2026'!$A$3:$AR$2210,D$1,FALSE)</f>
        <v>Residential</v>
      </c>
      <c r="E1250" t="str">
        <f>VLOOKUP($A1250,'UES Measure List Oct 2026'!$A$3:$AR$2210,E$1,FALSE)</f>
        <v>HVAC</v>
      </c>
      <c r="F1250" t="str">
        <f>VLOOKUP($A1250,'UES Measure List Oct 2026'!$A$3:$AR$2210,F$1,FALSE)</f>
        <v>HVAC System</v>
      </c>
      <c r="G1250" t="str">
        <f>VLOOKUP($A1250,'UES Measure List Oct 2026'!$A$3:$AR$2210,G$1,FALSE)</f>
        <v>Advanced Centrally Ducted Heat Pumps</v>
      </c>
      <c r="H1250">
        <f>VLOOKUP($A1250,'UES Measure List Oct 2026'!$A$3:$AR$2210,H$1,FALSE)</f>
        <v>2134.172786473996</v>
      </c>
      <c r="I1250">
        <f>VLOOKUP($A1250,'UES Measure List Oct 2026'!$A$3:$AR$2210,I$1,FALSE)</f>
        <v>2379.2081279785025</v>
      </c>
      <c r="J1250">
        <f>VLOOKUP($A1250,'UES Measure List Oct 2026'!$A$3:$AR$2210,J$1,FALSE)</f>
        <v>16952.384615384617</v>
      </c>
      <c r="K1250">
        <f>VLOOKUP($A1250,'UES Measure List Oct 2026'!$A$3:$AR$2210,K$1,FALSE)</f>
        <v>18</v>
      </c>
      <c r="L1250" t="s">
        <v>47</v>
      </c>
      <c r="M1250">
        <f>INDEX('Results 2016$'!$B$3:$AT$352,MATCH(L1250,'Results 2016$'!$A$3:$A$352,0),MATCH(K1250,'Results 2016$'!$B$2:$AT$2,0))</f>
        <v>0.85846636966398993</v>
      </c>
    </row>
    <row r="1251" spans="1:13" x14ac:dyDescent="0.25">
      <c r="A1251" s="13" t="s">
        <v>4526</v>
      </c>
      <c r="B1251" t="str">
        <f>VLOOKUP($A1251,'UES Measure List Oct 2026'!$A$3:$AR$2210,B$1,FALSE)</f>
        <v>Heating Zone 3</v>
      </c>
      <c r="C1251" t="str">
        <f>VLOOKUP($A1251,'UES Measure List Oct 2026'!$A$3:$AR$2210,C$1,FALSE)</f>
        <v>All Cooling Zones</v>
      </c>
      <c r="D1251" t="str">
        <f>VLOOKUP($A1251,'UES Measure List Oct 2026'!$A$3:$AR$2210,D$1,FALSE)</f>
        <v>Residential</v>
      </c>
      <c r="E1251" t="str">
        <f>VLOOKUP($A1251,'UES Measure List Oct 2026'!$A$3:$AR$2210,E$1,FALSE)</f>
        <v>HVAC</v>
      </c>
      <c r="F1251" t="str">
        <f>VLOOKUP($A1251,'UES Measure List Oct 2026'!$A$3:$AR$2210,F$1,FALSE)</f>
        <v>HVAC System</v>
      </c>
      <c r="G1251" t="str">
        <f>VLOOKUP($A1251,'UES Measure List Oct 2026'!$A$3:$AR$2210,G$1,FALSE)</f>
        <v>Advanced Centrally Ducted Heat Pumps</v>
      </c>
      <c r="H1251">
        <f>VLOOKUP($A1251,'UES Measure List Oct 2026'!$A$3:$AR$2210,H$1,FALSE)</f>
        <v>2134.172786473996</v>
      </c>
      <c r="I1251">
        <f>VLOOKUP($A1251,'UES Measure List Oct 2026'!$A$3:$AR$2210,I$1,FALSE)</f>
        <v>2379.2081279785025</v>
      </c>
      <c r="J1251">
        <f>VLOOKUP($A1251,'UES Measure List Oct 2026'!$A$3:$AR$2210,J$1,FALSE)</f>
        <v>16952.384615384617</v>
      </c>
      <c r="K1251">
        <f>VLOOKUP($A1251,'UES Measure List Oct 2026'!$A$3:$AR$2210,K$1,FALSE)</f>
        <v>18</v>
      </c>
      <c r="L1251" t="s">
        <v>47</v>
      </c>
      <c r="M1251">
        <f>INDEX('Results 2016$'!$B$3:$AT$352,MATCH(L1251,'Results 2016$'!$A$3:$A$352,0),MATCH(K1251,'Results 2016$'!$B$2:$AT$2,0))</f>
        <v>0.85846636966398993</v>
      </c>
    </row>
    <row r="1252" spans="1:13" x14ac:dyDescent="0.25">
      <c r="A1252" s="13" t="s">
        <v>4527</v>
      </c>
      <c r="B1252" t="str">
        <f>VLOOKUP($A1252,'UES Measure List Oct 2026'!$A$3:$AR$2210,B$1,FALSE)</f>
        <v>Heating Zone 1</v>
      </c>
      <c r="C1252" t="str">
        <f>VLOOKUP($A1252,'UES Measure List Oct 2026'!$A$3:$AR$2210,C$1,FALSE)</f>
        <v>All Cooling Zones</v>
      </c>
      <c r="D1252" t="str">
        <f>VLOOKUP($A1252,'UES Measure List Oct 2026'!$A$3:$AR$2210,D$1,FALSE)</f>
        <v>Residential</v>
      </c>
      <c r="E1252" t="str">
        <f>VLOOKUP($A1252,'UES Measure List Oct 2026'!$A$3:$AR$2210,E$1,FALSE)</f>
        <v>HVAC</v>
      </c>
      <c r="F1252" t="str">
        <f>VLOOKUP($A1252,'UES Measure List Oct 2026'!$A$3:$AR$2210,F$1,FALSE)</f>
        <v>HVAC System</v>
      </c>
      <c r="G1252" t="str">
        <f>VLOOKUP($A1252,'UES Measure List Oct 2026'!$A$3:$AR$2210,G$1,FALSE)</f>
        <v>Room Heat Pumps</v>
      </c>
      <c r="H1252">
        <f>VLOOKUP($A1252,'UES Measure List Oct 2026'!$A$3:$AR$2210,H$1,FALSE)</f>
        <v>1790</v>
      </c>
      <c r="I1252">
        <f>VLOOKUP($A1252,'UES Measure List Oct 2026'!$A$3:$AR$2210,I$1,FALSE)</f>
        <v>1994.4705682359781</v>
      </c>
      <c r="J1252">
        <f>VLOOKUP($A1252,'UES Measure List Oct 2026'!$A$3:$AR$2210,J$1,FALSE)</f>
        <v>900</v>
      </c>
      <c r="K1252">
        <f>VLOOKUP($A1252,'UES Measure List Oct 2026'!$A$3:$AR$2210,K$1,FALSE)</f>
        <v>15</v>
      </c>
      <c r="L1252" t="s">
        <v>4958</v>
      </c>
      <c r="M1252">
        <f>INDEX('Results 2016$'!$B$3:$AT$352,MATCH(L1252,'Results 2016$'!$A$3:$A$352,0),MATCH(K1252,'Results 2016$'!$B$2:$AT$2,0))</f>
        <v>0.82322594678711025</v>
      </c>
    </row>
    <row r="1253" spans="1:13" x14ac:dyDescent="0.25">
      <c r="A1253" s="14" t="s">
        <v>4531</v>
      </c>
      <c r="B1253" t="str">
        <f>VLOOKUP($A1253,'UES Measure List Oct 2026'!$A$3:$AR$2210,B$1,FALSE)</f>
        <v>Heating Zone 1</v>
      </c>
      <c r="C1253" t="str">
        <f>VLOOKUP($A1253,'UES Measure List Oct 2026'!$A$3:$AR$2210,C$1,FALSE)</f>
        <v>All Cooling Zones</v>
      </c>
      <c r="D1253" t="str">
        <f>VLOOKUP($A1253,'UES Measure List Oct 2026'!$A$3:$AR$2210,D$1,FALSE)</f>
        <v>Residential</v>
      </c>
      <c r="E1253" t="str">
        <f>VLOOKUP($A1253,'UES Measure List Oct 2026'!$A$3:$AR$2210,E$1,FALSE)</f>
        <v>HVAC</v>
      </c>
      <c r="F1253" t="str">
        <f>VLOOKUP($A1253,'UES Measure List Oct 2026'!$A$3:$AR$2210,F$1,FALSE)</f>
        <v>HVAC System</v>
      </c>
      <c r="G1253" t="str">
        <f>VLOOKUP($A1253,'UES Measure List Oct 2026'!$A$3:$AR$2210,G$1,FALSE)</f>
        <v>Room Heat Pumps</v>
      </c>
      <c r="H1253">
        <f>VLOOKUP($A1253,'UES Measure List Oct 2026'!$A$3:$AR$2210,H$1,FALSE)</f>
        <v>1219</v>
      </c>
      <c r="I1253">
        <f>VLOOKUP($A1253,'UES Measure List Oct 2026'!$A$3:$AR$2210,I$1,FALSE)</f>
        <v>1357.5805506729264</v>
      </c>
      <c r="J1253">
        <f>VLOOKUP($A1253,'UES Measure List Oct 2026'!$A$3:$AR$2210,J$1,FALSE)</f>
        <v>900</v>
      </c>
      <c r="K1253">
        <f>VLOOKUP($A1253,'UES Measure List Oct 2026'!$A$3:$AR$2210,K$1,FALSE)</f>
        <v>15</v>
      </c>
      <c r="L1253" t="s">
        <v>4958</v>
      </c>
      <c r="M1253">
        <f>INDEX('Results 2016$'!$B$3:$AT$352,MATCH(L1253,'Results 2016$'!$A$3:$A$352,0),MATCH(K1253,'Results 2016$'!$B$2:$AT$2,0))</f>
        <v>0.82322594678711025</v>
      </c>
    </row>
    <row r="1254" spans="1:13" x14ac:dyDescent="0.25">
      <c r="A1254" s="13" t="s">
        <v>4533</v>
      </c>
      <c r="B1254" t="str">
        <f>VLOOKUP($A1254,'UES Measure List Oct 2026'!$A$3:$AR$2210,B$1,FALSE)</f>
        <v>Heating Zone 1</v>
      </c>
      <c r="C1254" t="str">
        <f>VLOOKUP($A1254,'UES Measure List Oct 2026'!$A$3:$AR$2210,C$1,FALSE)</f>
        <v>All Cooling Zones</v>
      </c>
      <c r="D1254" t="str">
        <f>VLOOKUP($A1254,'UES Measure List Oct 2026'!$A$3:$AR$2210,D$1,FALSE)</f>
        <v>Residential</v>
      </c>
      <c r="E1254" t="str">
        <f>VLOOKUP($A1254,'UES Measure List Oct 2026'!$A$3:$AR$2210,E$1,FALSE)</f>
        <v>HVAC</v>
      </c>
      <c r="F1254" t="str">
        <f>VLOOKUP($A1254,'UES Measure List Oct 2026'!$A$3:$AR$2210,F$1,FALSE)</f>
        <v>HVAC System</v>
      </c>
      <c r="G1254" t="str">
        <f>VLOOKUP($A1254,'UES Measure List Oct 2026'!$A$3:$AR$2210,G$1,FALSE)</f>
        <v>Room Heat Pumps</v>
      </c>
      <c r="H1254">
        <f>VLOOKUP($A1254,'UES Measure List Oct 2026'!$A$3:$AR$2210,H$1,FALSE)</f>
        <v>926</v>
      </c>
      <c r="I1254">
        <f>VLOOKUP($A1254,'UES Measure List Oct 2026'!$A$3:$AR$2210,I$1,FALSE)</f>
        <v>1031.2764938868172</v>
      </c>
      <c r="J1254">
        <f>VLOOKUP($A1254,'UES Measure List Oct 2026'!$A$3:$AR$2210,J$1,FALSE)</f>
        <v>900</v>
      </c>
      <c r="K1254">
        <f>VLOOKUP($A1254,'UES Measure List Oct 2026'!$A$3:$AR$2210,K$1,FALSE)</f>
        <v>15</v>
      </c>
      <c r="L1254" t="s">
        <v>4958</v>
      </c>
      <c r="M1254">
        <f>INDEX('Results 2016$'!$B$3:$AT$352,MATCH(L1254,'Results 2016$'!$A$3:$A$352,0),MATCH(K1254,'Results 2016$'!$B$2:$AT$2,0))</f>
        <v>0.82322594678711025</v>
      </c>
    </row>
    <row r="1255" spans="1:13" x14ac:dyDescent="0.25">
      <c r="A1255" s="13" t="s">
        <v>4535</v>
      </c>
      <c r="B1255" t="str">
        <f>VLOOKUP($A1255,'UES Measure List Oct 2026'!$A$3:$AR$2210,B$1,FALSE)</f>
        <v>Heating Zone 2</v>
      </c>
      <c r="C1255" t="str">
        <f>VLOOKUP($A1255,'UES Measure List Oct 2026'!$A$3:$AR$2210,C$1,FALSE)</f>
        <v>All Cooling Zones</v>
      </c>
      <c r="D1255" t="str">
        <f>VLOOKUP($A1255,'UES Measure List Oct 2026'!$A$3:$AR$2210,D$1,FALSE)</f>
        <v>Residential</v>
      </c>
      <c r="E1255" t="str">
        <f>VLOOKUP($A1255,'UES Measure List Oct 2026'!$A$3:$AR$2210,E$1,FALSE)</f>
        <v>HVAC</v>
      </c>
      <c r="F1255" t="str">
        <f>VLOOKUP($A1255,'UES Measure List Oct 2026'!$A$3:$AR$2210,F$1,FALSE)</f>
        <v>HVAC System</v>
      </c>
      <c r="G1255" t="str">
        <f>VLOOKUP($A1255,'UES Measure List Oct 2026'!$A$3:$AR$2210,G$1,FALSE)</f>
        <v>Room Heat Pumps</v>
      </c>
      <c r="H1255">
        <f>VLOOKUP($A1255,'UES Measure List Oct 2026'!$A$3:$AR$2210,H$1,FALSE)</f>
        <v>1108</v>
      </c>
      <c r="I1255">
        <f>VLOOKUP($A1255,'UES Measure List Oct 2026'!$A$3:$AR$2210,I$1,FALSE)</f>
        <v>1234.5661394443932</v>
      </c>
      <c r="J1255">
        <f>VLOOKUP($A1255,'UES Measure List Oct 2026'!$A$3:$AR$2210,J$1,FALSE)</f>
        <v>900</v>
      </c>
      <c r="K1255">
        <f>VLOOKUP($A1255,'UES Measure List Oct 2026'!$A$3:$AR$2210,K$1,FALSE)</f>
        <v>15</v>
      </c>
      <c r="L1255" t="s">
        <v>4958</v>
      </c>
      <c r="M1255">
        <f>INDEX('Results 2016$'!$B$3:$AT$352,MATCH(L1255,'Results 2016$'!$A$3:$A$352,0),MATCH(K1255,'Results 2016$'!$B$2:$AT$2,0))</f>
        <v>0.82322594678711025</v>
      </c>
    </row>
    <row r="1256" spans="1:13" x14ac:dyDescent="0.25">
      <c r="A1256" s="14" t="s">
        <v>4536</v>
      </c>
      <c r="B1256" t="str">
        <f>VLOOKUP($A1256,'UES Measure List Oct 2026'!$A$3:$AR$2210,B$1,FALSE)</f>
        <v>Heating Zone 2</v>
      </c>
      <c r="C1256" t="str">
        <f>VLOOKUP($A1256,'UES Measure List Oct 2026'!$A$3:$AR$2210,C$1,FALSE)</f>
        <v>All Cooling Zones</v>
      </c>
      <c r="D1256" t="str">
        <f>VLOOKUP($A1256,'UES Measure List Oct 2026'!$A$3:$AR$2210,D$1,FALSE)</f>
        <v>Residential</v>
      </c>
      <c r="E1256" t="str">
        <f>VLOOKUP($A1256,'UES Measure List Oct 2026'!$A$3:$AR$2210,E$1,FALSE)</f>
        <v>HVAC</v>
      </c>
      <c r="F1256" t="str">
        <f>VLOOKUP($A1256,'UES Measure List Oct 2026'!$A$3:$AR$2210,F$1,FALSE)</f>
        <v>HVAC System</v>
      </c>
      <c r="G1256" t="str">
        <f>VLOOKUP($A1256,'UES Measure List Oct 2026'!$A$3:$AR$2210,G$1,FALSE)</f>
        <v>Room Heat Pumps</v>
      </c>
      <c r="H1256">
        <f>VLOOKUP($A1256,'UES Measure List Oct 2026'!$A$3:$AR$2210,H$1,FALSE)</f>
        <v>706</v>
      </c>
      <c r="I1256">
        <f>VLOOKUP($A1256,'UES Measure List Oct 2026'!$A$3:$AR$2210,I$1,FALSE)</f>
        <v>786.26076191557502</v>
      </c>
      <c r="J1256">
        <f>VLOOKUP($A1256,'UES Measure List Oct 2026'!$A$3:$AR$2210,J$1,FALSE)</f>
        <v>900</v>
      </c>
      <c r="K1256">
        <f>VLOOKUP($A1256,'UES Measure List Oct 2026'!$A$3:$AR$2210,K$1,FALSE)</f>
        <v>15</v>
      </c>
      <c r="L1256" t="s">
        <v>4958</v>
      </c>
      <c r="M1256">
        <f>INDEX('Results 2016$'!$B$3:$AT$352,MATCH(L1256,'Results 2016$'!$A$3:$A$352,0),MATCH(K1256,'Results 2016$'!$B$2:$AT$2,0))</f>
        <v>0.82322594678711025</v>
      </c>
    </row>
    <row r="1257" spans="1:13" x14ac:dyDescent="0.25">
      <c r="A1257" s="13" t="s">
        <v>4537</v>
      </c>
      <c r="B1257" t="str">
        <f>VLOOKUP($A1257,'UES Measure List Oct 2026'!$A$3:$AR$2210,B$1,FALSE)</f>
        <v>Heating Zone 2</v>
      </c>
      <c r="C1257" t="str">
        <f>VLOOKUP($A1257,'UES Measure List Oct 2026'!$A$3:$AR$2210,C$1,FALSE)</f>
        <v>All Cooling Zones</v>
      </c>
      <c r="D1257" t="str">
        <f>VLOOKUP($A1257,'UES Measure List Oct 2026'!$A$3:$AR$2210,D$1,FALSE)</f>
        <v>Residential</v>
      </c>
      <c r="E1257" t="str">
        <f>VLOOKUP($A1257,'UES Measure List Oct 2026'!$A$3:$AR$2210,E$1,FALSE)</f>
        <v>HVAC</v>
      </c>
      <c r="F1257" t="str">
        <f>VLOOKUP($A1257,'UES Measure List Oct 2026'!$A$3:$AR$2210,F$1,FALSE)</f>
        <v>HVAC System</v>
      </c>
      <c r="G1257" t="str">
        <f>VLOOKUP($A1257,'UES Measure List Oct 2026'!$A$3:$AR$2210,G$1,FALSE)</f>
        <v>Room Heat Pumps</v>
      </c>
      <c r="H1257">
        <f>VLOOKUP($A1257,'UES Measure List Oct 2026'!$A$3:$AR$2210,H$1,FALSE)</f>
        <v>764</v>
      </c>
      <c r="I1257">
        <f>VLOOKUP($A1257,'UES Measure List Oct 2026'!$A$3:$AR$2210,I$1,FALSE)</f>
        <v>850.85879193253606</v>
      </c>
      <c r="J1257">
        <f>VLOOKUP($A1257,'UES Measure List Oct 2026'!$A$3:$AR$2210,J$1,FALSE)</f>
        <v>900</v>
      </c>
      <c r="K1257">
        <f>VLOOKUP($A1257,'UES Measure List Oct 2026'!$A$3:$AR$2210,K$1,FALSE)</f>
        <v>15</v>
      </c>
      <c r="L1257" t="s">
        <v>4958</v>
      </c>
      <c r="M1257">
        <f>INDEX('Results 2016$'!$B$3:$AT$352,MATCH(L1257,'Results 2016$'!$A$3:$A$352,0),MATCH(K1257,'Results 2016$'!$B$2:$AT$2,0))</f>
        <v>0.82322594678711025</v>
      </c>
    </row>
    <row r="1258" spans="1:13" x14ac:dyDescent="0.25">
      <c r="A1258" s="13" t="s">
        <v>4538</v>
      </c>
      <c r="B1258" t="str">
        <f>VLOOKUP($A1258,'UES Measure List Oct 2026'!$A$3:$AR$2210,B$1,FALSE)</f>
        <v>Heating Zone 3</v>
      </c>
      <c r="C1258" t="str">
        <f>VLOOKUP($A1258,'UES Measure List Oct 2026'!$A$3:$AR$2210,C$1,FALSE)</f>
        <v>All Cooling Zones</v>
      </c>
      <c r="D1258" t="str">
        <f>VLOOKUP($A1258,'UES Measure List Oct 2026'!$A$3:$AR$2210,D$1,FALSE)</f>
        <v>Residential</v>
      </c>
      <c r="E1258" t="str">
        <f>VLOOKUP($A1258,'UES Measure List Oct 2026'!$A$3:$AR$2210,E$1,FALSE)</f>
        <v>HVAC</v>
      </c>
      <c r="F1258" t="str">
        <f>VLOOKUP($A1258,'UES Measure List Oct 2026'!$A$3:$AR$2210,F$1,FALSE)</f>
        <v>HVAC System</v>
      </c>
      <c r="G1258" t="str">
        <f>VLOOKUP($A1258,'UES Measure List Oct 2026'!$A$3:$AR$2210,G$1,FALSE)</f>
        <v>Room Heat Pumps</v>
      </c>
      <c r="H1258">
        <f>VLOOKUP($A1258,'UES Measure List Oct 2026'!$A$3:$AR$2210,H$1,FALSE)</f>
        <v>1393</v>
      </c>
      <c r="I1258">
        <f>VLOOKUP($A1258,'UES Measure List Oct 2026'!$A$3:$AR$2210,I$1,FALSE)</f>
        <v>1552.1215092473283</v>
      </c>
      <c r="J1258">
        <f>VLOOKUP($A1258,'UES Measure List Oct 2026'!$A$3:$AR$2210,J$1,FALSE)</f>
        <v>900</v>
      </c>
      <c r="K1258">
        <f>VLOOKUP($A1258,'UES Measure List Oct 2026'!$A$3:$AR$2210,K$1,FALSE)</f>
        <v>15</v>
      </c>
      <c r="L1258" t="s">
        <v>4958</v>
      </c>
      <c r="M1258">
        <f>INDEX('Results 2016$'!$B$3:$AT$352,MATCH(L1258,'Results 2016$'!$A$3:$A$352,0),MATCH(K1258,'Results 2016$'!$B$2:$AT$2,0))</f>
        <v>0.82322594678711025</v>
      </c>
    </row>
    <row r="1259" spans="1:13" x14ac:dyDescent="0.25">
      <c r="A1259" s="13" t="s">
        <v>4539</v>
      </c>
      <c r="B1259" t="str">
        <f>VLOOKUP($A1259,'UES Measure List Oct 2026'!$A$3:$AR$2210,B$1,FALSE)</f>
        <v>Heating Zone 3</v>
      </c>
      <c r="C1259" t="str">
        <f>VLOOKUP($A1259,'UES Measure List Oct 2026'!$A$3:$AR$2210,C$1,FALSE)</f>
        <v>All Cooling Zones</v>
      </c>
      <c r="D1259" t="str">
        <f>VLOOKUP($A1259,'UES Measure List Oct 2026'!$A$3:$AR$2210,D$1,FALSE)</f>
        <v>Residential</v>
      </c>
      <c r="E1259" t="str">
        <f>VLOOKUP($A1259,'UES Measure List Oct 2026'!$A$3:$AR$2210,E$1,FALSE)</f>
        <v>HVAC</v>
      </c>
      <c r="F1259" t="str">
        <f>VLOOKUP($A1259,'UES Measure List Oct 2026'!$A$3:$AR$2210,F$1,FALSE)</f>
        <v>HVAC System</v>
      </c>
      <c r="G1259" t="str">
        <f>VLOOKUP($A1259,'UES Measure List Oct 2026'!$A$3:$AR$2210,G$1,FALSE)</f>
        <v>Room Heat Pumps</v>
      </c>
      <c r="H1259">
        <f>VLOOKUP($A1259,'UES Measure List Oct 2026'!$A$3:$AR$2210,H$1,FALSE)</f>
        <v>872</v>
      </c>
      <c r="I1259">
        <f>VLOOKUP($A1259,'UES Measure List Oct 2026'!$A$3:$AR$2210,I$1,FALSE)</f>
        <v>971.13227250762236</v>
      </c>
      <c r="J1259">
        <f>VLOOKUP($A1259,'UES Measure List Oct 2026'!$A$3:$AR$2210,J$1,FALSE)</f>
        <v>900</v>
      </c>
      <c r="K1259">
        <f>VLOOKUP($A1259,'UES Measure List Oct 2026'!$A$3:$AR$2210,K$1,FALSE)</f>
        <v>15</v>
      </c>
      <c r="L1259" t="s">
        <v>4958</v>
      </c>
      <c r="M1259">
        <f>INDEX('Results 2016$'!$B$3:$AT$352,MATCH(L1259,'Results 2016$'!$A$3:$A$352,0),MATCH(K1259,'Results 2016$'!$B$2:$AT$2,0))</f>
        <v>0.82322594678711025</v>
      </c>
    </row>
    <row r="1260" spans="1:13" x14ac:dyDescent="0.25">
      <c r="A1260" s="13" t="s">
        <v>4540</v>
      </c>
      <c r="B1260" t="str">
        <f>VLOOKUP($A1260,'UES Measure List Oct 2026'!$A$3:$AR$2210,B$1,FALSE)</f>
        <v>Heating Zone 3</v>
      </c>
      <c r="C1260" t="str">
        <f>VLOOKUP($A1260,'UES Measure List Oct 2026'!$A$3:$AR$2210,C$1,FALSE)</f>
        <v>All Cooling Zones</v>
      </c>
      <c r="D1260" t="str">
        <f>VLOOKUP($A1260,'UES Measure List Oct 2026'!$A$3:$AR$2210,D$1,FALSE)</f>
        <v>Residential</v>
      </c>
      <c r="E1260" t="str">
        <f>VLOOKUP($A1260,'UES Measure List Oct 2026'!$A$3:$AR$2210,E$1,FALSE)</f>
        <v>HVAC</v>
      </c>
      <c r="F1260" t="str">
        <f>VLOOKUP($A1260,'UES Measure List Oct 2026'!$A$3:$AR$2210,F$1,FALSE)</f>
        <v>HVAC System</v>
      </c>
      <c r="G1260" t="str">
        <f>VLOOKUP($A1260,'UES Measure List Oct 2026'!$A$3:$AR$2210,G$1,FALSE)</f>
        <v>Room Heat Pumps</v>
      </c>
      <c r="H1260">
        <f>VLOOKUP($A1260,'UES Measure List Oct 2026'!$A$3:$AR$2210,H$1,FALSE)</f>
        <v>932</v>
      </c>
      <c r="I1260">
        <f>VLOOKUP($A1260,'UES Measure List Oct 2026'!$A$3:$AR$2210,I$1,FALSE)</f>
        <v>1037.9586309962351</v>
      </c>
      <c r="J1260">
        <f>VLOOKUP($A1260,'UES Measure List Oct 2026'!$A$3:$AR$2210,J$1,FALSE)</f>
        <v>900</v>
      </c>
      <c r="K1260">
        <f>VLOOKUP($A1260,'UES Measure List Oct 2026'!$A$3:$AR$2210,K$1,FALSE)</f>
        <v>15</v>
      </c>
      <c r="L1260" t="s">
        <v>4958</v>
      </c>
      <c r="M1260">
        <f>INDEX('Results 2016$'!$B$3:$AT$352,MATCH(L1260,'Results 2016$'!$A$3:$A$352,0),MATCH(K1260,'Results 2016$'!$B$2:$AT$2,0))</f>
        <v>0.82322594678711025</v>
      </c>
    </row>
    <row r="1261" spans="1:13" x14ac:dyDescent="0.25">
      <c r="A1261" s="13" t="s">
        <v>4541</v>
      </c>
      <c r="B1261" t="str">
        <f>VLOOKUP($A1261,'UES Measure List Oct 2026'!$A$3:$AR$2210,B$1,FALSE)</f>
        <v>Heating Zone 1</v>
      </c>
      <c r="C1261" t="str">
        <f>VLOOKUP($A1261,'UES Measure List Oct 2026'!$A$3:$AR$2210,C$1,FALSE)</f>
        <v>All Cooling Zones</v>
      </c>
      <c r="D1261" t="str">
        <f>VLOOKUP($A1261,'UES Measure List Oct 2026'!$A$3:$AR$2210,D$1,FALSE)</f>
        <v>Residential</v>
      </c>
      <c r="E1261" t="str">
        <f>VLOOKUP($A1261,'UES Measure List Oct 2026'!$A$3:$AR$2210,E$1,FALSE)</f>
        <v>HVAC</v>
      </c>
      <c r="F1261" t="str">
        <f>VLOOKUP($A1261,'UES Measure List Oct 2026'!$A$3:$AR$2210,F$1,FALSE)</f>
        <v>HVAC System</v>
      </c>
      <c r="G1261" t="str">
        <f>VLOOKUP($A1261,'UES Measure List Oct 2026'!$A$3:$AR$2210,G$1,FALSE)</f>
        <v>Room Heat Pumps</v>
      </c>
      <c r="H1261">
        <f>VLOOKUP($A1261,'UES Measure List Oct 2026'!$A$3:$AR$2210,H$1,FALSE)</f>
        <v>2030</v>
      </c>
      <c r="I1261">
        <f>VLOOKUP($A1261,'UES Measure List Oct 2026'!$A$3:$AR$2210,I$1,FALSE)</f>
        <v>2261.8856164910812</v>
      </c>
      <c r="J1261">
        <f>VLOOKUP($A1261,'UES Measure List Oct 2026'!$A$3:$AR$2210,J$1,FALSE)</f>
        <v>3200</v>
      </c>
      <c r="K1261">
        <f>VLOOKUP($A1261,'UES Measure List Oct 2026'!$A$3:$AR$2210,K$1,FALSE)</f>
        <v>15</v>
      </c>
      <c r="L1261" t="s">
        <v>4958</v>
      </c>
      <c r="M1261">
        <f>INDEX('Results 2016$'!$B$3:$AT$352,MATCH(L1261,'Results 2016$'!$A$3:$A$352,0),MATCH(K1261,'Results 2016$'!$B$2:$AT$2,0))</f>
        <v>0.82322594678711025</v>
      </c>
    </row>
    <row r="1262" spans="1:13" x14ac:dyDescent="0.25">
      <c r="A1262" s="13" t="s">
        <v>4544</v>
      </c>
      <c r="B1262" t="str">
        <f>VLOOKUP($A1262,'UES Measure List Oct 2026'!$A$3:$AR$2210,B$1,FALSE)</f>
        <v>Heating Zone 1</v>
      </c>
      <c r="C1262" t="str">
        <f>VLOOKUP($A1262,'UES Measure List Oct 2026'!$A$3:$AR$2210,C$1,FALSE)</f>
        <v>All Cooling Zones</v>
      </c>
      <c r="D1262" t="str">
        <f>VLOOKUP($A1262,'UES Measure List Oct 2026'!$A$3:$AR$2210,D$1,FALSE)</f>
        <v>Residential</v>
      </c>
      <c r="E1262" t="str">
        <f>VLOOKUP($A1262,'UES Measure List Oct 2026'!$A$3:$AR$2210,E$1,FALSE)</f>
        <v>HVAC</v>
      </c>
      <c r="F1262" t="str">
        <f>VLOOKUP($A1262,'UES Measure List Oct 2026'!$A$3:$AR$2210,F$1,FALSE)</f>
        <v>HVAC System</v>
      </c>
      <c r="G1262" t="str">
        <f>VLOOKUP($A1262,'UES Measure List Oct 2026'!$A$3:$AR$2210,G$1,FALSE)</f>
        <v>Room Heat Pumps</v>
      </c>
      <c r="H1262">
        <f>VLOOKUP($A1262,'UES Measure List Oct 2026'!$A$3:$AR$2210,H$1,FALSE)</f>
        <v>1379</v>
      </c>
      <c r="I1262">
        <f>VLOOKUP($A1262,'UES Measure List Oct 2026'!$A$3:$AR$2210,I$1,FALSE)</f>
        <v>1535.7699584724901</v>
      </c>
      <c r="J1262">
        <f>VLOOKUP($A1262,'UES Measure List Oct 2026'!$A$3:$AR$2210,J$1,FALSE)</f>
        <v>3200</v>
      </c>
      <c r="K1262">
        <f>VLOOKUP($A1262,'UES Measure List Oct 2026'!$A$3:$AR$2210,K$1,FALSE)</f>
        <v>15</v>
      </c>
      <c r="L1262" t="s">
        <v>4958</v>
      </c>
      <c r="M1262">
        <f>INDEX('Results 2016$'!$B$3:$AT$352,MATCH(L1262,'Results 2016$'!$A$3:$A$352,0),MATCH(K1262,'Results 2016$'!$B$2:$AT$2,0))</f>
        <v>0.82322594678711025</v>
      </c>
    </row>
    <row r="1263" spans="1:13" x14ac:dyDescent="0.25">
      <c r="A1263" s="13" t="s">
        <v>4546</v>
      </c>
      <c r="B1263" t="str">
        <f>VLOOKUP($A1263,'UES Measure List Oct 2026'!$A$3:$AR$2210,B$1,FALSE)</f>
        <v>Heating Zone 1</v>
      </c>
      <c r="C1263" t="str">
        <f>VLOOKUP($A1263,'UES Measure List Oct 2026'!$A$3:$AR$2210,C$1,FALSE)</f>
        <v>All Cooling Zones</v>
      </c>
      <c r="D1263" t="str">
        <f>VLOOKUP($A1263,'UES Measure List Oct 2026'!$A$3:$AR$2210,D$1,FALSE)</f>
        <v>Residential</v>
      </c>
      <c r="E1263" t="str">
        <f>VLOOKUP($A1263,'UES Measure List Oct 2026'!$A$3:$AR$2210,E$1,FALSE)</f>
        <v>HVAC</v>
      </c>
      <c r="F1263" t="str">
        <f>VLOOKUP($A1263,'UES Measure List Oct 2026'!$A$3:$AR$2210,F$1,FALSE)</f>
        <v>HVAC System</v>
      </c>
      <c r="G1263" t="str">
        <f>VLOOKUP($A1263,'UES Measure List Oct 2026'!$A$3:$AR$2210,G$1,FALSE)</f>
        <v>Room Heat Pumps</v>
      </c>
      <c r="H1263">
        <f>VLOOKUP($A1263,'UES Measure List Oct 2026'!$A$3:$AR$2210,H$1,FALSE)</f>
        <v>1031</v>
      </c>
      <c r="I1263">
        <f>VLOOKUP($A1263,'UES Measure List Oct 2026'!$A$3:$AR$2210,I$1,FALSE)</f>
        <v>1148.2138933016292</v>
      </c>
      <c r="J1263">
        <f>VLOOKUP($A1263,'UES Measure List Oct 2026'!$A$3:$AR$2210,J$1,FALSE)</f>
        <v>3200</v>
      </c>
      <c r="K1263">
        <f>VLOOKUP($A1263,'UES Measure List Oct 2026'!$A$3:$AR$2210,K$1,FALSE)</f>
        <v>15</v>
      </c>
      <c r="L1263" t="s">
        <v>4958</v>
      </c>
      <c r="M1263">
        <f>INDEX('Results 2016$'!$B$3:$AT$352,MATCH(L1263,'Results 2016$'!$A$3:$A$352,0),MATCH(K1263,'Results 2016$'!$B$2:$AT$2,0))</f>
        <v>0.82322594678711025</v>
      </c>
    </row>
    <row r="1264" spans="1:13" x14ac:dyDescent="0.25">
      <c r="A1264" s="13" t="s">
        <v>4548</v>
      </c>
      <c r="B1264" t="str">
        <f>VLOOKUP($A1264,'UES Measure List Oct 2026'!$A$3:$AR$2210,B$1,FALSE)</f>
        <v>Heating Zone 2</v>
      </c>
      <c r="C1264" t="str">
        <f>VLOOKUP($A1264,'UES Measure List Oct 2026'!$A$3:$AR$2210,C$1,FALSE)</f>
        <v>All Cooling Zones</v>
      </c>
      <c r="D1264" t="str">
        <f>VLOOKUP($A1264,'UES Measure List Oct 2026'!$A$3:$AR$2210,D$1,FALSE)</f>
        <v>Residential</v>
      </c>
      <c r="E1264" t="str">
        <f>VLOOKUP($A1264,'UES Measure List Oct 2026'!$A$3:$AR$2210,E$1,FALSE)</f>
        <v>HVAC</v>
      </c>
      <c r="F1264" t="str">
        <f>VLOOKUP($A1264,'UES Measure List Oct 2026'!$A$3:$AR$2210,F$1,FALSE)</f>
        <v>HVAC System</v>
      </c>
      <c r="G1264" t="str">
        <f>VLOOKUP($A1264,'UES Measure List Oct 2026'!$A$3:$AR$2210,G$1,FALSE)</f>
        <v>Room Heat Pumps</v>
      </c>
      <c r="H1264">
        <f>VLOOKUP($A1264,'UES Measure List Oct 2026'!$A$3:$AR$2210,H$1,FALSE)</f>
        <v>1558</v>
      </c>
      <c r="I1264">
        <f>VLOOKUP($A1264,'UES Measure List Oct 2026'!$A$3:$AR$2210,I$1,FALSE)</f>
        <v>1735.9693549227115</v>
      </c>
      <c r="J1264">
        <f>VLOOKUP($A1264,'UES Measure List Oct 2026'!$A$3:$AR$2210,J$1,FALSE)</f>
        <v>3200</v>
      </c>
      <c r="K1264">
        <f>VLOOKUP($A1264,'UES Measure List Oct 2026'!$A$3:$AR$2210,K$1,FALSE)</f>
        <v>15</v>
      </c>
      <c r="L1264" t="s">
        <v>4958</v>
      </c>
      <c r="M1264">
        <f>INDEX('Results 2016$'!$B$3:$AT$352,MATCH(L1264,'Results 2016$'!$A$3:$A$352,0),MATCH(K1264,'Results 2016$'!$B$2:$AT$2,0))</f>
        <v>0.82322594678711025</v>
      </c>
    </row>
    <row r="1265" spans="1:13" x14ac:dyDescent="0.25">
      <c r="A1265" s="13" t="s">
        <v>4549</v>
      </c>
      <c r="B1265" t="str">
        <f>VLOOKUP($A1265,'UES Measure List Oct 2026'!$A$3:$AR$2210,B$1,FALSE)</f>
        <v>Heating Zone 2</v>
      </c>
      <c r="C1265" t="str">
        <f>VLOOKUP($A1265,'UES Measure List Oct 2026'!$A$3:$AR$2210,C$1,FALSE)</f>
        <v>All Cooling Zones</v>
      </c>
      <c r="D1265" t="str">
        <f>VLOOKUP($A1265,'UES Measure List Oct 2026'!$A$3:$AR$2210,D$1,FALSE)</f>
        <v>Residential</v>
      </c>
      <c r="E1265" t="str">
        <f>VLOOKUP($A1265,'UES Measure List Oct 2026'!$A$3:$AR$2210,E$1,FALSE)</f>
        <v>HVAC</v>
      </c>
      <c r="F1265" t="str">
        <f>VLOOKUP($A1265,'UES Measure List Oct 2026'!$A$3:$AR$2210,F$1,FALSE)</f>
        <v>HVAC System</v>
      </c>
      <c r="G1265" t="str">
        <f>VLOOKUP($A1265,'UES Measure List Oct 2026'!$A$3:$AR$2210,G$1,FALSE)</f>
        <v>Room Heat Pumps</v>
      </c>
      <c r="H1265">
        <f>VLOOKUP($A1265,'UES Measure List Oct 2026'!$A$3:$AR$2210,H$1,FALSE)</f>
        <v>974</v>
      </c>
      <c r="I1265">
        <f>VLOOKUP($A1265,'UES Measure List Oct 2026'!$A$3:$AR$2210,I$1,FALSE)</f>
        <v>1084.7280199798442</v>
      </c>
      <c r="J1265">
        <f>VLOOKUP($A1265,'UES Measure List Oct 2026'!$A$3:$AR$2210,J$1,FALSE)</f>
        <v>3200</v>
      </c>
      <c r="K1265">
        <f>VLOOKUP($A1265,'UES Measure List Oct 2026'!$A$3:$AR$2210,K$1,FALSE)</f>
        <v>15</v>
      </c>
      <c r="L1265" t="s">
        <v>4958</v>
      </c>
      <c r="M1265">
        <f>INDEX('Results 2016$'!$B$3:$AT$352,MATCH(L1265,'Results 2016$'!$A$3:$A$352,0),MATCH(K1265,'Results 2016$'!$B$2:$AT$2,0))</f>
        <v>0.82322594678711025</v>
      </c>
    </row>
    <row r="1266" spans="1:13" x14ac:dyDescent="0.25">
      <c r="A1266" s="13" t="s">
        <v>4550</v>
      </c>
      <c r="B1266" t="str">
        <f>VLOOKUP($A1266,'UES Measure List Oct 2026'!$A$3:$AR$2210,B$1,FALSE)</f>
        <v>Heating Zone 2</v>
      </c>
      <c r="C1266" t="str">
        <f>VLOOKUP($A1266,'UES Measure List Oct 2026'!$A$3:$AR$2210,C$1,FALSE)</f>
        <v>All Cooling Zones</v>
      </c>
      <c r="D1266" t="str">
        <f>VLOOKUP($A1266,'UES Measure List Oct 2026'!$A$3:$AR$2210,D$1,FALSE)</f>
        <v>Residential</v>
      </c>
      <c r="E1266" t="str">
        <f>VLOOKUP($A1266,'UES Measure List Oct 2026'!$A$3:$AR$2210,E$1,FALSE)</f>
        <v>HVAC</v>
      </c>
      <c r="F1266" t="str">
        <f>VLOOKUP($A1266,'UES Measure List Oct 2026'!$A$3:$AR$2210,F$1,FALSE)</f>
        <v>HVAC System</v>
      </c>
      <c r="G1266" t="str">
        <f>VLOOKUP($A1266,'UES Measure List Oct 2026'!$A$3:$AR$2210,G$1,FALSE)</f>
        <v>Room Heat Pumps</v>
      </c>
      <c r="H1266">
        <f>VLOOKUP($A1266,'UES Measure List Oct 2026'!$A$3:$AR$2210,H$1,FALSE)</f>
        <v>1011</v>
      </c>
      <c r="I1266">
        <f>VLOOKUP($A1266,'UES Measure List Oct 2026'!$A$3:$AR$2210,I$1,FALSE)</f>
        <v>1125.940102936903</v>
      </c>
      <c r="J1266">
        <f>VLOOKUP($A1266,'UES Measure List Oct 2026'!$A$3:$AR$2210,J$1,FALSE)</f>
        <v>3200</v>
      </c>
      <c r="K1266">
        <f>VLOOKUP($A1266,'UES Measure List Oct 2026'!$A$3:$AR$2210,K$1,FALSE)</f>
        <v>15</v>
      </c>
      <c r="L1266" t="s">
        <v>4958</v>
      </c>
      <c r="M1266">
        <f>INDEX('Results 2016$'!$B$3:$AT$352,MATCH(L1266,'Results 2016$'!$A$3:$A$352,0),MATCH(K1266,'Results 2016$'!$B$2:$AT$2,0))</f>
        <v>0.82322594678711025</v>
      </c>
    </row>
    <row r="1267" spans="1:13" x14ac:dyDescent="0.25">
      <c r="A1267" s="13" t="s">
        <v>4551</v>
      </c>
      <c r="B1267" t="str">
        <f>VLOOKUP($A1267,'UES Measure List Oct 2026'!$A$3:$AR$2210,B$1,FALSE)</f>
        <v>Heating Zone 3</v>
      </c>
      <c r="C1267" t="str">
        <f>VLOOKUP($A1267,'UES Measure List Oct 2026'!$A$3:$AR$2210,C$1,FALSE)</f>
        <v>All Cooling Zones</v>
      </c>
      <c r="D1267" t="str">
        <f>VLOOKUP($A1267,'UES Measure List Oct 2026'!$A$3:$AR$2210,D$1,FALSE)</f>
        <v>Residential</v>
      </c>
      <c r="E1267" t="str">
        <f>VLOOKUP($A1267,'UES Measure List Oct 2026'!$A$3:$AR$2210,E$1,FALSE)</f>
        <v>HVAC</v>
      </c>
      <c r="F1267" t="str">
        <f>VLOOKUP($A1267,'UES Measure List Oct 2026'!$A$3:$AR$2210,F$1,FALSE)</f>
        <v>HVAC System</v>
      </c>
      <c r="G1267" t="str">
        <f>VLOOKUP($A1267,'UES Measure List Oct 2026'!$A$3:$AR$2210,G$1,FALSE)</f>
        <v>Room Heat Pumps</v>
      </c>
      <c r="H1267">
        <f>VLOOKUP($A1267,'UES Measure List Oct 2026'!$A$3:$AR$2210,H$1,FALSE)</f>
        <v>1910</v>
      </c>
      <c r="I1267">
        <f>VLOOKUP($A1267,'UES Measure List Oct 2026'!$A$3:$AR$2210,I$1,FALSE)</f>
        <v>2128.1780923635297</v>
      </c>
      <c r="J1267">
        <f>VLOOKUP($A1267,'UES Measure List Oct 2026'!$A$3:$AR$2210,J$1,FALSE)</f>
        <v>3200</v>
      </c>
      <c r="K1267">
        <f>VLOOKUP($A1267,'UES Measure List Oct 2026'!$A$3:$AR$2210,K$1,FALSE)</f>
        <v>15</v>
      </c>
      <c r="L1267" t="s">
        <v>4958</v>
      </c>
      <c r="M1267">
        <f>INDEX('Results 2016$'!$B$3:$AT$352,MATCH(L1267,'Results 2016$'!$A$3:$A$352,0),MATCH(K1267,'Results 2016$'!$B$2:$AT$2,0))</f>
        <v>0.82322594678711025</v>
      </c>
    </row>
    <row r="1268" spans="1:13" x14ac:dyDescent="0.25">
      <c r="A1268" s="13" t="s">
        <v>4552</v>
      </c>
      <c r="B1268" t="str">
        <f>VLOOKUP($A1268,'UES Measure List Oct 2026'!$A$3:$AR$2210,B$1,FALSE)</f>
        <v>Heating Zone 3</v>
      </c>
      <c r="C1268" t="str">
        <f>VLOOKUP($A1268,'UES Measure List Oct 2026'!$A$3:$AR$2210,C$1,FALSE)</f>
        <v>All Cooling Zones</v>
      </c>
      <c r="D1268" t="str">
        <f>VLOOKUP($A1268,'UES Measure List Oct 2026'!$A$3:$AR$2210,D$1,FALSE)</f>
        <v>Residential</v>
      </c>
      <c r="E1268" t="str">
        <f>VLOOKUP($A1268,'UES Measure List Oct 2026'!$A$3:$AR$2210,E$1,FALSE)</f>
        <v>HVAC</v>
      </c>
      <c r="F1268" t="str">
        <f>VLOOKUP($A1268,'UES Measure List Oct 2026'!$A$3:$AR$2210,F$1,FALSE)</f>
        <v>HVAC System</v>
      </c>
      <c r="G1268" t="str">
        <f>VLOOKUP($A1268,'UES Measure List Oct 2026'!$A$3:$AR$2210,G$1,FALSE)</f>
        <v>Room Heat Pumps</v>
      </c>
      <c r="H1268">
        <f>VLOOKUP($A1268,'UES Measure List Oct 2026'!$A$3:$AR$2210,H$1,FALSE)</f>
        <v>1171</v>
      </c>
      <c r="I1268">
        <f>VLOOKUP($A1268,'UES Measure List Oct 2026'!$A$3:$AR$2210,I$1,FALSE)</f>
        <v>1304.1237283330572</v>
      </c>
      <c r="J1268">
        <f>VLOOKUP($A1268,'UES Measure List Oct 2026'!$A$3:$AR$2210,J$1,FALSE)</f>
        <v>3200</v>
      </c>
      <c r="K1268">
        <f>VLOOKUP($A1268,'UES Measure List Oct 2026'!$A$3:$AR$2210,K$1,FALSE)</f>
        <v>15</v>
      </c>
      <c r="L1268" t="s">
        <v>4958</v>
      </c>
      <c r="M1268">
        <f>INDEX('Results 2016$'!$B$3:$AT$352,MATCH(L1268,'Results 2016$'!$A$3:$A$352,0),MATCH(K1268,'Results 2016$'!$B$2:$AT$2,0))</f>
        <v>0.82322594678711025</v>
      </c>
    </row>
    <row r="1269" spans="1:13" x14ac:dyDescent="0.25">
      <c r="A1269" s="13" t="s">
        <v>4553</v>
      </c>
      <c r="B1269" t="str">
        <f>VLOOKUP($A1269,'UES Measure List Oct 2026'!$A$3:$AR$2210,B$1,FALSE)</f>
        <v>Heating Zone 3</v>
      </c>
      <c r="C1269" t="str">
        <f>VLOOKUP($A1269,'UES Measure List Oct 2026'!$A$3:$AR$2210,C$1,FALSE)</f>
        <v>All Cooling Zones</v>
      </c>
      <c r="D1269" t="str">
        <f>VLOOKUP($A1269,'UES Measure List Oct 2026'!$A$3:$AR$2210,D$1,FALSE)</f>
        <v>Residential</v>
      </c>
      <c r="E1269" t="str">
        <f>VLOOKUP($A1269,'UES Measure List Oct 2026'!$A$3:$AR$2210,E$1,FALSE)</f>
        <v>HVAC</v>
      </c>
      <c r="F1269" t="str">
        <f>VLOOKUP($A1269,'UES Measure List Oct 2026'!$A$3:$AR$2210,F$1,FALSE)</f>
        <v>HVAC System</v>
      </c>
      <c r="G1269" t="str">
        <f>VLOOKUP($A1269,'UES Measure List Oct 2026'!$A$3:$AR$2210,G$1,FALSE)</f>
        <v>Room Heat Pumps</v>
      </c>
      <c r="H1269">
        <f>VLOOKUP($A1269,'UES Measure List Oct 2026'!$A$3:$AR$2210,H$1,FALSE)</f>
        <v>1218</v>
      </c>
      <c r="I1269">
        <f>VLOOKUP($A1269,'UES Measure List Oct 2026'!$A$3:$AR$2210,I$1,FALSE)</f>
        <v>1356.4738332118179</v>
      </c>
      <c r="J1269">
        <f>VLOOKUP($A1269,'UES Measure List Oct 2026'!$A$3:$AR$2210,J$1,FALSE)</f>
        <v>3200</v>
      </c>
      <c r="K1269">
        <f>VLOOKUP($A1269,'UES Measure List Oct 2026'!$A$3:$AR$2210,K$1,FALSE)</f>
        <v>15</v>
      </c>
      <c r="L1269" t="s">
        <v>4958</v>
      </c>
      <c r="M1269">
        <f>INDEX('Results 2016$'!$B$3:$AT$352,MATCH(L1269,'Results 2016$'!$A$3:$A$352,0),MATCH(K1269,'Results 2016$'!$B$2:$AT$2,0))</f>
        <v>0.82322594678711025</v>
      </c>
    </row>
    <row r="1270" spans="1:13" x14ac:dyDescent="0.25">
      <c r="A1270" s="13" t="s">
        <v>4554</v>
      </c>
      <c r="B1270" t="str">
        <f>VLOOKUP($A1270,'UES Measure List Oct 2026'!$A$3:$AR$2210,B$1,FALSE)</f>
        <v>Heating Zone 1</v>
      </c>
      <c r="C1270" t="str">
        <f>VLOOKUP($A1270,'UES Measure List Oct 2026'!$A$3:$AR$2210,C$1,FALSE)</f>
        <v>All Cooling Zones</v>
      </c>
      <c r="D1270" t="str">
        <f>VLOOKUP($A1270,'UES Measure List Oct 2026'!$A$3:$AR$2210,D$1,FALSE)</f>
        <v>Residential</v>
      </c>
      <c r="E1270" t="str">
        <f>VLOOKUP($A1270,'UES Measure List Oct 2026'!$A$3:$AR$2210,E$1,FALSE)</f>
        <v>HVAC</v>
      </c>
      <c r="F1270" t="str">
        <f>VLOOKUP($A1270,'UES Measure List Oct 2026'!$A$3:$AR$2210,F$1,FALSE)</f>
        <v>HVAC System</v>
      </c>
      <c r="G1270" t="str">
        <f>VLOOKUP($A1270,'UES Measure List Oct 2026'!$A$3:$AR$2210,G$1,FALSE)</f>
        <v>Room Heat Pumps</v>
      </c>
      <c r="H1270">
        <f>VLOOKUP($A1270,'UES Measure List Oct 2026'!$A$3:$AR$2210,H$1,FALSE)</f>
        <v>1790</v>
      </c>
      <c r="I1270">
        <f>VLOOKUP($A1270,'UES Measure List Oct 2026'!$A$3:$AR$2210,I$1,FALSE)</f>
        <v>1994.4705682359781</v>
      </c>
      <c r="J1270">
        <f>VLOOKUP($A1270,'UES Measure List Oct 2026'!$A$3:$AR$2210,J$1,FALSE)</f>
        <v>900</v>
      </c>
      <c r="K1270">
        <f>VLOOKUP($A1270,'UES Measure List Oct 2026'!$A$3:$AR$2210,K$1,FALSE)</f>
        <v>15</v>
      </c>
      <c r="L1270" t="s">
        <v>4958</v>
      </c>
      <c r="M1270">
        <f>INDEX('Results 2016$'!$B$3:$AT$352,MATCH(L1270,'Results 2016$'!$A$3:$A$352,0),MATCH(K1270,'Results 2016$'!$B$2:$AT$2,0))</f>
        <v>0.82322594678711025</v>
      </c>
    </row>
    <row r="1271" spans="1:13" x14ac:dyDescent="0.25">
      <c r="A1271" s="13" t="s">
        <v>4557</v>
      </c>
      <c r="B1271" t="str">
        <f>VLOOKUP($A1271,'UES Measure List Oct 2026'!$A$3:$AR$2210,B$1,FALSE)</f>
        <v>Heating Zone 1</v>
      </c>
      <c r="C1271" t="str">
        <f>VLOOKUP($A1271,'UES Measure List Oct 2026'!$A$3:$AR$2210,C$1,FALSE)</f>
        <v>All Cooling Zones</v>
      </c>
      <c r="D1271" t="str">
        <f>VLOOKUP($A1271,'UES Measure List Oct 2026'!$A$3:$AR$2210,D$1,FALSE)</f>
        <v>Residential</v>
      </c>
      <c r="E1271" t="str">
        <f>VLOOKUP($A1271,'UES Measure List Oct 2026'!$A$3:$AR$2210,E$1,FALSE)</f>
        <v>HVAC</v>
      </c>
      <c r="F1271" t="str">
        <f>VLOOKUP($A1271,'UES Measure List Oct 2026'!$A$3:$AR$2210,F$1,FALSE)</f>
        <v>HVAC System</v>
      </c>
      <c r="G1271" t="str">
        <f>VLOOKUP($A1271,'UES Measure List Oct 2026'!$A$3:$AR$2210,G$1,FALSE)</f>
        <v>Room Heat Pumps</v>
      </c>
      <c r="H1271">
        <f>VLOOKUP($A1271,'UES Measure List Oct 2026'!$A$3:$AR$2210,H$1,FALSE)</f>
        <v>1219</v>
      </c>
      <c r="I1271">
        <f>VLOOKUP($A1271,'UES Measure List Oct 2026'!$A$3:$AR$2210,I$1,FALSE)</f>
        <v>1357.5805506729264</v>
      </c>
      <c r="J1271">
        <f>VLOOKUP($A1271,'UES Measure List Oct 2026'!$A$3:$AR$2210,J$1,FALSE)</f>
        <v>900</v>
      </c>
      <c r="K1271">
        <f>VLOOKUP($A1271,'UES Measure List Oct 2026'!$A$3:$AR$2210,K$1,FALSE)</f>
        <v>15</v>
      </c>
      <c r="L1271" t="s">
        <v>4958</v>
      </c>
      <c r="M1271">
        <f>INDEX('Results 2016$'!$B$3:$AT$352,MATCH(L1271,'Results 2016$'!$A$3:$A$352,0),MATCH(K1271,'Results 2016$'!$B$2:$AT$2,0))</f>
        <v>0.82322594678711025</v>
      </c>
    </row>
    <row r="1272" spans="1:13" x14ac:dyDescent="0.25">
      <c r="A1272" s="13" t="s">
        <v>4560</v>
      </c>
      <c r="B1272" t="str">
        <f>VLOOKUP($A1272,'UES Measure List Oct 2026'!$A$3:$AR$2210,B$1,FALSE)</f>
        <v>Heating Zone 1</v>
      </c>
      <c r="C1272" t="str">
        <f>VLOOKUP($A1272,'UES Measure List Oct 2026'!$A$3:$AR$2210,C$1,FALSE)</f>
        <v>All Cooling Zones</v>
      </c>
      <c r="D1272" t="str">
        <f>VLOOKUP($A1272,'UES Measure List Oct 2026'!$A$3:$AR$2210,D$1,FALSE)</f>
        <v>Residential</v>
      </c>
      <c r="E1272" t="str">
        <f>VLOOKUP($A1272,'UES Measure List Oct 2026'!$A$3:$AR$2210,E$1,FALSE)</f>
        <v>HVAC</v>
      </c>
      <c r="F1272" t="str">
        <f>VLOOKUP($A1272,'UES Measure List Oct 2026'!$A$3:$AR$2210,F$1,FALSE)</f>
        <v>HVAC System</v>
      </c>
      <c r="G1272" t="str">
        <f>VLOOKUP($A1272,'UES Measure List Oct 2026'!$A$3:$AR$2210,G$1,FALSE)</f>
        <v>Room Heat Pumps</v>
      </c>
      <c r="H1272">
        <f>VLOOKUP($A1272,'UES Measure List Oct 2026'!$A$3:$AR$2210,H$1,FALSE)</f>
        <v>926</v>
      </c>
      <c r="I1272">
        <f>VLOOKUP($A1272,'UES Measure List Oct 2026'!$A$3:$AR$2210,I$1,FALSE)</f>
        <v>1031.2764938868172</v>
      </c>
      <c r="J1272">
        <f>VLOOKUP($A1272,'UES Measure List Oct 2026'!$A$3:$AR$2210,J$1,FALSE)</f>
        <v>900</v>
      </c>
      <c r="K1272">
        <f>VLOOKUP($A1272,'UES Measure List Oct 2026'!$A$3:$AR$2210,K$1,FALSE)</f>
        <v>15</v>
      </c>
      <c r="L1272" t="s">
        <v>4958</v>
      </c>
      <c r="M1272">
        <f>INDEX('Results 2016$'!$B$3:$AT$352,MATCH(L1272,'Results 2016$'!$A$3:$A$352,0),MATCH(K1272,'Results 2016$'!$B$2:$AT$2,0))</f>
        <v>0.82322594678711025</v>
      </c>
    </row>
    <row r="1273" spans="1:13" x14ac:dyDescent="0.25">
      <c r="A1273" s="14" t="s">
        <v>4562</v>
      </c>
      <c r="B1273" t="str">
        <f>VLOOKUP($A1273,'UES Measure List Oct 2026'!$A$3:$AR$2210,B$1,FALSE)</f>
        <v>Heating Zone 2</v>
      </c>
      <c r="C1273" t="str">
        <f>VLOOKUP($A1273,'UES Measure List Oct 2026'!$A$3:$AR$2210,C$1,FALSE)</f>
        <v>All Cooling Zones</v>
      </c>
      <c r="D1273" t="str">
        <f>VLOOKUP($A1273,'UES Measure List Oct 2026'!$A$3:$AR$2210,D$1,FALSE)</f>
        <v>Residential</v>
      </c>
      <c r="E1273" t="str">
        <f>VLOOKUP($A1273,'UES Measure List Oct 2026'!$A$3:$AR$2210,E$1,FALSE)</f>
        <v>HVAC</v>
      </c>
      <c r="F1273" t="str">
        <f>VLOOKUP($A1273,'UES Measure List Oct 2026'!$A$3:$AR$2210,F$1,FALSE)</f>
        <v>HVAC System</v>
      </c>
      <c r="G1273" t="str">
        <f>VLOOKUP($A1273,'UES Measure List Oct 2026'!$A$3:$AR$2210,G$1,FALSE)</f>
        <v>Room Heat Pumps</v>
      </c>
      <c r="H1273">
        <f>VLOOKUP($A1273,'UES Measure List Oct 2026'!$A$3:$AR$2210,H$1,FALSE)</f>
        <v>1108</v>
      </c>
      <c r="I1273">
        <f>VLOOKUP($A1273,'UES Measure List Oct 2026'!$A$3:$AR$2210,I$1,FALSE)</f>
        <v>1234.5661394443932</v>
      </c>
      <c r="J1273">
        <f>VLOOKUP($A1273,'UES Measure List Oct 2026'!$A$3:$AR$2210,J$1,FALSE)</f>
        <v>900</v>
      </c>
      <c r="K1273">
        <f>VLOOKUP($A1273,'UES Measure List Oct 2026'!$A$3:$AR$2210,K$1,FALSE)</f>
        <v>15</v>
      </c>
      <c r="L1273" t="s">
        <v>4958</v>
      </c>
      <c r="M1273">
        <f>INDEX('Results 2016$'!$B$3:$AT$352,MATCH(L1273,'Results 2016$'!$A$3:$A$352,0),MATCH(K1273,'Results 2016$'!$B$2:$AT$2,0))</f>
        <v>0.82322594678711025</v>
      </c>
    </row>
    <row r="1274" spans="1:13" x14ac:dyDescent="0.25">
      <c r="A1274" s="13" t="s">
        <v>4563</v>
      </c>
      <c r="B1274" t="str">
        <f>VLOOKUP($A1274,'UES Measure List Oct 2026'!$A$3:$AR$2210,B$1,FALSE)</f>
        <v>Heating Zone 2</v>
      </c>
      <c r="C1274" t="str">
        <f>VLOOKUP($A1274,'UES Measure List Oct 2026'!$A$3:$AR$2210,C$1,FALSE)</f>
        <v>All Cooling Zones</v>
      </c>
      <c r="D1274" t="str">
        <f>VLOOKUP($A1274,'UES Measure List Oct 2026'!$A$3:$AR$2210,D$1,FALSE)</f>
        <v>Residential</v>
      </c>
      <c r="E1274" t="str">
        <f>VLOOKUP($A1274,'UES Measure List Oct 2026'!$A$3:$AR$2210,E$1,FALSE)</f>
        <v>HVAC</v>
      </c>
      <c r="F1274" t="str">
        <f>VLOOKUP($A1274,'UES Measure List Oct 2026'!$A$3:$AR$2210,F$1,FALSE)</f>
        <v>HVAC System</v>
      </c>
      <c r="G1274" t="str">
        <f>VLOOKUP($A1274,'UES Measure List Oct 2026'!$A$3:$AR$2210,G$1,FALSE)</f>
        <v>Room Heat Pumps</v>
      </c>
      <c r="H1274">
        <f>VLOOKUP($A1274,'UES Measure List Oct 2026'!$A$3:$AR$2210,H$1,FALSE)</f>
        <v>708</v>
      </c>
      <c r="I1274">
        <f>VLOOKUP($A1274,'UES Measure List Oct 2026'!$A$3:$AR$2210,I$1,FALSE)</f>
        <v>788.48812951306957</v>
      </c>
      <c r="J1274">
        <f>VLOOKUP($A1274,'UES Measure List Oct 2026'!$A$3:$AR$2210,J$1,FALSE)</f>
        <v>900</v>
      </c>
      <c r="K1274">
        <f>VLOOKUP($A1274,'UES Measure List Oct 2026'!$A$3:$AR$2210,K$1,FALSE)</f>
        <v>15</v>
      </c>
      <c r="L1274" t="s">
        <v>4958</v>
      </c>
      <c r="M1274">
        <f>INDEX('Results 2016$'!$B$3:$AT$352,MATCH(L1274,'Results 2016$'!$A$3:$A$352,0),MATCH(K1274,'Results 2016$'!$B$2:$AT$2,0))</f>
        <v>0.82322594678711025</v>
      </c>
    </row>
    <row r="1275" spans="1:13" x14ac:dyDescent="0.25">
      <c r="A1275" s="13" t="s">
        <v>4564</v>
      </c>
      <c r="B1275" t="str">
        <f>VLOOKUP($A1275,'UES Measure List Oct 2026'!$A$3:$AR$2210,B$1,FALSE)</f>
        <v>Heating Zone 2</v>
      </c>
      <c r="C1275" t="str">
        <f>VLOOKUP($A1275,'UES Measure List Oct 2026'!$A$3:$AR$2210,C$1,FALSE)</f>
        <v>All Cooling Zones</v>
      </c>
      <c r="D1275" t="str">
        <f>VLOOKUP($A1275,'UES Measure List Oct 2026'!$A$3:$AR$2210,D$1,FALSE)</f>
        <v>Residential</v>
      </c>
      <c r="E1275" t="str">
        <f>VLOOKUP($A1275,'UES Measure List Oct 2026'!$A$3:$AR$2210,E$1,FALSE)</f>
        <v>HVAC</v>
      </c>
      <c r="F1275" t="str">
        <f>VLOOKUP($A1275,'UES Measure List Oct 2026'!$A$3:$AR$2210,F$1,FALSE)</f>
        <v>HVAC System</v>
      </c>
      <c r="G1275" t="str">
        <f>VLOOKUP($A1275,'UES Measure List Oct 2026'!$A$3:$AR$2210,G$1,FALSE)</f>
        <v>Room Heat Pumps</v>
      </c>
      <c r="H1275">
        <f>VLOOKUP($A1275,'UES Measure List Oct 2026'!$A$3:$AR$2210,H$1,FALSE)</f>
        <v>764</v>
      </c>
      <c r="I1275">
        <f>VLOOKUP($A1275,'UES Measure List Oct 2026'!$A$3:$AR$2210,I$1,FALSE)</f>
        <v>850.85879193253606</v>
      </c>
      <c r="J1275">
        <f>VLOOKUP($A1275,'UES Measure List Oct 2026'!$A$3:$AR$2210,J$1,FALSE)</f>
        <v>900</v>
      </c>
      <c r="K1275">
        <f>VLOOKUP($A1275,'UES Measure List Oct 2026'!$A$3:$AR$2210,K$1,FALSE)</f>
        <v>15</v>
      </c>
      <c r="L1275" t="s">
        <v>4958</v>
      </c>
      <c r="M1275">
        <f>INDEX('Results 2016$'!$B$3:$AT$352,MATCH(L1275,'Results 2016$'!$A$3:$A$352,0),MATCH(K1275,'Results 2016$'!$B$2:$AT$2,0))</f>
        <v>0.82322594678711025</v>
      </c>
    </row>
    <row r="1276" spans="1:13" x14ac:dyDescent="0.25">
      <c r="A1276" s="13" t="s">
        <v>4565</v>
      </c>
      <c r="B1276" t="str">
        <f>VLOOKUP($A1276,'UES Measure List Oct 2026'!$A$3:$AR$2210,B$1,FALSE)</f>
        <v>Heating Zone 3</v>
      </c>
      <c r="C1276" t="str">
        <f>VLOOKUP($A1276,'UES Measure List Oct 2026'!$A$3:$AR$2210,C$1,FALSE)</f>
        <v>All Cooling Zones</v>
      </c>
      <c r="D1276" t="str">
        <f>VLOOKUP($A1276,'UES Measure List Oct 2026'!$A$3:$AR$2210,D$1,FALSE)</f>
        <v>Residential</v>
      </c>
      <c r="E1276" t="str">
        <f>VLOOKUP($A1276,'UES Measure List Oct 2026'!$A$3:$AR$2210,E$1,FALSE)</f>
        <v>HVAC</v>
      </c>
      <c r="F1276" t="str">
        <f>VLOOKUP($A1276,'UES Measure List Oct 2026'!$A$3:$AR$2210,F$1,FALSE)</f>
        <v>HVAC System</v>
      </c>
      <c r="G1276" t="str">
        <f>VLOOKUP($A1276,'UES Measure List Oct 2026'!$A$3:$AR$2210,G$1,FALSE)</f>
        <v>Room Heat Pumps</v>
      </c>
      <c r="H1276">
        <f>VLOOKUP($A1276,'UES Measure List Oct 2026'!$A$3:$AR$2210,H$1,FALSE)</f>
        <v>1393</v>
      </c>
      <c r="I1276">
        <f>VLOOKUP($A1276,'UES Measure List Oct 2026'!$A$3:$AR$2210,I$1,FALSE)</f>
        <v>1552.1215092473283</v>
      </c>
      <c r="J1276">
        <f>VLOOKUP($A1276,'UES Measure List Oct 2026'!$A$3:$AR$2210,J$1,FALSE)</f>
        <v>900</v>
      </c>
      <c r="K1276">
        <f>VLOOKUP($A1276,'UES Measure List Oct 2026'!$A$3:$AR$2210,K$1,FALSE)</f>
        <v>15</v>
      </c>
      <c r="L1276" t="s">
        <v>4958</v>
      </c>
      <c r="M1276">
        <f>INDEX('Results 2016$'!$B$3:$AT$352,MATCH(L1276,'Results 2016$'!$A$3:$A$352,0),MATCH(K1276,'Results 2016$'!$B$2:$AT$2,0))</f>
        <v>0.82322594678711025</v>
      </c>
    </row>
    <row r="1277" spans="1:13" x14ac:dyDescent="0.25">
      <c r="A1277" s="13" t="s">
        <v>4566</v>
      </c>
      <c r="B1277" t="str">
        <f>VLOOKUP($A1277,'UES Measure List Oct 2026'!$A$3:$AR$2210,B$1,FALSE)</f>
        <v>Heating Zone 3</v>
      </c>
      <c r="C1277" t="str">
        <f>VLOOKUP($A1277,'UES Measure List Oct 2026'!$A$3:$AR$2210,C$1,FALSE)</f>
        <v>All Cooling Zones</v>
      </c>
      <c r="D1277" t="str">
        <f>VLOOKUP($A1277,'UES Measure List Oct 2026'!$A$3:$AR$2210,D$1,FALSE)</f>
        <v>Residential</v>
      </c>
      <c r="E1277" t="str">
        <f>VLOOKUP($A1277,'UES Measure List Oct 2026'!$A$3:$AR$2210,E$1,FALSE)</f>
        <v>HVAC</v>
      </c>
      <c r="F1277" t="str">
        <f>VLOOKUP($A1277,'UES Measure List Oct 2026'!$A$3:$AR$2210,F$1,FALSE)</f>
        <v>HVAC System</v>
      </c>
      <c r="G1277" t="str">
        <f>VLOOKUP($A1277,'UES Measure List Oct 2026'!$A$3:$AR$2210,G$1,FALSE)</f>
        <v>Room Heat Pumps</v>
      </c>
      <c r="H1277">
        <f>VLOOKUP($A1277,'UES Measure List Oct 2026'!$A$3:$AR$2210,H$1,FALSE)</f>
        <v>872</v>
      </c>
      <c r="I1277">
        <f>VLOOKUP($A1277,'UES Measure List Oct 2026'!$A$3:$AR$2210,I$1,FALSE)</f>
        <v>971.13227250762236</v>
      </c>
      <c r="J1277">
        <f>VLOOKUP($A1277,'UES Measure List Oct 2026'!$A$3:$AR$2210,J$1,FALSE)</f>
        <v>900</v>
      </c>
      <c r="K1277">
        <f>VLOOKUP($A1277,'UES Measure List Oct 2026'!$A$3:$AR$2210,K$1,FALSE)</f>
        <v>15</v>
      </c>
      <c r="L1277" t="s">
        <v>4958</v>
      </c>
      <c r="M1277">
        <f>INDEX('Results 2016$'!$B$3:$AT$352,MATCH(L1277,'Results 2016$'!$A$3:$A$352,0),MATCH(K1277,'Results 2016$'!$B$2:$AT$2,0))</f>
        <v>0.82322594678711025</v>
      </c>
    </row>
    <row r="1278" spans="1:13" x14ac:dyDescent="0.25">
      <c r="A1278" s="13" t="s">
        <v>4567</v>
      </c>
      <c r="B1278" t="str">
        <f>VLOOKUP($A1278,'UES Measure List Oct 2026'!$A$3:$AR$2210,B$1,FALSE)</f>
        <v>Heating Zone 3</v>
      </c>
      <c r="C1278" t="str">
        <f>VLOOKUP($A1278,'UES Measure List Oct 2026'!$A$3:$AR$2210,C$1,FALSE)</f>
        <v>All Cooling Zones</v>
      </c>
      <c r="D1278" t="str">
        <f>VLOOKUP($A1278,'UES Measure List Oct 2026'!$A$3:$AR$2210,D$1,FALSE)</f>
        <v>Residential</v>
      </c>
      <c r="E1278" t="str">
        <f>VLOOKUP($A1278,'UES Measure List Oct 2026'!$A$3:$AR$2210,E$1,FALSE)</f>
        <v>HVAC</v>
      </c>
      <c r="F1278" t="str">
        <f>VLOOKUP($A1278,'UES Measure List Oct 2026'!$A$3:$AR$2210,F$1,FALSE)</f>
        <v>HVAC System</v>
      </c>
      <c r="G1278" t="str">
        <f>VLOOKUP($A1278,'UES Measure List Oct 2026'!$A$3:$AR$2210,G$1,FALSE)</f>
        <v>Room Heat Pumps</v>
      </c>
      <c r="H1278">
        <f>VLOOKUP($A1278,'UES Measure List Oct 2026'!$A$3:$AR$2210,H$1,FALSE)</f>
        <v>932</v>
      </c>
      <c r="I1278">
        <f>VLOOKUP($A1278,'UES Measure List Oct 2026'!$A$3:$AR$2210,I$1,FALSE)</f>
        <v>1037.9586309962351</v>
      </c>
      <c r="J1278">
        <f>VLOOKUP($A1278,'UES Measure List Oct 2026'!$A$3:$AR$2210,J$1,FALSE)</f>
        <v>900</v>
      </c>
      <c r="K1278">
        <f>VLOOKUP($A1278,'UES Measure List Oct 2026'!$A$3:$AR$2210,K$1,FALSE)</f>
        <v>15</v>
      </c>
      <c r="L1278" t="s">
        <v>4958</v>
      </c>
      <c r="M1278">
        <f>INDEX('Results 2016$'!$B$3:$AT$352,MATCH(L1278,'Results 2016$'!$A$3:$A$352,0),MATCH(K1278,'Results 2016$'!$B$2:$AT$2,0))</f>
        <v>0.82322594678711025</v>
      </c>
    </row>
    <row r="1279" spans="1:13" x14ac:dyDescent="0.25">
      <c r="A1279" s="13" t="s">
        <v>4568</v>
      </c>
      <c r="B1279" t="str">
        <f>VLOOKUP($A1279,'UES Measure List Oct 2026'!$A$3:$AR$2210,B$1,FALSE)</f>
        <v>Heating Zone 1</v>
      </c>
      <c r="C1279" t="str">
        <f>VLOOKUP($A1279,'UES Measure List Oct 2026'!$A$3:$AR$2210,C$1,FALSE)</f>
        <v>All Cooling Zones</v>
      </c>
      <c r="D1279" t="str">
        <f>VLOOKUP($A1279,'UES Measure List Oct 2026'!$A$3:$AR$2210,D$1,FALSE)</f>
        <v>Residential</v>
      </c>
      <c r="E1279" t="str">
        <f>VLOOKUP($A1279,'UES Measure List Oct 2026'!$A$3:$AR$2210,E$1,FALSE)</f>
        <v>HVAC</v>
      </c>
      <c r="F1279" t="str">
        <f>VLOOKUP($A1279,'UES Measure List Oct 2026'!$A$3:$AR$2210,F$1,FALSE)</f>
        <v>HVAC System</v>
      </c>
      <c r="G1279" t="str">
        <f>VLOOKUP($A1279,'UES Measure List Oct 2026'!$A$3:$AR$2210,G$1,FALSE)</f>
        <v>Room Heat Pumps</v>
      </c>
      <c r="H1279">
        <f>VLOOKUP($A1279,'UES Measure List Oct 2026'!$A$3:$AR$2210,H$1,FALSE)</f>
        <v>2030</v>
      </c>
      <c r="I1279">
        <f>VLOOKUP($A1279,'UES Measure List Oct 2026'!$A$3:$AR$2210,I$1,FALSE)</f>
        <v>2261.8856164910812</v>
      </c>
      <c r="J1279">
        <f>VLOOKUP($A1279,'UES Measure List Oct 2026'!$A$3:$AR$2210,J$1,FALSE)</f>
        <v>3200</v>
      </c>
      <c r="K1279">
        <f>VLOOKUP($A1279,'UES Measure List Oct 2026'!$A$3:$AR$2210,K$1,FALSE)</f>
        <v>15</v>
      </c>
      <c r="L1279" t="s">
        <v>4958</v>
      </c>
      <c r="M1279">
        <f>INDEX('Results 2016$'!$B$3:$AT$352,MATCH(L1279,'Results 2016$'!$A$3:$A$352,0),MATCH(K1279,'Results 2016$'!$B$2:$AT$2,0))</f>
        <v>0.82322594678711025</v>
      </c>
    </row>
    <row r="1280" spans="1:13" x14ac:dyDescent="0.25">
      <c r="A1280" s="13" t="s">
        <v>4570</v>
      </c>
      <c r="B1280" t="str">
        <f>VLOOKUP($A1280,'UES Measure List Oct 2026'!$A$3:$AR$2210,B$1,FALSE)</f>
        <v>Heating Zone 1</v>
      </c>
      <c r="C1280" t="str">
        <f>VLOOKUP($A1280,'UES Measure List Oct 2026'!$A$3:$AR$2210,C$1,FALSE)</f>
        <v>All Cooling Zones</v>
      </c>
      <c r="D1280" t="str">
        <f>VLOOKUP($A1280,'UES Measure List Oct 2026'!$A$3:$AR$2210,D$1,FALSE)</f>
        <v>Residential</v>
      </c>
      <c r="E1280" t="str">
        <f>VLOOKUP($A1280,'UES Measure List Oct 2026'!$A$3:$AR$2210,E$1,FALSE)</f>
        <v>HVAC</v>
      </c>
      <c r="F1280" t="str">
        <f>VLOOKUP($A1280,'UES Measure List Oct 2026'!$A$3:$AR$2210,F$1,FALSE)</f>
        <v>HVAC System</v>
      </c>
      <c r="G1280" t="str">
        <f>VLOOKUP($A1280,'UES Measure List Oct 2026'!$A$3:$AR$2210,G$1,FALSE)</f>
        <v>Room Heat Pumps</v>
      </c>
      <c r="H1280">
        <f>VLOOKUP($A1280,'UES Measure List Oct 2026'!$A$3:$AR$2210,H$1,FALSE)</f>
        <v>1379</v>
      </c>
      <c r="I1280">
        <f>VLOOKUP($A1280,'UES Measure List Oct 2026'!$A$3:$AR$2210,I$1,FALSE)</f>
        <v>1535.7699584724901</v>
      </c>
      <c r="J1280">
        <f>VLOOKUP($A1280,'UES Measure List Oct 2026'!$A$3:$AR$2210,J$1,FALSE)</f>
        <v>3200</v>
      </c>
      <c r="K1280">
        <f>VLOOKUP($A1280,'UES Measure List Oct 2026'!$A$3:$AR$2210,K$1,FALSE)</f>
        <v>15</v>
      </c>
      <c r="L1280" t="s">
        <v>4958</v>
      </c>
      <c r="M1280">
        <f>INDEX('Results 2016$'!$B$3:$AT$352,MATCH(L1280,'Results 2016$'!$A$3:$A$352,0),MATCH(K1280,'Results 2016$'!$B$2:$AT$2,0))</f>
        <v>0.82322594678711025</v>
      </c>
    </row>
    <row r="1281" spans="1:13" x14ac:dyDescent="0.25">
      <c r="A1281" s="13" t="s">
        <v>4572</v>
      </c>
      <c r="B1281" t="str">
        <f>VLOOKUP($A1281,'UES Measure List Oct 2026'!$A$3:$AR$2210,B$1,FALSE)</f>
        <v>Heating Zone 1</v>
      </c>
      <c r="C1281" t="str">
        <f>VLOOKUP($A1281,'UES Measure List Oct 2026'!$A$3:$AR$2210,C$1,FALSE)</f>
        <v>All Cooling Zones</v>
      </c>
      <c r="D1281" t="str">
        <f>VLOOKUP($A1281,'UES Measure List Oct 2026'!$A$3:$AR$2210,D$1,FALSE)</f>
        <v>Residential</v>
      </c>
      <c r="E1281" t="str">
        <f>VLOOKUP($A1281,'UES Measure List Oct 2026'!$A$3:$AR$2210,E$1,FALSE)</f>
        <v>HVAC</v>
      </c>
      <c r="F1281" t="str">
        <f>VLOOKUP($A1281,'UES Measure List Oct 2026'!$A$3:$AR$2210,F$1,FALSE)</f>
        <v>HVAC System</v>
      </c>
      <c r="G1281" t="str">
        <f>VLOOKUP($A1281,'UES Measure List Oct 2026'!$A$3:$AR$2210,G$1,FALSE)</f>
        <v>Room Heat Pumps</v>
      </c>
      <c r="H1281">
        <f>VLOOKUP($A1281,'UES Measure List Oct 2026'!$A$3:$AR$2210,H$1,FALSE)</f>
        <v>1031</v>
      </c>
      <c r="I1281">
        <f>VLOOKUP($A1281,'UES Measure List Oct 2026'!$A$3:$AR$2210,I$1,FALSE)</f>
        <v>1148.2138933016292</v>
      </c>
      <c r="J1281">
        <f>VLOOKUP($A1281,'UES Measure List Oct 2026'!$A$3:$AR$2210,J$1,FALSE)</f>
        <v>3200</v>
      </c>
      <c r="K1281">
        <f>VLOOKUP($A1281,'UES Measure List Oct 2026'!$A$3:$AR$2210,K$1,FALSE)</f>
        <v>15</v>
      </c>
      <c r="L1281" t="s">
        <v>4958</v>
      </c>
      <c r="M1281">
        <f>INDEX('Results 2016$'!$B$3:$AT$352,MATCH(L1281,'Results 2016$'!$A$3:$A$352,0),MATCH(K1281,'Results 2016$'!$B$2:$AT$2,0))</f>
        <v>0.82322594678711025</v>
      </c>
    </row>
    <row r="1282" spans="1:13" x14ac:dyDescent="0.25">
      <c r="A1282" s="13" t="s">
        <v>4574</v>
      </c>
      <c r="B1282" t="str">
        <f>VLOOKUP($A1282,'UES Measure List Oct 2026'!$A$3:$AR$2210,B$1,FALSE)</f>
        <v>Heating Zone 2</v>
      </c>
      <c r="C1282" t="str">
        <f>VLOOKUP($A1282,'UES Measure List Oct 2026'!$A$3:$AR$2210,C$1,FALSE)</f>
        <v>All Cooling Zones</v>
      </c>
      <c r="D1282" t="str">
        <f>VLOOKUP($A1282,'UES Measure List Oct 2026'!$A$3:$AR$2210,D$1,FALSE)</f>
        <v>Residential</v>
      </c>
      <c r="E1282" t="str">
        <f>VLOOKUP($A1282,'UES Measure List Oct 2026'!$A$3:$AR$2210,E$1,FALSE)</f>
        <v>HVAC</v>
      </c>
      <c r="F1282" t="str">
        <f>VLOOKUP($A1282,'UES Measure List Oct 2026'!$A$3:$AR$2210,F$1,FALSE)</f>
        <v>HVAC System</v>
      </c>
      <c r="G1282" t="str">
        <f>VLOOKUP($A1282,'UES Measure List Oct 2026'!$A$3:$AR$2210,G$1,FALSE)</f>
        <v>Room Heat Pumps</v>
      </c>
      <c r="H1282">
        <f>VLOOKUP($A1282,'UES Measure List Oct 2026'!$A$3:$AR$2210,H$1,FALSE)</f>
        <v>1558</v>
      </c>
      <c r="I1282">
        <f>VLOOKUP($A1282,'UES Measure List Oct 2026'!$A$3:$AR$2210,I$1,FALSE)</f>
        <v>1735.9693549227115</v>
      </c>
      <c r="J1282">
        <f>VLOOKUP($A1282,'UES Measure List Oct 2026'!$A$3:$AR$2210,J$1,FALSE)</f>
        <v>3200</v>
      </c>
      <c r="K1282">
        <f>VLOOKUP($A1282,'UES Measure List Oct 2026'!$A$3:$AR$2210,K$1,FALSE)</f>
        <v>15</v>
      </c>
      <c r="L1282" t="s">
        <v>4958</v>
      </c>
      <c r="M1282">
        <f>INDEX('Results 2016$'!$B$3:$AT$352,MATCH(L1282,'Results 2016$'!$A$3:$A$352,0),MATCH(K1282,'Results 2016$'!$B$2:$AT$2,0))</f>
        <v>0.82322594678711025</v>
      </c>
    </row>
    <row r="1283" spans="1:13" x14ac:dyDescent="0.25">
      <c r="A1283" s="13" t="s">
        <v>4575</v>
      </c>
      <c r="B1283" t="str">
        <f>VLOOKUP($A1283,'UES Measure List Oct 2026'!$A$3:$AR$2210,B$1,FALSE)</f>
        <v>Heating Zone 2</v>
      </c>
      <c r="C1283" t="str">
        <f>VLOOKUP($A1283,'UES Measure List Oct 2026'!$A$3:$AR$2210,C$1,FALSE)</f>
        <v>All Cooling Zones</v>
      </c>
      <c r="D1283" t="str">
        <f>VLOOKUP($A1283,'UES Measure List Oct 2026'!$A$3:$AR$2210,D$1,FALSE)</f>
        <v>Residential</v>
      </c>
      <c r="E1283" t="str">
        <f>VLOOKUP($A1283,'UES Measure List Oct 2026'!$A$3:$AR$2210,E$1,FALSE)</f>
        <v>HVAC</v>
      </c>
      <c r="F1283" t="str">
        <f>VLOOKUP($A1283,'UES Measure List Oct 2026'!$A$3:$AR$2210,F$1,FALSE)</f>
        <v>HVAC System</v>
      </c>
      <c r="G1283" t="str">
        <f>VLOOKUP($A1283,'UES Measure List Oct 2026'!$A$3:$AR$2210,G$1,FALSE)</f>
        <v>Room Heat Pumps</v>
      </c>
      <c r="H1283">
        <f>VLOOKUP($A1283,'UES Measure List Oct 2026'!$A$3:$AR$2210,H$1,FALSE)</f>
        <v>974</v>
      </c>
      <c r="I1283">
        <f>VLOOKUP($A1283,'UES Measure List Oct 2026'!$A$3:$AR$2210,I$1,FALSE)</f>
        <v>1084.7280199798442</v>
      </c>
      <c r="J1283">
        <f>VLOOKUP($A1283,'UES Measure List Oct 2026'!$A$3:$AR$2210,J$1,FALSE)</f>
        <v>3200</v>
      </c>
      <c r="K1283">
        <f>VLOOKUP($A1283,'UES Measure List Oct 2026'!$A$3:$AR$2210,K$1,FALSE)</f>
        <v>15</v>
      </c>
      <c r="L1283" t="s">
        <v>4958</v>
      </c>
      <c r="M1283">
        <f>INDEX('Results 2016$'!$B$3:$AT$352,MATCH(L1283,'Results 2016$'!$A$3:$A$352,0),MATCH(K1283,'Results 2016$'!$B$2:$AT$2,0))</f>
        <v>0.82322594678711025</v>
      </c>
    </row>
    <row r="1284" spans="1:13" x14ac:dyDescent="0.25">
      <c r="A1284" s="13" t="s">
        <v>4576</v>
      </c>
      <c r="B1284" t="str">
        <f>VLOOKUP($A1284,'UES Measure List Oct 2026'!$A$3:$AR$2210,B$1,FALSE)</f>
        <v>Heating Zone 2</v>
      </c>
      <c r="C1284" t="str">
        <f>VLOOKUP($A1284,'UES Measure List Oct 2026'!$A$3:$AR$2210,C$1,FALSE)</f>
        <v>All Cooling Zones</v>
      </c>
      <c r="D1284" t="str">
        <f>VLOOKUP($A1284,'UES Measure List Oct 2026'!$A$3:$AR$2210,D$1,FALSE)</f>
        <v>Residential</v>
      </c>
      <c r="E1284" t="str">
        <f>VLOOKUP($A1284,'UES Measure List Oct 2026'!$A$3:$AR$2210,E$1,FALSE)</f>
        <v>HVAC</v>
      </c>
      <c r="F1284" t="str">
        <f>VLOOKUP($A1284,'UES Measure List Oct 2026'!$A$3:$AR$2210,F$1,FALSE)</f>
        <v>HVAC System</v>
      </c>
      <c r="G1284" t="str">
        <f>VLOOKUP($A1284,'UES Measure List Oct 2026'!$A$3:$AR$2210,G$1,FALSE)</f>
        <v>Room Heat Pumps</v>
      </c>
      <c r="H1284">
        <f>VLOOKUP($A1284,'UES Measure List Oct 2026'!$A$3:$AR$2210,H$1,FALSE)</f>
        <v>1011</v>
      </c>
      <c r="I1284">
        <f>VLOOKUP($A1284,'UES Measure List Oct 2026'!$A$3:$AR$2210,I$1,FALSE)</f>
        <v>1125.940102936903</v>
      </c>
      <c r="J1284">
        <f>VLOOKUP($A1284,'UES Measure List Oct 2026'!$A$3:$AR$2210,J$1,FALSE)</f>
        <v>3200</v>
      </c>
      <c r="K1284">
        <f>VLOOKUP($A1284,'UES Measure List Oct 2026'!$A$3:$AR$2210,K$1,FALSE)</f>
        <v>15</v>
      </c>
      <c r="L1284" t="s">
        <v>4958</v>
      </c>
      <c r="M1284">
        <f>INDEX('Results 2016$'!$B$3:$AT$352,MATCH(L1284,'Results 2016$'!$A$3:$A$352,0),MATCH(K1284,'Results 2016$'!$B$2:$AT$2,0))</f>
        <v>0.82322594678711025</v>
      </c>
    </row>
    <row r="1285" spans="1:13" x14ac:dyDescent="0.25">
      <c r="A1285" s="13" t="s">
        <v>4577</v>
      </c>
      <c r="B1285" t="str">
        <f>VLOOKUP($A1285,'UES Measure List Oct 2026'!$A$3:$AR$2210,B$1,FALSE)</f>
        <v>Heating Zone 3</v>
      </c>
      <c r="C1285" t="str">
        <f>VLOOKUP($A1285,'UES Measure List Oct 2026'!$A$3:$AR$2210,C$1,FALSE)</f>
        <v>All Cooling Zones</v>
      </c>
      <c r="D1285" t="str">
        <f>VLOOKUP($A1285,'UES Measure List Oct 2026'!$A$3:$AR$2210,D$1,FALSE)</f>
        <v>Residential</v>
      </c>
      <c r="E1285" t="str">
        <f>VLOOKUP($A1285,'UES Measure List Oct 2026'!$A$3:$AR$2210,E$1,FALSE)</f>
        <v>HVAC</v>
      </c>
      <c r="F1285" t="str">
        <f>VLOOKUP($A1285,'UES Measure List Oct 2026'!$A$3:$AR$2210,F$1,FALSE)</f>
        <v>HVAC System</v>
      </c>
      <c r="G1285" t="str">
        <f>VLOOKUP($A1285,'UES Measure List Oct 2026'!$A$3:$AR$2210,G$1,FALSE)</f>
        <v>Room Heat Pumps</v>
      </c>
      <c r="H1285">
        <f>VLOOKUP($A1285,'UES Measure List Oct 2026'!$A$3:$AR$2210,H$1,FALSE)</f>
        <v>1910</v>
      </c>
      <c r="I1285">
        <f>VLOOKUP($A1285,'UES Measure List Oct 2026'!$A$3:$AR$2210,I$1,FALSE)</f>
        <v>2128.1780923635297</v>
      </c>
      <c r="J1285">
        <f>VLOOKUP($A1285,'UES Measure List Oct 2026'!$A$3:$AR$2210,J$1,FALSE)</f>
        <v>3200</v>
      </c>
      <c r="K1285">
        <f>VLOOKUP($A1285,'UES Measure List Oct 2026'!$A$3:$AR$2210,K$1,FALSE)</f>
        <v>15</v>
      </c>
      <c r="L1285" t="s">
        <v>4958</v>
      </c>
      <c r="M1285">
        <f>INDEX('Results 2016$'!$B$3:$AT$352,MATCH(L1285,'Results 2016$'!$A$3:$A$352,0),MATCH(K1285,'Results 2016$'!$B$2:$AT$2,0))</f>
        <v>0.82322594678711025</v>
      </c>
    </row>
    <row r="1286" spans="1:13" x14ac:dyDescent="0.25">
      <c r="A1286" s="13" t="s">
        <v>4578</v>
      </c>
      <c r="B1286" t="str">
        <f>VLOOKUP($A1286,'UES Measure List Oct 2026'!$A$3:$AR$2210,B$1,FALSE)</f>
        <v>Heating Zone 3</v>
      </c>
      <c r="C1286" t="str">
        <f>VLOOKUP($A1286,'UES Measure List Oct 2026'!$A$3:$AR$2210,C$1,FALSE)</f>
        <v>All Cooling Zones</v>
      </c>
      <c r="D1286" t="str">
        <f>VLOOKUP($A1286,'UES Measure List Oct 2026'!$A$3:$AR$2210,D$1,FALSE)</f>
        <v>Residential</v>
      </c>
      <c r="E1286" t="str">
        <f>VLOOKUP($A1286,'UES Measure List Oct 2026'!$A$3:$AR$2210,E$1,FALSE)</f>
        <v>HVAC</v>
      </c>
      <c r="F1286" t="str">
        <f>VLOOKUP($A1286,'UES Measure List Oct 2026'!$A$3:$AR$2210,F$1,FALSE)</f>
        <v>HVAC System</v>
      </c>
      <c r="G1286" t="str">
        <f>VLOOKUP($A1286,'UES Measure List Oct 2026'!$A$3:$AR$2210,G$1,FALSE)</f>
        <v>Room Heat Pumps</v>
      </c>
      <c r="H1286">
        <f>VLOOKUP($A1286,'UES Measure List Oct 2026'!$A$3:$AR$2210,H$1,FALSE)</f>
        <v>1171</v>
      </c>
      <c r="I1286">
        <f>VLOOKUP($A1286,'UES Measure List Oct 2026'!$A$3:$AR$2210,I$1,FALSE)</f>
        <v>1304.1237283330572</v>
      </c>
      <c r="J1286">
        <f>VLOOKUP($A1286,'UES Measure List Oct 2026'!$A$3:$AR$2210,J$1,FALSE)</f>
        <v>3200</v>
      </c>
      <c r="K1286">
        <f>VLOOKUP($A1286,'UES Measure List Oct 2026'!$A$3:$AR$2210,K$1,FALSE)</f>
        <v>15</v>
      </c>
      <c r="L1286" t="s">
        <v>4958</v>
      </c>
      <c r="M1286">
        <f>INDEX('Results 2016$'!$B$3:$AT$352,MATCH(L1286,'Results 2016$'!$A$3:$A$352,0),MATCH(K1286,'Results 2016$'!$B$2:$AT$2,0))</f>
        <v>0.82322594678711025</v>
      </c>
    </row>
    <row r="1287" spans="1:13" x14ac:dyDescent="0.25">
      <c r="A1287" s="13" t="s">
        <v>4579</v>
      </c>
      <c r="B1287" t="str">
        <f>VLOOKUP($A1287,'UES Measure List Oct 2026'!$A$3:$AR$2210,B$1,FALSE)</f>
        <v>Heating Zone 3</v>
      </c>
      <c r="C1287" t="str">
        <f>VLOOKUP($A1287,'UES Measure List Oct 2026'!$A$3:$AR$2210,C$1,FALSE)</f>
        <v>All Cooling Zones</v>
      </c>
      <c r="D1287" t="str">
        <f>VLOOKUP($A1287,'UES Measure List Oct 2026'!$A$3:$AR$2210,D$1,FALSE)</f>
        <v>Residential</v>
      </c>
      <c r="E1287" t="str">
        <f>VLOOKUP($A1287,'UES Measure List Oct 2026'!$A$3:$AR$2210,E$1,FALSE)</f>
        <v>HVAC</v>
      </c>
      <c r="F1287" t="str">
        <f>VLOOKUP($A1287,'UES Measure List Oct 2026'!$A$3:$AR$2210,F$1,FALSE)</f>
        <v>HVAC System</v>
      </c>
      <c r="G1287" t="str">
        <f>VLOOKUP($A1287,'UES Measure List Oct 2026'!$A$3:$AR$2210,G$1,FALSE)</f>
        <v>Room Heat Pumps</v>
      </c>
      <c r="H1287">
        <f>VLOOKUP($A1287,'UES Measure List Oct 2026'!$A$3:$AR$2210,H$1,FALSE)</f>
        <v>1218</v>
      </c>
      <c r="I1287">
        <f>VLOOKUP($A1287,'UES Measure List Oct 2026'!$A$3:$AR$2210,I$1,FALSE)</f>
        <v>1356.4738332118179</v>
      </c>
      <c r="J1287">
        <f>VLOOKUP($A1287,'UES Measure List Oct 2026'!$A$3:$AR$2210,J$1,FALSE)</f>
        <v>3200</v>
      </c>
      <c r="K1287">
        <f>VLOOKUP($A1287,'UES Measure List Oct 2026'!$A$3:$AR$2210,K$1,FALSE)</f>
        <v>15</v>
      </c>
      <c r="L1287" t="s">
        <v>4958</v>
      </c>
      <c r="M1287">
        <f>INDEX('Results 2016$'!$B$3:$AT$352,MATCH(L1287,'Results 2016$'!$A$3:$A$352,0),MATCH(K1287,'Results 2016$'!$B$2:$AT$2,0))</f>
        <v>0.82322594678711025</v>
      </c>
    </row>
    <row r="1288" spans="1:13" x14ac:dyDescent="0.25">
      <c r="A1288" s="13" t="s">
        <v>4580</v>
      </c>
      <c r="B1288" t="str">
        <f>VLOOKUP($A1288,'UES Measure List Oct 2026'!$A$3:$AR$2210,B$1,FALSE)</f>
        <v>Heating Zone 1</v>
      </c>
      <c r="C1288" t="str">
        <f>VLOOKUP($A1288,'UES Measure List Oct 2026'!$A$3:$AR$2210,C$1,FALSE)</f>
        <v>Cooling Zone 2</v>
      </c>
      <c r="D1288" t="str">
        <f>VLOOKUP($A1288,'UES Measure List Oct 2026'!$A$3:$AR$2210,D$1,FALSE)</f>
        <v>Residential</v>
      </c>
      <c r="E1288" t="str">
        <f>VLOOKUP($A1288,'UES Measure List Oct 2026'!$A$3:$AR$2210,E$1,FALSE)</f>
        <v>Whole Bldg/Meter Level</v>
      </c>
      <c r="F1288" t="str">
        <f>VLOOKUP($A1288,'UES Measure List Oct 2026'!$A$3:$AR$2210,F$1,FALSE)</f>
        <v>Homes</v>
      </c>
      <c r="G1288" t="str">
        <f>VLOOKUP($A1288,'UES Measure List Oct 2026'!$A$3:$AR$2210,G$1,FALSE)</f>
        <v>New Single Family Homes</v>
      </c>
      <c r="H1288">
        <f>VLOOKUP($A1288,'UES Measure List Oct 2026'!$A$3:$AR$2210,H$1,FALSE)</f>
        <v>870</v>
      </c>
      <c r="I1288">
        <f>VLOOKUP($A1288,'UES Measure List Oct 2026'!$A$3:$AR$2210,I$1,FALSE)</f>
        <v>968.58089464732222</v>
      </c>
      <c r="J1288">
        <f>VLOOKUP($A1288,'UES Measure List Oct 2026'!$A$3:$AR$2210,J$1,FALSE)</f>
        <v>17092</v>
      </c>
      <c r="K1288">
        <f>VLOOKUP($A1288,'UES Measure List Oct 2026'!$A$3:$AR$2210,K$1,FALSE)</f>
        <v>45</v>
      </c>
      <c r="L1288" t="s">
        <v>67</v>
      </c>
      <c r="M1288">
        <f>INDEX('Results 2016$'!$B$3:$AT$352,MATCH(L1288,'Results 2016$'!$A$3:$A$352,0),MATCH(K1288,'Results 2016$'!$B$2:$AT$2,0))</f>
        <v>1.0900051356043663</v>
      </c>
    </row>
    <row r="1289" spans="1:13" x14ac:dyDescent="0.25">
      <c r="A1289" s="13" t="s">
        <v>4590</v>
      </c>
      <c r="B1289" t="str">
        <f>VLOOKUP($A1289,'UES Measure List Oct 2026'!$A$3:$AR$2210,B$1,FALSE)</f>
        <v>Heating Zone 1</v>
      </c>
      <c r="C1289" t="str">
        <f>VLOOKUP($A1289,'UES Measure List Oct 2026'!$A$3:$AR$2210,C$1,FALSE)</f>
        <v>Cooling Zone 2</v>
      </c>
      <c r="D1289" t="str">
        <f>VLOOKUP($A1289,'UES Measure List Oct 2026'!$A$3:$AR$2210,D$1,FALSE)</f>
        <v>Residential</v>
      </c>
      <c r="E1289" t="str">
        <f>VLOOKUP($A1289,'UES Measure List Oct 2026'!$A$3:$AR$2210,E$1,FALSE)</f>
        <v>Whole Bldg/Meter Level</v>
      </c>
      <c r="F1289" t="str">
        <f>VLOOKUP($A1289,'UES Measure List Oct 2026'!$A$3:$AR$2210,F$1,FALSE)</f>
        <v>Homes</v>
      </c>
      <c r="G1289" t="str">
        <f>VLOOKUP($A1289,'UES Measure List Oct 2026'!$A$3:$AR$2210,G$1,FALSE)</f>
        <v>New Single Family Homes</v>
      </c>
      <c r="H1289">
        <f>VLOOKUP($A1289,'UES Measure List Oct 2026'!$A$3:$AR$2210,H$1,FALSE)</f>
        <v>784</v>
      </c>
      <c r="I1289">
        <f>VLOOKUP($A1289,'UES Measure List Oct 2026'!$A$3:$AR$2210,I$1,FALSE)</f>
        <v>872.83611655574782</v>
      </c>
      <c r="J1289">
        <f>VLOOKUP($A1289,'UES Measure List Oct 2026'!$A$3:$AR$2210,J$1,FALSE)</f>
        <v>21930</v>
      </c>
      <c r="K1289">
        <f>VLOOKUP($A1289,'UES Measure List Oct 2026'!$A$3:$AR$2210,K$1,FALSE)</f>
        <v>45</v>
      </c>
      <c r="L1289" t="s">
        <v>67</v>
      </c>
      <c r="M1289">
        <f>INDEX('Results 2016$'!$B$3:$AT$352,MATCH(L1289,'Results 2016$'!$A$3:$A$352,0),MATCH(K1289,'Results 2016$'!$B$2:$AT$2,0))</f>
        <v>1.0900051356043663</v>
      </c>
    </row>
    <row r="1290" spans="1:13" x14ac:dyDescent="0.25">
      <c r="A1290" s="13" t="s">
        <v>4593</v>
      </c>
      <c r="B1290" t="str">
        <f>VLOOKUP($A1290,'UES Measure List Oct 2026'!$A$3:$AR$2210,B$1,FALSE)</f>
        <v>Heating Zone 1</v>
      </c>
      <c r="C1290" t="str">
        <f>VLOOKUP($A1290,'UES Measure List Oct 2026'!$A$3:$AR$2210,C$1,FALSE)</f>
        <v>Cooling Zone 2</v>
      </c>
      <c r="D1290" t="str">
        <f>VLOOKUP($A1290,'UES Measure List Oct 2026'!$A$3:$AR$2210,D$1,FALSE)</f>
        <v>Residential</v>
      </c>
      <c r="E1290" t="str">
        <f>VLOOKUP($A1290,'UES Measure List Oct 2026'!$A$3:$AR$2210,E$1,FALSE)</f>
        <v>Whole Bldg/Meter Level</v>
      </c>
      <c r="F1290" t="str">
        <f>VLOOKUP($A1290,'UES Measure List Oct 2026'!$A$3:$AR$2210,F$1,FALSE)</f>
        <v>Homes</v>
      </c>
      <c r="G1290" t="str">
        <f>VLOOKUP($A1290,'UES Measure List Oct 2026'!$A$3:$AR$2210,G$1,FALSE)</f>
        <v>New Single Family Homes</v>
      </c>
      <c r="H1290">
        <f>VLOOKUP($A1290,'UES Measure List Oct 2026'!$A$3:$AR$2210,H$1,FALSE)</f>
        <v>1239</v>
      </c>
      <c r="I1290">
        <f>VLOOKUP($A1290,'UES Measure List Oct 2026'!$A$3:$AR$2210,I$1,FALSE)</f>
        <v>1379.3927913425659</v>
      </c>
      <c r="J1290">
        <f>VLOOKUP($A1290,'UES Measure List Oct 2026'!$A$3:$AR$2210,J$1,FALSE)</f>
        <v>17832</v>
      </c>
      <c r="K1290">
        <f>VLOOKUP($A1290,'UES Measure List Oct 2026'!$A$3:$AR$2210,K$1,FALSE)</f>
        <v>45</v>
      </c>
      <c r="L1290" t="s">
        <v>67</v>
      </c>
      <c r="M1290">
        <f>INDEX('Results 2016$'!$B$3:$AT$352,MATCH(L1290,'Results 2016$'!$A$3:$A$352,0),MATCH(K1290,'Results 2016$'!$B$2:$AT$2,0))</f>
        <v>1.0900051356043663</v>
      </c>
    </row>
    <row r="1291" spans="1:13" x14ac:dyDescent="0.25">
      <c r="A1291" s="13" t="s">
        <v>4596</v>
      </c>
      <c r="B1291" t="str">
        <f>VLOOKUP($A1291,'UES Measure List Oct 2026'!$A$3:$AR$2210,B$1,FALSE)</f>
        <v>Heating Zone 1</v>
      </c>
      <c r="C1291" t="str">
        <f>VLOOKUP($A1291,'UES Measure List Oct 2026'!$A$3:$AR$2210,C$1,FALSE)</f>
        <v>Cooling Zone 2</v>
      </c>
      <c r="D1291" t="str">
        <f>VLOOKUP($A1291,'UES Measure List Oct 2026'!$A$3:$AR$2210,D$1,FALSE)</f>
        <v>Residential</v>
      </c>
      <c r="E1291" t="str">
        <f>VLOOKUP($A1291,'UES Measure List Oct 2026'!$A$3:$AR$2210,E$1,FALSE)</f>
        <v>Whole Bldg/Meter Level</v>
      </c>
      <c r="F1291" t="str">
        <f>VLOOKUP($A1291,'UES Measure List Oct 2026'!$A$3:$AR$2210,F$1,FALSE)</f>
        <v>Homes</v>
      </c>
      <c r="G1291" t="str">
        <f>VLOOKUP($A1291,'UES Measure List Oct 2026'!$A$3:$AR$2210,G$1,FALSE)</f>
        <v>New Single Family Homes</v>
      </c>
      <c r="H1291">
        <f>VLOOKUP($A1291,'UES Measure List Oct 2026'!$A$3:$AR$2210,H$1,FALSE)</f>
        <v>1698</v>
      </c>
      <c r="I1291">
        <f>VLOOKUP($A1291,'UES Measure List Oct 2026'!$A$3:$AR$2210,I$1,FALSE)</f>
        <v>1890.4027116220152</v>
      </c>
      <c r="J1291">
        <f>VLOOKUP($A1291,'UES Measure List Oct 2026'!$A$3:$AR$2210,J$1,FALSE)</f>
        <v>17092</v>
      </c>
      <c r="K1291">
        <f>VLOOKUP($A1291,'UES Measure List Oct 2026'!$A$3:$AR$2210,K$1,FALSE)</f>
        <v>45</v>
      </c>
      <c r="L1291" t="s">
        <v>67</v>
      </c>
      <c r="M1291">
        <f>INDEX('Results 2016$'!$B$3:$AT$352,MATCH(L1291,'Results 2016$'!$A$3:$A$352,0),MATCH(K1291,'Results 2016$'!$B$2:$AT$2,0))</f>
        <v>1.0900051356043663</v>
      </c>
    </row>
    <row r="1292" spans="1:13" x14ac:dyDescent="0.25">
      <c r="A1292" s="13" t="s">
        <v>4600</v>
      </c>
      <c r="B1292" t="str">
        <f>VLOOKUP($A1292,'UES Measure List Oct 2026'!$A$3:$AR$2210,B$1,FALSE)</f>
        <v>Heating Zone 1</v>
      </c>
      <c r="C1292" t="str">
        <f>VLOOKUP($A1292,'UES Measure List Oct 2026'!$A$3:$AR$2210,C$1,FALSE)</f>
        <v>Cooling Zone 2</v>
      </c>
      <c r="D1292" t="str">
        <f>VLOOKUP($A1292,'UES Measure List Oct 2026'!$A$3:$AR$2210,D$1,FALSE)</f>
        <v>Residential</v>
      </c>
      <c r="E1292" t="str">
        <f>VLOOKUP($A1292,'UES Measure List Oct 2026'!$A$3:$AR$2210,E$1,FALSE)</f>
        <v>Whole Bldg/Meter Level</v>
      </c>
      <c r="F1292" t="str">
        <f>VLOOKUP($A1292,'UES Measure List Oct 2026'!$A$3:$AR$2210,F$1,FALSE)</f>
        <v>Homes</v>
      </c>
      <c r="G1292" t="str">
        <f>VLOOKUP($A1292,'UES Measure List Oct 2026'!$A$3:$AR$2210,G$1,FALSE)</f>
        <v>New Single Family Homes</v>
      </c>
      <c r="H1292">
        <f>VLOOKUP($A1292,'UES Measure List Oct 2026'!$A$3:$AR$2210,H$1,FALSE)</f>
        <v>1581</v>
      </c>
      <c r="I1292">
        <f>VLOOKUP($A1292,'UES Measure List Oct 2026'!$A$3:$AR$2210,I$1,FALSE)</f>
        <v>1760.1452809625478</v>
      </c>
      <c r="J1292">
        <f>VLOOKUP($A1292,'UES Measure List Oct 2026'!$A$3:$AR$2210,J$1,FALSE)</f>
        <v>10319</v>
      </c>
      <c r="K1292">
        <f>VLOOKUP($A1292,'UES Measure List Oct 2026'!$A$3:$AR$2210,K$1,FALSE)</f>
        <v>45</v>
      </c>
      <c r="L1292" t="s">
        <v>67</v>
      </c>
      <c r="M1292">
        <f>INDEX('Results 2016$'!$B$3:$AT$352,MATCH(L1292,'Results 2016$'!$A$3:$A$352,0),MATCH(K1292,'Results 2016$'!$B$2:$AT$2,0))</f>
        <v>1.0900051356043663</v>
      </c>
    </row>
    <row r="1293" spans="1:13" x14ac:dyDescent="0.25">
      <c r="A1293" s="13" t="s">
        <v>4603</v>
      </c>
      <c r="B1293" t="str">
        <f>VLOOKUP($A1293,'UES Measure List Oct 2026'!$A$3:$AR$2210,B$1,FALSE)</f>
        <v>Heating Zone 1</v>
      </c>
      <c r="C1293" t="str">
        <f>VLOOKUP($A1293,'UES Measure List Oct 2026'!$A$3:$AR$2210,C$1,FALSE)</f>
        <v>Cooling Zone 1</v>
      </c>
      <c r="D1293" t="str">
        <f>VLOOKUP($A1293,'UES Measure List Oct 2026'!$A$3:$AR$2210,D$1,FALSE)</f>
        <v>Residential</v>
      </c>
      <c r="E1293" t="str">
        <f>VLOOKUP($A1293,'UES Measure List Oct 2026'!$A$3:$AR$2210,E$1,FALSE)</f>
        <v>Whole Bldg/Meter Level</v>
      </c>
      <c r="F1293" t="str">
        <f>VLOOKUP($A1293,'UES Measure List Oct 2026'!$A$3:$AR$2210,F$1,FALSE)</f>
        <v>Homes</v>
      </c>
      <c r="G1293" t="str">
        <f>VLOOKUP($A1293,'UES Measure List Oct 2026'!$A$3:$AR$2210,G$1,FALSE)</f>
        <v>New Single Family Homes</v>
      </c>
      <c r="H1293">
        <f>VLOOKUP($A1293,'UES Measure List Oct 2026'!$A$3:$AR$2210,H$1,FALSE)</f>
        <v>1740</v>
      </c>
      <c r="I1293">
        <f>VLOOKUP($A1293,'UES Measure List Oct 2026'!$A$3:$AR$2210,I$1,FALSE)</f>
        <v>1937.1617892946444</v>
      </c>
      <c r="J1293">
        <f>VLOOKUP($A1293,'UES Measure List Oct 2026'!$A$3:$AR$2210,J$1,FALSE)</f>
        <v>10568</v>
      </c>
      <c r="K1293">
        <f>VLOOKUP($A1293,'UES Measure List Oct 2026'!$A$3:$AR$2210,K$1,FALSE)</f>
        <v>45</v>
      </c>
      <c r="L1293" t="s">
        <v>67</v>
      </c>
      <c r="M1293">
        <f>INDEX('Results 2016$'!$B$3:$AT$352,MATCH(L1293,'Results 2016$'!$A$3:$A$352,0),MATCH(K1293,'Results 2016$'!$B$2:$AT$2,0))</f>
        <v>1.0900051356043663</v>
      </c>
    </row>
    <row r="1294" spans="1:13" x14ac:dyDescent="0.25">
      <c r="A1294" s="13" t="s">
        <v>4608</v>
      </c>
      <c r="B1294" t="str">
        <f>VLOOKUP($A1294,'UES Measure List Oct 2026'!$A$3:$AR$2210,B$1,FALSE)</f>
        <v>Heating Zone 1</v>
      </c>
      <c r="C1294" t="str">
        <f>VLOOKUP($A1294,'UES Measure List Oct 2026'!$A$3:$AR$2210,C$1,FALSE)</f>
        <v>Cooling Zone 1</v>
      </c>
      <c r="D1294" t="str">
        <f>VLOOKUP($A1294,'UES Measure List Oct 2026'!$A$3:$AR$2210,D$1,FALSE)</f>
        <v>Residential</v>
      </c>
      <c r="E1294" t="str">
        <f>VLOOKUP($A1294,'UES Measure List Oct 2026'!$A$3:$AR$2210,E$1,FALSE)</f>
        <v>Whole Bldg/Meter Level</v>
      </c>
      <c r="F1294" t="str">
        <f>VLOOKUP($A1294,'UES Measure List Oct 2026'!$A$3:$AR$2210,F$1,FALSE)</f>
        <v>Homes</v>
      </c>
      <c r="G1294" t="str">
        <f>VLOOKUP($A1294,'UES Measure List Oct 2026'!$A$3:$AR$2210,G$1,FALSE)</f>
        <v>New Single Family Homes</v>
      </c>
      <c r="H1294">
        <f>VLOOKUP($A1294,'UES Measure List Oct 2026'!$A$3:$AR$2210,H$1,FALSE)</f>
        <v>1242</v>
      </c>
      <c r="I1294">
        <f>VLOOKUP($A1294,'UES Measure List Oct 2026'!$A$3:$AR$2210,I$1,FALSE)</f>
        <v>1382.7327254620393</v>
      </c>
      <c r="J1294">
        <f>VLOOKUP($A1294,'UES Measure List Oct 2026'!$A$3:$AR$2210,J$1,FALSE)</f>
        <v>10568</v>
      </c>
      <c r="K1294">
        <f>VLOOKUP($A1294,'UES Measure List Oct 2026'!$A$3:$AR$2210,K$1,FALSE)</f>
        <v>45</v>
      </c>
      <c r="L1294" t="s">
        <v>67</v>
      </c>
      <c r="M1294">
        <f>INDEX('Results 2016$'!$B$3:$AT$352,MATCH(L1294,'Results 2016$'!$A$3:$A$352,0),MATCH(K1294,'Results 2016$'!$B$2:$AT$2,0))</f>
        <v>1.0900051356043663</v>
      </c>
    </row>
    <row r="1295" spans="1:13" x14ac:dyDescent="0.25">
      <c r="A1295" s="13" t="s">
        <v>4610</v>
      </c>
      <c r="B1295" t="str">
        <f>VLOOKUP($A1295,'UES Measure List Oct 2026'!$A$3:$AR$2210,B$1,FALSE)</f>
        <v>Heating Zone 1</v>
      </c>
      <c r="C1295" t="str">
        <f>VLOOKUP($A1295,'UES Measure List Oct 2026'!$A$3:$AR$2210,C$1,FALSE)</f>
        <v>Cooling Zone 1</v>
      </c>
      <c r="D1295" t="str">
        <f>VLOOKUP($A1295,'UES Measure List Oct 2026'!$A$3:$AR$2210,D$1,FALSE)</f>
        <v>Residential</v>
      </c>
      <c r="E1295" t="str">
        <f>VLOOKUP($A1295,'UES Measure List Oct 2026'!$A$3:$AR$2210,E$1,FALSE)</f>
        <v>Whole Bldg/Meter Level</v>
      </c>
      <c r="F1295" t="str">
        <f>VLOOKUP($A1295,'UES Measure List Oct 2026'!$A$3:$AR$2210,F$1,FALSE)</f>
        <v>Homes</v>
      </c>
      <c r="G1295" t="str">
        <f>VLOOKUP($A1295,'UES Measure List Oct 2026'!$A$3:$AR$2210,G$1,FALSE)</f>
        <v>New Single Family Homes</v>
      </c>
      <c r="H1295">
        <f>VLOOKUP($A1295,'UES Measure List Oct 2026'!$A$3:$AR$2210,H$1,FALSE)</f>
        <v>1592</v>
      </c>
      <c r="I1295">
        <f>VLOOKUP($A1295,'UES Measure List Oct 2026'!$A$3:$AR$2210,I$1,FALSE)</f>
        <v>1772.3917060672838</v>
      </c>
      <c r="J1295">
        <f>VLOOKUP($A1295,'UES Measure List Oct 2026'!$A$3:$AR$2210,J$1,FALSE)</f>
        <v>7506</v>
      </c>
      <c r="K1295">
        <f>VLOOKUP($A1295,'UES Measure List Oct 2026'!$A$3:$AR$2210,K$1,FALSE)</f>
        <v>45</v>
      </c>
      <c r="L1295" t="s">
        <v>67</v>
      </c>
      <c r="M1295">
        <f>INDEX('Results 2016$'!$B$3:$AT$352,MATCH(L1295,'Results 2016$'!$A$3:$A$352,0),MATCH(K1295,'Results 2016$'!$B$2:$AT$2,0))</f>
        <v>1.0900051356043663</v>
      </c>
    </row>
    <row r="1296" spans="1:13" x14ac:dyDescent="0.25">
      <c r="A1296" s="14" t="s">
        <v>4613</v>
      </c>
      <c r="B1296" t="str">
        <f>VLOOKUP($A1296,'UES Measure List Oct 2026'!$A$3:$AR$2210,B$1,FALSE)</f>
        <v>Heating Zone 1</v>
      </c>
      <c r="C1296" t="str">
        <f>VLOOKUP($A1296,'UES Measure List Oct 2026'!$A$3:$AR$2210,C$1,FALSE)</f>
        <v>Cooling Zone 1</v>
      </c>
      <c r="D1296" t="str">
        <f>VLOOKUP($A1296,'UES Measure List Oct 2026'!$A$3:$AR$2210,D$1,FALSE)</f>
        <v>Residential</v>
      </c>
      <c r="E1296" t="str">
        <f>VLOOKUP($A1296,'UES Measure List Oct 2026'!$A$3:$AR$2210,E$1,FALSE)</f>
        <v>Whole Bldg/Meter Level</v>
      </c>
      <c r="F1296" t="str">
        <f>VLOOKUP($A1296,'UES Measure List Oct 2026'!$A$3:$AR$2210,F$1,FALSE)</f>
        <v>Homes</v>
      </c>
      <c r="G1296" t="str">
        <f>VLOOKUP($A1296,'UES Measure List Oct 2026'!$A$3:$AR$2210,G$1,FALSE)</f>
        <v>New Single Family Homes</v>
      </c>
      <c r="H1296">
        <f>VLOOKUP($A1296,'UES Measure List Oct 2026'!$A$3:$AR$2210,H$1,FALSE)</f>
        <v>1054</v>
      </c>
      <c r="I1296">
        <f>VLOOKUP($A1296,'UES Measure List Oct 2026'!$A$3:$AR$2210,I$1,FALSE)</f>
        <v>1173.430187308365</v>
      </c>
      <c r="J1296">
        <f>VLOOKUP($A1296,'UES Measure List Oct 2026'!$A$3:$AR$2210,J$1,FALSE)</f>
        <v>7506</v>
      </c>
      <c r="K1296">
        <f>VLOOKUP($A1296,'UES Measure List Oct 2026'!$A$3:$AR$2210,K$1,FALSE)</f>
        <v>45</v>
      </c>
      <c r="L1296" t="s">
        <v>67</v>
      </c>
      <c r="M1296">
        <f>INDEX('Results 2016$'!$B$3:$AT$352,MATCH(L1296,'Results 2016$'!$A$3:$A$352,0),MATCH(K1296,'Results 2016$'!$B$2:$AT$2,0))</f>
        <v>1.0900051356043663</v>
      </c>
    </row>
    <row r="1297" spans="1:13" x14ac:dyDescent="0.25">
      <c r="A1297" s="13" t="s">
        <v>4615</v>
      </c>
      <c r="B1297" t="str">
        <f>VLOOKUP($A1297,'UES Measure List Oct 2026'!$A$3:$AR$2210,B$1,FALSE)</f>
        <v>Heating Zone 1</v>
      </c>
      <c r="C1297" t="str">
        <f>VLOOKUP($A1297,'UES Measure List Oct 2026'!$A$3:$AR$2210,C$1,FALSE)</f>
        <v>Cooling Zone 3</v>
      </c>
      <c r="D1297" t="str">
        <f>VLOOKUP($A1297,'UES Measure List Oct 2026'!$A$3:$AR$2210,D$1,FALSE)</f>
        <v>Residential</v>
      </c>
      <c r="E1297" t="str">
        <f>VLOOKUP($A1297,'UES Measure List Oct 2026'!$A$3:$AR$2210,E$1,FALSE)</f>
        <v>Whole Bldg/Meter Level</v>
      </c>
      <c r="F1297" t="str">
        <f>VLOOKUP($A1297,'UES Measure List Oct 2026'!$A$3:$AR$2210,F$1,FALSE)</f>
        <v>Homes</v>
      </c>
      <c r="G1297" t="str">
        <f>VLOOKUP($A1297,'UES Measure List Oct 2026'!$A$3:$AR$2210,G$1,FALSE)</f>
        <v>New Single Family Homes</v>
      </c>
      <c r="H1297">
        <f>VLOOKUP($A1297,'UES Measure List Oct 2026'!$A$3:$AR$2210,H$1,FALSE)</f>
        <v>5709.7504499999995</v>
      </c>
      <c r="I1297">
        <f>VLOOKUP($A1297,'UES Measure List Oct 2026'!$A$3:$AR$2210,I$1,FALSE)</f>
        <v>6356.730113878104</v>
      </c>
      <c r="J1297">
        <f>VLOOKUP($A1297,'UES Measure List Oct 2026'!$A$3:$AR$2210,J$1,FALSE)</f>
        <v>26772</v>
      </c>
      <c r="K1297">
        <f>VLOOKUP($A1297,'UES Measure List Oct 2026'!$A$3:$AR$2210,K$1,FALSE)</f>
        <v>45</v>
      </c>
      <c r="L1297" t="s">
        <v>67</v>
      </c>
      <c r="M1297">
        <f>INDEX('Results 2016$'!$B$3:$AT$352,MATCH(L1297,'Results 2016$'!$A$3:$A$352,0),MATCH(K1297,'Results 2016$'!$B$2:$AT$2,0))</f>
        <v>1.0900051356043663</v>
      </c>
    </row>
    <row r="1298" spans="1:13" x14ac:dyDescent="0.25">
      <c r="A1298" s="13" t="s">
        <v>4620</v>
      </c>
      <c r="B1298" t="str">
        <f>VLOOKUP($A1298,'UES Measure List Oct 2026'!$A$3:$AR$2210,B$1,FALSE)</f>
        <v>Heating Zone 1</v>
      </c>
      <c r="C1298" t="str">
        <f>VLOOKUP($A1298,'UES Measure List Oct 2026'!$A$3:$AR$2210,C$1,FALSE)</f>
        <v>Cooling Zone 3</v>
      </c>
      <c r="D1298" t="str">
        <f>VLOOKUP($A1298,'UES Measure List Oct 2026'!$A$3:$AR$2210,D$1,FALSE)</f>
        <v>Residential</v>
      </c>
      <c r="E1298" t="str">
        <f>VLOOKUP($A1298,'UES Measure List Oct 2026'!$A$3:$AR$2210,E$1,FALSE)</f>
        <v>Whole Bldg/Meter Level</v>
      </c>
      <c r="F1298" t="str">
        <f>VLOOKUP($A1298,'UES Measure List Oct 2026'!$A$3:$AR$2210,F$1,FALSE)</f>
        <v>Homes</v>
      </c>
      <c r="G1298" t="str">
        <f>VLOOKUP($A1298,'UES Measure List Oct 2026'!$A$3:$AR$2210,G$1,FALSE)</f>
        <v>New Single Family Homes</v>
      </c>
      <c r="H1298">
        <f>VLOOKUP($A1298,'UES Measure List Oct 2026'!$A$3:$AR$2210,H$1,FALSE)</f>
        <v>5414.4858999999997</v>
      </c>
      <c r="I1298">
        <f>VLOOKUP($A1298,'UES Measure List Oct 2026'!$A$3:$AR$2210,I$1,FALSE)</f>
        <v>6028.0087322727722</v>
      </c>
      <c r="J1298">
        <f>VLOOKUP($A1298,'UES Measure List Oct 2026'!$A$3:$AR$2210,J$1,FALSE)</f>
        <v>21242</v>
      </c>
      <c r="K1298">
        <f>VLOOKUP($A1298,'UES Measure List Oct 2026'!$A$3:$AR$2210,K$1,FALSE)</f>
        <v>45</v>
      </c>
      <c r="L1298" t="s">
        <v>67</v>
      </c>
      <c r="M1298">
        <f>INDEX('Results 2016$'!$B$3:$AT$352,MATCH(L1298,'Results 2016$'!$A$3:$A$352,0),MATCH(K1298,'Results 2016$'!$B$2:$AT$2,0))</f>
        <v>1.0900051356043663</v>
      </c>
    </row>
    <row r="1299" spans="1:13" x14ac:dyDescent="0.25">
      <c r="A1299" s="13" t="s">
        <v>4623</v>
      </c>
      <c r="B1299" t="str">
        <f>VLOOKUP($A1299,'UES Measure List Oct 2026'!$A$3:$AR$2210,B$1,FALSE)</f>
        <v>Heating Zone 1</v>
      </c>
      <c r="C1299" t="str">
        <f>VLOOKUP($A1299,'UES Measure List Oct 2026'!$A$3:$AR$2210,C$1,FALSE)</f>
        <v>Cooling Zone 3</v>
      </c>
      <c r="D1299" t="str">
        <f>VLOOKUP($A1299,'UES Measure List Oct 2026'!$A$3:$AR$2210,D$1,FALSE)</f>
        <v>Residential</v>
      </c>
      <c r="E1299" t="str">
        <f>VLOOKUP($A1299,'UES Measure List Oct 2026'!$A$3:$AR$2210,E$1,FALSE)</f>
        <v>Whole Bldg/Meter Level</v>
      </c>
      <c r="F1299" t="str">
        <f>VLOOKUP($A1299,'UES Measure List Oct 2026'!$A$3:$AR$2210,F$1,FALSE)</f>
        <v>Homes</v>
      </c>
      <c r="G1299" t="str">
        <f>VLOOKUP($A1299,'UES Measure List Oct 2026'!$A$3:$AR$2210,G$1,FALSE)</f>
        <v>New Single Family Homes</v>
      </c>
      <c r="H1299">
        <f>VLOOKUP($A1299,'UES Measure List Oct 2026'!$A$3:$AR$2210,H$1,FALSE)</f>
        <v>7041.9236000000001</v>
      </c>
      <c r="I1299">
        <f>VLOOKUP($A1299,'UES Measure List Oct 2026'!$A$3:$AR$2210,I$1,FALSE)</f>
        <v>7839.8536327886122</v>
      </c>
      <c r="J1299">
        <f>VLOOKUP($A1299,'UES Measure List Oct 2026'!$A$3:$AR$2210,J$1,FALSE)</f>
        <v>14750</v>
      </c>
      <c r="K1299">
        <f>VLOOKUP($A1299,'UES Measure List Oct 2026'!$A$3:$AR$2210,K$1,FALSE)</f>
        <v>45</v>
      </c>
      <c r="L1299" t="s">
        <v>67</v>
      </c>
      <c r="M1299">
        <f>INDEX('Results 2016$'!$B$3:$AT$352,MATCH(L1299,'Results 2016$'!$A$3:$A$352,0),MATCH(K1299,'Results 2016$'!$B$2:$AT$2,0))</f>
        <v>1.0900051356043663</v>
      </c>
    </row>
    <row r="1300" spans="1:13" x14ac:dyDescent="0.25">
      <c r="A1300" s="13" t="s">
        <v>4626</v>
      </c>
      <c r="B1300" t="str">
        <f>VLOOKUP($A1300,'UES Measure List Oct 2026'!$A$3:$AR$2210,B$1,FALSE)</f>
        <v>Heating Zone 1</v>
      </c>
      <c r="C1300" t="str">
        <f>VLOOKUP($A1300,'UES Measure List Oct 2026'!$A$3:$AR$2210,C$1,FALSE)</f>
        <v>Cooling Zone 3</v>
      </c>
      <c r="D1300" t="str">
        <f>VLOOKUP($A1300,'UES Measure List Oct 2026'!$A$3:$AR$2210,D$1,FALSE)</f>
        <v>Residential</v>
      </c>
      <c r="E1300" t="str">
        <f>VLOOKUP($A1300,'UES Measure List Oct 2026'!$A$3:$AR$2210,E$1,FALSE)</f>
        <v>Whole Bldg/Meter Level</v>
      </c>
      <c r="F1300" t="str">
        <f>VLOOKUP($A1300,'UES Measure List Oct 2026'!$A$3:$AR$2210,F$1,FALSE)</f>
        <v>Homes</v>
      </c>
      <c r="G1300" t="str">
        <f>VLOOKUP($A1300,'UES Measure List Oct 2026'!$A$3:$AR$2210,G$1,FALSE)</f>
        <v>New Single Family Homes</v>
      </c>
      <c r="H1300">
        <f>VLOOKUP($A1300,'UES Measure List Oct 2026'!$A$3:$AR$2210,H$1,FALSE)</f>
        <v>7450.8796999999986</v>
      </c>
      <c r="I1300">
        <f>VLOOKUP($A1300,'UES Measure List Oct 2026'!$A$3:$AR$2210,I$1,FALSE)</f>
        <v>8295.1491100408857</v>
      </c>
      <c r="J1300">
        <f>VLOOKUP($A1300,'UES Measure List Oct 2026'!$A$3:$AR$2210,J$1,FALSE)</f>
        <v>34914</v>
      </c>
      <c r="K1300">
        <f>VLOOKUP($A1300,'UES Measure List Oct 2026'!$A$3:$AR$2210,K$1,FALSE)</f>
        <v>45</v>
      </c>
      <c r="L1300" t="s">
        <v>67</v>
      </c>
      <c r="M1300">
        <f>INDEX('Results 2016$'!$B$3:$AT$352,MATCH(L1300,'Results 2016$'!$A$3:$A$352,0),MATCH(K1300,'Results 2016$'!$B$2:$AT$2,0))</f>
        <v>1.0900051356043663</v>
      </c>
    </row>
    <row r="1301" spans="1:13" x14ac:dyDescent="0.25">
      <c r="A1301" s="13" t="s">
        <v>4629</v>
      </c>
      <c r="B1301" t="str">
        <f>VLOOKUP($A1301,'UES Measure List Oct 2026'!$A$3:$AR$2210,B$1,FALSE)</f>
        <v>Heating Zone 1</v>
      </c>
      <c r="C1301" t="str">
        <f>VLOOKUP($A1301,'UES Measure List Oct 2026'!$A$3:$AR$2210,C$1,FALSE)</f>
        <v>Cooling Zone 3</v>
      </c>
      <c r="D1301" t="str">
        <f>VLOOKUP($A1301,'UES Measure List Oct 2026'!$A$3:$AR$2210,D$1,FALSE)</f>
        <v>Residential</v>
      </c>
      <c r="E1301" t="str">
        <f>VLOOKUP($A1301,'UES Measure List Oct 2026'!$A$3:$AR$2210,E$1,FALSE)</f>
        <v>Whole Bldg/Meter Level</v>
      </c>
      <c r="F1301" t="str">
        <f>VLOOKUP($A1301,'UES Measure List Oct 2026'!$A$3:$AR$2210,F$1,FALSE)</f>
        <v>Homes</v>
      </c>
      <c r="G1301" t="str">
        <f>VLOOKUP($A1301,'UES Measure List Oct 2026'!$A$3:$AR$2210,G$1,FALSE)</f>
        <v>New Single Family Homes</v>
      </c>
      <c r="H1301">
        <f>VLOOKUP($A1301,'UES Measure List Oct 2026'!$A$3:$AR$2210,H$1,FALSE)</f>
        <v>4568.0110000000004</v>
      </c>
      <c r="I1301">
        <f>VLOOKUP($A1301,'UES Measure List Oct 2026'!$A$3:$AR$2210,I$1,FALSE)</f>
        <v>5085.6185990101258</v>
      </c>
      <c r="J1301">
        <f>VLOOKUP($A1301,'UES Measure List Oct 2026'!$A$3:$AR$2210,J$1,FALSE)</f>
        <v>29335</v>
      </c>
      <c r="K1301">
        <f>VLOOKUP($A1301,'UES Measure List Oct 2026'!$A$3:$AR$2210,K$1,FALSE)</f>
        <v>45</v>
      </c>
      <c r="L1301" t="s">
        <v>67</v>
      </c>
      <c r="M1301">
        <f>INDEX('Results 2016$'!$B$3:$AT$352,MATCH(L1301,'Results 2016$'!$A$3:$A$352,0),MATCH(K1301,'Results 2016$'!$B$2:$AT$2,0))</f>
        <v>1.0900051356043663</v>
      </c>
    </row>
    <row r="1302" spans="1:13" x14ac:dyDescent="0.25">
      <c r="A1302" s="13" t="s">
        <v>4633</v>
      </c>
      <c r="B1302" t="str">
        <f>VLOOKUP($A1302,'UES Measure List Oct 2026'!$A$3:$AR$2210,B$1,FALSE)</f>
        <v>Heating Zone 2</v>
      </c>
      <c r="C1302" t="str">
        <f>VLOOKUP($A1302,'UES Measure List Oct 2026'!$A$3:$AR$2210,C$1,FALSE)</f>
        <v>Cooling Zone 2</v>
      </c>
      <c r="D1302" t="str">
        <f>VLOOKUP($A1302,'UES Measure List Oct 2026'!$A$3:$AR$2210,D$1,FALSE)</f>
        <v>Residential</v>
      </c>
      <c r="E1302" t="str">
        <f>VLOOKUP($A1302,'UES Measure List Oct 2026'!$A$3:$AR$2210,E$1,FALSE)</f>
        <v>Whole Bldg/Meter Level</v>
      </c>
      <c r="F1302" t="str">
        <f>VLOOKUP($A1302,'UES Measure List Oct 2026'!$A$3:$AR$2210,F$1,FALSE)</f>
        <v>Homes</v>
      </c>
      <c r="G1302" t="str">
        <f>VLOOKUP($A1302,'UES Measure List Oct 2026'!$A$3:$AR$2210,G$1,FALSE)</f>
        <v>New Single Family Homes</v>
      </c>
      <c r="H1302">
        <f>VLOOKUP($A1302,'UES Measure List Oct 2026'!$A$3:$AR$2210,H$1,FALSE)</f>
        <v>1718</v>
      </c>
      <c r="I1302">
        <f>VLOOKUP($A1302,'UES Measure List Oct 2026'!$A$3:$AR$2210,I$1,FALSE)</f>
        <v>1912.668939085172</v>
      </c>
      <c r="J1302">
        <f>VLOOKUP($A1302,'UES Measure List Oct 2026'!$A$3:$AR$2210,J$1,FALSE)</f>
        <v>17092</v>
      </c>
      <c r="K1302">
        <f>VLOOKUP($A1302,'UES Measure List Oct 2026'!$A$3:$AR$2210,K$1,FALSE)</f>
        <v>45</v>
      </c>
      <c r="L1302" t="s">
        <v>67</v>
      </c>
      <c r="M1302">
        <f>INDEX('Results 2016$'!$B$3:$AT$352,MATCH(L1302,'Results 2016$'!$A$3:$A$352,0),MATCH(K1302,'Results 2016$'!$B$2:$AT$2,0))</f>
        <v>1.0900051356043663</v>
      </c>
    </row>
    <row r="1303" spans="1:13" x14ac:dyDescent="0.25">
      <c r="A1303" s="13" t="s">
        <v>4634</v>
      </c>
      <c r="B1303" t="str">
        <f>VLOOKUP($A1303,'UES Measure List Oct 2026'!$A$3:$AR$2210,B$1,FALSE)</f>
        <v>Heating Zone 2</v>
      </c>
      <c r="C1303" t="str">
        <f>VLOOKUP($A1303,'UES Measure List Oct 2026'!$A$3:$AR$2210,C$1,FALSE)</f>
        <v>Cooling Zone 2</v>
      </c>
      <c r="D1303" t="str">
        <f>VLOOKUP($A1303,'UES Measure List Oct 2026'!$A$3:$AR$2210,D$1,FALSE)</f>
        <v>Residential</v>
      </c>
      <c r="E1303" t="str">
        <f>VLOOKUP($A1303,'UES Measure List Oct 2026'!$A$3:$AR$2210,E$1,FALSE)</f>
        <v>Whole Bldg/Meter Level</v>
      </c>
      <c r="F1303" t="str">
        <f>VLOOKUP($A1303,'UES Measure List Oct 2026'!$A$3:$AR$2210,F$1,FALSE)</f>
        <v>Homes</v>
      </c>
      <c r="G1303" t="str">
        <f>VLOOKUP($A1303,'UES Measure List Oct 2026'!$A$3:$AR$2210,G$1,FALSE)</f>
        <v>New Single Family Homes</v>
      </c>
      <c r="H1303">
        <f>VLOOKUP($A1303,'UES Measure List Oct 2026'!$A$3:$AR$2210,H$1,FALSE)</f>
        <v>1541</v>
      </c>
      <c r="I1303">
        <f>VLOOKUP($A1303,'UES Measure List Oct 2026'!$A$3:$AR$2210,I$1,FALSE)</f>
        <v>1715.6128260362341</v>
      </c>
      <c r="J1303">
        <f>VLOOKUP($A1303,'UES Measure List Oct 2026'!$A$3:$AR$2210,J$1,FALSE)</f>
        <v>21930</v>
      </c>
      <c r="K1303">
        <f>VLOOKUP($A1303,'UES Measure List Oct 2026'!$A$3:$AR$2210,K$1,FALSE)</f>
        <v>45</v>
      </c>
      <c r="L1303" t="s">
        <v>67</v>
      </c>
      <c r="M1303">
        <f>INDEX('Results 2016$'!$B$3:$AT$352,MATCH(L1303,'Results 2016$'!$A$3:$A$352,0),MATCH(K1303,'Results 2016$'!$B$2:$AT$2,0))</f>
        <v>1.0900051356043663</v>
      </c>
    </row>
    <row r="1304" spans="1:13" x14ac:dyDescent="0.25">
      <c r="A1304" s="13" t="s">
        <v>4635</v>
      </c>
      <c r="B1304" t="str">
        <f>VLOOKUP($A1304,'UES Measure List Oct 2026'!$A$3:$AR$2210,B$1,FALSE)</f>
        <v>Heating Zone 2</v>
      </c>
      <c r="C1304" t="str">
        <f>VLOOKUP($A1304,'UES Measure List Oct 2026'!$A$3:$AR$2210,C$1,FALSE)</f>
        <v>Cooling Zone 2</v>
      </c>
      <c r="D1304" t="str">
        <f>VLOOKUP($A1304,'UES Measure List Oct 2026'!$A$3:$AR$2210,D$1,FALSE)</f>
        <v>Residential</v>
      </c>
      <c r="E1304" t="str">
        <f>VLOOKUP($A1304,'UES Measure List Oct 2026'!$A$3:$AR$2210,E$1,FALSE)</f>
        <v>Whole Bldg/Meter Level</v>
      </c>
      <c r="F1304" t="str">
        <f>VLOOKUP($A1304,'UES Measure List Oct 2026'!$A$3:$AR$2210,F$1,FALSE)</f>
        <v>Homes</v>
      </c>
      <c r="G1304" t="str">
        <f>VLOOKUP($A1304,'UES Measure List Oct 2026'!$A$3:$AR$2210,G$1,FALSE)</f>
        <v>New Single Family Homes</v>
      </c>
      <c r="H1304">
        <f>VLOOKUP($A1304,'UES Measure List Oct 2026'!$A$3:$AR$2210,H$1,FALSE)</f>
        <v>1221</v>
      </c>
      <c r="I1304">
        <f>VLOOKUP($A1304,'UES Measure List Oct 2026'!$A$3:$AR$2210,I$1,FALSE)</f>
        <v>1359.3531866257247</v>
      </c>
      <c r="J1304">
        <f>VLOOKUP($A1304,'UES Measure List Oct 2026'!$A$3:$AR$2210,J$1,FALSE)</f>
        <v>17832</v>
      </c>
      <c r="K1304">
        <f>VLOOKUP($A1304,'UES Measure List Oct 2026'!$A$3:$AR$2210,K$1,FALSE)</f>
        <v>45</v>
      </c>
      <c r="L1304" t="s">
        <v>67</v>
      </c>
      <c r="M1304">
        <f>INDEX('Results 2016$'!$B$3:$AT$352,MATCH(L1304,'Results 2016$'!$A$3:$A$352,0),MATCH(K1304,'Results 2016$'!$B$2:$AT$2,0))</f>
        <v>1.0900051356043663</v>
      </c>
    </row>
    <row r="1305" spans="1:13" x14ac:dyDescent="0.25">
      <c r="A1305" s="13" t="s">
        <v>4636</v>
      </c>
      <c r="B1305" t="str">
        <f>VLOOKUP($A1305,'UES Measure List Oct 2026'!$A$3:$AR$2210,B$1,FALSE)</f>
        <v>Heating Zone 2</v>
      </c>
      <c r="C1305" t="str">
        <f>VLOOKUP($A1305,'UES Measure List Oct 2026'!$A$3:$AR$2210,C$1,FALSE)</f>
        <v>Cooling Zone 2</v>
      </c>
      <c r="D1305" t="str">
        <f>VLOOKUP($A1305,'UES Measure List Oct 2026'!$A$3:$AR$2210,D$1,FALSE)</f>
        <v>Residential</v>
      </c>
      <c r="E1305" t="str">
        <f>VLOOKUP($A1305,'UES Measure List Oct 2026'!$A$3:$AR$2210,E$1,FALSE)</f>
        <v>Whole Bldg/Meter Level</v>
      </c>
      <c r="F1305" t="str">
        <f>VLOOKUP($A1305,'UES Measure List Oct 2026'!$A$3:$AR$2210,F$1,FALSE)</f>
        <v>Homes</v>
      </c>
      <c r="G1305" t="str">
        <f>VLOOKUP($A1305,'UES Measure List Oct 2026'!$A$3:$AR$2210,G$1,FALSE)</f>
        <v>New Single Family Homes</v>
      </c>
      <c r="H1305">
        <f>VLOOKUP($A1305,'UES Measure List Oct 2026'!$A$3:$AR$2210,H$1,FALSE)</f>
        <v>1769</v>
      </c>
      <c r="I1305">
        <f>VLOOKUP($A1305,'UES Measure List Oct 2026'!$A$3:$AR$2210,I$1,FALSE)</f>
        <v>1969.447819116222</v>
      </c>
      <c r="J1305">
        <f>VLOOKUP($A1305,'UES Measure List Oct 2026'!$A$3:$AR$2210,J$1,FALSE)</f>
        <v>17092</v>
      </c>
      <c r="K1305">
        <f>VLOOKUP($A1305,'UES Measure List Oct 2026'!$A$3:$AR$2210,K$1,FALSE)</f>
        <v>45</v>
      </c>
      <c r="L1305" t="s">
        <v>67</v>
      </c>
      <c r="M1305">
        <f>INDEX('Results 2016$'!$B$3:$AT$352,MATCH(L1305,'Results 2016$'!$A$3:$A$352,0),MATCH(K1305,'Results 2016$'!$B$2:$AT$2,0))</f>
        <v>1.0900051356043663</v>
      </c>
    </row>
    <row r="1306" spans="1:13" x14ac:dyDescent="0.25">
      <c r="A1306" s="13" t="s">
        <v>4637</v>
      </c>
      <c r="B1306" t="str">
        <f>VLOOKUP($A1306,'UES Measure List Oct 2026'!$A$3:$AR$2210,B$1,FALSE)</f>
        <v>Heating Zone 2</v>
      </c>
      <c r="C1306" t="str">
        <f>VLOOKUP($A1306,'UES Measure List Oct 2026'!$A$3:$AR$2210,C$1,FALSE)</f>
        <v>Cooling Zone 2</v>
      </c>
      <c r="D1306" t="str">
        <f>VLOOKUP($A1306,'UES Measure List Oct 2026'!$A$3:$AR$2210,D$1,FALSE)</f>
        <v>Residential</v>
      </c>
      <c r="E1306" t="str">
        <f>VLOOKUP($A1306,'UES Measure List Oct 2026'!$A$3:$AR$2210,E$1,FALSE)</f>
        <v>Whole Bldg/Meter Level</v>
      </c>
      <c r="F1306" t="str">
        <f>VLOOKUP($A1306,'UES Measure List Oct 2026'!$A$3:$AR$2210,F$1,FALSE)</f>
        <v>Homes</v>
      </c>
      <c r="G1306" t="str">
        <f>VLOOKUP($A1306,'UES Measure List Oct 2026'!$A$3:$AR$2210,G$1,FALSE)</f>
        <v>New Single Family Homes</v>
      </c>
      <c r="H1306">
        <f>VLOOKUP($A1306,'UES Measure List Oct 2026'!$A$3:$AR$2210,H$1,FALSE)</f>
        <v>1653</v>
      </c>
      <c r="I1306">
        <f>VLOOKUP($A1306,'UES Measure List Oct 2026'!$A$3:$AR$2210,I$1,FALSE)</f>
        <v>1840.3036998299124</v>
      </c>
      <c r="J1306">
        <f>VLOOKUP($A1306,'UES Measure List Oct 2026'!$A$3:$AR$2210,J$1,FALSE)</f>
        <v>10319</v>
      </c>
      <c r="K1306">
        <f>VLOOKUP($A1306,'UES Measure List Oct 2026'!$A$3:$AR$2210,K$1,FALSE)</f>
        <v>45</v>
      </c>
      <c r="L1306" t="s">
        <v>67</v>
      </c>
      <c r="M1306">
        <f>INDEX('Results 2016$'!$B$3:$AT$352,MATCH(L1306,'Results 2016$'!$A$3:$A$352,0),MATCH(K1306,'Results 2016$'!$B$2:$AT$2,0))</f>
        <v>1.0900051356043663</v>
      </c>
    </row>
    <row r="1307" spans="1:13" x14ac:dyDescent="0.25">
      <c r="A1307" s="13" t="s">
        <v>4638</v>
      </c>
      <c r="B1307" t="str">
        <f>VLOOKUP($A1307,'UES Measure List Oct 2026'!$A$3:$AR$2210,B$1,FALSE)</f>
        <v>Heating Zone 2</v>
      </c>
      <c r="C1307" t="str">
        <f>VLOOKUP($A1307,'UES Measure List Oct 2026'!$A$3:$AR$2210,C$1,FALSE)</f>
        <v>Cooling Zone 2</v>
      </c>
      <c r="D1307" t="str">
        <f>VLOOKUP($A1307,'UES Measure List Oct 2026'!$A$3:$AR$2210,D$1,FALSE)</f>
        <v>Residential</v>
      </c>
      <c r="E1307" t="str">
        <f>VLOOKUP($A1307,'UES Measure List Oct 2026'!$A$3:$AR$2210,E$1,FALSE)</f>
        <v>Whole Bldg/Meter Level</v>
      </c>
      <c r="F1307" t="str">
        <f>VLOOKUP($A1307,'UES Measure List Oct 2026'!$A$3:$AR$2210,F$1,FALSE)</f>
        <v>Homes</v>
      </c>
      <c r="G1307" t="str">
        <f>VLOOKUP($A1307,'UES Measure List Oct 2026'!$A$3:$AR$2210,G$1,FALSE)</f>
        <v>New Single Family Homes</v>
      </c>
      <c r="H1307">
        <f>VLOOKUP($A1307,'UES Measure List Oct 2026'!$A$3:$AR$2210,H$1,FALSE)</f>
        <v>2682</v>
      </c>
      <c r="I1307">
        <f>VLOOKUP($A1307,'UES Measure List Oct 2026'!$A$3:$AR$2210,I$1,FALSE)</f>
        <v>2985.9011028093314</v>
      </c>
      <c r="J1307">
        <f>VLOOKUP($A1307,'UES Measure List Oct 2026'!$A$3:$AR$2210,J$1,FALSE)</f>
        <v>10568</v>
      </c>
      <c r="K1307">
        <f>VLOOKUP($A1307,'UES Measure List Oct 2026'!$A$3:$AR$2210,K$1,FALSE)</f>
        <v>45</v>
      </c>
      <c r="L1307" t="s">
        <v>67</v>
      </c>
      <c r="M1307">
        <f>INDEX('Results 2016$'!$B$3:$AT$352,MATCH(L1307,'Results 2016$'!$A$3:$A$352,0),MATCH(K1307,'Results 2016$'!$B$2:$AT$2,0))</f>
        <v>1.0900051356043663</v>
      </c>
    </row>
    <row r="1308" spans="1:13" x14ac:dyDescent="0.25">
      <c r="A1308" s="13" t="s">
        <v>4639</v>
      </c>
      <c r="B1308" t="str">
        <f>VLOOKUP($A1308,'UES Measure List Oct 2026'!$A$3:$AR$2210,B$1,FALSE)</f>
        <v>Heating Zone 2</v>
      </c>
      <c r="C1308" t="str">
        <f>VLOOKUP($A1308,'UES Measure List Oct 2026'!$A$3:$AR$2210,C$1,FALSE)</f>
        <v>Cooling Zone 2</v>
      </c>
      <c r="D1308" t="str">
        <f>VLOOKUP($A1308,'UES Measure List Oct 2026'!$A$3:$AR$2210,D$1,FALSE)</f>
        <v>Residential</v>
      </c>
      <c r="E1308" t="str">
        <f>VLOOKUP($A1308,'UES Measure List Oct 2026'!$A$3:$AR$2210,E$1,FALSE)</f>
        <v>Whole Bldg/Meter Level</v>
      </c>
      <c r="F1308" t="str">
        <f>VLOOKUP($A1308,'UES Measure List Oct 2026'!$A$3:$AR$2210,F$1,FALSE)</f>
        <v>Homes</v>
      </c>
      <c r="G1308" t="str">
        <f>VLOOKUP($A1308,'UES Measure List Oct 2026'!$A$3:$AR$2210,G$1,FALSE)</f>
        <v>New Single Family Homes</v>
      </c>
      <c r="H1308">
        <f>VLOOKUP($A1308,'UES Measure List Oct 2026'!$A$3:$AR$2210,H$1,FALSE)</f>
        <v>1750</v>
      </c>
      <c r="I1308">
        <f>VLOOKUP($A1308,'UES Measure List Oct 2026'!$A$3:$AR$2210,I$1,FALSE)</f>
        <v>1948.294903026223</v>
      </c>
      <c r="J1308">
        <f>VLOOKUP($A1308,'UES Measure List Oct 2026'!$A$3:$AR$2210,J$1,FALSE)</f>
        <v>10568</v>
      </c>
      <c r="K1308">
        <f>VLOOKUP($A1308,'UES Measure List Oct 2026'!$A$3:$AR$2210,K$1,FALSE)</f>
        <v>45</v>
      </c>
      <c r="L1308" t="s">
        <v>67</v>
      </c>
      <c r="M1308">
        <f>INDEX('Results 2016$'!$B$3:$AT$352,MATCH(L1308,'Results 2016$'!$A$3:$A$352,0),MATCH(K1308,'Results 2016$'!$B$2:$AT$2,0))</f>
        <v>1.0900051356043663</v>
      </c>
    </row>
    <row r="1309" spans="1:13" x14ac:dyDescent="0.25">
      <c r="A1309" s="13" t="s">
        <v>4640</v>
      </c>
      <c r="B1309" t="str">
        <f>VLOOKUP($A1309,'UES Measure List Oct 2026'!$A$3:$AR$2210,B$1,FALSE)</f>
        <v>Heating Zone 2</v>
      </c>
      <c r="C1309" t="str">
        <f>VLOOKUP($A1309,'UES Measure List Oct 2026'!$A$3:$AR$2210,C$1,FALSE)</f>
        <v>Cooling Zone 2</v>
      </c>
      <c r="D1309" t="str">
        <f>VLOOKUP($A1309,'UES Measure List Oct 2026'!$A$3:$AR$2210,D$1,FALSE)</f>
        <v>Residential</v>
      </c>
      <c r="E1309" t="str">
        <f>VLOOKUP($A1309,'UES Measure List Oct 2026'!$A$3:$AR$2210,E$1,FALSE)</f>
        <v>Whole Bldg/Meter Level</v>
      </c>
      <c r="F1309" t="str">
        <f>VLOOKUP($A1309,'UES Measure List Oct 2026'!$A$3:$AR$2210,F$1,FALSE)</f>
        <v>Homes</v>
      </c>
      <c r="G1309" t="str">
        <f>VLOOKUP($A1309,'UES Measure List Oct 2026'!$A$3:$AR$2210,G$1,FALSE)</f>
        <v>New Single Family Homes</v>
      </c>
      <c r="H1309">
        <f>VLOOKUP($A1309,'UES Measure List Oct 2026'!$A$3:$AR$2210,H$1,FALSE)</f>
        <v>2603</v>
      </c>
      <c r="I1309">
        <f>VLOOKUP($A1309,'UES Measure List Oct 2026'!$A$3:$AR$2210,I$1,FALSE)</f>
        <v>2897.9495043298621</v>
      </c>
      <c r="J1309">
        <f>VLOOKUP($A1309,'UES Measure List Oct 2026'!$A$3:$AR$2210,J$1,FALSE)</f>
        <v>7506</v>
      </c>
      <c r="K1309">
        <f>VLOOKUP($A1309,'UES Measure List Oct 2026'!$A$3:$AR$2210,K$1,FALSE)</f>
        <v>45</v>
      </c>
      <c r="L1309" t="s">
        <v>67</v>
      </c>
      <c r="M1309">
        <f>INDEX('Results 2016$'!$B$3:$AT$352,MATCH(L1309,'Results 2016$'!$A$3:$A$352,0),MATCH(K1309,'Results 2016$'!$B$2:$AT$2,0))</f>
        <v>1.0900051356043663</v>
      </c>
    </row>
    <row r="1310" spans="1:13" x14ac:dyDescent="0.25">
      <c r="A1310" s="13" t="s">
        <v>4641</v>
      </c>
      <c r="B1310" t="str">
        <f>VLOOKUP($A1310,'UES Measure List Oct 2026'!$A$3:$AR$2210,B$1,FALSE)</f>
        <v>Heating Zone 2</v>
      </c>
      <c r="C1310" t="str">
        <f>VLOOKUP($A1310,'UES Measure List Oct 2026'!$A$3:$AR$2210,C$1,FALSE)</f>
        <v>Cooling Zone 2</v>
      </c>
      <c r="D1310" t="str">
        <f>VLOOKUP($A1310,'UES Measure List Oct 2026'!$A$3:$AR$2210,D$1,FALSE)</f>
        <v>Residential</v>
      </c>
      <c r="E1310" t="str">
        <f>VLOOKUP($A1310,'UES Measure List Oct 2026'!$A$3:$AR$2210,E$1,FALSE)</f>
        <v>Whole Bldg/Meter Level</v>
      </c>
      <c r="F1310" t="str">
        <f>VLOOKUP($A1310,'UES Measure List Oct 2026'!$A$3:$AR$2210,F$1,FALSE)</f>
        <v>Homes</v>
      </c>
      <c r="G1310" t="str">
        <f>VLOOKUP($A1310,'UES Measure List Oct 2026'!$A$3:$AR$2210,G$1,FALSE)</f>
        <v>New Single Family Homes</v>
      </c>
      <c r="H1310">
        <f>VLOOKUP($A1310,'UES Measure List Oct 2026'!$A$3:$AR$2210,H$1,FALSE)</f>
        <v>1605</v>
      </c>
      <c r="I1310">
        <f>VLOOKUP($A1310,'UES Measure List Oct 2026'!$A$3:$AR$2210,I$1,FALSE)</f>
        <v>1786.864753918336</v>
      </c>
      <c r="J1310">
        <f>VLOOKUP($A1310,'UES Measure List Oct 2026'!$A$3:$AR$2210,J$1,FALSE)</f>
        <v>7506</v>
      </c>
      <c r="K1310">
        <f>VLOOKUP($A1310,'UES Measure List Oct 2026'!$A$3:$AR$2210,K$1,FALSE)</f>
        <v>45</v>
      </c>
      <c r="L1310" t="s">
        <v>67</v>
      </c>
      <c r="M1310">
        <f>INDEX('Results 2016$'!$B$3:$AT$352,MATCH(L1310,'Results 2016$'!$A$3:$A$352,0),MATCH(K1310,'Results 2016$'!$B$2:$AT$2,0))</f>
        <v>1.0900051356043663</v>
      </c>
    </row>
    <row r="1311" spans="1:13" x14ac:dyDescent="0.25">
      <c r="A1311" s="13" t="s">
        <v>4642</v>
      </c>
      <c r="B1311" t="str">
        <f>VLOOKUP($A1311,'UES Measure List Oct 2026'!$A$3:$AR$2210,B$1,FALSE)</f>
        <v>Heating Zone 2</v>
      </c>
      <c r="C1311" t="str">
        <f>VLOOKUP($A1311,'UES Measure List Oct 2026'!$A$3:$AR$2210,C$1,FALSE)</f>
        <v>Cooling Zone 2</v>
      </c>
      <c r="D1311" t="str">
        <f>VLOOKUP($A1311,'UES Measure List Oct 2026'!$A$3:$AR$2210,D$1,FALSE)</f>
        <v>Residential</v>
      </c>
      <c r="E1311" t="str">
        <f>VLOOKUP($A1311,'UES Measure List Oct 2026'!$A$3:$AR$2210,E$1,FALSE)</f>
        <v>Whole Bldg/Meter Level</v>
      </c>
      <c r="F1311" t="str">
        <f>VLOOKUP($A1311,'UES Measure List Oct 2026'!$A$3:$AR$2210,F$1,FALSE)</f>
        <v>Homes</v>
      </c>
      <c r="G1311" t="str">
        <f>VLOOKUP($A1311,'UES Measure List Oct 2026'!$A$3:$AR$2210,G$1,FALSE)</f>
        <v>New Single Family Homes</v>
      </c>
      <c r="H1311">
        <f>VLOOKUP($A1311,'UES Measure List Oct 2026'!$A$3:$AR$2210,H$1,FALSE)</f>
        <v>6282.8311000000003</v>
      </c>
      <c r="I1311">
        <f>VLOOKUP($A1311,'UES Measure List Oct 2026'!$A$3:$AR$2210,I$1,FALSE)</f>
        <v>6994.7473192597936</v>
      </c>
      <c r="J1311">
        <f>VLOOKUP($A1311,'UES Measure List Oct 2026'!$A$3:$AR$2210,J$1,FALSE)</f>
        <v>23555</v>
      </c>
      <c r="K1311">
        <f>VLOOKUP($A1311,'UES Measure List Oct 2026'!$A$3:$AR$2210,K$1,FALSE)</f>
        <v>45</v>
      </c>
      <c r="L1311" t="s">
        <v>67</v>
      </c>
      <c r="M1311">
        <f>INDEX('Results 2016$'!$B$3:$AT$352,MATCH(L1311,'Results 2016$'!$A$3:$A$352,0),MATCH(K1311,'Results 2016$'!$B$2:$AT$2,0))</f>
        <v>1.0900051356043663</v>
      </c>
    </row>
    <row r="1312" spans="1:13" x14ac:dyDescent="0.25">
      <c r="A1312" s="13" t="s">
        <v>4645</v>
      </c>
      <c r="B1312" t="str">
        <f>VLOOKUP($A1312,'UES Measure List Oct 2026'!$A$3:$AR$2210,B$1,FALSE)</f>
        <v>Heating Zone 2</v>
      </c>
      <c r="C1312" t="str">
        <f>VLOOKUP($A1312,'UES Measure List Oct 2026'!$A$3:$AR$2210,C$1,FALSE)</f>
        <v>Cooling Zone 2</v>
      </c>
      <c r="D1312" t="str">
        <f>VLOOKUP($A1312,'UES Measure List Oct 2026'!$A$3:$AR$2210,D$1,FALSE)</f>
        <v>Residential</v>
      </c>
      <c r="E1312" t="str">
        <f>VLOOKUP($A1312,'UES Measure List Oct 2026'!$A$3:$AR$2210,E$1,FALSE)</f>
        <v>Whole Bldg/Meter Level</v>
      </c>
      <c r="F1312" t="str">
        <f>VLOOKUP($A1312,'UES Measure List Oct 2026'!$A$3:$AR$2210,F$1,FALSE)</f>
        <v>Homes</v>
      </c>
      <c r="G1312" t="str">
        <f>VLOOKUP($A1312,'UES Measure List Oct 2026'!$A$3:$AR$2210,G$1,FALSE)</f>
        <v>New Single Family Homes</v>
      </c>
      <c r="H1312">
        <f>VLOOKUP($A1312,'UES Measure List Oct 2026'!$A$3:$AR$2210,H$1,FALSE)</f>
        <v>6075.5623500000002</v>
      </c>
      <c r="I1312">
        <f>VLOOKUP($A1312,'UES Measure List Oct 2026'!$A$3:$AR$2210,I$1,FALSE)</f>
        <v>6763.9926625845837</v>
      </c>
      <c r="J1312">
        <f>VLOOKUP($A1312,'UES Measure List Oct 2026'!$A$3:$AR$2210,J$1,FALSE)</f>
        <v>18678</v>
      </c>
      <c r="K1312">
        <f>VLOOKUP($A1312,'UES Measure List Oct 2026'!$A$3:$AR$2210,K$1,FALSE)</f>
        <v>45</v>
      </c>
      <c r="L1312" t="s">
        <v>67</v>
      </c>
      <c r="M1312">
        <f>INDEX('Results 2016$'!$B$3:$AT$352,MATCH(L1312,'Results 2016$'!$A$3:$A$352,0),MATCH(K1312,'Results 2016$'!$B$2:$AT$2,0))</f>
        <v>1.0900051356043663</v>
      </c>
    </row>
    <row r="1313" spans="1:13" x14ac:dyDescent="0.25">
      <c r="A1313" s="13" t="s">
        <v>4648</v>
      </c>
      <c r="B1313" t="str">
        <f>VLOOKUP($A1313,'UES Measure List Oct 2026'!$A$3:$AR$2210,B$1,FALSE)</f>
        <v>Heating Zone 2</v>
      </c>
      <c r="C1313" t="str">
        <f>VLOOKUP($A1313,'UES Measure List Oct 2026'!$A$3:$AR$2210,C$1,FALSE)</f>
        <v>Cooling Zone 2</v>
      </c>
      <c r="D1313" t="str">
        <f>VLOOKUP($A1313,'UES Measure List Oct 2026'!$A$3:$AR$2210,D$1,FALSE)</f>
        <v>Residential</v>
      </c>
      <c r="E1313" t="str">
        <f>VLOOKUP($A1313,'UES Measure List Oct 2026'!$A$3:$AR$2210,E$1,FALSE)</f>
        <v>Whole Bldg/Meter Level</v>
      </c>
      <c r="F1313" t="str">
        <f>VLOOKUP($A1313,'UES Measure List Oct 2026'!$A$3:$AR$2210,F$1,FALSE)</f>
        <v>Homes</v>
      </c>
      <c r="G1313" t="str">
        <f>VLOOKUP($A1313,'UES Measure List Oct 2026'!$A$3:$AR$2210,G$1,FALSE)</f>
        <v>New Single Family Homes</v>
      </c>
      <c r="H1313">
        <f>VLOOKUP($A1313,'UES Measure List Oct 2026'!$A$3:$AR$2210,H$1,FALSE)</f>
        <v>7631.1059500000001</v>
      </c>
      <c r="I1313">
        <f>VLOOKUP($A1313,'UES Measure List Oct 2026'!$A$3:$AR$2210,I$1,FALSE)</f>
        <v>8495.7970439074761</v>
      </c>
      <c r="J1313">
        <f>VLOOKUP($A1313,'UES Measure List Oct 2026'!$A$3:$AR$2210,J$1,FALSE)</f>
        <v>12123</v>
      </c>
      <c r="K1313">
        <f>VLOOKUP($A1313,'UES Measure List Oct 2026'!$A$3:$AR$2210,K$1,FALSE)</f>
        <v>45</v>
      </c>
      <c r="L1313" t="s">
        <v>67</v>
      </c>
      <c r="M1313">
        <f>INDEX('Results 2016$'!$B$3:$AT$352,MATCH(L1313,'Results 2016$'!$A$3:$A$352,0),MATCH(K1313,'Results 2016$'!$B$2:$AT$2,0))</f>
        <v>1.0900051356043663</v>
      </c>
    </row>
    <row r="1314" spans="1:13" x14ac:dyDescent="0.25">
      <c r="A1314" s="13" t="s">
        <v>4651</v>
      </c>
      <c r="B1314" t="str">
        <f>VLOOKUP($A1314,'UES Measure List Oct 2026'!$A$3:$AR$2210,B$1,FALSE)</f>
        <v>Heating Zone 2</v>
      </c>
      <c r="C1314" t="str">
        <f>VLOOKUP($A1314,'UES Measure List Oct 2026'!$A$3:$AR$2210,C$1,FALSE)</f>
        <v>Cooling Zone 2</v>
      </c>
      <c r="D1314" t="str">
        <f>VLOOKUP($A1314,'UES Measure List Oct 2026'!$A$3:$AR$2210,D$1,FALSE)</f>
        <v>Residential</v>
      </c>
      <c r="E1314" t="str">
        <f>VLOOKUP($A1314,'UES Measure List Oct 2026'!$A$3:$AR$2210,E$1,FALSE)</f>
        <v>Whole Bldg/Meter Level</v>
      </c>
      <c r="F1314" t="str">
        <f>VLOOKUP($A1314,'UES Measure List Oct 2026'!$A$3:$AR$2210,F$1,FALSE)</f>
        <v>Homes</v>
      </c>
      <c r="G1314" t="str">
        <f>VLOOKUP($A1314,'UES Measure List Oct 2026'!$A$3:$AR$2210,G$1,FALSE)</f>
        <v>New Single Family Homes</v>
      </c>
      <c r="H1314">
        <f>VLOOKUP($A1314,'UES Measure List Oct 2026'!$A$3:$AR$2210,H$1,FALSE)</f>
        <v>8141.9056500000006</v>
      </c>
      <c r="I1314">
        <f>VLOOKUP($A1314,'UES Measure List Oct 2026'!$A$3:$AR$2210,I$1,FALSE)</f>
        <v>9064.4761593230905</v>
      </c>
      <c r="J1314">
        <f>VLOOKUP($A1314,'UES Measure List Oct 2026'!$A$3:$AR$2210,J$1,FALSE)</f>
        <v>31860</v>
      </c>
      <c r="K1314">
        <f>VLOOKUP($A1314,'UES Measure List Oct 2026'!$A$3:$AR$2210,K$1,FALSE)</f>
        <v>45</v>
      </c>
      <c r="L1314" t="s">
        <v>67</v>
      </c>
      <c r="M1314">
        <f>INDEX('Results 2016$'!$B$3:$AT$352,MATCH(L1314,'Results 2016$'!$A$3:$A$352,0),MATCH(K1314,'Results 2016$'!$B$2:$AT$2,0))</f>
        <v>1.0900051356043663</v>
      </c>
    </row>
    <row r="1315" spans="1:13" x14ac:dyDescent="0.25">
      <c r="A1315" s="13" t="s">
        <v>4654</v>
      </c>
      <c r="B1315" t="str">
        <f>VLOOKUP($A1315,'UES Measure List Oct 2026'!$A$3:$AR$2210,B$1,FALSE)</f>
        <v>Heating Zone 2</v>
      </c>
      <c r="C1315" t="str">
        <f>VLOOKUP($A1315,'UES Measure List Oct 2026'!$A$3:$AR$2210,C$1,FALSE)</f>
        <v>Cooling Zone 2</v>
      </c>
      <c r="D1315" t="str">
        <f>VLOOKUP($A1315,'UES Measure List Oct 2026'!$A$3:$AR$2210,D$1,FALSE)</f>
        <v>Residential</v>
      </c>
      <c r="E1315" t="str">
        <f>VLOOKUP($A1315,'UES Measure List Oct 2026'!$A$3:$AR$2210,E$1,FALSE)</f>
        <v>Whole Bldg/Meter Level</v>
      </c>
      <c r="F1315" t="str">
        <f>VLOOKUP($A1315,'UES Measure List Oct 2026'!$A$3:$AR$2210,F$1,FALSE)</f>
        <v>Homes</v>
      </c>
      <c r="G1315" t="str">
        <f>VLOOKUP($A1315,'UES Measure List Oct 2026'!$A$3:$AR$2210,G$1,FALSE)</f>
        <v>New Single Family Homes</v>
      </c>
      <c r="H1315">
        <f>VLOOKUP($A1315,'UES Measure List Oct 2026'!$A$3:$AR$2210,H$1,FALSE)</f>
        <v>3855.0954999999994</v>
      </c>
      <c r="I1315">
        <f>VLOOKUP($A1315,'UES Measure List Oct 2026'!$A$3:$AR$2210,I$1,FALSE)</f>
        <v>4291.9216647596159</v>
      </c>
      <c r="J1315">
        <f>VLOOKUP($A1315,'UES Measure List Oct 2026'!$A$3:$AR$2210,J$1,FALSE)</f>
        <v>26062</v>
      </c>
      <c r="K1315">
        <f>VLOOKUP($A1315,'UES Measure List Oct 2026'!$A$3:$AR$2210,K$1,FALSE)</f>
        <v>45</v>
      </c>
      <c r="L1315" t="s">
        <v>67</v>
      </c>
      <c r="M1315">
        <f>INDEX('Results 2016$'!$B$3:$AT$352,MATCH(L1315,'Results 2016$'!$A$3:$A$352,0),MATCH(K1315,'Results 2016$'!$B$2:$AT$2,0))</f>
        <v>1.0900051356043663</v>
      </c>
    </row>
    <row r="1316" spans="1:13" x14ac:dyDescent="0.25">
      <c r="A1316" s="13" t="s">
        <v>4657</v>
      </c>
      <c r="B1316" t="str">
        <f>VLOOKUP($A1316,'UES Measure List Oct 2026'!$A$3:$AR$2210,B$1,FALSE)</f>
        <v>Heating Zone 2</v>
      </c>
      <c r="C1316" t="str">
        <f>VLOOKUP($A1316,'UES Measure List Oct 2026'!$A$3:$AR$2210,C$1,FALSE)</f>
        <v>Cooling Zone 2</v>
      </c>
      <c r="D1316" t="str">
        <f>VLOOKUP($A1316,'UES Measure List Oct 2026'!$A$3:$AR$2210,D$1,FALSE)</f>
        <v>Residential</v>
      </c>
      <c r="E1316" t="str">
        <f>VLOOKUP($A1316,'UES Measure List Oct 2026'!$A$3:$AR$2210,E$1,FALSE)</f>
        <v>Whole Bldg/Meter Level</v>
      </c>
      <c r="F1316" t="str">
        <f>VLOOKUP($A1316,'UES Measure List Oct 2026'!$A$3:$AR$2210,F$1,FALSE)</f>
        <v>Homes</v>
      </c>
      <c r="G1316" t="str">
        <f>VLOOKUP($A1316,'UES Measure List Oct 2026'!$A$3:$AR$2210,G$1,FALSE)</f>
        <v>New Single Family Homes</v>
      </c>
      <c r="H1316">
        <f>VLOOKUP($A1316,'UES Measure List Oct 2026'!$A$3:$AR$2210,H$1,FALSE)</f>
        <v>7816.0467499999986</v>
      </c>
      <c r="I1316">
        <f>VLOOKUP($A1316,'UES Measure List Oct 2026'!$A$3:$AR$2210,I$1,FALSE)</f>
        <v>8701.6937399083836</v>
      </c>
      <c r="J1316">
        <f>VLOOKUP($A1316,'UES Measure List Oct 2026'!$A$3:$AR$2210,J$1,FALSE)</f>
        <v>26772</v>
      </c>
      <c r="K1316">
        <f>VLOOKUP($A1316,'UES Measure List Oct 2026'!$A$3:$AR$2210,K$1,FALSE)</f>
        <v>45</v>
      </c>
      <c r="L1316" t="s">
        <v>67</v>
      </c>
      <c r="M1316">
        <f>INDEX('Results 2016$'!$B$3:$AT$352,MATCH(L1316,'Results 2016$'!$A$3:$A$352,0),MATCH(K1316,'Results 2016$'!$B$2:$AT$2,0))</f>
        <v>1.0900051356043663</v>
      </c>
    </row>
    <row r="1317" spans="1:13" x14ac:dyDescent="0.25">
      <c r="A1317" s="13" t="s">
        <v>4658</v>
      </c>
      <c r="B1317" t="str">
        <f>VLOOKUP($A1317,'UES Measure List Oct 2026'!$A$3:$AR$2210,B$1,FALSE)</f>
        <v>Heating Zone 2</v>
      </c>
      <c r="C1317" t="str">
        <f>VLOOKUP($A1317,'UES Measure List Oct 2026'!$A$3:$AR$2210,C$1,FALSE)</f>
        <v>Cooling Zone 2</v>
      </c>
      <c r="D1317" t="str">
        <f>VLOOKUP($A1317,'UES Measure List Oct 2026'!$A$3:$AR$2210,D$1,FALSE)</f>
        <v>Residential</v>
      </c>
      <c r="E1317" t="str">
        <f>VLOOKUP($A1317,'UES Measure List Oct 2026'!$A$3:$AR$2210,E$1,FALSE)</f>
        <v>Whole Bldg/Meter Level</v>
      </c>
      <c r="F1317" t="str">
        <f>VLOOKUP($A1317,'UES Measure List Oct 2026'!$A$3:$AR$2210,F$1,FALSE)</f>
        <v>Homes</v>
      </c>
      <c r="G1317" t="str">
        <f>VLOOKUP($A1317,'UES Measure List Oct 2026'!$A$3:$AR$2210,G$1,FALSE)</f>
        <v>New Single Family Homes</v>
      </c>
      <c r="H1317">
        <f>VLOOKUP($A1317,'UES Measure List Oct 2026'!$A$3:$AR$2210,H$1,FALSE)</f>
        <v>7532.8491999999987</v>
      </c>
      <c r="I1317">
        <f>VLOOKUP($A1317,'UES Measure List Oct 2026'!$A$3:$AR$2210,I$1,FALSE)</f>
        <v>8386.4066866429475</v>
      </c>
      <c r="J1317">
        <f>VLOOKUP($A1317,'UES Measure List Oct 2026'!$A$3:$AR$2210,J$1,FALSE)</f>
        <v>21242</v>
      </c>
      <c r="K1317">
        <f>VLOOKUP($A1317,'UES Measure List Oct 2026'!$A$3:$AR$2210,K$1,FALSE)</f>
        <v>45</v>
      </c>
      <c r="L1317" t="s">
        <v>67</v>
      </c>
      <c r="M1317">
        <f>INDEX('Results 2016$'!$B$3:$AT$352,MATCH(L1317,'Results 2016$'!$A$3:$A$352,0),MATCH(K1317,'Results 2016$'!$B$2:$AT$2,0))</f>
        <v>1.0900051356043663</v>
      </c>
    </row>
    <row r="1318" spans="1:13" x14ac:dyDescent="0.25">
      <c r="A1318" s="13" t="s">
        <v>4659</v>
      </c>
      <c r="B1318" t="str">
        <f>VLOOKUP($A1318,'UES Measure List Oct 2026'!$A$3:$AR$2210,B$1,FALSE)</f>
        <v>Heating Zone 2</v>
      </c>
      <c r="C1318" t="str">
        <f>VLOOKUP($A1318,'UES Measure List Oct 2026'!$A$3:$AR$2210,C$1,FALSE)</f>
        <v>Cooling Zone 2</v>
      </c>
      <c r="D1318" t="str">
        <f>VLOOKUP($A1318,'UES Measure List Oct 2026'!$A$3:$AR$2210,D$1,FALSE)</f>
        <v>Residential</v>
      </c>
      <c r="E1318" t="str">
        <f>VLOOKUP($A1318,'UES Measure List Oct 2026'!$A$3:$AR$2210,E$1,FALSE)</f>
        <v>Whole Bldg/Meter Level</v>
      </c>
      <c r="F1318" t="str">
        <f>VLOOKUP($A1318,'UES Measure List Oct 2026'!$A$3:$AR$2210,F$1,FALSE)</f>
        <v>Homes</v>
      </c>
      <c r="G1318" t="str">
        <f>VLOOKUP($A1318,'UES Measure List Oct 2026'!$A$3:$AR$2210,G$1,FALSE)</f>
        <v>New Single Family Homes</v>
      </c>
      <c r="H1318">
        <f>VLOOKUP($A1318,'UES Measure List Oct 2026'!$A$3:$AR$2210,H$1,FALSE)</f>
        <v>9108.2993499999975</v>
      </c>
      <c r="I1318">
        <f>VLOOKUP($A1318,'UES Measure List Oct 2026'!$A$3:$AR$2210,I$1,FALSE)</f>
        <v>10140.373256481174</v>
      </c>
      <c r="J1318">
        <f>VLOOKUP($A1318,'UES Measure List Oct 2026'!$A$3:$AR$2210,J$1,FALSE)</f>
        <v>14750</v>
      </c>
      <c r="K1318">
        <f>VLOOKUP($A1318,'UES Measure List Oct 2026'!$A$3:$AR$2210,K$1,FALSE)</f>
        <v>45</v>
      </c>
      <c r="L1318" t="s">
        <v>67</v>
      </c>
      <c r="M1318">
        <f>INDEX('Results 2016$'!$B$3:$AT$352,MATCH(L1318,'Results 2016$'!$A$3:$A$352,0),MATCH(K1318,'Results 2016$'!$B$2:$AT$2,0))</f>
        <v>1.0900051356043663</v>
      </c>
    </row>
    <row r="1319" spans="1:13" x14ac:dyDescent="0.25">
      <c r="A1319" s="13" t="s">
        <v>4660</v>
      </c>
      <c r="B1319" t="str">
        <f>VLOOKUP($A1319,'UES Measure List Oct 2026'!$A$3:$AR$2210,B$1,FALSE)</f>
        <v>Heating Zone 2</v>
      </c>
      <c r="C1319" t="str">
        <f>VLOOKUP($A1319,'UES Measure List Oct 2026'!$A$3:$AR$2210,C$1,FALSE)</f>
        <v>Cooling Zone 2</v>
      </c>
      <c r="D1319" t="str">
        <f>VLOOKUP($A1319,'UES Measure List Oct 2026'!$A$3:$AR$2210,D$1,FALSE)</f>
        <v>Residential</v>
      </c>
      <c r="E1319" t="str">
        <f>VLOOKUP($A1319,'UES Measure List Oct 2026'!$A$3:$AR$2210,E$1,FALSE)</f>
        <v>Whole Bldg/Meter Level</v>
      </c>
      <c r="F1319" t="str">
        <f>VLOOKUP($A1319,'UES Measure List Oct 2026'!$A$3:$AR$2210,F$1,FALSE)</f>
        <v>Homes</v>
      </c>
      <c r="G1319" t="str">
        <f>VLOOKUP($A1319,'UES Measure List Oct 2026'!$A$3:$AR$2210,G$1,FALSE)</f>
        <v>New Single Family Homes</v>
      </c>
      <c r="H1319">
        <f>VLOOKUP($A1319,'UES Measure List Oct 2026'!$A$3:$AR$2210,H$1,FALSE)</f>
        <v>9661.1589499999973</v>
      </c>
      <c r="I1319">
        <f>VLOOKUP($A1319,'UES Measure List Oct 2026'!$A$3:$AR$2210,I$1,FALSE)</f>
        <v>10755.878136920668</v>
      </c>
      <c r="J1319">
        <f>VLOOKUP($A1319,'UES Measure List Oct 2026'!$A$3:$AR$2210,J$1,FALSE)</f>
        <v>34914</v>
      </c>
      <c r="K1319">
        <f>VLOOKUP($A1319,'UES Measure List Oct 2026'!$A$3:$AR$2210,K$1,FALSE)</f>
        <v>45</v>
      </c>
      <c r="L1319" t="s">
        <v>67</v>
      </c>
      <c r="M1319">
        <f>INDEX('Results 2016$'!$B$3:$AT$352,MATCH(L1319,'Results 2016$'!$A$3:$A$352,0),MATCH(K1319,'Results 2016$'!$B$2:$AT$2,0))</f>
        <v>1.0900051356043663</v>
      </c>
    </row>
    <row r="1320" spans="1:13" x14ac:dyDescent="0.25">
      <c r="A1320" s="13" t="s">
        <v>4661</v>
      </c>
      <c r="B1320" t="str">
        <f>VLOOKUP($A1320,'UES Measure List Oct 2026'!$A$3:$AR$2210,B$1,FALSE)</f>
        <v>Heating Zone 2</v>
      </c>
      <c r="C1320" t="str">
        <f>VLOOKUP($A1320,'UES Measure List Oct 2026'!$A$3:$AR$2210,C$1,FALSE)</f>
        <v>Cooling Zone 2</v>
      </c>
      <c r="D1320" t="str">
        <f>VLOOKUP($A1320,'UES Measure List Oct 2026'!$A$3:$AR$2210,D$1,FALSE)</f>
        <v>Residential</v>
      </c>
      <c r="E1320" t="str">
        <f>VLOOKUP($A1320,'UES Measure List Oct 2026'!$A$3:$AR$2210,E$1,FALSE)</f>
        <v>Whole Bldg/Meter Level</v>
      </c>
      <c r="F1320" t="str">
        <f>VLOOKUP($A1320,'UES Measure List Oct 2026'!$A$3:$AR$2210,F$1,FALSE)</f>
        <v>Homes</v>
      </c>
      <c r="G1320" t="str">
        <f>VLOOKUP($A1320,'UES Measure List Oct 2026'!$A$3:$AR$2210,G$1,FALSE)</f>
        <v>New Single Family Homes</v>
      </c>
      <c r="H1320">
        <f>VLOOKUP($A1320,'UES Measure List Oct 2026'!$A$3:$AR$2210,H$1,FALSE)</f>
        <v>5625.4599999999991</v>
      </c>
      <c r="I1320">
        <f>VLOOKUP($A1320,'UES Measure List Oct 2026'!$A$3:$AR$2210,I$1,FALSE)</f>
        <v>6262.8885972445114</v>
      </c>
      <c r="J1320">
        <f>VLOOKUP($A1320,'UES Measure List Oct 2026'!$A$3:$AR$2210,J$1,FALSE)</f>
        <v>29335</v>
      </c>
      <c r="K1320">
        <f>VLOOKUP($A1320,'UES Measure List Oct 2026'!$A$3:$AR$2210,K$1,FALSE)</f>
        <v>45</v>
      </c>
      <c r="L1320" t="s">
        <v>67</v>
      </c>
      <c r="M1320">
        <f>INDEX('Results 2016$'!$B$3:$AT$352,MATCH(L1320,'Results 2016$'!$A$3:$A$352,0),MATCH(K1320,'Results 2016$'!$B$2:$AT$2,0))</f>
        <v>1.0900051356043663</v>
      </c>
    </row>
    <row r="1321" spans="1:13" x14ac:dyDescent="0.25">
      <c r="A1321" s="13" t="s">
        <v>4662</v>
      </c>
      <c r="B1321" t="str">
        <f>VLOOKUP($A1321,'UES Measure List Oct 2026'!$A$3:$AR$2210,B$1,FALSE)</f>
        <v>Heating Zone 3</v>
      </c>
      <c r="C1321" t="str">
        <f>VLOOKUP($A1321,'UES Measure List Oct 2026'!$A$3:$AR$2210,C$1,FALSE)</f>
        <v>Cooling Zone 1</v>
      </c>
      <c r="D1321" t="str">
        <f>VLOOKUP($A1321,'UES Measure List Oct 2026'!$A$3:$AR$2210,D$1,FALSE)</f>
        <v>Residential</v>
      </c>
      <c r="E1321" t="str">
        <f>VLOOKUP($A1321,'UES Measure List Oct 2026'!$A$3:$AR$2210,E$1,FALSE)</f>
        <v>Whole Bldg/Meter Level</v>
      </c>
      <c r="F1321" t="str">
        <f>VLOOKUP($A1321,'UES Measure List Oct 2026'!$A$3:$AR$2210,F$1,FALSE)</f>
        <v>Homes</v>
      </c>
      <c r="G1321" t="str">
        <f>VLOOKUP($A1321,'UES Measure List Oct 2026'!$A$3:$AR$2210,G$1,FALSE)</f>
        <v>New Single Family Homes</v>
      </c>
      <c r="H1321">
        <f>VLOOKUP($A1321,'UES Measure List Oct 2026'!$A$3:$AR$2210,H$1,FALSE)</f>
        <v>9280.6719999999987</v>
      </c>
      <c r="I1321">
        <f>VLOOKUP($A1321,'UES Measure List Oct 2026'!$A$3:$AR$2210,I$1,FALSE)</f>
        <v>10332.277688147531</v>
      </c>
      <c r="J1321">
        <f>VLOOKUP($A1321,'UES Measure List Oct 2026'!$A$3:$AR$2210,J$1,FALSE)</f>
        <v>23555</v>
      </c>
      <c r="K1321">
        <f>VLOOKUP($A1321,'UES Measure List Oct 2026'!$A$3:$AR$2210,K$1,FALSE)</f>
        <v>45</v>
      </c>
      <c r="L1321" t="s">
        <v>67</v>
      </c>
      <c r="M1321">
        <f>INDEX('Results 2016$'!$B$3:$AT$352,MATCH(L1321,'Results 2016$'!$A$3:$A$352,0),MATCH(K1321,'Results 2016$'!$B$2:$AT$2,0))</f>
        <v>1.0900051356043663</v>
      </c>
    </row>
    <row r="1322" spans="1:13" x14ac:dyDescent="0.25">
      <c r="A1322" s="13" t="s">
        <v>4663</v>
      </c>
      <c r="B1322" t="str">
        <f>VLOOKUP($A1322,'UES Measure List Oct 2026'!$A$3:$AR$2210,B$1,FALSE)</f>
        <v>Heating Zone 3</v>
      </c>
      <c r="C1322" t="str">
        <f>VLOOKUP($A1322,'UES Measure List Oct 2026'!$A$3:$AR$2210,C$1,FALSE)</f>
        <v>Cooling Zone 1</v>
      </c>
      <c r="D1322" t="str">
        <f>VLOOKUP($A1322,'UES Measure List Oct 2026'!$A$3:$AR$2210,D$1,FALSE)</f>
        <v>Residential</v>
      </c>
      <c r="E1322" t="str">
        <f>VLOOKUP($A1322,'UES Measure List Oct 2026'!$A$3:$AR$2210,E$1,FALSE)</f>
        <v>Whole Bldg/Meter Level</v>
      </c>
      <c r="F1322" t="str">
        <f>VLOOKUP($A1322,'UES Measure List Oct 2026'!$A$3:$AR$2210,F$1,FALSE)</f>
        <v>Homes</v>
      </c>
      <c r="G1322" t="str">
        <f>VLOOKUP($A1322,'UES Measure List Oct 2026'!$A$3:$AR$2210,G$1,FALSE)</f>
        <v>New Single Family Homes</v>
      </c>
      <c r="H1322">
        <f>VLOOKUP($A1322,'UES Measure List Oct 2026'!$A$3:$AR$2210,H$1,FALSE)</f>
        <v>9075.7153999999973</v>
      </c>
      <c r="I1322">
        <f>VLOOKUP($A1322,'UES Measure List Oct 2026'!$A$3:$AR$2210,I$1,FALSE)</f>
        <v>10104.097174363767</v>
      </c>
      <c r="J1322">
        <f>VLOOKUP($A1322,'UES Measure List Oct 2026'!$A$3:$AR$2210,J$1,FALSE)</f>
        <v>18678</v>
      </c>
      <c r="K1322">
        <f>VLOOKUP($A1322,'UES Measure List Oct 2026'!$A$3:$AR$2210,K$1,FALSE)</f>
        <v>45</v>
      </c>
      <c r="L1322" t="s">
        <v>67</v>
      </c>
      <c r="M1322">
        <f>INDEX('Results 2016$'!$B$3:$AT$352,MATCH(L1322,'Results 2016$'!$A$3:$A$352,0),MATCH(K1322,'Results 2016$'!$B$2:$AT$2,0))</f>
        <v>1.0900051356043663</v>
      </c>
    </row>
    <row r="1323" spans="1:13" x14ac:dyDescent="0.25">
      <c r="A1323" s="13" t="s">
        <v>4664</v>
      </c>
      <c r="B1323" t="str">
        <f>VLOOKUP($A1323,'UES Measure List Oct 2026'!$A$3:$AR$2210,B$1,FALSE)</f>
        <v>Heating Zone 3</v>
      </c>
      <c r="C1323" t="str">
        <f>VLOOKUP($A1323,'UES Measure List Oct 2026'!$A$3:$AR$2210,C$1,FALSE)</f>
        <v>Cooling Zone 1</v>
      </c>
      <c r="D1323" t="str">
        <f>VLOOKUP($A1323,'UES Measure List Oct 2026'!$A$3:$AR$2210,D$1,FALSE)</f>
        <v>Residential</v>
      </c>
      <c r="E1323" t="str">
        <f>VLOOKUP($A1323,'UES Measure List Oct 2026'!$A$3:$AR$2210,E$1,FALSE)</f>
        <v>Whole Bldg/Meter Level</v>
      </c>
      <c r="F1323" t="str">
        <f>VLOOKUP($A1323,'UES Measure List Oct 2026'!$A$3:$AR$2210,F$1,FALSE)</f>
        <v>Homes</v>
      </c>
      <c r="G1323" t="str">
        <f>VLOOKUP($A1323,'UES Measure List Oct 2026'!$A$3:$AR$2210,G$1,FALSE)</f>
        <v>New Single Family Homes</v>
      </c>
      <c r="H1323">
        <f>VLOOKUP($A1323,'UES Measure List Oct 2026'!$A$3:$AR$2210,H$1,FALSE)</f>
        <v>10533.62875</v>
      </c>
      <c r="I1323">
        <f>VLOOKUP($A1323,'UES Measure List Oct 2026'!$A$3:$AR$2210,I$1,FALSE)</f>
        <v>11727.208687997419</v>
      </c>
      <c r="J1323">
        <f>VLOOKUP($A1323,'UES Measure List Oct 2026'!$A$3:$AR$2210,J$1,FALSE)</f>
        <v>12123</v>
      </c>
      <c r="K1323">
        <f>VLOOKUP($A1323,'UES Measure List Oct 2026'!$A$3:$AR$2210,K$1,FALSE)</f>
        <v>45</v>
      </c>
      <c r="L1323" t="s">
        <v>67</v>
      </c>
      <c r="M1323">
        <f>INDEX('Results 2016$'!$B$3:$AT$352,MATCH(L1323,'Results 2016$'!$A$3:$A$352,0),MATCH(K1323,'Results 2016$'!$B$2:$AT$2,0))</f>
        <v>1.0900051356043663</v>
      </c>
    </row>
    <row r="1324" spans="1:13" x14ac:dyDescent="0.25">
      <c r="A1324" s="13" t="s">
        <v>4665</v>
      </c>
      <c r="B1324" t="str">
        <f>VLOOKUP($A1324,'UES Measure List Oct 2026'!$A$3:$AR$2210,B$1,FALSE)</f>
        <v>Heating Zone 3</v>
      </c>
      <c r="C1324" t="str">
        <f>VLOOKUP($A1324,'UES Measure List Oct 2026'!$A$3:$AR$2210,C$1,FALSE)</f>
        <v>Cooling Zone 1</v>
      </c>
      <c r="D1324" t="str">
        <f>VLOOKUP($A1324,'UES Measure List Oct 2026'!$A$3:$AR$2210,D$1,FALSE)</f>
        <v>Residential</v>
      </c>
      <c r="E1324" t="str">
        <f>VLOOKUP($A1324,'UES Measure List Oct 2026'!$A$3:$AR$2210,E$1,FALSE)</f>
        <v>Whole Bldg/Meter Level</v>
      </c>
      <c r="F1324" t="str">
        <f>VLOOKUP($A1324,'UES Measure List Oct 2026'!$A$3:$AR$2210,F$1,FALSE)</f>
        <v>Homes</v>
      </c>
      <c r="G1324" t="str">
        <f>VLOOKUP($A1324,'UES Measure List Oct 2026'!$A$3:$AR$2210,G$1,FALSE)</f>
        <v>New Single Family Homes</v>
      </c>
      <c r="H1324">
        <f>VLOOKUP($A1324,'UES Measure List Oct 2026'!$A$3:$AR$2210,H$1,FALSE)</f>
        <v>11133.556099999998</v>
      </c>
      <c r="I1324">
        <f>VLOOKUP($A1324,'UES Measure List Oct 2026'!$A$3:$AR$2210,I$1,FALSE)</f>
        <v>12395.114629820862</v>
      </c>
      <c r="J1324">
        <f>VLOOKUP($A1324,'UES Measure List Oct 2026'!$A$3:$AR$2210,J$1,FALSE)</f>
        <v>31860</v>
      </c>
      <c r="K1324">
        <f>VLOOKUP($A1324,'UES Measure List Oct 2026'!$A$3:$AR$2210,K$1,FALSE)</f>
        <v>45</v>
      </c>
      <c r="L1324" t="s">
        <v>67</v>
      </c>
      <c r="M1324">
        <f>INDEX('Results 2016$'!$B$3:$AT$352,MATCH(L1324,'Results 2016$'!$A$3:$A$352,0),MATCH(K1324,'Results 2016$'!$B$2:$AT$2,0))</f>
        <v>1.0900051356043663</v>
      </c>
    </row>
    <row r="1325" spans="1:13" x14ac:dyDescent="0.25">
      <c r="A1325" s="13" t="s">
        <v>4666</v>
      </c>
      <c r="B1325" t="str">
        <f>VLOOKUP($A1325,'UES Measure List Oct 2026'!$A$3:$AR$2210,B$1,FALSE)</f>
        <v>Heating Zone 3</v>
      </c>
      <c r="C1325" t="str">
        <f>VLOOKUP($A1325,'UES Measure List Oct 2026'!$A$3:$AR$2210,C$1,FALSE)</f>
        <v>Cooling Zone 1</v>
      </c>
      <c r="D1325" t="str">
        <f>VLOOKUP($A1325,'UES Measure List Oct 2026'!$A$3:$AR$2210,D$1,FALSE)</f>
        <v>Residential</v>
      </c>
      <c r="E1325" t="str">
        <f>VLOOKUP($A1325,'UES Measure List Oct 2026'!$A$3:$AR$2210,E$1,FALSE)</f>
        <v>Whole Bldg/Meter Level</v>
      </c>
      <c r="F1325" t="str">
        <f>VLOOKUP($A1325,'UES Measure List Oct 2026'!$A$3:$AR$2210,F$1,FALSE)</f>
        <v>Homes</v>
      </c>
      <c r="G1325" t="str">
        <f>VLOOKUP($A1325,'UES Measure List Oct 2026'!$A$3:$AR$2210,G$1,FALSE)</f>
        <v>New Single Family Homes</v>
      </c>
      <c r="H1325">
        <f>VLOOKUP($A1325,'UES Measure List Oct 2026'!$A$3:$AR$2210,H$1,FALSE)</f>
        <v>4731.0049999999983</v>
      </c>
      <c r="I1325">
        <f>VLOOKUP($A1325,'UES Measure List Oct 2026'!$A$3:$AR$2210,I$1,FALSE)</f>
        <v>5267.081672966613</v>
      </c>
      <c r="J1325">
        <f>VLOOKUP($A1325,'UES Measure List Oct 2026'!$A$3:$AR$2210,J$1,FALSE)</f>
        <v>26062</v>
      </c>
      <c r="K1325">
        <f>VLOOKUP($A1325,'UES Measure List Oct 2026'!$A$3:$AR$2210,K$1,FALSE)</f>
        <v>45</v>
      </c>
      <c r="L1325" t="s">
        <v>67</v>
      </c>
      <c r="M1325">
        <f>INDEX('Results 2016$'!$B$3:$AT$352,MATCH(L1325,'Results 2016$'!$A$3:$A$352,0),MATCH(K1325,'Results 2016$'!$B$2:$AT$2,0))</f>
        <v>1.0900051356043663</v>
      </c>
    </row>
    <row r="1326" spans="1:13" x14ac:dyDescent="0.25">
      <c r="A1326" s="13" t="s">
        <v>4667</v>
      </c>
      <c r="B1326" t="str">
        <f>VLOOKUP($A1326,'UES Measure List Oct 2026'!$A$3:$AR$2210,B$1,FALSE)</f>
        <v>Heating Zone 3</v>
      </c>
      <c r="C1326" t="str">
        <f>VLOOKUP($A1326,'UES Measure List Oct 2026'!$A$3:$AR$2210,C$1,FALSE)</f>
        <v>Cooling Zone 1</v>
      </c>
      <c r="D1326" t="str">
        <f>VLOOKUP($A1326,'UES Measure List Oct 2026'!$A$3:$AR$2210,D$1,FALSE)</f>
        <v>Residential</v>
      </c>
      <c r="E1326" t="str">
        <f>VLOOKUP($A1326,'UES Measure List Oct 2026'!$A$3:$AR$2210,E$1,FALSE)</f>
        <v>Whole Bldg/Meter Level</v>
      </c>
      <c r="F1326" t="str">
        <f>VLOOKUP($A1326,'UES Measure List Oct 2026'!$A$3:$AR$2210,F$1,FALSE)</f>
        <v>Homes</v>
      </c>
      <c r="G1326" t="str">
        <f>VLOOKUP($A1326,'UES Measure List Oct 2026'!$A$3:$AR$2210,G$1,FALSE)</f>
        <v>New Single Family Homes</v>
      </c>
      <c r="H1326">
        <f>VLOOKUP($A1326,'UES Measure List Oct 2026'!$A$3:$AR$2210,H$1,FALSE)</f>
        <v>8466.205100000001</v>
      </c>
      <c r="I1326">
        <f>VLOOKUP($A1326,'UES Measure List Oct 2026'!$A$3:$AR$2210,I$1,FALSE)</f>
        <v>9425.5224253169235</v>
      </c>
      <c r="J1326">
        <f>VLOOKUP($A1326,'UES Measure List Oct 2026'!$A$3:$AR$2210,J$1,FALSE)</f>
        <v>26772</v>
      </c>
      <c r="K1326">
        <f>VLOOKUP($A1326,'UES Measure List Oct 2026'!$A$3:$AR$2210,K$1,FALSE)</f>
        <v>45</v>
      </c>
      <c r="L1326" t="s">
        <v>67</v>
      </c>
      <c r="M1326">
        <f>INDEX('Results 2016$'!$B$3:$AT$352,MATCH(L1326,'Results 2016$'!$A$3:$A$352,0),MATCH(K1326,'Results 2016$'!$B$2:$AT$2,0))</f>
        <v>1.0900051356043663</v>
      </c>
    </row>
    <row r="1327" spans="1:13" x14ac:dyDescent="0.25">
      <c r="A1327" s="13" t="s">
        <v>4668</v>
      </c>
      <c r="B1327" t="str">
        <f>VLOOKUP($A1327,'UES Measure List Oct 2026'!$A$3:$AR$2210,B$1,FALSE)</f>
        <v>Heating Zone 3</v>
      </c>
      <c r="C1327" t="str">
        <f>VLOOKUP($A1327,'UES Measure List Oct 2026'!$A$3:$AR$2210,C$1,FALSE)</f>
        <v>Cooling Zone 1</v>
      </c>
      <c r="D1327" t="str">
        <f>VLOOKUP($A1327,'UES Measure List Oct 2026'!$A$3:$AR$2210,D$1,FALSE)</f>
        <v>Residential</v>
      </c>
      <c r="E1327" t="str">
        <f>VLOOKUP($A1327,'UES Measure List Oct 2026'!$A$3:$AR$2210,E$1,FALSE)</f>
        <v>Whole Bldg/Meter Level</v>
      </c>
      <c r="F1327" t="str">
        <f>VLOOKUP($A1327,'UES Measure List Oct 2026'!$A$3:$AR$2210,F$1,FALSE)</f>
        <v>Homes</v>
      </c>
      <c r="G1327" t="str">
        <f>VLOOKUP($A1327,'UES Measure List Oct 2026'!$A$3:$AR$2210,G$1,FALSE)</f>
        <v>New Single Family Homes</v>
      </c>
      <c r="H1327">
        <f>VLOOKUP($A1327,'UES Measure List Oct 2026'!$A$3:$AR$2210,H$1,FALSE)</f>
        <v>8117.2973000000002</v>
      </c>
      <c r="I1327">
        <f>VLOOKUP($A1327,'UES Measure List Oct 2026'!$A$3:$AR$2210,I$1,FALSE)</f>
        <v>9037.0794033934417</v>
      </c>
      <c r="J1327">
        <f>VLOOKUP($A1327,'UES Measure List Oct 2026'!$A$3:$AR$2210,J$1,FALSE)</f>
        <v>21242</v>
      </c>
      <c r="K1327">
        <f>VLOOKUP($A1327,'UES Measure List Oct 2026'!$A$3:$AR$2210,K$1,FALSE)</f>
        <v>45</v>
      </c>
      <c r="L1327" t="s">
        <v>67</v>
      </c>
      <c r="M1327">
        <f>INDEX('Results 2016$'!$B$3:$AT$352,MATCH(L1327,'Results 2016$'!$A$3:$A$352,0),MATCH(K1327,'Results 2016$'!$B$2:$AT$2,0))</f>
        <v>1.0900051356043663</v>
      </c>
    </row>
    <row r="1328" spans="1:13" x14ac:dyDescent="0.25">
      <c r="A1328" s="13" t="s">
        <v>4669</v>
      </c>
      <c r="B1328" t="str">
        <f>VLOOKUP($A1328,'UES Measure List Oct 2026'!$A$3:$AR$2210,B$1,FALSE)</f>
        <v>Heating Zone 3</v>
      </c>
      <c r="C1328" t="str">
        <f>VLOOKUP($A1328,'UES Measure List Oct 2026'!$A$3:$AR$2210,C$1,FALSE)</f>
        <v>Cooling Zone 1</v>
      </c>
      <c r="D1328" t="str">
        <f>VLOOKUP($A1328,'UES Measure List Oct 2026'!$A$3:$AR$2210,D$1,FALSE)</f>
        <v>Residential</v>
      </c>
      <c r="E1328" t="str">
        <f>VLOOKUP($A1328,'UES Measure List Oct 2026'!$A$3:$AR$2210,E$1,FALSE)</f>
        <v>Whole Bldg/Meter Level</v>
      </c>
      <c r="F1328" t="str">
        <f>VLOOKUP($A1328,'UES Measure List Oct 2026'!$A$3:$AR$2210,F$1,FALSE)</f>
        <v>Homes</v>
      </c>
      <c r="G1328" t="str">
        <f>VLOOKUP($A1328,'UES Measure List Oct 2026'!$A$3:$AR$2210,G$1,FALSE)</f>
        <v>New Single Family Homes</v>
      </c>
      <c r="H1328">
        <f>VLOOKUP($A1328,'UES Measure List Oct 2026'!$A$3:$AR$2210,H$1,FALSE)</f>
        <v>9645.9255999999987</v>
      </c>
      <c r="I1328">
        <f>VLOOKUP($A1328,'UES Measure List Oct 2026'!$A$3:$AR$2210,I$1,FALSE)</f>
        <v>10738.918675114377</v>
      </c>
      <c r="J1328">
        <f>VLOOKUP($A1328,'UES Measure List Oct 2026'!$A$3:$AR$2210,J$1,FALSE)</f>
        <v>14750</v>
      </c>
      <c r="K1328">
        <f>VLOOKUP($A1328,'UES Measure List Oct 2026'!$A$3:$AR$2210,K$1,FALSE)</f>
        <v>45</v>
      </c>
      <c r="L1328" t="s">
        <v>67</v>
      </c>
      <c r="M1328">
        <f>INDEX('Results 2016$'!$B$3:$AT$352,MATCH(L1328,'Results 2016$'!$A$3:$A$352,0),MATCH(K1328,'Results 2016$'!$B$2:$AT$2,0))</f>
        <v>1.0900051356043663</v>
      </c>
    </row>
    <row r="1329" spans="1:13" x14ac:dyDescent="0.25">
      <c r="A1329" s="13" t="s">
        <v>4670</v>
      </c>
      <c r="B1329" t="str">
        <f>VLOOKUP($A1329,'UES Measure List Oct 2026'!$A$3:$AR$2210,B$1,FALSE)</f>
        <v>Heating Zone 3</v>
      </c>
      <c r="C1329" t="str">
        <f>VLOOKUP($A1329,'UES Measure List Oct 2026'!$A$3:$AR$2210,C$1,FALSE)</f>
        <v>Cooling Zone 1</v>
      </c>
      <c r="D1329" t="str">
        <f>VLOOKUP($A1329,'UES Measure List Oct 2026'!$A$3:$AR$2210,D$1,FALSE)</f>
        <v>Residential</v>
      </c>
      <c r="E1329" t="str">
        <f>VLOOKUP($A1329,'UES Measure List Oct 2026'!$A$3:$AR$2210,E$1,FALSE)</f>
        <v>Whole Bldg/Meter Level</v>
      </c>
      <c r="F1329" t="str">
        <f>VLOOKUP($A1329,'UES Measure List Oct 2026'!$A$3:$AR$2210,F$1,FALSE)</f>
        <v>Homes</v>
      </c>
      <c r="G1329" t="str">
        <f>VLOOKUP($A1329,'UES Measure List Oct 2026'!$A$3:$AR$2210,G$1,FALSE)</f>
        <v>New Single Family Homes</v>
      </c>
      <c r="H1329">
        <f>VLOOKUP($A1329,'UES Measure List Oct 2026'!$A$3:$AR$2210,H$1,FALSE)</f>
        <v>10369.476550000001</v>
      </c>
      <c r="I1329">
        <f>VLOOKUP($A1329,'UES Measure List Oct 2026'!$A$3:$AR$2210,I$1,FALSE)</f>
        <v>11544.45617680854</v>
      </c>
      <c r="J1329">
        <f>VLOOKUP($A1329,'UES Measure List Oct 2026'!$A$3:$AR$2210,J$1,FALSE)</f>
        <v>34914</v>
      </c>
      <c r="K1329">
        <f>VLOOKUP($A1329,'UES Measure List Oct 2026'!$A$3:$AR$2210,K$1,FALSE)</f>
        <v>45</v>
      </c>
      <c r="L1329" t="s">
        <v>67</v>
      </c>
      <c r="M1329">
        <f>INDEX('Results 2016$'!$B$3:$AT$352,MATCH(L1329,'Results 2016$'!$A$3:$A$352,0),MATCH(K1329,'Results 2016$'!$B$2:$AT$2,0))</f>
        <v>1.0900051356043663</v>
      </c>
    </row>
    <row r="1330" spans="1:13" x14ac:dyDescent="0.25">
      <c r="A1330" s="13" t="s">
        <v>4671</v>
      </c>
      <c r="B1330" t="str">
        <f>VLOOKUP($A1330,'UES Measure List Oct 2026'!$A$3:$AR$2210,B$1,FALSE)</f>
        <v>Heating Zone 3</v>
      </c>
      <c r="C1330" t="str">
        <f>VLOOKUP($A1330,'UES Measure List Oct 2026'!$A$3:$AR$2210,C$1,FALSE)</f>
        <v>Cooling Zone 1</v>
      </c>
      <c r="D1330" t="str">
        <f>VLOOKUP($A1330,'UES Measure List Oct 2026'!$A$3:$AR$2210,D$1,FALSE)</f>
        <v>Residential</v>
      </c>
      <c r="E1330" t="str">
        <f>VLOOKUP($A1330,'UES Measure List Oct 2026'!$A$3:$AR$2210,E$1,FALSE)</f>
        <v>Whole Bldg/Meter Level</v>
      </c>
      <c r="F1330" t="str">
        <f>VLOOKUP($A1330,'UES Measure List Oct 2026'!$A$3:$AR$2210,F$1,FALSE)</f>
        <v>Homes</v>
      </c>
      <c r="G1330" t="str">
        <f>VLOOKUP($A1330,'UES Measure List Oct 2026'!$A$3:$AR$2210,G$1,FALSE)</f>
        <v>New Single Family Homes</v>
      </c>
      <c r="H1330">
        <f>VLOOKUP($A1330,'UES Measure List Oct 2026'!$A$3:$AR$2210,H$1,FALSE)</f>
        <v>5748.7380000000003</v>
      </c>
      <c r="I1330">
        <f>VLOOKUP($A1330,'UES Measure List Oct 2026'!$A$3:$AR$2210,I$1,FALSE)</f>
        <v>6400.1353967046643</v>
      </c>
      <c r="J1330">
        <f>VLOOKUP($A1330,'UES Measure List Oct 2026'!$A$3:$AR$2210,J$1,FALSE)</f>
        <v>29335</v>
      </c>
      <c r="K1330">
        <f>VLOOKUP($A1330,'UES Measure List Oct 2026'!$A$3:$AR$2210,K$1,FALSE)</f>
        <v>45</v>
      </c>
      <c r="L1330" t="s">
        <v>67</v>
      </c>
      <c r="M1330">
        <f>INDEX('Results 2016$'!$B$3:$AT$352,MATCH(L1330,'Results 2016$'!$A$3:$A$352,0),MATCH(K1330,'Results 2016$'!$B$2:$AT$2,0))</f>
        <v>1.0900051356043663</v>
      </c>
    </row>
    <row r="1331" spans="1:13" x14ac:dyDescent="0.25">
      <c r="A1331" s="13" t="s">
        <v>4672</v>
      </c>
      <c r="B1331" t="str">
        <f>VLOOKUP($A1331,'UES Measure List Oct 2026'!$A$3:$AR$2210,B$1,FALSE)</f>
        <v>All Heating Zones</v>
      </c>
      <c r="C1331" t="str">
        <f>VLOOKUP($A1331,'UES Measure List Oct 2026'!$A$3:$AR$2210,C$1,FALSE)</f>
        <v>All Cooling Zones</v>
      </c>
      <c r="D1331" t="str">
        <f>VLOOKUP($A1331,'UES Measure List Oct 2026'!$A$3:$AR$2210,D$1,FALSE)</f>
        <v>Residential</v>
      </c>
      <c r="E1331" t="str">
        <f>VLOOKUP($A1331,'UES Measure List Oct 2026'!$A$3:$AR$2210,E$1,FALSE)</f>
        <v>Electronics</v>
      </c>
      <c r="F1331" t="str">
        <f>VLOOKUP($A1331,'UES Measure List Oct 2026'!$A$3:$AR$2210,F$1,FALSE)</f>
        <v>Plug Load</v>
      </c>
      <c r="G1331" t="str">
        <f>VLOOKUP($A1331,'UES Measure List Oct 2026'!$A$3:$AR$2210,G$1,FALSE)</f>
        <v>Induction Cooktop</v>
      </c>
      <c r="H1331">
        <f>VLOOKUP($A1331,'UES Measure List Oct 2026'!$A$3:$AR$2210,H$1,FALSE)</f>
        <v>33.53874098</v>
      </c>
      <c r="I1331">
        <f>VLOOKUP($A1331,'UES Measure List Oct 2026'!$A$3:$AR$2210,I$1,FALSE)</f>
        <v>37</v>
      </c>
      <c r="J1331">
        <f>VLOOKUP($A1331,'UES Measure List Oct 2026'!$A$3:$AR$2210,J$1,FALSE)</f>
        <v>193.68</v>
      </c>
      <c r="K1331">
        <f>VLOOKUP($A1331,'UES Measure List Oct 2026'!$A$3:$AR$2210,K$1,FALSE)</f>
        <v>17</v>
      </c>
      <c r="L1331" t="s">
        <v>4970</v>
      </c>
      <c r="M1331">
        <f>INDEX('Results 2016$'!$B$3:$AT$352,MATCH(L1331,'Results 2016$'!$A$3:$A$352,0),MATCH(K1331,'Results 2016$'!$B$2:$AT$2,0))</f>
        <v>0.7932550936758862</v>
      </c>
    </row>
    <row r="1332" spans="1:13" x14ac:dyDescent="0.25">
      <c r="A1332" s="13" t="s">
        <v>3372</v>
      </c>
      <c r="B1332" t="str">
        <f>VLOOKUP($A1332,'UES Measure List Oct 2026'!$A$3:$AR$2210,B$1,FALSE)</f>
        <v>Heating Zone 1</v>
      </c>
      <c r="C1332" t="str">
        <f>VLOOKUP($A1332,'UES Measure List Oct 2026'!$A$3:$AR$2210,C$1,FALSE)</f>
        <v>All Cooling Zones</v>
      </c>
      <c r="D1332" t="str">
        <f>VLOOKUP($A1332,'UES Measure List Oct 2026'!$A$3:$AR$2210,D$1,FALSE)</f>
        <v>Commercial</v>
      </c>
      <c r="E1332" t="str">
        <f>VLOOKUP($A1332,'UES Measure List Oct 2026'!$A$3:$AR$2210,E$1,FALSE)</f>
        <v>HVAC</v>
      </c>
      <c r="F1332" t="str">
        <f>VLOOKUP($A1332,'UES Measure List Oct 2026'!$A$3:$AR$2210,F$1,FALSE)</f>
        <v>Envelope</v>
      </c>
      <c r="G1332" t="str">
        <f>VLOOKUP($A1332,'UES Measure List Oct 2026'!$A$3:$AR$2210,G$1,FALSE)</f>
        <v>Insulation</v>
      </c>
      <c r="H1332">
        <f>VLOOKUP($A1332,'UES Measure List Oct 2026'!$A$3:$AR$2210,H$1,FALSE)</f>
        <v>3.1049065843828711</v>
      </c>
      <c r="I1332">
        <f>VLOOKUP($A1332,'UES Measure List Oct 2026'!$A$3:$AR$2210,I$1,FALSE)</f>
        <v>3.4705504095904396</v>
      </c>
      <c r="J1332">
        <f>VLOOKUP($A1332,'UES Measure List Oct 2026'!$A$3:$AR$2210,J$1,FALSE)</f>
        <v>2.8</v>
      </c>
      <c r="K1332">
        <f>VLOOKUP($A1332,'UES Measure List Oct 2026'!$A$3:$AR$2210,K$1,FALSE)</f>
        <v>30</v>
      </c>
      <c r="L1332" t="s">
        <v>25</v>
      </c>
      <c r="M1332">
        <f>INDEX('Results 2016$'!$B$3:$AT$352,MATCH(L1332,'Results 2016$'!$A$3:$A$352,0),MATCH(K1332,'Results 2016$'!$B$2:$AT$2,0))</f>
        <v>0.93701255059446531</v>
      </c>
    </row>
    <row r="1333" spans="1:13" x14ac:dyDescent="0.25">
      <c r="A1333" s="13" t="s">
        <v>3374</v>
      </c>
      <c r="B1333" t="str">
        <f>VLOOKUP($A1333,'UES Measure List Oct 2026'!$A$3:$AR$2210,B$1,FALSE)</f>
        <v>Heating Zone 2</v>
      </c>
      <c r="C1333" t="str">
        <f>VLOOKUP($A1333,'UES Measure List Oct 2026'!$A$3:$AR$2210,C$1,FALSE)</f>
        <v>All Cooling Zones</v>
      </c>
      <c r="D1333" t="str">
        <f>VLOOKUP($A1333,'UES Measure List Oct 2026'!$A$3:$AR$2210,D$1,FALSE)</f>
        <v>Commercial</v>
      </c>
      <c r="E1333" t="str">
        <f>VLOOKUP($A1333,'UES Measure List Oct 2026'!$A$3:$AR$2210,E$1,FALSE)</f>
        <v>HVAC</v>
      </c>
      <c r="F1333" t="str">
        <f>VLOOKUP($A1333,'UES Measure List Oct 2026'!$A$3:$AR$2210,F$1,FALSE)</f>
        <v>Envelope</v>
      </c>
      <c r="G1333" t="str">
        <f>VLOOKUP($A1333,'UES Measure List Oct 2026'!$A$3:$AR$2210,G$1,FALSE)</f>
        <v>Insulation</v>
      </c>
      <c r="H1333">
        <f>VLOOKUP($A1333,'UES Measure List Oct 2026'!$A$3:$AR$2210,H$1,FALSE)</f>
        <v>3.5489525925925927</v>
      </c>
      <c r="I1333">
        <f>VLOOKUP($A1333,'UES Measure List Oct 2026'!$A$3:$AR$2210,I$1,FALSE)</f>
        <v>3.9668887095639809</v>
      </c>
      <c r="J1333">
        <f>VLOOKUP($A1333,'UES Measure List Oct 2026'!$A$3:$AR$2210,J$1,FALSE)</f>
        <v>2.8</v>
      </c>
      <c r="K1333">
        <f>VLOOKUP($A1333,'UES Measure List Oct 2026'!$A$3:$AR$2210,K$1,FALSE)</f>
        <v>30</v>
      </c>
      <c r="L1333" t="s">
        <v>25</v>
      </c>
      <c r="M1333">
        <f>INDEX('Results 2016$'!$B$3:$AT$352,MATCH(L1333,'Results 2016$'!$A$3:$A$352,0),MATCH(K1333,'Results 2016$'!$B$2:$AT$2,0))</f>
        <v>0.93701255059446531</v>
      </c>
    </row>
    <row r="1334" spans="1:13" x14ac:dyDescent="0.25">
      <c r="A1334" s="13" t="s">
        <v>3375</v>
      </c>
      <c r="B1334" t="str">
        <f>VLOOKUP($A1334,'UES Measure List Oct 2026'!$A$3:$AR$2210,B$1,FALSE)</f>
        <v>Heating Zone 3</v>
      </c>
      <c r="C1334" t="str">
        <f>VLOOKUP($A1334,'UES Measure List Oct 2026'!$A$3:$AR$2210,C$1,FALSE)</f>
        <v>All Cooling Zones</v>
      </c>
      <c r="D1334" t="str">
        <f>VLOOKUP($A1334,'UES Measure List Oct 2026'!$A$3:$AR$2210,D$1,FALSE)</f>
        <v>Commercial</v>
      </c>
      <c r="E1334" t="str">
        <f>VLOOKUP($A1334,'UES Measure List Oct 2026'!$A$3:$AR$2210,E$1,FALSE)</f>
        <v>HVAC</v>
      </c>
      <c r="F1334" t="str">
        <f>VLOOKUP($A1334,'UES Measure List Oct 2026'!$A$3:$AR$2210,F$1,FALSE)</f>
        <v>Envelope</v>
      </c>
      <c r="G1334" t="str">
        <f>VLOOKUP($A1334,'UES Measure List Oct 2026'!$A$3:$AR$2210,G$1,FALSE)</f>
        <v>Insulation</v>
      </c>
      <c r="H1334">
        <f>VLOOKUP($A1334,'UES Measure List Oct 2026'!$A$3:$AR$2210,H$1,FALSE)</f>
        <v>4.0077954682997117</v>
      </c>
      <c r="I1334">
        <f>VLOOKUP($A1334,'UES Measure List Oct 2026'!$A$3:$AR$2210,I$1,FALSE)</f>
        <v>4.4797664039309142</v>
      </c>
      <c r="J1334">
        <f>VLOOKUP($A1334,'UES Measure List Oct 2026'!$A$3:$AR$2210,J$1,FALSE)</f>
        <v>2.8</v>
      </c>
      <c r="K1334">
        <f>VLOOKUP($A1334,'UES Measure List Oct 2026'!$A$3:$AR$2210,K$1,FALSE)</f>
        <v>30</v>
      </c>
      <c r="L1334" t="s">
        <v>25</v>
      </c>
      <c r="M1334">
        <f>INDEX('Results 2016$'!$B$3:$AT$352,MATCH(L1334,'Results 2016$'!$A$3:$A$352,0),MATCH(K1334,'Results 2016$'!$B$2:$AT$2,0))</f>
        <v>0.93701255059446531</v>
      </c>
    </row>
    <row r="1335" spans="1:13" x14ac:dyDescent="0.25">
      <c r="A1335" s="13" t="s">
        <v>3376</v>
      </c>
      <c r="B1335" t="str">
        <f>VLOOKUP($A1335,'UES Measure List Oct 2026'!$A$3:$AR$2210,B$1,FALSE)</f>
        <v>Heating Zone 1</v>
      </c>
      <c r="C1335" t="str">
        <f>VLOOKUP($A1335,'UES Measure List Oct 2026'!$A$3:$AR$2210,C$1,FALSE)</f>
        <v>All Cooling Zones</v>
      </c>
      <c r="D1335" t="str">
        <f>VLOOKUP($A1335,'UES Measure List Oct 2026'!$A$3:$AR$2210,D$1,FALSE)</f>
        <v>Commercial</v>
      </c>
      <c r="E1335" t="str">
        <f>VLOOKUP($A1335,'UES Measure List Oct 2026'!$A$3:$AR$2210,E$1,FALSE)</f>
        <v>HVAC</v>
      </c>
      <c r="F1335" t="str">
        <f>VLOOKUP($A1335,'UES Measure List Oct 2026'!$A$3:$AR$2210,F$1,FALSE)</f>
        <v>Envelope</v>
      </c>
      <c r="G1335" t="str">
        <f>VLOOKUP($A1335,'UES Measure List Oct 2026'!$A$3:$AR$2210,G$1,FALSE)</f>
        <v>Insulation</v>
      </c>
      <c r="H1335">
        <f>VLOOKUP($A1335,'UES Measure List Oct 2026'!$A$3:$AR$2210,H$1,FALSE)</f>
        <v>3.1724701797979797</v>
      </c>
      <c r="I1335">
        <f>VLOOKUP($A1335,'UES Measure List Oct 2026'!$A$3:$AR$2210,I$1,FALSE)</f>
        <v>3.5460705121663803</v>
      </c>
      <c r="J1335">
        <f>VLOOKUP($A1335,'UES Measure List Oct 2026'!$A$3:$AR$2210,J$1,FALSE)</f>
        <v>1.95</v>
      </c>
      <c r="K1335">
        <f>VLOOKUP($A1335,'UES Measure List Oct 2026'!$A$3:$AR$2210,K$1,FALSE)</f>
        <v>30</v>
      </c>
      <c r="L1335" t="s">
        <v>25</v>
      </c>
      <c r="M1335">
        <f>INDEX('Results 2016$'!$B$3:$AT$352,MATCH(L1335,'Results 2016$'!$A$3:$A$352,0),MATCH(K1335,'Results 2016$'!$B$2:$AT$2,0))</f>
        <v>0.93701255059446531</v>
      </c>
    </row>
    <row r="1336" spans="1:13" x14ac:dyDescent="0.25">
      <c r="A1336" s="13" t="s">
        <v>3379</v>
      </c>
      <c r="B1336" t="str">
        <f>VLOOKUP($A1336,'UES Measure List Oct 2026'!$A$3:$AR$2210,B$1,FALSE)</f>
        <v>Heating Zone 2</v>
      </c>
      <c r="C1336" t="str">
        <f>VLOOKUP($A1336,'UES Measure List Oct 2026'!$A$3:$AR$2210,C$1,FALSE)</f>
        <v>All Cooling Zones</v>
      </c>
      <c r="D1336" t="str">
        <f>VLOOKUP($A1336,'UES Measure List Oct 2026'!$A$3:$AR$2210,D$1,FALSE)</f>
        <v>Commercial</v>
      </c>
      <c r="E1336" t="str">
        <f>VLOOKUP($A1336,'UES Measure List Oct 2026'!$A$3:$AR$2210,E$1,FALSE)</f>
        <v>HVAC</v>
      </c>
      <c r="F1336" t="str">
        <f>VLOOKUP($A1336,'UES Measure List Oct 2026'!$A$3:$AR$2210,F$1,FALSE)</f>
        <v>Envelope</v>
      </c>
      <c r="G1336" t="str">
        <f>VLOOKUP($A1336,'UES Measure List Oct 2026'!$A$3:$AR$2210,G$1,FALSE)</f>
        <v>Insulation</v>
      </c>
      <c r="H1336">
        <f>VLOOKUP($A1336,'UES Measure List Oct 2026'!$A$3:$AR$2210,H$1,FALSE)</f>
        <v>4.6333408215488214</v>
      </c>
      <c r="I1336">
        <f>VLOOKUP($A1336,'UES Measure List Oct 2026'!$A$3:$AR$2210,I$1,FALSE)</f>
        <v>5.1789779978821695</v>
      </c>
      <c r="J1336">
        <f>VLOOKUP($A1336,'UES Measure List Oct 2026'!$A$3:$AR$2210,J$1,FALSE)</f>
        <v>1.95</v>
      </c>
      <c r="K1336">
        <f>VLOOKUP($A1336,'UES Measure List Oct 2026'!$A$3:$AR$2210,K$1,FALSE)</f>
        <v>30</v>
      </c>
      <c r="L1336" t="s">
        <v>25</v>
      </c>
      <c r="M1336">
        <f>INDEX('Results 2016$'!$B$3:$AT$352,MATCH(L1336,'Results 2016$'!$A$3:$A$352,0),MATCH(K1336,'Results 2016$'!$B$2:$AT$2,0))</f>
        <v>0.93701255059446531</v>
      </c>
    </row>
    <row r="1337" spans="1:13" x14ac:dyDescent="0.25">
      <c r="A1337" s="13" t="s">
        <v>3380</v>
      </c>
      <c r="B1337" t="str">
        <f>VLOOKUP($A1337,'UES Measure List Oct 2026'!$A$3:$AR$2210,B$1,FALSE)</f>
        <v>Heating Zone 3</v>
      </c>
      <c r="C1337" t="str">
        <f>VLOOKUP($A1337,'UES Measure List Oct 2026'!$A$3:$AR$2210,C$1,FALSE)</f>
        <v>All Cooling Zones</v>
      </c>
      <c r="D1337" t="str">
        <f>VLOOKUP($A1337,'UES Measure List Oct 2026'!$A$3:$AR$2210,D$1,FALSE)</f>
        <v>Commercial</v>
      </c>
      <c r="E1337" t="str">
        <f>VLOOKUP($A1337,'UES Measure List Oct 2026'!$A$3:$AR$2210,E$1,FALSE)</f>
        <v>HVAC</v>
      </c>
      <c r="F1337" t="str">
        <f>VLOOKUP($A1337,'UES Measure List Oct 2026'!$A$3:$AR$2210,F$1,FALSE)</f>
        <v>Envelope</v>
      </c>
      <c r="G1337" t="str">
        <f>VLOOKUP($A1337,'UES Measure List Oct 2026'!$A$3:$AR$2210,G$1,FALSE)</f>
        <v>Insulation</v>
      </c>
      <c r="H1337">
        <f>VLOOKUP($A1337,'UES Measure List Oct 2026'!$A$3:$AR$2210,H$1,FALSE)</f>
        <v>4.5704608524590169</v>
      </c>
      <c r="I1337">
        <f>VLOOKUP($A1337,'UES Measure List Oct 2026'!$A$3:$AR$2210,I$1,FALSE)</f>
        <v>5.108693080591161</v>
      </c>
      <c r="J1337">
        <f>VLOOKUP($A1337,'UES Measure List Oct 2026'!$A$3:$AR$2210,J$1,FALSE)</f>
        <v>1.95</v>
      </c>
      <c r="K1337">
        <f>VLOOKUP($A1337,'UES Measure List Oct 2026'!$A$3:$AR$2210,K$1,FALSE)</f>
        <v>30</v>
      </c>
      <c r="L1337" t="s">
        <v>25</v>
      </c>
      <c r="M1337">
        <f>INDEX('Results 2016$'!$B$3:$AT$352,MATCH(L1337,'Results 2016$'!$A$3:$A$352,0),MATCH(K1337,'Results 2016$'!$B$2:$AT$2,0))</f>
        <v>0.93701255059446531</v>
      </c>
    </row>
    <row r="1338" spans="1:13" x14ac:dyDescent="0.25">
      <c r="A1338" s="13" t="s">
        <v>3381</v>
      </c>
      <c r="B1338" t="str">
        <f>VLOOKUP($A1338,'UES Measure List Oct 2026'!$A$3:$AR$2210,B$1,FALSE)</f>
        <v>Heating Zone 1</v>
      </c>
      <c r="C1338" t="str">
        <f>VLOOKUP($A1338,'UES Measure List Oct 2026'!$A$3:$AR$2210,C$1,FALSE)</f>
        <v>All Cooling Zones</v>
      </c>
      <c r="D1338" t="str">
        <f>VLOOKUP($A1338,'UES Measure List Oct 2026'!$A$3:$AR$2210,D$1,FALSE)</f>
        <v>Commercial</v>
      </c>
      <c r="E1338" t="str">
        <f>VLOOKUP($A1338,'UES Measure List Oct 2026'!$A$3:$AR$2210,E$1,FALSE)</f>
        <v>HVAC</v>
      </c>
      <c r="F1338" t="str">
        <f>VLOOKUP($A1338,'UES Measure List Oct 2026'!$A$3:$AR$2210,F$1,FALSE)</f>
        <v>Envelope</v>
      </c>
      <c r="G1338" t="str">
        <f>VLOOKUP($A1338,'UES Measure List Oct 2026'!$A$3:$AR$2210,G$1,FALSE)</f>
        <v>Insulation</v>
      </c>
      <c r="H1338">
        <f>VLOOKUP($A1338,'UES Measure List Oct 2026'!$A$3:$AR$2210,H$1,FALSE)</f>
        <v>4.0458505959595961</v>
      </c>
      <c r="I1338">
        <f>VLOOKUP($A1338,'UES Measure List Oct 2026'!$A$3:$AR$2210,I$1,FALSE)</f>
        <v>4.5223030263051038</v>
      </c>
      <c r="J1338">
        <f>VLOOKUP($A1338,'UES Measure List Oct 2026'!$A$3:$AR$2210,J$1,FALSE)</f>
        <v>2.8</v>
      </c>
      <c r="K1338">
        <f>VLOOKUP($A1338,'UES Measure List Oct 2026'!$A$3:$AR$2210,K$1,FALSE)</f>
        <v>30</v>
      </c>
      <c r="L1338" t="s">
        <v>25</v>
      </c>
      <c r="M1338">
        <f>INDEX('Results 2016$'!$B$3:$AT$352,MATCH(L1338,'Results 2016$'!$A$3:$A$352,0),MATCH(K1338,'Results 2016$'!$B$2:$AT$2,0))</f>
        <v>0.93701255059446531</v>
      </c>
    </row>
    <row r="1339" spans="1:13" x14ac:dyDescent="0.25">
      <c r="A1339" s="13" t="s">
        <v>3383</v>
      </c>
      <c r="B1339" t="str">
        <f>VLOOKUP($A1339,'UES Measure List Oct 2026'!$A$3:$AR$2210,B$1,FALSE)</f>
        <v>Heating Zone 2</v>
      </c>
      <c r="C1339" t="str">
        <f>VLOOKUP($A1339,'UES Measure List Oct 2026'!$A$3:$AR$2210,C$1,FALSE)</f>
        <v>All Cooling Zones</v>
      </c>
      <c r="D1339" t="str">
        <f>VLOOKUP($A1339,'UES Measure List Oct 2026'!$A$3:$AR$2210,D$1,FALSE)</f>
        <v>Commercial</v>
      </c>
      <c r="E1339" t="str">
        <f>VLOOKUP($A1339,'UES Measure List Oct 2026'!$A$3:$AR$2210,E$1,FALSE)</f>
        <v>HVAC</v>
      </c>
      <c r="F1339" t="str">
        <f>VLOOKUP($A1339,'UES Measure List Oct 2026'!$A$3:$AR$2210,F$1,FALSE)</f>
        <v>Envelope</v>
      </c>
      <c r="G1339" t="str">
        <f>VLOOKUP($A1339,'UES Measure List Oct 2026'!$A$3:$AR$2210,G$1,FALSE)</f>
        <v>Insulation</v>
      </c>
      <c r="H1339">
        <f>VLOOKUP($A1339,'UES Measure List Oct 2026'!$A$3:$AR$2210,H$1,FALSE)</f>
        <v>5.0548918928121056</v>
      </c>
      <c r="I1339">
        <f>VLOOKUP($A1339,'UES Measure List Oct 2026'!$A$3:$AR$2210,I$1,FALSE)</f>
        <v>5.6501722844976765</v>
      </c>
      <c r="J1339">
        <f>VLOOKUP($A1339,'UES Measure List Oct 2026'!$A$3:$AR$2210,J$1,FALSE)</f>
        <v>2.8</v>
      </c>
      <c r="K1339">
        <f>VLOOKUP($A1339,'UES Measure List Oct 2026'!$A$3:$AR$2210,K$1,FALSE)</f>
        <v>30</v>
      </c>
      <c r="L1339" t="s">
        <v>25</v>
      </c>
      <c r="M1339">
        <f>INDEX('Results 2016$'!$B$3:$AT$352,MATCH(L1339,'Results 2016$'!$A$3:$A$352,0),MATCH(K1339,'Results 2016$'!$B$2:$AT$2,0))</f>
        <v>0.93701255059446531</v>
      </c>
    </row>
    <row r="1340" spans="1:13" x14ac:dyDescent="0.25">
      <c r="A1340" s="13" t="s">
        <v>3384</v>
      </c>
      <c r="B1340" t="str">
        <f>VLOOKUP($A1340,'UES Measure List Oct 2026'!$A$3:$AR$2210,B$1,FALSE)</f>
        <v>Heating Zone 3</v>
      </c>
      <c r="C1340" t="str">
        <f>VLOOKUP($A1340,'UES Measure List Oct 2026'!$A$3:$AR$2210,C$1,FALSE)</f>
        <v>All Cooling Zones</v>
      </c>
      <c r="D1340" t="str">
        <f>VLOOKUP($A1340,'UES Measure List Oct 2026'!$A$3:$AR$2210,D$1,FALSE)</f>
        <v>Commercial</v>
      </c>
      <c r="E1340" t="str">
        <f>VLOOKUP($A1340,'UES Measure List Oct 2026'!$A$3:$AR$2210,E$1,FALSE)</f>
        <v>HVAC</v>
      </c>
      <c r="F1340" t="str">
        <f>VLOOKUP($A1340,'UES Measure List Oct 2026'!$A$3:$AR$2210,F$1,FALSE)</f>
        <v>Envelope</v>
      </c>
      <c r="G1340" t="str">
        <f>VLOOKUP($A1340,'UES Measure List Oct 2026'!$A$3:$AR$2210,G$1,FALSE)</f>
        <v>Insulation</v>
      </c>
      <c r="H1340">
        <f>VLOOKUP($A1340,'UES Measure List Oct 2026'!$A$3:$AR$2210,H$1,FALSE)</f>
        <v>5.2611429495459134</v>
      </c>
      <c r="I1340">
        <f>VLOOKUP($A1340,'UES Measure List Oct 2026'!$A$3:$AR$2210,I$1,FALSE)</f>
        <v>5.8807121316629178</v>
      </c>
      <c r="J1340">
        <f>VLOOKUP($A1340,'UES Measure List Oct 2026'!$A$3:$AR$2210,J$1,FALSE)</f>
        <v>2.8</v>
      </c>
      <c r="K1340">
        <f>VLOOKUP($A1340,'UES Measure List Oct 2026'!$A$3:$AR$2210,K$1,FALSE)</f>
        <v>30</v>
      </c>
      <c r="L1340" t="s">
        <v>25</v>
      </c>
      <c r="M1340">
        <f>INDEX('Results 2016$'!$B$3:$AT$352,MATCH(L1340,'Results 2016$'!$A$3:$A$352,0),MATCH(K1340,'Results 2016$'!$B$2:$AT$2,0))</f>
        <v>0.93701255059446531</v>
      </c>
    </row>
    <row r="1341" spans="1:13" x14ac:dyDescent="0.25">
      <c r="A1341" s="13" t="s">
        <v>3385</v>
      </c>
      <c r="B1341" t="str">
        <f>VLOOKUP($A1341,'UES Measure List Oct 2026'!$A$3:$AR$2210,B$1,FALSE)</f>
        <v>Heating Zone 1</v>
      </c>
      <c r="C1341" t="str">
        <f>VLOOKUP($A1341,'UES Measure List Oct 2026'!$A$3:$AR$2210,C$1,FALSE)</f>
        <v>All Cooling Zones</v>
      </c>
      <c r="D1341" t="str">
        <f>VLOOKUP($A1341,'UES Measure List Oct 2026'!$A$3:$AR$2210,D$1,FALSE)</f>
        <v>Commercial</v>
      </c>
      <c r="E1341" t="str">
        <f>VLOOKUP($A1341,'UES Measure List Oct 2026'!$A$3:$AR$2210,E$1,FALSE)</f>
        <v>HVAC</v>
      </c>
      <c r="F1341" t="str">
        <f>VLOOKUP($A1341,'UES Measure List Oct 2026'!$A$3:$AR$2210,F$1,FALSE)</f>
        <v>Envelope</v>
      </c>
      <c r="G1341" t="str">
        <f>VLOOKUP($A1341,'UES Measure List Oct 2026'!$A$3:$AR$2210,G$1,FALSE)</f>
        <v>Insulation</v>
      </c>
      <c r="H1341">
        <f>VLOOKUP($A1341,'UES Measure List Oct 2026'!$A$3:$AR$2210,H$1,FALSE)</f>
        <v>4.4106008645533139</v>
      </c>
      <c r="I1341">
        <f>VLOOKUP($A1341,'UES Measure List Oct 2026'!$A$3:$AR$2210,I$1,FALSE)</f>
        <v>4.9300074643172884</v>
      </c>
      <c r="J1341">
        <f>VLOOKUP($A1341,'UES Measure List Oct 2026'!$A$3:$AR$2210,J$1,FALSE)</f>
        <v>1.95</v>
      </c>
      <c r="K1341">
        <f>VLOOKUP($A1341,'UES Measure List Oct 2026'!$A$3:$AR$2210,K$1,FALSE)</f>
        <v>30</v>
      </c>
      <c r="L1341" t="s">
        <v>25</v>
      </c>
      <c r="M1341">
        <f>INDEX('Results 2016$'!$B$3:$AT$352,MATCH(L1341,'Results 2016$'!$A$3:$A$352,0),MATCH(K1341,'Results 2016$'!$B$2:$AT$2,0))</f>
        <v>0.93701255059446531</v>
      </c>
    </row>
    <row r="1342" spans="1:13" x14ac:dyDescent="0.25">
      <c r="A1342" s="13" t="s">
        <v>3387</v>
      </c>
      <c r="B1342" t="str">
        <f>VLOOKUP($A1342,'UES Measure List Oct 2026'!$A$3:$AR$2210,B$1,FALSE)</f>
        <v>Heating Zone 2</v>
      </c>
      <c r="C1342" t="str">
        <f>VLOOKUP($A1342,'UES Measure List Oct 2026'!$A$3:$AR$2210,C$1,FALSE)</f>
        <v>All Cooling Zones</v>
      </c>
      <c r="D1342" t="str">
        <f>VLOOKUP($A1342,'UES Measure List Oct 2026'!$A$3:$AR$2210,D$1,FALSE)</f>
        <v>Commercial</v>
      </c>
      <c r="E1342" t="str">
        <f>VLOOKUP($A1342,'UES Measure List Oct 2026'!$A$3:$AR$2210,E$1,FALSE)</f>
        <v>HVAC</v>
      </c>
      <c r="F1342" t="str">
        <f>VLOOKUP($A1342,'UES Measure List Oct 2026'!$A$3:$AR$2210,F$1,FALSE)</f>
        <v>Envelope</v>
      </c>
      <c r="G1342" t="str">
        <f>VLOOKUP($A1342,'UES Measure List Oct 2026'!$A$3:$AR$2210,G$1,FALSE)</f>
        <v>Insulation</v>
      </c>
      <c r="H1342">
        <f>VLOOKUP($A1342,'UES Measure List Oct 2026'!$A$3:$AR$2210,H$1,FALSE)</f>
        <v>5.8586648744394623</v>
      </c>
      <c r="I1342">
        <f>VLOOKUP($A1342,'UES Measure List Oct 2026'!$A$3:$AR$2210,I$1,FALSE)</f>
        <v>6.5486001678470229</v>
      </c>
      <c r="J1342">
        <f>VLOOKUP($A1342,'UES Measure List Oct 2026'!$A$3:$AR$2210,J$1,FALSE)</f>
        <v>1.95</v>
      </c>
      <c r="K1342">
        <f>VLOOKUP($A1342,'UES Measure List Oct 2026'!$A$3:$AR$2210,K$1,FALSE)</f>
        <v>30</v>
      </c>
      <c r="L1342" t="s">
        <v>25</v>
      </c>
      <c r="M1342">
        <f>INDEX('Results 2016$'!$B$3:$AT$352,MATCH(L1342,'Results 2016$'!$A$3:$A$352,0),MATCH(K1342,'Results 2016$'!$B$2:$AT$2,0))</f>
        <v>0.93701255059446531</v>
      </c>
    </row>
    <row r="1343" spans="1:13" x14ac:dyDescent="0.25">
      <c r="A1343" s="13" t="s">
        <v>3388</v>
      </c>
      <c r="B1343" t="str">
        <f>VLOOKUP($A1343,'UES Measure List Oct 2026'!$A$3:$AR$2210,B$1,FALSE)</f>
        <v>Heating Zone 3</v>
      </c>
      <c r="C1343" t="str">
        <f>VLOOKUP($A1343,'UES Measure List Oct 2026'!$A$3:$AR$2210,C$1,FALSE)</f>
        <v>All Cooling Zones</v>
      </c>
      <c r="D1343" t="str">
        <f>VLOOKUP($A1343,'UES Measure List Oct 2026'!$A$3:$AR$2210,D$1,FALSE)</f>
        <v>Commercial</v>
      </c>
      <c r="E1343" t="str">
        <f>VLOOKUP($A1343,'UES Measure List Oct 2026'!$A$3:$AR$2210,E$1,FALSE)</f>
        <v>HVAC</v>
      </c>
      <c r="F1343" t="str">
        <f>VLOOKUP($A1343,'UES Measure List Oct 2026'!$A$3:$AR$2210,F$1,FALSE)</f>
        <v>Envelope</v>
      </c>
      <c r="G1343" t="str">
        <f>VLOOKUP($A1343,'UES Measure List Oct 2026'!$A$3:$AR$2210,G$1,FALSE)</f>
        <v>Insulation</v>
      </c>
      <c r="H1343">
        <f>VLOOKUP($A1343,'UES Measure List Oct 2026'!$A$3:$AR$2210,H$1,FALSE)</f>
        <v>6.240825082568807</v>
      </c>
      <c r="I1343">
        <f>VLOOKUP($A1343,'UES Measure List Oct 2026'!$A$3:$AR$2210,I$1,FALSE)</f>
        <v>6.9757647960917346</v>
      </c>
      <c r="J1343">
        <f>VLOOKUP($A1343,'UES Measure List Oct 2026'!$A$3:$AR$2210,J$1,FALSE)</f>
        <v>1.95</v>
      </c>
      <c r="K1343">
        <f>VLOOKUP($A1343,'UES Measure List Oct 2026'!$A$3:$AR$2210,K$1,FALSE)</f>
        <v>30</v>
      </c>
      <c r="L1343" t="s">
        <v>25</v>
      </c>
      <c r="M1343">
        <f>INDEX('Results 2016$'!$B$3:$AT$352,MATCH(L1343,'Results 2016$'!$A$3:$A$352,0),MATCH(K1343,'Results 2016$'!$B$2:$AT$2,0))</f>
        <v>0.93701255059446531</v>
      </c>
    </row>
    <row r="1344" spans="1:13" x14ac:dyDescent="0.25">
      <c r="A1344" s="13" t="s">
        <v>3389</v>
      </c>
      <c r="B1344" t="str">
        <f>VLOOKUP($A1344,'UES Measure List Oct 2026'!$A$3:$AR$2210,B$1,FALSE)</f>
        <v>Heating Zone 1</v>
      </c>
      <c r="C1344" t="str">
        <f>VLOOKUP($A1344,'UES Measure List Oct 2026'!$A$3:$AR$2210,C$1,FALSE)</f>
        <v>All Cooling Zones</v>
      </c>
      <c r="D1344" t="str">
        <f>VLOOKUP($A1344,'UES Measure List Oct 2026'!$A$3:$AR$2210,D$1,FALSE)</f>
        <v>Commercial</v>
      </c>
      <c r="E1344" t="str">
        <f>VLOOKUP($A1344,'UES Measure List Oct 2026'!$A$3:$AR$2210,E$1,FALSE)</f>
        <v>HVAC</v>
      </c>
      <c r="F1344" t="str">
        <f>VLOOKUP($A1344,'UES Measure List Oct 2026'!$A$3:$AR$2210,F$1,FALSE)</f>
        <v>Envelope</v>
      </c>
      <c r="G1344" t="str">
        <f>VLOOKUP($A1344,'UES Measure List Oct 2026'!$A$3:$AR$2210,G$1,FALSE)</f>
        <v>Insulation</v>
      </c>
      <c r="H1344">
        <f>VLOOKUP($A1344,'UES Measure List Oct 2026'!$A$3:$AR$2210,H$1,FALSE)</f>
        <v>1.3004844332493704</v>
      </c>
      <c r="I1344">
        <f>VLOOKUP($A1344,'UES Measure List Oct 2026'!$A$3:$AR$2210,I$1,FALSE)</f>
        <v>1.4466162774492439</v>
      </c>
      <c r="J1344">
        <f>VLOOKUP($A1344,'UES Measure List Oct 2026'!$A$3:$AR$2210,J$1,FALSE)</f>
        <v>2.8</v>
      </c>
      <c r="K1344">
        <f>VLOOKUP($A1344,'UES Measure List Oct 2026'!$A$3:$AR$2210,K$1,FALSE)</f>
        <v>30</v>
      </c>
      <c r="L1344" t="s">
        <v>25</v>
      </c>
      <c r="M1344">
        <f>INDEX('Results 2016$'!$B$3:$AT$352,MATCH(L1344,'Results 2016$'!$A$3:$A$352,0),MATCH(K1344,'Results 2016$'!$B$2:$AT$2,0))</f>
        <v>0.93701255059446531</v>
      </c>
    </row>
    <row r="1345" spans="1:13" x14ac:dyDescent="0.25">
      <c r="A1345" s="13" t="s">
        <v>3391</v>
      </c>
      <c r="B1345" t="str">
        <f>VLOOKUP($A1345,'UES Measure List Oct 2026'!$A$3:$AR$2210,B$1,FALSE)</f>
        <v>Heating Zone 2</v>
      </c>
      <c r="C1345" t="str">
        <f>VLOOKUP($A1345,'UES Measure List Oct 2026'!$A$3:$AR$2210,C$1,FALSE)</f>
        <v>All Cooling Zones</v>
      </c>
      <c r="D1345" t="str">
        <f>VLOOKUP($A1345,'UES Measure List Oct 2026'!$A$3:$AR$2210,D$1,FALSE)</f>
        <v>Commercial</v>
      </c>
      <c r="E1345" t="str">
        <f>VLOOKUP($A1345,'UES Measure List Oct 2026'!$A$3:$AR$2210,E$1,FALSE)</f>
        <v>HVAC</v>
      </c>
      <c r="F1345" t="str">
        <f>VLOOKUP($A1345,'UES Measure List Oct 2026'!$A$3:$AR$2210,F$1,FALSE)</f>
        <v>Envelope</v>
      </c>
      <c r="G1345" t="str">
        <f>VLOOKUP($A1345,'UES Measure List Oct 2026'!$A$3:$AR$2210,G$1,FALSE)</f>
        <v>Insulation</v>
      </c>
      <c r="H1345">
        <f>VLOOKUP($A1345,'UES Measure List Oct 2026'!$A$3:$AR$2210,H$1,FALSE)</f>
        <v>1.6612118518518519</v>
      </c>
      <c r="I1345">
        <f>VLOOKUP($A1345,'UES Measure List Oct 2026'!$A$3:$AR$2210,I$1,FALSE)</f>
        <v>1.847877639854598</v>
      </c>
      <c r="J1345">
        <f>VLOOKUP($A1345,'UES Measure List Oct 2026'!$A$3:$AR$2210,J$1,FALSE)</f>
        <v>2.8</v>
      </c>
      <c r="K1345">
        <f>VLOOKUP($A1345,'UES Measure List Oct 2026'!$A$3:$AR$2210,K$1,FALSE)</f>
        <v>30</v>
      </c>
      <c r="L1345" t="s">
        <v>25</v>
      </c>
      <c r="M1345">
        <f>INDEX('Results 2016$'!$B$3:$AT$352,MATCH(L1345,'Results 2016$'!$A$3:$A$352,0),MATCH(K1345,'Results 2016$'!$B$2:$AT$2,0))</f>
        <v>0.93701255059446531</v>
      </c>
    </row>
    <row r="1346" spans="1:13" x14ac:dyDescent="0.25">
      <c r="A1346" s="13" t="s">
        <v>3392</v>
      </c>
      <c r="B1346" t="str">
        <f>VLOOKUP($A1346,'UES Measure List Oct 2026'!$A$3:$AR$2210,B$1,FALSE)</f>
        <v>Heating Zone 3</v>
      </c>
      <c r="C1346" t="str">
        <f>VLOOKUP($A1346,'UES Measure List Oct 2026'!$A$3:$AR$2210,C$1,FALSE)</f>
        <v>All Cooling Zones</v>
      </c>
      <c r="D1346" t="str">
        <f>VLOOKUP($A1346,'UES Measure List Oct 2026'!$A$3:$AR$2210,D$1,FALSE)</f>
        <v>Commercial</v>
      </c>
      <c r="E1346" t="str">
        <f>VLOOKUP($A1346,'UES Measure List Oct 2026'!$A$3:$AR$2210,E$1,FALSE)</f>
        <v>HVAC</v>
      </c>
      <c r="F1346" t="str">
        <f>VLOOKUP($A1346,'UES Measure List Oct 2026'!$A$3:$AR$2210,F$1,FALSE)</f>
        <v>Envelope</v>
      </c>
      <c r="G1346" t="str">
        <f>VLOOKUP($A1346,'UES Measure List Oct 2026'!$A$3:$AR$2210,G$1,FALSE)</f>
        <v>Insulation</v>
      </c>
      <c r="H1346">
        <f>VLOOKUP($A1346,'UES Measure List Oct 2026'!$A$3:$AR$2210,H$1,FALSE)</f>
        <v>1.8450982910662823</v>
      </c>
      <c r="I1346">
        <f>VLOOKUP($A1346,'UES Measure List Oct 2026'!$A$3:$AR$2210,I$1,FALSE)</f>
        <v>2.052426890402042</v>
      </c>
      <c r="J1346">
        <f>VLOOKUP($A1346,'UES Measure List Oct 2026'!$A$3:$AR$2210,J$1,FALSE)</f>
        <v>2.8</v>
      </c>
      <c r="K1346">
        <f>VLOOKUP($A1346,'UES Measure List Oct 2026'!$A$3:$AR$2210,K$1,FALSE)</f>
        <v>30</v>
      </c>
      <c r="L1346" t="s">
        <v>25</v>
      </c>
      <c r="M1346">
        <f>INDEX('Results 2016$'!$B$3:$AT$352,MATCH(L1346,'Results 2016$'!$A$3:$A$352,0),MATCH(K1346,'Results 2016$'!$B$2:$AT$2,0))</f>
        <v>0.93701255059446531</v>
      </c>
    </row>
    <row r="1347" spans="1:13" x14ac:dyDescent="0.25">
      <c r="A1347" s="13" t="s">
        <v>3393</v>
      </c>
      <c r="B1347" t="str">
        <f>VLOOKUP($A1347,'UES Measure List Oct 2026'!$A$3:$AR$2210,B$1,FALSE)</f>
        <v>Heating Zone 1</v>
      </c>
      <c r="C1347" t="str">
        <f>VLOOKUP($A1347,'UES Measure List Oct 2026'!$A$3:$AR$2210,C$1,FALSE)</f>
        <v>All Cooling Zones</v>
      </c>
      <c r="D1347" t="str">
        <f>VLOOKUP($A1347,'UES Measure List Oct 2026'!$A$3:$AR$2210,D$1,FALSE)</f>
        <v>Commercial</v>
      </c>
      <c r="E1347" t="str">
        <f>VLOOKUP($A1347,'UES Measure List Oct 2026'!$A$3:$AR$2210,E$1,FALSE)</f>
        <v>HVAC</v>
      </c>
      <c r="F1347" t="str">
        <f>VLOOKUP($A1347,'UES Measure List Oct 2026'!$A$3:$AR$2210,F$1,FALSE)</f>
        <v>Envelope</v>
      </c>
      <c r="G1347" t="str">
        <f>VLOOKUP($A1347,'UES Measure List Oct 2026'!$A$3:$AR$2210,G$1,FALSE)</f>
        <v>Insulation</v>
      </c>
      <c r="H1347">
        <f>VLOOKUP($A1347,'UES Measure List Oct 2026'!$A$3:$AR$2210,H$1,FALSE)</f>
        <v>1.3350213878787878</v>
      </c>
      <c r="I1347">
        <f>VLOOKUP($A1347,'UES Measure List Oct 2026'!$A$3:$AR$2210,I$1,FALSE)</f>
        <v>1.4850340542892233</v>
      </c>
      <c r="J1347">
        <f>VLOOKUP($A1347,'UES Measure List Oct 2026'!$A$3:$AR$2210,J$1,FALSE)</f>
        <v>1.95</v>
      </c>
      <c r="K1347">
        <f>VLOOKUP($A1347,'UES Measure List Oct 2026'!$A$3:$AR$2210,K$1,FALSE)</f>
        <v>30</v>
      </c>
      <c r="L1347" t="s">
        <v>25</v>
      </c>
      <c r="M1347">
        <f>INDEX('Results 2016$'!$B$3:$AT$352,MATCH(L1347,'Results 2016$'!$A$3:$A$352,0),MATCH(K1347,'Results 2016$'!$B$2:$AT$2,0))</f>
        <v>0.93701255059446531</v>
      </c>
    </row>
    <row r="1348" spans="1:13" x14ac:dyDescent="0.25">
      <c r="A1348" s="13" t="s">
        <v>3395</v>
      </c>
      <c r="B1348" t="str">
        <f>VLOOKUP($A1348,'UES Measure List Oct 2026'!$A$3:$AR$2210,B$1,FALSE)</f>
        <v>Heating Zone 2</v>
      </c>
      <c r="C1348" t="str">
        <f>VLOOKUP($A1348,'UES Measure List Oct 2026'!$A$3:$AR$2210,C$1,FALSE)</f>
        <v>All Cooling Zones</v>
      </c>
      <c r="D1348" t="str">
        <f>VLOOKUP($A1348,'UES Measure List Oct 2026'!$A$3:$AR$2210,D$1,FALSE)</f>
        <v>Commercial</v>
      </c>
      <c r="E1348" t="str">
        <f>VLOOKUP($A1348,'UES Measure List Oct 2026'!$A$3:$AR$2210,E$1,FALSE)</f>
        <v>HVAC</v>
      </c>
      <c r="F1348" t="str">
        <f>VLOOKUP($A1348,'UES Measure List Oct 2026'!$A$3:$AR$2210,F$1,FALSE)</f>
        <v>Envelope</v>
      </c>
      <c r="G1348" t="str">
        <f>VLOOKUP($A1348,'UES Measure List Oct 2026'!$A$3:$AR$2210,G$1,FALSE)</f>
        <v>Insulation</v>
      </c>
      <c r="H1348">
        <f>VLOOKUP($A1348,'UES Measure List Oct 2026'!$A$3:$AR$2210,H$1,FALSE)</f>
        <v>2.150003474747475</v>
      </c>
      <c r="I1348">
        <f>VLOOKUP($A1348,'UES Measure List Oct 2026'!$A$3:$AR$2210,I$1,FALSE)</f>
        <v>2.391593427512976</v>
      </c>
      <c r="J1348">
        <f>VLOOKUP($A1348,'UES Measure List Oct 2026'!$A$3:$AR$2210,J$1,FALSE)</f>
        <v>1.95</v>
      </c>
      <c r="K1348">
        <f>VLOOKUP($A1348,'UES Measure List Oct 2026'!$A$3:$AR$2210,K$1,FALSE)</f>
        <v>30</v>
      </c>
      <c r="L1348" t="s">
        <v>25</v>
      </c>
      <c r="M1348">
        <f>INDEX('Results 2016$'!$B$3:$AT$352,MATCH(L1348,'Results 2016$'!$A$3:$A$352,0),MATCH(K1348,'Results 2016$'!$B$2:$AT$2,0))</f>
        <v>0.93701255059446531</v>
      </c>
    </row>
    <row r="1349" spans="1:13" x14ac:dyDescent="0.25">
      <c r="A1349" s="13" t="s">
        <v>3396</v>
      </c>
      <c r="B1349" t="str">
        <f>VLOOKUP($A1349,'UES Measure List Oct 2026'!$A$3:$AR$2210,B$1,FALSE)</f>
        <v>Heating Zone 3</v>
      </c>
      <c r="C1349" t="str">
        <f>VLOOKUP($A1349,'UES Measure List Oct 2026'!$A$3:$AR$2210,C$1,FALSE)</f>
        <v>All Cooling Zones</v>
      </c>
      <c r="D1349" t="str">
        <f>VLOOKUP($A1349,'UES Measure List Oct 2026'!$A$3:$AR$2210,D$1,FALSE)</f>
        <v>Commercial</v>
      </c>
      <c r="E1349" t="str">
        <f>VLOOKUP($A1349,'UES Measure List Oct 2026'!$A$3:$AR$2210,E$1,FALSE)</f>
        <v>HVAC</v>
      </c>
      <c r="F1349" t="str">
        <f>VLOOKUP($A1349,'UES Measure List Oct 2026'!$A$3:$AR$2210,F$1,FALSE)</f>
        <v>Envelope</v>
      </c>
      <c r="G1349" t="str">
        <f>VLOOKUP($A1349,'UES Measure List Oct 2026'!$A$3:$AR$2210,G$1,FALSE)</f>
        <v>Insulation</v>
      </c>
      <c r="H1349">
        <f>VLOOKUP($A1349,'UES Measure List Oct 2026'!$A$3:$AR$2210,H$1,FALSE)</f>
        <v>2.1240923833543506</v>
      </c>
      <c r="I1349">
        <f>VLOOKUP($A1349,'UES Measure List Oct 2026'!$A$3:$AR$2210,I$1,FALSE)</f>
        <v>2.3627707783389962</v>
      </c>
      <c r="J1349">
        <f>VLOOKUP($A1349,'UES Measure List Oct 2026'!$A$3:$AR$2210,J$1,FALSE)</f>
        <v>1.95</v>
      </c>
      <c r="K1349">
        <f>VLOOKUP($A1349,'UES Measure List Oct 2026'!$A$3:$AR$2210,K$1,FALSE)</f>
        <v>30</v>
      </c>
      <c r="L1349" t="s">
        <v>25</v>
      </c>
      <c r="M1349">
        <f>INDEX('Results 2016$'!$B$3:$AT$352,MATCH(L1349,'Results 2016$'!$A$3:$A$352,0),MATCH(K1349,'Results 2016$'!$B$2:$AT$2,0))</f>
        <v>0.93701255059446531</v>
      </c>
    </row>
    <row r="1350" spans="1:13" x14ac:dyDescent="0.25">
      <c r="A1350" s="13" t="s">
        <v>3397</v>
      </c>
      <c r="B1350" t="str">
        <f>VLOOKUP($A1350,'UES Measure List Oct 2026'!$A$3:$AR$2210,B$1,FALSE)</f>
        <v>Heating Zone 1</v>
      </c>
      <c r="C1350" t="str">
        <f>VLOOKUP($A1350,'UES Measure List Oct 2026'!$A$3:$AR$2210,C$1,FALSE)</f>
        <v>All Cooling Zones</v>
      </c>
      <c r="D1350" t="str">
        <f>VLOOKUP($A1350,'UES Measure List Oct 2026'!$A$3:$AR$2210,D$1,FALSE)</f>
        <v>Commercial</v>
      </c>
      <c r="E1350" t="str">
        <f>VLOOKUP($A1350,'UES Measure List Oct 2026'!$A$3:$AR$2210,E$1,FALSE)</f>
        <v>HVAC</v>
      </c>
      <c r="F1350" t="str">
        <f>VLOOKUP($A1350,'UES Measure List Oct 2026'!$A$3:$AR$2210,F$1,FALSE)</f>
        <v>Envelope</v>
      </c>
      <c r="G1350" t="str">
        <f>VLOOKUP($A1350,'UES Measure List Oct 2026'!$A$3:$AR$2210,G$1,FALSE)</f>
        <v>Insulation</v>
      </c>
      <c r="H1350">
        <f>VLOOKUP($A1350,'UES Measure List Oct 2026'!$A$3:$AR$2210,H$1,FALSE)</f>
        <v>1.6916448484848485</v>
      </c>
      <c r="I1350">
        <f>VLOOKUP($A1350,'UES Measure List Oct 2026'!$A$3:$AR$2210,I$1,FALSE)</f>
        <v>1.8817303082720516</v>
      </c>
      <c r="J1350">
        <f>VLOOKUP($A1350,'UES Measure List Oct 2026'!$A$3:$AR$2210,J$1,FALSE)</f>
        <v>2.8</v>
      </c>
      <c r="K1350">
        <f>VLOOKUP($A1350,'UES Measure List Oct 2026'!$A$3:$AR$2210,K$1,FALSE)</f>
        <v>30</v>
      </c>
      <c r="L1350" t="s">
        <v>25</v>
      </c>
      <c r="M1350">
        <f>INDEX('Results 2016$'!$B$3:$AT$352,MATCH(L1350,'Results 2016$'!$A$3:$A$352,0),MATCH(K1350,'Results 2016$'!$B$2:$AT$2,0))</f>
        <v>0.93701255059446531</v>
      </c>
    </row>
    <row r="1351" spans="1:13" x14ac:dyDescent="0.25">
      <c r="A1351" s="13" t="s">
        <v>3399</v>
      </c>
      <c r="B1351" t="str">
        <f>VLOOKUP($A1351,'UES Measure List Oct 2026'!$A$3:$AR$2210,B$1,FALSE)</f>
        <v>Heating Zone 2</v>
      </c>
      <c r="C1351" t="str">
        <f>VLOOKUP($A1351,'UES Measure List Oct 2026'!$A$3:$AR$2210,C$1,FALSE)</f>
        <v>All Cooling Zones</v>
      </c>
      <c r="D1351" t="str">
        <f>VLOOKUP($A1351,'UES Measure List Oct 2026'!$A$3:$AR$2210,D$1,FALSE)</f>
        <v>Commercial</v>
      </c>
      <c r="E1351" t="str">
        <f>VLOOKUP($A1351,'UES Measure List Oct 2026'!$A$3:$AR$2210,E$1,FALSE)</f>
        <v>HVAC</v>
      </c>
      <c r="F1351" t="str">
        <f>VLOOKUP($A1351,'UES Measure List Oct 2026'!$A$3:$AR$2210,F$1,FALSE)</f>
        <v>Envelope</v>
      </c>
      <c r="G1351" t="str">
        <f>VLOOKUP($A1351,'UES Measure List Oct 2026'!$A$3:$AR$2210,G$1,FALSE)</f>
        <v>Insulation</v>
      </c>
      <c r="H1351">
        <f>VLOOKUP($A1351,'UES Measure List Oct 2026'!$A$3:$AR$2210,H$1,FALSE)</f>
        <v>2.36276816519546</v>
      </c>
      <c r="I1351">
        <f>VLOOKUP($A1351,'UES Measure List Oct 2026'!$A$3:$AR$2210,I$1,FALSE)</f>
        <v>2.6282658986316565</v>
      </c>
      <c r="J1351">
        <f>VLOOKUP($A1351,'UES Measure List Oct 2026'!$A$3:$AR$2210,J$1,FALSE)</f>
        <v>2.8</v>
      </c>
      <c r="K1351">
        <f>VLOOKUP($A1351,'UES Measure List Oct 2026'!$A$3:$AR$2210,K$1,FALSE)</f>
        <v>30</v>
      </c>
      <c r="L1351" t="s">
        <v>25</v>
      </c>
      <c r="M1351">
        <f>INDEX('Results 2016$'!$B$3:$AT$352,MATCH(L1351,'Results 2016$'!$A$3:$A$352,0),MATCH(K1351,'Results 2016$'!$B$2:$AT$2,0))</f>
        <v>0.93701255059446531</v>
      </c>
    </row>
    <row r="1352" spans="1:13" x14ac:dyDescent="0.25">
      <c r="A1352" s="13" t="s">
        <v>3400</v>
      </c>
      <c r="B1352" t="str">
        <f>VLOOKUP($A1352,'UES Measure List Oct 2026'!$A$3:$AR$2210,B$1,FALSE)</f>
        <v>Heating Zone 3</v>
      </c>
      <c r="C1352" t="str">
        <f>VLOOKUP($A1352,'UES Measure List Oct 2026'!$A$3:$AR$2210,C$1,FALSE)</f>
        <v>All Cooling Zones</v>
      </c>
      <c r="D1352" t="str">
        <f>VLOOKUP($A1352,'UES Measure List Oct 2026'!$A$3:$AR$2210,D$1,FALSE)</f>
        <v>Commercial</v>
      </c>
      <c r="E1352" t="str">
        <f>VLOOKUP($A1352,'UES Measure List Oct 2026'!$A$3:$AR$2210,E$1,FALSE)</f>
        <v>HVAC</v>
      </c>
      <c r="F1352" t="str">
        <f>VLOOKUP($A1352,'UES Measure List Oct 2026'!$A$3:$AR$2210,F$1,FALSE)</f>
        <v>Envelope</v>
      </c>
      <c r="G1352" t="str">
        <f>VLOOKUP($A1352,'UES Measure List Oct 2026'!$A$3:$AR$2210,G$1,FALSE)</f>
        <v>Insulation</v>
      </c>
      <c r="H1352">
        <f>VLOOKUP($A1352,'UES Measure List Oct 2026'!$A$3:$AR$2210,H$1,FALSE)</f>
        <v>2.4384138607467207</v>
      </c>
      <c r="I1352">
        <f>VLOOKUP($A1352,'UES Measure List Oct 2026'!$A$3:$AR$2210,I$1,FALSE)</f>
        <v>2.7124116920803352</v>
      </c>
      <c r="J1352">
        <f>VLOOKUP($A1352,'UES Measure List Oct 2026'!$A$3:$AR$2210,J$1,FALSE)</f>
        <v>2.8</v>
      </c>
      <c r="K1352">
        <f>VLOOKUP($A1352,'UES Measure List Oct 2026'!$A$3:$AR$2210,K$1,FALSE)</f>
        <v>30</v>
      </c>
      <c r="L1352" t="s">
        <v>25</v>
      </c>
      <c r="M1352">
        <f>INDEX('Results 2016$'!$B$3:$AT$352,MATCH(L1352,'Results 2016$'!$A$3:$A$352,0),MATCH(K1352,'Results 2016$'!$B$2:$AT$2,0))</f>
        <v>0.93701255059446531</v>
      </c>
    </row>
    <row r="1353" spans="1:13" x14ac:dyDescent="0.25">
      <c r="A1353" s="13" t="s">
        <v>3401</v>
      </c>
      <c r="B1353" t="str">
        <f>VLOOKUP($A1353,'UES Measure List Oct 2026'!$A$3:$AR$2210,B$1,FALSE)</f>
        <v>Heating Zone 1</v>
      </c>
      <c r="C1353" t="str">
        <f>VLOOKUP($A1353,'UES Measure List Oct 2026'!$A$3:$AR$2210,C$1,FALSE)</f>
        <v>All Cooling Zones</v>
      </c>
      <c r="D1353" t="str">
        <f>VLOOKUP($A1353,'UES Measure List Oct 2026'!$A$3:$AR$2210,D$1,FALSE)</f>
        <v>Commercial</v>
      </c>
      <c r="E1353" t="str">
        <f>VLOOKUP($A1353,'UES Measure List Oct 2026'!$A$3:$AR$2210,E$1,FALSE)</f>
        <v>HVAC</v>
      </c>
      <c r="F1353" t="str">
        <f>VLOOKUP($A1353,'UES Measure List Oct 2026'!$A$3:$AR$2210,F$1,FALSE)</f>
        <v>Envelope</v>
      </c>
      <c r="G1353" t="str">
        <f>VLOOKUP($A1353,'UES Measure List Oct 2026'!$A$3:$AR$2210,G$1,FALSE)</f>
        <v>Insulation</v>
      </c>
      <c r="H1353">
        <f>VLOOKUP($A1353,'UES Measure List Oct 2026'!$A$3:$AR$2210,H$1,FALSE)</f>
        <v>1.8598919308357347</v>
      </c>
      <c r="I1353">
        <f>VLOOKUP($A1353,'UES Measure List Oct 2026'!$A$3:$AR$2210,I$1,FALSE)</f>
        <v>2.068882850616605</v>
      </c>
      <c r="J1353">
        <f>VLOOKUP($A1353,'UES Measure List Oct 2026'!$A$3:$AR$2210,J$1,FALSE)</f>
        <v>1.95</v>
      </c>
      <c r="K1353">
        <f>VLOOKUP($A1353,'UES Measure List Oct 2026'!$A$3:$AR$2210,K$1,FALSE)</f>
        <v>30</v>
      </c>
      <c r="L1353" t="s">
        <v>25</v>
      </c>
      <c r="M1353">
        <f>INDEX('Results 2016$'!$B$3:$AT$352,MATCH(L1353,'Results 2016$'!$A$3:$A$352,0),MATCH(K1353,'Results 2016$'!$B$2:$AT$2,0))</f>
        <v>0.93701255059446531</v>
      </c>
    </row>
    <row r="1354" spans="1:13" x14ac:dyDescent="0.25">
      <c r="A1354" s="13" t="s">
        <v>3403</v>
      </c>
      <c r="B1354" t="str">
        <f>VLOOKUP($A1354,'UES Measure List Oct 2026'!$A$3:$AR$2210,B$1,FALSE)</f>
        <v>Heating Zone 2</v>
      </c>
      <c r="C1354" t="str">
        <f>VLOOKUP($A1354,'UES Measure List Oct 2026'!$A$3:$AR$2210,C$1,FALSE)</f>
        <v>All Cooling Zones</v>
      </c>
      <c r="D1354" t="str">
        <f>VLOOKUP($A1354,'UES Measure List Oct 2026'!$A$3:$AR$2210,D$1,FALSE)</f>
        <v>Commercial</v>
      </c>
      <c r="E1354" t="str">
        <f>VLOOKUP($A1354,'UES Measure List Oct 2026'!$A$3:$AR$2210,E$1,FALSE)</f>
        <v>HVAC</v>
      </c>
      <c r="F1354" t="str">
        <f>VLOOKUP($A1354,'UES Measure List Oct 2026'!$A$3:$AR$2210,F$1,FALSE)</f>
        <v>Envelope</v>
      </c>
      <c r="G1354" t="str">
        <f>VLOOKUP($A1354,'UES Measure List Oct 2026'!$A$3:$AR$2210,G$1,FALSE)</f>
        <v>Insulation</v>
      </c>
      <c r="H1354">
        <f>VLOOKUP($A1354,'UES Measure List Oct 2026'!$A$3:$AR$2210,H$1,FALSE)</f>
        <v>2.7256138744394622</v>
      </c>
      <c r="I1354">
        <f>VLOOKUP($A1354,'UES Measure List Oct 2026'!$A$3:$AR$2210,I$1,FALSE)</f>
        <v>3.0318835781478084</v>
      </c>
      <c r="J1354">
        <f>VLOOKUP($A1354,'UES Measure List Oct 2026'!$A$3:$AR$2210,J$1,FALSE)</f>
        <v>1.95</v>
      </c>
      <c r="K1354">
        <f>VLOOKUP($A1354,'UES Measure List Oct 2026'!$A$3:$AR$2210,K$1,FALSE)</f>
        <v>30</v>
      </c>
      <c r="L1354" t="s">
        <v>25</v>
      </c>
      <c r="M1354">
        <f>INDEX('Results 2016$'!$B$3:$AT$352,MATCH(L1354,'Results 2016$'!$A$3:$A$352,0),MATCH(K1354,'Results 2016$'!$B$2:$AT$2,0))</f>
        <v>0.93701255059446531</v>
      </c>
    </row>
    <row r="1355" spans="1:13" x14ac:dyDescent="0.25">
      <c r="A1355" s="13" t="s">
        <v>3404</v>
      </c>
      <c r="B1355" t="str">
        <f>VLOOKUP($A1355,'UES Measure List Oct 2026'!$A$3:$AR$2210,B$1,FALSE)</f>
        <v>Heating Zone 3</v>
      </c>
      <c r="C1355" t="str">
        <f>VLOOKUP($A1355,'UES Measure List Oct 2026'!$A$3:$AR$2210,C$1,FALSE)</f>
        <v>All Cooling Zones</v>
      </c>
      <c r="D1355" t="str">
        <f>VLOOKUP($A1355,'UES Measure List Oct 2026'!$A$3:$AR$2210,D$1,FALSE)</f>
        <v>Commercial</v>
      </c>
      <c r="E1355" t="str">
        <f>VLOOKUP($A1355,'UES Measure List Oct 2026'!$A$3:$AR$2210,E$1,FALSE)</f>
        <v>HVAC</v>
      </c>
      <c r="F1355" t="str">
        <f>VLOOKUP($A1355,'UES Measure List Oct 2026'!$A$3:$AR$2210,F$1,FALSE)</f>
        <v>Envelope</v>
      </c>
      <c r="G1355" t="str">
        <f>VLOOKUP($A1355,'UES Measure List Oct 2026'!$A$3:$AR$2210,G$1,FALSE)</f>
        <v>Insulation</v>
      </c>
      <c r="H1355">
        <f>VLOOKUP($A1355,'UES Measure List Oct 2026'!$A$3:$AR$2210,H$1,FALSE)</f>
        <v>2.8937159036697246</v>
      </c>
      <c r="I1355">
        <f>VLOOKUP($A1355,'UES Measure List Oct 2026'!$A$3:$AR$2210,I$1,FALSE)</f>
        <v>3.2188747681531686</v>
      </c>
      <c r="J1355">
        <f>VLOOKUP($A1355,'UES Measure List Oct 2026'!$A$3:$AR$2210,J$1,FALSE)</f>
        <v>1.95</v>
      </c>
      <c r="K1355">
        <f>VLOOKUP($A1355,'UES Measure List Oct 2026'!$A$3:$AR$2210,K$1,FALSE)</f>
        <v>30</v>
      </c>
      <c r="L1355" t="s">
        <v>25</v>
      </c>
      <c r="M1355">
        <f>INDEX('Results 2016$'!$B$3:$AT$352,MATCH(L1355,'Results 2016$'!$A$3:$A$352,0),MATCH(K1355,'Results 2016$'!$B$2:$AT$2,0))</f>
        <v>0.93701255059446531</v>
      </c>
    </row>
    <row r="1356" spans="1:13" x14ac:dyDescent="0.25">
      <c r="A1356" s="13" t="s">
        <v>3405</v>
      </c>
      <c r="B1356" t="str">
        <f>VLOOKUP($A1356,'UES Measure List Oct 2026'!$A$3:$AR$2210,B$1,FALSE)</f>
        <v>Heating Zone 1</v>
      </c>
      <c r="C1356" t="str">
        <f>VLOOKUP($A1356,'UES Measure List Oct 2026'!$A$3:$AR$2210,C$1,FALSE)</f>
        <v>All Cooling Zones</v>
      </c>
      <c r="D1356" t="str">
        <f>VLOOKUP($A1356,'UES Measure List Oct 2026'!$A$3:$AR$2210,D$1,FALSE)</f>
        <v>Commercial</v>
      </c>
      <c r="E1356" t="str">
        <f>VLOOKUP($A1356,'UES Measure List Oct 2026'!$A$3:$AR$2210,E$1,FALSE)</f>
        <v>HVAC</v>
      </c>
      <c r="F1356" t="str">
        <f>VLOOKUP($A1356,'UES Measure List Oct 2026'!$A$3:$AR$2210,F$1,FALSE)</f>
        <v>Envelope</v>
      </c>
      <c r="G1356" t="str">
        <f>VLOOKUP($A1356,'UES Measure List Oct 2026'!$A$3:$AR$2210,G$1,FALSE)</f>
        <v>Insulation</v>
      </c>
      <c r="H1356">
        <f>VLOOKUP($A1356,'UES Measure List Oct 2026'!$A$3:$AR$2210,H$1,FALSE)</f>
        <v>4.3566228513853904</v>
      </c>
      <c r="I1356">
        <f>VLOOKUP($A1356,'UES Measure List Oct 2026'!$A$3:$AR$2210,I$1,FALSE)</f>
        <v>4.8501834886893418</v>
      </c>
      <c r="J1356">
        <f>VLOOKUP($A1356,'UES Measure List Oct 2026'!$A$3:$AR$2210,J$1,FALSE)</f>
        <v>2.8</v>
      </c>
      <c r="K1356">
        <f>VLOOKUP($A1356,'UES Measure List Oct 2026'!$A$3:$AR$2210,K$1,FALSE)</f>
        <v>30</v>
      </c>
      <c r="L1356" t="s">
        <v>25</v>
      </c>
      <c r="M1356">
        <f>INDEX('Results 2016$'!$B$3:$AT$352,MATCH(L1356,'Results 2016$'!$A$3:$A$352,0),MATCH(K1356,'Results 2016$'!$B$2:$AT$2,0))</f>
        <v>0.93701255059446531</v>
      </c>
    </row>
    <row r="1357" spans="1:13" x14ac:dyDescent="0.25">
      <c r="A1357" s="13" t="s">
        <v>3407</v>
      </c>
      <c r="B1357" t="str">
        <f>VLOOKUP($A1357,'UES Measure List Oct 2026'!$A$3:$AR$2210,B$1,FALSE)</f>
        <v>Heating Zone 2</v>
      </c>
      <c r="C1357" t="str">
        <f>VLOOKUP($A1357,'UES Measure List Oct 2026'!$A$3:$AR$2210,C$1,FALSE)</f>
        <v>All Cooling Zones</v>
      </c>
      <c r="D1357" t="str">
        <f>VLOOKUP($A1357,'UES Measure List Oct 2026'!$A$3:$AR$2210,D$1,FALSE)</f>
        <v>Commercial</v>
      </c>
      <c r="E1357" t="str">
        <f>VLOOKUP($A1357,'UES Measure List Oct 2026'!$A$3:$AR$2210,E$1,FALSE)</f>
        <v>HVAC</v>
      </c>
      <c r="F1357" t="str">
        <f>VLOOKUP($A1357,'UES Measure List Oct 2026'!$A$3:$AR$2210,F$1,FALSE)</f>
        <v>Envelope</v>
      </c>
      <c r="G1357" t="str">
        <f>VLOOKUP($A1357,'UES Measure List Oct 2026'!$A$3:$AR$2210,G$1,FALSE)</f>
        <v>Insulation</v>
      </c>
      <c r="H1357">
        <f>VLOOKUP($A1357,'UES Measure List Oct 2026'!$A$3:$AR$2210,H$1,FALSE)</f>
        <v>5.346081777777778</v>
      </c>
      <c r="I1357">
        <f>VLOOKUP($A1357,'UES Measure List Oct 2026'!$A$3:$AR$2210,I$1,FALSE)</f>
        <v>5.9517379521422793</v>
      </c>
      <c r="J1357">
        <f>VLOOKUP($A1357,'UES Measure List Oct 2026'!$A$3:$AR$2210,J$1,FALSE)</f>
        <v>2.8</v>
      </c>
      <c r="K1357">
        <f>VLOOKUP($A1357,'UES Measure List Oct 2026'!$A$3:$AR$2210,K$1,FALSE)</f>
        <v>30</v>
      </c>
      <c r="L1357" t="s">
        <v>25</v>
      </c>
      <c r="M1357">
        <f>INDEX('Results 2016$'!$B$3:$AT$352,MATCH(L1357,'Results 2016$'!$A$3:$A$352,0),MATCH(K1357,'Results 2016$'!$B$2:$AT$2,0))</f>
        <v>0.93701255059446531</v>
      </c>
    </row>
    <row r="1358" spans="1:13" x14ac:dyDescent="0.25">
      <c r="A1358" s="13" t="s">
        <v>3408</v>
      </c>
      <c r="B1358" t="str">
        <f>VLOOKUP($A1358,'UES Measure List Oct 2026'!$A$3:$AR$2210,B$1,FALSE)</f>
        <v>Heating Zone 3</v>
      </c>
      <c r="C1358" t="str">
        <f>VLOOKUP($A1358,'UES Measure List Oct 2026'!$A$3:$AR$2210,C$1,FALSE)</f>
        <v>All Cooling Zones</v>
      </c>
      <c r="D1358" t="str">
        <f>VLOOKUP($A1358,'UES Measure List Oct 2026'!$A$3:$AR$2210,D$1,FALSE)</f>
        <v>Commercial</v>
      </c>
      <c r="E1358" t="str">
        <f>VLOOKUP($A1358,'UES Measure List Oct 2026'!$A$3:$AR$2210,E$1,FALSE)</f>
        <v>HVAC</v>
      </c>
      <c r="F1358" t="str">
        <f>VLOOKUP($A1358,'UES Measure List Oct 2026'!$A$3:$AR$2210,F$1,FALSE)</f>
        <v>Envelope</v>
      </c>
      <c r="G1358" t="str">
        <f>VLOOKUP($A1358,'UES Measure List Oct 2026'!$A$3:$AR$2210,G$1,FALSE)</f>
        <v>Insulation</v>
      </c>
      <c r="H1358">
        <f>VLOOKUP($A1358,'UES Measure List Oct 2026'!$A$3:$AR$2210,H$1,FALSE)</f>
        <v>5.7772749769452441</v>
      </c>
      <c r="I1358">
        <f>VLOOKUP($A1358,'UES Measure List Oct 2026'!$A$3:$AR$2210,I$1,FALSE)</f>
        <v>6.4317809134860946</v>
      </c>
      <c r="J1358">
        <f>VLOOKUP($A1358,'UES Measure List Oct 2026'!$A$3:$AR$2210,J$1,FALSE)</f>
        <v>2.8</v>
      </c>
      <c r="K1358">
        <f>VLOOKUP($A1358,'UES Measure List Oct 2026'!$A$3:$AR$2210,K$1,FALSE)</f>
        <v>30</v>
      </c>
      <c r="L1358" t="s">
        <v>25</v>
      </c>
      <c r="M1358">
        <f>INDEX('Results 2016$'!$B$3:$AT$352,MATCH(L1358,'Results 2016$'!$A$3:$A$352,0),MATCH(K1358,'Results 2016$'!$B$2:$AT$2,0))</f>
        <v>0.93701255059446531</v>
      </c>
    </row>
    <row r="1359" spans="1:13" x14ac:dyDescent="0.25">
      <c r="A1359" s="13" t="s">
        <v>3409</v>
      </c>
      <c r="B1359" t="str">
        <f>VLOOKUP($A1359,'UES Measure List Oct 2026'!$A$3:$AR$2210,B$1,FALSE)</f>
        <v>Heating Zone 1</v>
      </c>
      <c r="C1359" t="str">
        <f>VLOOKUP($A1359,'UES Measure List Oct 2026'!$A$3:$AR$2210,C$1,FALSE)</f>
        <v>All Cooling Zones</v>
      </c>
      <c r="D1359" t="str">
        <f>VLOOKUP($A1359,'UES Measure List Oct 2026'!$A$3:$AR$2210,D$1,FALSE)</f>
        <v>Commercial</v>
      </c>
      <c r="E1359" t="str">
        <f>VLOOKUP($A1359,'UES Measure List Oct 2026'!$A$3:$AR$2210,E$1,FALSE)</f>
        <v>HVAC</v>
      </c>
      <c r="F1359" t="str">
        <f>VLOOKUP($A1359,'UES Measure List Oct 2026'!$A$3:$AR$2210,F$1,FALSE)</f>
        <v>Envelope</v>
      </c>
      <c r="G1359" t="str">
        <f>VLOOKUP($A1359,'UES Measure List Oct 2026'!$A$3:$AR$2210,G$1,FALSE)</f>
        <v>Insulation</v>
      </c>
      <c r="H1359">
        <f>VLOOKUP($A1359,'UES Measure List Oct 2026'!$A$3:$AR$2210,H$1,FALSE)</f>
        <v>4.2203901939393935</v>
      </c>
      <c r="I1359">
        <f>VLOOKUP($A1359,'UES Measure List Oct 2026'!$A$3:$AR$2210,I$1,FALSE)</f>
        <v>4.6985170699276786</v>
      </c>
      <c r="J1359">
        <f>VLOOKUP($A1359,'UES Measure List Oct 2026'!$A$3:$AR$2210,J$1,FALSE)</f>
        <v>1.95</v>
      </c>
      <c r="K1359">
        <f>VLOOKUP($A1359,'UES Measure List Oct 2026'!$A$3:$AR$2210,K$1,FALSE)</f>
        <v>30</v>
      </c>
      <c r="L1359" t="s">
        <v>25</v>
      </c>
      <c r="M1359">
        <f>INDEX('Results 2016$'!$B$3:$AT$352,MATCH(L1359,'Results 2016$'!$A$3:$A$352,0),MATCH(K1359,'Results 2016$'!$B$2:$AT$2,0))</f>
        <v>0.93701255059446531</v>
      </c>
    </row>
    <row r="1360" spans="1:13" x14ac:dyDescent="0.25">
      <c r="A1360" s="13" t="s">
        <v>3411</v>
      </c>
      <c r="B1360" t="str">
        <f>VLOOKUP($A1360,'UES Measure List Oct 2026'!$A$3:$AR$2210,B$1,FALSE)</f>
        <v>Heating Zone 2</v>
      </c>
      <c r="C1360" t="str">
        <f>VLOOKUP($A1360,'UES Measure List Oct 2026'!$A$3:$AR$2210,C$1,FALSE)</f>
        <v>All Cooling Zones</v>
      </c>
      <c r="D1360" t="str">
        <f>VLOOKUP($A1360,'UES Measure List Oct 2026'!$A$3:$AR$2210,D$1,FALSE)</f>
        <v>Commercial</v>
      </c>
      <c r="E1360" t="str">
        <f>VLOOKUP($A1360,'UES Measure List Oct 2026'!$A$3:$AR$2210,E$1,FALSE)</f>
        <v>HVAC</v>
      </c>
      <c r="F1360" t="str">
        <f>VLOOKUP($A1360,'UES Measure List Oct 2026'!$A$3:$AR$2210,F$1,FALSE)</f>
        <v>Envelope</v>
      </c>
      <c r="G1360" t="str">
        <f>VLOOKUP($A1360,'UES Measure List Oct 2026'!$A$3:$AR$2210,G$1,FALSE)</f>
        <v>Insulation</v>
      </c>
      <c r="H1360">
        <f>VLOOKUP($A1360,'UES Measure List Oct 2026'!$A$3:$AR$2210,H$1,FALSE)</f>
        <v>6.5166771986531993</v>
      </c>
      <c r="I1360">
        <f>VLOOKUP($A1360,'UES Measure List Oct 2026'!$A$3:$AR$2210,I$1,FALSE)</f>
        <v>7.254949815078696</v>
      </c>
      <c r="J1360">
        <f>VLOOKUP($A1360,'UES Measure List Oct 2026'!$A$3:$AR$2210,J$1,FALSE)</f>
        <v>1.95</v>
      </c>
      <c r="K1360">
        <f>VLOOKUP($A1360,'UES Measure List Oct 2026'!$A$3:$AR$2210,K$1,FALSE)</f>
        <v>30</v>
      </c>
      <c r="L1360" t="s">
        <v>25</v>
      </c>
      <c r="M1360">
        <f>INDEX('Results 2016$'!$B$3:$AT$352,MATCH(L1360,'Results 2016$'!$A$3:$A$352,0),MATCH(K1360,'Results 2016$'!$B$2:$AT$2,0))</f>
        <v>0.93701255059446531</v>
      </c>
    </row>
    <row r="1361" spans="1:13" x14ac:dyDescent="0.25">
      <c r="A1361" s="13" t="s">
        <v>3412</v>
      </c>
      <c r="B1361" t="str">
        <f>VLOOKUP($A1361,'UES Measure List Oct 2026'!$A$3:$AR$2210,B$1,FALSE)</f>
        <v>Heating Zone 3</v>
      </c>
      <c r="C1361" t="str">
        <f>VLOOKUP($A1361,'UES Measure List Oct 2026'!$A$3:$AR$2210,C$1,FALSE)</f>
        <v>All Cooling Zones</v>
      </c>
      <c r="D1361" t="str">
        <f>VLOOKUP($A1361,'UES Measure List Oct 2026'!$A$3:$AR$2210,D$1,FALSE)</f>
        <v>Commercial</v>
      </c>
      <c r="E1361" t="str">
        <f>VLOOKUP($A1361,'UES Measure List Oct 2026'!$A$3:$AR$2210,E$1,FALSE)</f>
        <v>HVAC</v>
      </c>
      <c r="F1361" t="str">
        <f>VLOOKUP($A1361,'UES Measure List Oct 2026'!$A$3:$AR$2210,F$1,FALSE)</f>
        <v>Envelope</v>
      </c>
      <c r="G1361" t="str">
        <f>VLOOKUP($A1361,'UES Measure List Oct 2026'!$A$3:$AR$2210,G$1,FALSE)</f>
        <v>Insulation</v>
      </c>
      <c r="H1361">
        <f>VLOOKUP($A1361,'UES Measure List Oct 2026'!$A$3:$AR$2210,H$1,FALSE)</f>
        <v>6.196490194199245</v>
      </c>
      <c r="I1361">
        <f>VLOOKUP($A1361,'UES Measure List Oct 2026'!$A$3:$AR$2210,I$1,FALSE)</f>
        <v>6.8984889105499434</v>
      </c>
      <c r="J1361">
        <f>VLOOKUP($A1361,'UES Measure List Oct 2026'!$A$3:$AR$2210,J$1,FALSE)</f>
        <v>1.95</v>
      </c>
      <c r="K1361">
        <f>VLOOKUP($A1361,'UES Measure List Oct 2026'!$A$3:$AR$2210,K$1,FALSE)</f>
        <v>30</v>
      </c>
      <c r="L1361" t="s">
        <v>25</v>
      </c>
      <c r="M1361">
        <f>INDEX('Results 2016$'!$B$3:$AT$352,MATCH(L1361,'Results 2016$'!$A$3:$A$352,0),MATCH(K1361,'Results 2016$'!$B$2:$AT$2,0))</f>
        <v>0.93701255059446531</v>
      </c>
    </row>
    <row r="1362" spans="1:13" x14ac:dyDescent="0.25">
      <c r="A1362" s="13" t="s">
        <v>3413</v>
      </c>
      <c r="B1362" t="str">
        <f>VLOOKUP($A1362,'UES Measure List Oct 2026'!$A$3:$AR$2210,B$1,FALSE)</f>
        <v>Heating Zone 1</v>
      </c>
      <c r="C1362" t="str">
        <f>VLOOKUP($A1362,'UES Measure List Oct 2026'!$A$3:$AR$2210,C$1,FALSE)</f>
        <v>All Cooling Zones</v>
      </c>
      <c r="D1362" t="str">
        <f>VLOOKUP($A1362,'UES Measure List Oct 2026'!$A$3:$AR$2210,D$1,FALSE)</f>
        <v>Commercial</v>
      </c>
      <c r="E1362" t="str">
        <f>VLOOKUP($A1362,'UES Measure List Oct 2026'!$A$3:$AR$2210,E$1,FALSE)</f>
        <v>HVAC</v>
      </c>
      <c r="F1362" t="str">
        <f>VLOOKUP($A1362,'UES Measure List Oct 2026'!$A$3:$AR$2210,F$1,FALSE)</f>
        <v>Envelope</v>
      </c>
      <c r="G1362" t="str">
        <f>VLOOKUP($A1362,'UES Measure List Oct 2026'!$A$3:$AR$2210,G$1,FALSE)</f>
        <v>Insulation</v>
      </c>
      <c r="H1362">
        <f>VLOOKUP($A1362,'UES Measure List Oct 2026'!$A$3:$AR$2210,H$1,FALSE)</f>
        <v>5.6529132020202013</v>
      </c>
      <c r="I1362">
        <f>VLOOKUP($A1362,'UES Measure List Oct 2026'!$A$3:$AR$2210,I$1,FALSE)</f>
        <v>6.2933302263503617</v>
      </c>
      <c r="J1362">
        <f>VLOOKUP($A1362,'UES Measure List Oct 2026'!$A$3:$AR$2210,J$1,FALSE)</f>
        <v>2.8</v>
      </c>
      <c r="K1362">
        <f>VLOOKUP($A1362,'UES Measure List Oct 2026'!$A$3:$AR$2210,K$1,FALSE)</f>
        <v>30</v>
      </c>
      <c r="L1362" t="s">
        <v>25</v>
      </c>
      <c r="M1362">
        <f>INDEX('Results 2016$'!$B$3:$AT$352,MATCH(L1362,'Results 2016$'!$A$3:$A$352,0),MATCH(K1362,'Results 2016$'!$B$2:$AT$2,0))</f>
        <v>0.93701255059446531</v>
      </c>
    </row>
    <row r="1363" spans="1:13" x14ac:dyDescent="0.25">
      <c r="A1363" s="13" t="s">
        <v>3415</v>
      </c>
      <c r="B1363" t="str">
        <f>VLOOKUP($A1363,'UES Measure List Oct 2026'!$A$3:$AR$2210,B$1,FALSE)</f>
        <v>Heating Zone 2</v>
      </c>
      <c r="C1363" t="str">
        <f>VLOOKUP($A1363,'UES Measure List Oct 2026'!$A$3:$AR$2210,C$1,FALSE)</f>
        <v>All Cooling Zones</v>
      </c>
      <c r="D1363" t="str">
        <f>VLOOKUP($A1363,'UES Measure List Oct 2026'!$A$3:$AR$2210,D$1,FALSE)</f>
        <v>Commercial</v>
      </c>
      <c r="E1363" t="str">
        <f>VLOOKUP($A1363,'UES Measure List Oct 2026'!$A$3:$AR$2210,E$1,FALSE)</f>
        <v>HVAC</v>
      </c>
      <c r="F1363" t="str">
        <f>VLOOKUP($A1363,'UES Measure List Oct 2026'!$A$3:$AR$2210,F$1,FALSE)</f>
        <v>Envelope</v>
      </c>
      <c r="G1363" t="str">
        <f>VLOOKUP($A1363,'UES Measure List Oct 2026'!$A$3:$AR$2210,G$1,FALSE)</f>
        <v>Insulation</v>
      </c>
      <c r="H1363">
        <f>VLOOKUP($A1363,'UES Measure List Oct 2026'!$A$3:$AR$2210,H$1,FALSE)</f>
        <v>7.6038175498108442</v>
      </c>
      <c r="I1363">
        <f>VLOOKUP($A1363,'UES Measure List Oct 2026'!$A$3:$AR$2210,I$1,FALSE)</f>
        <v>8.4652520057757865</v>
      </c>
      <c r="J1363">
        <f>VLOOKUP($A1363,'UES Measure List Oct 2026'!$A$3:$AR$2210,J$1,FALSE)</f>
        <v>2.8</v>
      </c>
      <c r="K1363">
        <f>VLOOKUP($A1363,'UES Measure List Oct 2026'!$A$3:$AR$2210,K$1,FALSE)</f>
        <v>30</v>
      </c>
      <c r="L1363" t="s">
        <v>25</v>
      </c>
      <c r="M1363">
        <f>INDEX('Results 2016$'!$B$3:$AT$352,MATCH(L1363,'Results 2016$'!$A$3:$A$352,0),MATCH(K1363,'Results 2016$'!$B$2:$AT$2,0))</f>
        <v>0.93701255059446531</v>
      </c>
    </row>
    <row r="1364" spans="1:13" x14ac:dyDescent="0.25">
      <c r="A1364" s="13" t="s">
        <v>3416</v>
      </c>
      <c r="B1364" t="str">
        <f>VLOOKUP($A1364,'UES Measure List Oct 2026'!$A$3:$AR$2210,B$1,FALSE)</f>
        <v>Heating Zone 3</v>
      </c>
      <c r="C1364" t="str">
        <f>VLOOKUP($A1364,'UES Measure List Oct 2026'!$A$3:$AR$2210,C$1,FALSE)</f>
        <v>All Cooling Zones</v>
      </c>
      <c r="D1364" t="str">
        <f>VLOOKUP($A1364,'UES Measure List Oct 2026'!$A$3:$AR$2210,D$1,FALSE)</f>
        <v>Commercial</v>
      </c>
      <c r="E1364" t="str">
        <f>VLOOKUP($A1364,'UES Measure List Oct 2026'!$A$3:$AR$2210,E$1,FALSE)</f>
        <v>HVAC</v>
      </c>
      <c r="F1364" t="str">
        <f>VLOOKUP($A1364,'UES Measure List Oct 2026'!$A$3:$AR$2210,F$1,FALSE)</f>
        <v>Envelope</v>
      </c>
      <c r="G1364" t="str">
        <f>VLOOKUP($A1364,'UES Measure List Oct 2026'!$A$3:$AR$2210,G$1,FALSE)</f>
        <v>Insulation</v>
      </c>
      <c r="H1364">
        <f>VLOOKUP($A1364,'UES Measure List Oct 2026'!$A$3:$AR$2210,H$1,FALSE)</f>
        <v>7.5935388163471247</v>
      </c>
      <c r="I1364">
        <f>VLOOKUP($A1364,'UES Measure List Oct 2026'!$A$3:$AR$2210,I$1,FALSE)</f>
        <v>8.4538087973478362</v>
      </c>
      <c r="J1364">
        <f>VLOOKUP($A1364,'UES Measure List Oct 2026'!$A$3:$AR$2210,J$1,FALSE)</f>
        <v>2.8</v>
      </c>
      <c r="K1364">
        <f>VLOOKUP($A1364,'UES Measure List Oct 2026'!$A$3:$AR$2210,K$1,FALSE)</f>
        <v>30</v>
      </c>
      <c r="L1364" t="s">
        <v>25</v>
      </c>
      <c r="M1364">
        <f>INDEX('Results 2016$'!$B$3:$AT$352,MATCH(L1364,'Results 2016$'!$A$3:$A$352,0),MATCH(K1364,'Results 2016$'!$B$2:$AT$2,0))</f>
        <v>0.93701255059446531</v>
      </c>
    </row>
    <row r="1365" spans="1:13" x14ac:dyDescent="0.25">
      <c r="A1365" s="13" t="s">
        <v>3417</v>
      </c>
      <c r="B1365" t="str">
        <f>VLOOKUP($A1365,'UES Measure List Oct 2026'!$A$3:$AR$2210,B$1,FALSE)</f>
        <v>Heating Zone 1</v>
      </c>
      <c r="C1365" t="str">
        <f>VLOOKUP($A1365,'UES Measure List Oct 2026'!$A$3:$AR$2210,C$1,FALSE)</f>
        <v>All Cooling Zones</v>
      </c>
      <c r="D1365" t="str">
        <f>VLOOKUP($A1365,'UES Measure List Oct 2026'!$A$3:$AR$2210,D$1,FALSE)</f>
        <v>Commercial</v>
      </c>
      <c r="E1365" t="str">
        <f>VLOOKUP($A1365,'UES Measure List Oct 2026'!$A$3:$AR$2210,E$1,FALSE)</f>
        <v>HVAC</v>
      </c>
      <c r="F1365" t="str">
        <f>VLOOKUP($A1365,'UES Measure List Oct 2026'!$A$3:$AR$2210,F$1,FALSE)</f>
        <v>Envelope</v>
      </c>
      <c r="G1365" t="str">
        <f>VLOOKUP($A1365,'UES Measure List Oct 2026'!$A$3:$AR$2210,G$1,FALSE)</f>
        <v>Insulation</v>
      </c>
      <c r="H1365">
        <f>VLOOKUP($A1365,'UES Measure List Oct 2026'!$A$3:$AR$2210,H$1,FALSE)</f>
        <v>5.8586595821325647</v>
      </c>
      <c r="I1365">
        <f>VLOOKUP($A1365,'UES Measure List Oct 2026'!$A$3:$AR$2210,I$1,FALSE)</f>
        <v>6.5223855588222222</v>
      </c>
      <c r="J1365">
        <f>VLOOKUP($A1365,'UES Measure List Oct 2026'!$A$3:$AR$2210,J$1,FALSE)</f>
        <v>1.95</v>
      </c>
      <c r="K1365">
        <f>VLOOKUP($A1365,'UES Measure List Oct 2026'!$A$3:$AR$2210,K$1,FALSE)</f>
        <v>30</v>
      </c>
      <c r="L1365" t="s">
        <v>25</v>
      </c>
      <c r="M1365">
        <f>INDEX('Results 2016$'!$B$3:$AT$352,MATCH(L1365,'Results 2016$'!$A$3:$A$352,0),MATCH(K1365,'Results 2016$'!$B$2:$AT$2,0))</f>
        <v>0.93701255059446531</v>
      </c>
    </row>
    <row r="1366" spans="1:13" x14ac:dyDescent="0.25">
      <c r="A1366" s="13" t="s">
        <v>3419</v>
      </c>
      <c r="B1366" t="str">
        <f>VLOOKUP($A1366,'UES Measure List Oct 2026'!$A$3:$AR$2210,B$1,FALSE)</f>
        <v>Heating Zone 2</v>
      </c>
      <c r="C1366" t="str">
        <f>VLOOKUP($A1366,'UES Measure List Oct 2026'!$A$3:$AR$2210,C$1,FALSE)</f>
        <v>All Cooling Zones</v>
      </c>
      <c r="D1366" t="str">
        <f>VLOOKUP($A1366,'UES Measure List Oct 2026'!$A$3:$AR$2210,D$1,FALSE)</f>
        <v>Commercial</v>
      </c>
      <c r="E1366" t="str">
        <f>VLOOKUP($A1366,'UES Measure List Oct 2026'!$A$3:$AR$2210,E$1,FALSE)</f>
        <v>HVAC</v>
      </c>
      <c r="F1366" t="str">
        <f>VLOOKUP($A1366,'UES Measure List Oct 2026'!$A$3:$AR$2210,F$1,FALSE)</f>
        <v>Envelope</v>
      </c>
      <c r="G1366" t="str">
        <f>VLOOKUP($A1366,'UES Measure List Oct 2026'!$A$3:$AR$2210,G$1,FALSE)</f>
        <v>Insulation</v>
      </c>
      <c r="H1366">
        <f>VLOOKUP($A1366,'UES Measure List Oct 2026'!$A$3:$AR$2210,H$1,FALSE)</f>
        <v>8.2330398475336342</v>
      </c>
      <c r="I1366">
        <f>VLOOKUP($A1366,'UES Measure List Oct 2026'!$A$3:$AR$2210,I$1,FALSE)</f>
        <v>9.1657587292714329</v>
      </c>
      <c r="J1366">
        <f>VLOOKUP($A1366,'UES Measure List Oct 2026'!$A$3:$AR$2210,J$1,FALSE)</f>
        <v>1.95</v>
      </c>
      <c r="K1366">
        <f>VLOOKUP($A1366,'UES Measure List Oct 2026'!$A$3:$AR$2210,K$1,FALSE)</f>
        <v>30</v>
      </c>
      <c r="L1366" t="s">
        <v>25</v>
      </c>
      <c r="M1366">
        <f>INDEX('Results 2016$'!$B$3:$AT$352,MATCH(L1366,'Results 2016$'!$A$3:$A$352,0),MATCH(K1366,'Results 2016$'!$B$2:$AT$2,0))</f>
        <v>0.93701255059446531</v>
      </c>
    </row>
    <row r="1367" spans="1:13" x14ac:dyDescent="0.25">
      <c r="A1367" s="13" t="s">
        <v>3420</v>
      </c>
      <c r="B1367" t="str">
        <f>VLOOKUP($A1367,'UES Measure List Oct 2026'!$A$3:$AR$2210,B$1,FALSE)</f>
        <v>Heating Zone 3</v>
      </c>
      <c r="C1367" t="str">
        <f>VLOOKUP($A1367,'UES Measure List Oct 2026'!$A$3:$AR$2210,C$1,FALSE)</f>
        <v>All Cooling Zones</v>
      </c>
      <c r="D1367" t="str">
        <f>VLOOKUP($A1367,'UES Measure List Oct 2026'!$A$3:$AR$2210,D$1,FALSE)</f>
        <v>Commercial</v>
      </c>
      <c r="E1367" t="str">
        <f>VLOOKUP($A1367,'UES Measure List Oct 2026'!$A$3:$AR$2210,E$1,FALSE)</f>
        <v>HVAC</v>
      </c>
      <c r="F1367" t="str">
        <f>VLOOKUP($A1367,'UES Measure List Oct 2026'!$A$3:$AR$2210,F$1,FALSE)</f>
        <v>Envelope</v>
      </c>
      <c r="G1367" t="str">
        <f>VLOOKUP($A1367,'UES Measure List Oct 2026'!$A$3:$AR$2210,G$1,FALSE)</f>
        <v>Insulation</v>
      </c>
      <c r="H1367">
        <f>VLOOKUP($A1367,'UES Measure List Oct 2026'!$A$3:$AR$2210,H$1,FALSE)</f>
        <v>8.4677861697247696</v>
      </c>
      <c r="I1367">
        <f>VLOOKUP($A1367,'UES Measure List Oct 2026'!$A$3:$AR$2210,I$1,FALSE)</f>
        <v>9.4270993995018006</v>
      </c>
      <c r="J1367">
        <f>VLOOKUP($A1367,'UES Measure List Oct 2026'!$A$3:$AR$2210,J$1,FALSE)</f>
        <v>1.95</v>
      </c>
      <c r="K1367">
        <f>VLOOKUP($A1367,'UES Measure List Oct 2026'!$A$3:$AR$2210,K$1,FALSE)</f>
        <v>30</v>
      </c>
      <c r="L1367" t="s">
        <v>25</v>
      </c>
      <c r="M1367">
        <f>INDEX('Results 2016$'!$B$3:$AT$352,MATCH(L1367,'Results 2016$'!$A$3:$A$352,0),MATCH(K1367,'Results 2016$'!$B$2:$AT$2,0))</f>
        <v>0.93701255059446531</v>
      </c>
    </row>
    <row r="1368" spans="1:13" x14ac:dyDescent="0.25">
      <c r="A1368" s="13" t="s">
        <v>3421</v>
      </c>
      <c r="B1368" t="str">
        <f>VLOOKUP($A1368,'UES Measure List Oct 2026'!$A$3:$AR$2210,B$1,FALSE)</f>
        <v>Heating Zone 1</v>
      </c>
      <c r="C1368" t="str">
        <f>VLOOKUP($A1368,'UES Measure List Oct 2026'!$A$3:$AR$2210,C$1,FALSE)</f>
        <v>All Cooling Zones</v>
      </c>
      <c r="D1368" t="str">
        <f>VLOOKUP($A1368,'UES Measure List Oct 2026'!$A$3:$AR$2210,D$1,FALSE)</f>
        <v>Commercial</v>
      </c>
      <c r="E1368" t="str">
        <f>VLOOKUP($A1368,'UES Measure List Oct 2026'!$A$3:$AR$2210,E$1,FALSE)</f>
        <v>HVAC</v>
      </c>
      <c r="F1368" t="str">
        <f>VLOOKUP($A1368,'UES Measure List Oct 2026'!$A$3:$AR$2210,F$1,FALSE)</f>
        <v>Envelope</v>
      </c>
      <c r="G1368" t="str">
        <f>VLOOKUP($A1368,'UES Measure List Oct 2026'!$A$3:$AR$2210,G$1,FALSE)</f>
        <v>Insulation</v>
      </c>
      <c r="H1368">
        <f>VLOOKUP($A1368,'UES Measure List Oct 2026'!$A$3:$AR$2210,H$1,FALSE)</f>
        <v>5.5108027858942066</v>
      </c>
      <c r="I1368">
        <f>VLOOKUP($A1368,'UES Measure List Oct 2026'!$A$3:$AR$2210,I$1,FALSE)</f>
        <v>6.1084267798232164</v>
      </c>
      <c r="J1368">
        <f>VLOOKUP($A1368,'UES Measure List Oct 2026'!$A$3:$AR$2210,J$1,FALSE)</f>
        <v>2.8</v>
      </c>
      <c r="K1368">
        <f>VLOOKUP($A1368,'UES Measure List Oct 2026'!$A$3:$AR$2210,K$1,FALSE)</f>
        <v>30</v>
      </c>
      <c r="L1368" t="s">
        <v>25</v>
      </c>
      <c r="M1368">
        <f>INDEX('Results 2016$'!$B$3:$AT$352,MATCH(L1368,'Results 2016$'!$A$3:$A$352,0),MATCH(K1368,'Results 2016$'!$B$2:$AT$2,0))</f>
        <v>0.93701255059446531</v>
      </c>
    </row>
    <row r="1369" spans="1:13" x14ac:dyDescent="0.25">
      <c r="A1369" s="13" t="s">
        <v>3423</v>
      </c>
      <c r="B1369" t="str">
        <f>VLOOKUP($A1369,'UES Measure List Oct 2026'!$A$3:$AR$2210,B$1,FALSE)</f>
        <v>Heating Zone 2</v>
      </c>
      <c r="C1369" t="str">
        <f>VLOOKUP($A1369,'UES Measure List Oct 2026'!$A$3:$AR$2210,C$1,FALSE)</f>
        <v>All Cooling Zones</v>
      </c>
      <c r="D1369" t="str">
        <f>VLOOKUP($A1369,'UES Measure List Oct 2026'!$A$3:$AR$2210,D$1,FALSE)</f>
        <v>Commercial</v>
      </c>
      <c r="E1369" t="str">
        <f>VLOOKUP($A1369,'UES Measure List Oct 2026'!$A$3:$AR$2210,E$1,FALSE)</f>
        <v>HVAC</v>
      </c>
      <c r="F1369" t="str">
        <f>VLOOKUP($A1369,'UES Measure List Oct 2026'!$A$3:$AR$2210,F$1,FALSE)</f>
        <v>Envelope</v>
      </c>
      <c r="G1369" t="str">
        <f>VLOOKUP($A1369,'UES Measure List Oct 2026'!$A$3:$AR$2210,G$1,FALSE)</f>
        <v>Insulation</v>
      </c>
      <c r="H1369">
        <f>VLOOKUP($A1369,'UES Measure List Oct 2026'!$A$3:$AR$2210,H$1,FALSE)</f>
        <v>6.3126050370370361</v>
      </c>
      <c r="I1369">
        <f>VLOOKUP($A1369,'UES Measure List Oct 2026'!$A$3:$AR$2210,I$1,FALSE)</f>
        <v>6.9971812015092878</v>
      </c>
      <c r="J1369">
        <f>VLOOKUP($A1369,'UES Measure List Oct 2026'!$A$3:$AR$2210,J$1,FALSE)</f>
        <v>2.8</v>
      </c>
      <c r="K1369">
        <f>VLOOKUP($A1369,'UES Measure List Oct 2026'!$A$3:$AR$2210,K$1,FALSE)</f>
        <v>30</v>
      </c>
      <c r="L1369" t="s">
        <v>25</v>
      </c>
      <c r="M1369">
        <f>INDEX('Results 2016$'!$B$3:$AT$352,MATCH(L1369,'Results 2016$'!$A$3:$A$352,0),MATCH(K1369,'Results 2016$'!$B$2:$AT$2,0))</f>
        <v>0.93701255059446531</v>
      </c>
    </row>
    <row r="1370" spans="1:13" x14ac:dyDescent="0.25">
      <c r="A1370" s="13" t="s">
        <v>3424</v>
      </c>
      <c r="B1370" t="str">
        <f>VLOOKUP($A1370,'UES Measure List Oct 2026'!$A$3:$AR$2210,B$1,FALSE)</f>
        <v>Heating Zone 3</v>
      </c>
      <c r="C1370" t="str">
        <f>VLOOKUP($A1370,'UES Measure List Oct 2026'!$A$3:$AR$2210,C$1,FALSE)</f>
        <v>All Cooling Zones</v>
      </c>
      <c r="D1370" t="str">
        <f>VLOOKUP($A1370,'UES Measure List Oct 2026'!$A$3:$AR$2210,D$1,FALSE)</f>
        <v>Commercial</v>
      </c>
      <c r="E1370" t="str">
        <f>VLOOKUP($A1370,'UES Measure List Oct 2026'!$A$3:$AR$2210,E$1,FALSE)</f>
        <v>HVAC</v>
      </c>
      <c r="F1370" t="str">
        <f>VLOOKUP($A1370,'UES Measure List Oct 2026'!$A$3:$AR$2210,F$1,FALSE)</f>
        <v>Envelope</v>
      </c>
      <c r="G1370" t="str">
        <f>VLOOKUP($A1370,'UES Measure List Oct 2026'!$A$3:$AR$2210,G$1,FALSE)</f>
        <v>Insulation</v>
      </c>
      <c r="H1370">
        <f>VLOOKUP($A1370,'UES Measure List Oct 2026'!$A$3:$AR$2210,H$1,FALSE)</f>
        <v>6.3671014798270891</v>
      </c>
      <c r="I1370">
        <f>VLOOKUP($A1370,'UES Measure List Oct 2026'!$A$3:$AR$2210,I$1,FALSE)</f>
        <v>7.0575875603425136</v>
      </c>
      <c r="J1370">
        <f>VLOOKUP($A1370,'UES Measure List Oct 2026'!$A$3:$AR$2210,J$1,FALSE)</f>
        <v>2.8</v>
      </c>
      <c r="K1370">
        <f>VLOOKUP($A1370,'UES Measure List Oct 2026'!$A$3:$AR$2210,K$1,FALSE)</f>
        <v>30</v>
      </c>
      <c r="L1370" t="s">
        <v>25</v>
      </c>
      <c r="M1370">
        <f>INDEX('Results 2016$'!$B$3:$AT$352,MATCH(L1370,'Results 2016$'!$A$3:$A$352,0),MATCH(K1370,'Results 2016$'!$B$2:$AT$2,0))</f>
        <v>0.93701255059446531</v>
      </c>
    </row>
    <row r="1371" spans="1:13" x14ac:dyDescent="0.25">
      <c r="A1371" s="13" t="s">
        <v>3425</v>
      </c>
      <c r="B1371" t="str">
        <f>VLOOKUP($A1371,'UES Measure List Oct 2026'!$A$3:$AR$2210,B$1,FALSE)</f>
        <v>Heating Zone 1</v>
      </c>
      <c r="C1371" t="str">
        <f>VLOOKUP($A1371,'UES Measure List Oct 2026'!$A$3:$AR$2210,C$1,FALSE)</f>
        <v>All Cooling Zones</v>
      </c>
      <c r="D1371" t="str">
        <f>VLOOKUP($A1371,'UES Measure List Oct 2026'!$A$3:$AR$2210,D$1,FALSE)</f>
        <v>Commercial</v>
      </c>
      <c r="E1371" t="str">
        <f>VLOOKUP($A1371,'UES Measure List Oct 2026'!$A$3:$AR$2210,E$1,FALSE)</f>
        <v>HVAC</v>
      </c>
      <c r="F1371" t="str">
        <f>VLOOKUP($A1371,'UES Measure List Oct 2026'!$A$3:$AR$2210,F$1,FALSE)</f>
        <v>Envelope</v>
      </c>
      <c r="G1371" t="str">
        <f>VLOOKUP($A1371,'UES Measure List Oct 2026'!$A$3:$AR$2210,G$1,FALSE)</f>
        <v>Insulation</v>
      </c>
      <c r="H1371">
        <f>VLOOKUP($A1371,'UES Measure List Oct 2026'!$A$3:$AR$2210,H$1,FALSE)</f>
        <v>5.2683102080808073</v>
      </c>
      <c r="I1371">
        <f>VLOOKUP($A1371,'UES Measure List Oct 2026'!$A$3:$AR$2210,I$1,FALSE)</f>
        <v>5.8396368750174723</v>
      </c>
      <c r="J1371">
        <f>VLOOKUP($A1371,'UES Measure List Oct 2026'!$A$3:$AR$2210,J$1,FALSE)</f>
        <v>1.95</v>
      </c>
      <c r="K1371">
        <f>VLOOKUP($A1371,'UES Measure List Oct 2026'!$A$3:$AR$2210,K$1,FALSE)</f>
        <v>30</v>
      </c>
      <c r="L1371" t="s">
        <v>25</v>
      </c>
      <c r="M1371">
        <f>INDEX('Results 2016$'!$B$3:$AT$352,MATCH(L1371,'Results 2016$'!$A$3:$A$352,0),MATCH(K1371,'Results 2016$'!$B$2:$AT$2,0))</f>
        <v>0.93701255059446531</v>
      </c>
    </row>
    <row r="1372" spans="1:13" x14ac:dyDescent="0.25">
      <c r="A1372" s="13" t="s">
        <v>3427</v>
      </c>
      <c r="B1372" t="str">
        <f>VLOOKUP($A1372,'UES Measure List Oct 2026'!$A$3:$AR$2210,B$1,FALSE)</f>
        <v>Heating Zone 2</v>
      </c>
      <c r="C1372" t="str">
        <f>VLOOKUP($A1372,'UES Measure List Oct 2026'!$A$3:$AR$2210,C$1,FALSE)</f>
        <v>All Cooling Zones</v>
      </c>
      <c r="D1372" t="str">
        <f>VLOOKUP($A1372,'UES Measure List Oct 2026'!$A$3:$AR$2210,D$1,FALSE)</f>
        <v>Commercial</v>
      </c>
      <c r="E1372" t="str">
        <f>VLOOKUP($A1372,'UES Measure List Oct 2026'!$A$3:$AR$2210,E$1,FALSE)</f>
        <v>HVAC</v>
      </c>
      <c r="F1372" t="str">
        <f>VLOOKUP($A1372,'UES Measure List Oct 2026'!$A$3:$AR$2210,F$1,FALSE)</f>
        <v>Envelope</v>
      </c>
      <c r="G1372" t="str">
        <f>VLOOKUP($A1372,'UES Measure List Oct 2026'!$A$3:$AR$2210,G$1,FALSE)</f>
        <v>Insulation</v>
      </c>
      <c r="H1372">
        <f>VLOOKUP($A1372,'UES Measure List Oct 2026'!$A$3:$AR$2210,H$1,FALSE)</f>
        <v>7.5833455892255888</v>
      </c>
      <c r="I1372">
        <f>VLOOKUP($A1372,'UES Measure List Oct 2026'!$A$3:$AR$2210,I$1,FALSE)</f>
        <v>8.4057283625625878</v>
      </c>
      <c r="J1372">
        <f>VLOOKUP($A1372,'UES Measure List Oct 2026'!$A$3:$AR$2210,J$1,FALSE)</f>
        <v>1.95</v>
      </c>
      <c r="K1372">
        <f>VLOOKUP($A1372,'UES Measure List Oct 2026'!$A$3:$AR$2210,K$1,FALSE)</f>
        <v>30</v>
      </c>
      <c r="L1372" t="s">
        <v>25</v>
      </c>
      <c r="M1372">
        <f>INDEX('Results 2016$'!$B$3:$AT$352,MATCH(L1372,'Results 2016$'!$A$3:$A$352,0),MATCH(K1372,'Results 2016$'!$B$2:$AT$2,0))</f>
        <v>0.93701255059446531</v>
      </c>
    </row>
    <row r="1373" spans="1:13" x14ac:dyDescent="0.25">
      <c r="A1373" s="13" t="s">
        <v>3428</v>
      </c>
      <c r="B1373" t="str">
        <f>VLOOKUP($A1373,'UES Measure List Oct 2026'!$A$3:$AR$2210,B$1,FALSE)</f>
        <v>Heating Zone 3</v>
      </c>
      <c r="C1373" t="str">
        <f>VLOOKUP($A1373,'UES Measure List Oct 2026'!$A$3:$AR$2210,C$1,FALSE)</f>
        <v>All Cooling Zones</v>
      </c>
      <c r="D1373" t="str">
        <f>VLOOKUP($A1373,'UES Measure List Oct 2026'!$A$3:$AR$2210,D$1,FALSE)</f>
        <v>Commercial</v>
      </c>
      <c r="E1373" t="str">
        <f>VLOOKUP($A1373,'UES Measure List Oct 2026'!$A$3:$AR$2210,E$1,FALSE)</f>
        <v>HVAC</v>
      </c>
      <c r="F1373" t="str">
        <f>VLOOKUP($A1373,'UES Measure List Oct 2026'!$A$3:$AR$2210,F$1,FALSE)</f>
        <v>Envelope</v>
      </c>
      <c r="G1373" t="str">
        <f>VLOOKUP($A1373,'UES Measure List Oct 2026'!$A$3:$AR$2210,G$1,FALSE)</f>
        <v>Insulation</v>
      </c>
      <c r="H1373">
        <f>VLOOKUP($A1373,'UES Measure List Oct 2026'!$A$3:$AR$2210,H$1,FALSE)</f>
        <v>6.7531488877679706</v>
      </c>
      <c r="I1373">
        <f>VLOOKUP($A1373,'UES Measure List Oct 2026'!$A$3:$AR$2210,I$1,FALSE)</f>
        <v>7.4855002287079042</v>
      </c>
      <c r="J1373">
        <f>VLOOKUP($A1373,'UES Measure List Oct 2026'!$A$3:$AR$2210,J$1,FALSE)</f>
        <v>1.95</v>
      </c>
      <c r="K1373">
        <f>VLOOKUP($A1373,'UES Measure List Oct 2026'!$A$3:$AR$2210,K$1,FALSE)</f>
        <v>30</v>
      </c>
      <c r="L1373" t="s">
        <v>25</v>
      </c>
      <c r="M1373">
        <f>INDEX('Results 2016$'!$B$3:$AT$352,MATCH(L1373,'Results 2016$'!$A$3:$A$352,0),MATCH(K1373,'Results 2016$'!$B$2:$AT$2,0))</f>
        <v>0.93701255059446531</v>
      </c>
    </row>
    <row r="1374" spans="1:13" x14ac:dyDescent="0.25">
      <c r="A1374" s="13" t="s">
        <v>3429</v>
      </c>
      <c r="B1374" t="str">
        <f>VLOOKUP($A1374,'UES Measure List Oct 2026'!$A$3:$AR$2210,B$1,FALSE)</f>
        <v>Heating Zone 1</v>
      </c>
      <c r="C1374" t="str">
        <f>VLOOKUP($A1374,'UES Measure List Oct 2026'!$A$3:$AR$2210,C$1,FALSE)</f>
        <v>All Cooling Zones</v>
      </c>
      <c r="D1374" t="str">
        <f>VLOOKUP($A1374,'UES Measure List Oct 2026'!$A$3:$AR$2210,D$1,FALSE)</f>
        <v>Commercial</v>
      </c>
      <c r="E1374" t="str">
        <f>VLOOKUP($A1374,'UES Measure List Oct 2026'!$A$3:$AR$2210,E$1,FALSE)</f>
        <v>HVAC</v>
      </c>
      <c r="F1374" t="str">
        <f>VLOOKUP($A1374,'UES Measure List Oct 2026'!$A$3:$AR$2210,F$1,FALSE)</f>
        <v>Envelope</v>
      </c>
      <c r="G1374" t="str">
        <f>VLOOKUP($A1374,'UES Measure List Oct 2026'!$A$3:$AR$2210,G$1,FALSE)</f>
        <v>Insulation</v>
      </c>
      <c r="H1374">
        <f>VLOOKUP($A1374,'UES Measure List Oct 2026'!$A$3:$AR$2210,H$1,FALSE)</f>
        <v>7.1612965252525251</v>
      </c>
      <c r="I1374">
        <f>VLOOKUP($A1374,'UES Measure List Oct 2026'!$A$3:$AR$2210,I$1,FALSE)</f>
        <v>7.9379098060046687</v>
      </c>
      <c r="J1374">
        <f>VLOOKUP($A1374,'UES Measure List Oct 2026'!$A$3:$AR$2210,J$1,FALSE)</f>
        <v>2.8</v>
      </c>
      <c r="K1374">
        <f>VLOOKUP($A1374,'UES Measure List Oct 2026'!$A$3:$AR$2210,K$1,FALSE)</f>
        <v>30</v>
      </c>
      <c r="L1374" t="s">
        <v>25</v>
      </c>
      <c r="M1374">
        <f>INDEX('Results 2016$'!$B$3:$AT$352,MATCH(L1374,'Results 2016$'!$A$3:$A$352,0),MATCH(K1374,'Results 2016$'!$B$2:$AT$2,0))</f>
        <v>0.93701255059446531</v>
      </c>
    </row>
    <row r="1375" spans="1:13" x14ac:dyDescent="0.25">
      <c r="A1375" s="13" t="s">
        <v>3431</v>
      </c>
      <c r="B1375" t="str">
        <f>VLOOKUP($A1375,'UES Measure List Oct 2026'!$A$3:$AR$2210,B$1,FALSE)</f>
        <v>Heating Zone 2</v>
      </c>
      <c r="C1375" t="str">
        <f>VLOOKUP($A1375,'UES Measure List Oct 2026'!$A$3:$AR$2210,C$1,FALSE)</f>
        <v>All Cooling Zones</v>
      </c>
      <c r="D1375" t="str">
        <f>VLOOKUP($A1375,'UES Measure List Oct 2026'!$A$3:$AR$2210,D$1,FALSE)</f>
        <v>Commercial</v>
      </c>
      <c r="E1375" t="str">
        <f>VLOOKUP($A1375,'UES Measure List Oct 2026'!$A$3:$AR$2210,E$1,FALSE)</f>
        <v>HVAC</v>
      </c>
      <c r="F1375" t="str">
        <f>VLOOKUP($A1375,'UES Measure List Oct 2026'!$A$3:$AR$2210,F$1,FALSE)</f>
        <v>Envelope</v>
      </c>
      <c r="G1375" t="str">
        <f>VLOOKUP($A1375,'UES Measure List Oct 2026'!$A$3:$AR$2210,G$1,FALSE)</f>
        <v>Insulation</v>
      </c>
      <c r="H1375">
        <f>VLOOKUP($A1375,'UES Measure List Oct 2026'!$A$3:$AR$2210,H$1,FALSE)</f>
        <v>8.9928388348045392</v>
      </c>
      <c r="I1375">
        <f>VLOOKUP($A1375,'UES Measure List Oct 2026'!$A$3:$AR$2210,I$1,FALSE)</f>
        <v>9.9680753783753371</v>
      </c>
      <c r="J1375">
        <f>VLOOKUP($A1375,'UES Measure List Oct 2026'!$A$3:$AR$2210,J$1,FALSE)</f>
        <v>2.8</v>
      </c>
      <c r="K1375">
        <f>VLOOKUP($A1375,'UES Measure List Oct 2026'!$A$3:$AR$2210,K$1,FALSE)</f>
        <v>30</v>
      </c>
      <c r="L1375" t="s">
        <v>25</v>
      </c>
      <c r="M1375">
        <f>INDEX('Results 2016$'!$B$3:$AT$352,MATCH(L1375,'Results 2016$'!$A$3:$A$352,0),MATCH(K1375,'Results 2016$'!$B$2:$AT$2,0))</f>
        <v>0.93701255059446531</v>
      </c>
    </row>
    <row r="1376" spans="1:13" x14ac:dyDescent="0.25">
      <c r="A1376" s="13" t="s">
        <v>3432</v>
      </c>
      <c r="B1376" t="str">
        <f>VLOOKUP($A1376,'UES Measure List Oct 2026'!$A$3:$AR$2210,B$1,FALSE)</f>
        <v>Heating Zone 3</v>
      </c>
      <c r="C1376" t="str">
        <f>VLOOKUP($A1376,'UES Measure List Oct 2026'!$A$3:$AR$2210,C$1,FALSE)</f>
        <v>All Cooling Zones</v>
      </c>
      <c r="D1376" t="str">
        <f>VLOOKUP($A1376,'UES Measure List Oct 2026'!$A$3:$AR$2210,D$1,FALSE)</f>
        <v>Commercial</v>
      </c>
      <c r="E1376" t="str">
        <f>VLOOKUP($A1376,'UES Measure List Oct 2026'!$A$3:$AR$2210,E$1,FALSE)</f>
        <v>HVAC</v>
      </c>
      <c r="F1376" t="str">
        <f>VLOOKUP($A1376,'UES Measure List Oct 2026'!$A$3:$AR$2210,F$1,FALSE)</f>
        <v>Envelope</v>
      </c>
      <c r="G1376" t="str">
        <f>VLOOKUP($A1376,'UES Measure List Oct 2026'!$A$3:$AR$2210,G$1,FALSE)</f>
        <v>Insulation</v>
      </c>
      <c r="H1376">
        <f>VLOOKUP($A1376,'UES Measure List Oct 2026'!$A$3:$AR$2210,H$1,FALSE)</f>
        <v>8.3621692724520678</v>
      </c>
      <c r="I1376">
        <f>VLOOKUP($A1376,'UES Measure List Oct 2026'!$A$3:$AR$2210,I$1,FALSE)</f>
        <v>9.26901228474512</v>
      </c>
      <c r="J1376">
        <f>VLOOKUP($A1376,'UES Measure List Oct 2026'!$A$3:$AR$2210,J$1,FALSE)</f>
        <v>2.8</v>
      </c>
      <c r="K1376">
        <f>VLOOKUP($A1376,'UES Measure List Oct 2026'!$A$3:$AR$2210,K$1,FALSE)</f>
        <v>30</v>
      </c>
      <c r="L1376" t="s">
        <v>25</v>
      </c>
      <c r="M1376">
        <f>INDEX('Results 2016$'!$B$3:$AT$352,MATCH(L1376,'Results 2016$'!$A$3:$A$352,0),MATCH(K1376,'Results 2016$'!$B$2:$AT$2,0))</f>
        <v>0.93701255059446531</v>
      </c>
    </row>
    <row r="1377" spans="1:13" x14ac:dyDescent="0.25">
      <c r="A1377" s="13" t="s">
        <v>3433</v>
      </c>
      <c r="B1377" t="str">
        <f>VLOOKUP($A1377,'UES Measure List Oct 2026'!$A$3:$AR$2210,B$1,FALSE)</f>
        <v>Heating Zone 1</v>
      </c>
      <c r="C1377" t="str">
        <f>VLOOKUP($A1377,'UES Measure List Oct 2026'!$A$3:$AR$2210,C$1,FALSE)</f>
        <v>All Cooling Zones</v>
      </c>
      <c r="D1377" t="str">
        <f>VLOOKUP($A1377,'UES Measure List Oct 2026'!$A$3:$AR$2210,D$1,FALSE)</f>
        <v>Commercial</v>
      </c>
      <c r="E1377" t="str">
        <f>VLOOKUP($A1377,'UES Measure List Oct 2026'!$A$3:$AR$2210,E$1,FALSE)</f>
        <v>HVAC</v>
      </c>
      <c r="F1377" t="str">
        <f>VLOOKUP($A1377,'UES Measure List Oct 2026'!$A$3:$AR$2210,F$1,FALSE)</f>
        <v>Envelope</v>
      </c>
      <c r="G1377" t="str">
        <f>VLOOKUP($A1377,'UES Measure List Oct 2026'!$A$3:$AR$2210,G$1,FALSE)</f>
        <v>Insulation</v>
      </c>
      <c r="H1377">
        <f>VLOOKUP($A1377,'UES Measure List Oct 2026'!$A$3:$AR$2210,H$1,FALSE)</f>
        <v>7.320003242074927</v>
      </c>
      <c r="I1377">
        <f>VLOOKUP($A1377,'UES Measure List Oct 2026'!$A$3:$AR$2210,I$1,FALSE)</f>
        <v>8.1138276163202985</v>
      </c>
      <c r="J1377">
        <f>VLOOKUP($A1377,'UES Measure List Oct 2026'!$A$3:$AR$2210,J$1,FALSE)</f>
        <v>1.95</v>
      </c>
      <c r="K1377">
        <f>VLOOKUP($A1377,'UES Measure List Oct 2026'!$A$3:$AR$2210,K$1,FALSE)</f>
        <v>30</v>
      </c>
      <c r="L1377" t="s">
        <v>25</v>
      </c>
      <c r="M1377">
        <f>INDEX('Results 2016$'!$B$3:$AT$352,MATCH(L1377,'Results 2016$'!$A$3:$A$352,0),MATCH(K1377,'Results 2016$'!$B$2:$AT$2,0))</f>
        <v>0.93701255059446531</v>
      </c>
    </row>
    <row r="1378" spans="1:13" x14ac:dyDescent="0.25">
      <c r="A1378" s="13" t="s">
        <v>3435</v>
      </c>
      <c r="B1378" t="str">
        <f>VLOOKUP($A1378,'UES Measure List Oct 2026'!$A$3:$AR$2210,B$1,FALSE)</f>
        <v>Heating Zone 2</v>
      </c>
      <c r="C1378" t="str">
        <f>VLOOKUP($A1378,'UES Measure List Oct 2026'!$A$3:$AR$2210,C$1,FALSE)</f>
        <v>All Cooling Zones</v>
      </c>
      <c r="D1378" t="str">
        <f>VLOOKUP($A1378,'UES Measure List Oct 2026'!$A$3:$AR$2210,D$1,FALSE)</f>
        <v>Commercial</v>
      </c>
      <c r="E1378" t="str">
        <f>VLOOKUP($A1378,'UES Measure List Oct 2026'!$A$3:$AR$2210,E$1,FALSE)</f>
        <v>HVAC</v>
      </c>
      <c r="F1378" t="str">
        <f>VLOOKUP($A1378,'UES Measure List Oct 2026'!$A$3:$AR$2210,F$1,FALSE)</f>
        <v>Envelope</v>
      </c>
      <c r="G1378" t="str">
        <f>VLOOKUP($A1378,'UES Measure List Oct 2026'!$A$3:$AR$2210,G$1,FALSE)</f>
        <v>Insulation</v>
      </c>
      <c r="H1378">
        <f>VLOOKUP($A1378,'UES Measure List Oct 2026'!$A$3:$AR$2210,H$1,FALSE)</f>
        <v>9.5958467847533644</v>
      </c>
      <c r="I1378">
        <f>VLOOKUP($A1378,'UES Measure List Oct 2026'!$A$3:$AR$2210,I$1,FALSE)</f>
        <v>10.636477071018383</v>
      </c>
      <c r="J1378">
        <f>VLOOKUP($A1378,'UES Measure List Oct 2026'!$A$3:$AR$2210,J$1,FALSE)</f>
        <v>1.95</v>
      </c>
      <c r="K1378">
        <f>VLOOKUP($A1378,'UES Measure List Oct 2026'!$A$3:$AR$2210,K$1,FALSE)</f>
        <v>30</v>
      </c>
      <c r="L1378" t="s">
        <v>25</v>
      </c>
      <c r="M1378">
        <f>INDEX('Results 2016$'!$B$3:$AT$352,MATCH(L1378,'Results 2016$'!$A$3:$A$352,0),MATCH(K1378,'Results 2016$'!$B$2:$AT$2,0))</f>
        <v>0.93701255059446531</v>
      </c>
    </row>
    <row r="1379" spans="1:13" x14ac:dyDescent="0.25">
      <c r="A1379" s="13" t="s">
        <v>3436</v>
      </c>
      <c r="B1379" t="str">
        <f>VLOOKUP($A1379,'UES Measure List Oct 2026'!$A$3:$AR$2210,B$1,FALSE)</f>
        <v>Heating Zone 3</v>
      </c>
      <c r="C1379" t="str">
        <f>VLOOKUP($A1379,'UES Measure List Oct 2026'!$A$3:$AR$2210,C$1,FALSE)</f>
        <v>All Cooling Zones</v>
      </c>
      <c r="D1379" t="str">
        <f>VLOOKUP($A1379,'UES Measure List Oct 2026'!$A$3:$AR$2210,D$1,FALSE)</f>
        <v>Commercial</v>
      </c>
      <c r="E1379" t="str">
        <f>VLOOKUP($A1379,'UES Measure List Oct 2026'!$A$3:$AR$2210,E$1,FALSE)</f>
        <v>HVAC</v>
      </c>
      <c r="F1379" t="str">
        <f>VLOOKUP($A1379,'UES Measure List Oct 2026'!$A$3:$AR$2210,F$1,FALSE)</f>
        <v>Envelope</v>
      </c>
      <c r="G1379" t="str">
        <f>VLOOKUP($A1379,'UES Measure List Oct 2026'!$A$3:$AR$2210,G$1,FALSE)</f>
        <v>Insulation</v>
      </c>
      <c r="H1379">
        <f>VLOOKUP($A1379,'UES Measure List Oct 2026'!$A$3:$AR$2210,H$1,FALSE)</f>
        <v>9.2145515642201836</v>
      </c>
      <c r="I1379">
        <f>VLOOKUP($A1379,'UES Measure List Oct 2026'!$A$3:$AR$2210,I$1,FALSE)</f>
        <v>10.213831945323589</v>
      </c>
      <c r="J1379">
        <f>VLOOKUP($A1379,'UES Measure List Oct 2026'!$A$3:$AR$2210,J$1,FALSE)</f>
        <v>1.95</v>
      </c>
      <c r="K1379">
        <f>VLOOKUP($A1379,'UES Measure List Oct 2026'!$A$3:$AR$2210,K$1,FALSE)</f>
        <v>30</v>
      </c>
      <c r="L1379" t="s">
        <v>25</v>
      </c>
      <c r="M1379">
        <f>INDEX('Results 2016$'!$B$3:$AT$352,MATCH(L1379,'Results 2016$'!$A$3:$A$352,0),MATCH(K1379,'Results 2016$'!$B$2:$AT$2,0))</f>
        <v>0.93701255059446531</v>
      </c>
    </row>
    <row r="1380" spans="1:13" x14ac:dyDescent="0.25">
      <c r="A1380" s="13" t="s">
        <v>3437</v>
      </c>
      <c r="B1380" t="str">
        <f>VLOOKUP($A1380,'UES Measure List Oct 2026'!$A$3:$AR$2210,B$1,FALSE)</f>
        <v>Heating Zone 1</v>
      </c>
      <c r="C1380" t="str">
        <f>VLOOKUP($A1380,'UES Measure List Oct 2026'!$A$3:$AR$2210,C$1,FALSE)</f>
        <v>All Cooling Zones</v>
      </c>
      <c r="D1380" t="str">
        <f>VLOOKUP($A1380,'UES Measure List Oct 2026'!$A$3:$AR$2210,D$1,FALSE)</f>
        <v>Commercial</v>
      </c>
      <c r="E1380" t="str">
        <f>VLOOKUP($A1380,'UES Measure List Oct 2026'!$A$3:$AR$2210,E$1,FALSE)</f>
        <v>HVAC</v>
      </c>
      <c r="F1380" t="str">
        <f>VLOOKUP($A1380,'UES Measure List Oct 2026'!$A$3:$AR$2210,F$1,FALSE)</f>
        <v>Envelope</v>
      </c>
      <c r="G1380" t="str">
        <f>VLOOKUP($A1380,'UES Measure List Oct 2026'!$A$3:$AR$2210,G$1,FALSE)</f>
        <v>Insulation</v>
      </c>
      <c r="H1380">
        <f>VLOOKUP($A1380,'UES Measure List Oct 2026'!$A$3:$AR$2210,H$1,FALSE)</f>
        <v>7.282712826196474</v>
      </c>
      <c r="I1380">
        <f>VLOOKUP($A1380,'UES Measure List Oct 2026'!$A$3:$AR$2210,I$1,FALSE)</f>
        <v>8.0865094487754003</v>
      </c>
      <c r="J1380">
        <f>VLOOKUP($A1380,'UES Measure List Oct 2026'!$A$3:$AR$2210,J$1,FALSE)</f>
        <v>2.8</v>
      </c>
      <c r="K1380">
        <f>VLOOKUP($A1380,'UES Measure List Oct 2026'!$A$3:$AR$2210,K$1,FALSE)</f>
        <v>30</v>
      </c>
      <c r="L1380" t="s">
        <v>25</v>
      </c>
      <c r="M1380">
        <f>INDEX('Results 2016$'!$B$3:$AT$352,MATCH(L1380,'Results 2016$'!$A$3:$A$352,0),MATCH(K1380,'Results 2016$'!$B$2:$AT$2,0))</f>
        <v>0.93701255059446531</v>
      </c>
    </row>
    <row r="1381" spans="1:13" x14ac:dyDescent="0.25">
      <c r="A1381" s="13" t="s">
        <v>3439</v>
      </c>
      <c r="B1381" t="str">
        <f>VLOOKUP($A1381,'UES Measure List Oct 2026'!$A$3:$AR$2210,B$1,FALSE)</f>
        <v>Heating Zone 2</v>
      </c>
      <c r="C1381" t="str">
        <f>VLOOKUP($A1381,'UES Measure List Oct 2026'!$A$3:$AR$2210,C$1,FALSE)</f>
        <v>All Cooling Zones</v>
      </c>
      <c r="D1381" t="str">
        <f>VLOOKUP($A1381,'UES Measure List Oct 2026'!$A$3:$AR$2210,D$1,FALSE)</f>
        <v>Commercial</v>
      </c>
      <c r="E1381" t="str">
        <f>VLOOKUP($A1381,'UES Measure List Oct 2026'!$A$3:$AR$2210,E$1,FALSE)</f>
        <v>HVAC</v>
      </c>
      <c r="F1381" t="str">
        <f>VLOOKUP($A1381,'UES Measure List Oct 2026'!$A$3:$AR$2210,F$1,FALSE)</f>
        <v>Envelope</v>
      </c>
      <c r="G1381" t="str">
        <f>VLOOKUP($A1381,'UES Measure List Oct 2026'!$A$3:$AR$2210,G$1,FALSE)</f>
        <v>Insulation</v>
      </c>
      <c r="H1381">
        <f>VLOOKUP($A1381,'UES Measure List Oct 2026'!$A$3:$AR$2210,H$1,FALSE)</f>
        <v>9.2121748148148139</v>
      </c>
      <c r="I1381">
        <f>VLOOKUP($A1381,'UES Measure List Oct 2026'!$A$3:$AR$2210,I$1,FALSE)</f>
        <v>10.228927112958367</v>
      </c>
      <c r="J1381">
        <f>VLOOKUP($A1381,'UES Measure List Oct 2026'!$A$3:$AR$2210,J$1,FALSE)</f>
        <v>2.8</v>
      </c>
      <c r="K1381">
        <f>VLOOKUP($A1381,'UES Measure List Oct 2026'!$A$3:$AR$2210,K$1,FALSE)</f>
        <v>30</v>
      </c>
      <c r="L1381" t="s">
        <v>25</v>
      </c>
      <c r="M1381">
        <f>INDEX('Results 2016$'!$B$3:$AT$352,MATCH(L1381,'Results 2016$'!$A$3:$A$352,0),MATCH(K1381,'Results 2016$'!$B$2:$AT$2,0))</f>
        <v>0.93701255059446531</v>
      </c>
    </row>
    <row r="1382" spans="1:13" x14ac:dyDescent="0.25">
      <c r="A1382" s="13" t="s">
        <v>3440</v>
      </c>
      <c r="B1382" t="str">
        <f>VLOOKUP($A1382,'UES Measure List Oct 2026'!$A$3:$AR$2210,B$1,FALSE)</f>
        <v>Heating Zone 3</v>
      </c>
      <c r="C1382" t="str">
        <f>VLOOKUP($A1382,'UES Measure List Oct 2026'!$A$3:$AR$2210,C$1,FALSE)</f>
        <v>All Cooling Zones</v>
      </c>
      <c r="D1382" t="str">
        <f>VLOOKUP($A1382,'UES Measure List Oct 2026'!$A$3:$AR$2210,D$1,FALSE)</f>
        <v>Commercial</v>
      </c>
      <c r="E1382" t="str">
        <f>VLOOKUP($A1382,'UES Measure List Oct 2026'!$A$3:$AR$2210,E$1,FALSE)</f>
        <v>HVAC</v>
      </c>
      <c r="F1382" t="str">
        <f>VLOOKUP($A1382,'UES Measure List Oct 2026'!$A$3:$AR$2210,F$1,FALSE)</f>
        <v>Envelope</v>
      </c>
      <c r="G1382" t="str">
        <f>VLOOKUP($A1382,'UES Measure List Oct 2026'!$A$3:$AR$2210,G$1,FALSE)</f>
        <v>Insulation</v>
      </c>
      <c r="H1382">
        <f>VLOOKUP($A1382,'UES Measure List Oct 2026'!$A$3:$AR$2210,H$1,FALSE)</f>
        <v>10.329525678674351</v>
      </c>
      <c r="I1382">
        <f>VLOOKUP($A1382,'UES Measure List Oct 2026'!$A$3:$AR$2210,I$1,FALSE)</f>
        <v>11.46960054521238</v>
      </c>
      <c r="J1382">
        <f>VLOOKUP($A1382,'UES Measure List Oct 2026'!$A$3:$AR$2210,J$1,FALSE)</f>
        <v>2.8</v>
      </c>
      <c r="K1382">
        <f>VLOOKUP($A1382,'UES Measure List Oct 2026'!$A$3:$AR$2210,K$1,FALSE)</f>
        <v>30</v>
      </c>
      <c r="L1382" t="s">
        <v>25</v>
      </c>
      <c r="M1382">
        <f>INDEX('Results 2016$'!$B$3:$AT$352,MATCH(L1382,'Results 2016$'!$A$3:$A$352,0),MATCH(K1382,'Results 2016$'!$B$2:$AT$2,0))</f>
        <v>0.93701255059446531</v>
      </c>
    </row>
    <row r="1383" spans="1:13" x14ac:dyDescent="0.25">
      <c r="A1383" s="13" t="s">
        <v>3441</v>
      </c>
      <c r="B1383" t="str">
        <f>VLOOKUP($A1383,'UES Measure List Oct 2026'!$A$3:$AR$2210,B$1,FALSE)</f>
        <v>Heating Zone 1</v>
      </c>
      <c r="C1383" t="str">
        <f>VLOOKUP($A1383,'UES Measure List Oct 2026'!$A$3:$AR$2210,C$1,FALSE)</f>
        <v>All Cooling Zones</v>
      </c>
      <c r="D1383" t="str">
        <f>VLOOKUP($A1383,'UES Measure List Oct 2026'!$A$3:$AR$2210,D$1,FALSE)</f>
        <v>Commercial</v>
      </c>
      <c r="E1383" t="str">
        <f>VLOOKUP($A1383,'UES Measure List Oct 2026'!$A$3:$AR$2210,E$1,FALSE)</f>
        <v>HVAC</v>
      </c>
      <c r="F1383" t="str">
        <f>VLOOKUP($A1383,'UES Measure List Oct 2026'!$A$3:$AR$2210,F$1,FALSE)</f>
        <v>Envelope</v>
      </c>
      <c r="G1383" t="str">
        <f>VLOOKUP($A1383,'UES Measure List Oct 2026'!$A$3:$AR$2210,G$1,FALSE)</f>
        <v>Insulation</v>
      </c>
      <c r="H1383">
        <f>VLOOKUP($A1383,'UES Measure List Oct 2026'!$A$3:$AR$2210,H$1,FALSE)</f>
        <v>6.8186576262626257</v>
      </c>
      <c r="I1383">
        <f>VLOOKUP($A1383,'UES Measure List Oct 2026'!$A$3:$AR$2210,I$1,FALSE)</f>
        <v>7.5712362465258103</v>
      </c>
      <c r="J1383">
        <f>VLOOKUP($A1383,'UES Measure List Oct 2026'!$A$3:$AR$2210,J$1,FALSE)</f>
        <v>1.95</v>
      </c>
      <c r="K1383">
        <f>VLOOKUP($A1383,'UES Measure List Oct 2026'!$A$3:$AR$2210,K$1,FALSE)</f>
        <v>30</v>
      </c>
      <c r="L1383" t="s">
        <v>25</v>
      </c>
      <c r="M1383">
        <f>INDEX('Results 2016$'!$B$3:$AT$352,MATCH(L1383,'Results 2016$'!$A$3:$A$352,0),MATCH(K1383,'Results 2016$'!$B$2:$AT$2,0))</f>
        <v>0.93701255059446531</v>
      </c>
    </row>
    <row r="1384" spans="1:13" x14ac:dyDescent="0.25">
      <c r="A1384" s="13" t="s">
        <v>3443</v>
      </c>
      <c r="B1384" t="str">
        <f>VLOOKUP($A1384,'UES Measure List Oct 2026'!$A$3:$AR$2210,B$1,FALSE)</f>
        <v>Heating Zone 2</v>
      </c>
      <c r="C1384" t="str">
        <f>VLOOKUP($A1384,'UES Measure List Oct 2026'!$A$3:$AR$2210,C$1,FALSE)</f>
        <v>All Cooling Zones</v>
      </c>
      <c r="D1384" t="str">
        <f>VLOOKUP($A1384,'UES Measure List Oct 2026'!$A$3:$AR$2210,D$1,FALSE)</f>
        <v>Commercial</v>
      </c>
      <c r="E1384" t="str">
        <f>VLOOKUP($A1384,'UES Measure List Oct 2026'!$A$3:$AR$2210,E$1,FALSE)</f>
        <v>HVAC</v>
      </c>
      <c r="F1384" t="str">
        <f>VLOOKUP($A1384,'UES Measure List Oct 2026'!$A$3:$AR$2210,F$1,FALSE)</f>
        <v>Envelope</v>
      </c>
      <c r="G1384" t="str">
        <f>VLOOKUP($A1384,'UES Measure List Oct 2026'!$A$3:$AR$2210,G$1,FALSE)</f>
        <v>Insulation</v>
      </c>
      <c r="H1384">
        <f>VLOOKUP($A1384,'UES Measure List Oct 2026'!$A$3:$AR$2210,H$1,FALSE)</f>
        <v>10.966684390572391</v>
      </c>
      <c r="I1384">
        <f>VLOOKUP($A1384,'UES Measure List Oct 2026'!$A$3:$AR$2210,I$1,FALSE)</f>
        <v>12.177082779799404</v>
      </c>
      <c r="J1384">
        <f>VLOOKUP($A1384,'UES Measure List Oct 2026'!$A$3:$AR$2210,J$1,FALSE)</f>
        <v>1.95</v>
      </c>
      <c r="K1384">
        <f>VLOOKUP($A1384,'UES Measure List Oct 2026'!$A$3:$AR$2210,K$1,FALSE)</f>
        <v>30</v>
      </c>
      <c r="L1384" t="s">
        <v>25</v>
      </c>
      <c r="M1384">
        <f>INDEX('Results 2016$'!$B$3:$AT$352,MATCH(L1384,'Results 2016$'!$A$3:$A$352,0),MATCH(K1384,'Results 2016$'!$B$2:$AT$2,0))</f>
        <v>0.93701255059446531</v>
      </c>
    </row>
    <row r="1385" spans="1:13" x14ac:dyDescent="0.25">
      <c r="A1385" s="13" t="s">
        <v>3444</v>
      </c>
      <c r="B1385" t="str">
        <f>VLOOKUP($A1385,'UES Measure List Oct 2026'!$A$3:$AR$2210,B$1,FALSE)</f>
        <v>Heating Zone 3</v>
      </c>
      <c r="C1385" t="str">
        <f>VLOOKUP($A1385,'UES Measure List Oct 2026'!$A$3:$AR$2210,C$1,FALSE)</f>
        <v>All Cooling Zones</v>
      </c>
      <c r="D1385" t="str">
        <f>VLOOKUP($A1385,'UES Measure List Oct 2026'!$A$3:$AR$2210,D$1,FALSE)</f>
        <v>Commercial</v>
      </c>
      <c r="E1385" t="str">
        <f>VLOOKUP($A1385,'UES Measure List Oct 2026'!$A$3:$AR$2210,E$1,FALSE)</f>
        <v>HVAC</v>
      </c>
      <c r="F1385" t="str">
        <f>VLOOKUP($A1385,'UES Measure List Oct 2026'!$A$3:$AR$2210,F$1,FALSE)</f>
        <v>Envelope</v>
      </c>
      <c r="G1385" t="str">
        <f>VLOOKUP($A1385,'UES Measure List Oct 2026'!$A$3:$AR$2210,G$1,FALSE)</f>
        <v>Insulation</v>
      </c>
      <c r="H1385">
        <f>VLOOKUP($A1385,'UES Measure List Oct 2026'!$A$3:$AR$2210,H$1,FALSE)</f>
        <v>10.796248872635562</v>
      </c>
      <c r="I1385">
        <f>VLOOKUP($A1385,'UES Measure List Oct 2026'!$A$3:$AR$2210,I$1,FALSE)</f>
        <v>11.987836209311894</v>
      </c>
      <c r="J1385">
        <f>VLOOKUP($A1385,'UES Measure List Oct 2026'!$A$3:$AR$2210,J$1,FALSE)</f>
        <v>1.95</v>
      </c>
      <c r="K1385">
        <f>VLOOKUP($A1385,'UES Measure List Oct 2026'!$A$3:$AR$2210,K$1,FALSE)</f>
        <v>30</v>
      </c>
      <c r="L1385" t="s">
        <v>25</v>
      </c>
      <c r="M1385">
        <f>INDEX('Results 2016$'!$B$3:$AT$352,MATCH(L1385,'Results 2016$'!$A$3:$A$352,0),MATCH(K1385,'Results 2016$'!$B$2:$AT$2,0))</f>
        <v>0.93701255059446531</v>
      </c>
    </row>
    <row r="1386" spans="1:13" x14ac:dyDescent="0.25">
      <c r="A1386" s="13" t="s">
        <v>3445</v>
      </c>
      <c r="B1386" t="str">
        <f>VLOOKUP($A1386,'UES Measure List Oct 2026'!$A$3:$AR$2210,B$1,FALSE)</f>
        <v>Heating Zone 1</v>
      </c>
      <c r="C1386" t="str">
        <f>VLOOKUP($A1386,'UES Measure List Oct 2026'!$A$3:$AR$2210,C$1,FALSE)</f>
        <v>All Cooling Zones</v>
      </c>
      <c r="D1386" t="str">
        <f>VLOOKUP($A1386,'UES Measure List Oct 2026'!$A$3:$AR$2210,D$1,FALSE)</f>
        <v>Commercial</v>
      </c>
      <c r="E1386" t="str">
        <f>VLOOKUP($A1386,'UES Measure List Oct 2026'!$A$3:$AR$2210,E$1,FALSE)</f>
        <v>HVAC</v>
      </c>
      <c r="F1386" t="str">
        <f>VLOOKUP($A1386,'UES Measure List Oct 2026'!$A$3:$AR$2210,F$1,FALSE)</f>
        <v>Envelope</v>
      </c>
      <c r="G1386" t="str">
        <f>VLOOKUP($A1386,'UES Measure List Oct 2026'!$A$3:$AR$2210,G$1,FALSE)</f>
        <v>Insulation</v>
      </c>
      <c r="H1386">
        <f>VLOOKUP($A1386,'UES Measure List Oct 2026'!$A$3:$AR$2210,H$1,FALSE)</f>
        <v>9.4732111515151516</v>
      </c>
      <c r="I1386">
        <f>VLOOKUP($A1386,'UES Measure List Oct 2026'!$A$3:$AR$2210,I$1,FALSE)</f>
        <v>10.518774159461152</v>
      </c>
      <c r="J1386">
        <f>VLOOKUP($A1386,'UES Measure List Oct 2026'!$A$3:$AR$2210,J$1,FALSE)</f>
        <v>2.8</v>
      </c>
      <c r="K1386">
        <f>VLOOKUP($A1386,'UES Measure List Oct 2026'!$A$3:$AR$2210,K$1,FALSE)</f>
        <v>30</v>
      </c>
      <c r="L1386" t="s">
        <v>25</v>
      </c>
      <c r="M1386">
        <f>INDEX('Results 2016$'!$B$3:$AT$352,MATCH(L1386,'Results 2016$'!$A$3:$A$352,0),MATCH(K1386,'Results 2016$'!$B$2:$AT$2,0))</f>
        <v>0.93701255059446531</v>
      </c>
    </row>
    <row r="1387" spans="1:13" x14ac:dyDescent="0.25">
      <c r="A1387" s="13" t="s">
        <v>3447</v>
      </c>
      <c r="B1387" t="str">
        <f>VLOOKUP($A1387,'UES Measure List Oct 2026'!$A$3:$AR$2210,B$1,FALSE)</f>
        <v>Heating Zone 2</v>
      </c>
      <c r="C1387" t="str">
        <f>VLOOKUP($A1387,'UES Measure List Oct 2026'!$A$3:$AR$2210,C$1,FALSE)</f>
        <v>All Cooling Zones</v>
      </c>
      <c r="D1387" t="str">
        <f>VLOOKUP($A1387,'UES Measure List Oct 2026'!$A$3:$AR$2210,D$1,FALSE)</f>
        <v>Commercial</v>
      </c>
      <c r="E1387" t="str">
        <f>VLOOKUP($A1387,'UES Measure List Oct 2026'!$A$3:$AR$2210,E$1,FALSE)</f>
        <v>HVAC</v>
      </c>
      <c r="F1387" t="str">
        <f>VLOOKUP($A1387,'UES Measure List Oct 2026'!$A$3:$AR$2210,F$1,FALSE)</f>
        <v>Envelope</v>
      </c>
      <c r="G1387" t="str">
        <f>VLOOKUP($A1387,'UES Measure List Oct 2026'!$A$3:$AR$2210,G$1,FALSE)</f>
        <v>Insulation</v>
      </c>
      <c r="H1387">
        <f>VLOOKUP($A1387,'UES Measure List Oct 2026'!$A$3:$AR$2210,H$1,FALSE)</f>
        <v>13.102623461538462</v>
      </c>
      <c r="I1387">
        <f>VLOOKUP($A1387,'UES Measure List Oct 2026'!$A$3:$AR$2210,I$1,FALSE)</f>
        <v>14.54876650420028</v>
      </c>
      <c r="J1387">
        <f>VLOOKUP($A1387,'UES Measure List Oct 2026'!$A$3:$AR$2210,J$1,FALSE)</f>
        <v>2.8</v>
      </c>
      <c r="K1387">
        <f>VLOOKUP($A1387,'UES Measure List Oct 2026'!$A$3:$AR$2210,K$1,FALSE)</f>
        <v>30</v>
      </c>
      <c r="L1387" t="s">
        <v>25</v>
      </c>
      <c r="M1387">
        <f>INDEX('Results 2016$'!$B$3:$AT$352,MATCH(L1387,'Results 2016$'!$A$3:$A$352,0),MATCH(K1387,'Results 2016$'!$B$2:$AT$2,0))</f>
        <v>0.93701255059446531</v>
      </c>
    </row>
    <row r="1388" spans="1:13" x14ac:dyDescent="0.25">
      <c r="A1388" s="13" t="s">
        <v>3448</v>
      </c>
      <c r="B1388" t="str">
        <f>VLOOKUP($A1388,'UES Measure List Oct 2026'!$A$3:$AR$2210,B$1,FALSE)</f>
        <v>Heating Zone 3</v>
      </c>
      <c r="C1388" t="str">
        <f>VLOOKUP($A1388,'UES Measure List Oct 2026'!$A$3:$AR$2210,C$1,FALSE)</f>
        <v>All Cooling Zones</v>
      </c>
      <c r="D1388" t="str">
        <f>VLOOKUP($A1388,'UES Measure List Oct 2026'!$A$3:$AR$2210,D$1,FALSE)</f>
        <v>Commercial</v>
      </c>
      <c r="E1388" t="str">
        <f>VLOOKUP($A1388,'UES Measure List Oct 2026'!$A$3:$AR$2210,E$1,FALSE)</f>
        <v>HVAC</v>
      </c>
      <c r="F1388" t="str">
        <f>VLOOKUP($A1388,'UES Measure List Oct 2026'!$A$3:$AR$2210,F$1,FALSE)</f>
        <v>Envelope</v>
      </c>
      <c r="G1388" t="str">
        <f>VLOOKUP($A1388,'UES Measure List Oct 2026'!$A$3:$AR$2210,G$1,FALSE)</f>
        <v>Insulation</v>
      </c>
      <c r="H1388">
        <f>VLOOKUP($A1388,'UES Measure List Oct 2026'!$A$3:$AR$2210,H$1,FALSE)</f>
        <v>13.583555474268415</v>
      </c>
      <c r="I1388">
        <f>VLOOKUP($A1388,'UES Measure List Oct 2026'!$A$3:$AR$2210,I$1,FALSE)</f>
        <v>15.082779221435278</v>
      </c>
      <c r="J1388">
        <f>VLOOKUP($A1388,'UES Measure List Oct 2026'!$A$3:$AR$2210,J$1,FALSE)</f>
        <v>2.8</v>
      </c>
      <c r="K1388">
        <f>VLOOKUP($A1388,'UES Measure List Oct 2026'!$A$3:$AR$2210,K$1,FALSE)</f>
        <v>30</v>
      </c>
      <c r="L1388" t="s">
        <v>25</v>
      </c>
      <c r="M1388">
        <f>INDEX('Results 2016$'!$B$3:$AT$352,MATCH(L1388,'Results 2016$'!$A$3:$A$352,0),MATCH(K1388,'Results 2016$'!$B$2:$AT$2,0))</f>
        <v>0.93701255059446531</v>
      </c>
    </row>
    <row r="1389" spans="1:13" x14ac:dyDescent="0.25">
      <c r="A1389" s="13" t="s">
        <v>3449</v>
      </c>
      <c r="B1389" t="str">
        <f>VLOOKUP($A1389,'UES Measure List Oct 2026'!$A$3:$AR$2210,B$1,FALSE)</f>
        <v>Heating Zone 1</v>
      </c>
      <c r="C1389" t="str">
        <f>VLOOKUP($A1389,'UES Measure List Oct 2026'!$A$3:$AR$2210,C$1,FALSE)</f>
        <v>All Cooling Zones</v>
      </c>
      <c r="D1389" t="str">
        <f>VLOOKUP($A1389,'UES Measure List Oct 2026'!$A$3:$AR$2210,D$1,FALSE)</f>
        <v>Commercial</v>
      </c>
      <c r="E1389" t="str">
        <f>VLOOKUP($A1389,'UES Measure List Oct 2026'!$A$3:$AR$2210,E$1,FALSE)</f>
        <v>HVAC</v>
      </c>
      <c r="F1389" t="str">
        <f>VLOOKUP($A1389,'UES Measure List Oct 2026'!$A$3:$AR$2210,F$1,FALSE)</f>
        <v>Envelope</v>
      </c>
      <c r="G1389" t="str">
        <f>VLOOKUP($A1389,'UES Measure List Oct 2026'!$A$3:$AR$2210,G$1,FALSE)</f>
        <v>Insulation</v>
      </c>
      <c r="H1389">
        <f>VLOOKUP($A1389,'UES Measure List Oct 2026'!$A$3:$AR$2210,H$1,FALSE)</f>
        <v>9.4588789625360228</v>
      </c>
      <c r="I1389">
        <f>VLOOKUP($A1389,'UES Measure List Oct 2026'!$A$3:$AR$2210,I$1,FALSE)</f>
        <v>10.502860119684042</v>
      </c>
      <c r="J1389">
        <f>VLOOKUP($A1389,'UES Measure List Oct 2026'!$A$3:$AR$2210,J$1,FALSE)</f>
        <v>1.95</v>
      </c>
      <c r="K1389">
        <f>VLOOKUP($A1389,'UES Measure List Oct 2026'!$A$3:$AR$2210,K$1,FALSE)</f>
        <v>30</v>
      </c>
      <c r="L1389" t="s">
        <v>25</v>
      </c>
      <c r="M1389">
        <f>INDEX('Results 2016$'!$B$3:$AT$352,MATCH(L1389,'Results 2016$'!$A$3:$A$352,0),MATCH(K1389,'Results 2016$'!$B$2:$AT$2,0))</f>
        <v>0.93701255059446531</v>
      </c>
    </row>
    <row r="1390" spans="1:13" x14ac:dyDescent="0.25">
      <c r="A1390" s="13" t="s">
        <v>3451</v>
      </c>
      <c r="B1390" t="str">
        <f>VLOOKUP($A1390,'UES Measure List Oct 2026'!$A$3:$AR$2210,B$1,FALSE)</f>
        <v>Heating Zone 2</v>
      </c>
      <c r="C1390" t="str">
        <f>VLOOKUP($A1390,'UES Measure List Oct 2026'!$A$3:$AR$2210,C$1,FALSE)</f>
        <v>All Cooling Zones</v>
      </c>
      <c r="D1390" t="str">
        <f>VLOOKUP($A1390,'UES Measure List Oct 2026'!$A$3:$AR$2210,D$1,FALSE)</f>
        <v>Commercial</v>
      </c>
      <c r="E1390" t="str">
        <f>VLOOKUP($A1390,'UES Measure List Oct 2026'!$A$3:$AR$2210,E$1,FALSE)</f>
        <v>HVAC</v>
      </c>
      <c r="F1390" t="str">
        <f>VLOOKUP($A1390,'UES Measure List Oct 2026'!$A$3:$AR$2210,F$1,FALSE)</f>
        <v>Envelope</v>
      </c>
      <c r="G1390" t="str">
        <f>VLOOKUP($A1390,'UES Measure List Oct 2026'!$A$3:$AR$2210,G$1,FALSE)</f>
        <v>Insulation</v>
      </c>
      <c r="H1390">
        <f>VLOOKUP($A1390,'UES Measure List Oct 2026'!$A$3:$AR$2210,H$1,FALSE)</f>
        <v>13.880961381165921</v>
      </c>
      <c r="I1390">
        <f>VLOOKUP($A1390,'UES Measure List Oct 2026'!$A$3:$AR$2210,I$1,FALSE)</f>
        <v>15.413009965615855</v>
      </c>
      <c r="J1390">
        <f>VLOOKUP($A1390,'UES Measure List Oct 2026'!$A$3:$AR$2210,J$1,FALSE)</f>
        <v>1.95</v>
      </c>
      <c r="K1390">
        <f>VLOOKUP($A1390,'UES Measure List Oct 2026'!$A$3:$AR$2210,K$1,FALSE)</f>
        <v>30</v>
      </c>
      <c r="L1390" t="s">
        <v>25</v>
      </c>
      <c r="M1390">
        <f>INDEX('Results 2016$'!$B$3:$AT$352,MATCH(L1390,'Results 2016$'!$A$3:$A$352,0),MATCH(K1390,'Results 2016$'!$B$2:$AT$2,0))</f>
        <v>0.93701255059446531</v>
      </c>
    </row>
    <row r="1391" spans="1:13" x14ac:dyDescent="0.25">
      <c r="A1391" s="13" t="s">
        <v>3452</v>
      </c>
      <c r="B1391" t="str">
        <f>VLOOKUP($A1391,'UES Measure List Oct 2026'!$A$3:$AR$2210,B$1,FALSE)</f>
        <v>Heating Zone 3</v>
      </c>
      <c r="C1391" t="str">
        <f>VLOOKUP($A1391,'UES Measure List Oct 2026'!$A$3:$AR$2210,C$1,FALSE)</f>
        <v>All Cooling Zones</v>
      </c>
      <c r="D1391" t="str">
        <f>VLOOKUP($A1391,'UES Measure List Oct 2026'!$A$3:$AR$2210,D$1,FALSE)</f>
        <v>Commercial</v>
      </c>
      <c r="E1391" t="str">
        <f>VLOOKUP($A1391,'UES Measure List Oct 2026'!$A$3:$AR$2210,E$1,FALSE)</f>
        <v>HVAC</v>
      </c>
      <c r="F1391" t="str">
        <f>VLOOKUP($A1391,'UES Measure List Oct 2026'!$A$3:$AR$2210,F$1,FALSE)</f>
        <v>Envelope</v>
      </c>
      <c r="G1391" t="str">
        <f>VLOOKUP($A1391,'UES Measure List Oct 2026'!$A$3:$AR$2210,G$1,FALSE)</f>
        <v>Insulation</v>
      </c>
      <c r="H1391">
        <f>VLOOKUP($A1391,'UES Measure List Oct 2026'!$A$3:$AR$2210,H$1,FALSE)</f>
        <v>14.748616541284404</v>
      </c>
      <c r="I1391">
        <f>VLOOKUP($A1391,'UES Measure List Oct 2026'!$A$3:$AR$2210,I$1,FALSE)</f>
        <v>16.376428655604382</v>
      </c>
      <c r="J1391">
        <f>VLOOKUP($A1391,'UES Measure List Oct 2026'!$A$3:$AR$2210,J$1,FALSE)</f>
        <v>1.95</v>
      </c>
      <c r="K1391">
        <f>VLOOKUP($A1391,'UES Measure List Oct 2026'!$A$3:$AR$2210,K$1,FALSE)</f>
        <v>30</v>
      </c>
      <c r="L1391" t="s">
        <v>25</v>
      </c>
      <c r="M1391">
        <f>INDEX('Results 2016$'!$B$3:$AT$352,MATCH(L1391,'Results 2016$'!$A$3:$A$352,0),MATCH(K1391,'Results 2016$'!$B$2:$AT$2,0))</f>
        <v>0.93701255059446531</v>
      </c>
    </row>
    <row r="1392" spans="1:13" x14ac:dyDescent="0.25">
      <c r="A1392" s="13" t="s">
        <v>3453</v>
      </c>
      <c r="B1392" t="str">
        <f>VLOOKUP($A1392,'UES Measure List Oct 2026'!$A$3:$AR$2210,B$1,FALSE)</f>
        <v>Heating Zone 1</v>
      </c>
      <c r="C1392" t="str">
        <f>VLOOKUP($A1392,'UES Measure List Oct 2026'!$A$3:$AR$2210,C$1,FALSE)</f>
        <v>All Cooling Zones</v>
      </c>
      <c r="D1392" t="str">
        <f>VLOOKUP($A1392,'UES Measure List Oct 2026'!$A$3:$AR$2210,D$1,FALSE)</f>
        <v>Commercial</v>
      </c>
      <c r="E1392" t="str">
        <f>VLOOKUP($A1392,'UES Measure List Oct 2026'!$A$3:$AR$2210,E$1,FALSE)</f>
        <v>HVAC</v>
      </c>
      <c r="F1392" t="str">
        <f>VLOOKUP($A1392,'UES Measure List Oct 2026'!$A$3:$AR$2210,F$1,FALSE)</f>
        <v>Envelope</v>
      </c>
      <c r="G1392" t="str">
        <f>VLOOKUP($A1392,'UES Measure List Oct 2026'!$A$3:$AR$2210,G$1,FALSE)</f>
        <v>Insulation</v>
      </c>
      <c r="H1392">
        <f>VLOOKUP($A1392,'UES Measure List Oct 2026'!$A$3:$AR$2210,H$1,FALSE)</f>
        <v>3.2837231939546596</v>
      </c>
      <c r="I1392">
        <f>VLOOKUP($A1392,'UES Measure List Oct 2026'!$A$3:$AR$2210,I$1,FALSE)</f>
        <v>3.6730402360892791</v>
      </c>
      <c r="J1392">
        <f>VLOOKUP($A1392,'UES Measure List Oct 2026'!$A$3:$AR$2210,J$1,FALSE)</f>
        <v>2.8</v>
      </c>
      <c r="K1392">
        <f>VLOOKUP($A1392,'UES Measure List Oct 2026'!$A$3:$AR$2210,K$1,FALSE)</f>
        <v>30</v>
      </c>
      <c r="L1392" t="s">
        <v>25</v>
      </c>
      <c r="M1392">
        <f>INDEX('Results 2016$'!$B$3:$AT$352,MATCH(L1392,'Results 2016$'!$A$3:$A$352,0),MATCH(K1392,'Results 2016$'!$B$2:$AT$2,0))</f>
        <v>0.93701255059446531</v>
      </c>
    </row>
    <row r="1393" spans="1:13" x14ac:dyDescent="0.25">
      <c r="A1393" s="13" t="s">
        <v>3455</v>
      </c>
      <c r="B1393" t="str">
        <f>VLOOKUP($A1393,'UES Measure List Oct 2026'!$A$3:$AR$2210,B$1,FALSE)</f>
        <v>Heating Zone 2</v>
      </c>
      <c r="C1393" t="str">
        <f>VLOOKUP($A1393,'UES Measure List Oct 2026'!$A$3:$AR$2210,C$1,FALSE)</f>
        <v>All Cooling Zones</v>
      </c>
      <c r="D1393" t="str">
        <f>VLOOKUP($A1393,'UES Measure List Oct 2026'!$A$3:$AR$2210,D$1,FALSE)</f>
        <v>Commercial</v>
      </c>
      <c r="E1393" t="str">
        <f>VLOOKUP($A1393,'UES Measure List Oct 2026'!$A$3:$AR$2210,E$1,FALSE)</f>
        <v>HVAC</v>
      </c>
      <c r="F1393" t="str">
        <f>VLOOKUP($A1393,'UES Measure List Oct 2026'!$A$3:$AR$2210,F$1,FALSE)</f>
        <v>Envelope</v>
      </c>
      <c r="G1393" t="str">
        <f>VLOOKUP($A1393,'UES Measure List Oct 2026'!$A$3:$AR$2210,G$1,FALSE)</f>
        <v>Insulation</v>
      </c>
      <c r="H1393">
        <f>VLOOKUP($A1393,'UES Measure List Oct 2026'!$A$3:$AR$2210,H$1,FALSE)</f>
        <v>3.9567045925925926</v>
      </c>
      <c r="I1393">
        <f>VLOOKUP($A1393,'UES Measure List Oct 2026'!$A$3:$AR$2210,I$1,FALSE)</f>
        <v>4.4258100675682286</v>
      </c>
      <c r="J1393">
        <f>VLOOKUP($A1393,'UES Measure List Oct 2026'!$A$3:$AR$2210,J$1,FALSE)</f>
        <v>2.8</v>
      </c>
      <c r="K1393">
        <f>VLOOKUP($A1393,'UES Measure List Oct 2026'!$A$3:$AR$2210,K$1,FALSE)</f>
        <v>30</v>
      </c>
      <c r="L1393" t="s">
        <v>25</v>
      </c>
      <c r="M1393">
        <f>INDEX('Results 2016$'!$B$3:$AT$352,MATCH(L1393,'Results 2016$'!$A$3:$A$352,0),MATCH(K1393,'Results 2016$'!$B$2:$AT$2,0))</f>
        <v>0.93701255059446531</v>
      </c>
    </row>
    <row r="1394" spans="1:13" x14ac:dyDescent="0.25">
      <c r="A1394" s="13" t="s">
        <v>3456</v>
      </c>
      <c r="B1394" t="str">
        <f>VLOOKUP($A1394,'UES Measure List Oct 2026'!$A$3:$AR$2210,B$1,FALSE)</f>
        <v>Heating Zone 3</v>
      </c>
      <c r="C1394" t="str">
        <f>VLOOKUP($A1394,'UES Measure List Oct 2026'!$A$3:$AR$2210,C$1,FALSE)</f>
        <v>All Cooling Zones</v>
      </c>
      <c r="D1394" t="str">
        <f>VLOOKUP($A1394,'UES Measure List Oct 2026'!$A$3:$AR$2210,D$1,FALSE)</f>
        <v>Commercial</v>
      </c>
      <c r="E1394" t="str">
        <f>VLOOKUP($A1394,'UES Measure List Oct 2026'!$A$3:$AR$2210,E$1,FALSE)</f>
        <v>HVAC</v>
      </c>
      <c r="F1394" t="str">
        <f>VLOOKUP($A1394,'UES Measure List Oct 2026'!$A$3:$AR$2210,F$1,FALSE)</f>
        <v>Envelope</v>
      </c>
      <c r="G1394" t="str">
        <f>VLOOKUP($A1394,'UES Measure List Oct 2026'!$A$3:$AR$2210,G$1,FALSE)</f>
        <v>Insulation</v>
      </c>
      <c r="H1394">
        <f>VLOOKUP($A1394,'UES Measure List Oct 2026'!$A$3:$AR$2210,H$1,FALSE)</f>
        <v>4.3253943544668587</v>
      </c>
      <c r="I1394">
        <f>VLOOKUP($A1394,'UES Measure List Oct 2026'!$A$3:$AR$2210,I$1,FALSE)</f>
        <v>4.8382115551514273</v>
      </c>
      <c r="J1394">
        <f>VLOOKUP($A1394,'UES Measure List Oct 2026'!$A$3:$AR$2210,J$1,FALSE)</f>
        <v>2.8</v>
      </c>
      <c r="K1394">
        <f>VLOOKUP($A1394,'UES Measure List Oct 2026'!$A$3:$AR$2210,K$1,FALSE)</f>
        <v>30</v>
      </c>
      <c r="L1394" t="s">
        <v>25</v>
      </c>
      <c r="M1394">
        <f>INDEX('Results 2016$'!$B$3:$AT$352,MATCH(L1394,'Results 2016$'!$A$3:$A$352,0),MATCH(K1394,'Results 2016$'!$B$2:$AT$2,0))</f>
        <v>0.93701255059446531</v>
      </c>
    </row>
    <row r="1395" spans="1:13" x14ac:dyDescent="0.25">
      <c r="A1395" s="13" t="s">
        <v>3457</v>
      </c>
      <c r="B1395" t="str">
        <f>VLOOKUP($A1395,'UES Measure List Oct 2026'!$A$3:$AR$2210,B$1,FALSE)</f>
        <v>Heating Zone 1</v>
      </c>
      <c r="C1395" t="str">
        <f>VLOOKUP($A1395,'UES Measure List Oct 2026'!$A$3:$AR$2210,C$1,FALSE)</f>
        <v>All Cooling Zones</v>
      </c>
      <c r="D1395" t="str">
        <f>VLOOKUP($A1395,'UES Measure List Oct 2026'!$A$3:$AR$2210,D$1,FALSE)</f>
        <v>Commercial</v>
      </c>
      <c r="E1395" t="str">
        <f>VLOOKUP($A1395,'UES Measure List Oct 2026'!$A$3:$AR$2210,E$1,FALSE)</f>
        <v>HVAC</v>
      </c>
      <c r="F1395" t="str">
        <f>VLOOKUP($A1395,'UES Measure List Oct 2026'!$A$3:$AR$2210,F$1,FALSE)</f>
        <v>Envelope</v>
      </c>
      <c r="G1395" t="str">
        <f>VLOOKUP($A1395,'UES Measure List Oct 2026'!$A$3:$AR$2210,G$1,FALSE)</f>
        <v>Insulation</v>
      </c>
      <c r="H1395">
        <f>VLOOKUP($A1395,'UES Measure List Oct 2026'!$A$3:$AR$2210,H$1,FALSE)</f>
        <v>3.215535385858586</v>
      </c>
      <c r="I1395">
        <f>VLOOKUP($A1395,'UES Measure List Oct 2026'!$A$3:$AR$2210,I$1,FALSE)</f>
        <v>3.5967681059631151</v>
      </c>
      <c r="J1395">
        <f>VLOOKUP($A1395,'UES Measure List Oct 2026'!$A$3:$AR$2210,J$1,FALSE)</f>
        <v>1.95</v>
      </c>
      <c r="K1395">
        <f>VLOOKUP($A1395,'UES Measure List Oct 2026'!$A$3:$AR$2210,K$1,FALSE)</f>
        <v>30</v>
      </c>
      <c r="L1395" t="s">
        <v>25</v>
      </c>
      <c r="M1395">
        <f>INDEX('Results 2016$'!$B$3:$AT$352,MATCH(L1395,'Results 2016$'!$A$3:$A$352,0),MATCH(K1395,'Results 2016$'!$B$2:$AT$2,0))</f>
        <v>0.93701255059446531</v>
      </c>
    </row>
    <row r="1396" spans="1:13" x14ac:dyDescent="0.25">
      <c r="A1396" s="13" t="s">
        <v>3459</v>
      </c>
      <c r="B1396" t="str">
        <f>VLOOKUP($A1396,'UES Measure List Oct 2026'!$A$3:$AR$2210,B$1,FALSE)</f>
        <v>Heating Zone 2</v>
      </c>
      <c r="C1396" t="str">
        <f>VLOOKUP($A1396,'UES Measure List Oct 2026'!$A$3:$AR$2210,C$1,FALSE)</f>
        <v>All Cooling Zones</v>
      </c>
      <c r="D1396" t="str">
        <f>VLOOKUP($A1396,'UES Measure List Oct 2026'!$A$3:$AR$2210,D$1,FALSE)</f>
        <v>Commercial</v>
      </c>
      <c r="E1396" t="str">
        <f>VLOOKUP($A1396,'UES Measure List Oct 2026'!$A$3:$AR$2210,E$1,FALSE)</f>
        <v>HVAC</v>
      </c>
      <c r="F1396" t="str">
        <f>VLOOKUP($A1396,'UES Measure List Oct 2026'!$A$3:$AR$2210,F$1,FALSE)</f>
        <v>Envelope</v>
      </c>
      <c r="G1396" t="str">
        <f>VLOOKUP($A1396,'UES Measure List Oct 2026'!$A$3:$AR$2210,G$1,FALSE)</f>
        <v>Insulation</v>
      </c>
      <c r="H1396">
        <f>VLOOKUP($A1396,'UES Measure List Oct 2026'!$A$3:$AR$2210,H$1,FALSE)</f>
        <v>4.8500078383838385</v>
      </c>
      <c r="I1396">
        <f>VLOOKUP($A1396,'UES Measure List Oct 2026'!$A$3:$AR$2210,I$1,FALSE)</f>
        <v>5.4250230252441316</v>
      </c>
      <c r="J1396">
        <f>VLOOKUP($A1396,'UES Measure List Oct 2026'!$A$3:$AR$2210,J$1,FALSE)</f>
        <v>1.95</v>
      </c>
      <c r="K1396">
        <f>VLOOKUP($A1396,'UES Measure List Oct 2026'!$A$3:$AR$2210,K$1,FALSE)</f>
        <v>30</v>
      </c>
      <c r="L1396" t="s">
        <v>25</v>
      </c>
      <c r="M1396">
        <f>INDEX('Results 2016$'!$B$3:$AT$352,MATCH(L1396,'Results 2016$'!$A$3:$A$352,0),MATCH(K1396,'Results 2016$'!$B$2:$AT$2,0))</f>
        <v>0.93701255059446531</v>
      </c>
    </row>
    <row r="1397" spans="1:13" x14ac:dyDescent="0.25">
      <c r="A1397" s="13" t="s">
        <v>3460</v>
      </c>
      <c r="B1397" t="str">
        <f>VLOOKUP($A1397,'UES Measure List Oct 2026'!$A$3:$AR$2210,B$1,FALSE)</f>
        <v>Heating Zone 3</v>
      </c>
      <c r="C1397" t="str">
        <f>VLOOKUP($A1397,'UES Measure List Oct 2026'!$A$3:$AR$2210,C$1,FALSE)</f>
        <v>All Cooling Zones</v>
      </c>
      <c r="D1397" t="str">
        <f>VLOOKUP($A1397,'UES Measure List Oct 2026'!$A$3:$AR$2210,D$1,FALSE)</f>
        <v>Commercial</v>
      </c>
      <c r="E1397" t="str">
        <f>VLOOKUP($A1397,'UES Measure List Oct 2026'!$A$3:$AR$2210,E$1,FALSE)</f>
        <v>HVAC</v>
      </c>
      <c r="F1397" t="str">
        <f>VLOOKUP($A1397,'UES Measure List Oct 2026'!$A$3:$AR$2210,F$1,FALSE)</f>
        <v>Envelope</v>
      </c>
      <c r="G1397" t="str">
        <f>VLOOKUP($A1397,'UES Measure List Oct 2026'!$A$3:$AR$2210,G$1,FALSE)</f>
        <v>Insulation</v>
      </c>
      <c r="H1397">
        <f>VLOOKUP($A1397,'UES Measure List Oct 2026'!$A$3:$AR$2210,H$1,FALSE)</f>
        <v>4.6730032433795721</v>
      </c>
      <c r="I1397">
        <f>VLOOKUP($A1397,'UES Measure List Oct 2026'!$A$3:$AR$2210,I$1,FALSE)</f>
        <v>5.2270328290484604</v>
      </c>
      <c r="J1397">
        <f>VLOOKUP($A1397,'UES Measure List Oct 2026'!$A$3:$AR$2210,J$1,FALSE)</f>
        <v>1.95</v>
      </c>
      <c r="K1397">
        <f>VLOOKUP($A1397,'UES Measure List Oct 2026'!$A$3:$AR$2210,K$1,FALSE)</f>
        <v>30</v>
      </c>
      <c r="L1397" t="s">
        <v>25</v>
      </c>
      <c r="M1397">
        <f>INDEX('Results 2016$'!$B$3:$AT$352,MATCH(L1397,'Results 2016$'!$A$3:$A$352,0),MATCH(K1397,'Results 2016$'!$B$2:$AT$2,0))</f>
        <v>0.93701255059446531</v>
      </c>
    </row>
    <row r="1398" spans="1:13" x14ac:dyDescent="0.25">
      <c r="A1398" s="13" t="s">
        <v>3461</v>
      </c>
      <c r="B1398" t="str">
        <f>VLOOKUP($A1398,'UES Measure List Oct 2026'!$A$3:$AR$2210,B$1,FALSE)</f>
        <v>Heating Zone 1</v>
      </c>
      <c r="C1398" t="str">
        <f>VLOOKUP($A1398,'UES Measure List Oct 2026'!$A$3:$AR$2210,C$1,FALSE)</f>
        <v>All Cooling Zones</v>
      </c>
      <c r="D1398" t="str">
        <f>VLOOKUP($A1398,'UES Measure List Oct 2026'!$A$3:$AR$2210,D$1,FALSE)</f>
        <v>Commercial</v>
      </c>
      <c r="E1398" t="str">
        <f>VLOOKUP($A1398,'UES Measure List Oct 2026'!$A$3:$AR$2210,E$1,FALSE)</f>
        <v>HVAC</v>
      </c>
      <c r="F1398" t="str">
        <f>VLOOKUP($A1398,'UES Measure List Oct 2026'!$A$3:$AR$2210,F$1,FALSE)</f>
        <v>Envelope</v>
      </c>
      <c r="G1398" t="str">
        <f>VLOOKUP($A1398,'UES Measure List Oct 2026'!$A$3:$AR$2210,G$1,FALSE)</f>
        <v>Insulation</v>
      </c>
      <c r="H1398">
        <f>VLOOKUP($A1398,'UES Measure List Oct 2026'!$A$3:$AR$2210,H$1,FALSE)</f>
        <v>4.2855002828282824</v>
      </c>
      <c r="I1398">
        <f>VLOOKUP($A1398,'UES Measure List Oct 2026'!$A$3:$AR$2210,I$1,FALSE)</f>
        <v>4.7935876567120932</v>
      </c>
      <c r="J1398">
        <f>VLOOKUP($A1398,'UES Measure List Oct 2026'!$A$3:$AR$2210,J$1,FALSE)</f>
        <v>2.8</v>
      </c>
      <c r="K1398">
        <f>VLOOKUP($A1398,'UES Measure List Oct 2026'!$A$3:$AR$2210,K$1,FALSE)</f>
        <v>30</v>
      </c>
      <c r="L1398" t="s">
        <v>25</v>
      </c>
      <c r="M1398">
        <f>INDEX('Results 2016$'!$B$3:$AT$352,MATCH(L1398,'Results 2016$'!$A$3:$A$352,0),MATCH(K1398,'Results 2016$'!$B$2:$AT$2,0))</f>
        <v>0.93701255059446531</v>
      </c>
    </row>
    <row r="1399" spans="1:13" x14ac:dyDescent="0.25">
      <c r="A1399" s="13" t="s">
        <v>3463</v>
      </c>
      <c r="B1399" t="str">
        <f>VLOOKUP($A1399,'UES Measure List Oct 2026'!$A$3:$AR$2210,B$1,FALSE)</f>
        <v>Heating Zone 2</v>
      </c>
      <c r="C1399" t="str">
        <f>VLOOKUP($A1399,'UES Measure List Oct 2026'!$A$3:$AR$2210,C$1,FALSE)</f>
        <v>All Cooling Zones</v>
      </c>
      <c r="D1399" t="str">
        <f>VLOOKUP($A1399,'UES Measure List Oct 2026'!$A$3:$AR$2210,D$1,FALSE)</f>
        <v>Commercial</v>
      </c>
      <c r="E1399" t="str">
        <f>VLOOKUP($A1399,'UES Measure List Oct 2026'!$A$3:$AR$2210,E$1,FALSE)</f>
        <v>HVAC</v>
      </c>
      <c r="F1399" t="str">
        <f>VLOOKUP($A1399,'UES Measure List Oct 2026'!$A$3:$AR$2210,F$1,FALSE)</f>
        <v>Envelope</v>
      </c>
      <c r="G1399" t="str">
        <f>VLOOKUP($A1399,'UES Measure List Oct 2026'!$A$3:$AR$2210,G$1,FALSE)</f>
        <v>Insulation</v>
      </c>
      <c r="H1399">
        <f>VLOOKUP($A1399,'UES Measure List Oct 2026'!$A$3:$AR$2210,H$1,FALSE)</f>
        <v>5.6276841752837328</v>
      </c>
      <c r="I1399">
        <f>VLOOKUP($A1399,'UES Measure List Oct 2026'!$A$3:$AR$2210,I$1,FALSE)</f>
        <v>6.2949003892517119</v>
      </c>
      <c r="J1399">
        <f>VLOOKUP($A1399,'UES Measure List Oct 2026'!$A$3:$AR$2210,J$1,FALSE)</f>
        <v>2.8</v>
      </c>
      <c r="K1399">
        <f>VLOOKUP($A1399,'UES Measure List Oct 2026'!$A$3:$AR$2210,K$1,FALSE)</f>
        <v>30</v>
      </c>
      <c r="L1399" t="s">
        <v>25</v>
      </c>
      <c r="M1399">
        <f>INDEX('Results 2016$'!$B$3:$AT$352,MATCH(L1399,'Results 2016$'!$A$3:$A$352,0),MATCH(K1399,'Results 2016$'!$B$2:$AT$2,0))</f>
        <v>0.93701255059446531</v>
      </c>
    </row>
    <row r="1400" spans="1:13" x14ac:dyDescent="0.25">
      <c r="A1400" s="13" t="s">
        <v>3464</v>
      </c>
      <c r="B1400" t="str">
        <f>VLOOKUP($A1400,'UES Measure List Oct 2026'!$A$3:$AR$2210,B$1,FALSE)</f>
        <v>Heating Zone 3</v>
      </c>
      <c r="C1400" t="str">
        <f>VLOOKUP($A1400,'UES Measure List Oct 2026'!$A$3:$AR$2210,C$1,FALSE)</f>
        <v>All Cooling Zones</v>
      </c>
      <c r="D1400" t="str">
        <f>VLOOKUP($A1400,'UES Measure List Oct 2026'!$A$3:$AR$2210,D$1,FALSE)</f>
        <v>Commercial</v>
      </c>
      <c r="E1400" t="str">
        <f>VLOOKUP($A1400,'UES Measure List Oct 2026'!$A$3:$AR$2210,E$1,FALSE)</f>
        <v>HVAC</v>
      </c>
      <c r="F1400" t="str">
        <f>VLOOKUP($A1400,'UES Measure List Oct 2026'!$A$3:$AR$2210,F$1,FALSE)</f>
        <v>Envelope</v>
      </c>
      <c r="G1400" t="str">
        <f>VLOOKUP($A1400,'UES Measure List Oct 2026'!$A$3:$AR$2210,G$1,FALSE)</f>
        <v>Insulation</v>
      </c>
      <c r="H1400">
        <f>VLOOKUP($A1400,'UES Measure List Oct 2026'!$A$3:$AR$2210,H$1,FALSE)</f>
        <v>5.6852149253279514</v>
      </c>
      <c r="I1400">
        <f>VLOOKUP($A1400,'UES Measure List Oct 2026'!$A$3:$AR$2210,I$1,FALSE)</f>
        <v>6.3592519643521461</v>
      </c>
      <c r="J1400">
        <f>VLOOKUP($A1400,'UES Measure List Oct 2026'!$A$3:$AR$2210,J$1,FALSE)</f>
        <v>2.8</v>
      </c>
      <c r="K1400">
        <f>VLOOKUP($A1400,'UES Measure List Oct 2026'!$A$3:$AR$2210,K$1,FALSE)</f>
        <v>30</v>
      </c>
      <c r="L1400" t="s">
        <v>25</v>
      </c>
      <c r="M1400">
        <f>INDEX('Results 2016$'!$B$3:$AT$352,MATCH(L1400,'Results 2016$'!$A$3:$A$352,0),MATCH(K1400,'Results 2016$'!$B$2:$AT$2,0))</f>
        <v>0.93701255059446531</v>
      </c>
    </row>
    <row r="1401" spans="1:13" x14ac:dyDescent="0.25">
      <c r="A1401" s="13" t="s">
        <v>3465</v>
      </c>
      <c r="B1401" t="str">
        <f>VLOOKUP($A1401,'UES Measure List Oct 2026'!$A$3:$AR$2210,B$1,FALSE)</f>
        <v>Heating Zone 1</v>
      </c>
      <c r="C1401" t="str">
        <f>VLOOKUP($A1401,'UES Measure List Oct 2026'!$A$3:$AR$2210,C$1,FALSE)</f>
        <v>All Cooling Zones</v>
      </c>
      <c r="D1401" t="str">
        <f>VLOOKUP($A1401,'UES Measure List Oct 2026'!$A$3:$AR$2210,D$1,FALSE)</f>
        <v>Commercial</v>
      </c>
      <c r="E1401" t="str">
        <f>VLOOKUP($A1401,'UES Measure List Oct 2026'!$A$3:$AR$2210,E$1,FALSE)</f>
        <v>HVAC</v>
      </c>
      <c r="F1401" t="str">
        <f>VLOOKUP($A1401,'UES Measure List Oct 2026'!$A$3:$AR$2210,F$1,FALSE)</f>
        <v>Envelope</v>
      </c>
      <c r="G1401" t="str">
        <f>VLOOKUP($A1401,'UES Measure List Oct 2026'!$A$3:$AR$2210,G$1,FALSE)</f>
        <v>Insulation</v>
      </c>
      <c r="H1401">
        <f>VLOOKUP($A1401,'UES Measure List Oct 2026'!$A$3:$AR$2210,H$1,FALSE)</f>
        <v>4.463740634005763</v>
      </c>
      <c r="I1401">
        <f>VLOOKUP($A1401,'UES Measure List Oct 2026'!$A$3:$AR$2210,I$1,FALSE)</f>
        <v>4.9929601198889051</v>
      </c>
      <c r="J1401">
        <f>VLOOKUP($A1401,'UES Measure List Oct 2026'!$A$3:$AR$2210,J$1,FALSE)</f>
        <v>1.95</v>
      </c>
      <c r="K1401">
        <f>VLOOKUP($A1401,'UES Measure List Oct 2026'!$A$3:$AR$2210,K$1,FALSE)</f>
        <v>30</v>
      </c>
      <c r="L1401" t="s">
        <v>25</v>
      </c>
      <c r="M1401">
        <f>INDEX('Results 2016$'!$B$3:$AT$352,MATCH(L1401,'Results 2016$'!$A$3:$A$352,0),MATCH(K1401,'Results 2016$'!$B$2:$AT$2,0))</f>
        <v>0.93701255059446531</v>
      </c>
    </row>
    <row r="1402" spans="1:13" x14ac:dyDescent="0.25">
      <c r="A1402" s="13" t="s">
        <v>3467</v>
      </c>
      <c r="B1402" t="str">
        <f>VLOOKUP($A1402,'UES Measure List Oct 2026'!$A$3:$AR$2210,B$1,FALSE)</f>
        <v>Heating Zone 2</v>
      </c>
      <c r="C1402" t="str">
        <f>VLOOKUP($A1402,'UES Measure List Oct 2026'!$A$3:$AR$2210,C$1,FALSE)</f>
        <v>All Cooling Zones</v>
      </c>
      <c r="D1402" t="str">
        <f>VLOOKUP($A1402,'UES Measure List Oct 2026'!$A$3:$AR$2210,D$1,FALSE)</f>
        <v>Commercial</v>
      </c>
      <c r="E1402" t="str">
        <f>VLOOKUP($A1402,'UES Measure List Oct 2026'!$A$3:$AR$2210,E$1,FALSE)</f>
        <v>HVAC</v>
      </c>
      <c r="F1402" t="str">
        <f>VLOOKUP($A1402,'UES Measure List Oct 2026'!$A$3:$AR$2210,F$1,FALSE)</f>
        <v>Envelope</v>
      </c>
      <c r="G1402" t="str">
        <f>VLOOKUP($A1402,'UES Measure List Oct 2026'!$A$3:$AR$2210,G$1,FALSE)</f>
        <v>Insulation</v>
      </c>
      <c r="H1402">
        <f>VLOOKUP($A1402,'UES Measure List Oct 2026'!$A$3:$AR$2210,H$1,FALSE)</f>
        <v>6.1256064394618841</v>
      </c>
      <c r="I1402">
        <f>VLOOKUP($A1402,'UES Measure List Oct 2026'!$A$3:$AR$2210,I$1,FALSE)</f>
        <v>6.8518561381826855</v>
      </c>
      <c r="J1402">
        <f>VLOOKUP($A1402,'UES Measure List Oct 2026'!$A$3:$AR$2210,J$1,FALSE)</f>
        <v>1.95</v>
      </c>
      <c r="K1402">
        <f>VLOOKUP($A1402,'UES Measure List Oct 2026'!$A$3:$AR$2210,K$1,FALSE)</f>
        <v>30</v>
      </c>
      <c r="L1402" t="s">
        <v>25</v>
      </c>
      <c r="M1402">
        <f>INDEX('Results 2016$'!$B$3:$AT$352,MATCH(L1402,'Results 2016$'!$A$3:$A$352,0),MATCH(K1402,'Results 2016$'!$B$2:$AT$2,0))</f>
        <v>0.93701255059446531</v>
      </c>
    </row>
    <row r="1403" spans="1:13" x14ac:dyDescent="0.25">
      <c r="A1403" s="13" t="s">
        <v>3468</v>
      </c>
      <c r="B1403" t="str">
        <f>VLOOKUP($A1403,'UES Measure List Oct 2026'!$A$3:$AR$2210,B$1,FALSE)</f>
        <v>Heating Zone 3</v>
      </c>
      <c r="C1403" t="str">
        <f>VLOOKUP($A1403,'UES Measure List Oct 2026'!$A$3:$AR$2210,C$1,FALSE)</f>
        <v>All Cooling Zones</v>
      </c>
      <c r="D1403" t="str">
        <f>VLOOKUP($A1403,'UES Measure List Oct 2026'!$A$3:$AR$2210,D$1,FALSE)</f>
        <v>Commercial</v>
      </c>
      <c r="E1403" t="str">
        <f>VLOOKUP($A1403,'UES Measure List Oct 2026'!$A$3:$AR$2210,E$1,FALSE)</f>
        <v>HVAC</v>
      </c>
      <c r="F1403" t="str">
        <f>VLOOKUP($A1403,'UES Measure List Oct 2026'!$A$3:$AR$2210,F$1,FALSE)</f>
        <v>Envelope</v>
      </c>
      <c r="G1403" t="str">
        <f>VLOOKUP($A1403,'UES Measure List Oct 2026'!$A$3:$AR$2210,G$1,FALSE)</f>
        <v>Insulation</v>
      </c>
      <c r="H1403">
        <f>VLOOKUP($A1403,'UES Measure List Oct 2026'!$A$3:$AR$2210,H$1,FALSE)</f>
        <v>6.3741760458715602</v>
      </c>
      <c r="I1403">
        <f>VLOOKUP($A1403,'UES Measure List Oct 2026'!$A$3:$AR$2210,I$1,FALSE)</f>
        <v>7.1298960678248866</v>
      </c>
      <c r="J1403">
        <f>VLOOKUP($A1403,'UES Measure List Oct 2026'!$A$3:$AR$2210,J$1,FALSE)</f>
        <v>1.95</v>
      </c>
      <c r="K1403">
        <f>VLOOKUP($A1403,'UES Measure List Oct 2026'!$A$3:$AR$2210,K$1,FALSE)</f>
        <v>30</v>
      </c>
      <c r="L1403" t="s">
        <v>25</v>
      </c>
      <c r="M1403">
        <f>INDEX('Results 2016$'!$B$3:$AT$352,MATCH(L1403,'Results 2016$'!$A$3:$A$352,0),MATCH(K1403,'Results 2016$'!$B$2:$AT$2,0))</f>
        <v>0.93701255059446531</v>
      </c>
    </row>
    <row r="1404" spans="1:13" x14ac:dyDescent="0.25">
      <c r="A1404" s="13" t="s">
        <v>3469</v>
      </c>
      <c r="B1404" t="str">
        <f>VLOOKUP($A1404,'UES Measure List Oct 2026'!$A$3:$AR$2210,B$1,FALSE)</f>
        <v>Heating Zone 1</v>
      </c>
      <c r="C1404" t="str">
        <f>VLOOKUP($A1404,'UES Measure List Oct 2026'!$A$3:$AR$2210,C$1,FALSE)</f>
        <v>All Cooling Zones</v>
      </c>
      <c r="D1404" t="str">
        <f>VLOOKUP($A1404,'UES Measure List Oct 2026'!$A$3:$AR$2210,D$1,FALSE)</f>
        <v>Commercial</v>
      </c>
      <c r="E1404" t="str">
        <f>VLOOKUP($A1404,'UES Measure List Oct 2026'!$A$3:$AR$2210,E$1,FALSE)</f>
        <v>HVAC</v>
      </c>
      <c r="F1404" t="str">
        <f>VLOOKUP($A1404,'UES Measure List Oct 2026'!$A$3:$AR$2210,F$1,FALSE)</f>
        <v>Envelope</v>
      </c>
      <c r="G1404" t="str">
        <f>VLOOKUP($A1404,'UES Measure List Oct 2026'!$A$3:$AR$2210,G$1,FALSE)</f>
        <v>Insulation</v>
      </c>
      <c r="H1404">
        <f>VLOOKUP($A1404,'UES Measure List Oct 2026'!$A$3:$AR$2210,H$1,FALSE)</f>
        <v>3.8851972443324936</v>
      </c>
      <c r="I1404">
        <f>VLOOKUP($A1404,'UES Measure List Oct 2026'!$A$3:$AR$2210,I$1,FALSE)</f>
        <v>4.3393161234250117</v>
      </c>
      <c r="J1404">
        <f>VLOOKUP($A1404,'UES Measure List Oct 2026'!$A$3:$AR$2210,J$1,FALSE)</f>
        <v>2.8</v>
      </c>
      <c r="K1404">
        <f>VLOOKUP($A1404,'UES Measure List Oct 2026'!$A$3:$AR$2210,K$1,FALSE)</f>
        <v>30</v>
      </c>
      <c r="L1404" t="s">
        <v>25</v>
      </c>
      <c r="M1404">
        <f>INDEX('Results 2016$'!$B$3:$AT$352,MATCH(L1404,'Results 2016$'!$A$3:$A$352,0),MATCH(K1404,'Results 2016$'!$B$2:$AT$2,0))</f>
        <v>0.93701255059446531</v>
      </c>
    </row>
    <row r="1405" spans="1:13" x14ac:dyDescent="0.25">
      <c r="A1405" s="13" t="s">
        <v>3471</v>
      </c>
      <c r="B1405" t="str">
        <f>VLOOKUP($A1405,'UES Measure List Oct 2026'!$A$3:$AR$2210,B$1,FALSE)</f>
        <v>Heating Zone 2</v>
      </c>
      <c r="C1405" t="str">
        <f>VLOOKUP($A1405,'UES Measure List Oct 2026'!$A$3:$AR$2210,C$1,FALSE)</f>
        <v>All Cooling Zones</v>
      </c>
      <c r="D1405" t="str">
        <f>VLOOKUP($A1405,'UES Measure List Oct 2026'!$A$3:$AR$2210,D$1,FALSE)</f>
        <v>Commercial</v>
      </c>
      <c r="E1405" t="str">
        <f>VLOOKUP($A1405,'UES Measure List Oct 2026'!$A$3:$AR$2210,E$1,FALSE)</f>
        <v>HVAC</v>
      </c>
      <c r="F1405" t="str">
        <f>VLOOKUP($A1405,'UES Measure List Oct 2026'!$A$3:$AR$2210,F$1,FALSE)</f>
        <v>Envelope</v>
      </c>
      <c r="G1405" t="str">
        <f>VLOOKUP($A1405,'UES Measure List Oct 2026'!$A$3:$AR$2210,G$1,FALSE)</f>
        <v>Insulation</v>
      </c>
      <c r="H1405">
        <f>VLOOKUP($A1405,'UES Measure List Oct 2026'!$A$3:$AR$2210,H$1,FALSE)</f>
        <v>4.6664951111111108</v>
      </c>
      <c r="I1405">
        <f>VLOOKUP($A1405,'UES Measure List Oct 2026'!$A$3:$AR$2210,I$1,FALSE)</f>
        <v>5.2119355085683514</v>
      </c>
      <c r="J1405">
        <f>VLOOKUP($A1405,'UES Measure List Oct 2026'!$A$3:$AR$2210,J$1,FALSE)</f>
        <v>2.8</v>
      </c>
      <c r="K1405">
        <f>VLOOKUP($A1405,'UES Measure List Oct 2026'!$A$3:$AR$2210,K$1,FALSE)</f>
        <v>30</v>
      </c>
      <c r="L1405" t="s">
        <v>25</v>
      </c>
      <c r="M1405">
        <f>INDEX('Results 2016$'!$B$3:$AT$352,MATCH(L1405,'Results 2016$'!$A$3:$A$352,0),MATCH(K1405,'Results 2016$'!$B$2:$AT$2,0))</f>
        <v>0.93701255059446531</v>
      </c>
    </row>
    <row r="1406" spans="1:13" x14ac:dyDescent="0.25">
      <c r="A1406" s="13" t="s">
        <v>3472</v>
      </c>
      <c r="B1406" t="str">
        <f>VLOOKUP($A1406,'UES Measure List Oct 2026'!$A$3:$AR$2210,B$1,FALSE)</f>
        <v>Heating Zone 3</v>
      </c>
      <c r="C1406" t="str">
        <f>VLOOKUP($A1406,'UES Measure List Oct 2026'!$A$3:$AR$2210,C$1,FALSE)</f>
        <v>All Cooling Zones</v>
      </c>
      <c r="D1406" t="str">
        <f>VLOOKUP($A1406,'UES Measure List Oct 2026'!$A$3:$AR$2210,D$1,FALSE)</f>
        <v>Commercial</v>
      </c>
      <c r="E1406" t="str">
        <f>VLOOKUP($A1406,'UES Measure List Oct 2026'!$A$3:$AR$2210,E$1,FALSE)</f>
        <v>HVAC</v>
      </c>
      <c r="F1406" t="str">
        <f>VLOOKUP($A1406,'UES Measure List Oct 2026'!$A$3:$AR$2210,F$1,FALSE)</f>
        <v>Envelope</v>
      </c>
      <c r="G1406" t="str">
        <f>VLOOKUP($A1406,'UES Measure List Oct 2026'!$A$3:$AR$2210,G$1,FALSE)</f>
        <v>Insulation</v>
      </c>
      <c r="H1406">
        <f>VLOOKUP($A1406,'UES Measure List Oct 2026'!$A$3:$AR$2210,H$1,FALSE)</f>
        <v>5.0210871527377519</v>
      </c>
      <c r="I1406">
        <f>VLOOKUP($A1406,'UES Measure List Oct 2026'!$A$3:$AR$2210,I$1,FALSE)</f>
        <v>5.6079738218646007</v>
      </c>
      <c r="J1406">
        <f>VLOOKUP($A1406,'UES Measure List Oct 2026'!$A$3:$AR$2210,J$1,FALSE)</f>
        <v>2.8</v>
      </c>
      <c r="K1406">
        <f>VLOOKUP($A1406,'UES Measure List Oct 2026'!$A$3:$AR$2210,K$1,FALSE)</f>
        <v>30</v>
      </c>
      <c r="L1406" t="s">
        <v>25</v>
      </c>
      <c r="M1406">
        <f>INDEX('Results 2016$'!$B$3:$AT$352,MATCH(L1406,'Results 2016$'!$A$3:$A$352,0),MATCH(K1406,'Results 2016$'!$B$2:$AT$2,0))</f>
        <v>0.93701255059446531</v>
      </c>
    </row>
    <row r="1407" spans="1:13" x14ac:dyDescent="0.25">
      <c r="A1407" s="13" t="s">
        <v>3473</v>
      </c>
      <c r="B1407" t="str">
        <f>VLOOKUP($A1407,'UES Measure List Oct 2026'!$A$3:$AR$2210,B$1,FALSE)</f>
        <v>Heating Zone 1</v>
      </c>
      <c r="C1407" t="str">
        <f>VLOOKUP($A1407,'UES Measure List Oct 2026'!$A$3:$AR$2210,C$1,FALSE)</f>
        <v>All Cooling Zones</v>
      </c>
      <c r="D1407" t="str">
        <f>VLOOKUP($A1407,'UES Measure List Oct 2026'!$A$3:$AR$2210,D$1,FALSE)</f>
        <v>Commercial</v>
      </c>
      <c r="E1407" t="str">
        <f>VLOOKUP($A1407,'UES Measure List Oct 2026'!$A$3:$AR$2210,E$1,FALSE)</f>
        <v>HVAC</v>
      </c>
      <c r="F1407" t="str">
        <f>VLOOKUP($A1407,'UES Measure List Oct 2026'!$A$3:$AR$2210,F$1,FALSE)</f>
        <v>Envelope</v>
      </c>
      <c r="G1407" t="str">
        <f>VLOOKUP($A1407,'UES Measure List Oct 2026'!$A$3:$AR$2210,G$1,FALSE)</f>
        <v>Insulation</v>
      </c>
      <c r="H1407">
        <f>VLOOKUP($A1407,'UES Measure List Oct 2026'!$A$3:$AR$2210,H$1,FALSE)</f>
        <v>3.8184482707070706</v>
      </c>
      <c r="I1407">
        <f>VLOOKUP($A1407,'UES Measure List Oct 2026'!$A$3:$AR$2210,I$1,FALSE)</f>
        <v>4.2647652372641129</v>
      </c>
      <c r="J1407">
        <f>VLOOKUP($A1407,'UES Measure List Oct 2026'!$A$3:$AR$2210,J$1,FALSE)</f>
        <v>1.95</v>
      </c>
      <c r="K1407">
        <f>VLOOKUP($A1407,'UES Measure List Oct 2026'!$A$3:$AR$2210,K$1,FALSE)</f>
        <v>30</v>
      </c>
      <c r="L1407" t="s">
        <v>25</v>
      </c>
      <c r="M1407">
        <f>INDEX('Results 2016$'!$B$3:$AT$352,MATCH(L1407,'Results 2016$'!$A$3:$A$352,0),MATCH(K1407,'Results 2016$'!$B$2:$AT$2,0))</f>
        <v>0.93701255059446531</v>
      </c>
    </row>
    <row r="1408" spans="1:13" x14ac:dyDescent="0.25">
      <c r="A1408" s="13" t="s">
        <v>3475</v>
      </c>
      <c r="B1408" t="str">
        <f>VLOOKUP($A1408,'UES Measure List Oct 2026'!$A$3:$AR$2210,B$1,FALSE)</f>
        <v>Heating Zone 2</v>
      </c>
      <c r="C1408" t="str">
        <f>VLOOKUP($A1408,'UES Measure List Oct 2026'!$A$3:$AR$2210,C$1,FALSE)</f>
        <v>All Cooling Zones</v>
      </c>
      <c r="D1408" t="str">
        <f>VLOOKUP($A1408,'UES Measure List Oct 2026'!$A$3:$AR$2210,D$1,FALSE)</f>
        <v>Commercial</v>
      </c>
      <c r="E1408" t="str">
        <f>VLOOKUP($A1408,'UES Measure List Oct 2026'!$A$3:$AR$2210,E$1,FALSE)</f>
        <v>HVAC</v>
      </c>
      <c r="F1408" t="str">
        <f>VLOOKUP($A1408,'UES Measure List Oct 2026'!$A$3:$AR$2210,F$1,FALSE)</f>
        <v>Envelope</v>
      </c>
      <c r="G1408" t="str">
        <f>VLOOKUP($A1408,'UES Measure List Oct 2026'!$A$3:$AR$2210,G$1,FALSE)</f>
        <v>Insulation</v>
      </c>
      <c r="H1408">
        <f>VLOOKUP($A1408,'UES Measure List Oct 2026'!$A$3:$AR$2210,H$1,FALSE)</f>
        <v>5.7333425993265994</v>
      </c>
      <c r="I1408">
        <f>VLOOKUP($A1408,'UES Measure List Oct 2026'!$A$3:$AR$2210,I$1,FALSE)</f>
        <v>6.40348080619823</v>
      </c>
      <c r="J1408">
        <f>VLOOKUP($A1408,'UES Measure List Oct 2026'!$A$3:$AR$2210,J$1,FALSE)</f>
        <v>1.95</v>
      </c>
      <c r="K1408">
        <f>VLOOKUP($A1408,'UES Measure List Oct 2026'!$A$3:$AR$2210,K$1,FALSE)</f>
        <v>30</v>
      </c>
      <c r="L1408" t="s">
        <v>25</v>
      </c>
      <c r="M1408">
        <f>INDEX('Results 2016$'!$B$3:$AT$352,MATCH(L1408,'Results 2016$'!$A$3:$A$352,0),MATCH(K1408,'Results 2016$'!$B$2:$AT$2,0))</f>
        <v>0.93701255059446531</v>
      </c>
    </row>
    <row r="1409" spans="1:13" x14ac:dyDescent="0.25">
      <c r="A1409" s="13" t="s">
        <v>3476</v>
      </c>
      <c r="B1409" t="str">
        <f>VLOOKUP($A1409,'UES Measure List Oct 2026'!$A$3:$AR$2210,B$1,FALSE)</f>
        <v>Heating Zone 3</v>
      </c>
      <c r="C1409" t="str">
        <f>VLOOKUP($A1409,'UES Measure List Oct 2026'!$A$3:$AR$2210,C$1,FALSE)</f>
        <v>All Cooling Zones</v>
      </c>
      <c r="D1409" t="str">
        <f>VLOOKUP($A1409,'UES Measure List Oct 2026'!$A$3:$AR$2210,D$1,FALSE)</f>
        <v>Commercial</v>
      </c>
      <c r="E1409" t="str">
        <f>VLOOKUP($A1409,'UES Measure List Oct 2026'!$A$3:$AR$2210,E$1,FALSE)</f>
        <v>HVAC</v>
      </c>
      <c r="F1409" t="str">
        <f>VLOOKUP($A1409,'UES Measure List Oct 2026'!$A$3:$AR$2210,F$1,FALSE)</f>
        <v>Envelope</v>
      </c>
      <c r="G1409" t="str">
        <f>VLOOKUP($A1409,'UES Measure List Oct 2026'!$A$3:$AR$2210,G$1,FALSE)</f>
        <v>Insulation</v>
      </c>
      <c r="H1409">
        <f>VLOOKUP($A1409,'UES Measure List Oct 2026'!$A$3:$AR$2210,H$1,FALSE)</f>
        <v>5.3907999798234565</v>
      </c>
      <c r="I1409">
        <f>VLOOKUP($A1409,'UES Measure List Oct 2026'!$A$3:$AR$2210,I$1,FALSE)</f>
        <v>6.0209003042845879</v>
      </c>
      <c r="J1409">
        <f>VLOOKUP($A1409,'UES Measure List Oct 2026'!$A$3:$AR$2210,J$1,FALSE)</f>
        <v>1.95</v>
      </c>
      <c r="K1409">
        <f>VLOOKUP($A1409,'UES Measure List Oct 2026'!$A$3:$AR$2210,K$1,FALSE)</f>
        <v>30</v>
      </c>
      <c r="L1409" t="s">
        <v>25</v>
      </c>
      <c r="M1409">
        <f>INDEX('Results 2016$'!$B$3:$AT$352,MATCH(L1409,'Results 2016$'!$A$3:$A$352,0),MATCH(K1409,'Results 2016$'!$B$2:$AT$2,0))</f>
        <v>0.93701255059446531</v>
      </c>
    </row>
    <row r="1410" spans="1:13" x14ac:dyDescent="0.25">
      <c r="A1410" s="13" t="s">
        <v>3477</v>
      </c>
      <c r="B1410" t="str">
        <f>VLOOKUP($A1410,'UES Measure List Oct 2026'!$A$3:$AR$2210,B$1,FALSE)</f>
        <v>Heating Zone 1</v>
      </c>
      <c r="C1410" t="str">
        <f>VLOOKUP($A1410,'UES Measure List Oct 2026'!$A$3:$AR$2210,C$1,FALSE)</f>
        <v>All Cooling Zones</v>
      </c>
      <c r="D1410" t="str">
        <f>VLOOKUP($A1410,'UES Measure List Oct 2026'!$A$3:$AR$2210,D$1,FALSE)</f>
        <v>Commercial</v>
      </c>
      <c r="E1410" t="str">
        <f>VLOOKUP($A1410,'UES Measure List Oct 2026'!$A$3:$AR$2210,E$1,FALSE)</f>
        <v>HVAC</v>
      </c>
      <c r="F1410" t="str">
        <f>VLOOKUP($A1410,'UES Measure List Oct 2026'!$A$3:$AR$2210,F$1,FALSE)</f>
        <v>Envelope</v>
      </c>
      <c r="G1410" t="str">
        <f>VLOOKUP($A1410,'UES Measure List Oct 2026'!$A$3:$AR$2210,G$1,FALSE)</f>
        <v>Insulation</v>
      </c>
      <c r="H1410">
        <f>VLOOKUP($A1410,'UES Measure List Oct 2026'!$A$3:$AR$2210,H$1,FALSE)</f>
        <v>5.0467404646464651</v>
      </c>
      <c r="I1410">
        <f>VLOOKUP($A1410,'UES Measure List Oct 2026'!$A$3:$AR$2210,I$1,FALSE)</f>
        <v>5.6366256052836059</v>
      </c>
      <c r="J1410">
        <f>VLOOKUP($A1410,'UES Measure List Oct 2026'!$A$3:$AR$2210,J$1,FALSE)</f>
        <v>2.8</v>
      </c>
      <c r="K1410">
        <f>VLOOKUP($A1410,'UES Measure List Oct 2026'!$A$3:$AR$2210,K$1,FALSE)</f>
        <v>30</v>
      </c>
      <c r="L1410" t="s">
        <v>25</v>
      </c>
      <c r="M1410">
        <f>INDEX('Results 2016$'!$B$3:$AT$352,MATCH(L1410,'Results 2016$'!$A$3:$A$352,0),MATCH(K1410,'Results 2016$'!$B$2:$AT$2,0))</f>
        <v>0.93701255059446531</v>
      </c>
    </row>
    <row r="1411" spans="1:13" x14ac:dyDescent="0.25">
      <c r="A1411" s="13" t="s">
        <v>3479</v>
      </c>
      <c r="B1411" t="str">
        <f>VLOOKUP($A1411,'UES Measure List Oct 2026'!$A$3:$AR$2210,B$1,FALSE)</f>
        <v>Heating Zone 2</v>
      </c>
      <c r="C1411" t="str">
        <f>VLOOKUP($A1411,'UES Measure List Oct 2026'!$A$3:$AR$2210,C$1,FALSE)</f>
        <v>All Cooling Zones</v>
      </c>
      <c r="D1411" t="str">
        <f>VLOOKUP($A1411,'UES Measure List Oct 2026'!$A$3:$AR$2210,D$1,FALSE)</f>
        <v>Commercial</v>
      </c>
      <c r="E1411" t="str">
        <f>VLOOKUP($A1411,'UES Measure List Oct 2026'!$A$3:$AR$2210,E$1,FALSE)</f>
        <v>HVAC</v>
      </c>
      <c r="F1411" t="str">
        <f>VLOOKUP($A1411,'UES Measure List Oct 2026'!$A$3:$AR$2210,F$1,FALSE)</f>
        <v>Envelope</v>
      </c>
      <c r="G1411" t="str">
        <f>VLOOKUP($A1411,'UES Measure List Oct 2026'!$A$3:$AR$2210,G$1,FALSE)</f>
        <v>Insulation</v>
      </c>
      <c r="H1411">
        <f>VLOOKUP($A1411,'UES Measure List Oct 2026'!$A$3:$AR$2210,H$1,FALSE)</f>
        <v>6.6443904766708695</v>
      </c>
      <c r="I1411">
        <f>VLOOKUP($A1411,'UES Measure List Oct 2026'!$A$3:$AR$2210,I$1,FALSE)</f>
        <v>7.4210159517147183</v>
      </c>
      <c r="J1411">
        <f>VLOOKUP($A1411,'UES Measure List Oct 2026'!$A$3:$AR$2210,J$1,FALSE)</f>
        <v>2.8</v>
      </c>
      <c r="K1411">
        <f>VLOOKUP($A1411,'UES Measure List Oct 2026'!$A$3:$AR$2210,K$1,FALSE)</f>
        <v>30</v>
      </c>
      <c r="L1411" t="s">
        <v>25</v>
      </c>
      <c r="M1411">
        <f>INDEX('Results 2016$'!$B$3:$AT$352,MATCH(L1411,'Results 2016$'!$A$3:$A$352,0),MATCH(K1411,'Results 2016$'!$B$2:$AT$2,0))</f>
        <v>0.93701255059446531</v>
      </c>
    </row>
    <row r="1412" spans="1:13" x14ac:dyDescent="0.25">
      <c r="A1412" s="13" t="s">
        <v>3480</v>
      </c>
      <c r="B1412" t="str">
        <f>VLOOKUP($A1412,'UES Measure List Oct 2026'!$A$3:$AR$2210,B$1,FALSE)</f>
        <v>Heating Zone 3</v>
      </c>
      <c r="C1412" t="str">
        <f>VLOOKUP($A1412,'UES Measure List Oct 2026'!$A$3:$AR$2210,C$1,FALSE)</f>
        <v>All Cooling Zones</v>
      </c>
      <c r="D1412" t="str">
        <f>VLOOKUP($A1412,'UES Measure List Oct 2026'!$A$3:$AR$2210,D$1,FALSE)</f>
        <v>Commercial</v>
      </c>
      <c r="E1412" t="str">
        <f>VLOOKUP($A1412,'UES Measure List Oct 2026'!$A$3:$AR$2210,E$1,FALSE)</f>
        <v>HVAC</v>
      </c>
      <c r="F1412" t="str">
        <f>VLOOKUP($A1412,'UES Measure List Oct 2026'!$A$3:$AR$2210,F$1,FALSE)</f>
        <v>Envelope</v>
      </c>
      <c r="G1412" t="str">
        <f>VLOOKUP($A1412,'UES Measure List Oct 2026'!$A$3:$AR$2210,G$1,FALSE)</f>
        <v>Insulation</v>
      </c>
      <c r="H1412">
        <f>VLOOKUP($A1412,'UES Measure List Oct 2026'!$A$3:$AR$2210,H$1,FALSE)</f>
        <v>6.6128723723511609</v>
      </c>
      <c r="I1412">
        <f>VLOOKUP($A1412,'UES Measure List Oct 2026'!$A$3:$AR$2210,I$1,FALSE)</f>
        <v>7.3858138732478373</v>
      </c>
      <c r="J1412">
        <f>VLOOKUP($A1412,'UES Measure List Oct 2026'!$A$3:$AR$2210,J$1,FALSE)</f>
        <v>2.8</v>
      </c>
      <c r="K1412">
        <f>VLOOKUP($A1412,'UES Measure List Oct 2026'!$A$3:$AR$2210,K$1,FALSE)</f>
        <v>30</v>
      </c>
      <c r="L1412" t="s">
        <v>25</v>
      </c>
      <c r="M1412">
        <f>INDEX('Results 2016$'!$B$3:$AT$352,MATCH(L1412,'Results 2016$'!$A$3:$A$352,0),MATCH(K1412,'Results 2016$'!$B$2:$AT$2,0))</f>
        <v>0.93701255059446531</v>
      </c>
    </row>
    <row r="1413" spans="1:13" x14ac:dyDescent="0.25">
      <c r="A1413" s="13" t="s">
        <v>3481</v>
      </c>
      <c r="B1413" t="str">
        <f>VLOOKUP($A1413,'UES Measure List Oct 2026'!$A$3:$AR$2210,B$1,FALSE)</f>
        <v>Heating Zone 1</v>
      </c>
      <c r="C1413" t="str">
        <f>VLOOKUP($A1413,'UES Measure List Oct 2026'!$A$3:$AR$2210,C$1,FALSE)</f>
        <v>All Cooling Zones</v>
      </c>
      <c r="D1413" t="str">
        <f>VLOOKUP($A1413,'UES Measure List Oct 2026'!$A$3:$AR$2210,D$1,FALSE)</f>
        <v>Commercial</v>
      </c>
      <c r="E1413" t="str">
        <f>VLOOKUP($A1413,'UES Measure List Oct 2026'!$A$3:$AR$2210,E$1,FALSE)</f>
        <v>HVAC</v>
      </c>
      <c r="F1413" t="str">
        <f>VLOOKUP($A1413,'UES Measure List Oct 2026'!$A$3:$AR$2210,F$1,FALSE)</f>
        <v>Envelope</v>
      </c>
      <c r="G1413" t="str">
        <f>VLOOKUP($A1413,'UES Measure List Oct 2026'!$A$3:$AR$2210,G$1,FALSE)</f>
        <v>Insulation</v>
      </c>
      <c r="H1413">
        <f>VLOOKUP($A1413,'UES Measure List Oct 2026'!$A$3:$AR$2210,H$1,FALSE)</f>
        <v>5.3006920028818438</v>
      </c>
      <c r="I1413">
        <f>VLOOKUP($A1413,'UES Measure List Oct 2026'!$A$3:$AR$2210,I$1,FALSE)</f>
        <v>5.9202601121393039</v>
      </c>
      <c r="J1413">
        <f>VLOOKUP($A1413,'UES Measure List Oct 2026'!$A$3:$AR$2210,J$1,FALSE)</f>
        <v>1.95</v>
      </c>
      <c r="K1413">
        <f>VLOOKUP($A1413,'UES Measure List Oct 2026'!$A$3:$AR$2210,K$1,FALSE)</f>
        <v>30</v>
      </c>
      <c r="L1413" t="s">
        <v>25</v>
      </c>
      <c r="M1413">
        <f>INDEX('Results 2016$'!$B$3:$AT$352,MATCH(L1413,'Results 2016$'!$A$3:$A$352,0),MATCH(K1413,'Results 2016$'!$B$2:$AT$2,0))</f>
        <v>0.93701255059446531</v>
      </c>
    </row>
    <row r="1414" spans="1:13" x14ac:dyDescent="0.25">
      <c r="A1414" s="13" t="s">
        <v>3483</v>
      </c>
      <c r="B1414" t="str">
        <f>VLOOKUP($A1414,'UES Measure List Oct 2026'!$A$3:$AR$2210,B$1,FALSE)</f>
        <v>Heating Zone 2</v>
      </c>
      <c r="C1414" t="str">
        <f>VLOOKUP($A1414,'UES Measure List Oct 2026'!$A$3:$AR$2210,C$1,FALSE)</f>
        <v>All Cooling Zones</v>
      </c>
      <c r="D1414" t="str">
        <f>VLOOKUP($A1414,'UES Measure List Oct 2026'!$A$3:$AR$2210,D$1,FALSE)</f>
        <v>Commercial</v>
      </c>
      <c r="E1414" t="str">
        <f>VLOOKUP($A1414,'UES Measure List Oct 2026'!$A$3:$AR$2210,E$1,FALSE)</f>
        <v>HVAC</v>
      </c>
      <c r="F1414" t="str">
        <f>VLOOKUP($A1414,'UES Measure List Oct 2026'!$A$3:$AR$2210,F$1,FALSE)</f>
        <v>Envelope</v>
      </c>
      <c r="G1414" t="str">
        <f>VLOOKUP($A1414,'UES Measure List Oct 2026'!$A$3:$AR$2210,G$1,FALSE)</f>
        <v>Insulation</v>
      </c>
      <c r="H1414">
        <f>VLOOKUP($A1414,'UES Measure List Oct 2026'!$A$3:$AR$2210,H$1,FALSE)</f>
        <v>7.2355213677130052</v>
      </c>
      <c r="I1414">
        <f>VLOOKUP($A1414,'UES Measure List Oct 2026'!$A$3:$AR$2210,I$1,FALSE)</f>
        <v>8.0812408116740322</v>
      </c>
      <c r="J1414">
        <f>VLOOKUP($A1414,'UES Measure List Oct 2026'!$A$3:$AR$2210,J$1,FALSE)</f>
        <v>1.95</v>
      </c>
      <c r="K1414">
        <f>VLOOKUP($A1414,'UES Measure List Oct 2026'!$A$3:$AR$2210,K$1,FALSE)</f>
        <v>30</v>
      </c>
      <c r="L1414" t="s">
        <v>25</v>
      </c>
      <c r="M1414">
        <f>INDEX('Results 2016$'!$B$3:$AT$352,MATCH(L1414,'Results 2016$'!$A$3:$A$352,0),MATCH(K1414,'Results 2016$'!$B$2:$AT$2,0))</f>
        <v>0.93701255059446531</v>
      </c>
    </row>
    <row r="1415" spans="1:13" x14ac:dyDescent="0.25">
      <c r="A1415" s="13" t="s">
        <v>3484</v>
      </c>
      <c r="B1415" t="str">
        <f>VLOOKUP($A1415,'UES Measure List Oct 2026'!$A$3:$AR$2210,B$1,FALSE)</f>
        <v>Heating Zone 3</v>
      </c>
      <c r="C1415" t="str">
        <f>VLOOKUP($A1415,'UES Measure List Oct 2026'!$A$3:$AR$2210,C$1,FALSE)</f>
        <v>All Cooling Zones</v>
      </c>
      <c r="D1415" t="str">
        <f>VLOOKUP($A1415,'UES Measure List Oct 2026'!$A$3:$AR$2210,D$1,FALSE)</f>
        <v>Commercial</v>
      </c>
      <c r="E1415" t="str">
        <f>VLOOKUP($A1415,'UES Measure List Oct 2026'!$A$3:$AR$2210,E$1,FALSE)</f>
        <v>HVAC</v>
      </c>
      <c r="F1415" t="str">
        <f>VLOOKUP($A1415,'UES Measure List Oct 2026'!$A$3:$AR$2210,F$1,FALSE)</f>
        <v>Envelope</v>
      </c>
      <c r="G1415" t="str">
        <f>VLOOKUP($A1415,'UES Measure List Oct 2026'!$A$3:$AR$2210,G$1,FALSE)</f>
        <v>Insulation</v>
      </c>
      <c r="H1415">
        <f>VLOOKUP($A1415,'UES Measure List Oct 2026'!$A$3:$AR$2210,H$1,FALSE)</f>
        <v>7.3609731743119262</v>
      </c>
      <c r="I1415">
        <f>VLOOKUP($A1415,'UES Measure List Oct 2026'!$A$3:$AR$2210,I$1,FALSE)</f>
        <v>8.221355975165821</v>
      </c>
      <c r="J1415">
        <f>VLOOKUP($A1415,'UES Measure List Oct 2026'!$A$3:$AR$2210,J$1,FALSE)</f>
        <v>1.95</v>
      </c>
      <c r="K1415">
        <f>VLOOKUP($A1415,'UES Measure List Oct 2026'!$A$3:$AR$2210,K$1,FALSE)</f>
        <v>30</v>
      </c>
      <c r="L1415" t="s">
        <v>25</v>
      </c>
      <c r="M1415">
        <f>INDEX('Results 2016$'!$B$3:$AT$352,MATCH(L1415,'Results 2016$'!$A$3:$A$352,0),MATCH(K1415,'Results 2016$'!$B$2:$AT$2,0))</f>
        <v>0.93701255059446531</v>
      </c>
    </row>
    <row r="1416" spans="1:13" x14ac:dyDescent="0.25">
      <c r="A1416" s="13" t="s">
        <v>3485</v>
      </c>
      <c r="B1416" t="str">
        <f>VLOOKUP($A1416,'UES Measure List Oct 2026'!$A$3:$AR$2210,B$1,FALSE)</f>
        <v>Heating Zone 1</v>
      </c>
      <c r="C1416" t="str">
        <f>VLOOKUP($A1416,'UES Measure List Oct 2026'!$A$3:$AR$2210,C$1,FALSE)</f>
        <v>All Cooling Zones</v>
      </c>
      <c r="D1416" t="str">
        <f>VLOOKUP($A1416,'UES Measure List Oct 2026'!$A$3:$AR$2210,D$1,FALSE)</f>
        <v>Commercial</v>
      </c>
      <c r="E1416" t="str">
        <f>VLOOKUP($A1416,'UES Measure List Oct 2026'!$A$3:$AR$2210,E$1,FALSE)</f>
        <v>HVAC</v>
      </c>
      <c r="F1416" t="str">
        <f>VLOOKUP($A1416,'UES Measure List Oct 2026'!$A$3:$AR$2210,F$1,FALSE)</f>
        <v>Envelope</v>
      </c>
      <c r="G1416" t="str">
        <f>VLOOKUP($A1416,'UES Measure List Oct 2026'!$A$3:$AR$2210,G$1,FALSE)</f>
        <v>Insulation</v>
      </c>
      <c r="H1416">
        <f>VLOOKUP($A1416,'UES Measure List Oct 2026'!$A$3:$AR$2210,H$1,FALSE)</f>
        <v>4.2590865188916878</v>
      </c>
      <c r="I1416">
        <f>VLOOKUP($A1416,'UES Measure List Oct 2026'!$A$3:$AR$2210,I$1,FALSE)</f>
        <v>4.7569072148006404</v>
      </c>
      <c r="J1416">
        <f>VLOOKUP($A1416,'UES Measure List Oct 2026'!$A$3:$AR$2210,J$1,FALSE)</f>
        <v>2.8</v>
      </c>
      <c r="K1416">
        <f>VLOOKUP($A1416,'UES Measure List Oct 2026'!$A$3:$AR$2210,K$1,FALSE)</f>
        <v>30</v>
      </c>
      <c r="L1416" t="s">
        <v>25</v>
      </c>
      <c r="M1416">
        <f>INDEX('Results 2016$'!$B$3:$AT$352,MATCH(L1416,'Results 2016$'!$A$3:$A$352,0),MATCH(K1416,'Results 2016$'!$B$2:$AT$2,0))</f>
        <v>0.93701255059446531</v>
      </c>
    </row>
    <row r="1417" spans="1:13" x14ac:dyDescent="0.25">
      <c r="A1417" s="13" t="s">
        <v>3487</v>
      </c>
      <c r="B1417" t="str">
        <f>VLOOKUP($A1417,'UES Measure List Oct 2026'!$A$3:$AR$2210,B$1,FALSE)</f>
        <v>Heating Zone 2</v>
      </c>
      <c r="C1417" t="str">
        <f>VLOOKUP($A1417,'UES Measure List Oct 2026'!$A$3:$AR$2210,C$1,FALSE)</f>
        <v>All Cooling Zones</v>
      </c>
      <c r="D1417" t="str">
        <f>VLOOKUP($A1417,'UES Measure List Oct 2026'!$A$3:$AR$2210,D$1,FALSE)</f>
        <v>Commercial</v>
      </c>
      <c r="E1417" t="str">
        <f>VLOOKUP($A1417,'UES Measure List Oct 2026'!$A$3:$AR$2210,E$1,FALSE)</f>
        <v>HVAC</v>
      </c>
      <c r="F1417" t="str">
        <f>VLOOKUP($A1417,'UES Measure List Oct 2026'!$A$3:$AR$2210,F$1,FALSE)</f>
        <v>Envelope</v>
      </c>
      <c r="G1417" t="str">
        <f>VLOOKUP($A1417,'UES Measure List Oct 2026'!$A$3:$AR$2210,G$1,FALSE)</f>
        <v>Insulation</v>
      </c>
      <c r="H1417">
        <f>VLOOKUP($A1417,'UES Measure List Oct 2026'!$A$3:$AR$2210,H$1,FALSE)</f>
        <v>5.0591451851851854</v>
      </c>
      <c r="I1417">
        <f>VLOOKUP($A1417,'UES Measure List Oct 2026'!$A$3:$AR$2210,I$1,FALSE)</f>
        <v>5.650480243917146</v>
      </c>
      <c r="J1417">
        <f>VLOOKUP($A1417,'UES Measure List Oct 2026'!$A$3:$AR$2210,J$1,FALSE)</f>
        <v>2.8</v>
      </c>
      <c r="K1417">
        <f>VLOOKUP($A1417,'UES Measure List Oct 2026'!$A$3:$AR$2210,K$1,FALSE)</f>
        <v>30</v>
      </c>
      <c r="L1417" t="s">
        <v>25</v>
      </c>
      <c r="M1417">
        <f>INDEX('Results 2016$'!$B$3:$AT$352,MATCH(L1417,'Results 2016$'!$A$3:$A$352,0),MATCH(K1417,'Results 2016$'!$B$2:$AT$2,0))</f>
        <v>0.93701255059446531</v>
      </c>
    </row>
    <row r="1418" spans="1:13" x14ac:dyDescent="0.25">
      <c r="A1418" s="13" t="s">
        <v>3488</v>
      </c>
      <c r="B1418" t="str">
        <f>VLOOKUP($A1418,'UES Measure List Oct 2026'!$A$3:$AR$2210,B$1,FALSE)</f>
        <v>Heating Zone 3</v>
      </c>
      <c r="C1418" t="str">
        <f>VLOOKUP($A1418,'UES Measure List Oct 2026'!$A$3:$AR$2210,C$1,FALSE)</f>
        <v>All Cooling Zones</v>
      </c>
      <c r="D1418" t="str">
        <f>VLOOKUP($A1418,'UES Measure List Oct 2026'!$A$3:$AR$2210,D$1,FALSE)</f>
        <v>Commercial</v>
      </c>
      <c r="E1418" t="str">
        <f>VLOOKUP($A1418,'UES Measure List Oct 2026'!$A$3:$AR$2210,E$1,FALSE)</f>
        <v>HVAC</v>
      </c>
      <c r="F1418" t="str">
        <f>VLOOKUP($A1418,'UES Measure List Oct 2026'!$A$3:$AR$2210,F$1,FALSE)</f>
        <v>Envelope</v>
      </c>
      <c r="G1418" t="str">
        <f>VLOOKUP($A1418,'UES Measure List Oct 2026'!$A$3:$AR$2210,G$1,FALSE)</f>
        <v>Insulation</v>
      </c>
      <c r="H1418">
        <f>VLOOKUP($A1418,'UES Measure List Oct 2026'!$A$3:$AR$2210,H$1,FALSE)</f>
        <v>5.489923603746397</v>
      </c>
      <c r="I1418">
        <f>VLOOKUP($A1418,'UES Measure List Oct 2026'!$A$3:$AR$2210,I$1,FALSE)</f>
        <v>6.1316099317374997</v>
      </c>
      <c r="J1418">
        <f>VLOOKUP($A1418,'UES Measure List Oct 2026'!$A$3:$AR$2210,J$1,FALSE)</f>
        <v>2.8</v>
      </c>
      <c r="K1418">
        <f>VLOOKUP($A1418,'UES Measure List Oct 2026'!$A$3:$AR$2210,K$1,FALSE)</f>
        <v>30</v>
      </c>
      <c r="L1418" t="s">
        <v>25</v>
      </c>
      <c r="M1418">
        <f>INDEX('Results 2016$'!$B$3:$AT$352,MATCH(L1418,'Results 2016$'!$A$3:$A$352,0),MATCH(K1418,'Results 2016$'!$B$2:$AT$2,0))</f>
        <v>0.93701255059446531</v>
      </c>
    </row>
    <row r="1419" spans="1:13" x14ac:dyDescent="0.25">
      <c r="A1419" s="13" t="s">
        <v>3489</v>
      </c>
      <c r="B1419" t="str">
        <f>VLOOKUP($A1419,'UES Measure List Oct 2026'!$A$3:$AR$2210,B$1,FALSE)</f>
        <v>Heating Zone 1</v>
      </c>
      <c r="C1419" t="str">
        <f>VLOOKUP($A1419,'UES Measure List Oct 2026'!$A$3:$AR$2210,C$1,FALSE)</f>
        <v>All Cooling Zones</v>
      </c>
      <c r="D1419" t="str">
        <f>VLOOKUP($A1419,'UES Measure List Oct 2026'!$A$3:$AR$2210,D$1,FALSE)</f>
        <v>Commercial</v>
      </c>
      <c r="E1419" t="str">
        <f>VLOOKUP($A1419,'UES Measure List Oct 2026'!$A$3:$AR$2210,E$1,FALSE)</f>
        <v>HVAC</v>
      </c>
      <c r="F1419" t="str">
        <f>VLOOKUP($A1419,'UES Measure List Oct 2026'!$A$3:$AR$2210,F$1,FALSE)</f>
        <v>Envelope</v>
      </c>
      <c r="G1419" t="str">
        <f>VLOOKUP($A1419,'UES Measure List Oct 2026'!$A$3:$AR$2210,G$1,FALSE)</f>
        <v>Insulation</v>
      </c>
      <c r="H1419">
        <f>VLOOKUP($A1419,'UES Measure List Oct 2026'!$A$3:$AR$2210,H$1,FALSE)</f>
        <v>4.1773249878787881</v>
      </c>
      <c r="I1419">
        <f>VLOOKUP($A1419,'UES Measure List Oct 2026'!$A$3:$AR$2210,I$1,FALSE)</f>
        <v>4.6655890377588607</v>
      </c>
      <c r="J1419">
        <f>VLOOKUP($A1419,'UES Measure List Oct 2026'!$A$3:$AR$2210,J$1,FALSE)</f>
        <v>1.95</v>
      </c>
      <c r="K1419">
        <f>VLOOKUP($A1419,'UES Measure List Oct 2026'!$A$3:$AR$2210,K$1,FALSE)</f>
        <v>30</v>
      </c>
      <c r="L1419" t="s">
        <v>25</v>
      </c>
      <c r="M1419">
        <f>INDEX('Results 2016$'!$B$3:$AT$352,MATCH(L1419,'Results 2016$'!$A$3:$A$352,0),MATCH(K1419,'Results 2016$'!$B$2:$AT$2,0))</f>
        <v>0.93701255059446531</v>
      </c>
    </row>
    <row r="1420" spans="1:13" x14ac:dyDescent="0.25">
      <c r="A1420" s="13" t="s">
        <v>3491</v>
      </c>
      <c r="B1420" t="str">
        <f>VLOOKUP($A1420,'UES Measure List Oct 2026'!$A$3:$AR$2210,B$1,FALSE)</f>
        <v>Heating Zone 2</v>
      </c>
      <c r="C1420" t="str">
        <f>VLOOKUP($A1420,'UES Measure List Oct 2026'!$A$3:$AR$2210,C$1,FALSE)</f>
        <v>All Cooling Zones</v>
      </c>
      <c r="D1420" t="str">
        <f>VLOOKUP($A1420,'UES Measure List Oct 2026'!$A$3:$AR$2210,D$1,FALSE)</f>
        <v>Commercial</v>
      </c>
      <c r="E1420" t="str">
        <f>VLOOKUP($A1420,'UES Measure List Oct 2026'!$A$3:$AR$2210,E$1,FALSE)</f>
        <v>HVAC</v>
      </c>
      <c r="F1420" t="str">
        <f>VLOOKUP($A1420,'UES Measure List Oct 2026'!$A$3:$AR$2210,F$1,FALSE)</f>
        <v>Envelope</v>
      </c>
      <c r="G1420" t="str">
        <f>VLOOKUP($A1420,'UES Measure List Oct 2026'!$A$3:$AR$2210,G$1,FALSE)</f>
        <v>Insulation</v>
      </c>
      <c r="H1420">
        <f>VLOOKUP($A1420,'UES Measure List Oct 2026'!$A$3:$AR$2210,H$1,FALSE)</f>
        <v>6.2166767138047136</v>
      </c>
      <c r="I1420">
        <f>VLOOKUP($A1420,'UES Measure List Oct 2026'!$A$3:$AR$2210,I$1,FALSE)</f>
        <v>6.9433091299765692</v>
      </c>
      <c r="J1420">
        <f>VLOOKUP($A1420,'UES Measure List Oct 2026'!$A$3:$AR$2210,J$1,FALSE)</f>
        <v>1.95</v>
      </c>
      <c r="K1420">
        <f>VLOOKUP($A1420,'UES Measure List Oct 2026'!$A$3:$AR$2210,K$1,FALSE)</f>
        <v>30</v>
      </c>
      <c r="L1420" t="s">
        <v>25</v>
      </c>
      <c r="M1420">
        <f>INDEX('Results 2016$'!$B$3:$AT$352,MATCH(L1420,'Results 2016$'!$A$3:$A$352,0),MATCH(K1420,'Results 2016$'!$B$2:$AT$2,0))</f>
        <v>0.93701255059446531</v>
      </c>
    </row>
    <row r="1421" spans="1:13" x14ac:dyDescent="0.25">
      <c r="A1421" s="13" t="s">
        <v>3492</v>
      </c>
      <c r="B1421" t="str">
        <f>VLOOKUP($A1421,'UES Measure List Oct 2026'!$A$3:$AR$2210,B$1,FALSE)</f>
        <v>Heating Zone 3</v>
      </c>
      <c r="C1421" t="str">
        <f>VLOOKUP($A1421,'UES Measure List Oct 2026'!$A$3:$AR$2210,C$1,FALSE)</f>
        <v>All Cooling Zones</v>
      </c>
      <c r="D1421" t="str">
        <f>VLOOKUP($A1421,'UES Measure List Oct 2026'!$A$3:$AR$2210,D$1,FALSE)</f>
        <v>Commercial</v>
      </c>
      <c r="E1421" t="str">
        <f>VLOOKUP($A1421,'UES Measure List Oct 2026'!$A$3:$AR$2210,E$1,FALSE)</f>
        <v>HVAC</v>
      </c>
      <c r="F1421" t="str">
        <f>VLOOKUP($A1421,'UES Measure List Oct 2026'!$A$3:$AR$2210,F$1,FALSE)</f>
        <v>Envelope</v>
      </c>
      <c r="G1421" t="str">
        <f>VLOOKUP($A1421,'UES Measure List Oct 2026'!$A$3:$AR$2210,G$1,FALSE)</f>
        <v>Insulation</v>
      </c>
      <c r="H1421">
        <f>VLOOKUP($A1421,'UES Measure List Oct 2026'!$A$3:$AR$2210,H$1,FALSE)</f>
        <v>5.9035119344262306</v>
      </c>
      <c r="I1421">
        <f>VLOOKUP($A1421,'UES Measure List Oct 2026'!$A$3:$AR$2210,I$1,FALSE)</f>
        <v>6.5935402788768718</v>
      </c>
      <c r="J1421">
        <f>VLOOKUP($A1421,'UES Measure List Oct 2026'!$A$3:$AR$2210,J$1,FALSE)</f>
        <v>1.95</v>
      </c>
      <c r="K1421">
        <f>VLOOKUP($A1421,'UES Measure List Oct 2026'!$A$3:$AR$2210,K$1,FALSE)</f>
        <v>30</v>
      </c>
      <c r="L1421" t="s">
        <v>25</v>
      </c>
      <c r="M1421">
        <f>INDEX('Results 2016$'!$B$3:$AT$352,MATCH(L1421,'Results 2016$'!$A$3:$A$352,0),MATCH(K1421,'Results 2016$'!$B$2:$AT$2,0))</f>
        <v>0.93701255059446531</v>
      </c>
    </row>
    <row r="1422" spans="1:13" x14ac:dyDescent="0.25">
      <c r="A1422" s="13" t="s">
        <v>3493</v>
      </c>
      <c r="B1422" t="str">
        <f>VLOOKUP($A1422,'UES Measure List Oct 2026'!$A$3:$AR$2210,B$1,FALSE)</f>
        <v>Heating Zone 1</v>
      </c>
      <c r="C1422" t="str">
        <f>VLOOKUP($A1422,'UES Measure List Oct 2026'!$A$3:$AR$2210,C$1,FALSE)</f>
        <v>All Cooling Zones</v>
      </c>
      <c r="D1422" t="str">
        <f>VLOOKUP($A1422,'UES Measure List Oct 2026'!$A$3:$AR$2210,D$1,FALSE)</f>
        <v>Commercial</v>
      </c>
      <c r="E1422" t="str">
        <f>VLOOKUP($A1422,'UES Measure List Oct 2026'!$A$3:$AR$2210,E$1,FALSE)</f>
        <v>HVAC</v>
      </c>
      <c r="F1422" t="str">
        <f>VLOOKUP($A1422,'UES Measure List Oct 2026'!$A$3:$AR$2210,F$1,FALSE)</f>
        <v>Envelope</v>
      </c>
      <c r="G1422" t="str">
        <f>VLOOKUP($A1422,'UES Measure List Oct 2026'!$A$3:$AR$2210,G$1,FALSE)</f>
        <v>Insulation</v>
      </c>
      <c r="H1422">
        <f>VLOOKUP($A1422,'UES Measure List Oct 2026'!$A$3:$AR$2210,H$1,FALSE)</f>
        <v>5.5401368787878793</v>
      </c>
      <c r="I1422">
        <f>VLOOKUP($A1422,'UES Measure List Oct 2026'!$A$3:$AR$2210,I$1,FALSE)</f>
        <v>6.1876923544035121</v>
      </c>
      <c r="J1422">
        <f>VLOOKUP($A1422,'UES Measure List Oct 2026'!$A$3:$AR$2210,J$1,FALSE)</f>
        <v>2.8</v>
      </c>
      <c r="K1422">
        <f>VLOOKUP($A1422,'UES Measure List Oct 2026'!$A$3:$AR$2210,K$1,FALSE)</f>
        <v>30</v>
      </c>
      <c r="L1422" t="s">
        <v>25</v>
      </c>
      <c r="M1422">
        <f>INDEX('Results 2016$'!$B$3:$AT$352,MATCH(L1422,'Results 2016$'!$A$3:$A$352,0),MATCH(K1422,'Results 2016$'!$B$2:$AT$2,0))</f>
        <v>0.93701255059446531</v>
      </c>
    </row>
    <row r="1423" spans="1:13" x14ac:dyDescent="0.25">
      <c r="A1423" s="13" t="s">
        <v>3495</v>
      </c>
      <c r="B1423" t="str">
        <f>VLOOKUP($A1423,'UES Measure List Oct 2026'!$A$3:$AR$2210,B$1,FALSE)</f>
        <v>Heating Zone 2</v>
      </c>
      <c r="C1423" t="str">
        <f>VLOOKUP($A1423,'UES Measure List Oct 2026'!$A$3:$AR$2210,C$1,FALSE)</f>
        <v>All Cooling Zones</v>
      </c>
      <c r="D1423" t="str">
        <f>VLOOKUP($A1423,'UES Measure List Oct 2026'!$A$3:$AR$2210,D$1,FALSE)</f>
        <v>Commercial</v>
      </c>
      <c r="E1423" t="str">
        <f>VLOOKUP($A1423,'UES Measure List Oct 2026'!$A$3:$AR$2210,E$1,FALSE)</f>
        <v>HVAC</v>
      </c>
      <c r="F1423" t="str">
        <f>VLOOKUP($A1423,'UES Measure List Oct 2026'!$A$3:$AR$2210,F$1,FALSE)</f>
        <v>Envelope</v>
      </c>
      <c r="G1423" t="str">
        <f>VLOOKUP($A1423,'UES Measure List Oct 2026'!$A$3:$AR$2210,G$1,FALSE)</f>
        <v>Insulation</v>
      </c>
      <c r="H1423">
        <f>VLOOKUP($A1423,'UES Measure List Oct 2026'!$A$3:$AR$2210,H$1,FALSE)</f>
        <v>7.2028629520807064</v>
      </c>
      <c r="I1423">
        <f>VLOOKUP($A1423,'UES Measure List Oct 2026'!$A$3:$AR$2210,I$1,FALSE)</f>
        <v>8.0447651373114315</v>
      </c>
      <c r="J1423">
        <f>VLOOKUP($A1423,'UES Measure List Oct 2026'!$A$3:$AR$2210,J$1,FALSE)</f>
        <v>2.8</v>
      </c>
      <c r="K1423">
        <f>VLOOKUP($A1423,'UES Measure List Oct 2026'!$A$3:$AR$2210,K$1,FALSE)</f>
        <v>30</v>
      </c>
      <c r="L1423" t="s">
        <v>25</v>
      </c>
      <c r="M1423">
        <f>INDEX('Results 2016$'!$B$3:$AT$352,MATCH(L1423,'Results 2016$'!$A$3:$A$352,0),MATCH(K1423,'Results 2016$'!$B$2:$AT$2,0))</f>
        <v>0.93701255059446531</v>
      </c>
    </row>
    <row r="1424" spans="1:13" x14ac:dyDescent="0.25">
      <c r="A1424" s="13" t="s">
        <v>3496</v>
      </c>
      <c r="B1424" t="str">
        <f>VLOOKUP($A1424,'UES Measure List Oct 2026'!$A$3:$AR$2210,B$1,FALSE)</f>
        <v>Heating Zone 3</v>
      </c>
      <c r="C1424" t="str">
        <f>VLOOKUP($A1424,'UES Measure List Oct 2026'!$A$3:$AR$2210,C$1,FALSE)</f>
        <v>All Cooling Zones</v>
      </c>
      <c r="D1424" t="str">
        <f>VLOOKUP($A1424,'UES Measure List Oct 2026'!$A$3:$AR$2210,D$1,FALSE)</f>
        <v>Commercial</v>
      </c>
      <c r="E1424" t="str">
        <f>VLOOKUP($A1424,'UES Measure List Oct 2026'!$A$3:$AR$2210,E$1,FALSE)</f>
        <v>HVAC</v>
      </c>
      <c r="F1424" t="str">
        <f>VLOOKUP($A1424,'UES Measure List Oct 2026'!$A$3:$AR$2210,F$1,FALSE)</f>
        <v>Envelope</v>
      </c>
      <c r="G1424" t="str">
        <f>VLOOKUP($A1424,'UES Measure List Oct 2026'!$A$3:$AR$2210,G$1,FALSE)</f>
        <v>Insulation</v>
      </c>
      <c r="H1424">
        <f>VLOOKUP($A1424,'UES Measure List Oct 2026'!$A$3:$AR$2210,H$1,FALSE)</f>
        <v>7.2224758375378411</v>
      </c>
      <c r="I1424">
        <f>VLOOKUP($A1424,'UES Measure List Oct 2026'!$A$3:$AR$2210,I$1,FALSE)</f>
        <v>8.0666704627656749</v>
      </c>
      <c r="J1424">
        <f>VLOOKUP($A1424,'UES Measure List Oct 2026'!$A$3:$AR$2210,J$1,FALSE)</f>
        <v>2.8</v>
      </c>
      <c r="K1424">
        <f>VLOOKUP($A1424,'UES Measure List Oct 2026'!$A$3:$AR$2210,K$1,FALSE)</f>
        <v>30</v>
      </c>
      <c r="L1424" t="s">
        <v>25</v>
      </c>
      <c r="M1424">
        <f>INDEX('Results 2016$'!$B$3:$AT$352,MATCH(L1424,'Results 2016$'!$A$3:$A$352,0),MATCH(K1424,'Results 2016$'!$B$2:$AT$2,0))</f>
        <v>0.93701255059446531</v>
      </c>
    </row>
    <row r="1425" spans="1:13" x14ac:dyDescent="0.25">
      <c r="A1425" t="s">
        <v>3497</v>
      </c>
      <c r="B1425" t="str">
        <f>VLOOKUP($A1425,'UES Measure List Oct 2026'!$A$3:$AR$2210,B$1,FALSE)</f>
        <v>Heating Zone 1</v>
      </c>
      <c r="C1425" t="str">
        <f>VLOOKUP($A1425,'UES Measure List Oct 2026'!$A$3:$AR$2210,C$1,FALSE)</f>
        <v>All Cooling Zones</v>
      </c>
      <c r="D1425" t="str">
        <f>VLOOKUP($A1425,'UES Measure List Oct 2026'!$A$3:$AR$2210,D$1,FALSE)</f>
        <v>Commercial</v>
      </c>
      <c r="E1425" t="str">
        <f>VLOOKUP($A1425,'UES Measure List Oct 2026'!$A$3:$AR$2210,E$1,FALSE)</f>
        <v>HVAC</v>
      </c>
      <c r="F1425" t="str">
        <f>VLOOKUP($A1425,'UES Measure List Oct 2026'!$A$3:$AR$2210,F$1,FALSE)</f>
        <v>Envelope</v>
      </c>
      <c r="G1425" t="str">
        <f>VLOOKUP($A1425,'UES Measure List Oct 2026'!$A$3:$AR$2210,G$1,FALSE)</f>
        <v>Insulation</v>
      </c>
      <c r="H1425">
        <f>VLOOKUP($A1425,'UES Measure List Oct 2026'!$A$3:$AR$2210,H$1,FALSE)</f>
        <v>5.792234870317003</v>
      </c>
      <c r="I1425">
        <f>VLOOKUP($A1425,'UES Measure List Oct 2026'!$A$3:$AR$2210,I$1,FALSE)</f>
        <v>6.4692566638915707</v>
      </c>
      <c r="J1425">
        <f>VLOOKUP($A1425,'UES Measure List Oct 2026'!$A$3:$AR$2210,J$1,FALSE)</f>
        <v>1.95</v>
      </c>
      <c r="K1425">
        <f>VLOOKUP($A1425,'UES Measure List Oct 2026'!$A$3:$AR$2210,K$1,FALSE)</f>
        <v>30</v>
      </c>
      <c r="L1425" t="s">
        <v>25</v>
      </c>
      <c r="M1425">
        <f>INDEX('Results 2016$'!$B$3:$AT$352,MATCH(L1425,'Results 2016$'!$A$3:$A$352,0),MATCH(K1425,'Results 2016$'!$B$2:$AT$2,0))</f>
        <v>0.93701255059446531</v>
      </c>
    </row>
    <row r="1426" spans="1:13" x14ac:dyDescent="0.25">
      <c r="A1426" t="s">
        <v>3499</v>
      </c>
      <c r="B1426" t="str">
        <f>VLOOKUP($A1426,'UES Measure List Oct 2026'!$A$3:$AR$2210,B$1,FALSE)</f>
        <v>Heating Zone 2</v>
      </c>
      <c r="C1426" t="str">
        <f>VLOOKUP($A1426,'UES Measure List Oct 2026'!$A$3:$AR$2210,C$1,FALSE)</f>
        <v>All Cooling Zones</v>
      </c>
      <c r="D1426" t="str">
        <f>VLOOKUP($A1426,'UES Measure List Oct 2026'!$A$3:$AR$2210,D$1,FALSE)</f>
        <v>Commercial</v>
      </c>
      <c r="E1426" t="str">
        <f>VLOOKUP($A1426,'UES Measure List Oct 2026'!$A$3:$AR$2210,E$1,FALSE)</f>
        <v>HVAC</v>
      </c>
      <c r="F1426" t="str">
        <f>VLOOKUP($A1426,'UES Measure List Oct 2026'!$A$3:$AR$2210,F$1,FALSE)</f>
        <v>Envelope</v>
      </c>
      <c r="G1426" t="str">
        <f>VLOOKUP($A1426,'UES Measure List Oct 2026'!$A$3:$AR$2210,G$1,FALSE)</f>
        <v>Insulation</v>
      </c>
      <c r="H1426">
        <f>VLOOKUP($A1426,'UES Measure List Oct 2026'!$A$3:$AR$2210,H$1,FALSE)</f>
        <v>7.8677513901345293</v>
      </c>
      <c r="I1426">
        <f>VLOOKUP($A1426,'UES Measure List Oct 2026'!$A$3:$AR$2210,I$1,FALSE)</f>
        <v>8.7873686495872967</v>
      </c>
      <c r="J1426">
        <f>VLOOKUP($A1426,'UES Measure List Oct 2026'!$A$3:$AR$2210,J$1,FALSE)</f>
        <v>1.95</v>
      </c>
      <c r="K1426">
        <f>VLOOKUP($A1426,'UES Measure List Oct 2026'!$A$3:$AR$2210,K$1,FALSE)</f>
        <v>30</v>
      </c>
      <c r="L1426" t="s">
        <v>25</v>
      </c>
      <c r="M1426">
        <f>INDEX('Results 2016$'!$B$3:$AT$352,MATCH(L1426,'Results 2016$'!$A$3:$A$352,0),MATCH(K1426,'Results 2016$'!$B$2:$AT$2,0))</f>
        <v>0.93701255059446531</v>
      </c>
    </row>
    <row r="1427" spans="1:13" x14ac:dyDescent="0.25">
      <c r="A1427" t="s">
        <v>3500</v>
      </c>
      <c r="B1427" t="str">
        <f>VLOOKUP($A1427,'UES Measure List Oct 2026'!$A$3:$AR$2210,B$1,FALSE)</f>
        <v>Heating Zone 3</v>
      </c>
      <c r="C1427" t="str">
        <f>VLOOKUP($A1427,'UES Measure List Oct 2026'!$A$3:$AR$2210,C$1,FALSE)</f>
        <v>All Cooling Zones</v>
      </c>
      <c r="D1427" t="str">
        <f>VLOOKUP($A1427,'UES Measure List Oct 2026'!$A$3:$AR$2210,D$1,FALSE)</f>
        <v>Commercial</v>
      </c>
      <c r="E1427" t="str">
        <f>VLOOKUP($A1427,'UES Measure List Oct 2026'!$A$3:$AR$2210,E$1,FALSE)</f>
        <v>HVAC</v>
      </c>
      <c r="F1427" t="str">
        <f>VLOOKUP($A1427,'UES Measure List Oct 2026'!$A$3:$AR$2210,F$1,FALSE)</f>
        <v>Envelope</v>
      </c>
      <c r="G1427" t="str">
        <f>VLOOKUP($A1427,'UES Measure List Oct 2026'!$A$3:$AR$2210,G$1,FALSE)</f>
        <v>Insulation</v>
      </c>
      <c r="H1427">
        <f>VLOOKUP($A1427,'UES Measure List Oct 2026'!$A$3:$AR$2210,H$1,FALSE)</f>
        <v>8.0677332798165136</v>
      </c>
      <c r="I1427">
        <f>VLOOKUP($A1427,'UES Measure List Oct 2026'!$A$3:$AR$2210,I$1,FALSE)</f>
        <v>9.0107252988683371</v>
      </c>
      <c r="J1427">
        <f>VLOOKUP($A1427,'UES Measure List Oct 2026'!$A$3:$AR$2210,J$1,FALSE)</f>
        <v>1.95</v>
      </c>
      <c r="K1427">
        <f>VLOOKUP($A1427,'UES Measure List Oct 2026'!$A$3:$AR$2210,K$1,FALSE)</f>
        <v>30</v>
      </c>
      <c r="L1427" t="s">
        <v>25</v>
      </c>
      <c r="M1427">
        <f>INDEX('Results 2016$'!$B$3:$AT$352,MATCH(L1427,'Results 2016$'!$A$3:$A$352,0),MATCH(K1427,'Results 2016$'!$B$2:$AT$2,0))</f>
        <v>0.93701255059446531</v>
      </c>
    </row>
    <row r="1428" spans="1:13" x14ac:dyDescent="0.25">
      <c r="A1428" t="s">
        <v>3501</v>
      </c>
      <c r="B1428" t="str">
        <f>VLOOKUP($A1428,'UES Measure List Oct 2026'!$A$3:$AR$2210,B$1,FALSE)</f>
        <v>Heating Zone 1</v>
      </c>
      <c r="C1428" t="str">
        <f>VLOOKUP($A1428,'UES Measure List Oct 2026'!$A$3:$AR$2210,C$1,FALSE)</f>
        <v>All Cooling Zones</v>
      </c>
      <c r="D1428" t="str">
        <f>VLOOKUP($A1428,'UES Measure List Oct 2026'!$A$3:$AR$2210,D$1,FALSE)</f>
        <v>Commercial</v>
      </c>
      <c r="E1428" t="str">
        <f>VLOOKUP($A1428,'UES Measure List Oct 2026'!$A$3:$AR$2210,E$1,FALSE)</f>
        <v>HVAC</v>
      </c>
      <c r="F1428" t="str">
        <f>VLOOKUP($A1428,'UES Measure List Oct 2026'!$A$3:$AR$2210,F$1,FALSE)</f>
        <v>Envelope</v>
      </c>
      <c r="G1428" t="str">
        <f>VLOOKUP($A1428,'UES Measure List Oct 2026'!$A$3:$AR$2210,G$1,FALSE)</f>
        <v>Insulation</v>
      </c>
      <c r="H1428">
        <f>VLOOKUP($A1428,'UES Measure List Oct 2026'!$A$3:$AR$2210,H$1,FALSE)</f>
        <v>1.3492525994962214</v>
      </c>
      <c r="I1428">
        <f>VLOOKUP($A1428,'UES Measure List Oct 2026'!$A$3:$AR$2210,I$1,FALSE)</f>
        <v>1.5016091334778545</v>
      </c>
      <c r="J1428">
        <f>VLOOKUP($A1428,'UES Measure List Oct 2026'!$A$3:$AR$2210,J$1,FALSE)</f>
        <v>2.8</v>
      </c>
      <c r="K1428">
        <f>VLOOKUP($A1428,'UES Measure List Oct 2026'!$A$3:$AR$2210,K$1,FALSE)</f>
        <v>30</v>
      </c>
      <c r="L1428" t="s">
        <v>25</v>
      </c>
      <c r="M1428">
        <f>INDEX('Results 2016$'!$B$3:$AT$352,MATCH(L1428,'Results 2016$'!$A$3:$A$352,0),MATCH(K1428,'Results 2016$'!$B$2:$AT$2,0))</f>
        <v>0.93701255059446531</v>
      </c>
    </row>
    <row r="1429" spans="1:13" x14ac:dyDescent="0.25">
      <c r="A1429" t="s">
        <v>3503</v>
      </c>
      <c r="B1429" t="str">
        <f>VLOOKUP($A1429,'UES Measure List Oct 2026'!$A$3:$AR$2210,B$1,FALSE)</f>
        <v>Heating Zone 2</v>
      </c>
      <c r="C1429" t="str">
        <f>VLOOKUP($A1429,'UES Measure List Oct 2026'!$A$3:$AR$2210,C$1,FALSE)</f>
        <v>All Cooling Zones</v>
      </c>
      <c r="D1429" t="str">
        <f>VLOOKUP($A1429,'UES Measure List Oct 2026'!$A$3:$AR$2210,D$1,FALSE)</f>
        <v>Commercial</v>
      </c>
      <c r="E1429" t="str">
        <f>VLOOKUP($A1429,'UES Measure List Oct 2026'!$A$3:$AR$2210,E$1,FALSE)</f>
        <v>HVAC</v>
      </c>
      <c r="F1429" t="str">
        <f>VLOOKUP($A1429,'UES Measure List Oct 2026'!$A$3:$AR$2210,F$1,FALSE)</f>
        <v>Envelope</v>
      </c>
      <c r="G1429" t="str">
        <f>VLOOKUP($A1429,'UES Measure List Oct 2026'!$A$3:$AR$2210,G$1,FALSE)</f>
        <v>Insulation</v>
      </c>
      <c r="H1429">
        <f>VLOOKUP($A1429,'UES Measure List Oct 2026'!$A$3:$AR$2210,H$1,FALSE)</f>
        <v>2.2048811851851848</v>
      </c>
      <c r="I1429">
        <f>VLOOKUP($A1429,'UES Measure List Oct 2026'!$A$3:$AR$2210,I$1,FALSE)</f>
        <v>2.453854620805437</v>
      </c>
      <c r="J1429">
        <f>VLOOKUP($A1429,'UES Measure List Oct 2026'!$A$3:$AR$2210,J$1,FALSE)</f>
        <v>2.8</v>
      </c>
      <c r="K1429">
        <f>VLOOKUP($A1429,'UES Measure List Oct 2026'!$A$3:$AR$2210,K$1,FALSE)</f>
        <v>30</v>
      </c>
      <c r="L1429" t="s">
        <v>25</v>
      </c>
      <c r="M1429">
        <f>INDEX('Results 2016$'!$B$3:$AT$352,MATCH(L1429,'Results 2016$'!$A$3:$A$352,0),MATCH(K1429,'Results 2016$'!$B$2:$AT$2,0))</f>
        <v>0.93701255059446531</v>
      </c>
    </row>
    <row r="1430" spans="1:13" x14ac:dyDescent="0.25">
      <c r="A1430" t="s">
        <v>3504</v>
      </c>
      <c r="B1430" t="str">
        <f>VLOOKUP($A1430,'UES Measure List Oct 2026'!$A$3:$AR$2210,B$1,FALSE)</f>
        <v>Heating Zone 3</v>
      </c>
      <c r="C1430" t="str">
        <f>VLOOKUP($A1430,'UES Measure List Oct 2026'!$A$3:$AR$2210,C$1,FALSE)</f>
        <v>All Cooling Zones</v>
      </c>
      <c r="D1430" t="str">
        <f>VLOOKUP($A1430,'UES Measure List Oct 2026'!$A$3:$AR$2210,D$1,FALSE)</f>
        <v>Commercial</v>
      </c>
      <c r="E1430" t="str">
        <f>VLOOKUP($A1430,'UES Measure List Oct 2026'!$A$3:$AR$2210,E$1,FALSE)</f>
        <v>HVAC</v>
      </c>
      <c r="F1430" t="str">
        <f>VLOOKUP($A1430,'UES Measure List Oct 2026'!$A$3:$AR$2210,F$1,FALSE)</f>
        <v>Envelope</v>
      </c>
      <c r="G1430" t="str">
        <f>VLOOKUP($A1430,'UES Measure List Oct 2026'!$A$3:$AR$2210,G$1,FALSE)</f>
        <v>Insulation</v>
      </c>
      <c r="H1430">
        <f>VLOOKUP($A1430,'UES Measure List Oct 2026'!$A$3:$AR$2210,H$1,FALSE)</f>
        <v>2.5710386023054754</v>
      </c>
      <c r="I1430">
        <f>VLOOKUP($A1430,'UES Measure List Oct 2026'!$A$3:$AR$2210,I$1,FALSE)</f>
        <v>2.8613582432137097</v>
      </c>
      <c r="J1430">
        <f>VLOOKUP($A1430,'UES Measure List Oct 2026'!$A$3:$AR$2210,J$1,FALSE)</f>
        <v>2.8</v>
      </c>
      <c r="K1430">
        <f>VLOOKUP($A1430,'UES Measure List Oct 2026'!$A$3:$AR$2210,K$1,FALSE)</f>
        <v>30</v>
      </c>
      <c r="L1430" t="s">
        <v>25</v>
      </c>
      <c r="M1430">
        <f>INDEX('Results 2016$'!$B$3:$AT$352,MATCH(L1430,'Results 2016$'!$A$3:$A$352,0),MATCH(K1430,'Results 2016$'!$B$2:$AT$2,0))</f>
        <v>0.93701255059446531</v>
      </c>
    </row>
    <row r="1431" spans="1:13" x14ac:dyDescent="0.25">
      <c r="A1431" t="s">
        <v>3505</v>
      </c>
      <c r="B1431" t="str">
        <f>VLOOKUP($A1431,'UES Measure List Oct 2026'!$A$3:$AR$2210,B$1,FALSE)</f>
        <v>Heating Zone 1</v>
      </c>
      <c r="C1431" t="str">
        <f>VLOOKUP($A1431,'UES Measure List Oct 2026'!$A$3:$AR$2210,C$1,FALSE)</f>
        <v>All Cooling Zones</v>
      </c>
      <c r="D1431" t="str">
        <f>VLOOKUP($A1431,'UES Measure List Oct 2026'!$A$3:$AR$2210,D$1,FALSE)</f>
        <v>Commercial</v>
      </c>
      <c r="E1431" t="str">
        <f>VLOOKUP($A1431,'UES Measure List Oct 2026'!$A$3:$AR$2210,E$1,FALSE)</f>
        <v>HVAC</v>
      </c>
      <c r="F1431" t="str">
        <f>VLOOKUP($A1431,'UES Measure List Oct 2026'!$A$3:$AR$2210,F$1,FALSE)</f>
        <v>Envelope</v>
      </c>
      <c r="G1431" t="str">
        <f>VLOOKUP($A1431,'UES Measure List Oct 2026'!$A$3:$AR$2210,G$1,FALSE)</f>
        <v>Insulation</v>
      </c>
      <c r="H1431">
        <f>VLOOKUP($A1431,'UES Measure List Oct 2026'!$A$3:$AR$2210,H$1,FALSE)</f>
        <v>1.277601113131313</v>
      </c>
      <c r="I1431">
        <f>VLOOKUP($A1431,'UES Measure List Oct 2026'!$A$3:$AR$2210,I$1,FALSE)</f>
        <v>1.4218668180708041</v>
      </c>
      <c r="J1431">
        <f>VLOOKUP($A1431,'UES Measure List Oct 2026'!$A$3:$AR$2210,J$1,FALSE)</f>
        <v>1.95</v>
      </c>
      <c r="K1431">
        <f>VLOOKUP($A1431,'UES Measure List Oct 2026'!$A$3:$AR$2210,K$1,FALSE)</f>
        <v>30</v>
      </c>
      <c r="L1431" t="s">
        <v>25</v>
      </c>
      <c r="M1431">
        <f>INDEX('Results 2016$'!$B$3:$AT$352,MATCH(L1431,'Results 2016$'!$A$3:$A$352,0),MATCH(K1431,'Results 2016$'!$B$2:$AT$2,0))</f>
        <v>0.93701255059446531</v>
      </c>
    </row>
    <row r="1432" spans="1:13" x14ac:dyDescent="0.25">
      <c r="A1432" t="s">
        <v>3507</v>
      </c>
      <c r="B1432" t="str">
        <f>VLOOKUP($A1432,'UES Measure List Oct 2026'!$A$3:$AR$2210,B$1,FALSE)</f>
        <v>Heating Zone 2</v>
      </c>
      <c r="C1432" t="str">
        <f>VLOOKUP($A1432,'UES Measure List Oct 2026'!$A$3:$AR$2210,C$1,FALSE)</f>
        <v>All Cooling Zones</v>
      </c>
      <c r="D1432" t="str">
        <f>VLOOKUP($A1432,'UES Measure List Oct 2026'!$A$3:$AR$2210,D$1,FALSE)</f>
        <v>Commercial</v>
      </c>
      <c r="E1432" t="str">
        <f>VLOOKUP($A1432,'UES Measure List Oct 2026'!$A$3:$AR$2210,E$1,FALSE)</f>
        <v>HVAC</v>
      </c>
      <c r="F1432" t="str">
        <f>VLOOKUP($A1432,'UES Measure List Oct 2026'!$A$3:$AR$2210,F$1,FALSE)</f>
        <v>Envelope</v>
      </c>
      <c r="G1432" t="str">
        <f>VLOOKUP($A1432,'UES Measure List Oct 2026'!$A$3:$AR$2210,G$1,FALSE)</f>
        <v>Insulation</v>
      </c>
      <c r="H1432">
        <f>VLOOKUP($A1432,'UES Measure List Oct 2026'!$A$3:$AR$2210,H$1,FALSE)</f>
        <v>2.6666709764309768</v>
      </c>
      <c r="I1432">
        <f>VLOOKUP($A1432,'UES Measure List Oct 2026'!$A$3:$AR$2210,I$1,FALSE)</f>
        <v>2.9677893492176128</v>
      </c>
      <c r="J1432">
        <f>VLOOKUP($A1432,'UES Measure List Oct 2026'!$A$3:$AR$2210,J$1,FALSE)</f>
        <v>1.95</v>
      </c>
      <c r="K1432">
        <f>VLOOKUP($A1432,'UES Measure List Oct 2026'!$A$3:$AR$2210,K$1,FALSE)</f>
        <v>30</v>
      </c>
      <c r="L1432" t="s">
        <v>25</v>
      </c>
      <c r="M1432">
        <f>INDEX('Results 2016$'!$B$3:$AT$352,MATCH(L1432,'Results 2016$'!$A$3:$A$352,0),MATCH(K1432,'Results 2016$'!$B$2:$AT$2,0))</f>
        <v>0.93701255059446531</v>
      </c>
    </row>
    <row r="1433" spans="1:13" x14ac:dyDescent="0.25">
      <c r="A1433" t="s">
        <v>3508</v>
      </c>
      <c r="B1433" t="str">
        <f>VLOOKUP($A1433,'UES Measure List Oct 2026'!$A$3:$AR$2210,B$1,FALSE)</f>
        <v>Heating Zone 3</v>
      </c>
      <c r="C1433" t="str">
        <f>VLOOKUP($A1433,'UES Measure List Oct 2026'!$A$3:$AR$2210,C$1,FALSE)</f>
        <v>All Cooling Zones</v>
      </c>
      <c r="D1433" t="str">
        <f>VLOOKUP($A1433,'UES Measure List Oct 2026'!$A$3:$AR$2210,D$1,FALSE)</f>
        <v>Commercial</v>
      </c>
      <c r="E1433" t="str">
        <f>VLOOKUP($A1433,'UES Measure List Oct 2026'!$A$3:$AR$2210,E$1,FALSE)</f>
        <v>HVAC</v>
      </c>
      <c r="F1433" t="str">
        <f>VLOOKUP($A1433,'UES Measure List Oct 2026'!$A$3:$AR$2210,F$1,FALSE)</f>
        <v>Envelope</v>
      </c>
      <c r="G1433" t="str">
        <f>VLOOKUP($A1433,'UES Measure List Oct 2026'!$A$3:$AR$2210,G$1,FALSE)</f>
        <v>Insulation</v>
      </c>
      <c r="H1433">
        <f>VLOOKUP($A1433,'UES Measure List Oct 2026'!$A$3:$AR$2210,H$1,FALSE)</f>
        <v>2.7393467288776803</v>
      </c>
      <c r="I1433">
        <f>VLOOKUP($A1433,'UES Measure List Oct 2026'!$A$3:$AR$2210,I$1,FALSE)</f>
        <v>3.0486715900204784</v>
      </c>
      <c r="J1433">
        <f>VLOOKUP($A1433,'UES Measure List Oct 2026'!$A$3:$AR$2210,J$1,FALSE)</f>
        <v>1.95</v>
      </c>
      <c r="K1433">
        <f>VLOOKUP($A1433,'UES Measure List Oct 2026'!$A$3:$AR$2210,K$1,FALSE)</f>
        <v>30</v>
      </c>
      <c r="L1433" t="s">
        <v>25</v>
      </c>
      <c r="M1433">
        <f>INDEX('Results 2016$'!$B$3:$AT$352,MATCH(L1433,'Results 2016$'!$A$3:$A$352,0),MATCH(K1433,'Results 2016$'!$B$2:$AT$2,0))</f>
        <v>0.93701255059446531</v>
      </c>
    </row>
    <row r="1434" spans="1:13" x14ac:dyDescent="0.25">
      <c r="A1434" t="s">
        <v>3509</v>
      </c>
      <c r="B1434" t="str">
        <f>VLOOKUP($A1434,'UES Measure List Oct 2026'!$A$3:$AR$2210,B$1,FALSE)</f>
        <v>Heating Zone 1</v>
      </c>
      <c r="C1434" t="str">
        <f>VLOOKUP($A1434,'UES Measure List Oct 2026'!$A$3:$AR$2210,C$1,FALSE)</f>
        <v>All Cooling Zones</v>
      </c>
      <c r="D1434" t="str">
        <f>VLOOKUP($A1434,'UES Measure List Oct 2026'!$A$3:$AR$2210,D$1,FALSE)</f>
        <v>Commercial</v>
      </c>
      <c r="E1434" t="str">
        <f>VLOOKUP($A1434,'UES Measure List Oct 2026'!$A$3:$AR$2210,E$1,FALSE)</f>
        <v>HVAC</v>
      </c>
      <c r="F1434" t="str">
        <f>VLOOKUP($A1434,'UES Measure List Oct 2026'!$A$3:$AR$2210,F$1,FALSE)</f>
        <v>Envelope</v>
      </c>
      <c r="G1434" t="str">
        <f>VLOOKUP($A1434,'UES Measure List Oct 2026'!$A$3:$AR$2210,G$1,FALSE)</f>
        <v>Insulation</v>
      </c>
      <c r="H1434">
        <f>VLOOKUP($A1434,'UES Measure List Oct 2026'!$A$3:$AR$2210,H$1,FALSE)</f>
        <v>1.7480330101010102</v>
      </c>
      <c r="I1434">
        <f>VLOOKUP($A1434,'UES Measure List Oct 2026'!$A$3:$AR$2210,I$1,FALSE)</f>
        <v>1.9454195119346254</v>
      </c>
      <c r="J1434">
        <f>VLOOKUP($A1434,'UES Measure List Oct 2026'!$A$3:$AR$2210,J$1,FALSE)</f>
        <v>2.8</v>
      </c>
      <c r="K1434">
        <f>VLOOKUP($A1434,'UES Measure List Oct 2026'!$A$3:$AR$2210,K$1,FALSE)</f>
        <v>30</v>
      </c>
      <c r="L1434" t="s">
        <v>25</v>
      </c>
      <c r="M1434">
        <f>INDEX('Results 2016$'!$B$3:$AT$352,MATCH(L1434,'Results 2016$'!$A$3:$A$352,0),MATCH(K1434,'Results 2016$'!$B$2:$AT$2,0))</f>
        <v>0.93701255059446531</v>
      </c>
    </row>
    <row r="1435" spans="1:13" x14ac:dyDescent="0.25">
      <c r="A1435" t="s">
        <v>3511</v>
      </c>
      <c r="B1435" t="str">
        <f>VLOOKUP($A1435,'UES Measure List Oct 2026'!$A$3:$AR$2210,B$1,FALSE)</f>
        <v>Heating Zone 2</v>
      </c>
      <c r="C1435" t="str">
        <f>VLOOKUP($A1435,'UES Measure List Oct 2026'!$A$3:$AR$2210,C$1,FALSE)</f>
        <v>All Cooling Zones</v>
      </c>
      <c r="D1435" t="str">
        <f>VLOOKUP($A1435,'UES Measure List Oct 2026'!$A$3:$AR$2210,D$1,FALSE)</f>
        <v>Commercial</v>
      </c>
      <c r="E1435" t="str">
        <f>VLOOKUP($A1435,'UES Measure List Oct 2026'!$A$3:$AR$2210,E$1,FALSE)</f>
        <v>HVAC</v>
      </c>
      <c r="F1435" t="str">
        <f>VLOOKUP($A1435,'UES Measure List Oct 2026'!$A$3:$AR$2210,F$1,FALSE)</f>
        <v>Envelope</v>
      </c>
      <c r="G1435" t="str">
        <f>VLOOKUP($A1435,'UES Measure List Oct 2026'!$A$3:$AR$2210,G$1,FALSE)</f>
        <v>Insulation</v>
      </c>
      <c r="H1435">
        <f>VLOOKUP($A1435,'UES Measure List Oct 2026'!$A$3:$AR$2210,H$1,FALSE)</f>
        <v>3.1360377465321561</v>
      </c>
      <c r="I1435">
        <f>VLOOKUP($A1435,'UES Measure List Oct 2026'!$A$3:$AR$2210,I$1,FALSE)</f>
        <v>3.4901566429312498</v>
      </c>
      <c r="J1435">
        <f>VLOOKUP($A1435,'UES Measure List Oct 2026'!$A$3:$AR$2210,J$1,FALSE)</f>
        <v>2.8</v>
      </c>
      <c r="K1435">
        <f>VLOOKUP($A1435,'UES Measure List Oct 2026'!$A$3:$AR$2210,K$1,FALSE)</f>
        <v>30</v>
      </c>
      <c r="L1435" t="s">
        <v>25</v>
      </c>
      <c r="M1435">
        <f>INDEX('Results 2016$'!$B$3:$AT$352,MATCH(L1435,'Results 2016$'!$A$3:$A$352,0),MATCH(K1435,'Results 2016$'!$B$2:$AT$2,0))</f>
        <v>0.93701255059446531</v>
      </c>
    </row>
    <row r="1436" spans="1:13" x14ac:dyDescent="0.25">
      <c r="A1436" t="s">
        <v>3512</v>
      </c>
      <c r="B1436" t="str">
        <f>VLOOKUP($A1436,'UES Measure List Oct 2026'!$A$3:$AR$2210,B$1,FALSE)</f>
        <v>Heating Zone 3</v>
      </c>
      <c r="C1436" t="str">
        <f>VLOOKUP($A1436,'UES Measure List Oct 2026'!$A$3:$AR$2210,C$1,FALSE)</f>
        <v>All Cooling Zones</v>
      </c>
      <c r="D1436" t="str">
        <f>VLOOKUP($A1436,'UES Measure List Oct 2026'!$A$3:$AR$2210,D$1,FALSE)</f>
        <v>Commercial</v>
      </c>
      <c r="E1436" t="str">
        <f>VLOOKUP($A1436,'UES Measure List Oct 2026'!$A$3:$AR$2210,E$1,FALSE)</f>
        <v>HVAC</v>
      </c>
      <c r="F1436" t="str">
        <f>VLOOKUP($A1436,'UES Measure List Oct 2026'!$A$3:$AR$2210,F$1,FALSE)</f>
        <v>Envelope</v>
      </c>
      <c r="G1436" t="str">
        <f>VLOOKUP($A1436,'UES Measure List Oct 2026'!$A$3:$AR$2210,G$1,FALSE)</f>
        <v>Insulation</v>
      </c>
      <c r="H1436">
        <f>VLOOKUP($A1436,'UES Measure List Oct 2026'!$A$3:$AR$2210,H$1,FALSE)</f>
        <v>3.3793235570131177</v>
      </c>
      <c r="I1436">
        <f>VLOOKUP($A1436,'UES Measure List Oct 2026'!$A$3:$AR$2210,I$1,FALSE)</f>
        <v>3.7609140942788897</v>
      </c>
      <c r="J1436">
        <f>VLOOKUP($A1436,'UES Measure List Oct 2026'!$A$3:$AR$2210,J$1,FALSE)</f>
        <v>2.8</v>
      </c>
      <c r="K1436">
        <f>VLOOKUP($A1436,'UES Measure List Oct 2026'!$A$3:$AR$2210,K$1,FALSE)</f>
        <v>30</v>
      </c>
      <c r="L1436" t="s">
        <v>25</v>
      </c>
      <c r="M1436">
        <f>INDEX('Results 2016$'!$B$3:$AT$352,MATCH(L1436,'Results 2016$'!$A$3:$A$352,0),MATCH(K1436,'Results 2016$'!$B$2:$AT$2,0))</f>
        <v>0.93701255059446531</v>
      </c>
    </row>
    <row r="1437" spans="1:13" x14ac:dyDescent="0.25">
      <c r="A1437" t="s">
        <v>3513</v>
      </c>
      <c r="B1437" t="str">
        <f>VLOOKUP($A1437,'UES Measure List Oct 2026'!$A$3:$AR$2210,B$1,FALSE)</f>
        <v>Heating Zone 1</v>
      </c>
      <c r="C1437" t="str">
        <f>VLOOKUP($A1437,'UES Measure List Oct 2026'!$A$3:$AR$2210,C$1,FALSE)</f>
        <v>All Cooling Zones</v>
      </c>
      <c r="D1437" t="str">
        <f>VLOOKUP($A1437,'UES Measure List Oct 2026'!$A$3:$AR$2210,D$1,FALSE)</f>
        <v>Commercial</v>
      </c>
      <c r="E1437" t="str">
        <f>VLOOKUP($A1437,'UES Measure List Oct 2026'!$A$3:$AR$2210,E$1,FALSE)</f>
        <v>HVAC</v>
      </c>
      <c r="F1437" t="str">
        <f>VLOOKUP($A1437,'UES Measure List Oct 2026'!$A$3:$AR$2210,F$1,FALSE)</f>
        <v>Envelope</v>
      </c>
      <c r="G1437" t="str">
        <f>VLOOKUP($A1437,'UES Measure List Oct 2026'!$A$3:$AR$2210,G$1,FALSE)</f>
        <v>Insulation</v>
      </c>
      <c r="H1437">
        <f>VLOOKUP($A1437,'UES Measure List Oct 2026'!$A$3:$AR$2210,H$1,FALSE)</f>
        <v>1.7801822766570605</v>
      </c>
      <c r="I1437">
        <f>VLOOKUP($A1437,'UES Measure List Oct 2026'!$A$3:$AR$2210,I$1,FALSE)</f>
        <v>1.9811990481854389</v>
      </c>
      <c r="J1437">
        <f>VLOOKUP($A1437,'UES Measure List Oct 2026'!$A$3:$AR$2210,J$1,FALSE)</f>
        <v>1.95</v>
      </c>
      <c r="K1437">
        <f>VLOOKUP($A1437,'UES Measure List Oct 2026'!$A$3:$AR$2210,K$1,FALSE)</f>
        <v>30</v>
      </c>
      <c r="L1437" t="s">
        <v>25</v>
      </c>
      <c r="M1437">
        <f>INDEX('Results 2016$'!$B$3:$AT$352,MATCH(L1437,'Results 2016$'!$A$3:$A$352,0),MATCH(K1437,'Results 2016$'!$B$2:$AT$2,0))</f>
        <v>0.93701255059446531</v>
      </c>
    </row>
    <row r="1438" spans="1:13" x14ac:dyDescent="0.25">
      <c r="A1438" t="s">
        <v>3515</v>
      </c>
      <c r="B1438" t="str">
        <f>VLOOKUP($A1438,'UES Measure List Oct 2026'!$A$3:$AR$2210,B$1,FALSE)</f>
        <v>Heating Zone 2</v>
      </c>
      <c r="C1438" t="str">
        <f>VLOOKUP($A1438,'UES Measure List Oct 2026'!$A$3:$AR$2210,C$1,FALSE)</f>
        <v>All Cooling Zones</v>
      </c>
      <c r="D1438" t="str">
        <f>VLOOKUP($A1438,'UES Measure List Oct 2026'!$A$3:$AR$2210,D$1,FALSE)</f>
        <v>Commercial</v>
      </c>
      <c r="E1438" t="str">
        <f>VLOOKUP($A1438,'UES Measure List Oct 2026'!$A$3:$AR$2210,E$1,FALSE)</f>
        <v>HVAC</v>
      </c>
      <c r="F1438" t="str">
        <f>VLOOKUP($A1438,'UES Measure List Oct 2026'!$A$3:$AR$2210,F$1,FALSE)</f>
        <v>Envelope</v>
      </c>
      <c r="G1438" t="str">
        <f>VLOOKUP($A1438,'UES Measure List Oct 2026'!$A$3:$AR$2210,G$1,FALSE)</f>
        <v>Insulation</v>
      </c>
      <c r="H1438">
        <f>VLOOKUP($A1438,'UES Measure List Oct 2026'!$A$3:$AR$2210,H$1,FALSE)</f>
        <v>3.3718934529147986</v>
      </c>
      <c r="I1438">
        <f>VLOOKUP($A1438,'UES Measure List Oct 2026'!$A$3:$AR$2210,I$1,FALSE)</f>
        <v>3.752644988715637</v>
      </c>
      <c r="J1438">
        <f>VLOOKUP($A1438,'UES Measure List Oct 2026'!$A$3:$AR$2210,J$1,FALSE)</f>
        <v>1.95</v>
      </c>
      <c r="K1438">
        <f>VLOOKUP($A1438,'UES Measure List Oct 2026'!$A$3:$AR$2210,K$1,FALSE)</f>
        <v>30</v>
      </c>
      <c r="L1438" t="s">
        <v>25</v>
      </c>
      <c r="M1438">
        <f>INDEX('Results 2016$'!$B$3:$AT$352,MATCH(L1438,'Results 2016$'!$A$3:$A$352,0),MATCH(K1438,'Results 2016$'!$B$2:$AT$2,0))</f>
        <v>0.93701255059446531</v>
      </c>
    </row>
    <row r="1439" spans="1:13" x14ac:dyDescent="0.25">
      <c r="A1439" t="s">
        <v>3516</v>
      </c>
      <c r="B1439" t="str">
        <f>VLOOKUP($A1439,'UES Measure List Oct 2026'!$A$3:$AR$2210,B$1,FALSE)</f>
        <v>Heating Zone 3</v>
      </c>
      <c r="C1439" t="str">
        <f>VLOOKUP($A1439,'UES Measure List Oct 2026'!$A$3:$AR$2210,C$1,FALSE)</f>
        <v>All Cooling Zones</v>
      </c>
      <c r="D1439" t="str">
        <f>VLOOKUP($A1439,'UES Measure List Oct 2026'!$A$3:$AR$2210,D$1,FALSE)</f>
        <v>Commercial</v>
      </c>
      <c r="E1439" t="str">
        <f>VLOOKUP($A1439,'UES Measure List Oct 2026'!$A$3:$AR$2210,E$1,FALSE)</f>
        <v>HVAC</v>
      </c>
      <c r="F1439" t="str">
        <f>VLOOKUP($A1439,'UES Measure List Oct 2026'!$A$3:$AR$2210,F$1,FALSE)</f>
        <v>Envelope</v>
      </c>
      <c r="G1439" t="str">
        <f>VLOOKUP($A1439,'UES Measure List Oct 2026'!$A$3:$AR$2210,G$1,FALSE)</f>
        <v>Insulation</v>
      </c>
      <c r="H1439">
        <f>VLOOKUP($A1439,'UES Measure List Oct 2026'!$A$3:$AR$2210,H$1,FALSE)</f>
        <v>3.7338269724770639</v>
      </c>
      <c r="I1439">
        <f>VLOOKUP($A1439,'UES Measure List Oct 2026'!$A$3:$AR$2210,I$1,FALSE)</f>
        <v>4.1554477544019193</v>
      </c>
      <c r="J1439">
        <f>VLOOKUP($A1439,'UES Measure List Oct 2026'!$A$3:$AR$2210,J$1,FALSE)</f>
        <v>1.95</v>
      </c>
      <c r="K1439">
        <f>VLOOKUP($A1439,'UES Measure List Oct 2026'!$A$3:$AR$2210,K$1,FALSE)</f>
        <v>30</v>
      </c>
      <c r="L1439" t="s">
        <v>25</v>
      </c>
      <c r="M1439">
        <f>INDEX('Results 2016$'!$B$3:$AT$352,MATCH(L1439,'Results 2016$'!$A$3:$A$352,0),MATCH(K1439,'Results 2016$'!$B$2:$AT$2,0))</f>
        <v>0.93701255059446531</v>
      </c>
    </row>
    <row r="1440" spans="1:13" x14ac:dyDescent="0.25">
      <c r="A1440" t="s">
        <v>3517</v>
      </c>
      <c r="B1440" t="str">
        <f>VLOOKUP($A1440,'UES Measure List Oct 2026'!$A$3:$AR$2210,B$1,FALSE)</f>
        <v>Heating Zone 1</v>
      </c>
      <c r="C1440" t="str">
        <f>VLOOKUP($A1440,'UES Measure List Oct 2026'!$A$3:$AR$2210,C$1,FALSE)</f>
        <v>All Cooling Zones</v>
      </c>
      <c r="D1440" t="str">
        <f>VLOOKUP($A1440,'UES Measure List Oct 2026'!$A$3:$AR$2210,D$1,FALSE)</f>
        <v>Commercial</v>
      </c>
      <c r="E1440" t="str">
        <f>VLOOKUP($A1440,'UES Measure List Oct 2026'!$A$3:$AR$2210,E$1,FALSE)</f>
        <v>HVAC</v>
      </c>
      <c r="F1440" t="str">
        <f>VLOOKUP($A1440,'UES Measure List Oct 2026'!$A$3:$AR$2210,F$1,FALSE)</f>
        <v>Envelope</v>
      </c>
      <c r="G1440" t="str">
        <f>VLOOKUP($A1440,'UES Measure List Oct 2026'!$A$3:$AR$2210,G$1,FALSE)</f>
        <v>Insulation</v>
      </c>
      <c r="H1440">
        <f>VLOOKUP($A1440,'UES Measure List Oct 2026'!$A$3:$AR$2210,H$1,FALSE)</f>
        <v>3.1941759675925923</v>
      </c>
      <c r="I1440">
        <f>VLOOKUP($A1440,'UES Measure List Oct 2026'!$A$3:$AR$2210,I$1,FALSE)</f>
        <v>3.5703324436202855</v>
      </c>
      <c r="J1440">
        <f>VLOOKUP($A1440,'UES Measure List Oct 2026'!$A$3:$AR$2210,J$1,FALSE)</f>
        <v>2.11</v>
      </c>
      <c r="K1440">
        <f>VLOOKUP($A1440,'UES Measure List Oct 2026'!$A$3:$AR$2210,K$1,FALSE)</f>
        <v>30</v>
      </c>
      <c r="L1440" t="s">
        <v>25</v>
      </c>
      <c r="M1440">
        <f>INDEX('Results 2016$'!$B$3:$AT$352,MATCH(L1440,'Results 2016$'!$A$3:$A$352,0),MATCH(K1440,'Results 2016$'!$B$2:$AT$2,0))</f>
        <v>0.93701255059446531</v>
      </c>
    </row>
    <row r="1441" spans="1:13" x14ac:dyDescent="0.25">
      <c r="A1441" t="s">
        <v>3520</v>
      </c>
      <c r="B1441" t="str">
        <f>VLOOKUP($A1441,'UES Measure List Oct 2026'!$A$3:$AR$2210,B$1,FALSE)</f>
        <v>Heating Zone 1</v>
      </c>
      <c r="C1441" t="str">
        <f>VLOOKUP($A1441,'UES Measure List Oct 2026'!$A$3:$AR$2210,C$1,FALSE)</f>
        <v>All Cooling Zones</v>
      </c>
      <c r="D1441" t="str">
        <f>VLOOKUP($A1441,'UES Measure List Oct 2026'!$A$3:$AR$2210,D$1,FALSE)</f>
        <v>Commercial</v>
      </c>
      <c r="E1441" t="str">
        <f>VLOOKUP($A1441,'UES Measure List Oct 2026'!$A$3:$AR$2210,E$1,FALSE)</f>
        <v>HVAC</v>
      </c>
      <c r="F1441" t="str">
        <f>VLOOKUP($A1441,'UES Measure List Oct 2026'!$A$3:$AR$2210,F$1,FALSE)</f>
        <v>Envelope</v>
      </c>
      <c r="G1441" t="str">
        <f>VLOOKUP($A1441,'UES Measure List Oct 2026'!$A$3:$AR$2210,G$1,FALSE)</f>
        <v>Insulation</v>
      </c>
      <c r="H1441">
        <f>VLOOKUP($A1441,'UES Measure List Oct 2026'!$A$3:$AR$2210,H$1,FALSE)</f>
        <v>4.2701598478605387</v>
      </c>
      <c r="I1441">
        <f>VLOOKUP($A1441,'UES Measure List Oct 2026'!$A$3:$AR$2210,I$1,FALSE)</f>
        <v>4.773027660010781</v>
      </c>
      <c r="J1441">
        <f>VLOOKUP($A1441,'UES Measure List Oct 2026'!$A$3:$AR$2210,J$1,FALSE)</f>
        <v>2.11</v>
      </c>
      <c r="K1441">
        <f>VLOOKUP($A1441,'UES Measure List Oct 2026'!$A$3:$AR$2210,K$1,FALSE)</f>
        <v>30</v>
      </c>
      <c r="L1441" t="s">
        <v>25</v>
      </c>
      <c r="M1441">
        <f>INDEX('Results 2016$'!$B$3:$AT$352,MATCH(L1441,'Results 2016$'!$A$3:$A$352,0),MATCH(K1441,'Results 2016$'!$B$2:$AT$2,0))</f>
        <v>0.93701255059446531</v>
      </c>
    </row>
    <row r="1442" spans="1:13" x14ac:dyDescent="0.25">
      <c r="A1442" t="s">
        <v>3522</v>
      </c>
      <c r="B1442" t="str">
        <f>VLOOKUP($A1442,'UES Measure List Oct 2026'!$A$3:$AR$2210,B$1,FALSE)</f>
        <v>Heating Zone 2</v>
      </c>
      <c r="C1442" t="str">
        <f>VLOOKUP($A1442,'UES Measure List Oct 2026'!$A$3:$AR$2210,C$1,FALSE)</f>
        <v>All Cooling Zones</v>
      </c>
      <c r="D1442" t="str">
        <f>VLOOKUP($A1442,'UES Measure List Oct 2026'!$A$3:$AR$2210,D$1,FALSE)</f>
        <v>Commercial</v>
      </c>
      <c r="E1442" t="str">
        <f>VLOOKUP($A1442,'UES Measure List Oct 2026'!$A$3:$AR$2210,E$1,FALSE)</f>
        <v>HVAC</v>
      </c>
      <c r="F1442" t="str">
        <f>VLOOKUP($A1442,'UES Measure List Oct 2026'!$A$3:$AR$2210,F$1,FALSE)</f>
        <v>Envelope</v>
      </c>
      <c r="G1442" t="str">
        <f>VLOOKUP($A1442,'UES Measure List Oct 2026'!$A$3:$AR$2210,G$1,FALSE)</f>
        <v>Insulation</v>
      </c>
      <c r="H1442">
        <f>VLOOKUP($A1442,'UES Measure List Oct 2026'!$A$3:$AR$2210,H$1,FALSE)</f>
        <v>4.0177367171717169</v>
      </c>
      <c r="I1442">
        <f>VLOOKUP($A1442,'UES Measure List Oct 2026'!$A$3:$AR$2210,I$1,FALSE)</f>
        <v>4.4908783663706586</v>
      </c>
      <c r="J1442">
        <f>VLOOKUP($A1442,'UES Measure List Oct 2026'!$A$3:$AR$2210,J$1,FALSE)</f>
        <v>2.11</v>
      </c>
      <c r="K1442">
        <f>VLOOKUP($A1442,'UES Measure List Oct 2026'!$A$3:$AR$2210,K$1,FALSE)</f>
        <v>30</v>
      </c>
      <c r="L1442" t="s">
        <v>25</v>
      </c>
      <c r="M1442">
        <f>INDEX('Results 2016$'!$B$3:$AT$352,MATCH(L1442,'Results 2016$'!$A$3:$A$352,0),MATCH(K1442,'Results 2016$'!$B$2:$AT$2,0))</f>
        <v>0.93701255059446531</v>
      </c>
    </row>
    <row r="1443" spans="1:13" x14ac:dyDescent="0.25">
      <c r="A1443" t="s">
        <v>3523</v>
      </c>
      <c r="B1443" t="str">
        <f>VLOOKUP($A1443,'UES Measure List Oct 2026'!$A$3:$AR$2210,B$1,FALSE)</f>
        <v>Heating Zone 2</v>
      </c>
      <c r="C1443" t="str">
        <f>VLOOKUP($A1443,'UES Measure List Oct 2026'!$A$3:$AR$2210,C$1,FALSE)</f>
        <v>All Cooling Zones</v>
      </c>
      <c r="D1443" t="str">
        <f>VLOOKUP($A1443,'UES Measure List Oct 2026'!$A$3:$AR$2210,D$1,FALSE)</f>
        <v>Commercial</v>
      </c>
      <c r="E1443" t="str">
        <f>VLOOKUP($A1443,'UES Measure List Oct 2026'!$A$3:$AR$2210,E$1,FALSE)</f>
        <v>HVAC</v>
      </c>
      <c r="F1443" t="str">
        <f>VLOOKUP($A1443,'UES Measure List Oct 2026'!$A$3:$AR$2210,F$1,FALSE)</f>
        <v>Envelope</v>
      </c>
      <c r="G1443" t="str">
        <f>VLOOKUP($A1443,'UES Measure List Oct 2026'!$A$3:$AR$2210,G$1,FALSE)</f>
        <v>Insulation</v>
      </c>
      <c r="H1443">
        <f>VLOOKUP($A1443,'UES Measure List Oct 2026'!$A$3:$AR$2210,H$1,FALSE)</f>
        <v>5.4590750591073585</v>
      </c>
      <c r="I1443">
        <f>VLOOKUP($A1443,'UES Measure List Oct 2026'!$A$3:$AR$2210,I$1,FALSE)</f>
        <v>6.1019533655746647</v>
      </c>
      <c r="J1443">
        <f>VLOOKUP($A1443,'UES Measure List Oct 2026'!$A$3:$AR$2210,J$1,FALSE)</f>
        <v>2.11</v>
      </c>
      <c r="K1443">
        <f>VLOOKUP($A1443,'UES Measure List Oct 2026'!$A$3:$AR$2210,K$1,FALSE)</f>
        <v>30</v>
      </c>
      <c r="L1443" t="s">
        <v>25</v>
      </c>
      <c r="M1443">
        <f>INDEX('Results 2016$'!$B$3:$AT$352,MATCH(L1443,'Results 2016$'!$A$3:$A$352,0),MATCH(K1443,'Results 2016$'!$B$2:$AT$2,0))</f>
        <v>0.93701255059446531</v>
      </c>
    </row>
    <row r="1444" spans="1:13" x14ac:dyDescent="0.25">
      <c r="A1444" t="s">
        <v>3524</v>
      </c>
      <c r="B1444" t="str">
        <f>VLOOKUP($A1444,'UES Measure List Oct 2026'!$A$3:$AR$2210,B$1,FALSE)</f>
        <v>Heating Zone 3</v>
      </c>
      <c r="C1444" t="str">
        <f>VLOOKUP($A1444,'UES Measure List Oct 2026'!$A$3:$AR$2210,C$1,FALSE)</f>
        <v>All Cooling Zones</v>
      </c>
      <c r="D1444" t="str">
        <f>VLOOKUP($A1444,'UES Measure List Oct 2026'!$A$3:$AR$2210,D$1,FALSE)</f>
        <v>Commercial</v>
      </c>
      <c r="E1444" t="str">
        <f>VLOOKUP($A1444,'UES Measure List Oct 2026'!$A$3:$AR$2210,E$1,FALSE)</f>
        <v>HVAC</v>
      </c>
      <c r="F1444" t="str">
        <f>VLOOKUP($A1444,'UES Measure List Oct 2026'!$A$3:$AR$2210,F$1,FALSE)</f>
        <v>Envelope</v>
      </c>
      <c r="G1444" t="str">
        <f>VLOOKUP($A1444,'UES Measure List Oct 2026'!$A$3:$AR$2210,G$1,FALSE)</f>
        <v>Insulation</v>
      </c>
      <c r="H1444">
        <f>VLOOKUP($A1444,'UES Measure List Oct 2026'!$A$3:$AR$2210,H$1,FALSE)</f>
        <v>4.2984534746922032</v>
      </c>
      <c r="I1444">
        <f>VLOOKUP($A1444,'UES Measure List Oct 2026'!$A$3:$AR$2210,I$1,FALSE)</f>
        <v>4.8046532356990586</v>
      </c>
      <c r="J1444">
        <f>VLOOKUP($A1444,'UES Measure List Oct 2026'!$A$3:$AR$2210,J$1,FALSE)</f>
        <v>2.11</v>
      </c>
      <c r="K1444">
        <f>VLOOKUP($A1444,'UES Measure List Oct 2026'!$A$3:$AR$2210,K$1,FALSE)</f>
        <v>30</v>
      </c>
      <c r="L1444" t="s">
        <v>25</v>
      </c>
      <c r="M1444">
        <f>INDEX('Results 2016$'!$B$3:$AT$352,MATCH(L1444,'Results 2016$'!$A$3:$A$352,0),MATCH(K1444,'Results 2016$'!$B$2:$AT$2,0))</f>
        <v>0.93701255059446531</v>
      </c>
    </row>
    <row r="1445" spans="1:13" x14ac:dyDescent="0.25">
      <c r="A1445" t="s">
        <v>3525</v>
      </c>
      <c r="B1445" t="str">
        <f>VLOOKUP($A1445,'UES Measure List Oct 2026'!$A$3:$AR$2210,B$1,FALSE)</f>
        <v>Heating Zone 3</v>
      </c>
      <c r="C1445" t="str">
        <f>VLOOKUP($A1445,'UES Measure List Oct 2026'!$A$3:$AR$2210,C$1,FALSE)</f>
        <v>All Cooling Zones</v>
      </c>
      <c r="D1445" t="str">
        <f>VLOOKUP($A1445,'UES Measure List Oct 2026'!$A$3:$AR$2210,D$1,FALSE)</f>
        <v>Commercial</v>
      </c>
      <c r="E1445" t="str">
        <f>VLOOKUP($A1445,'UES Measure List Oct 2026'!$A$3:$AR$2210,E$1,FALSE)</f>
        <v>HVAC</v>
      </c>
      <c r="F1445" t="str">
        <f>VLOOKUP($A1445,'UES Measure List Oct 2026'!$A$3:$AR$2210,F$1,FALSE)</f>
        <v>Envelope</v>
      </c>
      <c r="G1445" t="str">
        <f>VLOOKUP($A1445,'UES Measure List Oct 2026'!$A$3:$AR$2210,G$1,FALSE)</f>
        <v>Insulation</v>
      </c>
      <c r="H1445">
        <f>VLOOKUP($A1445,'UES Measure List Oct 2026'!$A$3:$AR$2210,H$1,FALSE)</f>
        <v>5.7368280466926072</v>
      </c>
      <c r="I1445">
        <f>VLOOKUP($A1445,'UES Measure List Oct 2026'!$A$3:$AR$2210,I$1,FALSE)</f>
        <v>6.4124154418501567</v>
      </c>
      <c r="J1445">
        <f>VLOOKUP($A1445,'UES Measure List Oct 2026'!$A$3:$AR$2210,J$1,FALSE)</f>
        <v>2.11</v>
      </c>
      <c r="K1445">
        <f>VLOOKUP($A1445,'UES Measure List Oct 2026'!$A$3:$AR$2210,K$1,FALSE)</f>
        <v>30</v>
      </c>
      <c r="L1445" t="s">
        <v>25</v>
      </c>
      <c r="M1445">
        <f>INDEX('Results 2016$'!$B$3:$AT$352,MATCH(L1445,'Results 2016$'!$A$3:$A$352,0),MATCH(K1445,'Results 2016$'!$B$2:$AT$2,0))</f>
        <v>0.93701255059446531</v>
      </c>
    </row>
    <row r="1446" spans="1:13" x14ac:dyDescent="0.25">
      <c r="A1446" t="s">
        <v>3526</v>
      </c>
      <c r="B1446" t="str">
        <f>VLOOKUP($A1446,'UES Measure List Oct 2026'!$A$3:$AR$2210,B$1,FALSE)</f>
        <v>Heating Zone 1</v>
      </c>
      <c r="C1446" t="str">
        <f>VLOOKUP($A1446,'UES Measure List Oct 2026'!$A$3:$AR$2210,C$1,FALSE)</f>
        <v>All Cooling Zones</v>
      </c>
      <c r="D1446" t="str">
        <f>VLOOKUP($A1446,'UES Measure List Oct 2026'!$A$3:$AR$2210,D$1,FALSE)</f>
        <v>Commercial</v>
      </c>
      <c r="E1446" t="str">
        <f>VLOOKUP($A1446,'UES Measure List Oct 2026'!$A$3:$AR$2210,E$1,FALSE)</f>
        <v>HVAC</v>
      </c>
      <c r="F1446" t="str">
        <f>VLOOKUP($A1446,'UES Measure List Oct 2026'!$A$3:$AR$2210,F$1,FALSE)</f>
        <v>Envelope</v>
      </c>
      <c r="G1446" t="str">
        <f>VLOOKUP($A1446,'UES Measure List Oct 2026'!$A$3:$AR$2210,G$1,FALSE)</f>
        <v>Insulation</v>
      </c>
      <c r="H1446">
        <f>VLOOKUP($A1446,'UES Measure List Oct 2026'!$A$3:$AR$2210,H$1,FALSE)</f>
        <v>1.3440839467592591</v>
      </c>
      <c r="I1446">
        <f>VLOOKUP($A1446,'UES Measure List Oct 2026'!$A$3:$AR$2210,I$1,FALSE)</f>
        <v>1.4951149478829093</v>
      </c>
      <c r="J1446">
        <f>VLOOKUP($A1446,'UES Measure List Oct 2026'!$A$3:$AR$2210,J$1,FALSE)</f>
        <v>2.11</v>
      </c>
      <c r="K1446">
        <f>VLOOKUP($A1446,'UES Measure List Oct 2026'!$A$3:$AR$2210,K$1,FALSE)</f>
        <v>30</v>
      </c>
      <c r="L1446" t="s">
        <v>25</v>
      </c>
      <c r="M1446">
        <f>INDEX('Results 2016$'!$B$3:$AT$352,MATCH(L1446,'Results 2016$'!$A$3:$A$352,0),MATCH(K1446,'Results 2016$'!$B$2:$AT$2,0))</f>
        <v>0.93701255059446531</v>
      </c>
    </row>
    <row r="1447" spans="1:13" x14ac:dyDescent="0.25">
      <c r="A1447" t="s">
        <v>3528</v>
      </c>
      <c r="B1447" t="str">
        <f>VLOOKUP($A1447,'UES Measure List Oct 2026'!$A$3:$AR$2210,B$1,FALSE)</f>
        <v>Heating Zone 1</v>
      </c>
      <c r="C1447" t="str">
        <f>VLOOKUP($A1447,'UES Measure List Oct 2026'!$A$3:$AR$2210,C$1,FALSE)</f>
        <v>All Cooling Zones</v>
      </c>
      <c r="D1447" t="str">
        <f>VLOOKUP($A1447,'UES Measure List Oct 2026'!$A$3:$AR$2210,D$1,FALSE)</f>
        <v>Commercial</v>
      </c>
      <c r="E1447" t="str">
        <f>VLOOKUP($A1447,'UES Measure List Oct 2026'!$A$3:$AR$2210,E$1,FALSE)</f>
        <v>HVAC</v>
      </c>
      <c r="F1447" t="str">
        <f>VLOOKUP($A1447,'UES Measure List Oct 2026'!$A$3:$AR$2210,F$1,FALSE)</f>
        <v>Envelope</v>
      </c>
      <c r="G1447" t="str">
        <f>VLOOKUP($A1447,'UES Measure List Oct 2026'!$A$3:$AR$2210,G$1,FALSE)</f>
        <v>Insulation</v>
      </c>
      <c r="H1447">
        <f>VLOOKUP($A1447,'UES Measure List Oct 2026'!$A$3:$AR$2210,H$1,FALSE)</f>
        <v>1.7839154627575278</v>
      </c>
      <c r="I1447">
        <f>VLOOKUP($A1447,'UES Measure List Oct 2026'!$A$3:$AR$2210,I$1,FALSE)</f>
        <v>1.9843691166456257</v>
      </c>
      <c r="J1447">
        <f>VLOOKUP($A1447,'UES Measure List Oct 2026'!$A$3:$AR$2210,J$1,FALSE)</f>
        <v>2.11</v>
      </c>
      <c r="K1447">
        <f>VLOOKUP($A1447,'UES Measure List Oct 2026'!$A$3:$AR$2210,K$1,FALSE)</f>
        <v>30</v>
      </c>
      <c r="L1447" t="s">
        <v>25</v>
      </c>
      <c r="M1447">
        <f>INDEX('Results 2016$'!$B$3:$AT$352,MATCH(L1447,'Results 2016$'!$A$3:$A$352,0),MATCH(K1447,'Results 2016$'!$B$2:$AT$2,0))</f>
        <v>0.93701255059446531</v>
      </c>
    </row>
    <row r="1448" spans="1:13" x14ac:dyDescent="0.25">
      <c r="A1448" t="s">
        <v>3530</v>
      </c>
      <c r="B1448" t="str">
        <f>VLOOKUP($A1448,'UES Measure List Oct 2026'!$A$3:$AR$2210,B$1,FALSE)</f>
        <v>Heating Zone 2</v>
      </c>
      <c r="C1448" t="str">
        <f>VLOOKUP($A1448,'UES Measure List Oct 2026'!$A$3:$AR$2210,C$1,FALSE)</f>
        <v>All Cooling Zones</v>
      </c>
      <c r="D1448" t="str">
        <f>VLOOKUP($A1448,'UES Measure List Oct 2026'!$A$3:$AR$2210,D$1,FALSE)</f>
        <v>Commercial</v>
      </c>
      <c r="E1448" t="str">
        <f>VLOOKUP($A1448,'UES Measure List Oct 2026'!$A$3:$AR$2210,E$1,FALSE)</f>
        <v>HVAC</v>
      </c>
      <c r="F1448" t="str">
        <f>VLOOKUP($A1448,'UES Measure List Oct 2026'!$A$3:$AR$2210,F$1,FALSE)</f>
        <v>Envelope</v>
      </c>
      <c r="G1448" t="str">
        <f>VLOOKUP($A1448,'UES Measure List Oct 2026'!$A$3:$AR$2210,G$1,FALSE)</f>
        <v>Insulation</v>
      </c>
      <c r="H1448">
        <f>VLOOKUP($A1448,'UES Measure List Oct 2026'!$A$3:$AR$2210,H$1,FALSE)</f>
        <v>1.8728095454545453</v>
      </c>
      <c r="I1448">
        <f>VLOOKUP($A1448,'UES Measure List Oct 2026'!$A$3:$AR$2210,I$1,FALSE)</f>
        <v>2.083251981915391</v>
      </c>
      <c r="J1448">
        <f>VLOOKUP($A1448,'UES Measure List Oct 2026'!$A$3:$AR$2210,J$1,FALSE)</f>
        <v>2.11</v>
      </c>
      <c r="K1448">
        <f>VLOOKUP($A1448,'UES Measure List Oct 2026'!$A$3:$AR$2210,K$1,FALSE)</f>
        <v>30</v>
      </c>
      <c r="L1448" t="s">
        <v>25</v>
      </c>
      <c r="M1448">
        <f>INDEX('Results 2016$'!$B$3:$AT$352,MATCH(L1448,'Results 2016$'!$A$3:$A$352,0),MATCH(K1448,'Results 2016$'!$B$2:$AT$2,0))</f>
        <v>0.93701255059446531</v>
      </c>
    </row>
    <row r="1449" spans="1:13" x14ac:dyDescent="0.25">
      <c r="A1449" t="s">
        <v>3531</v>
      </c>
      <c r="B1449" t="str">
        <f>VLOOKUP($A1449,'UES Measure List Oct 2026'!$A$3:$AR$2210,B$1,FALSE)</f>
        <v>Heating Zone 2</v>
      </c>
      <c r="C1449" t="str">
        <f>VLOOKUP($A1449,'UES Measure List Oct 2026'!$A$3:$AR$2210,C$1,FALSE)</f>
        <v>All Cooling Zones</v>
      </c>
      <c r="D1449" t="str">
        <f>VLOOKUP($A1449,'UES Measure List Oct 2026'!$A$3:$AR$2210,D$1,FALSE)</f>
        <v>Commercial</v>
      </c>
      <c r="E1449" t="str">
        <f>VLOOKUP($A1449,'UES Measure List Oct 2026'!$A$3:$AR$2210,E$1,FALSE)</f>
        <v>HVAC</v>
      </c>
      <c r="F1449" t="str">
        <f>VLOOKUP($A1449,'UES Measure List Oct 2026'!$A$3:$AR$2210,F$1,FALSE)</f>
        <v>Envelope</v>
      </c>
      <c r="G1449" t="str">
        <f>VLOOKUP($A1449,'UES Measure List Oct 2026'!$A$3:$AR$2210,G$1,FALSE)</f>
        <v>Insulation</v>
      </c>
      <c r="H1449">
        <f>VLOOKUP($A1449,'UES Measure List Oct 2026'!$A$3:$AR$2210,H$1,FALSE)</f>
        <v>2.5553117297949339</v>
      </c>
      <c r="I1449">
        <f>VLOOKUP($A1449,'UES Measure List Oct 2026'!$A$3:$AR$2210,I$1,FALSE)</f>
        <v>2.8424450518351683</v>
      </c>
      <c r="J1449">
        <f>VLOOKUP($A1449,'UES Measure List Oct 2026'!$A$3:$AR$2210,J$1,FALSE)</f>
        <v>2.11</v>
      </c>
      <c r="K1449">
        <f>VLOOKUP($A1449,'UES Measure List Oct 2026'!$A$3:$AR$2210,K$1,FALSE)</f>
        <v>30</v>
      </c>
      <c r="L1449" t="s">
        <v>25</v>
      </c>
      <c r="M1449">
        <f>INDEX('Results 2016$'!$B$3:$AT$352,MATCH(L1449,'Results 2016$'!$A$3:$A$352,0),MATCH(K1449,'Results 2016$'!$B$2:$AT$2,0))</f>
        <v>0.93701255059446531</v>
      </c>
    </row>
    <row r="1450" spans="1:13" x14ac:dyDescent="0.25">
      <c r="A1450" t="s">
        <v>3532</v>
      </c>
      <c r="B1450" t="str">
        <f>VLOOKUP($A1450,'UES Measure List Oct 2026'!$A$3:$AR$2210,B$1,FALSE)</f>
        <v>Heating Zone 3</v>
      </c>
      <c r="C1450" t="str">
        <f>VLOOKUP($A1450,'UES Measure List Oct 2026'!$A$3:$AR$2210,C$1,FALSE)</f>
        <v>All Cooling Zones</v>
      </c>
      <c r="D1450" t="str">
        <f>VLOOKUP($A1450,'UES Measure List Oct 2026'!$A$3:$AR$2210,D$1,FALSE)</f>
        <v>Commercial</v>
      </c>
      <c r="E1450" t="str">
        <f>VLOOKUP($A1450,'UES Measure List Oct 2026'!$A$3:$AR$2210,E$1,FALSE)</f>
        <v>HVAC</v>
      </c>
      <c r="F1450" t="str">
        <f>VLOOKUP($A1450,'UES Measure List Oct 2026'!$A$3:$AR$2210,F$1,FALSE)</f>
        <v>Envelope</v>
      </c>
      <c r="G1450" t="str">
        <f>VLOOKUP($A1450,'UES Measure List Oct 2026'!$A$3:$AR$2210,G$1,FALSE)</f>
        <v>Insulation</v>
      </c>
      <c r="H1450">
        <f>VLOOKUP($A1450,'UES Measure List Oct 2026'!$A$3:$AR$2210,H$1,FALSE)</f>
        <v>1.9815565663474695</v>
      </c>
      <c r="I1450">
        <f>VLOOKUP($A1450,'UES Measure List Oct 2026'!$A$3:$AR$2210,I$1,FALSE)</f>
        <v>2.2042186052180259</v>
      </c>
      <c r="J1450">
        <f>VLOOKUP($A1450,'UES Measure List Oct 2026'!$A$3:$AR$2210,J$1,FALSE)</f>
        <v>2.11</v>
      </c>
      <c r="K1450">
        <f>VLOOKUP($A1450,'UES Measure List Oct 2026'!$A$3:$AR$2210,K$1,FALSE)</f>
        <v>30</v>
      </c>
      <c r="L1450" t="s">
        <v>25</v>
      </c>
      <c r="M1450">
        <f>INDEX('Results 2016$'!$B$3:$AT$352,MATCH(L1450,'Results 2016$'!$A$3:$A$352,0),MATCH(K1450,'Results 2016$'!$B$2:$AT$2,0))</f>
        <v>0.93701255059446531</v>
      </c>
    </row>
    <row r="1451" spans="1:13" x14ac:dyDescent="0.25">
      <c r="A1451" t="s">
        <v>3533</v>
      </c>
      <c r="B1451" t="str">
        <f>VLOOKUP($A1451,'UES Measure List Oct 2026'!$A$3:$AR$2210,B$1,FALSE)</f>
        <v>Heating Zone 3</v>
      </c>
      <c r="C1451" t="str">
        <f>VLOOKUP($A1451,'UES Measure List Oct 2026'!$A$3:$AR$2210,C$1,FALSE)</f>
        <v>All Cooling Zones</v>
      </c>
      <c r="D1451" t="str">
        <f>VLOOKUP($A1451,'UES Measure List Oct 2026'!$A$3:$AR$2210,D$1,FALSE)</f>
        <v>Commercial</v>
      </c>
      <c r="E1451" t="str">
        <f>VLOOKUP($A1451,'UES Measure List Oct 2026'!$A$3:$AR$2210,E$1,FALSE)</f>
        <v>HVAC</v>
      </c>
      <c r="F1451" t="str">
        <f>VLOOKUP($A1451,'UES Measure List Oct 2026'!$A$3:$AR$2210,F$1,FALSE)</f>
        <v>Envelope</v>
      </c>
      <c r="G1451" t="str">
        <f>VLOOKUP($A1451,'UES Measure List Oct 2026'!$A$3:$AR$2210,G$1,FALSE)</f>
        <v>Insulation</v>
      </c>
      <c r="H1451">
        <f>VLOOKUP($A1451,'UES Measure List Oct 2026'!$A$3:$AR$2210,H$1,FALSE)</f>
        <v>2.6581992840466926</v>
      </c>
      <c r="I1451">
        <f>VLOOKUP($A1451,'UES Measure List Oct 2026'!$A$3:$AR$2210,I$1,FALSE)</f>
        <v>2.956893796412333</v>
      </c>
      <c r="J1451">
        <f>VLOOKUP($A1451,'UES Measure List Oct 2026'!$A$3:$AR$2210,J$1,FALSE)</f>
        <v>2.11</v>
      </c>
      <c r="K1451">
        <f>VLOOKUP($A1451,'UES Measure List Oct 2026'!$A$3:$AR$2210,K$1,FALSE)</f>
        <v>30</v>
      </c>
      <c r="L1451" t="s">
        <v>25</v>
      </c>
      <c r="M1451">
        <f>INDEX('Results 2016$'!$B$3:$AT$352,MATCH(L1451,'Results 2016$'!$A$3:$A$352,0),MATCH(K1451,'Results 2016$'!$B$2:$AT$2,0))</f>
        <v>0.93701255059446531</v>
      </c>
    </row>
    <row r="1452" spans="1:13" x14ac:dyDescent="0.25">
      <c r="A1452" t="s">
        <v>3534</v>
      </c>
      <c r="B1452" t="str">
        <f>VLOOKUP($A1452,'UES Measure List Oct 2026'!$A$3:$AR$2210,B$1,FALSE)</f>
        <v>Heating Zone 1</v>
      </c>
      <c r="C1452" t="str">
        <f>VLOOKUP($A1452,'UES Measure List Oct 2026'!$A$3:$AR$2210,C$1,FALSE)</f>
        <v>All Cooling Zones</v>
      </c>
      <c r="D1452" t="str">
        <f>VLOOKUP($A1452,'UES Measure List Oct 2026'!$A$3:$AR$2210,D$1,FALSE)</f>
        <v>Commercial</v>
      </c>
      <c r="E1452" t="str">
        <f>VLOOKUP($A1452,'UES Measure List Oct 2026'!$A$3:$AR$2210,E$1,FALSE)</f>
        <v>HVAC</v>
      </c>
      <c r="F1452" t="str">
        <f>VLOOKUP($A1452,'UES Measure List Oct 2026'!$A$3:$AR$2210,F$1,FALSE)</f>
        <v>Envelope</v>
      </c>
      <c r="G1452" t="str">
        <f>VLOOKUP($A1452,'UES Measure List Oct 2026'!$A$3:$AR$2210,G$1,FALSE)</f>
        <v>Insulation</v>
      </c>
      <c r="H1452">
        <f>VLOOKUP($A1452,'UES Measure List Oct 2026'!$A$3:$AR$2210,H$1,FALSE)</f>
        <v>4.3959451435185173</v>
      </c>
      <c r="I1452">
        <f>VLOOKUP($A1452,'UES Measure List Oct 2026'!$A$3:$AR$2210,I$1,FALSE)</f>
        <v>4.8939605927783179</v>
      </c>
      <c r="J1452">
        <f>VLOOKUP($A1452,'UES Measure List Oct 2026'!$A$3:$AR$2210,J$1,FALSE)</f>
        <v>2.11</v>
      </c>
      <c r="K1452">
        <f>VLOOKUP($A1452,'UES Measure List Oct 2026'!$A$3:$AR$2210,K$1,FALSE)</f>
        <v>30</v>
      </c>
      <c r="L1452" t="s">
        <v>25</v>
      </c>
      <c r="M1452">
        <f>INDEX('Results 2016$'!$B$3:$AT$352,MATCH(L1452,'Results 2016$'!$A$3:$A$352,0),MATCH(K1452,'Results 2016$'!$B$2:$AT$2,0))</f>
        <v>0.93701255059446531</v>
      </c>
    </row>
    <row r="1453" spans="1:13" x14ac:dyDescent="0.25">
      <c r="A1453" t="s">
        <v>3536</v>
      </c>
      <c r="B1453" t="str">
        <f>VLOOKUP($A1453,'UES Measure List Oct 2026'!$A$3:$AR$2210,B$1,FALSE)</f>
        <v>Heating Zone 1</v>
      </c>
      <c r="C1453" t="str">
        <f>VLOOKUP($A1453,'UES Measure List Oct 2026'!$A$3:$AR$2210,C$1,FALSE)</f>
        <v>All Cooling Zones</v>
      </c>
      <c r="D1453" t="str">
        <f>VLOOKUP($A1453,'UES Measure List Oct 2026'!$A$3:$AR$2210,D$1,FALSE)</f>
        <v>Commercial</v>
      </c>
      <c r="E1453" t="str">
        <f>VLOOKUP($A1453,'UES Measure List Oct 2026'!$A$3:$AR$2210,E$1,FALSE)</f>
        <v>HVAC</v>
      </c>
      <c r="F1453" t="str">
        <f>VLOOKUP($A1453,'UES Measure List Oct 2026'!$A$3:$AR$2210,F$1,FALSE)</f>
        <v>Envelope</v>
      </c>
      <c r="G1453" t="str">
        <f>VLOOKUP($A1453,'UES Measure List Oct 2026'!$A$3:$AR$2210,G$1,FALSE)</f>
        <v>Insulation</v>
      </c>
      <c r="H1453">
        <f>VLOOKUP($A1453,'UES Measure List Oct 2026'!$A$3:$AR$2210,H$1,FALSE)</f>
        <v>5.8433766339144224</v>
      </c>
      <c r="I1453">
        <f>VLOOKUP($A1453,'UES Measure List Oct 2026'!$A$3:$AR$2210,I$1,FALSE)</f>
        <v>6.505371209489101</v>
      </c>
      <c r="J1453">
        <f>VLOOKUP($A1453,'UES Measure List Oct 2026'!$A$3:$AR$2210,J$1,FALSE)</f>
        <v>2.11</v>
      </c>
      <c r="K1453">
        <f>VLOOKUP($A1453,'UES Measure List Oct 2026'!$A$3:$AR$2210,K$1,FALSE)</f>
        <v>30</v>
      </c>
      <c r="L1453" t="s">
        <v>25</v>
      </c>
      <c r="M1453">
        <f>INDEX('Results 2016$'!$B$3:$AT$352,MATCH(L1453,'Results 2016$'!$A$3:$A$352,0),MATCH(K1453,'Results 2016$'!$B$2:$AT$2,0))</f>
        <v>0.93701255059446531</v>
      </c>
    </row>
    <row r="1454" spans="1:13" x14ac:dyDescent="0.25">
      <c r="A1454" t="s">
        <v>3538</v>
      </c>
      <c r="B1454" t="str">
        <f>VLOOKUP($A1454,'UES Measure List Oct 2026'!$A$3:$AR$2210,B$1,FALSE)</f>
        <v>Heating Zone 2</v>
      </c>
      <c r="C1454" t="str">
        <f>VLOOKUP($A1454,'UES Measure List Oct 2026'!$A$3:$AR$2210,C$1,FALSE)</f>
        <v>All Cooling Zones</v>
      </c>
      <c r="D1454" t="str">
        <f>VLOOKUP($A1454,'UES Measure List Oct 2026'!$A$3:$AR$2210,D$1,FALSE)</f>
        <v>Commercial</v>
      </c>
      <c r="E1454" t="str">
        <f>VLOOKUP($A1454,'UES Measure List Oct 2026'!$A$3:$AR$2210,E$1,FALSE)</f>
        <v>HVAC</v>
      </c>
      <c r="F1454" t="str">
        <f>VLOOKUP($A1454,'UES Measure List Oct 2026'!$A$3:$AR$2210,F$1,FALSE)</f>
        <v>Envelope</v>
      </c>
      <c r="G1454" t="str">
        <f>VLOOKUP($A1454,'UES Measure List Oct 2026'!$A$3:$AR$2210,G$1,FALSE)</f>
        <v>Insulation</v>
      </c>
      <c r="H1454">
        <f>VLOOKUP($A1454,'UES Measure List Oct 2026'!$A$3:$AR$2210,H$1,FALSE)</f>
        <v>5.8905462626262626</v>
      </c>
      <c r="I1454">
        <f>VLOOKUP($A1454,'UES Measure List Oct 2026'!$A$3:$AR$2210,I$1,FALSE)</f>
        <v>6.5578846728183917</v>
      </c>
      <c r="J1454">
        <f>VLOOKUP($A1454,'UES Measure List Oct 2026'!$A$3:$AR$2210,J$1,FALSE)</f>
        <v>2.11</v>
      </c>
      <c r="K1454">
        <f>VLOOKUP($A1454,'UES Measure List Oct 2026'!$A$3:$AR$2210,K$1,FALSE)</f>
        <v>30</v>
      </c>
      <c r="L1454" t="s">
        <v>25</v>
      </c>
      <c r="M1454">
        <f>INDEX('Results 2016$'!$B$3:$AT$352,MATCH(L1454,'Results 2016$'!$A$3:$A$352,0),MATCH(K1454,'Results 2016$'!$B$2:$AT$2,0))</f>
        <v>0.93701255059446531</v>
      </c>
    </row>
    <row r="1455" spans="1:13" x14ac:dyDescent="0.25">
      <c r="A1455" t="s">
        <v>3539</v>
      </c>
      <c r="B1455" t="str">
        <f>VLOOKUP($A1455,'UES Measure List Oct 2026'!$A$3:$AR$2210,B$1,FALSE)</f>
        <v>Heating Zone 2</v>
      </c>
      <c r="C1455" t="str">
        <f>VLOOKUP($A1455,'UES Measure List Oct 2026'!$A$3:$AR$2210,C$1,FALSE)</f>
        <v>All Cooling Zones</v>
      </c>
      <c r="D1455" t="str">
        <f>VLOOKUP($A1455,'UES Measure List Oct 2026'!$A$3:$AR$2210,D$1,FALSE)</f>
        <v>Commercial</v>
      </c>
      <c r="E1455" t="str">
        <f>VLOOKUP($A1455,'UES Measure List Oct 2026'!$A$3:$AR$2210,E$1,FALSE)</f>
        <v>HVAC</v>
      </c>
      <c r="F1455" t="str">
        <f>VLOOKUP($A1455,'UES Measure List Oct 2026'!$A$3:$AR$2210,F$1,FALSE)</f>
        <v>Envelope</v>
      </c>
      <c r="G1455" t="str">
        <f>VLOOKUP($A1455,'UES Measure List Oct 2026'!$A$3:$AR$2210,G$1,FALSE)</f>
        <v>Insulation</v>
      </c>
      <c r="H1455">
        <f>VLOOKUP($A1455,'UES Measure List Oct 2026'!$A$3:$AR$2210,H$1,FALSE)</f>
        <v>7.9998679722557302</v>
      </c>
      <c r="I1455">
        <f>VLOOKUP($A1455,'UES Measure List Oct 2026'!$A$3:$AR$2210,I$1,FALSE)</f>
        <v>8.9061708746238857</v>
      </c>
      <c r="J1455">
        <f>VLOOKUP($A1455,'UES Measure List Oct 2026'!$A$3:$AR$2210,J$1,FALSE)</f>
        <v>2.11</v>
      </c>
      <c r="K1455">
        <f>VLOOKUP($A1455,'UES Measure List Oct 2026'!$A$3:$AR$2210,K$1,FALSE)</f>
        <v>30</v>
      </c>
      <c r="L1455" t="s">
        <v>25</v>
      </c>
      <c r="M1455">
        <f>INDEX('Results 2016$'!$B$3:$AT$352,MATCH(L1455,'Results 2016$'!$A$3:$A$352,0),MATCH(K1455,'Results 2016$'!$B$2:$AT$2,0))</f>
        <v>0.93701255059446531</v>
      </c>
    </row>
    <row r="1456" spans="1:13" x14ac:dyDescent="0.25">
      <c r="A1456" t="s">
        <v>3540</v>
      </c>
      <c r="B1456" t="str">
        <f>VLOOKUP($A1456,'UES Measure List Oct 2026'!$A$3:$AR$2210,B$1,FALSE)</f>
        <v>Heating Zone 3</v>
      </c>
      <c r="C1456" t="str">
        <f>VLOOKUP($A1456,'UES Measure List Oct 2026'!$A$3:$AR$2210,C$1,FALSE)</f>
        <v>All Cooling Zones</v>
      </c>
      <c r="D1456" t="str">
        <f>VLOOKUP($A1456,'UES Measure List Oct 2026'!$A$3:$AR$2210,D$1,FALSE)</f>
        <v>Commercial</v>
      </c>
      <c r="E1456" t="str">
        <f>VLOOKUP($A1456,'UES Measure List Oct 2026'!$A$3:$AR$2210,E$1,FALSE)</f>
        <v>HVAC</v>
      </c>
      <c r="F1456" t="str">
        <f>VLOOKUP($A1456,'UES Measure List Oct 2026'!$A$3:$AR$2210,F$1,FALSE)</f>
        <v>Envelope</v>
      </c>
      <c r="G1456" t="str">
        <f>VLOOKUP($A1456,'UES Measure List Oct 2026'!$A$3:$AR$2210,G$1,FALSE)</f>
        <v>Insulation</v>
      </c>
      <c r="H1456">
        <f>VLOOKUP($A1456,'UES Measure List Oct 2026'!$A$3:$AR$2210,H$1,FALSE)</f>
        <v>6.8897197537619705</v>
      </c>
      <c r="I1456">
        <f>VLOOKUP($A1456,'UES Measure List Oct 2026'!$A$3:$AR$2210,I$1,FALSE)</f>
        <v>7.6702542614554776</v>
      </c>
      <c r="J1456">
        <f>VLOOKUP($A1456,'UES Measure List Oct 2026'!$A$3:$AR$2210,J$1,FALSE)</f>
        <v>2.11</v>
      </c>
      <c r="K1456">
        <f>VLOOKUP($A1456,'UES Measure List Oct 2026'!$A$3:$AR$2210,K$1,FALSE)</f>
        <v>30</v>
      </c>
      <c r="L1456" t="s">
        <v>25</v>
      </c>
      <c r="M1456">
        <f>INDEX('Results 2016$'!$B$3:$AT$352,MATCH(L1456,'Results 2016$'!$A$3:$A$352,0),MATCH(K1456,'Results 2016$'!$B$2:$AT$2,0))</f>
        <v>0.93701255059446531</v>
      </c>
    </row>
    <row r="1457" spans="1:13" x14ac:dyDescent="0.25">
      <c r="A1457" t="s">
        <v>3541</v>
      </c>
      <c r="B1457" t="str">
        <f>VLOOKUP($A1457,'UES Measure List Oct 2026'!$A$3:$AR$2210,B$1,FALSE)</f>
        <v>Heating Zone 3</v>
      </c>
      <c r="C1457" t="str">
        <f>VLOOKUP($A1457,'UES Measure List Oct 2026'!$A$3:$AR$2210,C$1,FALSE)</f>
        <v>All Cooling Zones</v>
      </c>
      <c r="D1457" t="str">
        <f>VLOOKUP($A1457,'UES Measure List Oct 2026'!$A$3:$AR$2210,D$1,FALSE)</f>
        <v>Commercial</v>
      </c>
      <c r="E1457" t="str">
        <f>VLOOKUP($A1457,'UES Measure List Oct 2026'!$A$3:$AR$2210,E$1,FALSE)</f>
        <v>HVAC</v>
      </c>
      <c r="F1457" t="str">
        <f>VLOOKUP($A1457,'UES Measure List Oct 2026'!$A$3:$AR$2210,F$1,FALSE)</f>
        <v>Envelope</v>
      </c>
      <c r="G1457" t="str">
        <f>VLOOKUP($A1457,'UES Measure List Oct 2026'!$A$3:$AR$2210,G$1,FALSE)</f>
        <v>Insulation</v>
      </c>
      <c r="H1457">
        <f>VLOOKUP($A1457,'UES Measure List Oct 2026'!$A$3:$AR$2210,H$1,FALSE)</f>
        <v>8.0830957821011662</v>
      </c>
      <c r="I1457">
        <f>VLOOKUP($A1457,'UES Measure List Oct 2026'!$A$3:$AR$2210,I$1,FALSE)</f>
        <v>8.9988275407807325</v>
      </c>
      <c r="J1457">
        <f>VLOOKUP($A1457,'UES Measure List Oct 2026'!$A$3:$AR$2210,J$1,FALSE)</f>
        <v>2.11</v>
      </c>
      <c r="K1457">
        <f>VLOOKUP($A1457,'UES Measure List Oct 2026'!$A$3:$AR$2210,K$1,FALSE)</f>
        <v>30</v>
      </c>
      <c r="L1457" t="s">
        <v>25</v>
      </c>
      <c r="M1457">
        <f>INDEX('Results 2016$'!$B$3:$AT$352,MATCH(L1457,'Results 2016$'!$A$3:$A$352,0),MATCH(K1457,'Results 2016$'!$B$2:$AT$2,0))</f>
        <v>0.93701255059446531</v>
      </c>
    </row>
    <row r="1458" spans="1:13" x14ac:dyDescent="0.25">
      <c r="A1458" t="s">
        <v>3542</v>
      </c>
      <c r="B1458" t="str">
        <f>VLOOKUP($A1458,'UES Measure List Oct 2026'!$A$3:$AR$2210,B$1,FALSE)</f>
        <v>Heating Zone 1</v>
      </c>
      <c r="C1458" t="str">
        <f>VLOOKUP($A1458,'UES Measure List Oct 2026'!$A$3:$AR$2210,C$1,FALSE)</f>
        <v>All Cooling Zones</v>
      </c>
      <c r="D1458" t="str">
        <f>VLOOKUP($A1458,'UES Measure List Oct 2026'!$A$3:$AR$2210,D$1,FALSE)</f>
        <v>Commercial</v>
      </c>
      <c r="E1458" t="str">
        <f>VLOOKUP($A1458,'UES Measure List Oct 2026'!$A$3:$AR$2210,E$1,FALSE)</f>
        <v>HVAC</v>
      </c>
      <c r="F1458" t="str">
        <f>VLOOKUP($A1458,'UES Measure List Oct 2026'!$A$3:$AR$2210,F$1,FALSE)</f>
        <v>Envelope</v>
      </c>
      <c r="G1458" t="str">
        <f>VLOOKUP($A1458,'UES Measure List Oct 2026'!$A$3:$AR$2210,G$1,FALSE)</f>
        <v>Insulation</v>
      </c>
      <c r="H1458">
        <f>VLOOKUP($A1458,'UES Measure List Oct 2026'!$A$3:$AR$2210,H$1,FALSE)</f>
        <v>5.5186505578703704</v>
      </c>
      <c r="I1458">
        <f>VLOOKUP($A1458,'UES Measure List Oct 2026'!$A$3:$AR$2210,I$1,FALSE)</f>
        <v>6.1171256105314837</v>
      </c>
      <c r="J1458">
        <f>VLOOKUP($A1458,'UES Measure List Oct 2026'!$A$3:$AR$2210,J$1,FALSE)</f>
        <v>2.11</v>
      </c>
      <c r="K1458">
        <f>VLOOKUP($A1458,'UES Measure List Oct 2026'!$A$3:$AR$2210,K$1,FALSE)</f>
        <v>30</v>
      </c>
      <c r="L1458" t="s">
        <v>25</v>
      </c>
      <c r="M1458">
        <f>INDEX('Results 2016$'!$B$3:$AT$352,MATCH(L1458,'Results 2016$'!$A$3:$A$352,0),MATCH(K1458,'Results 2016$'!$B$2:$AT$2,0))</f>
        <v>0.93701255059446531</v>
      </c>
    </row>
    <row r="1459" spans="1:13" x14ac:dyDescent="0.25">
      <c r="A1459" t="s">
        <v>3544</v>
      </c>
      <c r="B1459" t="str">
        <f>VLOOKUP($A1459,'UES Measure List Oct 2026'!$A$3:$AR$2210,B$1,FALSE)</f>
        <v>Heating Zone 1</v>
      </c>
      <c r="C1459" t="str">
        <f>VLOOKUP($A1459,'UES Measure List Oct 2026'!$A$3:$AR$2210,C$1,FALSE)</f>
        <v>All Cooling Zones</v>
      </c>
      <c r="D1459" t="str">
        <f>VLOOKUP($A1459,'UES Measure List Oct 2026'!$A$3:$AR$2210,D$1,FALSE)</f>
        <v>Commercial</v>
      </c>
      <c r="E1459" t="str">
        <f>VLOOKUP($A1459,'UES Measure List Oct 2026'!$A$3:$AR$2210,E$1,FALSE)</f>
        <v>HVAC</v>
      </c>
      <c r="F1459" t="str">
        <f>VLOOKUP($A1459,'UES Measure List Oct 2026'!$A$3:$AR$2210,F$1,FALSE)</f>
        <v>Envelope</v>
      </c>
      <c r="G1459" t="str">
        <f>VLOOKUP($A1459,'UES Measure List Oct 2026'!$A$3:$AR$2210,G$1,FALSE)</f>
        <v>Insulation</v>
      </c>
      <c r="H1459">
        <f>VLOOKUP($A1459,'UES Measure List Oct 2026'!$A$3:$AR$2210,H$1,FALSE)</f>
        <v>7.3604071061806664</v>
      </c>
      <c r="I1459">
        <f>VLOOKUP($A1459,'UES Measure List Oct 2026'!$A$3:$AR$2210,I$1,FALSE)</f>
        <v>8.1586131140237494</v>
      </c>
      <c r="J1459">
        <f>VLOOKUP($A1459,'UES Measure List Oct 2026'!$A$3:$AR$2210,J$1,FALSE)</f>
        <v>2.11</v>
      </c>
      <c r="K1459">
        <f>VLOOKUP($A1459,'UES Measure List Oct 2026'!$A$3:$AR$2210,K$1,FALSE)</f>
        <v>30</v>
      </c>
      <c r="L1459" t="s">
        <v>25</v>
      </c>
      <c r="M1459">
        <f>INDEX('Results 2016$'!$B$3:$AT$352,MATCH(L1459,'Results 2016$'!$A$3:$A$352,0),MATCH(K1459,'Results 2016$'!$B$2:$AT$2,0))</f>
        <v>0.93701255059446531</v>
      </c>
    </row>
    <row r="1460" spans="1:13" x14ac:dyDescent="0.25">
      <c r="A1460" t="s">
        <v>3546</v>
      </c>
      <c r="B1460" t="str">
        <f>VLOOKUP($A1460,'UES Measure List Oct 2026'!$A$3:$AR$2210,B$1,FALSE)</f>
        <v>Heating Zone 2</v>
      </c>
      <c r="C1460" t="str">
        <f>VLOOKUP($A1460,'UES Measure List Oct 2026'!$A$3:$AR$2210,C$1,FALSE)</f>
        <v>All Cooling Zones</v>
      </c>
      <c r="D1460" t="str">
        <f>VLOOKUP($A1460,'UES Measure List Oct 2026'!$A$3:$AR$2210,D$1,FALSE)</f>
        <v>Commercial</v>
      </c>
      <c r="E1460" t="str">
        <f>VLOOKUP($A1460,'UES Measure List Oct 2026'!$A$3:$AR$2210,E$1,FALSE)</f>
        <v>HVAC</v>
      </c>
      <c r="F1460" t="str">
        <f>VLOOKUP($A1460,'UES Measure List Oct 2026'!$A$3:$AR$2210,F$1,FALSE)</f>
        <v>Envelope</v>
      </c>
      <c r="G1460" t="str">
        <f>VLOOKUP($A1460,'UES Measure List Oct 2026'!$A$3:$AR$2210,G$1,FALSE)</f>
        <v>Insulation</v>
      </c>
      <c r="H1460">
        <f>VLOOKUP($A1460,'UES Measure List Oct 2026'!$A$3:$AR$2210,H$1,FALSE)</f>
        <v>6.9149890909090912</v>
      </c>
      <c r="I1460">
        <f>VLOOKUP($A1460,'UES Measure List Oct 2026'!$A$3:$AR$2210,I$1,FALSE)</f>
        <v>7.6648913391010582</v>
      </c>
      <c r="J1460">
        <f>VLOOKUP($A1460,'UES Measure List Oct 2026'!$A$3:$AR$2210,J$1,FALSE)</f>
        <v>2.11</v>
      </c>
      <c r="K1460">
        <f>VLOOKUP($A1460,'UES Measure List Oct 2026'!$A$3:$AR$2210,K$1,FALSE)</f>
        <v>30</v>
      </c>
      <c r="L1460" t="s">
        <v>25</v>
      </c>
      <c r="M1460">
        <f>INDEX('Results 2016$'!$B$3:$AT$352,MATCH(L1460,'Results 2016$'!$A$3:$A$352,0),MATCH(K1460,'Results 2016$'!$B$2:$AT$2,0))</f>
        <v>0.93701255059446531</v>
      </c>
    </row>
    <row r="1461" spans="1:13" x14ac:dyDescent="0.25">
      <c r="A1461" t="s">
        <v>3547</v>
      </c>
      <c r="B1461" t="str">
        <f>VLOOKUP($A1461,'UES Measure List Oct 2026'!$A$3:$AR$2210,B$1,FALSE)</f>
        <v>Heating Zone 2</v>
      </c>
      <c r="C1461" t="str">
        <f>VLOOKUP($A1461,'UES Measure List Oct 2026'!$A$3:$AR$2210,C$1,FALSE)</f>
        <v>All Cooling Zones</v>
      </c>
      <c r="D1461" t="str">
        <f>VLOOKUP($A1461,'UES Measure List Oct 2026'!$A$3:$AR$2210,D$1,FALSE)</f>
        <v>Commercial</v>
      </c>
      <c r="E1461" t="str">
        <f>VLOOKUP($A1461,'UES Measure List Oct 2026'!$A$3:$AR$2210,E$1,FALSE)</f>
        <v>HVAC</v>
      </c>
      <c r="F1461" t="str">
        <f>VLOOKUP($A1461,'UES Measure List Oct 2026'!$A$3:$AR$2210,F$1,FALSE)</f>
        <v>Envelope</v>
      </c>
      <c r="G1461" t="str">
        <f>VLOOKUP($A1461,'UES Measure List Oct 2026'!$A$3:$AR$2210,G$1,FALSE)</f>
        <v>Insulation</v>
      </c>
      <c r="H1461">
        <f>VLOOKUP($A1461,'UES Measure List Oct 2026'!$A$3:$AR$2210,H$1,FALSE)</f>
        <v>9.408193186972257</v>
      </c>
      <c r="I1461">
        <f>VLOOKUP($A1461,'UES Measure List Oct 2026'!$A$3:$AR$2210,I$1,FALSE)</f>
        <v>10.428473209049242</v>
      </c>
      <c r="J1461">
        <f>VLOOKUP($A1461,'UES Measure List Oct 2026'!$A$3:$AR$2210,J$1,FALSE)</f>
        <v>2.11</v>
      </c>
      <c r="K1461">
        <f>VLOOKUP($A1461,'UES Measure List Oct 2026'!$A$3:$AR$2210,K$1,FALSE)</f>
        <v>30</v>
      </c>
      <c r="L1461" t="s">
        <v>25</v>
      </c>
      <c r="M1461">
        <f>INDEX('Results 2016$'!$B$3:$AT$352,MATCH(L1461,'Results 2016$'!$A$3:$A$352,0),MATCH(K1461,'Results 2016$'!$B$2:$AT$2,0))</f>
        <v>0.93701255059446531</v>
      </c>
    </row>
    <row r="1462" spans="1:13" x14ac:dyDescent="0.25">
      <c r="A1462" t="s">
        <v>3548</v>
      </c>
      <c r="B1462" t="str">
        <f>VLOOKUP($A1462,'UES Measure List Oct 2026'!$A$3:$AR$2210,B$1,FALSE)</f>
        <v>Heating Zone 3</v>
      </c>
      <c r="C1462" t="str">
        <f>VLOOKUP($A1462,'UES Measure List Oct 2026'!$A$3:$AR$2210,C$1,FALSE)</f>
        <v>All Cooling Zones</v>
      </c>
      <c r="D1462" t="str">
        <f>VLOOKUP($A1462,'UES Measure List Oct 2026'!$A$3:$AR$2210,D$1,FALSE)</f>
        <v>Commercial</v>
      </c>
      <c r="E1462" t="str">
        <f>VLOOKUP($A1462,'UES Measure List Oct 2026'!$A$3:$AR$2210,E$1,FALSE)</f>
        <v>HVAC</v>
      </c>
      <c r="F1462" t="str">
        <f>VLOOKUP($A1462,'UES Measure List Oct 2026'!$A$3:$AR$2210,F$1,FALSE)</f>
        <v>Envelope</v>
      </c>
      <c r="G1462" t="str">
        <f>VLOOKUP($A1462,'UES Measure List Oct 2026'!$A$3:$AR$2210,G$1,FALSE)</f>
        <v>Insulation</v>
      </c>
      <c r="H1462">
        <f>VLOOKUP($A1462,'UES Measure List Oct 2026'!$A$3:$AR$2210,H$1,FALSE)</f>
        <v>6.6458358686730516</v>
      </c>
      <c r="I1462">
        <f>VLOOKUP($A1462,'UES Measure List Oct 2026'!$A$3:$AR$2210,I$1,FALSE)</f>
        <v>7.3665495521674593</v>
      </c>
      <c r="J1462">
        <f>VLOOKUP($A1462,'UES Measure List Oct 2026'!$A$3:$AR$2210,J$1,FALSE)</f>
        <v>2.11</v>
      </c>
      <c r="K1462">
        <f>VLOOKUP($A1462,'UES Measure List Oct 2026'!$A$3:$AR$2210,K$1,FALSE)</f>
        <v>30</v>
      </c>
      <c r="L1462" t="s">
        <v>25</v>
      </c>
      <c r="M1462">
        <f>INDEX('Results 2016$'!$B$3:$AT$352,MATCH(L1462,'Results 2016$'!$A$3:$A$352,0),MATCH(K1462,'Results 2016$'!$B$2:$AT$2,0))</f>
        <v>0.93701255059446531</v>
      </c>
    </row>
    <row r="1463" spans="1:13" x14ac:dyDescent="0.25">
      <c r="A1463" t="s">
        <v>3549</v>
      </c>
      <c r="B1463" t="str">
        <f>VLOOKUP($A1463,'UES Measure List Oct 2026'!$A$3:$AR$2210,B$1,FALSE)</f>
        <v>Heating Zone 3</v>
      </c>
      <c r="C1463" t="str">
        <f>VLOOKUP($A1463,'UES Measure List Oct 2026'!$A$3:$AR$2210,C$1,FALSE)</f>
        <v>All Cooling Zones</v>
      </c>
      <c r="D1463" t="str">
        <f>VLOOKUP($A1463,'UES Measure List Oct 2026'!$A$3:$AR$2210,D$1,FALSE)</f>
        <v>Commercial</v>
      </c>
      <c r="E1463" t="str">
        <f>VLOOKUP($A1463,'UES Measure List Oct 2026'!$A$3:$AR$2210,E$1,FALSE)</f>
        <v>HVAC</v>
      </c>
      <c r="F1463" t="str">
        <f>VLOOKUP($A1463,'UES Measure List Oct 2026'!$A$3:$AR$2210,F$1,FALSE)</f>
        <v>Envelope</v>
      </c>
      <c r="G1463" t="str">
        <f>VLOOKUP($A1463,'UES Measure List Oct 2026'!$A$3:$AR$2210,G$1,FALSE)</f>
        <v>Insulation</v>
      </c>
      <c r="H1463">
        <f>VLOOKUP($A1463,'UES Measure List Oct 2026'!$A$3:$AR$2210,H$1,FALSE)</f>
        <v>8.8561435330739293</v>
      </c>
      <c r="I1463">
        <f>VLOOKUP($A1463,'UES Measure List Oct 2026'!$A$3:$AR$2210,I$1,FALSE)</f>
        <v>9.8165560309756135</v>
      </c>
      <c r="J1463">
        <f>VLOOKUP($A1463,'UES Measure List Oct 2026'!$A$3:$AR$2210,J$1,FALSE)</f>
        <v>2.11</v>
      </c>
      <c r="K1463">
        <f>VLOOKUP($A1463,'UES Measure List Oct 2026'!$A$3:$AR$2210,K$1,FALSE)</f>
        <v>30</v>
      </c>
      <c r="L1463" t="s">
        <v>25</v>
      </c>
      <c r="M1463">
        <f>INDEX('Results 2016$'!$B$3:$AT$352,MATCH(L1463,'Results 2016$'!$A$3:$A$352,0),MATCH(K1463,'Results 2016$'!$B$2:$AT$2,0))</f>
        <v>0.93701255059446531</v>
      </c>
    </row>
    <row r="1464" spans="1:13" x14ac:dyDescent="0.25">
      <c r="A1464" t="s">
        <v>3550</v>
      </c>
      <c r="B1464" t="str">
        <f>VLOOKUP($A1464,'UES Measure List Oct 2026'!$A$3:$AR$2210,B$1,FALSE)</f>
        <v>Heating Zone 1</v>
      </c>
      <c r="C1464" t="str">
        <f>VLOOKUP($A1464,'UES Measure List Oct 2026'!$A$3:$AR$2210,C$1,FALSE)</f>
        <v>All Cooling Zones</v>
      </c>
      <c r="D1464" t="str">
        <f>VLOOKUP($A1464,'UES Measure List Oct 2026'!$A$3:$AR$2210,D$1,FALSE)</f>
        <v>Commercial</v>
      </c>
      <c r="E1464" t="str">
        <f>VLOOKUP($A1464,'UES Measure List Oct 2026'!$A$3:$AR$2210,E$1,FALSE)</f>
        <v>HVAC</v>
      </c>
      <c r="F1464" t="str">
        <f>VLOOKUP($A1464,'UES Measure List Oct 2026'!$A$3:$AR$2210,F$1,FALSE)</f>
        <v>Envelope</v>
      </c>
      <c r="G1464" t="str">
        <f>VLOOKUP($A1464,'UES Measure List Oct 2026'!$A$3:$AR$2210,G$1,FALSE)</f>
        <v>Insulation</v>
      </c>
      <c r="H1464">
        <f>VLOOKUP($A1464,'UES Measure List Oct 2026'!$A$3:$AR$2210,H$1,FALSE)</f>
        <v>5.98</v>
      </c>
      <c r="I1464">
        <f>VLOOKUP($A1464,'UES Measure List Oct 2026'!$A$3:$AR$2210,I$1,FALSE)</f>
        <v>6.69</v>
      </c>
      <c r="J1464">
        <f>VLOOKUP($A1464,'UES Measure List Oct 2026'!$A$3:$AR$2210,J$1,FALSE)</f>
        <v>0.89</v>
      </c>
      <c r="K1464">
        <f>VLOOKUP($A1464,'UES Measure List Oct 2026'!$A$3:$AR$2210,K$1,FALSE)</f>
        <v>30</v>
      </c>
      <c r="L1464" t="s">
        <v>25</v>
      </c>
      <c r="M1464">
        <f>INDEX('Results 2016$'!$B$3:$AT$352,MATCH(L1464,'Results 2016$'!$A$3:$A$352,0),MATCH(K1464,'Results 2016$'!$B$2:$AT$2,0))</f>
        <v>0.93701255059446531</v>
      </c>
    </row>
    <row r="1465" spans="1:13" x14ac:dyDescent="0.25">
      <c r="A1465" t="s">
        <v>3552</v>
      </c>
      <c r="B1465" t="str">
        <f>VLOOKUP($A1465,'UES Measure List Oct 2026'!$A$3:$AR$2210,B$1,FALSE)</f>
        <v>Heating Zone 1</v>
      </c>
      <c r="C1465" t="str">
        <f>VLOOKUP($A1465,'UES Measure List Oct 2026'!$A$3:$AR$2210,C$1,FALSE)</f>
        <v>All Cooling Zones</v>
      </c>
      <c r="D1465" t="str">
        <f>VLOOKUP($A1465,'UES Measure List Oct 2026'!$A$3:$AR$2210,D$1,FALSE)</f>
        <v>Commercial</v>
      </c>
      <c r="E1465" t="str">
        <f>VLOOKUP($A1465,'UES Measure List Oct 2026'!$A$3:$AR$2210,E$1,FALSE)</f>
        <v>HVAC</v>
      </c>
      <c r="F1465" t="str">
        <f>VLOOKUP($A1465,'UES Measure List Oct 2026'!$A$3:$AR$2210,F$1,FALSE)</f>
        <v>Envelope</v>
      </c>
      <c r="G1465" t="str">
        <f>VLOOKUP($A1465,'UES Measure List Oct 2026'!$A$3:$AR$2210,G$1,FALSE)</f>
        <v>Insulation</v>
      </c>
      <c r="H1465">
        <f>VLOOKUP($A1465,'UES Measure List Oct 2026'!$A$3:$AR$2210,H$1,FALSE)</f>
        <v>6.33</v>
      </c>
      <c r="I1465">
        <f>VLOOKUP($A1465,'UES Measure List Oct 2026'!$A$3:$AR$2210,I$1,FALSE)</f>
        <v>7.08</v>
      </c>
      <c r="J1465">
        <f>VLOOKUP($A1465,'UES Measure List Oct 2026'!$A$3:$AR$2210,J$1,FALSE)</f>
        <v>1.06</v>
      </c>
      <c r="K1465">
        <f>VLOOKUP($A1465,'UES Measure List Oct 2026'!$A$3:$AR$2210,K$1,FALSE)</f>
        <v>30</v>
      </c>
      <c r="L1465" t="s">
        <v>25</v>
      </c>
      <c r="M1465">
        <f>INDEX('Results 2016$'!$B$3:$AT$352,MATCH(L1465,'Results 2016$'!$A$3:$A$352,0),MATCH(K1465,'Results 2016$'!$B$2:$AT$2,0))</f>
        <v>0.93701255059446531</v>
      </c>
    </row>
    <row r="1466" spans="1:13" x14ac:dyDescent="0.25">
      <c r="A1466" t="s">
        <v>3554</v>
      </c>
      <c r="B1466" t="str">
        <f>VLOOKUP($A1466,'UES Measure List Oct 2026'!$A$3:$AR$2210,B$1,FALSE)</f>
        <v>Heating Zone 1</v>
      </c>
      <c r="C1466" t="str">
        <f>VLOOKUP($A1466,'UES Measure List Oct 2026'!$A$3:$AR$2210,C$1,FALSE)</f>
        <v>All Cooling Zones</v>
      </c>
      <c r="D1466" t="str">
        <f>VLOOKUP($A1466,'UES Measure List Oct 2026'!$A$3:$AR$2210,D$1,FALSE)</f>
        <v>Commercial</v>
      </c>
      <c r="E1466" t="str">
        <f>VLOOKUP($A1466,'UES Measure List Oct 2026'!$A$3:$AR$2210,E$1,FALSE)</f>
        <v>HVAC</v>
      </c>
      <c r="F1466" t="str">
        <f>VLOOKUP($A1466,'UES Measure List Oct 2026'!$A$3:$AR$2210,F$1,FALSE)</f>
        <v>Envelope</v>
      </c>
      <c r="G1466" t="str">
        <f>VLOOKUP($A1466,'UES Measure List Oct 2026'!$A$3:$AR$2210,G$1,FALSE)</f>
        <v>Insulation</v>
      </c>
      <c r="H1466">
        <f>VLOOKUP($A1466,'UES Measure List Oct 2026'!$A$3:$AR$2210,H$1,FALSE)</f>
        <v>6.58</v>
      </c>
      <c r="I1466">
        <f>VLOOKUP($A1466,'UES Measure List Oct 2026'!$A$3:$AR$2210,I$1,FALSE)</f>
        <v>7.36</v>
      </c>
      <c r="J1466">
        <f>VLOOKUP($A1466,'UES Measure List Oct 2026'!$A$3:$AR$2210,J$1,FALSE)</f>
        <v>1.35</v>
      </c>
      <c r="K1466">
        <f>VLOOKUP($A1466,'UES Measure List Oct 2026'!$A$3:$AR$2210,K$1,FALSE)</f>
        <v>30</v>
      </c>
      <c r="L1466" t="s">
        <v>25</v>
      </c>
      <c r="M1466">
        <f>INDEX('Results 2016$'!$B$3:$AT$352,MATCH(L1466,'Results 2016$'!$A$3:$A$352,0),MATCH(K1466,'Results 2016$'!$B$2:$AT$2,0))</f>
        <v>0.93701255059446531</v>
      </c>
    </row>
    <row r="1467" spans="1:13" x14ac:dyDescent="0.25">
      <c r="A1467" t="s">
        <v>3556</v>
      </c>
      <c r="B1467" t="str">
        <f>VLOOKUP($A1467,'UES Measure List Oct 2026'!$A$3:$AR$2210,B$1,FALSE)</f>
        <v>Heating Zone 1</v>
      </c>
      <c r="C1467" t="str">
        <f>VLOOKUP($A1467,'UES Measure List Oct 2026'!$A$3:$AR$2210,C$1,FALSE)</f>
        <v>All Cooling Zones</v>
      </c>
      <c r="D1467" t="str">
        <f>VLOOKUP($A1467,'UES Measure List Oct 2026'!$A$3:$AR$2210,D$1,FALSE)</f>
        <v>Commercial</v>
      </c>
      <c r="E1467" t="str">
        <f>VLOOKUP($A1467,'UES Measure List Oct 2026'!$A$3:$AR$2210,E$1,FALSE)</f>
        <v>HVAC</v>
      </c>
      <c r="F1467" t="str">
        <f>VLOOKUP($A1467,'UES Measure List Oct 2026'!$A$3:$AR$2210,F$1,FALSE)</f>
        <v>Envelope</v>
      </c>
      <c r="G1467" t="str">
        <f>VLOOKUP($A1467,'UES Measure List Oct 2026'!$A$3:$AR$2210,G$1,FALSE)</f>
        <v>Insulation</v>
      </c>
      <c r="H1467">
        <f>VLOOKUP($A1467,'UES Measure List Oct 2026'!$A$3:$AR$2210,H$1,FALSE)</f>
        <v>7.75</v>
      </c>
      <c r="I1467">
        <f>VLOOKUP($A1467,'UES Measure List Oct 2026'!$A$3:$AR$2210,I$1,FALSE)</f>
        <v>8.68</v>
      </c>
      <c r="J1467">
        <f>VLOOKUP($A1467,'UES Measure List Oct 2026'!$A$3:$AR$2210,J$1,FALSE)</f>
        <v>0.89</v>
      </c>
      <c r="K1467">
        <f>VLOOKUP($A1467,'UES Measure List Oct 2026'!$A$3:$AR$2210,K$1,FALSE)</f>
        <v>30</v>
      </c>
      <c r="L1467" t="s">
        <v>25</v>
      </c>
      <c r="M1467">
        <f>INDEX('Results 2016$'!$B$3:$AT$352,MATCH(L1467,'Results 2016$'!$A$3:$A$352,0),MATCH(K1467,'Results 2016$'!$B$2:$AT$2,0))</f>
        <v>0.93701255059446531</v>
      </c>
    </row>
    <row r="1468" spans="1:13" x14ac:dyDescent="0.25">
      <c r="A1468" t="s">
        <v>3558</v>
      </c>
      <c r="B1468" t="str">
        <f>VLOOKUP($A1468,'UES Measure List Oct 2026'!$A$3:$AR$2210,B$1,FALSE)</f>
        <v>Heating Zone 1</v>
      </c>
      <c r="C1468" t="str">
        <f>VLOOKUP($A1468,'UES Measure List Oct 2026'!$A$3:$AR$2210,C$1,FALSE)</f>
        <v>All Cooling Zones</v>
      </c>
      <c r="D1468" t="str">
        <f>VLOOKUP($A1468,'UES Measure List Oct 2026'!$A$3:$AR$2210,D$1,FALSE)</f>
        <v>Commercial</v>
      </c>
      <c r="E1468" t="str">
        <f>VLOOKUP($A1468,'UES Measure List Oct 2026'!$A$3:$AR$2210,E$1,FALSE)</f>
        <v>HVAC</v>
      </c>
      <c r="F1468" t="str">
        <f>VLOOKUP($A1468,'UES Measure List Oct 2026'!$A$3:$AR$2210,F$1,FALSE)</f>
        <v>Envelope</v>
      </c>
      <c r="G1468" t="str">
        <f>VLOOKUP($A1468,'UES Measure List Oct 2026'!$A$3:$AR$2210,G$1,FALSE)</f>
        <v>Insulation</v>
      </c>
      <c r="H1468">
        <f>VLOOKUP($A1468,'UES Measure List Oct 2026'!$A$3:$AR$2210,H$1,FALSE)</f>
        <v>8.2100000000000009</v>
      </c>
      <c r="I1468">
        <f>VLOOKUP($A1468,'UES Measure List Oct 2026'!$A$3:$AR$2210,I$1,FALSE)</f>
        <v>9.19</v>
      </c>
      <c r="J1468">
        <f>VLOOKUP($A1468,'UES Measure List Oct 2026'!$A$3:$AR$2210,J$1,FALSE)</f>
        <v>1.06</v>
      </c>
      <c r="K1468">
        <f>VLOOKUP($A1468,'UES Measure List Oct 2026'!$A$3:$AR$2210,K$1,FALSE)</f>
        <v>30</v>
      </c>
      <c r="L1468" t="s">
        <v>25</v>
      </c>
      <c r="M1468">
        <f>INDEX('Results 2016$'!$B$3:$AT$352,MATCH(L1468,'Results 2016$'!$A$3:$A$352,0),MATCH(K1468,'Results 2016$'!$B$2:$AT$2,0))</f>
        <v>0.93701255059446531</v>
      </c>
    </row>
    <row r="1469" spans="1:13" x14ac:dyDescent="0.25">
      <c r="A1469" t="s">
        <v>3560</v>
      </c>
      <c r="B1469" t="str">
        <f>VLOOKUP($A1469,'UES Measure List Oct 2026'!$A$3:$AR$2210,B$1,FALSE)</f>
        <v>Heating Zone 1</v>
      </c>
      <c r="C1469" t="str">
        <f>VLOOKUP($A1469,'UES Measure List Oct 2026'!$A$3:$AR$2210,C$1,FALSE)</f>
        <v>All Cooling Zones</v>
      </c>
      <c r="D1469" t="str">
        <f>VLOOKUP($A1469,'UES Measure List Oct 2026'!$A$3:$AR$2210,D$1,FALSE)</f>
        <v>Commercial</v>
      </c>
      <c r="E1469" t="str">
        <f>VLOOKUP($A1469,'UES Measure List Oct 2026'!$A$3:$AR$2210,E$1,FALSE)</f>
        <v>HVAC</v>
      </c>
      <c r="F1469" t="str">
        <f>VLOOKUP($A1469,'UES Measure List Oct 2026'!$A$3:$AR$2210,F$1,FALSE)</f>
        <v>Envelope</v>
      </c>
      <c r="G1469" t="str">
        <f>VLOOKUP($A1469,'UES Measure List Oct 2026'!$A$3:$AR$2210,G$1,FALSE)</f>
        <v>Insulation</v>
      </c>
      <c r="H1469">
        <f>VLOOKUP($A1469,'UES Measure List Oct 2026'!$A$3:$AR$2210,H$1,FALSE)</f>
        <v>8.5399999999999991</v>
      </c>
      <c r="I1469">
        <f>VLOOKUP($A1469,'UES Measure List Oct 2026'!$A$3:$AR$2210,I$1,FALSE)</f>
        <v>9.56</v>
      </c>
      <c r="J1469">
        <f>VLOOKUP($A1469,'UES Measure List Oct 2026'!$A$3:$AR$2210,J$1,FALSE)</f>
        <v>1.35</v>
      </c>
      <c r="K1469">
        <f>VLOOKUP($A1469,'UES Measure List Oct 2026'!$A$3:$AR$2210,K$1,FALSE)</f>
        <v>30</v>
      </c>
      <c r="L1469" t="s">
        <v>25</v>
      </c>
      <c r="M1469">
        <f>INDEX('Results 2016$'!$B$3:$AT$352,MATCH(L1469,'Results 2016$'!$A$3:$A$352,0),MATCH(K1469,'Results 2016$'!$B$2:$AT$2,0))</f>
        <v>0.93701255059446531</v>
      </c>
    </row>
    <row r="1470" spans="1:13" x14ac:dyDescent="0.25">
      <c r="A1470" t="s">
        <v>3562</v>
      </c>
      <c r="B1470" t="str">
        <f>VLOOKUP($A1470,'UES Measure List Oct 2026'!$A$3:$AR$2210,B$1,FALSE)</f>
        <v>Heating Zone 2</v>
      </c>
      <c r="C1470" t="str">
        <f>VLOOKUP($A1470,'UES Measure List Oct 2026'!$A$3:$AR$2210,C$1,FALSE)</f>
        <v>All Cooling Zones</v>
      </c>
      <c r="D1470" t="str">
        <f>VLOOKUP($A1470,'UES Measure List Oct 2026'!$A$3:$AR$2210,D$1,FALSE)</f>
        <v>Commercial</v>
      </c>
      <c r="E1470" t="str">
        <f>VLOOKUP($A1470,'UES Measure List Oct 2026'!$A$3:$AR$2210,E$1,FALSE)</f>
        <v>HVAC</v>
      </c>
      <c r="F1470" t="str">
        <f>VLOOKUP($A1470,'UES Measure List Oct 2026'!$A$3:$AR$2210,F$1,FALSE)</f>
        <v>Envelope</v>
      </c>
      <c r="G1470" t="str">
        <f>VLOOKUP($A1470,'UES Measure List Oct 2026'!$A$3:$AR$2210,G$1,FALSE)</f>
        <v>Insulation</v>
      </c>
      <c r="H1470">
        <f>VLOOKUP($A1470,'UES Measure List Oct 2026'!$A$3:$AR$2210,H$1,FALSE)</f>
        <v>8.31</v>
      </c>
      <c r="I1470">
        <f>VLOOKUP($A1470,'UES Measure List Oct 2026'!$A$3:$AR$2210,I$1,FALSE)</f>
        <v>9.3000000000000007</v>
      </c>
      <c r="J1470">
        <f>VLOOKUP($A1470,'UES Measure List Oct 2026'!$A$3:$AR$2210,J$1,FALSE)</f>
        <v>0.89</v>
      </c>
      <c r="K1470">
        <f>VLOOKUP($A1470,'UES Measure List Oct 2026'!$A$3:$AR$2210,K$1,FALSE)</f>
        <v>30</v>
      </c>
      <c r="L1470" t="s">
        <v>25</v>
      </c>
      <c r="M1470">
        <f>INDEX('Results 2016$'!$B$3:$AT$352,MATCH(L1470,'Results 2016$'!$A$3:$A$352,0),MATCH(K1470,'Results 2016$'!$B$2:$AT$2,0))</f>
        <v>0.93701255059446531</v>
      </c>
    </row>
    <row r="1471" spans="1:13" x14ac:dyDescent="0.25">
      <c r="A1471" t="s">
        <v>3563</v>
      </c>
      <c r="B1471" t="str">
        <f>VLOOKUP($A1471,'UES Measure List Oct 2026'!$A$3:$AR$2210,B$1,FALSE)</f>
        <v>Heating Zone 2</v>
      </c>
      <c r="C1471" t="str">
        <f>VLOOKUP($A1471,'UES Measure List Oct 2026'!$A$3:$AR$2210,C$1,FALSE)</f>
        <v>All Cooling Zones</v>
      </c>
      <c r="D1471" t="str">
        <f>VLOOKUP($A1471,'UES Measure List Oct 2026'!$A$3:$AR$2210,D$1,FALSE)</f>
        <v>Commercial</v>
      </c>
      <c r="E1471" t="str">
        <f>VLOOKUP($A1471,'UES Measure List Oct 2026'!$A$3:$AR$2210,E$1,FALSE)</f>
        <v>HVAC</v>
      </c>
      <c r="F1471" t="str">
        <f>VLOOKUP($A1471,'UES Measure List Oct 2026'!$A$3:$AR$2210,F$1,FALSE)</f>
        <v>Envelope</v>
      </c>
      <c r="G1471" t="str">
        <f>VLOOKUP($A1471,'UES Measure List Oct 2026'!$A$3:$AR$2210,G$1,FALSE)</f>
        <v>Insulation</v>
      </c>
      <c r="H1471">
        <f>VLOOKUP($A1471,'UES Measure List Oct 2026'!$A$3:$AR$2210,H$1,FALSE)</f>
        <v>8.8000000000000007</v>
      </c>
      <c r="I1471">
        <f>VLOOKUP($A1471,'UES Measure List Oct 2026'!$A$3:$AR$2210,I$1,FALSE)</f>
        <v>9.85</v>
      </c>
      <c r="J1471">
        <f>VLOOKUP($A1471,'UES Measure List Oct 2026'!$A$3:$AR$2210,J$1,FALSE)</f>
        <v>1.06</v>
      </c>
      <c r="K1471">
        <f>VLOOKUP($A1471,'UES Measure List Oct 2026'!$A$3:$AR$2210,K$1,FALSE)</f>
        <v>30</v>
      </c>
      <c r="L1471" t="s">
        <v>25</v>
      </c>
      <c r="M1471">
        <f>INDEX('Results 2016$'!$B$3:$AT$352,MATCH(L1471,'Results 2016$'!$A$3:$A$352,0),MATCH(K1471,'Results 2016$'!$B$2:$AT$2,0))</f>
        <v>0.93701255059446531</v>
      </c>
    </row>
    <row r="1472" spans="1:13" x14ac:dyDescent="0.25">
      <c r="A1472" t="s">
        <v>3564</v>
      </c>
      <c r="B1472" t="str">
        <f>VLOOKUP($A1472,'UES Measure List Oct 2026'!$A$3:$AR$2210,B$1,FALSE)</f>
        <v>Heating Zone 2</v>
      </c>
      <c r="C1472" t="str">
        <f>VLOOKUP($A1472,'UES Measure List Oct 2026'!$A$3:$AR$2210,C$1,FALSE)</f>
        <v>All Cooling Zones</v>
      </c>
      <c r="D1472" t="str">
        <f>VLOOKUP($A1472,'UES Measure List Oct 2026'!$A$3:$AR$2210,D$1,FALSE)</f>
        <v>Commercial</v>
      </c>
      <c r="E1472" t="str">
        <f>VLOOKUP($A1472,'UES Measure List Oct 2026'!$A$3:$AR$2210,E$1,FALSE)</f>
        <v>HVAC</v>
      </c>
      <c r="F1472" t="str">
        <f>VLOOKUP($A1472,'UES Measure List Oct 2026'!$A$3:$AR$2210,F$1,FALSE)</f>
        <v>Envelope</v>
      </c>
      <c r="G1472" t="str">
        <f>VLOOKUP($A1472,'UES Measure List Oct 2026'!$A$3:$AR$2210,G$1,FALSE)</f>
        <v>Insulation</v>
      </c>
      <c r="H1472">
        <f>VLOOKUP($A1472,'UES Measure List Oct 2026'!$A$3:$AR$2210,H$1,FALSE)</f>
        <v>9.17</v>
      </c>
      <c r="I1472">
        <f>VLOOKUP($A1472,'UES Measure List Oct 2026'!$A$3:$AR$2210,I$1,FALSE)</f>
        <v>10.26</v>
      </c>
      <c r="J1472">
        <f>VLOOKUP($A1472,'UES Measure List Oct 2026'!$A$3:$AR$2210,J$1,FALSE)</f>
        <v>1.35</v>
      </c>
      <c r="K1472">
        <f>VLOOKUP($A1472,'UES Measure List Oct 2026'!$A$3:$AR$2210,K$1,FALSE)</f>
        <v>30</v>
      </c>
      <c r="L1472" t="s">
        <v>25</v>
      </c>
      <c r="M1472">
        <f>INDEX('Results 2016$'!$B$3:$AT$352,MATCH(L1472,'Results 2016$'!$A$3:$A$352,0),MATCH(K1472,'Results 2016$'!$B$2:$AT$2,0))</f>
        <v>0.93701255059446531</v>
      </c>
    </row>
    <row r="1473" spans="1:13" x14ac:dyDescent="0.25">
      <c r="A1473" t="s">
        <v>3565</v>
      </c>
      <c r="B1473" t="str">
        <f>VLOOKUP($A1473,'UES Measure List Oct 2026'!$A$3:$AR$2210,B$1,FALSE)</f>
        <v>Heating Zone 2</v>
      </c>
      <c r="C1473" t="str">
        <f>VLOOKUP($A1473,'UES Measure List Oct 2026'!$A$3:$AR$2210,C$1,FALSE)</f>
        <v>All Cooling Zones</v>
      </c>
      <c r="D1473" t="str">
        <f>VLOOKUP($A1473,'UES Measure List Oct 2026'!$A$3:$AR$2210,D$1,FALSE)</f>
        <v>Commercial</v>
      </c>
      <c r="E1473" t="str">
        <f>VLOOKUP($A1473,'UES Measure List Oct 2026'!$A$3:$AR$2210,E$1,FALSE)</f>
        <v>HVAC</v>
      </c>
      <c r="F1473" t="str">
        <f>VLOOKUP($A1473,'UES Measure List Oct 2026'!$A$3:$AR$2210,F$1,FALSE)</f>
        <v>Envelope</v>
      </c>
      <c r="G1473" t="str">
        <f>VLOOKUP($A1473,'UES Measure List Oct 2026'!$A$3:$AR$2210,G$1,FALSE)</f>
        <v>Insulation</v>
      </c>
      <c r="H1473">
        <f>VLOOKUP($A1473,'UES Measure List Oct 2026'!$A$3:$AR$2210,H$1,FALSE)</f>
        <v>10.51</v>
      </c>
      <c r="I1473">
        <f>VLOOKUP($A1473,'UES Measure List Oct 2026'!$A$3:$AR$2210,I$1,FALSE)</f>
        <v>11.77</v>
      </c>
      <c r="J1473">
        <f>VLOOKUP($A1473,'UES Measure List Oct 2026'!$A$3:$AR$2210,J$1,FALSE)</f>
        <v>0.89</v>
      </c>
      <c r="K1473">
        <f>VLOOKUP($A1473,'UES Measure List Oct 2026'!$A$3:$AR$2210,K$1,FALSE)</f>
        <v>30</v>
      </c>
      <c r="L1473" t="s">
        <v>25</v>
      </c>
      <c r="M1473">
        <f>INDEX('Results 2016$'!$B$3:$AT$352,MATCH(L1473,'Results 2016$'!$A$3:$A$352,0),MATCH(K1473,'Results 2016$'!$B$2:$AT$2,0))</f>
        <v>0.93701255059446531</v>
      </c>
    </row>
    <row r="1474" spans="1:13" x14ac:dyDescent="0.25">
      <c r="A1474" t="s">
        <v>3566</v>
      </c>
      <c r="B1474" t="str">
        <f>VLOOKUP($A1474,'UES Measure List Oct 2026'!$A$3:$AR$2210,B$1,FALSE)</f>
        <v>Heating Zone 2</v>
      </c>
      <c r="C1474" t="str">
        <f>VLOOKUP($A1474,'UES Measure List Oct 2026'!$A$3:$AR$2210,C$1,FALSE)</f>
        <v>All Cooling Zones</v>
      </c>
      <c r="D1474" t="str">
        <f>VLOOKUP($A1474,'UES Measure List Oct 2026'!$A$3:$AR$2210,D$1,FALSE)</f>
        <v>Commercial</v>
      </c>
      <c r="E1474" t="str">
        <f>VLOOKUP($A1474,'UES Measure List Oct 2026'!$A$3:$AR$2210,E$1,FALSE)</f>
        <v>HVAC</v>
      </c>
      <c r="F1474" t="str">
        <f>VLOOKUP($A1474,'UES Measure List Oct 2026'!$A$3:$AR$2210,F$1,FALSE)</f>
        <v>Envelope</v>
      </c>
      <c r="G1474" t="str">
        <f>VLOOKUP($A1474,'UES Measure List Oct 2026'!$A$3:$AR$2210,G$1,FALSE)</f>
        <v>Insulation</v>
      </c>
      <c r="H1474">
        <f>VLOOKUP($A1474,'UES Measure List Oct 2026'!$A$3:$AR$2210,H$1,FALSE)</f>
        <v>11.14</v>
      </c>
      <c r="I1474">
        <f>VLOOKUP($A1474,'UES Measure List Oct 2026'!$A$3:$AR$2210,I$1,FALSE)</f>
        <v>12.47</v>
      </c>
      <c r="J1474">
        <f>VLOOKUP($A1474,'UES Measure List Oct 2026'!$A$3:$AR$2210,J$1,FALSE)</f>
        <v>1.06</v>
      </c>
      <c r="K1474">
        <f>VLOOKUP($A1474,'UES Measure List Oct 2026'!$A$3:$AR$2210,K$1,FALSE)</f>
        <v>30</v>
      </c>
      <c r="L1474" t="s">
        <v>25</v>
      </c>
      <c r="M1474">
        <f>INDEX('Results 2016$'!$B$3:$AT$352,MATCH(L1474,'Results 2016$'!$A$3:$A$352,0),MATCH(K1474,'Results 2016$'!$B$2:$AT$2,0))</f>
        <v>0.93701255059446531</v>
      </c>
    </row>
    <row r="1475" spans="1:13" x14ac:dyDescent="0.25">
      <c r="A1475" t="s">
        <v>3567</v>
      </c>
      <c r="B1475" t="str">
        <f>VLOOKUP($A1475,'UES Measure List Oct 2026'!$A$3:$AR$2210,B$1,FALSE)</f>
        <v>Heating Zone 2</v>
      </c>
      <c r="C1475" t="str">
        <f>VLOOKUP($A1475,'UES Measure List Oct 2026'!$A$3:$AR$2210,C$1,FALSE)</f>
        <v>All Cooling Zones</v>
      </c>
      <c r="D1475" t="str">
        <f>VLOOKUP($A1475,'UES Measure List Oct 2026'!$A$3:$AR$2210,D$1,FALSE)</f>
        <v>Commercial</v>
      </c>
      <c r="E1475" t="str">
        <f>VLOOKUP($A1475,'UES Measure List Oct 2026'!$A$3:$AR$2210,E$1,FALSE)</f>
        <v>HVAC</v>
      </c>
      <c r="F1475" t="str">
        <f>VLOOKUP($A1475,'UES Measure List Oct 2026'!$A$3:$AR$2210,F$1,FALSE)</f>
        <v>Envelope</v>
      </c>
      <c r="G1475" t="str">
        <f>VLOOKUP($A1475,'UES Measure List Oct 2026'!$A$3:$AR$2210,G$1,FALSE)</f>
        <v>Insulation</v>
      </c>
      <c r="H1475">
        <f>VLOOKUP($A1475,'UES Measure List Oct 2026'!$A$3:$AR$2210,H$1,FALSE)</f>
        <v>11.6</v>
      </c>
      <c r="I1475">
        <f>VLOOKUP($A1475,'UES Measure List Oct 2026'!$A$3:$AR$2210,I$1,FALSE)</f>
        <v>12.99</v>
      </c>
      <c r="J1475">
        <f>VLOOKUP($A1475,'UES Measure List Oct 2026'!$A$3:$AR$2210,J$1,FALSE)</f>
        <v>1.35</v>
      </c>
      <c r="K1475">
        <f>VLOOKUP($A1475,'UES Measure List Oct 2026'!$A$3:$AR$2210,K$1,FALSE)</f>
        <v>30</v>
      </c>
      <c r="L1475" t="s">
        <v>25</v>
      </c>
      <c r="M1475">
        <f>INDEX('Results 2016$'!$B$3:$AT$352,MATCH(L1475,'Results 2016$'!$A$3:$A$352,0),MATCH(K1475,'Results 2016$'!$B$2:$AT$2,0))</f>
        <v>0.93701255059446531</v>
      </c>
    </row>
    <row r="1476" spans="1:13" x14ac:dyDescent="0.25">
      <c r="A1476" t="s">
        <v>3568</v>
      </c>
      <c r="B1476" t="str">
        <f>VLOOKUP($A1476,'UES Measure List Oct 2026'!$A$3:$AR$2210,B$1,FALSE)</f>
        <v>Heating Zone 3</v>
      </c>
      <c r="C1476" t="str">
        <f>VLOOKUP($A1476,'UES Measure List Oct 2026'!$A$3:$AR$2210,C$1,FALSE)</f>
        <v>All Cooling Zones</v>
      </c>
      <c r="D1476" t="str">
        <f>VLOOKUP($A1476,'UES Measure List Oct 2026'!$A$3:$AR$2210,D$1,FALSE)</f>
        <v>Commercial</v>
      </c>
      <c r="E1476" t="str">
        <f>VLOOKUP($A1476,'UES Measure List Oct 2026'!$A$3:$AR$2210,E$1,FALSE)</f>
        <v>HVAC</v>
      </c>
      <c r="F1476" t="str">
        <f>VLOOKUP($A1476,'UES Measure List Oct 2026'!$A$3:$AR$2210,F$1,FALSE)</f>
        <v>Envelope</v>
      </c>
      <c r="G1476" t="str">
        <f>VLOOKUP($A1476,'UES Measure List Oct 2026'!$A$3:$AR$2210,G$1,FALSE)</f>
        <v>Insulation</v>
      </c>
      <c r="H1476">
        <f>VLOOKUP($A1476,'UES Measure List Oct 2026'!$A$3:$AR$2210,H$1,FALSE)</f>
        <v>9.7200000000000006</v>
      </c>
      <c r="I1476">
        <f>VLOOKUP($A1476,'UES Measure List Oct 2026'!$A$3:$AR$2210,I$1,FALSE)</f>
        <v>10.88</v>
      </c>
      <c r="J1476">
        <f>VLOOKUP($A1476,'UES Measure List Oct 2026'!$A$3:$AR$2210,J$1,FALSE)</f>
        <v>0.89</v>
      </c>
      <c r="K1476">
        <f>VLOOKUP($A1476,'UES Measure List Oct 2026'!$A$3:$AR$2210,K$1,FALSE)</f>
        <v>30</v>
      </c>
      <c r="L1476" t="s">
        <v>25</v>
      </c>
      <c r="M1476">
        <f>INDEX('Results 2016$'!$B$3:$AT$352,MATCH(L1476,'Results 2016$'!$A$3:$A$352,0),MATCH(K1476,'Results 2016$'!$B$2:$AT$2,0))</f>
        <v>0.93701255059446531</v>
      </c>
    </row>
    <row r="1477" spans="1:13" x14ac:dyDescent="0.25">
      <c r="A1477" t="s">
        <v>3569</v>
      </c>
      <c r="B1477" t="str">
        <f>VLOOKUP($A1477,'UES Measure List Oct 2026'!$A$3:$AR$2210,B$1,FALSE)</f>
        <v>Heating Zone 3</v>
      </c>
      <c r="C1477" t="str">
        <f>VLOOKUP($A1477,'UES Measure List Oct 2026'!$A$3:$AR$2210,C$1,FALSE)</f>
        <v>All Cooling Zones</v>
      </c>
      <c r="D1477" t="str">
        <f>VLOOKUP($A1477,'UES Measure List Oct 2026'!$A$3:$AR$2210,D$1,FALSE)</f>
        <v>Commercial</v>
      </c>
      <c r="E1477" t="str">
        <f>VLOOKUP($A1477,'UES Measure List Oct 2026'!$A$3:$AR$2210,E$1,FALSE)</f>
        <v>HVAC</v>
      </c>
      <c r="F1477" t="str">
        <f>VLOOKUP($A1477,'UES Measure List Oct 2026'!$A$3:$AR$2210,F$1,FALSE)</f>
        <v>Envelope</v>
      </c>
      <c r="G1477" t="str">
        <f>VLOOKUP($A1477,'UES Measure List Oct 2026'!$A$3:$AR$2210,G$1,FALSE)</f>
        <v>Insulation</v>
      </c>
      <c r="H1477">
        <f>VLOOKUP($A1477,'UES Measure List Oct 2026'!$A$3:$AR$2210,H$1,FALSE)</f>
        <v>10.32</v>
      </c>
      <c r="I1477">
        <f>VLOOKUP($A1477,'UES Measure List Oct 2026'!$A$3:$AR$2210,I$1,FALSE)</f>
        <v>11.55</v>
      </c>
      <c r="J1477">
        <f>VLOOKUP($A1477,'UES Measure List Oct 2026'!$A$3:$AR$2210,J$1,FALSE)</f>
        <v>1.06</v>
      </c>
      <c r="K1477">
        <f>VLOOKUP($A1477,'UES Measure List Oct 2026'!$A$3:$AR$2210,K$1,FALSE)</f>
        <v>30</v>
      </c>
      <c r="L1477" t="s">
        <v>25</v>
      </c>
      <c r="M1477">
        <f>INDEX('Results 2016$'!$B$3:$AT$352,MATCH(L1477,'Results 2016$'!$A$3:$A$352,0),MATCH(K1477,'Results 2016$'!$B$2:$AT$2,0))</f>
        <v>0.93701255059446531</v>
      </c>
    </row>
    <row r="1478" spans="1:13" x14ac:dyDescent="0.25">
      <c r="A1478" t="s">
        <v>3570</v>
      </c>
      <c r="B1478" t="str">
        <f>VLOOKUP($A1478,'UES Measure List Oct 2026'!$A$3:$AR$2210,B$1,FALSE)</f>
        <v>Heating Zone 3</v>
      </c>
      <c r="C1478" t="str">
        <f>VLOOKUP($A1478,'UES Measure List Oct 2026'!$A$3:$AR$2210,C$1,FALSE)</f>
        <v>All Cooling Zones</v>
      </c>
      <c r="D1478" t="str">
        <f>VLOOKUP($A1478,'UES Measure List Oct 2026'!$A$3:$AR$2210,D$1,FALSE)</f>
        <v>Commercial</v>
      </c>
      <c r="E1478" t="str">
        <f>VLOOKUP($A1478,'UES Measure List Oct 2026'!$A$3:$AR$2210,E$1,FALSE)</f>
        <v>HVAC</v>
      </c>
      <c r="F1478" t="str">
        <f>VLOOKUP($A1478,'UES Measure List Oct 2026'!$A$3:$AR$2210,F$1,FALSE)</f>
        <v>Envelope</v>
      </c>
      <c r="G1478" t="str">
        <f>VLOOKUP($A1478,'UES Measure List Oct 2026'!$A$3:$AR$2210,G$1,FALSE)</f>
        <v>Insulation</v>
      </c>
      <c r="H1478">
        <f>VLOOKUP($A1478,'UES Measure List Oct 2026'!$A$3:$AR$2210,H$1,FALSE)</f>
        <v>10.76</v>
      </c>
      <c r="I1478">
        <f>VLOOKUP($A1478,'UES Measure List Oct 2026'!$A$3:$AR$2210,I$1,FALSE)</f>
        <v>12.04</v>
      </c>
      <c r="J1478">
        <f>VLOOKUP($A1478,'UES Measure List Oct 2026'!$A$3:$AR$2210,J$1,FALSE)</f>
        <v>1.35</v>
      </c>
      <c r="K1478">
        <f>VLOOKUP($A1478,'UES Measure List Oct 2026'!$A$3:$AR$2210,K$1,FALSE)</f>
        <v>30</v>
      </c>
      <c r="L1478" t="s">
        <v>25</v>
      </c>
      <c r="M1478">
        <f>INDEX('Results 2016$'!$B$3:$AT$352,MATCH(L1478,'Results 2016$'!$A$3:$A$352,0),MATCH(K1478,'Results 2016$'!$B$2:$AT$2,0))</f>
        <v>0.93701255059446531</v>
      </c>
    </row>
    <row r="1479" spans="1:13" x14ac:dyDescent="0.25">
      <c r="A1479" t="s">
        <v>3571</v>
      </c>
      <c r="B1479" t="str">
        <f>VLOOKUP($A1479,'UES Measure List Oct 2026'!$A$3:$AR$2210,B$1,FALSE)</f>
        <v>Heating Zone 3</v>
      </c>
      <c r="C1479" t="str">
        <f>VLOOKUP($A1479,'UES Measure List Oct 2026'!$A$3:$AR$2210,C$1,FALSE)</f>
        <v>All Cooling Zones</v>
      </c>
      <c r="D1479" t="str">
        <f>VLOOKUP($A1479,'UES Measure List Oct 2026'!$A$3:$AR$2210,D$1,FALSE)</f>
        <v>Commercial</v>
      </c>
      <c r="E1479" t="str">
        <f>VLOOKUP($A1479,'UES Measure List Oct 2026'!$A$3:$AR$2210,E$1,FALSE)</f>
        <v>HVAC</v>
      </c>
      <c r="F1479" t="str">
        <f>VLOOKUP($A1479,'UES Measure List Oct 2026'!$A$3:$AR$2210,F$1,FALSE)</f>
        <v>Envelope</v>
      </c>
      <c r="G1479" t="str">
        <f>VLOOKUP($A1479,'UES Measure List Oct 2026'!$A$3:$AR$2210,G$1,FALSE)</f>
        <v>Insulation</v>
      </c>
      <c r="H1479">
        <f>VLOOKUP($A1479,'UES Measure List Oct 2026'!$A$3:$AR$2210,H$1,FALSE)</f>
        <v>12.16</v>
      </c>
      <c r="I1479">
        <f>VLOOKUP($A1479,'UES Measure List Oct 2026'!$A$3:$AR$2210,I$1,FALSE)</f>
        <v>13.61</v>
      </c>
      <c r="J1479">
        <f>VLOOKUP($A1479,'UES Measure List Oct 2026'!$A$3:$AR$2210,J$1,FALSE)</f>
        <v>0.89</v>
      </c>
      <c r="K1479">
        <f>VLOOKUP($A1479,'UES Measure List Oct 2026'!$A$3:$AR$2210,K$1,FALSE)</f>
        <v>30</v>
      </c>
      <c r="L1479" t="s">
        <v>25</v>
      </c>
      <c r="M1479">
        <f>INDEX('Results 2016$'!$B$3:$AT$352,MATCH(L1479,'Results 2016$'!$A$3:$A$352,0),MATCH(K1479,'Results 2016$'!$B$2:$AT$2,0))</f>
        <v>0.93701255059446531</v>
      </c>
    </row>
    <row r="1480" spans="1:13" x14ac:dyDescent="0.25">
      <c r="A1480" t="s">
        <v>3572</v>
      </c>
      <c r="B1480" t="str">
        <f>VLOOKUP($A1480,'UES Measure List Oct 2026'!$A$3:$AR$2210,B$1,FALSE)</f>
        <v>Heating Zone 3</v>
      </c>
      <c r="C1480" t="str">
        <f>VLOOKUP($A1480,'UES Measure List Oct 2026'!$A$3:$AR$2210,C$1,FALSE)</f>
        <v>All Cooling Zones</v>
      </c>
      <c r="D1480" t="str">
        <f>VLOOKUP($A1480,'UES Measure List Oct 2026'!$A$3:$AR$2210,D$1,FALSE)</f>
        <v>Commercial</v>
      </c>
      <c r="E1480" t="str">
        <f>VLOOKUP($A1480,'UES Measure List Oct 2026'!$A$3:$AR$2210,E$1,FALSE)</f>
        <v>HVAC</v>
      </c>
      <c r="F1480" t="str">
        <f>VLOOKUP($A1480,'UES Measure List Oct 2026'!$A$3:$AR$2210,F$1,FALSE)</f>
        <v>Envelope</v>
      </c>
      <c r="G1480" t="str">
        <f>VLOOKUP($A1480,'UES Measure List Oct 2026'!$A$3:$AR$2210,G$1,FALSE)</f>
        <v>Insulation</v>
      </c>
      <c r="H1480">
        <f>VLOOKUP($A1480,'UES Measure List Oct 2026'!$A$3:$AR$2210,H$1,FALSE)</f>
        <v>12.91</v>
      </c>
      <c r="I1480">
        <f>VLOOKUP($A1480,'UES Measure List Oct 2026'!$A$3:$AR$2210,I$1,FALSE)</f>
        <v>14.45</v>
      </c>
      <c r="J1480">
        <f>VLOOKUP($A1480,'UES Measure List Oct 2026'!$A$3:$AR$2210,J$1,FALSE)</f>
        <v>1.06</v>
      </c>
      <c r="K1480">
        <f>VLOOKUP($A1480,'UES Measure List Oct 2026'!$A$3:$AR$2210,K$1,FALSE)</f>
        <v>30</v>
      </c>
      <c r="L1480" t="s">
        <v>25</v>
      </c>
      <c r="M1480">
        <f>INDEX('Results 2016$'!$B$3:$AT$352,MATCH(L1480,'Results 2016$'!$A$3:$A$352,0),MATCH(K1480,'Results 2016$'!$B$2:$AT$2,0))</f>
        <v>0.93701255059446531</v>
      </c>
    </row>
    <row r="1481" spans="1:13" x14ac:dyDescent="0.25">
      <c r="A1481" t="s">
        <v>3573</v>
      </c>
      <c r="B1481" t="str">
        <f>VLOOKUP($A1481,'UES Measure List Oct 2026'!$A$3:$AR$2210,B$1,FALSE)</f>
        <v>Heating Zone 3</v>
      </c>
      <c r="C1481" t="str">
        <f>VLOOKUP($A1481,'UES Measure List Oct 2026'!$A$3:$AR$2210,C$1,FALSE)</f>
        <v>All Cooling Zones</v>
      </c>
      <c r="D1481" t="str">
        <f>VLOOKUP($A1481,'UES Measure List Oct 2026'!$A$3:$AR$2210,D$1,FALSE)</f>
        <v>Commercial</v>
      </c>
      <c r="E1481" t="str">
        <f>VLOOKUP($A1481,'UES Measure List Oct 2026'!$A$3:$AR$2210,E$1,FALSE)</f>
        <v>HVAC</v>
      </c>
      <c r="F1481" t="str">
        <f>VLOOKUP($A1481,'UES Measure List Oct 2026'!$A$3:$AR$2210,F$1,FALSE)</f>
        <v>Envelope</v>
      </c>
      <c r="G1481" t="str">
        <f>VLOOKUP($A1481,'UES Measure List Oct 2026'!$A$3:$AR$2210,G$1,FALSE)</f>
        <v>Insulation</v>
      </c>
      <c r="H1481">
        <f>VLOOKUP($A1481,'UES Measure List Oct 2026'!$A$3:$AR$2210,H$1,FALSE)</f>
        <v>13.46</v>
      </c>
      <c r="I1481">
        <f>VLOOKUP($A1481,'UES Measure List Oct 2026'!$A$3:$AR$2210,I$1,FALSE)</f>
        <v>15.06</v>
      </c>
      <c r="J1481">
        <f>VLOOKUP($A1481,'UES Measure List Oct 2026'!$A$3:$AR$2210,J$1,FALSE)</f>
        <v>1.35</v>
      </c>
      <c r="K1481">
        <f>VLOOKUP($A1481,'UES Measure List Oct 2026'!$A$3:$AR$2210,K$1,FALSE)</f>
        <v>30</v>
      </c>
      <c r="L1481" t="s">
        <v>25</v>
      </c>
      <c r="M1481">
        <f>INDEX('Results 2016$'!$B$3:$AT$352,MATCH(L1481,'Results 2016$'!$A$3:$A$352,0),MATCH(K1481,'Results 2016$'!$B$2:$AT$2,0))</f>
        <v>0.93701255059446531</v>
      </c>
    </row>
    <row r="1482" spans="1:13" x14ac:dyDescent="0.25">
      <c r="A1482" t="s">
        <v>3574</v>
      </c>
      <c r="B1482" t="str">
        <f>VLOOKUP($A1482,'UES Measure List Oct 2026'!$A$3:$AR$2210,B$1,FALSE)</f>
        <v>Heating Zone 1</v>
      </c>
      <c r="C1482" t="str">
        <f>VLOOKUP($A1482,'UES Measure List Oct 2026'!$A$3:$AR$2210,C$1,FALSE)</f>
        <v>All Cooling Zones</v>
      </c>
      <c r="D1482" t="str">
        <f>VLOOKUP($A1482,'UES Measure List Oct 2026'!$A$3:$AR$2210,D$1,FALSE)</f>
        <v>Commercial</v>
      </c>
      <c r="E1482" t="str">
        <f>VLOOKUP($A1482,'UES Measure List Oct 2026'!$A$3:$AR$2210,E$1,FALSE)</f>
        <v>HVAC</v>
      </c>
      <c r="F1482" t="str">
        <f>VLOOKUP($A1482,'UES Measure List Oct 2026'!$A$3:$AR$2210,F$1,FALSE)</f>
        <v>Envelope</v>
      </c>
      <c r="G1482" t="str">
        <f>VLOOKUP($A1482,'UES Measure List Oct 2026'!$A$3:$AR$2210,G$1,FALSE)</f>
        <v>Insulation</v>
      </c>
      <c r="H1482">
        <f>VLOOKUP($A1482,'UES Measure List Oct 2026'!$A$3:$AR$2210,H$1,FALSE)</f>
        <v>7.2422405601851843</v>
      </c>
      <c r="I1482">
        <f>VLOOKUP($A1482,'UES Measure List Oct 2026'!$A$3:$AR$2210,I$1,FALSE)</f>
        <v>8.0415702387139518</v>
      </c>
      <c r="J1482">
        <f>VLOOKUP($A1482,'UES Measure List Oct 2026'!$A$3:$AR$2210,J$1,FALSE)</f>
        <v>2.11</v>
      </c>
      <c r="K1482">
        <f>VLOOKUP($A1482,'UES Measure List Oct 2026'!$A$3:$AR$2210,K$1,FALSE)</f>
        <v>30</v>
      </c>
      <c r="L1482" t="s">
        <v>25</v>
      </c>
      <c r="M1482">
        <f>INDEX('Results 2016$'!$B$3:$AT$352,MATCH(L1482,'Results 2016$'!$A$3:$A$352,0),MATCH(K1482,'Results 2016$'!$B$2:$AT$2,0))</f>
        <v>0.93701255059446531</v>
      </c>
    </row>
    <row r="1483" spans="1:13" x14ac:dyDescent="0.25">
      <c r="A1483" t="s">
        <v>3576</v>
      </c>
      <c r="B1483" t="str">
        <f>VLOOKUP($A1483,'UES Measure List Oct 2026'!$A$3:$AR$2210,B$1,FALSE)</f>
        <v>Heating Zone 1</v>
      </c>
      <c r="C1483" t="str">
        <f>VLOOKUP($A1483,'UES Measure List Oct 2026'!$A$3:$AR$2210,C$1,FALSE)</f>
        <v>All Cooling Zones</v>
      </c>
      <c r="D1483" t="str">
        <f>VLOOKUP($A1483,'UES Measure List Oct 2026'!$A$3:$AR$2210,D$1,FALSE)</f>
        <v>Commercial</v>
      </c>
      <c r="E1483" t="str">
        <f>VLOOKUP($A1483,'UES Measure List Oct 2026'!$A$3:$AR$2210,E$1,FALSE)</f>
        <v>HVAC</v>
      </c>
      <c r="F1483" t="str">
        <f>VLOOKUP($A1483,'UES Measure List Oct 2026'!$A$3:$AR$2210,F$1,FALSE)</f>
        <v>Envelope</v>
      </c>
      <c r="G1483" t="str">
        <f>VLOOKUP($A1483,'UES Measure List Oct 2026'!$A$3:$AR$2210,G$1,FALSE)</f>
        <v>Insulation</v>
      </c>
      <c r="H1483">
        <f>VLOOKUP($A1483,'UES Measure List Oct 2026'!$A$3:$AR$2210,H$1,FALSE)</f>
        <v>9.6499993930269419</v>
      </c>
      <c r="I1483">
        <f>VLOOKUP($A1483,'UES Measure List Oct 2026'!$A$3:$AR$2210,I$1,FALSE)</f>
        <v>10.715074606771816</v>
      </c>
      <c r="J1483">
        <f>VLOOKUP($A1483,'UES Measure List Oct 2026'!$A$3:$AR$2210,J$1,FALSE)</f>
        <v>2.11</v>
      </c>
      <c r="K1483">
        <f>VLOOKUP($A1483,'UES Measure List Oct 2026'!$A$3:$AR$2210,K$1,FALSE)</f>
        <v>30</v>
      </c>
      <c r="L1483" t="s">
        <v>25</v>
      </c>
      <c r="M1483">
        <f>INDEX('Results 2016$'!$B$3:$AT$352,MATCH(L1483,'Results 2016$'!$A$3:$A$352,0),MATCH(K1483,'Results 2016$'!$B$2:$AT$2,0))</f>
        <v>0.93701255059446531</v>
      </c>
    </row>
    <row r="1484" spans="1:13" x14ac:dyDescent="0.25">
      <c r="A1484" t="s">
        <v>3578</v>
      </c>
      <c r="B1484" t="str">
        <f>VLOOKUP($A1484,'UES Measure List Oct 2026'!$A$3:$AR$2210,B$1,FALSE)</f>
        <v>Heating Zone 2</v>
      </c>
      <c r="C1484" t="str">
        <f>VLOOKUP($A1484,'UES Measure List Oct 2026'!$A$3:$AR$2210,C$1,FALSE)</f>
        <v>All Cooling Zones</v>
      </c>
      <c r="D1484" t="str">
        <f>VLOOKUP($A1484,'UES Measure List Oct 2026'!$A$3:$AR$2210,D$1,FALSE)</f>
        <v>Commercial</v>
      </c>
      <c r="E1484" t="str">
        <f>VLOOKUP($A1484,'UES Measure List Oct 2026'!$A$3:$AR$2210,E$1,FALSE)</f>
        <v>HVAC</v>
      </c>
      <c r="F1484" t="str">
        <f>VLOOKUP($A1484,'UES Measure List Oct 2026'!$A$3:$AR$2210,F$1,FALSE)</f>
        <v>Envelope</v>
      </c>
      <c r="G1484" t="str">
        <f>VLOOKUP($A1484,'UES Measure List Oct 2026'!$A$3:$AR$2210,G$1,FALSE)</f>
        <v>Insulation</v>
      </c>
      <c r="H1484">
        <f>VLOOKUP($A1484,'UES Measure List Oct 2026'!$A$3:$AR$2210,H$1,FALSE)</f>
        <v>10.052345252525253</v>
      </c>
      <c r="I1484">
        <f>VLOOKUP($A1484,'UES Measure List Oct 2026'!$A$3:$AR$2210,I$1,FALSE)</f>
        <v>11.161827578110382</v>
      </c>
      <c r="J1484">
        <f>VLOOKUP($A1484,'UES Measure List Oct 2026'!$A$3:$AR$2210,J$1,FALSE)</f>
        <v>2.11</v>
      </c>
      <c r="K1484">
        <f>VLOOKUP($A1484,'UES Measure List Oct 2026'!$A$3:$AR$2210,K$1,FALSE)</f>
        <v>30</v>
      </c>
      <c r="L1484" t="s">
        <v>25</v>
      </c>
      <c r="M1484">
        <f>INDEX('Results 2016$'!$B$3:$AT$352,MATCH(L1484,'Results 2016$'!$A$3:$A$352,0),MATCH(K1484,'Results 2016$'!$B$2:$AT$2,0))</f>
        <v>0.93701255059446531</v>
      </c>
    </row>
    <row r="1485" spans="1:13" x14ac:dyDescent="0.25">
      <c r="A1485" t="s">
        <v>3579</v>
      </c>
      <c r="B1485" t="str">
        <f>VLOOKUP($A1485,'UES Measure List Oct 2026'!$A$3:$AR$2210,B$1,FALSE)</f>
        <v>Heating Zone 2</v>
      </c>
      <c r="C1485" t="str">
        <f>VLOOKUP($A1485,'UES Measure List Oct 2026'!$A$3:$AR$2210,C$1,FALSE)</f>
        <v>All Cooling Zones</v>
      </c>
      <c r="D1485" t="str">
        <f>VLOOKUP($A1485,'UES Measure List Oct 2026'!$A$3:$AR$2210,D$1,FALSE)</f>
        <v>Commercial</v>
      </c>
      <c r="E1485" t="str">
        <f>VLOOKUP($A1485,'UES Measure List Oct 2026'!$A$3:$AR$2210,E$1,FALSE)</f>
        <v>HVAC</v>
      </c>
      <c r="F1485" t="str">
        <f>VLOOKUP($A1485,'UES Measure List Oct 2026'!$A$3:$AR$2210,F$1,FALSE)</f>
        <v>Envelope</v>
      </c>
      <c r="G1485" t="str">
        <f>VLOOKUP($A1485,'UES Measure List Oct 2026'!$A$3:$AR$2210,G$1,FALSE)</f>
        <v>Insulation</v>
      </c>
      <c r="H1485">
        <f>VLOOKUP($A1485,'UES Measure List Oct 2026'!$A$3:$AR$2210,H$1,FALSE)</f>
        <v>13.676725281061522</v>
      </c>
      <c r="I1485">
        <f>VLOOKUP($A1485,'UES Measure List Oct 2026'!$A$3:$AR$2210,I$1,FALSE)</f>
        <v>15.186232225961685</v>
      </c>
      <c r="J1485">
        <f>VLOOKUP($A1485,'UES Measure List Oct 2026'!$A$3:$AR$2210,J$1,FALSE)</f>
        <v>2.11</v>
      </c>
      <c r="K1485">
        <f>VLOOKUP($A1485,'UES Measure List Oct 2026'!$A$3:$AR$2210,K$1,FALSE)</f>
        <v>30</v>
      </c>
      <c r="L1485" t="s">
        <v>25</v>
      </c>
      <c r="M1485">
        <f>INDEX('Results 2016$'!$B$3:$AT$352,MATCH(L1485,'Results 2016$'!$A$3:$A$352,0),MATCH(K1485,'Results 2016$'!$B$2:$AT$2,0))</f>
        <v>0.93701255059446531</v>
      </c>
    </row>
    <row r="1486" spans="1:13" x14ac:dyDescent="0.25">
      <c r="A1486" t="s">
        <v>3580</v>
      </c>
      <c r="B1486" t="str">
        <f>VLOOKUP($A1486,'UES Measure List Oct 2026'!$A$3:$AR$2210,B$1,FALSE)</f>
        <v>Heating Zone 3</v>
      </c>
      <c r="C1486" t="str">
        <f>VLOOKUP($A1486,'UES Measure List Oct 2026'!$A$3:$AR$2210,C$1,FALSE)</f>
        <v>All Cooling Zones</v>
      </c>
      <c r="D1486" t="str">
        <f>VLOOKUP($A1486,'UES Measure List Oct 2026'!$A$3:$AR$2210,D$1,FALSE)</f>
        <v>Commercial</v>
      </c>
      <c r="E1486" t="str">
        <f>VLOOKUP($A1486,'UES Measure List Oct 2026'!$A$3:$AR$2210,E$1,FALSE)</f>
        <v>HVAC</v>
      </c>
      <c r="F1486" t="str">
        <f>VLOOKUP($A1486,'UES Measure List Oct 2026'!$A$3:$AR$2210,F$1,FALSE)</f>
        <v>Envelope</v>
      </c>
      <c r="G1486" t="str">
        <f>VLOOKUP($A1486,'UES Measure List Oct 2026'!$A$3:$AR$2210,G$1,FALSE)</f>
        <v>Insulation</v>
      </c>
      <c r="H1486">
        <f>VLOOKUP($A1486,'UES Measure List Oct 2026'!$A$3:$AR$2210,H$1,FALSE)</f>
        <v>10.715648201094393</v>
      </c>
      <c r="I1486">
        <f>VLOOKUP($A1486,'UES Measure List Oct 2026'!$A$3:$AR$2210,I$1,FALSE)</f>
        <v>11.898339601722093</v>
      </c>
      <c r="J1486">
        <f>VLOOKUP($A1486,'UES Measure List Oct 2026'!$A$3:$AR$2210,J$1,FALSE)</f>
        <v>2.11</v>
      </c>
      <c r="K1486">
        <f>VLOOKUP($A1486,'UES Measure List Oct 2026'!$A$3:$AR$2210,K$1,FALSE)</f>
        <v>30</v>
      </c>
      <c r="L1486" t="s">
        <v>25</v>
      </c>
      <c r="M1486">
        <f>INDEX('Results 2016$'!$B$3:$AT$352,MATCH(L1486,'Results 2016$'!$A$3:$A$352,0),MATCH(K1486,'Results 2016$'!$B$2:$AT$2,0))</f>
        <v>0.93701255059446531</v>
      </c>
    </row>
    <row r="1487" spans="1:13" x14ac:dyDescent="0.25">
      <c r="A1487" t="s">
        <v>3581</v>
      </c>
      <c r="B1487" t="str">
        <f>VLOOKUP($A1487,'UES Measure List Oct 2026'!$A$3:$AR$2210,B$1,FALSE)</f>
        <v>Heating Zone 3</v>
      </c>
      <c r="C1487" t="str">
        <f>VLOOKUP($A1487,'UES Measure List Oct 2026'!$A$3:$AR$2210,C$1,FALSE)</f>
        <v>All Cooling Zones</v>
      </c>
      <c r="D1487" t="str">
        <f>VLOOKUP($A1487,'UES Measure List Oct 2026'!$A$3:$AR$2210,D$1,FALSE)</f>
        <v>Commercial</v>
      </c>
      <c r="E1487" t="str">
        <f>VLOOKUP($A1487,'UES Measure List Oct 2026'!$A$3:$AR$2210,E$1,FALSE)</f>
        <v>HVAC</v>
      </c>
      <c r="F1487" t="str">
        <f>VLOOKUP($A1487,'UES Measure List Oct 2026'!$A$3:$AR$2210,F$1,FALSE)</f>
        <v>Envelope</v>
      </c>
      <c r="G1487" t="str">
        <f>VLOOKUP($A1487,'UES Measure List Oct 2026'!$A$3:$AR$2210,G$1,FALSE)</f>
        <v>Insulation</v>
      </c>
      <c r="H1487">
        <f>VLOOKUP($A1487,'UES Measure List Oct 2026'!$A$3:$AR$2210,H$1,FALSE)</f>
        <v>14.308164513618678</v>
      </c>
      <c r="I1487">
        <f>VLOOKUP($A1487,'UES Measure List Oct 2026'!$A$3:$AR$2210,I$1,FALSE)</f>
        <v>15.887363719439467</v>
      </c>
      <c r="J1487">
        <f>VLOOKUP($A1487,'UES Measure List Oct 2026'!$A$3:$AR$2210,J$1,FALSE)</f>
        <v>2.11</v>
      </c>
      <c r="K1487">
        <f>VLOOKUP($A1487,'UES Measure List Oct 2026'!$A$3:$AR$2210,K$1,FALSE)</f>
        <v>30</v>
      </c>
      <c r="L1487" t="s">
        <v>25</v>
      </c>
      <c r="M1487">
        <f>INDEX('Results 2016$'!$B$3:$AT$352,MATCH(L1487,'Results 2016$'!$A$3:$A$352,0),MATCH(K1487,'Results 2016$'!$B$2:$AT$2,0))</f>
        <v>0.93701255059446531</v>
      </c>
    </row>
    <row r="1488" spans="1:13" x14ac:dyDescent="0.25">
      <c r="A1488" t="s">
        <v>3582</v>
      </c>
      <c r="B1488" t="str">
        <f>VLOOKUP($A1488,'UES Measure List Oct 2026'!$A$3:$AR$2210,B$1,FALSE)</f>
        <v>Heating Zone 1</v>
      </c>
      <c r="C1488" t="str">
        <f>VLOOKUP($A1488,'UES Measure List Oct 2026'!$A$3:$AR$2210,C$1,FALSE)</f>
        <v>All Cooling Zones</v>
      </c>
      <c r="D1488" t="str">
        <f>VLOOKUP($A1488,'UES Measure List Oct 2026'!$A$3:$AR$2210,D$1,FALSE)</f>
        <v>Commercial</v>
      </c>
      <c r="E1488" t="str">
        <f>VLOOKUP($A1488,'UES Measure List Oct 2026'!$A$3:$AR$2210,E$1,FALSE)</f>
        <v>HVAC</v>
      </c>
      <c r="F1488" t="str">
        <f>VLOOKUP($A1488,'UES Measure List Oct 2026'!$A$3:$AR$2210,F$1,FALSE)</f>
        <v>Envelope</v>
      </c>
      <c r="G1488" t="str">
        <f>VLOOKUP($A1488,'UES Measure List Oct 2026'!$A$3:$AR$2210,G$1,FALSE)</f>
        <v>Insulation</v>
      </c>
      <c r="H1488">
        <f>VLOOKUP($A1488,'UES Measure List Oct 2026'!$A$3:$AR$2210,H$1,FALSE)</f>
        <v>3.3206779861111109</v>
      </c>
      <c r="I1488">
        <f>VLOOKUP($A1488,'UES Measure List Oct 2026'!$A$3:$AR$2210,I$1,FALSE)</f>
        <v>3.7143763751270802</v>
      </c>
      <c r="J1488">
        <f>VLOOKUP($A1488,'UES Measure List Oct 2026'!$A$3:$AR$2210,J$1,FALSE)</f>
        <v>2.11</v>
      </c>
      <c r="K1488">
        <f>VLOOKUP($A1488,'UES Measure List Oct 2026'!$A$3:$AR$2210,K$1,FALSE)</f>
        <v>30</v>
      </c>
      <c r="L1488" t="s">
        <v>25</v>
      </c>
      <c r="M1488">
        <f>INDEX('Results 2016$'!$B$3:$AT$352,MATCH(L1488,'Results 2016$'!$A$3:$A$352,0),MATCH(K1488,'Results 2016$'!$B$2:$AT$2,0))</f>
        <v>0.93701255059446531</v>
      </c>
    </row>
    <row r="1489" spans="1:13" x14ac:dyDescent="0.25">
      <c r="A1489" t="s">
        <v>3584</v>
      </c>
      <c r="B1489" t="str">
        <f>VLOOKUP($A1489,'UES Measure List Oct 2026'!$A$3:$AR$2210,B$1,FALSE)</f>
        <v>Heating Zone 1</v>
      </c>
      <c r="C1489" t="str">
        <f>VLOOKUP($A1489,'UES Measure List Oct 2026'!$A$3:$AR$2210,C$1,FALSE)</f>
        <v>All Cooling Zones</v>
      </c>
      <c r="D1489" t="str">
        <f>VLOOKUP($A1489,'UES Measure List Oct 2026'!$A$3:$AR$2210,D$1,FALSE)</f>
        <v>Commercial</v>
      </c>
      <c r="E1489" t="str">
        <f>VLOOKUP($A1489,'UES Measure List Oct 2026'!$A$3:$AR$2210,E$1,FALSE)</f>
        <v>HVAC</v>
      </c>
      <c r="F1489" t="str">
        <f>VLOOKUP($A1489,'UES Measure List Oct 2026'!$A$3:$AR$2210,F$1,FALSE)</f>
        <v>Envelope</v>
      </c>
      <c r="G1489" t="str">
        <f>VLOOKUP($A1489,'UES Measure List Oct 2026'!$A$3:$AR$2210,G$1,FALSE)</f>
        <v>Insulation</v>
      </c>
      <c r="H1489">
        <f>VLOOKUP($A1489,'UES Measure List Oct 2026'!$A$3:$AR$2210,H$1,FALSE)</f>
        <v>4.4387187892234552</v>
      </c>
      <c r="I1489">
        <f>VLOOKUP($A1489,'UES Measure List Oct 2026'!$A$3:$AR$2210,I$1,FALSE)</f>
        <v>4.9649716941787858</v>
      </c>
      <c r="J1489">
        <f>VLOOKUP($A1489,'UES Measure List Oct 2026'!$A$3:$AR$2210,J$1,FALSE)</f>
        <v>2.11</v>
      </c>
      <c r="K1489">
        <f>VLOOKUP($A1489,'UES Measure List Oct 2026'!$A$3:$AR$2210,K$1,FALSE)</f>
        <v>30</v>
      </c>
      <c r="L1489" t="s">
        <v>25</v>
      </c>
      <c r="M1489">
        <f>INDEX('Results 2016$'!$B$3:$AT$352,MATCH(L1489,'Results 2016$'!$A$3:$A$352,0),MATCH(K1489,'Results 2016$'!$B$2:$AT$2,0))</f>
        <v>0.93701255059446531</v>
      </c>
    </row>
    <row r="1490" spans="1:13" x14ac:dyDescent="0.25">
      <c r="A1490" t="s">
        <v>3586</v>
      </c>
      <c r="B1490" t="str">
        <f>VLOOKUP($A1490,'UES Measure List Oct 2026'!$A$3:$AR$2210,B$1,FALSE)</f>
        <v>Heating Zone 2</v>
      </c>
      <c r="C1490" t="str">
        <f>VLOOKUP($A1490,'UES Measure List Oct 2026'!$A$3:$AR$2210,C$1,FALSE)</f>
        <v>All Cooling Zones</v>
      </c>
      <c r="D1490" t="str">
        <f>VLOOKUP($A1490,'UES Measure List Oct 2026'!$A$3:$AR$2210,D$1,FALSE)</f>
        <v>Commercial</v>
      </c>
      <c r="E1490" t="str">
        <f>VLOOKUP($A1490,'UES Measure List Oct 2026'!$A$3:$AR$2210,E$1,FALSE)</f>
        <v>HVAC</v>
      </c>
      <c r="F1490" t="str">
        <f>VLOOKUP($A1490,'UES Measure List Oct 2026'!$A$3:$AR$2210,F$1,FALSE)</f>
        <v>Envelope</v>
      </c>
      <c r="G1490" t="str">
        <f>VLOOKUP($A1490,'UES Measure List Oct 2026'!$A$3:$AR$2210,G$1,FALSE)</f>
        <v>Insulation</v>
      </c>
      <c r="H1490">
        <f>VLOOKUP($A1490,'UES Measure List Oct 2026'!$A$3:$AR$2210,H$1,FALSE)</f>
        <v>4.3698889393939391</v>
      </c>
      <c r="I1490">
        <f>VLOOKUP($A1490,'UES Measure List Oct 2026'!$A$3:$AR$2210,I$1,FALSE)</f>
        <v>4.8879814020819277</v>
      </c>
      <c r="J1490">
        <f>VLOOKUP($A1490,'UES Measure List Oct 2026'!$A$3:$AR$2210,J$1,FALSE)</f>
        <v>2.11</v>
      </c>
      <c r="K1490">
        <f>VLOOKUP($A1490,'UES Measure List Oct 2026'!$A$3:$AR$2210,K$1,FALSE)</f>
        <v>30</v>
      </c>
      <c r="L1490" t="s">
        <v>25</v>
      </c>
      <c r="M1490">
        <f>INDEX('Results 2016$'!$B$3:$AT$352,MATCH(L1490,'Results 2016$'!$A$3:$A$352,0),MATCH(K1490,'Results 2016$'!$B$2:$AT$2,0))</f>
        <v>0.93701255059446531</v>
      </c>
    </row>
    <row r="1491" spans="1:13" x14ac:dyDescent="0.25">
      <c r="A1491" t="s">
        <v>3587</v>
      </c>
      <c r="B1491" t="str">
        <f>VLOOKUP($A1491,'UES Measure List Oct 2026'!$A$3:$AR$2210,B$1,FALSE)</f>
        <v>Heating Zone 2</v>
      </c>
      <c r="C1491" t="str">
        <f>VLOOKUP($A1491,'UES Measure List Oct 2026'!$A$3:$AR$2210,C$1,FALSE)</f>
        <v>All Cooling Zones</v>
      </c>
      <c r="D1491" t="str">
        <f>VLOOKUP($A1491,'UES Measure List Oct 2026'!$A$3:$AR$2210,D$1,FALSE)</f>
        <v>Commercial</v>
      </c>
      <c r="E1491" t="str">
        <f>VLOOKUP($A1491,'UES Measure List Oct 2026'!$A$3:$AR$2210,E$1,FALSE)</f>
        <v>HVAC</v>
      </c>
      <c r="F1491" t="str">
        <f>VLOOKUP($A1491,'UES Measure List Oct 2026'!$A$3:$AR$2210,F$1,FALSE)</f>
        <v>Envelope</v>
      </c>
      <c r="G1491" t="str">
        <f>VLOOKUP($A1491,'UES Measure List Oct 2026'!$A$3:$AR$2210,G$1,FALSE)</f>
        <v>Insulation</v>
      </c>
      <c r="H1491">
        <f>VLOOKUP($A1491,'UES Measure List Oct 2026'!$A$3:$AR$2210,H$1,FALSE)</f>
        <v>5.9381960084439092</v>
      </c>
      <c r="I1491">
        <f>VLOOKUP($A1491,'UES Measure List Oct 2026'!$A$3:$AR$2210,I$1,FALSE)</f>
        <v>6.6422263937940178</v>
      </c>
      <c r="J1491">
        <f>VLOOKUP($A1491,'UES Measure List Oct 2026'!$A$3:$AR$2210,J$1,FALSE)</f>
        <v>2.11</v>
      </c>
      <c r="K1491">
        <f>VLOOKUP($A1491,'UES Measure List Oct 2026'!$A$3:$AR$2210,K$1,FALSE)</f>
        <v>30</v>
      </c>
      <c r="L1491" t="s">
        <v>25</v>
      </c>
      <c r="M1491">
        <f>INDEX('Results 2016$'!$B$3:$AT$352,MATCH(L1491,'Results 2016$'!$A$3:$A$352,0),MATCH(K1491,'Results 2016$'!$B$2:$AT$2,0))</f>
        <v>0.93701255059446531</v>
      </c>
    </row>
    <row r="1492" spans="1:13" x14ac:dyDescent="0.25">
      <c r="A1492" t="s">
        <v>3588</v>
      </c>
      <c r="B1492" t="str">
        <f>VLOOKUP($A1492,'UES Measure List Oct 2026'!$A$3:$AR$2210,B$1,FALSE)</f>
        <v>Heating Zone 3</v>
      </c>
      <c r="C1492" t="str">
        <f>VLOOKUP($A1492,'UES Measure List Oct 2026'!$A$3:$AR$2210,C$1,FALSE)</f>
        <v>All Cooling Zones</v>
      </c>
      <c r="D1492" t="str">
        <f>VLOOKUP($A1492,'UES Measure List Oct 2026'!$A$3:$AR$2210,D$1,FALSE)</f>
        <v>Commercial</v>
      </c>
      <c r="E1492" t="str">
        <f>VLOOKUP($A1492,'UES Measure List Oct 2026'!$A$3:$AR$2210,E$1,FALSE)</f>
        <v>HVAC</v>
      </c>
      <c r="F1492" t="str">
        <f>VLOOKUP($A1492,'UES Measure List Oct 2026'!$A$3:$AR$2210,F$1,FALSE)</f>
        <v>Envelope</v>
      </c>
      <c r="G1492" t="str">
        <f>VLOOKUP($A1492,'UES Measure List Oct 2026'!$A$3:$AR$2210,G$1,FALSE)</f>
        <v>Insulation</v>
      </c>
      <c r="H1492">
        <f>VLOOKUP($A1492,'UES Measure List Oct 2026'!$A$3:$AR$2210,H$1,FALSE)</f>
        <v>4.5423373597811221</v>
      </c>
      <c r="I1492">
        <f>VLOOKUP($A1492,'UES Measure List Oct 2026'!$A$3:$AR$2210,I$1,FALSE)</f>
        <v>5.0808752452348074</v>
      </c>
      <c r="J1492">
        <f>VLOOKUP($A1492,'UES Measure List Oct 2026'!$A$3:$AR$2210,J$1,FALSE)</f>
        <v>2.11</v>
      </c>
      <c r="K1492">
        <f>VLOOKUP($A1492,'UES Measure List Oct 2026'!$A$3:$AR$2210,K$1,FALSE)</f>
        <v>30</v>
      </c>
      <c r="L1492" t="s">
        <v>25</v>
      </c>
      <c r="M1492">
        <f>INDEX('Results 2016$'!$B$3:$AT$352,MATCH(L1492,'Results 2016$'!$A$3:$A$352,0),MATCH(K1492,'Results 2016$'!$B$2:$AT$2,0))</f>
        <v>0.93701255059446531</v>
      </c>
    </row>
    <row r="1493" spans="1:13" x14ac:dyDescent="0.25">
      <c r="A1493" t="s">
        <v>3589</v>
      </c>
      <c r="B1493" t="str">
        <f>VLOOKUP($A1493,'UES Measure List Oct 2026'!$A$3:$AR$2210,B$1,FALSE)</f>
        <v>Heating Zone 3</v>
      </c>
      <c r="C1493" t="str">
        <f>VLOOKUP($A1493,'UES Measure List Oct 2026'!$A$3:$AR$2210,C$1,FALSE)</f>
        <v>All Cooling Zones</v>
      </c>
      <c r="D1493" t="str">
        <f>VLOOKUP($A1493,'UES Measure List Oct 2026'!$A$3:$AR$2210,D$1,FALSE)</f>
        <v>Commercial</v>
      </c>
      <c r="E1493" t="str">
        <f>VLOOKUP($A1493,'UES Measure List Oct 2026'!$A$3:$AR$2210,E$1,FALSE)</f>
        <v>HVAC</v>
      </c>
      <c r="F1493" t="str">
        <f>VLOOKUP($A1493,'UES Measure List Oct 2026'!$A$3:$AR$2210,F$1,FALSE)</f>
        <v>Envelope</v>
      </c>
      <c r="G1493" t="str">
        <f>VLOOKUP($A1493,'UES Measure List Oct 2026'!$A$3:$AR$2210,G$1,FALSE)</f>
        <v>Insulation</v>
      </c>
      <c r="H1493">
        <f>VLOOKUP($A1493,'UES Measure List Oct 2026'!$A$3:$AR$2210,H$1,FALSE)</f>
        <v>6.0623218365758751</v>
      </c>
      <c r="I1493">
        <f>VLOOKUP($A1493,'UES Measure List Oct 2026'!$A$3:$AR$2210,I$1,FALSE)</f>
        <v>6.7810685355147209</v>
      </c>
      <c r="J1493">
        <f>VLOOKUP($A1493,'UES Measure List Oct 2026'!$A$3:$AR$2210,J$1,FALSE)</f>
        <v>2.11</v>
      </c>
      <c r="K1493">
        <f>VLOOKUP($A1493,'UES Measure List Oct 2026'!$A$3:$AR$2210,K$1,FALSE)</f>
        <v>30</v>
      </c>
      <c r="L1493" t="s">
        <v>25</v>
      </c>
      <c r="M1493">
        <f>INDEX('Results 2016$'!$B$3:$AT$352,MATCH(L1493,'Results 2016$'!$A$3:$A$352,0),MATCH(K1493,'Results 2016$'!$B$2:$AT$2,0))</f>
        <v>0.93701255059446531</v>
      </c>
    </row>
    <row r="1494" spans="1:13" x14ac:dyDescent="0.25">
      <c r="A1494" t="s">
        <v>3590</v>
      </c>
      <c r="B1494" t="str">
        <f>VLOOKUP($A1494,'UES Measure List Oct 2026'!$A$3:$AR$2210,B$1,FALSE)</f>
        <v>Heating Zone 1</v>
      </c>
      <c r="C1494" t="str">
        <f>VLOOKUP($A1494,'UES Measure List Oct 2026'!$A$3:$AR$2210,C$1,FALSE)</f>
        <v>All Cooling Zones</v>
      </c>
      <c r="D1494" t="str">
        <f>VLOOKUP($A1494,'UES Measure List Oct 2026'!$A$3:$AR$2210,D$1,FALSE)</f>
        <v>Commercial</v>
      </c>
      <c r="E1494" t="str">
        <f>VLOOKUP($A1494,'UES Measure List Oct 2026'!$A$3:$AR$2210,E$1,FALSE)</f>
        <v>HVAC</v>
      </c>
      <c r="F1494" t="str">
        <f>VLOOKUP($A1494,'UES Measure List Oct 2026'!$A$3:$AR$2210,F$1,FALSE)</f>
        <v>Envelope</v>
      </c>
      <c r="G1494" t="str">
        <f>VLOOKUP($A1494,'UES Measure List Oct 2026'!$A$3:$AR$2210,G$1,FALSE)</f>
        <v>Insulation</v>
      </c>
      <c r="H1494">
        <f>VLOOKUP($A1494,'UES Measure List Oct 2026'!$A$3:$AR$2210,H$1,FALSE)</f>
        <v>3.9373753263888887</v>
      </c>
      <c r="I1494">
        <f>VLOOKUP($A1494,'UES Measure List Oct 2026'!$A$3:$AR$2210,I$1,FALSE)</f>
        <v>4.3975930083597454</v>
      </c>
      <c r="J1494">
        <f>VLOOKUP($A1494,'UES Measure List Oct 2026'!$A$3:$AR$2210,J$1,FALSE)</f>
        <v>2.11</v>
      </c>
      <c r="K1494">
        <f>VLOOKUP($A1494,'UES Measure List Oct 2026'!$A$3:$AR$2210,K$1,FALSE)</f>
        <v>30</v>
      </c>
      <c r="L1494" t="s">
        <v>25</v>
      </c>
      <c r="M1494">
        <f>INDEX('Results 2016$'!$B$3:$AT$352,MATCH(L1494,'Results 2016$'!$A$3:$A$352,0),MATCH(K1494,'Results 2016$'!$B$2:$AT$2,0))</f>
        <v>0.93701255059446531</v>
      </c>
    </row>
    <row r="1495" spans="1:13" x14ac:dyDescent="0.25">
      <c r="A1495" t="s">
        <v>3592</v>
      </c>
      <c r="B1495" t="str">
        <f>VLOOKUP($A1495,'UES Measure List Oct 2026'!$A$3:$AR$2210,B$1,FALSE)</f>
        <v>Heating Zone 1</v>
      </c>
      <c r="C1495" t="str">
        <f>VLOOKUP($A1495,'UES Measure List Oct 2026'!$A$3:$AR$2210,C$1,FALSE)</f>
        <v>All Cooling Zones</v>
      </c>
      <c r="D1495" t="str">
        <f>VLOOKUP($A1495,'UES Measure List Oct 2026'!$A$3:$AR$2210,D$1,FALSE)</f>
        <v>Commercial</v>
      </c>
      <c r="E1495" t="str">
        <f>VLOOKUP($A1495,'UES Measure List Oct 2026'!$A$3:$AR$2210,E$1,FALSE)</f>
        <v>HVAC</v>
      </c>
      <c r="F1495" t="str">
        <f>VLOOKUP($A1495,'UES Measure List Oct 2026'!$A$3:$AR$2210,F$1,FALSE)</f>
        <v>Envelope</v>
      </c>
      <c r="G1495" t="str">
        <f>VLOOKUP($A1495,'UES Measure List Oct 2026'!$A$3:$AR$2210,G$1,FALSE)</f>
        <v>Insulation</v>
      </c>
      <c r="H1495">
        <f>VLOOKUP($A1495,'UES Measure List Oct 2026'!$A$3:$AR$2210,H$1,FALSE)</f>
        <v>5.2393737606973056</v>
      </c>
      <c r="I1495">
        <f>VLOOKUP($A1495,'UES Measure List Oct 2026'!$A$3:$AR$2210,I$1,FALSE)</f>
        <v>5.8517747251079024</v>
      </c>
      <c r="J1495">
        <f>VLOOKUP($A1495,'UES Measure List Oct 2026'!$A$3:$AR$2210,J$1,FALSE)</f>
        <v>2.11</v>
      </c>
      <c r="K1495">
        <f>VLOOKUP($A1495,'UES Measure List Oct 2026'!$A$3:$AR$2210,K$1,FALSE)</f>
        <v>30</v>
      </c>
      <c r="L1495" t="s">
        <v>25</v>
      </c>
      <c r="M1495">
        <f>INDEX('Results 2016$'!$B$3:$AT$352,MATCH(L1495,'Results 2016$'!$A$3:$A$352,0),MATCH(K1495,'Results 2016$'!$B$2:$AT$2,0))</f>
        <v>0.93701255059446531</v>
      </c>
    </row>
    <row r="1496" spans="1:13" x14ac:dyDescent="0.25">
      <c r="A1496" t="s">
        <v>3594</v>
      </c>
      <c r="B1496" t="str">
        <f>VLOOKUP($A1496,'UES Measure List Oct 2026'!$A$3:$AR$2210,B$1,FALSE)</f>
        <v>Heating Zone 2</v>
      </c>
      <c r="C1496" t="str">
        <f>VLOOKUP($A1496,'UES Measure List Oct 2026'!$A$3:$AR$2210,C$1,FALSE)</f>
        <v>All Cooling Zones</v>
      </c>
      <c r="D1496" t="str">
        <f>VLOOKUP($A1496,'UES Measure List Oct 2026'!$A$3:$AR$2210,D$1,FALSE)</f>
        <v>Commercial</v>
      </c>
      <c r="E1496" t="str">
        <f>VLOOKUP($A1496,'UES Measure List Oct 2026'!$A$3:$AR$2210,E$1,FALSE)</f>
        <v>HVAC</v>
      </c>
      <c r="F1496" t="str">
        <f>VLOOKUP($A1496,'UES Measure List Oct 2026'!$A$3:$AR$2210,F$1,FALSE)</f>
        <v>Envelope</v>
      </c>
      <c r="G1496" t="str">
        <f>VLOOKUP($A1496,'UES Measure List Oct 2026'!$A$3:$AR$2210,G$1,FALSE)</f>
        <v>Insulation</v>
      </c>
      <c r="H1496">
        <f>VLOOKUP($A1496,'UES Measure List Oct 2026'!$A$3:$AR$2210,H$1,FALSE)</f>
        <v>5.1542279797979802</v>
      </c>
      <c r="I1496">
        <f>VLOOKUP($A1496,'UES Measure List Oct 2026'!$A$3:$AR$2210,I$1,FALSE)</f>
        <v>5.7566767322229788</v>
      </c>
      <c r="J1496">
        <f>VLOOKUP($A1496,'UES Measure List Oct 2026'!$A$3:$AR$2210,J$1,FALSE)</f>
        <v>2.11</v>
      </c>
      <c r="K1496">
        <f>VLOOKUP($A1496,'UES Measure List Oct 2026'!$A$3:$AR$2210,K$1,FALSE)</f>
        <v>30</v>
      </c>
      <c r="L1496" t="s">
        <v>25</v>
      </c>
      <c r="M1496">
        <f>INDEX('Results 2016$'!$B$3:$AT$352,MATCH(L1496,'Results 2016$'!$A$3:$A$352,0),MATCH(K1496,'Results 2016$'!$B$2:$AT$2,0))</f>
        <v>0.93701255059446531</v>
      </c>
    </row>
    <row r="1497" spans="1:13" x14ac:dyDescent="0.25">
      <c r="A1497" t="s">
        <v>3595</v>
      </c>
      <c r="B1497" t="str">
        <f>VLOOKUP($A1497,'UES Measure List Oct 2026'!$A$3:$AR$2210,B$1,FALSE)</f>
        <v>Heating Zone 2</v>
      </c>
      <c r="C1497" t="str">
        <f>VLOOKUP($A1497,'UES Measure List Oct 2026'!$A$3:$AR$2210,C$1,FALSE)</f>
        <v>All Cooling Zones</v>
      </c>
      <c r="D1497" t="str">
        <f>VLOOKUP($A1497,'UES Measure List Oct 2026'!$A$3:$AR$2210,D$1,FALSE)</f>
        <v>Commercial</v>
      </c>
      <c r="E1497" t="str">
        <f>VLOOKUP($A1497,'UES Measure List Oct 2026'!$A$3:$AR$2210,E$1,FALSE)</f>
        <v>HVAC</v>
      </c>
      <c r="F1497" t="str">
        <f>VLOOKUP($A1497,'UES Measure List Oct 2026'!$A$3:$AR$2210,F$1,FALSE)</f>
        <v>Envelope</v>
      </c>
      <c r="G1497" t="str">
        <f>VLOOKUP($A1497,'UES Measure List Oct 2026'!$A$3:$AR$2210,G$1,FALSE)</f>
        <v>Insulation</v>
      </c>
      <c r="H1497">
        <f>VLOOKUP($A1497,'UES Measure List Oct 2026'!$A$3:$AR$2210,H$1,FALSE)</f>
        <v>7.0125884402895062</v>
      </c>
      <c r="I1497">
        <f>VLOOKUP($A1497,'UES Measure List Oct 2026'!$A$3:$AR$2210,I$1,FALSE)</f>
        <v>7.8322505067873811</v>
      </c>
      <c r="J1497">
        <f>VLOOKUP($A1497,'UES Measure List Oct 2026'!$A$3:$AR$2210,J$1,FALSE)</f>
        <v>2.11</v>
      </c>
      <c r="K1497">
        <f>VLOOKUP($A1497,'UES Measure List Oct 2026'!$A$3:$AR$2210,K$1,FALSE)</f>
        <v>30</v>
      </c>
      <c r="L1497" t="s">
        <v>25</v>
      </c>
      <c r="M1497">
        <f>INDEX('Results 2016$'!$B$3:$AT$352,MATCH(L1497,'Results 2016$'!$A$3:$A$352,0),MATCH(K1497,'Results 2016$'!$B$2:$AT$2,0))</f>
        <v>0.93701255059446531</v>
      </c>
    </row>
    <row r="1498" spans="1:13" x14ac:dyDescent="0.25">
      <c r="A1498" t="s">
        <v>3596</v>
      </c>
      <c r="B1498" t="str">
        <f>VLOOKUP($A1498,'UES Measure List Oct 2026'!$A$3:$AR$2210,B$1,FALSE)</f>
        <v>Heating Zone 3</v>
      </c>
      <c r="C1498" t="str">
        <f>VLOOKUP($A1498,'UES Measure List Oct 2026'!$A$3:$AR$2210,C$1,FALSE)</f>
        <v>All Cooling Zones</v>
      </c>
      <c r="D1498" t="str">
        <f>VLOOKUP($A1498,'UES Measure List Oct 2026'!$A$3:$AR$2210,D$1,FALSE)</f>
        <v>Commercial</v>
      </c>
      <c r="E1498" t="str">
        <f>VLOOKUP($A1498,'UES Measure List Oct 2026'!$A$3:$AR$2210,E$1,FALSE)</f>
        <v>HVAC</v>
      </c>
      <c r="F1498" t="str">
        <f>VLOOKUP($A1498,'UES Measure List Oct 2026'!$A$3:$AR$2210,F$1,FALSE)</f>
        <v>Envelope</v>
      </c>
      <c r="G1498" t="str">
        <f>VLOOKUP($A1498,'UES Measure List Oct 2026'!$A$3:$AR$2210,G$1,FALSE)</f>
        <v>Insulation</v>
      </c>
      <c r="H1498">
        <f>VLOOKUP($A1498,'UES Measure List Oct 2026'!$A$3:$AR$2210,H$1,FALSE)</f>
        <v>5.258746272229823</v>
      </c>
      <c r="I1498">
        <f>VLOOKUP($A1498,'UES Measure List Oct 2026'!$A$3:$AR$2210,I$1,FALSE)</f>
        <v>5.8734115806798854</v>
      </c>
      <c r="J1498">
        <f>VLOOKUP($A1498,'UES Measure List Oct 2026'!$A$3:$AR$2210,J$1,FALSE)</f>
        <v>2.11</v>
      </c>
      <c r="K1498">
        <f>VLOOKUP($A1498,'UES Measure List Oct 2026'!$A$3:$AR$2210,K$1,FALSE)</f>
        <v>30</v>
      </c>
      <c r="L1498" t="s">
        <v>25</v>
      </c>
      <c r="M1498">
        <f>INDEX('Results 2016$'!$B$3:$AT$352,MATCH(L1498,'Results 2016$'!$A$3:$A$352,0),MATCH(K1498,'Results 2016$'!$B$2:$AT$2,0))</f>
        <v>0.93701255059446531</v>
      </c>
    </row>
    <row r="1499" spans="1:13" x14ac:dyDescent="0.25">
      <c r="A1499" t="s">
        <v>3597</v>
      </c>
      <c r="B1499" t="str">
        <f>VLOOKUP($A1499,'UES Measure List Oct 2026'!$A$3:$AR$2210,B$1,FALSE)</f>
        <v>Heating Zone 3</v>
      </c>
      <c r="C1499" t="str">
        <f>VLOOKUP($A1499,'UES Measure List Oct 2026'!$A$3:$AR$2210,C$1,FALSE)</f>
        <v>All Cooling Zones</v>
      </c>
      <c r="D1499" t="str">
        <f>VLOOKUP($A1499,'UES Measure List Oct 2026'!$A$3:$AR$2210,D$1,FALSE)</f>
        <v>Commercial</v>
      </c>
      <c r="E1499" t="str">
        <f>VLOOKUP($A1499,'UES Measure List Oct 2026'!$A$3:$AR$2210,E$1,FALSE)</f>
        <v>HVAC</v>
      </c>
      <c r="F1499" t="str">
        <f>VLOOKUP($A1499,'UES Measure List Oct 2026'!$A$3:$AR$2210,F$1,FALSE)</f>
        <v>Envelope</v>
      </c>
      <c r="G1499" t="str">
        <f>VLOOKUP($A1499,'UES Measure List Oct 2026'!$A$3:$AR$2210,G$1,FALSE)</f>
        <v>Insulation</v>
      </c>
      <c r="H1499">
        <f>VLOOKUP($A1499,'UES Measure List Oct 2026'!$A$3:$AR$2210,H$1,FALSE)</f>
        <v>7.0252409649805445</v>
      </c>
      <c r="I1499">
        <f>VLOOKUP($A1499,'UES Measure List Oct 2026'!$A$3:$AR$2210,I$1,FALSE)</f>
        <v>7.8463819140084547</v>
      </c>
      <c r="J1499">
        <f>VLOOKUP($A1499,'UES Measure List Oct 2026'!$A$3:$AR$2210,J$1,FALSE)</f>
        <v>2.11</v>
      </c>
      <c r="K1499">
        <f>VLOOKUP($A1499,'UES Measure List Oct 2026'!$A$3:$AR$2210,K$1,FALSE)</f>
        <v>30</v>
      </c>
      <c r="L1499" t="s">
        <v>25</v>
      </c>
      <c r="M1499">
        <f>INDEX('Results 2016$'!$B$3:$AT$352,MATCH(L1499,'Results 2016$'!$A$3:$A$352,0),MATCH(K1499,'Results 2016$'!$B$2:$AT$2,0))</f>
        <v>0.93701255059446531</v>
      </c>
    </row>
    <row r="1500" spans="1:13" x14ac:dyDescent="0.25">
      <c r="A1500" t="s">
        <v>3598</v>
      </c>
      <c r="B1500" t="str">
        <f>VLOOKUP($A1500,'UES Measure List Oct 2026'!$A$3:$AR$2210,B$1,FALSE)</f>
        <v>Heating Zone 1</v>
      </c>
      <c r="C1500" t="str">
        <f>VLOOKUP($A1500,'UES Measure List Oct 2026'!$A$3:$AR$2210,C$1,FALSE)</f>
        <v>All Cooling Zones</v>
      </c>
      <c r="D1500" t="str">
        <f>VLOOKUP($A1500,'UES Measure List Oct 2026'!$A$3:$AR$2210,D$1,FALSE)</f>
        <v>Commercial</v>
      </c>
      <c r="E1500" t="str">
        <f>VLOOKUP($A1500,'UES Measure List Oct 2026'!$A$3:$AR$2210,E$1,FALSE)</f>
        <v>HVAC</v>
      </c>
      <c r="F1500" t="str">
        <f>VLOOKUP($A1500,'UES Measure List Oct 2026'!$A$3:$AR$2210,F$1,FALSE)</f>
        <v>Envelope</v>
      </c>
      <c r="G1500" t="str">
        <f>VLOOKUP($A1500,'UES Measure List Oct 2026'!$A$3:$AR$2210,G$1,FALSE)</f>
        <v>Insulation</v>
      </c>
      <c r="H1500">
        <f>VLOOKUP($A1500,'UES Measure List Oct 2026'!$A$3:$AR$2210,H$1,FALSE)</f>
        <v>4.3168813819444436</v>
      </c>
      <c r="I1500">
        <f>VLOOKUP($A1500,'UES Measure List Oct 2026'!$A$3:$AR$2210,I$1,FALSE)</f>
        <v>4.8214573947076715</v>
      </c>
      <c r="J1500">
        <f>VLOOKUP($A1500,'UES Measure List Oct 2026'!$A$3:$AR$2210,J$1,FALSE)</f>
        <v>2.11</v>
      </c>
      <c r="K1500">
        <f>VLOOKUP($A1500,'UES Measure List Oct 2026'!$A$3:$AR$2210,K$1,FALSE)</f>
        <v>30</v>
      </c>
      <c r="L1500" t="s">
        <v>25</v>
      </c>
      <c r="M1500">
        <f>INDEX('Results 2016$'!$B$3:$AT$352,MATCH(L1500,'Results 2016$'!$A$3:$A$352,0),MATCH(K1500,'Results 2016$'!$B$2:$AT$2,0))</f>
        <v>0.93701255059446531</v>
      </c>
    </row>
    <row r="1501" spans="1:13" x14ac:dyDescent="0.25">
      <c r="A1501" t="s">
        <v>3600</v>
      </c>
      <c r="B1501" t="str">
        <f>VLOOKUP($A1501,'UES Measure List Oct 2026'!$A$3:$AR$2210,B$1,FALSE)</f>
        <v>Heating Zone 1</v>
      </c>
      <c r="C1501" t="str">
        <f>VLOOKUP($A1501,'UES Measure List Oct 2026'!$A$3:$AR$2210,C$1,FALSE)</f>
        <v>All Cooling Zones</v>
      </c>
      <c r="D1501" t="str">
        <f>VLOOKUP($A1501,'UES Measure List Oct 2026'!$A$3:$AR$2210,D$1,FALSE)</f>
        <v>Commercial</v>
      </c>
      <c r="E1501" t="str">
        <f>VLOOKUP($A1501,'UES Measure List Oct 2026'!$A$3:$AR$2210,E$1,FALSE)</f>
        <v>HVAC</v>
      </c>
      <c r="F1501" t="str">
        <f>VLOOKUP($A1501,'UES Measure List Oct 2026'!$A$3:$AR$2210,F$1,FALSE)</f>
        <v>Envelope</v>
      </c>
      <c r="G1501" t="str">
        <f>VLOOKUP($A1501,'UES Measure List Oct 2026'!$A$3:$AR$2210,G$1,FALSE)</f>
        <v>Insulation</v>
      </c>
      <c r="H1501">
        <f>VLOOKUP($A1501,'UES Measure List Oct 2026'!$A$3:$AR$2210,H$1,FALSE)</f>
        <v>5.7450505847860542</v>
      </c>
      <c r="I1501">
        <f>VLOOKUP($A1501,'UES Measure List Oct 2026'!$A$3:$AR$2210,I$1,FALSE)</f>
        <v>6.4165572723033035</v>
      </c>
      <c r="J1501">
        <f>VLOOKUP($A1501,'UES Measure List Oct 2026'!$A$3:$AR$2210,J$1,FALSE)</f>
        <v>2.11</v>
      </c>
      <c r="K1501">
        <f>VLOOKUP($A1501,'UES Measure List Oct 2026'!$A$3:$AR$2210,K$1,FALSE)</f>
        <v>30</v>
      </c>
      <c r="L1501" t="s">
        <v>25</v>
      </c>
      <c r="M1501">
        <f>INDEX('Results 2016$'!$B$3:$AT$352,MATCH(L1501,'Results 2016$'!$A$3:$A$352,0),MATCH(K1501,'Results 2016$'!$B$2:$AT$2,0))</f>
        <v>0.93701255059446531</v>
      </c>
    </row>
    <row r="1502" spans="1:13" x14ac:dyDescent="0.25">
      <c r="A1502" t="s">
        <v>3602</v>
      </c>
      <c r="B1502" t="str">
        <f>VLOOKUP($A1502,'UES Measure List Oct 2026'!$A$3:$AR$2210,B$1,FALSE)</f>
        <v>Heating Zone 2</v>
      </c>
      <c r="C1502" t="str">
        <f>VLOOKUP($A1502,'UES Measure List Oct 2026'!$A$3:$AR$2210,C$1,FALSE)</f>
        <v>All Cooling Zones</v>
      </c>
      <c r="D1502" t="str">
        <f>VLOOKUP($A1502,'UES Measure List Oct 2026'!$A$3:$AR$2210,D$1,FALSE)</f>
        <v>Commercial</v>
      </c>
      <c r="E1502" t="str">
        <f>VLOOKUP($A1502,'UES Measure List Oct 2026'!$A$3:$AR$2210,E$1,FALSE)</f>
        <v>HVAC</v>
      </c>
      <c r="F1502" t="str">
        <f>VLOOKUP($A1502,'UES Measure List Oct 2026'!$A$3:$AR$2210,F$1,FALSE)</f>
        <v>Envelope</v>
      </c>
      <c r="G1502" t="str">
        <f>VLOOKUP($A1502,'UES Measure List Oct 2026'!$A$3:$AR$2210,G$1,FALSE)</f>
        <v>Insulation</v>
      </c>
      <c r="H1502">
        <f>VLOOKUP($A1502,'UES Measure List Oct 2026'!$A$3:$AR$2210,H$1,FALSE)</f>
        <v>5.5864147979797982</v>
      </c>
      <c r="I1502">
        <f>VLOOKUP($A1502,'UES Measure List Oct 2026'!$A$3:$AR$2210,I$1,FALSE)</f>
        <v>6.2393794395832902</v>
      </c>
      <c r="J1502">
        <f>VLOOKUP($A1502,'UES Measure List Oct 2026'!$A$3:$AR$2210,J$1,FALSE)</f>
        <v>2.11</v>
      </c>
      <c r="K1502">
        <f>VLOOKUP($A1502,'UES Measure List Oct 2026'!$A$3:$AR$2210,K$1,FALSE)</f>
        <v>30</v>
      </c>
      <c r="L1502" t="s">
        <v>25</v>
      </c>
      <c r="M1502">
        <f>INDEX('Results 2016$'!$B$3:$AT$352,MATCH(L1502,'Results 2016$'!$A$3:$A$352,0),MATCH(K1502,'Results 2016$'!$B$2:$AT$2,0))</f>
        <v>0.93701255059446531</v>
      </c>
    </row>
    <row r="1503" spans="1:13" x14ac:dyDescent="0.25">
      <c r="A1503" t="s">
        <v>3603</v>
      </c>
      <c r="B1503" t="str">
        <f>VLOOKUP($A1503,'UES Measure List Oct 2026'!$A$3:$AR$2210,B$1,FALSE)</f>
        <v>Heating Zone 2</v>
      </c>
      <c r="C1503" t="str">
        <f>VLOOKUP($A1503,'UES Measure List Oct 2026'!$A$3:$AR$2210,C$1,FALSE)</f>
        <v>All Cooling Zones</v>
      </c>
      <c r="D1503" t="str">
        <f>VLOOKUP($A1503,'UES Measure List Oct 2026'!$A$3:$AR$2210,D$1,FALSE)</f>
        <v>Commercial</v>
      </c>
      <c r="E1503" t="str">
        <f>VLOOKUP($A1503,'UES Measure List Oct 2026'!$A$3:$AR$2210,E$1,FALSE)</f>
        <v>HVAC</v>
      </c>
      <c r="F1503" t="str">
        <f>VLOOKUP($A1503,'UES Measure List Oct 2026'!$A$3:$AR$2210,F$1,FALSE)</f>
        <v>Envelope</v>
      </c>
      <c r="G1503" t="str">
        <f>VLOOKUP($A1503,'UES Measure List Oct 2026'!$A$3:$AR$2210,G$1,FALSE)</f>
        <v>Insulation</v>
      </c>
      <c r="H1503">
        <f>VLOOKUP($A1503,'UES Measure List Oct 2026'!$A$3:$AR$2210,H$1,FALSE)</f>
        <v>7.6078599227985535</v>
      </c>
      <c r="I1503">
        <f>VLOOKUP($A1503,'UES Measure List Oct 2026'!$A$3:$AR$2210,I$1,FALSE)</f>
        <v>8.4970999286885878</v>
      </c>
      <c r="J1503">
        <f>VLOOKUP($A1503,'UES Measure List Oct 2026'!$A$3:$AR$2210,J$1,FALSE)</f>
        <v>2.11</v>
      </c>
      <c r="K1503">
        <f>VLOOKUP($A1503,'UES Measure List Oct 2026'!$A$3:$AR$2210,K$1,FALSE)</f>
        <v>30</v>
      </c>
      <c r="L1503" t="s">
        <v>25</v>
      </c>
      <c r="M1503">
        <f>INDEX('Results 2016$'!$B$3:$AT$352,MATCH(L1503,'Results 2016$'!$A$3:$A$352,0),MATCH(K1503,'Results 2016$'!$B$2:$AT$2,0))</f>
        <v>0.93701255059446531</v>
      </c>
    </row>
    <row r="1504" spans="1:13" x14ac:dyDescent="0.25">
      <c r="A1504" t="s">
        <v>3604</v>
      </c>
      <c r="B1504" t="str">
        <f>VLOOKUP($A1504,'UES Measure List Oct 2026'!$A$3:$AR$2210,B$1,FALSE)</f>
        <v>Heating Zone 3</v>
      </c>
      <c r="C1504" t="str">
        <f>VLOOKUP($A1504,'UES Measure List Oct 2026'!$A$3:$AR$2210,C$1,FALSE)</f>
        <v>All Cooling Zones</v>
      </c>
      <c r="D1504" t="str">
        <f>VLOOKUP($A1504,'UES Measure List Oct 2026'!$A$3:$AR$2210,D$1,FALSE)</f>
        <v>Commercial</v>
      </c>
      <c r="E1504" t="str">
        <f>VLOOKUP($A1504,'UES Measure List Oct 2026'!$A$3:$AR$2210,E$1,FALSE)</f>
        <v>HVAC</v>
      </c>
      <c r="F1504" t="str">
        <f>VLOOKUP($A1504,'UES Measure List Oct 2026'!$A$3:$AR$2210,F$1,FALSE)</f>
        <v>Envelope</v>
      </c>
      <c r="G1504" t="str">
        <f>VLOOKUP($A1504,'UES Measure List Oct 2026'!$A$3:$AR$2210,G$1,FALSE)</f>
        <v>Insulation</v>
      </c>
      <c r="H1504">
        <f>VLOOKUP($A1504,'UES Measure List Oct 2026'!$A$3:$AR$2210,H$1,FALSE)</f>
        <v>5.7617567852257183</v>
      </c>
      <c r="I1504">
        <f>VLOOKUP($A1504,'UES Measure List Oct 2026'!$A$3:$AR$2210,I$1,FALSE)</f>
        <v>6.4352161666579608</v>
      </c>
      <c r="J1504">
        <f>VLOOKUP($A1504,'UES Measure List Oct 2026'!$A$3:$AR$2210,J$1,FALSE)</f>
        <v>2.11</v>
      </c>
      <c r="K1504">
        <f>VLOOKUP($A1504,'UES Measure List Oct 2026'!$A$3:$AR$2210,K$1,FALSE)</f>
        <v>30</v>
      </c>
      <c r="L1504" t="s">
        <v>25</v>
      </c>
      <c r="M1504">
        <f>INDEX('Results 2016$'!$B$3:$AT$352,MATCH(L1504,'Results 2016$'!$A$3:$A$352,0),MATCH(K1504,'Results 2016$'!$B$2:$AT$2,0))</f>
        <v>0.93701255059446531</v>
      </c>
    </row>
    <row r="1505" spans="1:13" x14ac:dyDescent="0.25">
      <c r="A1505" t="s">
        <v>3605</v>
      </c>
      <c r="B1505" t="str">
        <f>VLOOKUP($A1505,'UES Measure List Oct 2026'!$A$3:$AR$2210,B$1,FALSE)</f>
        <v>Heating Zone 3</v>
      </c>
      <c r="C1505" t="str">
        <f>VLOOKUP($A1505,'UES Measure List Oct 2026'!$A$3:$AR$2210,C$1,FALSE)</f>
        <v>All Cooling Zones</v>
      </c>
      <c r="D1505" t="str">
        <f>VLOOKUP($A1505,'UES Measure List Oct 2026'!$A$3:$AR$2210,D$1,FALSE)</f>
        <v>Commercial</v>
      </c>
      <c r="E1505" t="str">
        <f>VLOOKUP($A1505,'UES Measure List Oct 2026'!$A$3:$AR$2210,E$1,FALSE)</f>
        <v>HVAC</v>
      </c>
      <c r="F1505" t="str">
        <f>VLOOKUP($A1505,'UES Measure List Oct 2026'!$A$3:$AR$2210,F$1,FALSE)</f>
        <v>Envelope</v>
      </c>
      <c r="G1505" t="str">
        <f>VLOOKUP($A1505,'UES Measure List Oct 2026'!$A$3:$AR$2210,G$1,FALSE)</f>
        <v>Insulation</v>
      </c>
      <c r="H1505">
        <f>VLOOKUP($A1505,'UES Measure List Oct 2026'!$A$3:$AR$2210,H$1,FALSE)</f>
        <v>7.6897907859922174</v>
      </c>
      <c r="I1505">
        <f>VLOOKUP($A1505,'UES Measure List Oct 2026'!$A$3:$AR$2210,I$1,FALSE)</f>
        <v>8.5886072301984431</v>
      </c>
      <c r="J1505">
        <f>VLOOKUP($A1505,'UES Measure List Oct 2026'!$A$3:$AR$2210,J$1,FALSE)</f>
        <v>2.11</v>
      </c>
      <c r="K1505">
        <f>VLOOKUP($A1505,'UES Measure List Oct 2026'!$A$3:$AR$2210,K$1,FALSE)</f>
        <v>30</v>
      </c>
      <c r="L1505" t="s">
        <v>25</v>
      </c>
      <c r="M1505">
        <f>INDEX('Results 2016$'!$B$3:$AT$352,MATCH(L1505,'Results 2016$'!$A$3:$A$352,0),MATCH(K1505,'Results 2016$'!$B$2:$AT$2,0))</f>
        <v>0.93701255059446531</v>
      </c>
    </row>
    <row r="1506" spans="1:13" x14ac:dyDescent="0.25">
      <c r="A1506" t="s">
        <v>3606</v>
      </c>
      <c r="B1506" t="str">
        <f>VLOOKUP($A1506,'UES Measure List Oct 2026'!$A$3:$AR$2210,B$1,FALSE)</f>
        <v>Heating Zone 1</v>
      </c>
      <c r="C1506" t="str">
        <f>VLOOKUP($A1506,'UES Measure List Oct 2026'!$A$3:$AR$2210,C$1,FALSE)</f>
        <v>All Cooling Zones</v>
      </c>
      <c r="D1506" t="str">
        <f>VLOOKUP($A1506,'UES Measure List Oct 2026'!$A$3:$AR$2210,D$1,FALSE)</f>
        <v>Commercial</v>
      </c>
      <c r="E1506" t="str">
        <f>VLOOKUP($A1506,'UES Measure List Oct 2026'!$A$3:$AR$2210,E$1,FALSE)</f>
        <v>HVAC</v>
      </c>
      <c r="F1506" t="str">
        <f>VLOOKUP($A1506,'UES Measure List Oct 2026'!$A$3:$AR$2210,F$1,FALSE)</f>
        <v>Envelope</v>
      </c>
      <c r="G1506" t="str">
        <f>VLOOKUP($A1506,'UES Measure List Oct 2026'!$A$3:$AR$2210,G$1,FALSE)</f>
        <v>Insulation</v>
      </c>
      <c r="H1506">
        <f>VLOOKUP($A1506,'UES Measure List Oct 2026'!$A$3:$AR$2210,H$1,FALSE)</f>
        <v>1.3440839467592591</v>
      </c>
      <c r="I1506">
        <f>VLOOKUP($A1506,'UES Measure List Oct 2026'!$A$3:$AR$2210,I$1,FALSE)</f>
        <v>1.4958568405710291</v>
      </c>
      <c r="J1506">
        <f>VLOOKUP($A1506,'UES Measure List Oct 2026'!$A$3:$AR$2210,J$1,FALSE)</f>
        <v>2.11</v>
      </c>
      <c r="K1506">
        <f>VLOOKUP($A1506,'UES Measure List Oct 2026'!$A$3:$AR$2210,K$1,FALSE)</f>
        <v>30</v>
      </c>
      <c r="L1506" t="s">
        <v>25</v>
      </c>
      <c r="M1506">
        <f>INDEX('Results 2016$'!$B$3:$AT$352,MATCH(L1506,'Results 2016$'!$A$3:$A$352,0),MATCH(K1506,'Results 2016$'!$B$2:$AT$2,0))</f>
        <v>0.93701255059446531</v>
      </c>
    </row>
    <row r="1507" spans="1:13" x14ac:dyDescent="0.25">
      <c r="A1507" t="s">
        <v>3608</v>
      </c>
      <c r="B1507" t="str">
        <f>VLOOKUP($A1507,'UES Measure List Oct 2026'!$A$3:$AR$2210,B$1,FALSE)</f>
        <v>Heating Zone 1</v>
      </c>
      <c r="C1507" t="str">
        <f>VLOOKUP($A1507,'UES Measure List Oct 2026'!$A$3:$AR$2210,C$1,FALSE)</f>
        <v>All Cooling Zones</v>
      </c>
      <c r="D1507" t="str">
        <f>VLOOKUP($A1507,'UES Measure List Oct 2026'!$A$3:$AR$2210,D$1,FALSE)</f>
        <v>Commercial</v>
      </c>
      <c r="E1507" t="str">
        <f>VLOOKUP($A1507,'UES Measure List Oct 2026'!$A$3:$AR$2210,E$1,FALSE)</f>
        <v>HVAC</v>
      </c>
      <c r="F1507" t="str">
        <f>VLOOKUP($A1507,'UES Measure List Oct 2026'!$A$3:$AR$2210,F$1,FALSE)</f>
        <v>Envelope</v>
      </c>
      <c r="G1507" t="str">
        <f>VLOOKUP($A1507,'UES Measure List Oct 2026'!$A$3:$AR$2210,G$1,FALSE)</f>
        <v>Insulation</v>
      </c>
      <c r="H1507">
        <f>VLOOKUP($A1507,'UES Measure List Oct 2026'!$A$3:$AR$2210,H$1,FALSE)</f>
        <v>1.7979620412044375</v>
      </c>
      <c r="I1507">
        <f>VLOOKUP($A1507,'UES Measure List Oct 2026'!$A$3:$AR$2210,I$1,FALSE)</f>
        <v>2.0009864896514737</v>
      </c>
      <c r="J1507">
        <f>VLOOKUP($A1507,'UES Measure List Oct 2026'!$A$3:$AR$2210,J$1,FALSE)</f>
        <v>2.11</v>
      </c>
      <c r="K1507">
        <f>VLOOKUP($A1507,'UES Measure List Oct 2026'!$A$3:$AR$2210,K$1,FALSE)</f>
        <v>30</v>
      </c>
      <c r="L1507" t="s">
        <v>25</v>
      </c>
      <c r="M1507">
        <f>INDEX('Results 2016$'!$B$3:$AT$352,MATCH(L1507,'Results 2016$'!$A$3:$A$352,0),MATCH(K1507,'Results 2016$'!$B$2:$AT$2,0))</f>
        <v>0.93701255059446531</v>
      </c>
    </row>
    <row r="1508" spans="1:13" x14ac:dyDescent="0.25">
      <c r="A1508" t="s">
        <v>3610</v>
      </c>
      <c r="B1508" t="str">
        <f>VLOOKUP($A1508,'UES Measure List Oct 2026'!$A$3:$AR$2210,B$1,FALSE)</f>
        <v>Heating Zone 2</v>
      </c>
      <c r="C1508" t="str">
        <f>VLOOKUP($A1508,'UES Measure List Oct 2026'!$A$3:$AR$2210,C$1,FALSE)</f>
        <v>All Cooling Zones</v>
      </c>
      <c r="D1508" t="str">
        <f>VLOOKUP($A1508,'UES Measure List Oct 2026'!$A$3:$AR$2210,D$1,FALSE)</f>
        <v>Commercial</v>
      </c>
      <c r="E1508" t="str">
        <f>VLOOKUP($A1508,'UES Measure List Oct 2026'!$A$3:$AR$2210,E$1,FALSE)</f>
        <v>HVAC</v>
      </c>
      <c r="F1508" t="str">
        <f>VLOOKUP($A1508,'UES Measure List Oct 2026'!$A$3:$AR$2210,F$1,FALSE)</f>
        <v>Envelope</v>
      </c>
      <c r="G1508" t="str">
        <f>VLOOKUP($A1508,'UES Measure List Oct 2026'!$A$3:$AR$2210,G$1,FALSE)</f>
        <v>Insulation</v>
      </c>
      <c r="H1508">
        <f>VLOOKUP($A1508,'UES Measure List Oct 2026'!$A$3:$AR$2210,H$1,FALSE)</f>
        <v>2.417044797979798</v>
      </c>
      <c r="I1508">
        <f>VLOOKUP($A1508,'UES Measure List Oct 2026'!$A$3:$AR$2210,I$1,FALSE)</f>
        <v>2.6899755805745733</v>
      </c>
      <c r="J1508">
        <f>VLOOKUP($A1508,'UES Measure List Oct 2026'!$A$3:$AR$2210,J$1,FALSE)</f>
        <v>2.11</v>
      </c>
      <c r="K1508">
        <f>VLOOKUP($A1508,'UES Measure List Oct 2026'!$A$3:$AR$2210,K$1,FALSE)</f>
        <v>30</v>
      </c>
      <c r="L1508" t="s">
        <v>25</v>
      </c>
      <c r="M1508">
        <f>INDEX('Results 2016$'!$B$3:$AT$352,MATCH(L1508,'Results 2016$'!$A$3:$A$352,0),MATCH(K1508,'Results 2016$'!$B$2:$AT$2,0))</f>
        <v>0.93701255059446531</v>
      </c>
    </row>
    <row r="1509" spans="1:13" x14ac:dyDescent="0.25">
      <c r="A1509" t="s">
        <v>3611</v>
      </c>
      <c r="B1509" t="str">
        <f>VLOOKUP($A1509,'UES Measure List Oct 2026'!$A$3:$AR$2210,B$1,FALSE)</f>
        <v>Heating Zone 2</v>
      </c>
      <c r="C1509" t="str">
        <f>VLOOKUP($A1509,'UES Measure List Oct 2026'!$A$3:$AR$2210,C$1,FALSE)</f>
        <v>All Cooling Zones</v>
      </c>
      <c r="D1509" t="str">
        <f>VLOOKUP($A1509,'UES Measure List Oct 2026'!$A$3:$AR$2210,D$1,FALSE)</f>
        <v>Commercial</v>
      </c>
      <c r="E1509" t="str">
        <f>VLOOKUP($A1509,'UES Measure List Oct 2026'!$A$3:$AR$2210,E$1,FALSE)</f>
        <v>HVAC</v>
      </c>
      <c r="F1509" t="str">
        <f>VLOOKUP($A1509,'UES Measure List Oct 2026'!$A$3:$AR$2210,F$1,FALSE)</f>
        <v>Envelope</v>
      </c>
      <c r="G1509" t="str">
        <f>VLOOKUP($A1509,'UES Measure List Oct 2026'!$A$3:$AR$2210,G$1,FALSE)</f>
        <v>Insulation</v>
      </c>
      <c r="H1509">
        <f>VLOOKUP($A1509,'UES Measure List Oct 2026'!$A$3:$AR$2210,H$1,FALSE)</f>
        <v>3.2957713787696026</v>
      </c>
      <c r="I1509">
        <f>VLOOKUP($A1509,'UES Measure List Oct 2026'!$A$3:$AR$2210,I$1,FALSE)</f>
        <v>3.667927270299987</v>
      </c>
      <c r="J1509">
        <f>VLOOKUP($A1509,'UES Measure List Oct 2026'!$A$3:$AR$2210,J$1,FALSE)</f>
        <v>2.11</v>
      </c>
      <c r="K1509">
        <f>VLOOKUP($A1509,'UES Measure List Oct 2026'!$A$3:$AR$2210,K$1,FALSE)</f>
        <v>30</v>
      </c>
      <c r="L1509" t="s">
        <v>25</v>
      </c>
      <c r="M1509">
        <f>INDEX('Results 2016$'!$B$3:$AT$352,MATCH(L1509,'Results 2016$'!$A$3:$A$352,0),MATCH(K1509,'Results 2016$'!$B$2:$AT$2,0))</f>
        <v>0.93701255059446531</v>
      </c>
    </row>
    <row r="1510" spans="1:13" x14ac:dyDescent="0.25">
      <c r="A1510" t="s">
        <v>3612</v>
      </c>
      <c r="B1510" t="str">
        <f>VLOOKUP($A1510,'UES Measure List Oct 2026'!$A$3:$AR$2210,B$1,FALSE)</f>
        <v>Heating Zone 3</v>
      </c>
      <c r="C1510" t="str">
        <f>VLOOKUP($A1510,'UES Measure List Oct 2026'!$A$3:$AR$2210,C$1,FALSE)</f>
        <v>All Cooling Zones</v>
      </c>
      <c r="D1510" t="str">
        <f>VLOOKUP($A1510,'UES Measure List Oct 2026'!$A$3:$AR$2210,D$1,FALSE)</f>
        <v>Commercial</v>
      </c>
      <c r="E1510" t="str">
        <f>VLOOKUP($A1510,'UES Measure List Oct 2026'!$A$3:$AR$2210,E$1,FALSE)</f>
        <v>HVAC</v>
      </c>
      <c r="F1510" t="str">
        <f>VLOOKUP($A1510,'UES Measure List Oct 2026'!$A$3:$AR$2210,F$1,FALSE)</f>
        <v>Envelope</v>
      </c>
      <c r="G1510" t="str">
        <f>VLOOKUP($A1510,'UES Measure List Oct 2026'!$A$3:$AR$2210,G$1,FALSE)</f>
        <v>Insulation</v>
      </c>
      <c r="H1510">
        <f>VLOOKUP($A1510,'UES Measure List Oct 2026'!$A$3:$AR$2210,H$1,FALSE)</f>
        <v>2.6827227359781127</v>
      </c>
      <c r="I1510">
        <f>VLOOKUP($A1510,'UES Measure List Oct 2026'!$A$3:$AR$2210,I$1,FALSE)</f>
        <v>2.9856536607285702</v>
      </c>
      <c r="J1510">
        <f>VLOOKUP($A1510,'UES Measure List Oct 2026'!$A$3:$AR$2210,J$1,FALSE)</f>
        <v>2.11</v>
      </c>
      <c r="K1510">
        <f>VLOOKUP($A1510,'UES Measure List Oct 2026'!$A$3:$AR$2210,K$1,FALSE)</f>
        <v>30</v>
      </c>
      <c r="L1510" t="s">
        <v>25</v>
      </c>
      <c r="M1510">
        <f>INDEX('Results 2016$'!$B$3:$AT$352,MATCH(L1510,'Results 2016$'!$A$3:$A$352,0),MATCH(K1510,'Results 2016$'!$B$2:$AT$2,0))</f>
        <v>0.93701255059446531</v>
      </c>
    </row>
    <row r="1511" spans="1:13" x14ac:dyDescent="0.25">
      <c r="A1511" t="s">
        <v>3613</v>
      </c>
      <c r="B1511" t="str">
        <f>VLOOKUP($A1511,'UES Measure List Oct 2026'!$A$3:$AR$2210,B$1,FALSE)</f>
        <v>Heating Zone 3</v>
      </c>
      <c r="C1511" t="str">
        <f>VLOOKUP($A1511,'UES Measure List Oct 2026'!$A$3:$AR$2210,C$1,FALSE)</f>
        <v>All Cooling Zones</v>
      </c>
      <c r="D1511" t="str">
        <f>VLOOKUP($A1511,'UES Measure List Oct 2026'!$A$3:$AR$2210,D$1,FALSE)</f>
        <v>Commercial</v>
      </c>
      <c r="E1511" t="str">
        <f>VLOOKUP($A1511,'UES Measure List Oct 2026'!$A$3:$AR$2210,E$1,FALSE)</f>
        <v>HVAC</v>
      </c>
      <c r="F1511" t="str">
        <f>VLOOKUP($A1511,'UES Measure List Oct 2026'!$A$3:$AR$2210,F$1,FALSE)</f>
        <v>Envelope</v>
      </c>
      <c r="G1511" t="str">
        <f>VLOOKUP($A1511,'UES Measure List Oct 2026'!$A$3:$AR$2210,G$1,FALSE)</f>
        <v>Insulation</v>
      </c>
      <c r="H1511">
        <f>VLOOKUP($A1511,'UES Measure List Oct 2026'!$A$3:$AR$2210,H$1,FALSE)</f>
        <v>3.5804316887159535</v>
      </c>
      <c r="I1511">
        <f>VLOOKUP($A1511,'UES Measure List Oct 2026'!$A$3:$AR$2210,I$1,FALSE)</f>
        <v>3.9847311967950527</v>
      </c>
      <c r="J1511">
        <f>VLOOKUP($A1511,'UES Measure List Oct 2026'!$A$3:$AR$2210,J$1,FALSE)</f>
        <v>2.11</v>
      </c>
      <c r="K1511">
        <f>VLOOKUP($A1511,'UES Measure List Oct 2026'!$A$3:$AR$2210,K$1,FALSE)</f>
        <v>30</v>
      </c>
      <c r="L1511" t="s">
        <v>25</v>
      </c>
      <c r="M1511">
        <f>INDEX('Results 2016$'!$B$3:$AT$352,MATCH(L1511,'Results 2016$'!$A$3:$A$352,0),MATCH(K1511,'Results 2016$'!$B$2:$AT$2,0))</f>
        <v>0.93701255059446531</v>
      </c>
    </row>
    <row r="1512" spans="1:13" x14ac:dyDescent="0.25">
      <c r="A1512" t="s">
        <v>3618</v>
      </c>
      <c r="B1512" t="str">
        <f>VLOOKUP($A1512,'UES Measure List Oct 2026'!$A$3:$AR$2210,B$1,FALSE)</f>
        <v>All Heating Zones</v>
      </c>
      <c r="C1512" t="str">
        <f>VLOOKUP($A1512,'UES Measure List Oct 2026'!$A$3:$AR$2210,C$1,FALSE)</f>
        <v>All Cooling Zones</v>
      </c>
      <c r="D1512" t="str">
        <f>VLOOKUP($A1512,'UES Measure List Oct 2026'!$A$3:$AR$2210,D$1,FALSE)</f>
        <v>Commercial</v>
      </c>
      <c r="E1512" t="str">
        <f>VLOOKUP($A1512,'UES Measure List Oct 2026'!$A$3:$AR$2210,E$1,FALSE)</f>
        <v>HVAC</v>
      </c>
      <c r="F1512" t="str">
        <f>VLOOKUP($A1512,'UES Measure List Oct 2026'!$A$3:$AR$2210,F$1,FALSE)</f>
        <v>HVAC System Controls</v>
      </c>
      <c r="G1512" t="str">
        <f>VLOOKUP($A1512,'UES Measure List Oct 2026'!$A$3:$AR$2210,G$1,FALSE)</f>
        <v>Thermostats</v>
      </c>
      <c r="H1512">
        <f>VLOOKUP($A1512,'UES Measure List Oct 2026'!$A$3:$AR$2210,H$1,FALSE)</f>
        <v>226.4</v>
      </c>
      <c r="I1512">
        <f>VLOOKUP($A1512,'UES Measure List Oct 2026'!$A$3:$AR$2210,I$1,FALSE)</f>
        <v>251.12969044898477</v>
      </c>
      <c r="J1512">
        <f>VLOOKUP($A1512,'UES Measure List Oct 2026'!$A$3:$AR$2210,J$1,FALSE)</f>
        <v>0</v>
      </c>
      <c r="K1512">
        <f>VLOOKUP($A1512,'UES Measure List Oct 2026'!$A$3:$AR$2210,K$1,FALSE)</f>
        <v>1</v>
      </c>
      <c r="L1512" t="s">
        <v>25</v>
      </c>
      <c r="M1512">
        <f>INDEX('Results 2016$'!$B$3:$AT$352,MATCH(L1512,'Results 2016$'!$A$3:$A$352,0),MATCH(K1512,'Results 2016$'!$B$2:$AT$2,0))</f>
        <v>6.9347036017098712E-2</v>
      </c>
    </row>
    <row r="1513" spans="1:13" x14ac:dyDescent="0.25">
      <c r="A1513" t="s">
        <v>3621</v>
      </c>
      <c r="B1513" t="str">
        <f>VLOOKUP($A1513,'UES Measure List Oct 2026'!$A$3:$AR$2210,B$1,FALSE)</f>
        <v>All Heating Zones</v>
      </c>
      <c r="C1513" t="str">
        <f>VLOOKUP($A1513,'UES Measure List Oct 2026'!$A$3:$AR$2210,C$1,FALSE)</f>
        <v>All Cooling Zones</v>
      </c>
      <c r="D1513" t="str">
        <f>VLOOKUP($A1513,'UES Measure List Oct 2026'!$A$3:$AR$2210,D$1,FALSE)</f>
        <v>Commercial</v>
      </c>
      <c r="E1513" t="str">
        <f>VLOOKUP($A1513,'UES Measure List Oct 2026'!$A$3:$AR$2210,E$1,FALSE)</f>
        <v>HVAC</v>
      </c>
      <c r="F1513" t="str">
        <f>VLOOKUP($A1513,'UES Measure List Oct 2026'!$A$3:$AR$2210,F$1,FALSE)</f>
        <v>HVAC System Controls</v>
      </c>
      <c r="G1513" t="str">
        <f>VLOOKUP($A1513,'UES Measure List Oct 2026'!$A$3:$AR$2210,G$1,FALSE)</f>
        <v>Thermostats</v>
      </c>
      <c r="H1513">
        <f>VLOOKUP($A1513,'UES Measure List Oct 2026'!$A$3:$AR$2210,H$1,FALSE)</f>
        <v>226.4</v>
      </c>
      <c r="I1513">
        <f>VLOOKUP($A1513,'UES Measure List Oct 2026'!$A$3:$AR$2210,I$1,FALSE)</f>
        <v>251.12969044898477</v>
      </c>
      <c r="J1513">
        <f>VLOOKUP($A1513,'UES Measure List Oct 2026'!$A$3:$AR$2210,J$1,FALSE)</f>
        <v>0</v>
      </c>
      <c r="K1513">
        <f>VLOOKUP($A1513,'UES Measure List Oct 2026'!$A$3:$AR$2210,K$1,FALSE)</f>
        <v>1</v>
      </c>
      <c r="L1513" t="s">
        <v>25</v>
      </c>
      <c r="M1513">
        <f>INDEX('Results 2016$'!$B$3:$AT$352,MATCH(L1513,'Results 2016$'!$A$3:$A$352,0),MATCH(K1513,'Results 2016$'!$B$2:$AT$2,0))</f>
        <v>6.9347036017098712E-2</v>
      </c>
    </row>
    <row r="1514" spans="1:13" x14ac:dyDescent="0.25">
      <c r="A1514" t="s">
        <v>3624</v>
      </c>
      <c r="B1514" t="str">
        <f>VLOOKUP($A1514,'UES Measure List Oct 2026'!$A$3:$AR$2210,B$1,FALSE)</f>
        <v>All Heating Zones</v>
      </c>
      <c r="C1514" t="str">
        <f>VLOOKUP($A1514,'UES Measure List Oct 2026'!$A$3:$AR$2210,C$1,FALSE)</f>
        <v>All Cooling Zones</v>
      </c>
      <c r="D1514" t="str">
        <f>VLOOKUP($A1514,'UES Measure List Oct 2026'!$A$3:$AR$2210,D$1,FALSE)</f>
        <v>Commercial</v>
      </c>
      <c r="E1514" t="str">
        <f>VLOOKUP($A1514,'UES Measure List Oct 2026'!$A$3:$AR$2210,E$1,FALSE)</f>
        <v>HVAC</v>
      </c>
      <c r="F1514" t="str">
        <f>VLOOKUP($A1514,'UES Measure List Oct 2026'!$A$3:$AR$2210,F$1,FALSE)</f>
        <v>HVAC System Controls</v>
      </c>
      <c r="G1514" t="str">
        <f>VLOOKUP($A1514,'UES Measure List Oct 2026'!$A$3:$AR$2210,G$1,FALSE)</f>
        <v>Thermostats</v>
      </c>
      <c r="H1514">
        <f>VLOOKUP($A1514,'UES Measure List Oct 2026'!$A$3:$AR$2210,H$1,FALSE)</f>
        <v>226.4</v>
      </c>
      <c r="I1514">
        <f>VLOOKUP($A1514,'UES Measure List Oct 2026'!$A$3:$AR$2210,I$1,FALSE)</f>
        <v>251.12969044898477</v>
      </c>
      <c r="J1514">
        <f>VLOOKUP($A1514,'UES Measure List Oct 2026'!$A$3:$AR$2210,J$1,FALSE)</f>
        <v>0</v>
      </c>
      <c r="K1514">
        <f>VLOOKUP($A1514,'UES Measure List Oct 2026'!$A$3:$AR$2210,K$1,FALSE)</f>
        <v>1</v>
      </c>
      <c r="L1514" t="s">
        <v>25</v>
      </c>
      <c r="M1514">
        <f>INDEX('Results 2016$'!$B$3:$AT$352,MATCH(L1514,'Results 2016$'!$A$3:$A$352,0),MATCH(K1514,'Results 2016$'!$B$2:$AT$2,0))</f>
        <v>6.9347036017098712E-2</v>
      </c>
    </row>
    <row r="1515" spans="1:13" x14ac:dyDescent="0.25">
      <c r="A1515" t="s">
        <v>3627</v>
      </c>
      <c r="B1515" t="str">
        <f>VLOOKUP($A1515,'UES Measure List Oct 2026'!$A$3:$AR$2210,B$1,FALSE)</f>
        <v>All Heating Zones</v>
      </c>
      <c r="C1515" t="str">
        <f>VLOOKUP($A1515,'UES Measure List Oct 2026'!$A$3:$AR$2210,C$1,FALSE)</f>
        <v>All Cooling Zones</v>
      </c>
      <c r="D1515" t="str">
        <f>VLOOKUP($A1515,'UES Measure List Oct 2026'!$A$3:$AR$2210,D$1,FALSE)</f>
        <v>Commercial</v>
      </c>
      <c r="E1515" t="str">
        <f>VLOOKUP($A1515,'UES Measure List Oct 2026'!$A$3:$AR$2210,E$1,FALSE)</f>
        <v>HVAC</v>
      </c>
      <c r="F1515" t="str">
        <f>VLOOKUP($A1515,'UES Measure List Oct 2026'!$A$3:$AR$2210,F$1,FALSE)</f>
        <v>HVAC System Controls</v>
      </c>
      <c r="G1515" t="str">
        <f>VLOOKUP($A1515,'UES Measure List Oct 2026'!$A$3:$AR$2210,G$1,FALSE)</f>
        <v>Thermostats</v>
      </c>
      <c r="H1515">
        <f>VLOOKUP($A1515,'UES Measure List Oct 2026'!$A$3:$AR$2210,H$1,FALSE)</f>
        <v>226.4</v>
      </c>
      <c r="I1515">
        <f>VLOOKUP($A1515,'UES Measure List Oct 2026'!$A$3:$AR$2210,I$1,FALSE)</f>
        <v>251.12969044898477</v>
      </c>
      <c r="J1515">
        <f>VLOOKUP($A1515,'UES Measure List Oct 2026'!$A$3:$AR$2210,J$1,FALSE)</f>
        <v>0</v>
      </c>
      <c r="K1515">
        <f>VLOOKUP($A1515,'UES Measure List Oct 2026'!$A$3:$AR$2210,K$1,FALSE)</f>
        <v>1</v>
      </c>
      <c r="L1515" t="s">
        <v>25</v>
      </c>
      <c r="M1515">
        <f>INDEX('Results 2016$'!$B$3:$AT$352,MATCH(L1515,'Results 2016$'!$A$3:$A$352,0),MATCH(K1515,'Results 2016$'!$B$2:$AT$2,0))</f>
        <v>6.9347036017098712E-2</v>
      </c>
    </row>
    <row r="1516" spans="1:13" x14ac:dyDescent="0.25">
      <c r="A1516" t="s">
        <v>3630</v>
      </c>
      <c r="B1516" t="str">
        <f>VLOOKUP($A1516,'UES Measure List Oct 2026'!$A$3:$AR$2210,B$1,FALSE)</f>
        <v>All Heating Zones</v>
      </c>
      <c r="C1516" t="str">
        <f>VLOOKUP($A1516,'UES Measure List Oct 2026'!$A$3:$AR$2210,C$1,FALSE)</f>
        <v>All Cooling Zones</v>
      </c>
      <c r="D1516" t="str">
        <f>VLOOKUP($A1516,'UES Measure List Oct 2026'!$A$3:$AR$2210,D$1,FALSE)</f>
        <v>Commercial</v>
      </c>
      <c r="E1516" t="str">
        <f>VLOOKUP($A1516,'UES Measure List Oct 2026'!$A$3:$AR$2210,E$1,FALSE)</f>
        <v>HVAC</v>
      </c>
      <c r="F1516" t="str">
        <f>VLOOKUP($A1516,'UES Measure List Oct 2026'!$A$3:$AR$2210,F$1,FALSE)</f>
        <v>HVAC System Controls</v>
      </c>
      <c r="G1516" t="str">
        <f>VLOOKUP($A1516,'UES Measure List Oct 2026'!$A$3:$AR$2210,G$1,FALSE)</f>
        <v>Thermostats</v>
      </c>
      <c r="H1516">
        <f>VLOOKUP($A1516,'UES Measure List Oct 2026'!$A$3:$AR$2210,H$1,FALSE)</f>
        <v>70.95</v>
      </c>
      <c r="I1516">
        <f>VLOOKUP($A1516,'UES Measure List Oct 2026'!$A$3:$AR$2210,I$1,FALSE)</f>
        <v>78.70545769977403</v>
      </c>
      <c r="J1516">
        <f>VLOOKUP($A1516,'UES Measure List Oct 2026'!$A$3:$AR$2210,J$1,FALSE)</f>
        <v>0</v>
      </c>
      <c r="K1516">
        <f>VLOOKUP($A1516,'UES Measure List Oct 2026'!$A$3:$AR$2210,K$1,FALSE)</f>
        <v>1</v>
      </c>
      <c r="L1516" t="s">
        <v>25</v>
      </c>
      <c r="M1516">
        <f>INDEX('Results 2016$'!$B$3:$AT$352,MATCH(L1516,'Results 2016$'!$A$3:$A$352,0),MATCH(K1516,'Results 2016$'!$B$2:$AT$2,0))</f>
        <v>6.9347036017098712E-2</v>
      </c>
    </row>
    <row r="1517" spans="1:13" x14ac:dyDescent="0.25">
      <c r="A1517" t="s">
        <v>3632</v>
      </c>
      <c r="B1517" t="str">
        <f>VLOOKUP($A1517,'UES Measure List Oct 2026'!$A$3:$AR$2210,B$1,FALSE)</f>
        <v>All Heating Zones</v>
      </c>
      <c r="C1517" t="str">
        <f>VLOOKUP($A1517,'UES Measure List Oct 2026'!$A$3:$AR$2210,C$1,FALSE)</f>
        <v>All Cooling Zones</v>
      </c>
      <c r="D1517" t="str">
        <f>VLOOKUP($A1517,'UES Measure List Oct 2026'!$A$3:$AR$2210,D$1,FALSE)</f>
        <v>Commercial</v>
      </c>
      <c r="E1517" t="str">
        <f>VLOOKUP($A1517,'UES Measure List Oct 2026'!$A$3:$AR$2210,E$1,FALSE)</f>
        <v>HVAC</v>
      </c>
      <c r="F1517" t="str">
        <f>VLOOKUP($A1517,'UES Measure List Oct 2026'!$A$3:$AR$2210,F$1,FALSE)</f>
        <v>HVAC System Controls</v>
      </c>
      <c r="G1517" t="str">
        <f>VLOOKUP($A1517,'UES Measure List Oct 2026'!$A$3:$AR$2210,G$1,FALSE)</f>
        <v>Thermostats</v>
      </c>
      <c r="H1517">
        <f>VLOOKUP($A1517,'UES Measure List Oct 2026'!$A$3:$AR$2210,H$1,FALSE)</f>
        <v>70.95</v>
      </c>
      <c r="I1517">
        <f>VLOOKUP($A1517,'UES Measure List Oct 2026'!$A$3:$AR$2210,I$1,FALSE)</f>
        <v>78.70545769977403</v>
      </c>
      <c r="J1517">
        <f>VLOOKUP($A1517,'UES Measure List Oct 2026'!$A$3:$AR$2210,J$1,FALSE)</f>
        <v>0</v>
      </c>
      <c r="K1517">
        <f>VLOOKUP($A1517,'UES Measure List Oct 2026'!$A$3:$AR$2210,K$1,FALSE)</f>
        <v>1</v>
      </c>
      <c r="L1517" t="s">
        <v>25</v>
      </c>
      <c r="M1517">
        <f>INDEX('Results 2016$'!$B$3:$AT$352,MATCH(L1517,'Results 2016$'!$A$3:$A$352,0),MATCH(K1517,'Results 2016$'!$B$2:$AT$2,0))</f>
        <v>6.9347036017098712E-2</v>
      </c>
    </row>
    <row r="1518" spans="1:13" x14ac:dyDescent="0.25">
      <c r="A1518" t="s">
        <v>3634</v>
      </c>
      <c r="B1518" t="str">
        <f>VLOOKUP($A1518,'UES Measure List Oct 2026'!$A$3:$AR$2210,B$1,FALSE)</f>
        <v>All Heating Zones</v>
      </c>
      <c r="C1518" t="str">
        <f>VLOOKUP($A1518,'UES Measure List Oct 2026'!$A$3:$AR$2210,C$1,FALSE)</f>
        <v>All Cooling Zones</v>
      </c>
      <c r="D1518" t="str">
        <f>VLOOKUP($A1518,'UES Measure List Oct 2026'!$A$3:$AR$2210,D$1,FALSE)</f>
        <v>Commercial</v>
      </c>
      <c r="E1518" t="str">
        <f>VLOOKUP($A1518,'UES Measure List Oct 2026'!$A$3:$AR$2210,E$1,FALSE)</f>
        <v>HVAC</v>
      </c>
      <c r="F1518" t="str">
        <f>VLOOKUP($A1518,'UES Measure List Oct 2026'!$A$3:$AR$2210,F$1,FALSE)</f>
        <v>HVAC System Controls</v>
      </c>
      <c r="G1518" t="str">
        <f>VLOOKUP($A1518,'UES Measure List Oct 2026'!$A$3:$AR$2210,G$1,FALSE)</f>
        <v>Thermostats</v>
      </c>
      <c r="H1518">
        <f>VLOOKUP($A1518,'UES Measure List Oct 2026'!$A$3:$AR$2210,H$1,FALSE)</f>
        <v>70.95</v>
      </c>
      <c r="I1518">
        <f>VLOOKUP($A1518,'UES Measure List Oct 2026'!$A$3:$AR$2210,I$1,FALSE)</f>
        <v>78.70545769977403</v>
      </c>
      <c r="J1518">
        <f>VLOOKUP($A1518,'UES Measure List Oct 2026'!$A$3:$AR$2210,J$1,FALSE)</f>
        <v>0</v>
      </c>
      <c r="K1518">
        <f>VLOOKUP($A1518,'UES Measure List Oct 2026'!$A$3:$AR$2210,K$1,FALSE)</f>
        <v>1</v>
      </c>
      <c r="L1518" t="s">
        <v>25</v>
      </c>
      <c r="M1518">
        <f>INDEX('Results 2016$'!$B$3:$AT$352,MATCH(L1518,'Results 2016$'!$A$3:$A$352,0),MATCH(K1518,'Results 2016$'!$B$2:$AT$2,0))</f>
        <v>6.9347036017098712E-2</v>
      </c>
    </row>
    <row r="1519" spans="1:13" x14ac:dyDescent="0.25">
      <c r="A1519" t="s">
        <v>3636</v>
      </c>
      <c r="B1519" t="str">
        <f>VLOOKUP($A1519,'UES Measure List Oct 2026'!$A$3:$AR$2210,B$1,FALSE)</f>
        <v>All Heating Zones</v>
      </c>
      <c r="C1519" t="str">
        <f>VLOOKUP($A1519,'UES Measure List Oct 2026'!$A$3:$AR$2210,C$1,FALSE)</f>
        <v>All Cooling Zones</v>
      </c>
      <c r="D1519" t="str">
        <f>VLOOKUP($A1519,'UES Measure List Oct 2026'!$A$3:$AR$2210,D$1,FALSE)</f>
        <v>Commercial</v>
      </c>
      <c r="E1519" t="str">
        <f>VLOOKUP($A1519,'UES Measure List Oct 2026'!$A$3:$AR$2210,E$1,FALSE)</f>
        <v>HVAC</v>
      </c>
      <c r="F1519" t="str">
        <f>VLOOKUP($A1519,'UES Measure List Oct 2026'!$A$3:$AR$2210,F$1,FALSE)</f>
        <v>HVAC System Controls</v>
      </c>
      <c r="G1519" t="str">
        <f>VLOOKUP($A1519,'UES Measure List Oct 2026'!$A$3:$AR$2210,G$1,FALSE)</f>
        <v>Thermostats</v>
      </c>
      <c r="H1519">
        <f>VLOOKUP($A1519,'UES Measure List Oct 2026'!$A$3:$AR$2210,H$1,FALSE)</f>
        <v>70.95</v>
      </c>
      <c r="I1519">
        <f>VLOOKUP($A1519,'UES Measure List Oct 2026'!$A$3:$AR$2210,I$1,FALSE)</f>
        <v>78.70545769977403</v>
      </c>
      <c r="J1519">
        <f>VLOOKUP($A1519,'UES Measure List Oct 2026'!$A$3:$AR$2210,J$1,FALSE)</f>
        <v>0</v>
      </c>
      <c r="K1519">
        <f>VLOOKUP($A1519,'UES Measure List Oct 2026'!$A$3:$AR$2210,K$1,FALSE)</f>
        <v>1</v>
      </c>
      <c r="L1519" t="s">
        <v>25</v>
      </c>
      <c r="M1519">
        <f>INDEX('Results 2016$'!$B$3:$AT$352,MATCH(L1519,'Results 2016$'!$A$3:$A$352,0),MATCH(K1519,'Results 2016$'!$B$2:$AT$2,0))</f>
        <v>6.9347036017098712E-2</v>
      </c>
    </row>
    <row r="1520" spans="1:13" x14ac:dyDescent="0.25">
      <c r="A1520" t="s">
        <v>3657</v>
      </c>
      <c r="B1520" t="str">
        <f>VLOOKUP($A1520,'UES Measure List Oct 2026'!$A$3:$AR$2210,B$1,FALSE)</f>
        <v>All Heating Zones</v>
      </c>
      <c r="C1520" t="str">
        <f>VLOOKUP($A1520,'UES Measure List Oct 2026'!$A$3:$AR$2210,C$1,FALSE)</f>
        <v>All Cooling Zones</v>
      </c>
      <c r="D1520" t="str">
        <f>VLOOKUP($A1520,'UES Measure List Oct 2026'!$A$3:$AR$2210,D$1,FALSE)</f>
        <v>Industrial</v>
      </c>
      <c r="E1520" t="str">
        <f>VLOOKUP($A1520,'UES Measure List Oct 2026'!$A$3:$AR$2210,E$1,FALSE)</f>
        <v>Motors/Drives</v>
      </c>
      <c r="F1520" t="str">
        <f>VLOOKUP($A1520,'UES Measure List Oct 2026'!$A$3:$AR$2210,F$1,FALSE)</f>
        <v>Motors/Drives Controls</v>
      </c>
      <c r="G1520" t="str">
        <f>VLOOKUP($A1520,'UES Measure List Oct 2026'!$A$3:$AR$2210,G$1,FALSE)</f>
        <v>Motors/Drives Control Improvements (VFD)</v>
      </c>
      <c r="H1520">
        <f>VLOOKUP($A1520,'UES Measure List Oct 2026'!$A$3:$AR$2210,H$1,FALSE)</f>
        <v>11927</v>
      </c>
      <c r="I1520">
        <f>VLOOKUP($A1520,'UES Measure List Oct 2026'!$A$3:$AR$2210,I$1,FALSE)</f>
        <v>13308.02</v>
      </c>
      <c r="J1520">
        <f>VLOOKUP($A1520,'UES Measure List Oct 2026'!$A$3:$AR$2210,J$1,FALSE)</f>
        <v>8543.7199999999993</v>
      </c>
      <c r="K1520">
        <f>VLOOKUP($A1520,'UES Measure List Oct 2026'!$A$3:$AR$2210,K$1,FALSE)</f>
        <v>10</v>
      </c>
      <c r="L1520" t="s">
        <v>4709</v>
      </c>
      <c r="M1520">
        <f>INDEX('Results 2016$'!$B$3:$AT$352,MATCH(L1520,'Results 2016$'!$A$3:$A$352,0),MATCH(K1520,'Results 2016$'!$B$2:$AT$2,0))</f>
        <v>0.51175983133823055</v>
      </c>
    </row>
    <row r="1521" spans="1:13" x14ac:dyDescent="0.25">
      <c r="A1521" t="s">
        <v>3661</v>
      </c>
      <c r="B1521" t="str">
        <f>VLOOKUP($A1521,'UES Measure List Oct 2026'!$A$3:$AR$2210,B$1,FALSE)</f>
        <v>All Heating Zones</v>
      </c>
      <c r="C1521" t="str">
        <f>VLOOKUP($A1521,'UES Measure List Oct 2026'!$A$3:$AR$2210,C$1,FALSE)</f>
        <v>All Cooling Zones</v>
      </c>
      <c r="D1521" t="str">
        <f>VLOOKUP($A1521,'UES Measure List Oct 2026'!$A$3:$AR$2210,D$1,FALSE)</f>
        <v>Industrial</v>
      </c>
      <c r="E1521" t="str">
        <f>VLOOKUP($A1521,'UES Measure List Oct 2026'!$A$3:$AR$2210,E$1,FALSE)</f>
        <v>Motors/Drives</v>
      </c>
      <c r="F1521" t="str">
        <f>VLOOKUP($A1521,'UES Measure List Oct 2026'!$A$3:$AR$2210,F$1,FALSE)</f>
        <v>Motors/Drives Controls</v>
      </c>
      <c r="G1521" t="str">
        <f>VLOOKUP($A1521,'UES Measure List Oct 2026'!$A$3:$AR$2210,G$1,FALSE)</f>
        <v>Motors/Drives Control Improvements (VFD)</v>
      </c>
      <c r="H1521">
        <f>VLOOKUP($A1521,'UES Measure List Oct 2026'!$A$3:$AR$2210,H$1,FALSE)</f>
        <v>17891</v>
      </c>
      <c r="I1521">
        <f>VLOOKUP($A1521,'UES Measure List Oct 2026'!$A$3:$AR$2210,I$1,FALSE)</f>
        <v>19962.03</v>
      </c>
      <c r="J1521">
        <f>VLOOKUP($A1521,'UES Measure List Oct 2026'!$A$3:$AR$2210,J$1,FALSE)</f>
        <v>9939.36</v>
      </c>
      <c r="K1521">
        <f>VLOOKUP($A1521,'UES Measure List Oct 2026'!$A$3:$AR$2210,K$1,FALSE)</f>
        <v>10</v>
      </c>
      <c r="L1521" t="s">
        <v>4709</v>
      </c>
      <c r="M1521">
        <f>INDEX('Results 2016$'!$B$3:$AT$352,MATCH(L1521,'Results 2016$'!$A$3:$A$352,0),MATCH(K1521,'Results 2016$'!$B$2:$AT$2,0))</f>
        <v>0.51175983133823055</v>
      </c>
    </row>
    <row r="1522" spans="1:13" x14ac:dyDescent="0.25">
      <c r="A1522" t="s">
        <v>3664</v>
      </c>
      <c r="B1522" t="str">
        <f>VLOOKUP($A1522,'UES Measure List Oct 2026'!$A$3:$AR$2210,B$1,FALSE)</f>
        <v>All Heating Zones</v>
      </c>
      <c r="C1522" t="str">
        <f>VLOOKUP($A1522,'UES Measure List Oct 2026'!$A$3:$AR$2210,C$1,FALSE)</f>
        <v>All Cooling Zones</v>
      </c>
      <c r="D1522" t="str">
        <f>VLOOKUP($A1522,'UES Measure List Oct 2026'!$A$3:$AR$2210,D$1,FALSE)</f>
        <v>Industrial</v>
      </c>
      <c r="E1522" t="str">
        <f>VLOOKUP($A1522,'UES Measure List Oct 2026'!$A$3:$AR$2210,E$1,FALSE)</f>
        <v>Motors/Drives</v>
      </c>
      <c r="F1522" t="str">
        <f>VLOOKUP($A1522,'UES Measure List Oct 2026'!$A$3:$AR$2210,F$1,FALSE)</f>
        <v>Motors/Drives Controls</v>
      </c>
      <c r="G1522" t="str">
        <f>VLOOKUP($A1522,'UES Measure List Oct 2026'!$A$3:$AR$2210,G$1,FALSE)</f>
        <v>Motors/Drives Control Improvements (VFD)</v>
      </c>
      <c r="H1522">
        <f>VLOOKUP($A1522,'UES Measure List Oct 2026'!$A$3:$AR$2210,H$1,FALSE)</f>
        <v>23854</v>
      </c>
      <c r="I1522">
        <f>VLOOKUP($A1522,'UES Measure List Oct 2026'!$A$3:$AR$2210,I$1,FALSE)</f>
        <v>26616.04</v>
      </c>
      <c r="J1522">
        <f>VLOOKUP($A1522,'UES Measure List Oct 2026'!$A$3:$AR$2210,J$1,FALSE)</f>
        <v>11335</v>
      </c>
      <c r="K1522">
        <f>VLOOKUP($A1522,'UES Measure List Oct 2026'!$A$3:$AR$2210,K$1,FALSE)</f>
        <v>10</v>
      </c>
      <c r="L1522" t="s">
        <v>4709</v>
      </c>
      <c r="M1522">
        <f>INDEX('Results 2016$'!$B$3:$AT$352,MATCH(L1522,'Results 2016$'!$A$3:$A$352,0),MATCH(K1522,'Results 2016$'!$B$2:$AT$2,0))</f>
        <v>0.51175983133823055</v>
      </c>
    </row>
    <row r="1523" spans="1:13" x14ac:dyDescent="0.25">
      <c r="A1523" t="s">
        <v>3667</v>
      </c>
      <c r="B1523" t="str">
        <f>VLOOKUP($A1523,'UES Measure List Oct 2026'!$A$3:$AR$2210,B$1,FALSE)</f>
        <v>All Heating Zones</v>
      </c>
      <c r="C1523" t="str">
        <f>VLOOKUP($A1523,'UES Measure List Oct 2026'!$A$3:$AR$2210,C$1,FALSE)</f>
        <v>All Cooling Zones</v>
      </c>
      <c r="D1523" t="str">
        <f>VLOOKUP($A1523,'UES Measure List Oct 2026'!$A$3:$AR$2210,D$1,FALSE)</f>
        <v>Industrial</v>
      </c>
      <c r="E1523" t="str">
        <f>VLOOKUP($A1523,'UES Measure List Oct 2026'!$A$3:$AR$2210,E$1,FALSE)</f>
        <v>Motors/Drives</v>
      </c>
      <c r="F1523" t="str">
        <f>VLOOKUP($A1523,'UES Measure List Oct 2026'!$A$3:$AR$2210,F$1,FALSE)</f>
        <v>Motors/Drives Controls</v>
      </c>
      <c r="G1523" t="str">
        <f>VLOOKUP($A1523,'UES Measure List Oct 2026'!$A$3:$AR$2210,G$1,FALSE)</f>
        <v>Motors/Drives Control Improvements (VFD)</v>
      </c>
      <c r="H1523">
        <f>VLOOKUP($A1523,'UES Measure List Oct 2026'!$A$3:$AR$2210,H$1,FALSE)</f>
        <v>29818</v>
      </c>
      <c r="I1523">
        <f>VLOOKUP($A1523,'UES Measure List Oct 2026'!$A$3:$AR$2210,I$1,FALSE)</f>
        <v>33270.050000000003</v>
      </c>
      <c r="J1523">
        <f>VLOOKUP($A1523,'UES Measure List Oct 2026'!$A$3:$AR$2210,J$1,FALSE)</f>
        <v>12730.64</v>
      </c>
      <c r="K1523">
        <f>VLOOKUP($A1523,'UES Measure List Oct 2026'!$A$3:$AR$2210,K$1,FALSE)</f>
        <v>10</v>
      </c>
      <c r="L1523" t="s">
        <v>4709</v>
      </c>
      <c r="M1523">
        <f>INDEX('Results 2016$'!$B$3:$AT$352,MATCH(L1523,'Results 2016$'!$A$3:$A$352,0),MATCH(K1523,'Results 2016$'!$B$2:$AT$2,0))</f>
        <v>0.51175983133823055</v>
      </c>
    </row>
    <row r="1524" spans="1:13" x14ac:dyDescent="0.25">
      <c r="A1524" t="s">
        <v>3670</v>
      </c>
      <c r="B1524" t="str">
        <f>VLOOKUP($A1524,'UES Measure List Oct 2026'!$A$3:$AR$2210,B$1,FALSE)</f>
        <v>All Heating Zones</v>
      </c>
      <c r="C1524" t="str">
        <f>VLOOKUP($A1524,'UES Measure List Oct 2026'!$A$3:$AR$2210,C$1,FALSE)</f>
        <v>All Cooling Zones</v>
      </c>
      <c r="D1524" t="str">
        <f>VLOOKUP($A1524,'UES Measure List Oct 2026'!$A$3:$AR$2210,D$1,FALSE)</f>
        <v>Industrial</v>
      </c>
      <c r="E1524" t="str">
        <f>VLOOKUP($A1524,'UES Measure List Oct 2026'!$A$3:$AR$2210,E$1,FALSE)</f>
        <v>Motors/Drives</v>
      </c>
      <c r="F1524" t="str">
        <f>VLOOKUP($A1524,'UES Measure List Oct 2026'!$A$3:$AR$2210,F$1,FALSE)</f>
        <v>Motors/Drives Controls</v>
      </c>
      <c r="G1524" t="str">
        <f>VLOOKUP($A1524,'UES Measure List Oct 2026'!$A$3:$AR$2210,G$1,FALSE)</f>
        <v>Motors/Drives Control Improvements (VFD)</v>
      </c>
      <c r="H1524">
        <f>VLOOKUP($A1524,'UES Measure List Oct 2026'!$A$3:$AR$2210,H$1,FALSE)</f>
        <v>35781</v>
      </c>
      <c r="I1524">
        <f>VLOOKUP($A1524,'UES Measure List Oct 2026'!$A$3:$AR$2210,I$1,FALSE)</f>
        <v>39924.050000000003</v>
      </c>
      <c r="J1524">
        <f>VLOOKUP($A1524,'UES Measure List Oct 2026'!$A$3:$AR$2210,J$1,FALSE)</f>
        <v>14126.29</v>
      </c>
      <c r="K1524">
        <f>VLOOKUP($A1524,'UES Measure List Oct 2026'!$A$3:$AR$2210,K$1,FALSE)</f>
        <v>10</v>
      </c>
      <c r="L1524" t="s">
        <v>4709</v>
      </c>
      <c r="M1524">
        <f>INDEX('Results 2016$'!$B$3:$AT$352,MATCH(L1524,'Results 2016$'!$A$3:$A$352,0),MATCH(K1524,'Results 2016$'!$B$2:$AT$2,0))</f>
        <v>0.51175983133823055</v>
      </c>
    </row>
    <row r="1525" spans="1:13" x14ac:dyDescent="0.25">
      <c r="A1525" t="s">
        <v>3673</v>
      </c>
      <c r="B1525" t="str">
        <f>VLOOKUP($A1525,'UES Measure List Oct 2026'!$A$3:$AR$2210,B$1,FALSE)</f>
        <v>All Heating Zones</v>
      </c>
      <c r="C1525" t="str">
        <f>VLOOKUP($A1525,'UES Measure List Oct 2026'!$A$3:$AR$2210,C$1,FALSE)</f>
        <v>All Cooling Zones</v>
      </c>
      <c r="D1525" t="str">
        <f>VLOOKUP($A1525,'UES Measure List Oct 2026'!$A$3:$AR$2210,D$1,FALSE)</f>
        <v>Industrial</v>
      </c>
      <c r="E1525" t="str">
        <f>VLOOKUP($A1525,'UES Measure List Oct 2026'!$A$3:$AR$2210,E$1,FALSE)</f>
        <v>Motors/Drives</v>
      </c>
      <c r="F1525" t="str">
        <f>VLOOKUP($A1525,'UES Measure List Oct 2026'!$A$3:$AR$2210,F$1,FALSE)</f>
        <v>Motors/Drives Controls</v>
      </c>
      <c r="G1525" t="str">
        <f>VLOOKUP($A1525,'UES Measure List Oct 2026'!$A$3:$AR$2210,G$1,FALSE)</f>
        <v>Motors/Drives Control Improvements (VFD)</v>
      </c>
      <c r="H1525">
        <f>VLOOKUP($A1525,'UES Measure List Oct 2026'!$A$3:$AR$2210,H$1,FALSE)</f>
        <v>41745</v>
      </c>
      <c r="I1525">
        <f>VLOOKUP($A1525,'UES Measure List Oct 2026'!$A$3:$AR$2210,I$1,FALSE)</f>
        <v>46578.06</v>
      </c>
      <c r="J1525">
        <f>VLOOKUP($A1525,'UES Measure List Oct 2026'!$A$3:$AR$2210,J$1,FALSE)</f>
        <v>15521.93</v>
      </c>
      <c r="K1525">
        <f>VLOOKUP($A1525,'UES Measure List Oct 2026'!$A$3:$AR$2210,K$1,FALSE)</f>
        <v>10</v>
      </c>
      <c r="L1525" t="s">
        <v>4709</v>
      </c>
      <c r="M1525">
        <f>INDEX('Results 2016$'!$B$3:$AT$352,MATCH(L1525,'Results 2016$'!$A$3:$A$352,0),MATCH(K1525,'Results 2016$'!$B$2:$AT$2,0))</f>
        <v>0.51175983133823055</v>
      </c>
    </row>
    <row r="1526" spans="1:13" x14ac:dyDescent="0.25">
      <c r="A1526" t="s">
        <v>3676</v>
      </c>
      <c r="B1526" t="str">
        <f>VLOOKUP($A1526,'UES Measure List Oct 2026'!$A$3:$AR$2210,B$1,FALSE)</f>
        <v>All Heating Zones</v>
      </c>
      <c r="C1526" t="str">
        <f>VLOOKUP($A1526,'UES Measure List Oct 2026'!$A$3:$AR$2210,C$1,FALSE)</f>
        <v>All Cooling Zones</v>
      </c>
      <c r="D1526" t="str">
        <f>VLOOKUP($A1526,'UES Measure List Oct 2026'!$A$3:$AR$2210,D$1,FALSE)</f>
        <v>Industrial</v>
      </c>
      <c r="E1526" t="str">
        <f>VLOOKUP($A1526,'UES Measure List Oct 2026'!$A$3:$AR$2210,E$1,FALSE)</f>
        <v>Motors/Drives</v>
      </c>
      <c r="F1526" t="str">
        <f>VLOOKUP($A1526,'UES Measure List Oct 2026'!$A$3:$AR$2210,F$1,FALSE)</f>
        <v>Motors/Drives Controls</v>
      </c>
      <c r="G1526" t="str">
        <f>VLOOKUP($A1526,'UES Measure List Oct 2026'!$A$3:$AR$2210,G$1,FALSE)</f>
        <v>Motors/Drives Control Improvements (VFD)</v>
      </c>
      <c r="H1526">
        <f>VLOOKUP($A1526,'UES Measure List Oct 2026'!$A$3:$AR$2210,H$1,FALSE)</f>
        <v>47708</v>
      </c>
      <c r="I1526">
        <f>VLOOKUP($A1526,'UES Measure List Oct 2026'!$A$3:$AR$2210,I$1,FALSE)</f>
        <v>53232.07</v>
      </c>
      <c r="J1526">
        <f>VLOOKUP($A1526,'UES Measure List Oct 2026'!$A$3:$AR$2210,J$1,FALSE)</f>
        <v>16917.57</v>
      </c>
      <c r="K1526">
        <f>VLOOKUP($A1526,'UES Measure List Oct 2026'!$A$3:$AR$2210,K$1,FALSE)</f>
        <v>10</v>
      </c>
      <c r="L1526" t="s">
        <v>4709</v>
      </c>
      <c r="M1526">
        <f>INDEX('Results 2016$'!$B$3:$AT$352,MATCH(L1526,'Results 2016$'!$A$3:$A$352,0),MATCH(K1526,'Results 2016$'!$B$2:$AT$2,0))</f>
        <v>0.51175983133823055</v>
      </c>
    </row>
    <row r="1527" spans="1:13" x14ac:dyDescent="0.25">
      <c r="A1527" t="s">
        <v>3679</v>
      </c>
      <c r="B1527" t="str">
        <f>VLOOKUP($A1527,'UES Measure List Oct 2026'!$A$3:$AR$2210,B$1,FALSE)</f>
        <v>All Heating Zones</v>
      </c>
      <c r="C1527" t="str">
        <f>VLOOKUP($A1527,'UES Measure List Oct 2026'!$A$3:$AR$2210,C$1,FALSE)</f>
        <v>All Cooling Zones</v>
      </c>
      <c r="D1527" t="str">
        <f>VLOOKUP($A1527,'UES Measure List Oct 2026'!$A$3:$AR$2210,D$1,FALSE)</f>
        <v>Industrial</v>
      </c>
      <c r="E1527" t="str">
        <f>VLOOKUP($A1527,'UES Measure List Oct 2026'!$A$3:$AR$2210,E$1,FALSE)</f>
        <v>Motors/Drives</v>
      </c>
      <c r="F1527" t="str">
        <f>VLOOKUP($A1527,'UES Measure List Oct 2026'!$A$3:$AR$2210,F$1,FALSE)</f>
        <v>Motors/Drives Controls</v>
      </c>
      <c r="G1527" t="str">
        <f>VLOOKUP($A1527,'UES Measure List Oct 2026'!$A$3:$AR$2210,G$1,FALSE)</f>
        <v>Motors/Drives Control Improvements (VFD)</v>
      </c>
      <c r="H1527">
        <f>VLOOKUP($A1527,'UES Measure List Oct 2026'!$A$3:$AR$2210,H$1,FALSE)</f>
        <v>53672</v>
      </c>
      <c r="I1527">
        <f>VLOOKUP($A1527,'UES Measure List Oct 2026'!$A$3:$AR$2210,I$1,FALSE)</f>
        <v>59886.080000000002</v>
      </c>
      <c r="J1527">
        <f>VLOOKUP($A1527,'UES Measure List Oct 2026'!$A$3:$AR$2210,J$1,FALSE)</f>
        <v>18313.21</v>
      </c>
      <c r="K1527">
        <f>VLOOKUP($A1527,'UES Measure List Oct 2026'!$A$3:$AR$2210,K$1,FALSE)</f>
        <v>10</v>
      </c>
      <c r="L1527" t="s">
        <v>4709</v>
      </c>
      <c r="M1527">
        <f>INDEX('Results 2016$'!$B$3:$AT$352,MATCH(L1527,'Results 2016$'!$A$3:$A$352,0),MATCH(K1527,'Results 2016$'!$B$2:$AT$2,0))</f>
        <v>0.51175983133823055</v>
      </c>
    </row>
    <row r="1528" spans="1:13" x14ac:dyDescent="0.25">
      <c r="A1528" t="s">
        <v>3682</v>
      </c>
      <c r="B1528" t="str">
        <f>VLOOKUP($A1528,'UES Measure List Oct 2026'!$A$3:$AR$2210,B$1,FALSE)</f>
        <v>All Heating Zones</v>
      </c>
      <c r="C1528" t="str">
        <f>VLOOKUP($A1528,'UES Measure List Oct 2026'!$A$3:$AR$2210,C$1,FALSE)</f>
        <v>All Cooling Zones</v>
      </c>
      <c r="D1528" t="str">
        <f>VLOOKUP($A1528,'UES Measure List Oct 2026'!$A$3:$AR$2210,D$1,FALSE)</f>
        <v>Industrial</v>
      </c>
      <c r="E1528" t="str">
        <f>VLOOKUP($A1528,'UES Measure List Oct 2026'!$A$3:$AR$2210,E$1,FALSE)</f>
        <v>Motors/Drives</v>
      </c>
      <c r="F1528" t="str">
        <f>VLOOKUP($A1528,'UES Measure List Oct 2026'!$A$3:$AR$2210,F$1,FALSE)</f>
        <v>Motors/Drives Controls</v>
      </c>
      <c r="G1528" t="str">
        <f>VLOOKUP($A1528,'UES Measure List Oct 2026'!$A$3:$AR$2210,G$1,FALSE)</f>
        <v>Motors/Drives Control Improvements (VFD)</v>
      </c>
      <c r="H1528">
        <f>VLOOKUP($A1528,'UES Measure List Oct 2026'!$A$3:$AR$2210,H$1,FALSE)</f>
        <v>59635</v>
      </c>
      <c r="I1528">
        <f>VLOOKUP($A1528,'UES Measure List Oct 2026'!$A$3:$AR$2210,I$1,FALSE)</f>
        <v>66540.09</v>
      </c>
      <c r="J1528">
        <f>VLOOKUP($A1528,'UES Measure List Oct 2026'!$A$3:$AR$2210,J$1,FALSE)</f>
        <v>19708.849999999999</v>
      </c>
      <c r="K1528">
        <f>VLOOKUP($A1528,'UES Measure List Oct 2026'!$A$3:$AR$2210,K$1,FALSE)</f>
        <v>10</v>
      </c>
      <c r="L1528" t="s">
        <v>4709</v>
      </c>
      <c r="M1528">
        <f>INDEX('Results 2016$'!$B$3:$AT$352,MATCH(L1528,'Results 2016$'!$A$3:$A$352,0),MATCH(K1528,'Results 2016$'!$B$2:$AT$2,0))</f>
        <v>0.51175983133823055</v>
      </c>
    </row>
    <row r="1529" spans="1:13" x14ac:dyDescent="0.25">
      <c r="A1529" t="s">
        <v>3685</v>
      </c>
      <c r="B1529" t="str">
        <f>VLOOKUP($A1529,'UES Measure List Oct 2026'!$A$3:$AR$2210,B$1,FALSE)</f>
        <v>All Heating Zones</v>
      </c>
      <c r="C1529" t="str">
        <f>VLOOKUP($A1529,'UES Measure List Oct 2026'!$A$3:$AR$2210,C$1,FALSE)</f>
        <v>All Cooling Zones</v>
      </c>
      <c r="D1529" t="str">
        <f>VLOOKUP($A1529,'UES Measure List Oct 2026'!$A$3:$AR$2210,D$1,FALSE)</f>
        <v>Industrial</v>
      </c>
      <c r="E1529" t="str">
        <f>VLOOKUP($A1529,'UES Measure List Oct 2026'!$A$3:$AR$2210,E$1,FALSE)</f>
        <v>Motors/Drives</v>
      </c>
      <c r="F1529" t="str">
        <f>VLOOKUP($A1529,'UES Measure List Oct 2026'!$A$3:$AR$2210,F$1,FALSE)</f>
        <v>Motors/Drives Controls</v>
      </c>
      <c r="G1529" t="str">
        <f>VLOOKUP($A1529,'UES Measure List Oct 2026'!$A$3:$AR$2210,G$1,FALSE)</f>
        <v>Motors/Drives Control Improvements (VFD)</v>
      </c>
      <c r="H1529">
        <f>VLOOKUP($A1529,'UES Measure List Oct 2026'!$A$3:$AR$2210,H$1,FALSE)</f>
        <v>65599</v>
      </c>
      <c r="I1529">
        <f>VLOOKUP($A1529,'UES Measure List Oct 2026'!$A$3:$AR$2210,I$1,FALSE)</f>
        <v>73194.100000000006</v>
      </c>
      <c r="J1529">
        <f>VLOOKUP($A1529,'UES Measure List Oct 2026'!$A$3:$AR$2210,J$1,FALSE)</f>
        <v>21104.49</v>
      </c>
      <c r="K1529">
        <f>VLOOKUP($A1529,'UES Measure List Oct 2026'!$A$3:$AR$2210,K$1,FALSE)</f>
        <v>10</v>
      </c>
      <c r="L1529" t="s">
        <v>4709</v>
      </c>
      <c r="M1529">
        <f>INDEX('Results 2016$'!$B$3:$AT$352,MATCH(L1529,'Results 2016$'!$A$3:$A$352,0),MATCH(K1529,'Results 2016$'!$B$2:$AT$2,0))</f>
        <v>0.51175983133823055</v>
      </c>
    </row>
    <row r="1530" spans="1:13" x14ac:dyDescent="0.25">
      <c r="A1530" t="s">
        <v>3688</v>
      </c>
      <c r="B1530" t="str">
        <f>VLOOKUP($A1530,'UES Measure List Oct 2026'!$A$3:$AR$2210,B$1,FALSE)</f>
        <v>All Heating Zones</v>
      </c>
      <c r="C1530" t="str">
        <f>VLOOKUP($A1530,'UES Measure List Oct 2026'!$A$3:$AR$2210,C$1,FALSE)</f>
        <v>All Cooling Zones</v>
      </c>
      <c r="D1530" t="str">
        <f>VLOOKUP($A1530,'UES Measure List Oct 2026'!$A$3:$AR$2210,D$1,FALSE)</f>
        <v>Industrial</v>
      </c>
      <c r="E1530" t="str">
        <f>VLOOKUP($A1530,'UES Measure List Oct 2026'!$A$3:$AR$2210,E$1,FALSE)</f>
        <v>Motors/Drives</v>
      </c>
      <c r="F1530" t="str">
        <f>VLOOKUP($A1530,'UES Measure List Oct 2026'!$A$3:$AR$2210,F$1,FALSE)</f>
        <v>Motors/Drives Controls</v>
      </c>
      <c r="G1530" t="str">
        <f>VLOOKUP($A1530,'UES Measure List Oct 2026'!$A$3:$AR$2210,G$1,FALSE)</f>
        <v>Motors/Drives Control Improvements (VFD)</v>
      </c>
      <c r="H1530">
        <f>VLOOKUP($A1530,'UES Measure List Oct 2026'!$A$3:$AR$2210,H$1,FALSE)</f>
        <v>71562</v>
      </c>
      <c r="I1530">
        <f>VLOOKUP($A1530,'UES Measure List Oct 2026'!$A$3:$AR$2210,I$1,FALSE)</f>
        <v>79848.11</v>
      </c>
      <c r="J1530">
        <f>VLOOKUP($A1530,'UES Measure List Oct 2026'!$A$3:$AR$2210,J$1,FALSE)</f>
        <v>22500.14</v>
      </c>
      <c r="K1530">
        <f>VLOOKUP($A1530,'UES Measure List Oct 2026'!$A$3:$AR$2210,K$1,FALSE)</f>
        <v>10</v>
      </c>
      <c r="L1530" t="s">
        <v>4709</v>
      </c>
      <c r="M1530">
        <f>INDEX('Results 2016$'!$B$3:$AT$352,MATCH(L1530,'Results 2016$'!$A$3:$A$352,0),MATCH(K1530,'Results 2016$'!$B$2:$AT$2,0))</f>
        <v>0.51175983133823055</v>
      </c>
    </row>
    <row r="1531" spans="1:13" x14ac:dyDescent="0.25">
      <c r="A1531" t="s">
        <v>3691</v>
      </c>
      <c r="B1531" t="str">
        <f>VLOOKUP($A1531,'UES Measure List Oct 2026'!$A$3:$AR$2210,B$1,FALSE)</f>
        <v>All Heating Zones</v>
      </c>
      <c r="C1531" t="str">
        <f>VLOOKUP($A1531,'UES Measure List Oct 2026'!$A$3:$AR$2210,C$1,FALSE)</f>
        <v>All Cooling Zones</v>
      </c>
      <c r="D1531" t="str">
        <f>VLOOKUP($A1531,'UES Measure List Oct 2026'!$A$3:$AR$2210,D$1,FALSE)</f>
        <v>Industrial</v>
      </c>
      <c r="E1531" t="str">
        <f>VLOOKUP($A1531,'UES Measure List Oct 2026'!$A$3:$AR$2210,E$1,FALSE)</f>
        <v>Motors/Drives</v>
      </c>
      <c r="F1531" t="str">
        <f>VLOOKUP($A1531,'UES Measure List Oct 2026'!$A$3:$AR$2210,F$1,FALSE)</f>
        <v>Motors/Drives Controls</v>
      </c>
      <c r="G1531" t="str">
        <f>VLOOKUP($A1531,'UES Measure List Oct 2026'!$A$3:$AR$2210,G$1,FALSE)</f>
        <v>Motors/Drives Control Improvements (VFD)</v>
      </c>
      <c r="H1531">
        <f>VLOOKUP($A1531,'UES Measure List Oct 2026'!$A$3:$AR$2210,H$1,FALSE)</f>
        <v>77526</v>
      </c>
      <c r="I1531">
        <f>VLOOKUP($A1531,'UES Measure List Oct 2026'!$A$3:$AR$2210,I$1,FALSE)</f>
        <v>86502.12</v>
      </c>
      <c r="J1531">
        <f>VLOOKUP($A1531,'UES Measure List Oct 2026'!$A$3:$AR$2210,J$1,FALSE)</f>
        <v>23895.78</v>
      </c>
      <c r="K1531">
        <f>VLOOKUP($A1531,'UES Measure List Oct 2026'!$A$3:$AR$2210,K$1,FALSE)</f>
        <v>10</v>
      </c>
      <c r="L1531" t="s">
        <v>4709</v>
      </c>
      <c r="M1531">
        <f>INDEX('Results 2016$'!$B$3:$AT$352,MATCH(L1531,'Results 2016$'!$A$3:$A$352,0),MATCH(K1531,'Results 2016$'!$B$2:$AT$2,0))</f>
        <v>0.51175983133823055</v>
      </c>
    </row>
    <row r="1532" spans="1:13" x14ac:dyDescent="0.25">
      <c r="A1532" t="s">
        <v>3694</v>
      </c>
      <c r="B1532" t="str">
        <f>VLOOKUP($A1532,'UES Measure List Oct 2026'!$A$3:$AR$2210,B$1,FALSE)</f>
        <v>All Heating Zones</v>
      </c>
      <c r="C1532" t="str">
        <f>VLOOKUP($A1532,'UES Measure List Oct 2026'!$A$3:$AR$2210,C$1,FALSE)</f>
        <v>All Cooling Zones</v>
      </c>
      <c r="D1532" t="str">
        <f>VLOOKUP($A1532,'UES Measure List Oct 2026'!$A$3:$AR$2210,D$1,FALSE)</f>
        <v>Industrial</v>
      </c>
      <c r="E1532" t="str">
        <f>VLOOKUP($A1532,'UES Measure List Oct 2026'!$A$3:$AR$2210,E$1,FALSE)</f>
        <v>Motors/Drives</v>
      </c>
      <c r="F1532" t="str">
        <f>VLOOKUP($A1532,'UES Measure List Oct 2026'!$A$3:$AR$2210,F$1,FALSE)</f>
        <v>Motors/Drives Controls</v>
      </c>
      <c r="G1532" t="str">
        <f>VLOOKUP($A1532,'UES Measure List Oct 2026'!$A$3:$AR$2210,G$1,FALSE)</f>
        <v>Motors/Drives Control Improvements (VFD)</v>
      </c>
      <c r="H1532">
        <f>VLOOKUP($A1532,'UES Measure List Oct 2026'!$A$3:$AR$2210,H$1,FALSE)</f>
        <v>83489</v>
      </c>
      <c r="I1532">
        <f>VLOOKUP($A1532,'UES Measure List Oct 2026'!$A$3:$AR$2210,I$1,FALSE)</f>
        <v>93156.13</v>
      </c>
      <c r="J1532">
        <f>VLOOKUP($A1532,'UES Measure List Oct 2026'!$A$3:$AR$2210,J$1,FALSE)</f>
        <v>25291.42</v>
      </c>
      <c r="K1532">
        <f>VLOOKUP($A1532,'UES Measure List Oct 2026'!$A$3:$AR$2210,K$1,FALSE)</f>
        <v>10</v>
      </c>
      <c r="L1532" t="s">
        <v>4709</v>
      </c>
      <c r="M1532">
        <f>INDEX('Results 2016$'!$B$3:$AT$352,MATCH(L1532,'Results 2016$'!$A$3:$A$352,0),MATCH(K1532,'Results 2016$'!$B$2:$AT$2,0))</f>
        <v>0.51175983133823055</v>
      </c>
    </row>
    <row r="1533" spans="1:13" x14ac:dyDescent="0.25">
      <c r="A1533" t="s">
        <v>3697</v>
      </c>
      <c r="B1533" t="str">
        <f>VLOOKUP($A1533,'UES Measure List Oct 2026'!$A$3:$AR$2210,B$1,FALSE)</f>
        <v>All Heating Zones</v>
      </c>
      <c r="C1533" t="str">
        <f>VLOOKUP($A1533,'UES Measure List Oct 2026'!$A$3:$AR$2210,C$1,FALSE)</f>
        <v>All Cooling Zones</v>
      </c>
      <c r="D1533" t="str">
        <f>VLOOKUP($A1533,'UES Measure List Oct 2026'!$A$3:$AR$2210,D$1,FALSE)</f>
        <v>Industrial</v>
      </c>
      <c r="E1533" t="str">
        <f>VLOOKUP($A1533,'UES Measure List Oct 2026'!$A$3:$AR$2210,E$1,FALSE)</f>
        <v>Motors/Drives</v>
      </c>
      <c r="F1533" t="str">
        <f>VLOOKUP($A1533,'UES Measure List Oct 2026'!$A$3:$AR$2210,F$1,FALSE)</f>
        <v>Motors/Drives Controls</v>
      </c>
      <c r="G1533" t="str">
        <f>VLOOKUP($A1533,'UES Measure List Oct 2026'!$A$3:$AR$2210,G$1,FALSE)</f>
        <v>Motors/Drives Control Improvements (VFD)</v>
      </c>
      <c r="H1533">
        <f>VLOOKUP($A1533,'UES Measure List Oct 2026'!$A$3:$AR$2210,H$1,FALSE)</f>
        <v>89453</v>
      </c>
      <c r="I1533">
        <f>VLOOKUP($A1533,'UES Measure List Oct 2026'!$A$3:$AR$2210,I$1,FALSE)</f>
        <v>99810.14</v>
      </c>
      <c r="J1533">
        <f>VLOOKUP($A1533,'UES Measure List Oct 2026'!$A$3:$AR$2210,J$1,FALSE)</f>
        <v>26687.06</v>
      </c>
      <c r="K1533">
        <f>VLOOKUP($A1533,'UES Measure List Oct 2026'!$A$3:$AR$2210,K$1,FALSE)</f>
        <v>10</v>
      </c>
      <c r="L1533" t="s">
        <v>4709</v>
      </c>
      <c r="M1533">
        <f>INDEX('Results 2016$'!$B$3:$AT$352,MATCH(L1533,'Results 2016$'!$A$3:$A$352,0),MATCH(K1533,'Results 2016$'!$B$2:$AT$2,0))</f>
        <v>0.51175983133823055</v>
      </c>
    </row>
    <row r="1534" spans="1:13" x14ac:dyDescent="0.25">
      <c r="A1534" t="s">
        <v>3700</v>
      </c>
      <c r="B1534" t="str">
        <f>VLOOKUP($A1534,'UES Measure List Oct 2026'!$A$3:$AR$2210,B$1,FALSE)</f>
        <v>All Heating Zones</v>
      </c>
      <c r="C1534" t="str">
        <f>VLOOKUP($A1534,'UES Measure List Oct 2026'!$A$3:$AR$2210,C$1,FALSE)</f>
        <v>All Cooling Zones</v>
      </c>
      <c r="D1534" t="str">
        <f>VLOOKUP($A1534,'UES Measure List Oct 2026'!$A$3:$AR$2210,D$1,FALSE)</f>
        <v>Industrial</v>
      </c>
      <c r="E1534" t="str">
        <f>VLOOKUP($A1534,'UES Measure List Oct 2026'!$A$3:$AR$2210,E$1,FALSE)</f>
        <v>Motors/Drives</v>
      </c>
      <c r="F1534" t="str">
        <f>VLOOKUP($A1534,'UES Measure List Oct 2026'!$A$3:$AR$2210,F$1,FALSE)</f>
        <v>Motors/Drives Controls</v>
      </c>
      <c r="G1534" t="str">
        <f>VLOOKUP($A1534,'UES Measure List Oct 2026'!$A$3:$AR$2210,G$1,FALSE)</f>
        <v>Motors/Drives Control Improvements (VFD)</v>
      </c>
      <c r="H1534">
        <f>VLOOKUP($A1534,'UES Measure List Oct 2026'!$A$3:$AR$2210,H$1,FALSE)</f>
        <v>95416</v>
      </c>
      <c r="I1534">
        <f>VLOOKUP($A1534,'UES Measure List Oct 2026'!$A$3:$AR$2210,I$1,FALSE)</f>
        <v>106464.15</v>
      </c>
      <c r="J1534">
        <f>VLOOKUP($A1534,'UES Measure List Oct 2026'!$A$3:$AR$2210,J$1,FALSE)</f>
        <v>28082.7</v>
      </c>
      <c r="K1534">
        <f>VLOOKUP($A1534,'UES Measure List Oct 2026'!$A$3:$AR$2210,K$1,FALSE)</f>
        <v>10</v>
      </c>
      <c r="L1534" t="s">
        <v>4709</v>
      </c>
      <c r="M1534">
        <f>INDEX('Results 2016$'!$B$3:$AT$352,MATCH(L1534,'Results 2016$'!$A$3:$A$352,0),MATCH(K1534,'Results 2016$'!$B$2:$AT$2,0))</f>
        <v>0.51175983133823055</v>
      </c>
    </row>
    <row r="1535" spans="1:13" x14ac:dyDescent="0.25">
      <c r="A1535" t="s">
        <v>3703</v>
      </c>
      <c r="B1535" t="str">
        <f>VLOOKUP($A1535,'UES Measure List Oct 2026'!$A$3:$AR$2210,B$1,FALSE)</f>
        <v>All Heating Zones</v>
      </c>
      <c r="C1535" t="str">
        <f>VLOOKUP($A1535,'UES Measure List Oct 2026'!$A$3:$AR$2210,C$1,FALSE)</f>
        <v>All Cooling Zones</v>
      </c>
      <c r="D1535" t="str">
        <f>VLOOKUP($A1535,'UES Measure List Oct 2026'!$A$3:$AR$2210,D$1,FALSE)</f>
        <v>Industrial</v>
      </c>
      <c r="E1535" t="str">
        <f>VLOOKUP($A1535,'UES Measure List Oct 2026'!$A$3:$AR$2210,E$1,FALSE)</f>
        <v>Motors/Drives</v>
      </c>
      <c r="F1535" t="str">
        <f>VLOOKUP($A1535,'UES Measure List Oct 2026'!$A$3:$AR$2210,F$1,FALSE)</f>
        <v>Motors/Drives Controls</v>
      </c>
      <c r="G1535" t="str">
        <f>VLOOKUP($A1535,'UES Measure List Oct 2026'!$A$3:$AR$2210,G$1,FALSE)</f>
        <v>Motors/Drives Control Improvements (VFD)</v>
      </c>
      <c r="H1535">
        <f>VLOOKUP($A1535,'UES Measure List Oct 2026'!$A$3:$AR$2210,H$1,FALSE)</f>
        <v>101380</v>
      </c>
      <c r="I1535">
        <f>VLOOKUP($A1535,'UES Measure List Oct 2026'!$A$3:$AR$2210,I$1,FALSE)</f>
        <v>113118.16</v>
      </c>
      <c r="J1535">
        <f>VLOOKUP($A1535,'UES Measure List Oct 2026'!$A$3:$AR$2210,J$1,FALSE)</f>
        <v>29478.34</v>
      </c>
      <c r="K1535">
        <f>VLOOKUP($A1535,'UES Measure List Oct 2026'!$A$3:$AR$2210,K$1,FALSE)</f>
        <v>10</v>
      </c>
      <c r="L1535" t="s">
        <v>4709</v>
      </c>
      <c r="M1535">
        <f>INDEX('Results 2016$'!$B$3:$AT$352,MATCH(L1535,'Results 2016$'!$A$3:$A$352,0),MATCH(K1535,'Results 2016$'!$B$2:$AT$2,0))</f>
        <v>0.51175983133823055</v>
      </c>
    </row>
    <row r="1536" spans="1:13" x14ac:dyDescent="0.25">
      <c r="A1536" t="s">
        <v>3706</v>
      </c>
      <c r="B1536" t="str">
        <f>VLOOKUP($A1536,'UES Measure List Oct 2026'!$A$3:$AR$2210,B$1,FALSE)</f>
        <v>All Heating Zones</v>
      </c>
      <c r="C1536" t="str">
        <f>VLOOKUP($A1536,'UES Measure List Oct 2026'!$A$3:$AR$2210,C$1,FALSE)</f>
        <v>All Cooling Zones</v>
      </c>
      <c r="D1536" t="str">
        <f>VLOOKUP($A1536,'UES Measure List Oct 2026'!$A$3:$AR$2210,D$1,FALSE)</f>
        <v>Industrial</v>
      </c>
      <c r="E1536" t="str">
        <f>VLOOKUP($A1536,'UES Measure List Oct 2026'!$A$3:$AR$2210,E$1,FALSE)</f>
        <v>Motors/Drives</v>
      </c>
      <c r="F1536" t="str">
        <f>VLOOKUP($A1536,'UES Measure List Oct 2026'!$A$3:$AR$2210,F$1,FALSE)</f>
        <v>Motors/Drives Controls</v>
      </c>
      <c r="G1536" t="str">
        <f>VLOOKUP($A1536,'UES Measure List Oct 2026'!$A$3:$AR$2210,G$1,FALSE)</f>
        <v>Motors/Drives Control Improvements (VFD)</v>
      </c>
      <c r="H1536">
        <f>VLOOKUP($A1536,'UES Measure List Oct 2026'!$A$3:$AR$2210,H$1,FALSE)</f>
        <v>107343</v>
      </c>
      <c r="I1536">
        <f>VLOOKUP($A1536,'UES Measure List Oct 2026'!$A$3:$AR$2210,I$1,FALSE)</f>
        <v>119772.16</v>
      </c>
      <c r="J1536">
        <f>VLOOKUP($A1536,'UES Measure List Oct 2026'!$A$3:$AR$2210,J$1,FALSE)</f>
        <v>30873.98</v>
      </c>
      <c r="K1536">
        <f>VLOOKUP($A1536,'UES Measure List Oct 2026'!$A$3:$AR$2210,K$1,FALSE)</f>
        <v>10</v>
      </c>
      <c r="L1536" t="s">
        <v>4709</v>
      </c>
      <c r="M1536">
        <f>INDEX('Results 2016$'!$B$3:$AT$352,MATCH(L1536,'Results 2016$'!$A$3:$A$352,0),MATCH(K1536,'Results 2016$'!$B$2:$AT$2,0))</f>
        <v>0.51175983133823055</v>
      </c>
    </row>
    <row r="1537" spans="1:13" x14ac:dyDescent="0.25">
      <c r="A1537" t="s">
        <v>3709</v>
      </c>
      <c r="B1537" t="str">
        <f>VLOOKUP($A1537,'UES Measure List Oct 2026'!$A$3:$AR$2210,B$1,FALSE)</f>
        <v>All Heating Zones</v>
      </c>
      <c r="C1537" t="str">
        <f>VLOOKUP($A1537,'UES Measure List Oct 2026'!$A$3:$AR$2210,C$1,FALSE)</f>
        <v>All Cooling Zones</v>
      </c>
      <c r="D1537" t="str">
        <f>VLOOKUP($A1537,'UES Measure List Oct 2026'!$A$3:$AR$2210,D$1,FALSE)</f>
        <v>Industrial</v>
      </c>
      <c r="E1537" t="str">
        <f>VLOOKUP($A1537,'UES Measure List Oct 2026'!$A$3:$AR$2210,E$1,FALSE)</f>
        <v>Motors/Drives</v>
      </c>
      <c r="F1537" t="str">
        <f>VLOOKUP($A1537,'UES Measure List Oct 2026'!$A$3:$AR$2210,F$1,FALSE)</f>
        <v>Motors/Drives Controls</v>
      </c>
      <c r="G1537" t="str">
        <f>VLOOKUP($A1537,'UES Measure List Oct 2026'!$A$3:$AR$2210,G$1,FALSE)</f>
        <v>Motors/Drives Control Improvements (VFD)</v>
      </c>
      <c r="H1537">
        <f>VLOOKUP($A1537,'UES Measure List Oct 2026'!$A$3:$AR$2210,H$1,FALSE)</f>
        <v>113307</v>
      </c>
      <c r="I1537">
        <f>VLOOKUP($A1537,'UES Measure List Oct 2026'!$A$3:$AR$2210,I$1,FALSE)</f>
        <v>126426.17</v>
      </c>
      <c r="J1537">
        <f>VLOOKUP($A1537,'UES Measure List Oct 2026'!$A$3:$AR$2210,J$1,FALSE)</f>
        <v>32269.63</v>
      </c>
      <c r="K1537">
        <f>VLOOKUP($A1537,'UES Measure List Oct 2026'!$A$3:$AR$2210,K$1,FALSE)</f>
        <v>10</v>
      </c>
      <c r="L1537" t="s">
        <v>4709</v>
      </c>
      <c r="M1537">
        <f>INDEX('Results 2016$'!$B$3:$AT$352,MATCH(L1537,'Results 2016$'!$A$3:$A$352,0),MATCH(K1537,'Results 2016$'!$B$2:$AT$2,0))</f>
        <v>0.51175983133823055</v>
      </c>
    </row>
    <row r="1538" spans="1:13" x14ac:dyDescent="0.25">
      <c r="A1538" t="s">
        <v>3712</v>
      </c>
      <c r="B1538" t="str">
        <f>VLOOKUP($A1538,'UES Measure List Oct 2026'!$A$3:$AR$2210,B$1,FALSE)</f>
        <v>All Heating Zones</v>
      </c>
      <c r="C1538" t="str">
        <f>VLOOKUP($A1538,'UES Measure List Oct 2026'!$A$3:$AR$2210,C$1,FALSE)</f>
        <v>All Cooling Zones</v>
      </c>
      <c r="D1538" t="str">
        <f>VLOOKUP($A1538,'UES Measure List Oct 2026'!$A$3:$AR$2210,D$1,FALSE)</f>
        <v>Industrial</v>
      </c>
      <c r="E1538" t="str">
        <f>VLOOKUP($A1538,'UES Measure List Oct 2026'!$A$3:$AR$2210,E$1,FALSE)</f>
        <v>Motors/Drives</v>
      </c>
      <c r="F1538" t="str">
        <f>VLOOKUP($A1538,'UES Measure List Oct 2026'!$A$3:$AR$2210,F$1,FALSE)</f>
        <v>Motors/Drives Controls</v>
      </c>
      <c r="G1538" t="str">
        <f>VLOOKUP($A1538,'UES Measure List Oct 2026'!$A$3:$AR$2210,G$1,FALSE)</f>
        <v>Motors/Drives Control Improvements (VFD)</v>
      </c>
      <c r="H1538">
        <f>VLOOKUP($A1538,'UES Measure List Oct 2026'!$A$3:$AR$2210,H$1,FALSE)</f>
        <v>119270</v>
      </c>
      <c r="I1538">
        <f>VLOOKUP($A1538,'UES Measure List Oct 2026'!$A$3:$AR$2210,I$1,FALSE)</f>
        <v>133080.18</v>
      </c>
      <c r="J1538">
        <f>VLOOKUP($A1538,'UES Measure List Oct 2026'!$A$3:$AR$2210,J$1,FALSE)</f>
        <v>33665.269999999997</v>
      </c>
      <c r="K1538">
        <f>VLOOKUP($A1538,'UES Measure List Oct 2026'!$A$3:$AR$2210,K$1,FALSE)</f>
        <v>10</v>
      </c>
      <c r="L1538" t="s">
        <v>4709</v>
      </c>
      <c r="M1538">
        <f>INDEX('Results 2016$'!$B$3:$AT$352,MATCH(L1538,'Results 2016$'!$A$3:$A$352,0),MATCH(K1538,'Results 2016$'!$B$2:$AT$2,0))</f>
        <v>0.51175983133823055</v>
      </c>
    </row>
    <row r="1539" spans="1:13" x14ac:dyDescent="0.25">
      <c r="A1539" t="s">
        <v>3715</v>
      </c>
      <c r="B1539" t="str">
        <f>VLOOKUP($A1539,'UES Measure List Oct 2026'!$A$3:$AR$2210,B$1,FALSE)</f>
        <v>All Heating Zones</v>
      </c>
      <c r="C1539" t="str">
        <f>VLOOKUP($A1539,'UES Measure List Oct 2026'!$A$3:$AR$2210,C$1,FALSE)</f>
        <v>All Cooling Zones</v>
      </c>
      <c r="D1539" t="str">
        <f>VLOOKUP($A1539,'UES Measure List Oct 2026'!$A$3:$AR$2210,D$1,FALSE)</f>
        <v>Industrial</v>
      </c>
      <c r="E1539" t="str">
        <f>VLOOKUP($A1539,'UES Measure List Oct 2026'!$A$3:$AR$2210,E$1,FALSE)</f>
        <v>Motors/Drives</v>
      </c>
      <c r="F1539" t="str">
        <f>VLOOKUP($A1539,'UES Measure List Oct 2026'!$A$3:$AR$2210,F$1,FALSE)</f>
        <v>Motors/Drives Controls</v>
      </c>
      <c r="G1539" t="str">
        <f>VLOOKUP($A1539,'UES Measure List Oct 2026'!$A$3:$AR$2210,G$1,FALSE)</f>
        <v>Motors/Drives Control Improvements (VFD)</v>
      </c>
      <c r="H1539">
        <f>VLOOKUP($A1539,'UES Measure List Oct 2026'!$A$3:$AR$2210,H$1,FALSE)</f>
        <v>131197</v>
      </c>
      <c r="I1539">
        <f>VLOOKUP($A1539,'UES Measure List Oct 2026'!$A$3:$AR$2210,I$1,FALSE)</f>
        <v>146388.20000000001</v>
      </c>
      <c r="J1539">
        <f>VLOOKUP($A1539,'UES Measure List Oct 2026'!$A$3:$AR$2210,J$1,FALSE)</f>
        <v>36456.550000000003</v>
      </c>
      <c r="K1539">
        <f>VLOOKUP($A1539,'UES Measure List Oct 2026'!$A$3:$AR$2210,K$1,FALSE)</f>
        <v>10</v>
      </c>
      <c r="L1539" t="s">
        <v>4709</v>
      </c>
      <c r="M1539">
        <f>INDEX('Results 2016$'!$B$3:$AT$352,MATCH(L1539,'Results 2016$'!$A$3:$A$352,0),MATCH(K1539,'Results 2016$'!$B$2:$AT$2,0))</f>
        <v>0.51175983133823055</v>
      </c>
    </row>
    <row r="1540" spans="1:13" x14ac:dyDescent="0.25">
      <c r="A1540" t="s">
        <v>3718</v>
      </c>
      <c r="B1540" t="str">
        <f>VLOOKUP($A1540,'UES Measure List Oct 2026'!$A$3:$AR$2210,B$1,FALSE)</f>
        <v>All Heating Zones</v>
      </c>
      <c r="C1540" t="str">
        <f>VLOOKUP($A1540,'UES Measure List Oct 2026'!$A$3:$AR$2210,C$1,FALSE)</f>
        <v>All Cooling Zones</v>
      </c>
      <c r="D1540" t="str">
        <f>VLOOKUP($A1540,'UES Measure List Oct 2026'!$A$3:$AR$2210,D$1,FALSE)</f>
        <v>Industrial</v>
      </c>
      <c r="E1540" t="str">
        <f>VLOOKUP($A1540,'UES Measure List Oct 2026'!$A$3:$AR$2210,E$1,FALSE)</f>
        <v>Motors/Drives</v>
      </c>
      <c r="F1540" t="str">
        <f>VLOOKUP($A1540,'UES Measure List Oct 2026'!$A$3:$AR$2210,F$1,FALSE)</f>
        <v>Motors/Drives Controls</v>
      </c>
      <c r="G1540" t="str">
        <f>VLOOKUP($A1540,'UES Measure List Oct 2026'!$A$3:$AR$2210,G$1,FALSE)</f>
        <v>Motors/Drives Control Improvements (VFD)</v>
      </c>
      <c r="H1540">
        <f>VLOOKUP($A1540,'UES Measure List Oct 2026'!$A$3:$AR$2210,H$1,FALSE)</f>
        <v>143124</v>
      </c>
      <c r="I1540">
        <f>VLOOKUP($A1540,'UES Measure List Oct 2026'!$A$3:$AR$2210,I$1,FALSE)</f>
        <v>159696.22</v>
      </c>
      <c r="J1540">
        <f>VLOOKUP($A1540,'UES Measure List Oct 2026'!$A$3:$AR$2210,J$1,FALSE)</f>
        <v>39247.83</v>
      </c>
      <c r="K1540">
        <f>VLOOKUP($A1540,'UES Measure List Oct 2026'!$A$3:$AR$2210,K$1,FALSE)</f>
        <v>10</v>
      </c>
      <c r="L1540" t="s">
        <v>4709</v>
      </c>
      <c r="M1540">
        <f>INDEX('Results 2016$'!$B$3:$AT$352,MATCH(L1540,'Results 2016$'!$A$3:$A$352,0),MATCH(K1540,'Results 2016$'!$B$2:$AT$2,0))</f>
        <v>0.51175983133823055</v>
      </c>
    </row>
    <row r="1541" spans="1:13" x14ac:dyDescent="0.25">
      <c r="A1541" t="s">
        <v>3721</v>
      </c>
      <c r="B1541" t="str">
        <f>VLOOKUP($A1541,'UES Measure List Oct 2026'!$A$3:$AR$2210,B$1,FALSE)</f>
        <v>All Heating Zones</v>
      </c>
      <c r="C1541" t="str">
        <f>VLOOKUP($A1541,'UES Measure List Oct 2026'!$A$3:$AR$2210,C$1,FALSE)</f>
        <v>All Cooling Zones</v>
      </c>
      <c r="D1541" t="str">
        <f>VLOOKUP($A1541,'UES Measure List Oct 2026'!$A$3:$AR$2210,D$1,FALSE)</f>
        <v>Industrial</v>
      </c>
      <c r="E1541" t="str">
        <f>VLOOKUP($A1541,'UES Measure List Oct 2026'!$A$3:$AR$2210,E$1,FALSE)</f>
        <v>Motors/Drives</v>
      </c>
      <c r="F1541" t="str">
        <f>VLOOKUP($A1541,'UES Measure List Oct 2026'!$A$3:$AR$2210,F$1,FALSE)</f>
        <v>Motors/Drives Controls</v>
      </c>
      <c r="G1541" t="str">
        <f>VLOOKUP($A1541,'UES Measure List Oct 2026'!$A$3:$AR$2210,G$1,FALSE)</f>
        <v>Motors/Drives Control Improvements (VFD)</v>
      </c>
      <c r="H1541">
        <f>VLOOKUP($A1541,'UES Measure List Oct 2026'!$A$3:$AR$2210,H$1,FALSE)</f>
        <v>149088</v>
      </c>
      <c r="I1541">
        <f>VLOOKUP($A1541,'UES Measure List Oct 2026'!$A$3:$AR$2210,I$1,FALSE)</f>
        <v>166350.23000000001</v>
      </c>
      <c r="J1541">
        <f>VLOOKUP($A1541,'UES Measure List Oct 2026'!$A$3:$AR$2210,J$1,FALSE)</f>
        <v>40643.480000000003</v>
      </c>
      <c r="K1541">
        <f>VLOOKUP($A1541,'UES Measure List Oct 2026'!$A$3:$AR$2210,K$1,FALSE)</f>
        <v>10</v>
      </c>
      <c r="L1541" t="s">
        <v>4709</v>
      </c>
      <c r="M1541">
        <f>INDEX('Results 2016$'!$B$3:$AT$352,MATCH(L1541,'Results 2016$'!$A$3:$A$352,0),MATCH(K1541,'Results 2016$'!$B$2:$AT$2,0))</f>
        <v>0.51175983133823055</v>
      </c>
    </row>
    <row r="1542" spans="1:13" x14ac:dyDescent="0.25">
      <c r="A1542" t="s">
        <v>3724</v>
      </c>
      <c r="B1542" t="str">
        <f>VLOOKUP($A1542,'UES Measure List Oct 2026'!$A$3:$AR$2210,B$1,FALSE)</f>
        <v>All Heating Zones</v>
      </c>
      <c r="C1542" t="str">
        <f>VLOOKUP($A1542,'UES Measure List Oct 2026'!$A$3:$AR$2210,C$1,FALSE)</f>
        <v>All Cooling Zones</v>
      </c>
      <c r="D1542" t="str">
        <f>VLOOKUP($A1542,'UES Measure List Oct 2026'!$A$3:$AR$2210,D$1,FALSE)</f>
        <v>Industrial</v>
      </c>
      <c r="E1542" t="str">
        <f>VLOOKUP($A1542,'UES Measure List Oct 2026'!$A$3:$AR$2210,E$1,FALSE)</f>
        <v>Motors/Drives</v>
      </c>
      <c r="F1542" t="str">
        <f>VLOOKUP($A1542,'UES Measure List Oct 2026'!$A$3:$AR$2210,F$1,FALSE)</f>
        <v>Motors/Drives Controls</v>
      </c>
      <c r="G1542" t="str">
        <f>VLOOKUP($A1542,'UES Measure List Oct 2026'!$A$3:$AR$2210,G$1,FALSE)</f>
        <v>Motors/Drives Control Improvements (VFD)</v>
      </c>
      <c r="H1542">
        <f>VLOOKUP($A1542,'UES Measure List Oct 2026'!$A$3:$AR$2210,H$1,FALSE)</f>
        <v>155051</v>
      </c>
      <c r="I1542">
        <f>VLOOKUP($A1542,'UES Measure List Oct 2026'!$A$3:$AR$2210,I$1,FALSE)</f>
        <v>173004.24</v>
      </c>
      <c r="J1542">
        <f>VLOOKUP($A1542,'UES Measure List Oct 2026'!$A$3:$AR$2210,J$1,FALSE)</f>
        <v>42039.12</v>
      </c>
      <c r="K1542">
        <f>VLOOKUP($A1542,'UES Measure List Oct 2026'!$A$3:$AR$2210,K$1,FALSE)</f>
        <v>10</v>
      </c>
      <c r="L1542" t="s">
        <v>4709</v>
      </c>
      <c r="M1542">
        <f>INDEX('Results 2016$'!$B$3:$AT$352,MATCH(L1542,'Results 2016$'!$A$3:$A$352,0),MATCH(K1542,'Results 2016$'!$B$2:$AT$2,0))</f>
        <v>0.51175983133823055</v>
      </c>
    </row>
    <row r="1543" spans="1:13" x14ac:dyDescent="0.25">
      <c r="A1543" t="s">
        <v>3727</v>
      </c>
      <c r="B1543" t="str">
        <f>VLOOKUP($A1543,'UES Measure List Oct 2026'!$A$3:$AR$2210,B$1,FALSE)</f>
        <v>All Heating Zones</v>
      </c>
      <c r="C1543" t="str">
        <f>VLOOKUP($A1543,'UES Measure List Oct 2026'!$A$3:$AR$2210,C$1,FALSE)</f>
        <v>All Cooling Zones</v>
      </c>
      <c r="D1543" t="str">
        <f>VLOOKUP($A1543,'UES Measure List Oct 2026'!$A$3:$AR$2210,D$1,FALSE)</f>
        <v>Industrial</v>
      </c>
      <c r="E1543" t="str">
        <f>VLOOKUP($A1543,'UES Measure List Oct 2026'!$A$3:$AR$2210,E$1,FALSE)</f>
        <v>Motors/Drives</v>
      </c>
      <c r="F1543" t="str">
        <f>VLOOKUP($A1543,'UES Measure List Oct 2026'!$A$3:$AR$2210,F$1,FALSE)</f>
        <v>Motors/Drives Controls</v>
      </c>
      <c r="G1543" t="str">
        <f>VLOOKUP($A1543,'UES Measure List Oct 2026'!$A$3:$AR$2210,G$1,FALSE)</f>
        <v>Motors/Drives Control Improvements (VFD)</v>
      </c>
      <c r="H1543">
        <f>VLOOKUP($A1543,'UES Measure List Oct 2026'!$A$3:$AR$2210,H$1,FALSE)</f>
        <v>166978</v>
      </c>
      <c r="I1543">
        <f>VLOOKUP($A1543,'UES Measure List Oct 2026'!$A$3:$AR$2210,I$1,FALSE)</f>
        <v>186312.26</v>
      </c>
      <c r="J1543">
        <f>VLOOKUP($A1543,'UES Measure List Oct 2026'!$A$3:$AR$2210,J$1,FALSE)</f>
        <v>44830.400000000001</v>
      </c>
      <c r="K1543">
        <f>VLOOKUP($A1543,'UES Measure List Oct 2026'!$A$3:$AR$2210,K$1,FALSE)</f>
        <v>10</v>
      </c>
      <c r="L1543" t="s">
        <v>4709</v>
      </c>
      <c r="M1543">
        <f>INDEX('Results 2016$'!$B$3:$AT$352,MATCH(L1543,'Results 2016$'!$A$3:$A$352,0),MATCH(K1543,'Results 2016$'!$B$2:$AT$2,0))</f>
        <v>0.51175983133823055</v>
      </c>
    </row>
    <row r="1544" spans="1:13" x14ac:dyDescent="0.25">
      <c r="A1544" t="s">
        <v>3730</v>
      </c>
      <c r="B1544" t="str">
        <f>VLOOKUP($A1544,'UES Measure List Oct 2026'!$A$3:$AR$2210,B$1,FALSE)</f>
        <v>All Heating Zones</v>
      </c>
      <c r="C1544" t="str">
        <f>VLOOKUP($A1544,'UES Measure List Oct 2026'!$A$3:$AR$2210,C$1,FALSE)</f>
        <v>All Cooling Zones</v>
      </c>
      <c r="D1544" t="str">
        <f>VLOOKUP($A1544,'UES Measure List Oct 2026'!$A$3:$AR$2210,D$1,FALSE)</f>
        <v>Industrial</v>
      </c>
      <c r="E1544" t="str">
        <f>VLOOKUP($A1544,'UES Measure List Oct 2026'!$A$3:$AR$2210,E$1,FALSE)</f>
        <v>Motors/Drives</v>
      </c>
      <c r="F1544" t="str">
        <f>VLOOKUP($A1544,'UES Measure List Oct 2026'!$A$3:$AR$2210,F$1,FALSE)</f>
        <v>Motors/Drives Controls</v>
      </c>
      <c r="G1544" t="str">
        <f>VLOOKUP($A1544,'UES Measure List Oct 2026'!$A$3:$AR$2210,G$1,FALSE)</f>
        <v>Motors/Drives Control Improvements (VFD)</v>
      </c>
      <c r="H1544">
        <f>VLOOKUP($A1544,'UES Measure List Oct 2026'!$A$3:$AR$2210,H$1,FALSE)</f>
        <v>178905</v>
      </c>
      <c r="I1544">
        <f>VLOOKUP($A1544,'UES Measure List Oct 2026'!$A$3:$AR$2210,I$1,FALSE)</f>
        <v>199620.27</v>
      </c>
      <c r="J1544">
        <f>VLOOKUP($A1544,'UES Measure List Oct 2026'!$A$3:$AR$2210,J$1,FALSE)</f>
        <v>47621.68</v>
      </c>
      <c r="K1544">
        <f>VLOOKUP($A1544,'UES Measure List Oct 2026'!$A$3:$AR$2210,K$1,FALSE)</f>
        <v>10</v>
      </c>
      <c r="L1544" t="s">
        <v>4709</v>
      </c>
      <c r="M1544">
        <f>INDEX('Results 2016$'!$B$3:$AT$352,MATCH(L1544,'Results 2016$'!$A$3:$A$352,0),MATCH(K1544,'Results 2016$'!$B$2:$AT$2,0))</f>
        <v>0.51175983133823055</v>
      </c>
    </row>
    <row r="1545" spans="1:13" x14ac:dyDescent="0.25">
      <c r="A1545" t="s">
        <v>3733</v>
      </c>
      <c r="B1545" t="str">
        <f>VLOOKUP($A1545,'UES Measure List Oct 2026'!$A$3:$AR$2210,B$1,FALSE)</f>
        <v>All Heating Zones</v>
      </c>
      <c r="C1545" t="str">
        <f>VLOOKUP($A1545,'UES Measure List Oct 2026'!$A$3:$AR$2210,C$1,FALSE)</f>
        <v>All Cooling Zones</v>
      </c>
      <c r="D1545" t="str">
        <f>VLOOKUP($A1545,'UES Measure List Oct 2026'!$A$3:$AR$2210,D$1,FALSE)</f>
        <v>Industrial</v>
      </c>
      <c r="E1545" t="str">
        <f>VLOOKUP($A1545,'UES Measure List Oct 2026'!$A$3:$AR$2210,E$1,FALSE)</f>
        <v>Motors/Drives</v>
      </c>
      <c r="F1545" t="str">
        <f>VLOOKUP($A1545,'UES Measure List Oct 2026'!$A$3:$AR$2210,F$1,FALSE)</f>
        <v>Motors/Drives Controls</v>
      </c>
      <c r="G1545" t="str">
        <f>VLOOKUP($A1545,'UES Measure List Oct 2026'!$A$3:$AR$2210,G$1,FALSE)</f>
        <v>Motors/Drives Control Improvements (VFD)</v>
      </c>
      <c r="H1545">
        <f>VLOOKUP($A1545,'UES Measure List Oct 2026'!$A$3:$AR$2210,H$1,FALSE)</f>
        <v>190832</v>
      </c>
      <c r="I1545">
        <f>VLOOKUP($A1545,'UES Measure List Oct 2026'!$A$3:$AR$2210,I$1,FALSE)</f>
        <v>212928.29</v>
      </c>
      <c r="J1545">
        <f>VLOOKUP($A1545,'UES Measure List Oct 2026'!$A$3:$AR$2210,J$1,FALSE)</f>
        <v>50412.97</v>
      </c>
      <c r="K1545">
        <f>VLOOKUP($A1545,'UES Measure List Oct 2026'!$A$3:$AR$2210,K$1,FALSE)</f>
        <v>10</v>
      </c>
      <c r="L1545" t="s">
        <v>4709</v>
      </c>
      <c r="M1545">
        <f>INDEX('Results 2016$'!$B$3:$AT$352,MATCH(L1545,'Results 2016$'!$A$3:$A$352,0),MATCH(K1545,'Results 2016$'!$B$2:$AT$2,0))</f>
        <v>0.51175983133823055</v>
      </c>
    </row>
    <row r="1546" spans="1:13" x14ac:dyDescent="0.25">
      <c r="A1546" t="s">
        <v>3736</v>
      </c>
      <c r="B1546" t="str">
        <f>VLOOKUP($A1546,'UES Measure List Oct 2026'!$A$3:$AR$2210,B$1,FALSE)</f>
        <v>All Heating Zones</v>
      </c>
      <c r="C1546" t="str">
        <f>VLOOKUP($A1546,'UES Measure List Oct 2026'!$A$3:$AR$2210,C$1,FALSE)</f>
        <v>All Cooling Zones</v>
      </c>
      <c r="D1546" t="str">
        <f>VLOOKUP($A1546,'UES Measure List Oct 2026'!$A$3:$AR$2210,D$1,FALSE)</f>
        <v>Industrial</v>
      </c>
      <c r="E1546" t="str">
        <f>VLOOKUP($A1546,'UES Measure List Oct 2026'!$A$3:$AR$2210,E$1,FALSE)</f>
        <v>Motors/Drives</v>
      </c>
      <c r="F1546" t="str">
        <f>VLOOKUP($A1546,'UES Measure List Oct 2026'!$A$3:$AR$2210,F$1,FALSE)</f>
        <v>Motors/Drives Controls</v>
      </c>
      <c r="G1546" t="str">
        <f>VLOOKUP($A1546,'UES Measure List Oct 2026'!$A$3:$AR$2210,G$1,FALSE)</f>
        <v>Motors/Drives Control Improvements (VFD)</v>
      </c>
      <c r="H1546">
        <f>VLOOKUP($A1546,'UES Measure List Oct 2026'!$A$3:$AR$2210,H$1,FALSE)</f>
        <v>202759</v>
      </c>
      <c r="I1546">
        <f>VLOOKUP($A1546,'UES Measure List Oct 2026'!$A$3:$AR$2210,I$1,FALSE)</f>
        <v>226236.31</v>
      </c>
      <c r="J1546">
        <f>VLOOKUP($A1546,'UES Measure List Oct 2026'!$A$3:$AR$2210,J$1,FALSE)</f>
        <v>53204.25</v>
      </c>
      <c r="K1546">
        <f>VLOOKUP($A1546,'UES Measure List Oct 2026'!$A$3:$AR$2210,K$1,FALSE)</f>
        <v>10</v>
      </c>
      <c r="L1546" t="s">
        <v>4709</v>
      </c>
      <c r="M1546">
        <f>INDEX('Results 2016$'!$B$3:$AT$352,MATCH(L1546,'Results 2016$'!$A$3:$A$352,0),MATCH(K1546,'Results 2016$'!$B$2:$AT$2,0))</f>
        <v>0.51175983133823055</v>
      </c>
    </row>
    <row r="1547" spans="1:13" x14ac:dyDescent="0.25">
      <c r="A1547" t="s">
        <v>3739</v>
      </c>
      <c r="B1547" t="str">
        <f>VLOOKUP($A1547,'UES Measure List Oct 2026'!$A$3:$AR$2210,B$1,FALSE)</f>
        <v>All Heating Zones</v>
      </c>
      <c r="C1547" t="str">
        <f>VLOOKUP($A1547,'UES Measure List Oct 2026'!$A$3:$AR$2210,C$1,FALSE)</f>
        <v>All Cooling Zones</v>
      </c>
      <c r="D1547" t="str">
        <f>VLOOKUP($A1547,'UES Measure List Oct 2026'!$A$3:$AR$2210,D$1,FALSE)</f>
        <v>Industrial</v>
      </c>
      <c r="E1547" t="str">
        <f>VLOOKUP($A1547,'UES Measure List Oct 2026'!$A$3:$AR$2210,E$1,FALSE)</f>
        <v>Motors/Drives</v>
      </c>
      <c r="F1547" t="str">
        <f>VLOOKUP($A1547,'UES Measure List Oct 2026'!$A$3:$AR$2210,F$1,FALSE)</f>
        <v>Motors/Drives Controls</v>
      </c>
      <c r="G1547" t="str">
        <f>VLOOKUP($A1547,'UES Measure List Oct 2026'!$A$3:$AR$2210,G$1,FALSE)</f>
        <v>Motors/Drives Control Improvements (VFD)</v>
      </c>
      <c r="H1547">
        <f>VLOOKUP($A1547,'UES Measure List Oct 2026'!$A$3:$AR$2210,H$1,FALSE)</f>
        <v>214686</v>
      </c>
      <c r="I1547">
        <f>VLOOKUP($A1547,'UES Measure List Oct 2026'!$A$3:$AR$2210,I$1,FALSE)</f>
        <v>239544.33</v>
      </c>
      <c r="J1547">
        <f>VLOOKUP($A1547,'UES Measure List Oct 2026'!$A$3:$AR$2210,J$1,FALSE)</f>
        <v>55995.53</v>
      </c>
      <c r="K1547">
        <f>VLOOKUP($A1547,'UES Measure List Oct 2026'!$A$3:$AR$2210,K$1,FALSE)</f>
        <v>10</v>
      </c>
      <c r="L1547" t="s">
        <v>4709</v>
      </c>
      <c r="M1547">
        <f>INDEX('Results 2016$'!$B$3:$AT$352,MATCH(L1547,'Results 2016$'!$A$3:$A$352,0),MATCH(K1547,'Results 2016$'!$B$2:$AT$2,0))</f>
        <v>0.51175983133823055</v>
      </c>
    </row>
    <row r="1548" spans="1:13" x14ac:dyDescent="0.25">
      <c r="A1548" t="s">
        <v>3742</v>
      </c>
      <c r="B1548" t="str">
        <f>VLOOKUP($A1548,'UES Measure List Oct 2026'!$A$3:$AR$2210,B$1,FALSE)</f>
        <v>All Heating Zones</v>
      </c>
      <c r="C1548" t="str">
        <f>VLOOKUP($A1548,'UES Measure List Oct 2026'!$A$3:$AR$2210,C$1,FALSE)</f>
        <v>All Cooling Zones</v>
      </c>
      <c r="D1548" t="str">
        <f>VLOOKUP($A1548,'UES Measure List Oct 2026'!$A$3:$AR$2210,D$1,FALSE)</f>
        <v>Industrial</v>
      </c>
      <c r="E1548" t="str">
        <f>VLOOKUP($A1548,'UES Measure List Oct 2026'!$A$3:$AR$2210,E$1,FALSE)</f>
        <v>Motors/Drives</v>
      </c>
      <c r="F1548" t="str">
        <f>VLOOKUP($A1548,'UES Measure List Oct 2026'!$A$3:$AR$2210,F$1,FALSE)</f>
        <v>Motors/Drives Controls</v>
      </c>
      <c r="G1548" t="str">
        <f>VLOOKUP($A1548,'UES Measure List Oct 2026'!$A$3:$AR$2210,G$1,FALSE)</f>
        <v>Motors/Drives Control Improvements (VFD)</v>
      </c>
      <c r="H1548">
        <f>VLOOKUP($A1548,'UES Measure List Oct 2026'!$A$3:$AR$2210,H$1,FALSE)</f>
        <v>226613</v>
      </c>
      <c r="I1548">
        <f>VLOOKUP($A1548,'UES Measure List Oct 2026'!$A$3:$AR$2210,I$1,FALSE)</f>
        <v>252852.35</v>
      </c>
      <c r="J1548">
        <f>VLOOKUP($A1548,'UES Measure List Oct 2026'!$A$3:$AR$2210,J$1,FALSE)</f>
        <v>58786.82</v>
      </c>
      <c r="K1548">
        <f>VLOOKUP($A1548,'UES Measure List Oct 2026'!$A$3:$AR$2210,K$1,FALSE)</f>
        <v>10</v>
      </c>
      <c r="L1548" t="s">
        <v>4709</v>
      </c>
      <c r="M1548">
        <f>INDEX('Results 2016$'!$B$3:$AT$352,MATCH(L1548,'Results 2016$'!$A$3:$A$352,0),MATCH(K1548,'Results 2016$'!$B$2:$AT$2,0))</f>
        <v>0.51175983133823055</v>
      </c>
    </row>
    <row r="1549" spans="1:13" x14ac:dyDescent="0.25">
      <c r="A1549" t="s">
        <v>3745</v>
      </c>
      <c r="B1549" t="str">
        <f>VLOOKUP($A1549,'UES Measure List Oct 2026'!$A$3:$AR$2210,B$1,FALSE)</f>
        <v>All Heating Zones</v>
      </c>
      <c r="C1549" t="str">
        <f>VLOOKUP($A1549,'UES Measure List Oct 2026'!$A$3:$AR$2210,C$1,FALSE)</f>
        <v>All Cooling Zones</v>
      </c>
      <c r="D1549" t="str">
        <f>VLOOKUP($A1549,'UES Measure List Oct 2026'!$A$3:$AR$2210,D$1,FALSE)</f>
        <v>Industrial</v>
      </c>
      <c r="E1549" t="str">
        <f>VLOOKUP($A1549,'UES Measure List Oct 2026'!$A$3:$AR$2210,E$1,FALSE)</f>
        <v>Motors/Drives</v>
      </c>
      <c r="F1549" t="str">
        <f>VLOOKUP($A1549,'UES Measure List Oct 2026'!$A$3:$AR$2210,F$1,FALSE)</f>
        <v>Motors/Drives Controls</v>
      </c>
      <c r="G1549" t="str">
        <f>VLOOKUP($A1549,'UES Measure List Oct 2026'!$A$3:$AR$2210,G$1,FALSE)</f>
        <v>Motors/Drives Control Improvements (VFD)</v>
      </c>
      <c r="H1549">
        <f>VLOOKUP($A1549,'UES Measure List Oct 2026'!$A$3:$AR$2210,H$1,FALSE)</f>
        <v>238540</v>
      </c>
      <c r="I1549">
        <f>VLOOKUP($A1549,'UES Measure List Oct 2026'!$A$3:$AR$2210,I$1,FALSE)</f>
        <v>266160.37</v>
      </c>
      <c r="J1549">
        <f>VLOOKUP($A1549,'UES Measure List Oct 2026'!$A$3:$AR$2210,J$1,FALSE)</f>
        <v>61578.1</v>
      </c>
      <c r="K1549">
        <f>VLOOKUP($A1549,'UES Measure List Oct 2026'!$A$3:$AR$2210,K$1,FALSE)</f>
        <v>10</v>
      </c>
      <c r="L1549" t="s">
        <v>4709</v>
      </c>
      <c r="M1549">
        <f>INDEX('Results 2016$'!$B$3:$AT$352,MATCH(L1549,'Results 2016$'!$A$3:$A$352,0),MATCH(K1549,'Results 2016$'!$B$2:$AT$2,0))</f>
        <v>0.51175983133823055</v>
      </c>
    </row>
    <row r="1550" spans="1:13" x14ac:dyDescent="0.25">
      <c r="A1550" t="s">
        <v>3748</v>
      </c>
      <c r="B1550" t="str">
        <f>VLOOKUP($A1550,'UES Measure List Oct 2026'!$A$3:$AR$2210,B$1,FALSE)</f>
        <v>All Heating Zones</v>
      </c>
      <c r="C1550" t="str">
        <f>VLOOKUP($A1550,'UES Measure List Oct 2026'!$A$3:$AR$2210,C$1,FALSE)</f>
        <v>All Cooling Zones</v>
      </c>
      <c r="D1550" t="str">
        <f>VLOOKUP($A1550,'UES Measure List Oct 2026'!$A$3:$AR$2210,D$1,FALSE)</f>
        <v>Industrial</v>
      </c>
      <c r="E1550" t="str">
        <f>VLOOKUP($A1550,'UES Measure List Oct 2026'!$A$3:$AR$2210,E$1,FALSE)</f>
        <v>Motors/Drives</v>
      </c>
      <c r="F1550" t="str">
        <f>VLOOKUP($A1550,'UES Measure List Oct 2026'!$A$3:$AR$2210,F$1,FALSE)</f>
        <v>Motors/Drives Controls</v>
      </c>
      <c r="G1550" t="str">
        <f>VLOOKUP($A1550,'UES Measure List Oct 2026'!$A$3:$AR$2210,G$1,FALSE)</f>
        <v>Motors/Drives Control Improvements (VFD)</v>
      </c>
      <c r="H1550">
        <f>VLOOKUP($A1550,'UES Measure List Oct 2026'!$A$3:$AR$2210,H$1,FALSE)</f>
        <v>250467</v>
      </c>
      <c r="I1550">
        <f>VLOOKUP($A1550,'UES Measure List Oct 2026'!$A$3:$AR$2210,I$1,FALSE)</f>
        <v>279468.38</v>
      </c>
      <c r="J1550">
        <f>VLOOKUP($A1550,'UES Measure List Oct 2026'!$A$3:$AR$2210,J$1,FALSE)</f>
        <v>64369.38</v>
      </c>
      <c r="K1550">
        <f>VLOOKUP($A1550,'UES Measure List Oct 2026'!$A$3:$AR$2210,K$1,FALSE)</f>
        <v>10</v>
      </c>
      <c r="L1550" t="s">
        <v>4709</v>
      </c>
      <c r="M1550">
        <f>INDEX('Results 2016$'!$B$3:$AT$352,MATCH(L1550,'Results 2016$'!$A$3:$A$352,0),MATCH(K1550,'Results 2016$'!$B$2:$AT$2,0))</f>
        <v>0.51175983133823055</v>
      </c>
    </row>
    <row r="1551" spans="1:13" x14ac:dyDescent="0.25">
      <c r="A1551" t="s">
        <v>3751</v>
      </c>
      <c r="B1551" t="str">
        <f>VLOOKUP($A1551,'UES Measure List Oct 2026'!$A$3:$AR$2210,B$1,FALSE)</f>
        <v>All Heating Zones</v>
      </c>
      <c r="C1551" t="str">
        <f>VLOOKUP($A1551,'UES Measure List Oct 2026'!$A$3:$AR$2210,C$1,FALSE)</f>
        <v>All Cooling Zones</v>
      </c>
      <c r="D1551" t="str">
        <f>VLOOKUP($A1551,'UES Measure List Oct 2026'!$A$3:$AR$2210,D$1,FALSE)</f>
        <v>Industrial</v>
      </c>
      <c r="E1551" t="str">
        <f>VLOOKUP($A1551,'UES Measure List Oct 2026'!$A$3:$AR$2210,E$1,FALSE)</f>
        <v>Motors/Drives</v>
      </c>
      <c r="F1551" t="str">
        <f>VLOOKUP($A1551,'UES Measure List Oct 2026'!$A$3:$AR$2210,F$1,FALSE)</f>
        <v>Motors/Drives Controls</v>
      </c>
      <c r="G1551" t="str">
        <f>VLOOKUP($A1551,'UES Measure List Oct 2026'!$A$3:$AR$2210,G$1,FALSE)</f>
        <v>Motors/Drives Control Improvements (VFD)</v>
      </c>
      <c r="H1551">
        <f>VLOOKUP($A1551,'UES Measure List Oct 2026'!$A$3:$AR$2210,H$1,FALSE)</f>
        <v>262394</v>
      </c>
      <c r="I1551">
        <f>VLOOKUP($A1551,'UES Measure List Oct 2026'!$A$3:$AR$2210,I$1,FALSE)</f>
        <v>292776.40000000002</v>
      </c>
      <c r="J1551">
        <f>VLOOKUP($A1551,'UES Measure List Oct 2026'!$A$3:$AR$2210,J$1,FALSE)</f>
        <v>67160.66</v>
      </c>
      <c r="K1551">
        <f>VLOOKUP($A1551,'UES Measure List Oct 2026'!$A$3:$AR$2210,K$1,FALSE)</f>
        <v>10</v>
      </c>
      <c r="L1551" t="s">
        <v>4709</v>
      </c>
      <c r="M1551">
        <f>INDEX('Results 2016$'!$B$3:$AT$352,MATCH(L1551,'Results 2016$'!$A$3:$A$352,0),MATCH(K1551,'Results 2016$'!$B$2:$AT$2,0))</f>
        <v>0.51175983133823055</v>
      </c>
    </row>
    <row r="1552" spans="1:13" x14ac:dyDescent="0.25">
      <c r="A1552" t="s">
        <v>3754</v>
      </c>
      <c r="B1552" t="str">
        <f>VLOOKUP($A1552,'UES Measure List Oct 2026'!$A$3:$AR$2210,B$1,FALSE)</f>
        <v>All Heating Zones</v>
      </c>
      <c r="C1552" t="str">
        <f>VLOOKUP($A1552,'UES Measure List Oct 2026'!$A$3:$AR$2210,C$1,FALSE)</f>
        <v>All Cooling Zones</v>
      </c>
      <c r="D1552" t="str">
        <f>VLOOKUP($A1552,'UES Measure List Oct 2026'!$A$3:$AR$2210,D$1,FALSE)</f>
        <v>Industrial</v>
      </c>
      <c r="E1552" t="str">
        <f>VLOOKUP($A1552,'UES Measure List Oct 2026'!$A$3:$AR$2210,E$1,FALSE)</f>
        <v>Motors/Drives</v>
      </c>
      <c r="F1552" t="str">
        <f>VLOOKUP($A1552,'UES Measure List Oct 2026'!$A$3:$AR$2210,F$1,FALSE)</f>
        <v>Motors/Drives Controls</v>
      </c>
      <c r="G1552" t="str">
        <f>VLOOKUP($A1552,'UES Measure List Oct 2026'!$A$3:$AR$2210,G$1,FALSE)</f>
        <v>Motors/Drives Control Improvements (VFD)</v>
      </c>
      <c r="H1552">
        <f>VLOOKUP($A1552,'UES Measure List Oct 2026'!$A$3:$AR$2210,H$1,FALSE)</f>
        <v>274321</v>
      </c>
      <c r="I1552">
        <f>VLOOKUP($A1552,'UES Measure List Oct 2026'!$A$3:$AR$2210,I$1,FALSE)</f>
        <v>306084.42</v>
      </c>
      <c r="J1552">
        <f>VLOOKUP($A1552,'UES Measure List Oct 2026'!$A$3:$AR$2210,J$1,FALSE)</f>
        <v>69951.95</v>
      </c>
      <c r="K1552">
        <f>VLOOKUP($A1552,'UES Measure List Oct 2026'!$A$3:$AR$2210,K$1,FALSE)</f>
        <v>10</v>
      </c>
      <c r="L1552" t="s">
        <v>4709</v>
      </c>
      <c r="M1552">
        <f>INDEX('Results 2016$'!$B$3:$AT$352,MATCH(L1552,'Results 2016$'!$A$3:$A$352,0),MATCH(K1552,'Results 2016$'!$B$2:$AT$2,0))</f>
        <v>0.51175983133823055</v>
      </c>
    </row>
    <row r="1553" spans="1:13" x14ac:dyDescent="0.25">
      <c r="A1553" t="s">
        <v>3757</v>
      </c>
      <c r="B1553" t="str">
        <f>VLOOKUP($A1553,'UES Measure List Oct 2026'!$A$3:$AR$2210,B$1,FALSE)</f>
        <v>All Heating Zones</v>
      </c>
      <c r="C1553" t="str">
        <f>VLOOKUP($A1553,'UES Measure List Oct 2026'!$A$3:$AR$2210,C$1,FALSE)</f>
        <v>All Cooling Zones</v>
      </c>
      <c r="D1553" t="str">
        <f>VLOOKUP($A1553,'UES Measure List Oct 2026'!$A$3:$AR$2210,D$1,FALSE)</f>
        <v>Industrial</v>
      </c>
      <c r="E1553" t="str">
        <f>VLOOKUP($A1553,'UES Measure List Oct 2026'!$A$3:$AR$2210,E$1,FALSE)</f>
        <v>Motors/Drives</v>
      </c>
      <c r="F1553" t="str">
        <f>VLOOKUP($A1553,'UES Measure List Oct 2026'!$A$3:$AR$2210,F$1,FALSE)</f>
        <v>Motors/Drives Controls</v>
      </c>
      <c r="G1553" t="str">
        <f>VLOOKUP($A1553,'UES Measure List Oct 2026'!$A$3:$AR$2210,G$1,FALSE)</f>
        <v>Motors/Drives Control Improvements (VFD)</v>
      </c>
      <c r="H1553">
        <f>VLOOKUP($A1553,'UES Measure List Oct 2026'!$A$3:$AR$2210,H$1,FALSE)</f>
        <v>286248</v>
      </c>
      <c r="I1553">
        <f>VLOOKUP($A1553,'UES Measure List Oct 2026'!$A$3:$AR$2210,I$1,FALSE)</f>
        <v>319392.44</v>
      </c>
      <c r="J1553">
        <f>VLOOKUP($A1553,'UES Measure List Oct 2026'!$A$3:$AR$2210,J$1,FALSE)</f>
        <v>72743.23</v>
      </c>
      <c r="K1553">
        <f>VLOOKUP($A1553,'UES Measure List Oct 2026'!$A$3:$AR$2210,K$1,FALSE)</f>
        <v>10</v>
      </c>
      <c r="L1553" t="s">
        <v>4709</v>
      </c>
      <c r="M1553">
        <f>INDEX('Results 2016$'!$B$3:$AT$352,MATCH(L1553,'Results 2016$'!$A$3:$A$352,0),MATCH(K1553,'Results 2016$'!$B$2:$AT$2,0))</f>
        <v>0.51175983133823055</v>
      </c>
    </row>
    <row r="1554" spans="1:13" x14ac:dyDescent="0.25">
      <c r="A1554" t="s">
        <v>3760</v>
      </c>
      <c r="B1554" t="str">
        <f>VLOOKUP($A1554,'UES Measure List Oct 2026'!$A$3:$AR$2210,B$1,FALSE)</f>
        <v>All Heating Zones</v>
      </c>
      <c r="C1554" t="str">
        <f>VLOOKUP($A1554,'UES Measure List Oct 2026'!$A$3:$AR$2210,C$1,FALSE)</f>
        <v>All Cooling Zones</v>
      </c>
      <c r="D1554" t="str">
        <f>VLOOKUP($A1554,'UES Measure List Oct 2026'!$A$3:$AR$2210,D$1,FALSE)</f>
        <v>Industrial</v>
      </c>
      <c r="E1554" t="str">
        <f>VLOOKUP($A1554,'UES Measure List Oct 2026'!$A$3:$AR$2210,E$1,FALSE)</f>
        <v>Motors/Drives</v>
      </c>
      <c r="F1554" t="str">
        <f>VLOOKUP($A1554,'UES Measure List Oct 2026'!$A$3:$AR$2210,F$1,FALSE)</f>
        <v>Motors/Drives Controls</v>
      </c>
      <c r="G1554" t="str">
        <f>VLOOKUP($A1554,'UES Measure List Oct 2026'!$A$3:$AR$2210,G$1,FALSE)</f>
        <v>Motors/Drives Control Improvements (VFD)</v>
      </c>
      <c r="H1554">
        <f>VLOOKUP($A1554,'UES Measure List Oct 2026'!$A$3:$AR$2210,H$1,FALSE)</f>
        <v>298175</v>
      </c>
      <c r="I1554">
        <f>VLOOKUP($A1554,'UES Measure List Oct 2026'!$A$3:$AR$2210,I$1,FALSE)</f>
        <v>332700.46000000002</v>
      </c>
      <c r="J1554">
        <f>VLOOKUP($A1554,'UES Measure List Oct 2026'!$A$3:$AR$2210,J$1,FALSE)</f>
        <v>75534.509999999995</v>
      </c>
      <c r="K1554">
        <f>VLOOKUP($A1554,'UES Measure List Oct 2026'!$A$3:$AR$2210,K$1,FALSE)</f>
        <v>10</v>
      </c>
      <c r="L1554" t="s">
        <v>4709</v>
      </c>
      <c r="M1554">
        <f>INDEX('Results 2016$'!$B$3:$AT$352,MATCH(L1554,'Results 2016$'!$A$3:$A$352,0),MATCH(K1554,'Results 2016$'!$B$2:$AT$2,0))</f>
        <v>0.51175983133823055</v>
      </c>
    </row>
    <row r="1555" spans="1:13" x14ac:dyDescent="0.25">
      <c r="A1555" t="s">
        <v>3763</v>
      </c>
      <c r="B1555" t="str">
        <f>VLOOKUP($A1555,'UES Measure List Oct 2026'!$A$3:$AR$2210,B$1,FALSE)</f>
        <v>All Heating Zones</v>
      </c>
      <c r="C1555" t="str">
        <f>VLOOKUP($A1555,'UES Measure List Oct 2026'!$A$3:$AR$2210,C$1,FALSE)</f>
        <v>All Cooling Zones</v>
      </c>
      <c r="D1555" t="str">
        <f>VLOOKUP($A1555,'UES Measure List Oct 2026'!$A$3:$AR$2210,D$1,FALSE)</f>
        <v>Industrial</v>
      </c>
      <c r="E1555" t="str">
        <f>VLOOKUP($A1555,'UES Measure List Oct 2026'!$A$3:$AR$2210,E$1,FALSE)</f>
        <v>Motors/Drives</v>
      </c>
      <c r="F1555" t="str">
        <f>VLOOKUP($A1555,'UES Measure List Oct 2026'!$A$3:$AR$2210,F$1,FALSE)</f>
        <v>Motors/Drives Controls</v>
      </c>
      <c r="G1555" t="str">
        <f>VLOOKUP($A1555,'UES Measure List Oct 2026'!$A$3:$AR$2210,G$1,FALSE)</f>
        <v>Motors/Drives Control Improvements (VFD)</v>
      </c>
      <c r="H1555">
        <f>VLOOKUP($A1555,'UES Measure List Oct 2026'!$A$3:$AR$2210,H$1,FALSE)</f>
        <v>357810</v>
      </c>
      <c r="I1555">
        <f>VLOOKUP($A1555,'UES Measure List Oct 2026'!$A$3:$AR$2210,I$1,FALSE)</f>
        <v>399240.55</v>
      </c>
      <c r="J1555">
        <f>VLOOKUP($A1555,'UES Measure List Oct 2026'!$A$3:$AR$2210,J$1,FALSE)</f>
        <v>89490.93</v>
      </c>
      <c r="K1555">
        <f>VLOOKUP($A1555,'UES Measure List Oct 2026'!$A$3:$AR$2210,K$1,FALSE)</f>
        <v>10</v>
      </c>
      <c r="L1555" t="s">
        <v>4709</v>
      </c>
      <c r="M1555">
        <f>INDEX('Results 2016$'!$B$3:$AT$352,MATCH(L1555,'Results 2016$'!$A$3:$A$352,0),MATCH(K1555,'Results 2016$'!$B$2:$AT$2,0))</f>
        <v>0.51175983133823055</v>
      </c>
    </row>
    <row r="1556" spans="1:13" x14ac:dyDescent="0.25">
      <c r="A1556" t="s">
        <v>3766</v>
      </c>
      <c r="B1556" t="str">
        <f>VLOOKUP($A1556,'UES Measure List Oct 2026'!$A$3:$AR$2210,B$1,FALSE)</f>
        <v>All Heating Zones</v>
      </c>
      <c r="C1556" t="str">
        <f>VLOOKUP($A1556,'UES Measure List Oct 2026'!$A$3:$AR$2210,C$1,FALSE)</f>
        <v>All Cooling Zones</v>
      </c>
      <c r="D1556" t="str">
        <f>VLOOKUP($A1556,'UES Measure List Oct 2026'!$A$3:$AR$2210,D$1,FALSE)</f>
        <v>Industrial</v>
      </c>
      <c r="E1556" t="str">
        <f>VLOOKUP($A1556,'UES Measure List Oct 2026'!$A$3:$AR$2210,E$1,FALSE)</f>
        <v>Motors/Drives</v>
      </c>
      <c r="F1556" t="str">
        <f>VLOOKUP($A1556,'UES Measure List Oct 2026'!$A$3:$AR$2210,F$1,FALSE)</f>
        <v>Motors/Drives Controls</v>
      </c>
      <c r="G1556" t="str">
        <f>VLOOKUP($A1556,'UES Measure List Oct 2026'!$A$3:$AR$2210,G$1,FALSE)</f>
        <v>Motors/Drives Control Improvements (VFD)</v>
      </c>
      <c r="H1556">
        <f>VLOOKUP($A1556,'UES Measure List Oct 2026'!$A$3:$AR$2210,H$1,FALSE)</f>
        <v>417445</v>
      </c>
      <c r="I1556">
        <f>VLOOKUP($A1556,'UES Measure List Oct 2026'!$A$3:$AR$2210,I$1,FALSE)</f>
        <v>465780.64</v>
      </c>
      <c r="J1556">
        <f>VLOOKUP($A1556,'UES Measure List Oct 2026'!$A$3:$AR$2210,J$1,FALSE)</f>
        <v>103447.34</v>
      </c>
      <c r="K1556">
        <f>VLOOKUP($A1556,'UES Measure List Oct 2026'!$A$3:$AR$2210,K$1,FALSE)</f>
        <v>10</v>
      </c>
      <c r="L1556" t="s">
        <v>4709</v>
      </c>
      <c r="M1556">
        <f>INDEX('Results 2016$'!$B$3:$AT$352,MATCH(L1556,'Results 2016$'!$A$3:$A$352,0),MATCH(K1556,'Results 2016$'!$B$2:$AT$2,0))</f>
        <v>0.51175983133823055</v>
      </c>
    </row>
    <row r="1557" spans="1:13" x14ac:dyDescent="0.25">
      <c r="A1557" t="s">
        <v>3769</v>
      </c>
      <c r="B1557" t="str">
        <f>VLOOKUP($A1557,'UES Measure List Oct 2026'!$A$3:$AR$2210,B$1,FALSE)</f>
        <v>All Heating Zones</v>
      </c>
      <c r="C1557" t="str">
        <f>VLOOKUP($A1557,'UES Measure List Oct 2026'!$A$3:$AR$2210,C$1,FALSE)</f>
        <v>All Cooling Zones</v>
      </c>
      <c r="D1557" t="str">
        <f>VLOOKUP($A1557,'UES Measure List Oct 2026'!$A$3:$AR$2210,D$1,FALSE)</f>
        <v>Industrial</v>
      </c>
      <c r="E1557" t="str">
        <f>VLOOKUP($A1557,'UES Measure List Oct 2026'!$A$3:$AR$2210,E$1,FALSE)</f>
        <v>Motors/Drives</v>
      </c>
      <c r="F1557" t="str">
        <f>VLOOKUP($A1557,'UES Measure List Oct 2026'!$A$3:$AR$2210,F$1,FALSE)</f>
        <v>Motors/Drives Controls</v>
      </c>
      <c r="G1557" t="str">
        <f>VLOOKUP($A1557,'UES Measure List Oct 2026'!$A$3:$AR$2210,G$1,FALSE)</f>
        <v>Motors/Drives Control Improvements (VFD)</v>
      </c>
      <c r="H1557">
        <f>VLOOKUP($A1557,'UES Measure List Oct 2026'!$A$3:$AR$2210,H$1,FALSE)</f>
        <v>477080</v>
      </c>
      <c r="I1557">
        <f>VLOOKUP($A1557,'UES Measure List Oct 2026'!$A$3:$AR$2210,I$1,FALSE)</f>
        <v>532320.73</v>
      </c>
      <c r="J1557">
        <f>VLOOKUP($A1557,'UES Measure List Oct 2026'!$A$3:$AR$2210,J$1,FALSE)</f>
        <v>117403.76</v>
      </c>
      <c r="K1557">
        <f>VLOOKUP($A1557,'UES Measure List Oct 2026'!$A$3:$AR$2210,K$1,FALSE)</f>
        <v>10</v>
      </c>
      <c r="L1557" t="s">
        <v>4709</v>
      </c>
      <c r="M1557">
        <f>INDEX('Results 2016$'!$B$3:$AT$352,MATCH(L1557,'Results 2016$'!$A$3:$A$352,0),MATCH(K1557,'Results 2016$'!$B$2:$AT$2,0))</f>
        <v>0.51175983133823055</v>
      </c>
    </row>
    <row r="1558" spans="1:13" x14ac:dyDescent="0.25">
      <c r="A1558" t="s">
        <v>3772</v>
      </c>
      <c r="B1558" t="str">
        <f>VLOOKUP($A1558,'UES Measure List Oct 2026'!$A$3:$AR$2210,B$1,FALSE)</f>
        <v>All Heating Zones</v>
      </c>
      <c r="C1558" t="str">
        <f>VLOOKUP($A1558,'UES Measure List Oct 2026'!$A$3:$AR$2210,C$1,FALSE)</f>
        <v>All Cooling Zones</v>
      </c>
      <c r="D1558" t="str">
        <f>VLOOKUP($A1558,'UES Measure List Oct 2026'!$A$3:$AR$2210,D$1,FALSE)</f>
        <v>Industrial</v>
      </c>
      <c r="E1558" t="str">
        <f>VLOOKUP($A1558,'UES Measure List Oct 2026'!$A$3:$AR$2210,E$1,FALSE)</f>
        <v>Motors/Drives</v>
      </c>
      <c r="F1558" t="str">
        <f>VLOOKUP($A1558,'UES Measure List Oct 2026'!$A$3:$AR$2210,F$1,FALSE)</f>
        <v>Motors/Drives Controls</v>
      </c>
      <c r="G1558" t="str">
        <f>VLOOKUP($A1558,'UES Measure List Oct 2026'!$A$3:$AR$2210,G$1,FALSE)</f>
        <v>Motors/Drives Control Improvements (VFD)</v>
      </c>
      <c r="H1558">
        <f>VLOOKUP($A1558,'UES Measure List Oct 2026'!$A$3:$AR$2210,H$1,FALSE)</f>
        <v>536715</v>
      </c>
      <c r="I1558">
        <f>VLOOKUP($A1558,'UES Measure List Oct 2026'!$A$3:$AR$2210,I$1,FALSE)</f>
        <v>598860.81999999995</v>
      </c>
      <c r="J1558">
        <f>VLOOKUP($A1558,'UES Measure List Oct 2026'!$A$3:$AR$2210,J$1,FALSE)</f>
        <v>131360.18</v>
      </c>
      <c r="K1558">
        <f>VLOOKUP($A1558,'UES Measure List Oct 2026'!$A$3:$AR$2210,K$1,FALSE)</f>
        <v>10</v>
      </c>
      <c r="L1558" t="s">
        <v>4709</v>
      </c>
      <c r="M1558">
        <f>INDEX('Results 2016$'!$B$3:$AT$352,MATCH(L1558,'Results 2016$'!$A$3:$A$352,0),MATCH(K1558,'Results 2016$'!$B$2:$AT$2,0))</f>
        <v>0.51175983133823055</v>
      </c>
    </row>
    <row r="1559" spans="1:13" x14ac:dyDescent="0.25">
      <c r="A1559" t="s">
        <v>3775</v>
      </c>
      <c r="B1559" t="str">
        <f>VLOOKUP($A1559,'UES Measure List Oct 2026'!$A$3:$AR$2210,B$1,FALSE)</f>
        <v>All Heating Zones</v>
      </c>
      <c r="C1559" t="str">
        <f>VLOOKUP($A1559,'UES Measure List Oct 2026'!$A$3:$AR$2210,C$1,FALSE)</f>
        <v>All Cooling Zones</v>
      </c>
      <c r="D1559" t="str">
        <f>VLOOKUP($A1559,'UES Measure List Oct 2026'!$A$3:$AR$2210,D$1,FALSE)</f>
        <v>Industrial</v>
      </c>
      <c r="E1559" t="str">
        <f>VLOOKUP($A1559,'UES Measure List Oct 2026'!$A$3:$AR$2210,E$1,FALSE)</f>
        <v>Motors/Drives</v>
      </c>
      <c r="F1559" t="str">
        <f>VLOOKUP($A1559,'UES Measure List Oct 2026'!$A$3:$AR$2210,F$1,FALSE)</f>
        <v>Motors/Drives Controls</v>
      </c>
      <c r="G1559" t="str">
        <f>VLOOKUP($A1559,'UES Measure List Oct 2026'!$A$3:$AR$2210,G$1,FALSE)</f>
        <v>Motors/Drives Control Improvements (VFD)</v>
      </c>
      <c r="H1559">
        <f>VLOOKUP($A1559,'UES Measure List Oct 2026'!$A$3:$AR$2210,H$1,FALSE)</f>
        <v>596350</v>
      </c>
      <c r="I1559">
        <f>VLOOKUP($A1559,'UES Measure List Oct 2026'!$A$3:$AR$2210,I$1,FALSE)</f>
        <v>665400.91</v>
      </c>
      <c r="J1559">
        <f>VLOOKUP($A1559,'UES Measure List Oct 2026'!$A$3:$AR$2210,J$1,FALSE)</f>
        <v>145316.59</v>
      </c>
      <c r="K1559">
        <f>VLOOKUP($A1559,'UES Measure List Oct 2026'!$A$3:$AR$2210,K$1,FALSE)</f>
        <v>10</v>
      </c>
      <c r="L1559" t="s">
        <v>4709</v>
      </c>
      <c r="M1559">
        <f>INDEX('Results 2016$'!$B$3:$AT$352,MATCH(L1559,'Results 2016$'!$A$3:$A$352,0),MATCH(K1559,'Results 2016$'!$B$2:$AT$2,0))</f>
        <v>0.51175983133823055</v>
      </c>
    </row>
    <row r="1560" spans="1:13" x14ac:dyDescent="0.25">
      <c r="A1560" t="s">
        <v>3778</v>
      </c>
      <c r="B1560" t="str">
        <f>VLOOKUP($A1560,'UES Measure List Oct 2026'!$A$3:$AR$2210,B$1,FALSE)</f>
        <v>All Heating Zones</v>
      </c>
      <c r="C1560" t="str">
        <f>VLOOKUP($A1560,'UES Measure List Oct 2026'!$A$3:$AR$2210,C$1,FALSE)</f>
        <v>All Cooling Zones</v>
      </c>
      <c r="D1560" t="str">
        <f>VLOOKUP($A1560,'UES Measure List Oct 2026'!$A$3:$AR$2210,D$1,FALSE)</f>
        <v>Industrial</v>
      </c>
      <c r="E1560" t="str">
        <f>VLOOKUP($A1560,'UES Measure List Oct 2026'!$A$3:$AR$2210,E$1,FALSE)</f>
        <v>Whole Bldg/Meter Level</v>
      </c>
      <c r="F1560" t="str">
        <f>VLOOKUP($A1560,'UES Measure List Oct 2026'!$A$3:$AR$2210,F$1,FALSE)</f>
        <v>Whole Bldg/Meter Level System Improvements</v>
      </c>
      <c r="G1560" t="str">
        <f>VLOOKUP($A1560,'UES Measure List Oct 2026'!$A$3:$AR$2210,G$1,FALSE)</f>
        <v>Energy Management Systems/System Controls</v>
      </c>
      <c r="H1560">
        <f>VLOOKUP($A1560,'UES Measure List Oct 2026'!$A$3:$AR$2210,H$1,FALSE)</f>
        <v>0</v>
      </c>
      <c r="I1560">
        <f>VLOOKUP($A1560,'UES Measure List Oct 2026'!$A$3:$AR$2210,I$1,FALSE)</f>
        <v>0</v>
      </c>
      <c r="J1560">
        <f>VLOOKUP($A1560,'UES Measure List Oct 2026'!$A$3:$AR$2210,J$1,FALSE)</f>
        <v>0</v>
      </c>
      <c r="K1560">
        <f>VLOOKUP($A1560,'UES Measure List Oct 2026'!$A$3:$AR$2210,K$1,FALSE)</f>
        <v>0</v>
      </c>
      <c r="L1560" t="s">
        <v>82</v>
      </c>
      <c r="M1560">
        <v>0</v>
      </c>
    </row>
    <row r="1561" spans="1:13" x14ac:dyDescent="0.25">
      <c r="A1561" t="s">
        <v>3782</v>
      </c>
      <c r="B1561" t="str">
        <f>VLOOKUP($A1561,'UES Measure List Oct 2026'!$A$3:$AR$2210,B$1,FALSE)</f>
        <v>All Heating Zones</v>
      </c>
      <c r="C1561" t="str">
        <f>VLOOKUP($A1561,'UES Measure List Oct 2026'!$A$3:$AR$2210,C$1,FALSE)</f>
        <v>All Cooling Zones</v>
      </c>
      <c r="D1561" t="str">
        <f>VLOOKUP($A1561,'UES Measure List Oct 2026'!$A$3:$AR$2210,D$1,FALSE)</f>
        <v>Residential</v>
      </c>
      <c r="E1561" t="str">
        <f>VLOOKUP($A1561,'UES Measure List Oct 2026'!$A$3:$AR$2210,E$1,FALSE)</f>
        <v>HVAC</v>
      </c>
      <c r="F1561" t="str">
        <f>VLOOKUP($A1561,'UES Measure List Oct 2026'!$A$3:$AR$2210,F$1,FALSE)</f>
        <v>Envelope</v>
      </c>
      <c r="G1561" t="str">
        <f>VLOOKUP($A1561,'UES Measure List Oct 2026'!$A$3:$AR$2210,G$1,FALSE)</f>
        <v>Door Sweeps</v>
      </c>
      <c r="H1561">
        <f>VLOOKUP($A1561,'UES Measure List Oct 2026'!$A$3:$AR$2210,H$1,FALSE)</f>
        <v>12.787737545671593</v>
      </c>
      <c r="I1561">
        <f>VLOOKUP($A1561,'UES Measure List Oct 2026'!$A$3:$AR$2210,I$1,FALSE)</f>
        <v>14.291714427375258</v>
      </c>
      <c r="J1561">
        <f>VLOOKUP($A1561,'UES Measure List Oct 2026'!$A$3:$AR$2210,J$1,FALSE)</f>
        <v>18.908387912172401</v>
      </c>
      <c r="K1561">
        <f>VLOOKUP($A1561,'UES Measure List Oct 2026'!$A$3:$AR$2210,K$1,FALSE)</f>
        <v>5</v>
      </c>
      <c r="L1561" t="s">
        <v>35</v>
      </c>
      <c r="M1561">
        <f>INDEX('Results 2016$'!$B$3:$AT$352,MATCH(L1561,'Results 2016$'!$A$3:$A$352,0),MATCH(K1561,'Results 2016$'!$B$2:$AT$2,0))</f>
        <v>0.3243067246921415</v>
      </c>
    </row>
    <row r="1562" spans="1:13" x14ac:dyDescent="0.25">
      <c r="A1562" t="s">
        <v>3785</v>
      </c>
      <c r="B1562" t="str">
        <f>VLOOKUP($A1562,'UES Measure List Oct 2026'!$A$3:$AR$2210,B$1,FALSE)</f>
        <v>Heating Zone 3</v>
      </c>
      <c r="C1562" t="str">
        <f>VLOOKUP($A1562,'UES Measure List Oct 2026'!$A$3:$AR$2210,C$1,FALSE)</f>
        <v>All Cooling Zones</v>
      </c>
      <c r="D1562" t="str">
        <f>VLOOKUP($A1562,'UES Measure List Oct 2026'!$A$3:$AR$2210,D$1,FALSE)</f>
        <v>Residential</v>
      </c>
      <c r="E1562" t="str">
        <f>VLOOKUP($A1562,'UES Measure List Oct 2026'!$A$3:$AR$2210,E$1,FALSE)</f>
        <v>HVAC</v>
      </c>
      <c r="F1562" t="str">
        <f>VLOOKUP($A1562,'UES Measure List Oct 2026'!$A$3:$AR$2210,F$1,FALSE)</f>
        <v>HVAC System</v>
      </c>
      <c r="G1562" t="str">
        <f>VLOOKUP($A1562,'UES Measure List Oct 2026'!$A$3:$AR$2210,G$1,FALSE)</f>
        <v>Ductless Heat Pumps</v>
      </c>
      <c r="H1562">
        <f>VLOOKUP($A1562,'UES Measure List Oct 2026'!$A$3:$AR$2210,H$1,FALSE)</f>
        <v>2851</v>
      </c>
      <c r="I1562">
        <f>VLOOKUP($A1562,'UES Measure List Oct 2026'!$A$3:$AR$2210,I$1,FALSE)</f>
        <v>3175.1288164917023</v>
      </c>
      <c r="J1562">
        <f>VLOOKUP($A1562,'UES Measure List Oct 2026'!$A$3:$AR$2210,J$1,FALSE)</f>
        <v>3895.16</v>
      </c>
      <c r="K1562">
        <f>VLOOKUP($A1562,'UES Measure List Oct 2026'!$A$3:$AR$2210,K$1,FALSE)</f>
        <v>15</v>
      </c>
      <c r="L1562" t="s">
        <v>4975</v>
      </c>
      <c r="M1562">
        <f>INDEX('Results 2016$'!$B$3:$AT$352,MATCH(L1562,'Results 2016$'!$A$3:$A$352,0),MATCH(K1562,'Results 2016$'!$B$2:$AT$2,0))</f>
        <v>0.66712235768231865</v>
      </c>
    </row>
    <row r="1563" spans="1:13" x14ac:dyDescent="0.25">
      <c r="A1563" t="s">
        <v>3788</v>
      </c>
      <c r="B1563" t="str">
        <f>VLOOKUP($A1563,'UES Measure List Oct 2026'!$A$3:$AR$2210,B$1,FALSE)</f>
        <v>Heating Zone 1</v>
      </c>
      <c r="C1563" t="str">
        <f>VLOOKUP($A1563,'UES Measure List Oct 2026'!$A$3:$AR$2210,C$1,FALSE)</f>
        <v>All Cooling Zones</v>
      </c>
      <c r="D1563" t="str">
        <f>VLOOKUP($A1563,'UES Measure List Oct 2026'!$A$3:$AR$2210,D$1,FALSE)</f>
        <v>Residential</v>
      </c>
      <c r="E1563" t="str">
        <f>VLOOKUP($A1563,'UES Measure List Oct 2026'!$A$3:$AR$2210,E$1,FALSE)</f>
        <v>HVAC</v>
      </c>
      <c r="F1563" t="str">
        <f>VLOOKUP($A1563,'UES Measure List Oct 2026'!$A$3:$AR$2210,F$1,FALSE)</f>
        <v>HVAC System</v>
      </c>
      <c r="G1563" t="str">
        <f>VLOOKUP($A1563,'UES Measure List Oct 2026'!$A$3:$AR$2210,G$1,FALSE)</f>
        <v>Ductless Heat Pumps</v>
      </c>
      <c r="H1563">
        <f>VLOOKUP($A1563,'UES Measure List Oct 2026'!$A$3:$AR$2210,H$1,FALSE)</f>
        <v>3054.54</v>
      </c>
      <c r="I1563">
        <f>VLOOKUP($A1563,'UES Measure List Oct 2026'!$A$3:$AR$2210,I$1,FALSE)</f>
        <v>3251.3</v>
      </c>
      <c r="J1563">
        <f>VLOOKUP($A1563,'UES Measure List Oct 2026'!$A$3:$AR$2210,J$1,FALSE)</f>
        <v>3895.16</v>
      </c>
      <c r="K1563">
        <f>VLOOKUP($A1563,'UES Measure List Oct 2026'!$A$3:$AR$2210,K$1,FALSE)</f>
        <v>15</v>
      </c>
      <c r="L1563" t="s">
        <v>4973</v>
      </c>
      <c r="M1563">
        <f>INDEX('Results 2016$'!$B$3:$AT$352,MATCH(L1563,'Results 2016$'!$A$3:$A$352,0),MATCH(K1563,'Results 2016$'!$B$2:$AT$2,0))</f>
        <v>0.68648120338394347</v>
      </c>
    </row>
    <row r="1564" spans="1:13" x14ac:dyDescent="0.25">
      <c r="A1564" t="s">
        <v>3789</v>
      </c>
      <c r="B1564" t="str">
        <f>VLOOKUP($A1564,'UES Measure List Oct 2026'!$A$3:$AR$2210,B$1,FALSE)</f>
        <v>Heating Zone 2</v>
      </c>
      <c r="C1564" t="str">
        <f>VLOOKUP($A1564,'UES Measure List Oct 2026'!$A$3:$AR$2210,C$1,FALSE)</f>
        <v>All Cooling Zones</v>
      </c>
      <c r="D1564" t="str">
        <f>VLOOKUP($A1564,'UES Measure List Oct 2026'!$A$3:$AR$2210,D$1,FALSE)</f>
        <v>Residential</v>
      </c>
      <c r="E1564" t="str">
        <f>VLOOKUP($A1564,'UES Measure List Oct 2026'!$A$3:$AR$2210,E$1,FALSE)</f>
        <v>HVAC</v>
      </c>
      <c r="F1564" t="str">
        <f>VLOOKUP($A1564,'UES Measure List Oct 2026'!$A$3:$AR$2210,F$1,FALSE)</f>
        <v>HVAC System</v>
      </c>
      <c r="G1564" t="str">
        <f>VLOOKUP($A1564,'UES Measure List Oct 2026'!$A$3:$AR$2210,G$1,FALSE)</f>
        <v>Ductless Heat Pumps</v>
      </c>
      <c r="H1564">
        <f>VLOOKUP($A1564,'UES Measure List Oct 2026'!$A$3:$AR$2210,H$1,FALSE)</f>
        <v>2824.97</v>
      </c>
      <c r="I1564">
        <f>VLOOKUP($A1564,'UES Measure List Oct 2026'!$A$3:$AR$2210,I$1,FALSE)</f>
        <v>3146.12</v>
      </c>
      <c r="J1564">
        <f>VLOOKUP($A1564,'UES Measure List Oct 2026'!$A$3:$AR$2210,J$1,FALSE)</f>
        <v>3895.16</v>
      </c>
      <c r="K1564">
        <f>VLOOKUP($A1564,'UES Measure List Oct 2026'!$A$3:$AR$2210,K$1,FALSE)</f>
        <v>15</v>
      </c>
      <c r="L1564" t="s">
        <v>4974</v>
      </c>
      <c r="M1564">
        <f>INDEX('Results 2016$'!$B$3:$AT$352,MATCH(L1564,'Results 2016$'!$A$3:$A$352,0),MATCH(K1564,'Results 2016$'!$B$2:$AT$2,0))</f>
        <v>0.70053112512654003</v>
      </c>
    </row>
    <row r="1565" spans="1:13" x14ac:dyDescent="0.25">
      <c r="A1565" t="s">
        <v>3790</v>
      </c>
      <c r="B1565" t="str">
        <f>VLOOKUP($A1565,'UES Measure List Oct 2026'!$A$3:$AR$2210,B$1,FALSE)</f>
        <v>Heating Zone 1</v>
      </c>
      <c r="C1565" t="str">
        <f>VLOOKUP($A1565,'UES Measure List Oct 2026'!$A$3:$AR$2210,C$1,FALSE)</f>
        <v>Cooling Zone 1</v>
      </c>
      <c r="D1565" t="str">
        <f>VLOOKUP($A1565,'UES Measure List Oct 2026'!$A$3:$AR$2210,D$1,FALSE)</f>
        <v>Residential</v>
      </c>
      <c r="E1565" t="str">
        <f>VLOOKUP($A1565,'UES Measure List Oct 2026'!$A$3:$AR$2210,E$1,FALSE)</f>
        <v>HVAC</v>
      </c>
      <c r="F1565" t="str">
        <f>VLOOKUP($A1565,'UES Measure List Oct 2026'!$A$3:$AR$2210,F$1,FALSE)</f>
        <v>HVAC System</v>
      </c>
      <c r="G1565" t="str">
        <f>VLOOKUP($A1565,'UES Measure List Oct 2026'!$A$3:$AR$2210,G$1,FALSE)</f>
        <v>Ductless Heat Pumps</v>
      </c>
      <c r="H1565">
        <f>VLOOKUP($A1565,'UES Measure List Oct 2026'!$A$3:$AR$2210,H$1,FALSE)</f>
        <v>1684.54</v>
      </c>
      <c r="I1565">
        <f>VLOOKUP($A1565,'UES Measure List Oct 2026'!$A$3:$AR$2210,I$1,FALSE)</f>
        <v>1877.02</v>
      </c>
      <c r="J1565">
        <f>VLOOKUP($A1565,'UES Measure List Oct 2026'!$A$3:$AR$2210,J$1,FALSE)</f>
        <v>3536</v>
      </c>
      <c r="K1565">
        <f>VLOOKUP($A1565,'UES Measure List Oct 2026'!$A$3:$AR$2210,K$1,FALSE)</f>
        <v>15</v>
      </c>
      <c r="L1565" t="s">
        <v>4973</v>
      </c>
      <c r="M1565">
        <f>INDEX('Results 2016$'!$B$3:$AT$352,MATCH(L1565,'Results 2016$'!$A$3:$A$352,0),MATCH(K1565,'Results 2016$'!$B$2:$AT$2,0))</f>
        <v>0.68648120338394347</v>
      </c>
    </row>
    <row r="1566" spans="1:13" x14ac:dyDescent="0.25">
      <c r="A1566" t="s">
        <v>3793</v>
      </c>
      <c r="B1566" t="str">
        <f>VLOOKUP($A1566,'UES Measure List Oct 2026'!$A$3:$AR$2210,B$1,FALSE)</f>
        <v>Heating Zone 2</v>
      </c>
      <c r="C1566" t="str">
        <f>VLOOKUP($A1566,'UES Measure List Oct 2026'!$A$3:$AR$2210,C$1,FALSE)</f>
        <v>Cooling Zone 1</v>
      </c>
      <c r="D1566" t="str">
        <f>VLOOKUP($A1566,'UES Measure List Oct 2026'!$A$3:$AR$2210,D$1,FALSE)</f>
        <v>Residential</v>
      </c>
      <c r="E1566" t="str">
        <f>VLOOKUP($A1566,'UES Measure List Oct 2026'!$A$3:$AR$2210,E$1,FALSE)</f>
        <v>HVAC</v>
      </c>
      <c r="F1566" t="str">
        <f>VLOOKUP($A1566,'UES Measure List Oct 2026'!$A$3:$AR$2210,F$1,FALSE)</f>
        <v>HVAC System</v>
      </c>
      <c r="G1566" t="str">
        <f>VLOOKUP($A1566,'UES Measure List Oct 2026'!$A$3:$AR$2210,G$1,FALSE)</f>
        <v>Ductless Heat Pumps</v>
      </c>
      <c r="H1566">
        <f>VLOOKUP($A1566,'UES Measure List Oct 2026'!$A$3:$AR$2210,H$1,FALSE)</f>
        <v>882.48</v>
      </c>
      <c r="I1566">
        <f>VLOOKUP($A1566,'UES Measure List Oct 2026'!$A$3:$AR$2210,I$1,FALSE)</f>
        <v>982.85</v>
      </c>
      <c r="J1566">
        <f>VLOOKUP($A1566,'UES Measure List Oct 2026'!$A$3:$AR$2210,J$1,FALSE)</f>
        <v>3356</v>
      </c>
      <c r="K1566">
        <f>VLOOKUP($A1566,'UES Measure List Oct 2026'!$A$3:$AR$2210,K$1,FALSE)</f>
        <v>15</v>
      </c>
      <c r="L1566" t="s">
        <v>4974</v>
      </c>
      <c r="M1566">
        <f>INDEX('Results 2016$'!$B$3:$AT$352,MATCH(L1566,'Results 2016$'!$A$3:$A$352,0),MATCH(K1566,'Results 2016$'!$B$2:$AT$2,0))</f>
        <v>0.70053112512654003</v>
      </c>
    </row>
    <row r="1567" spans="1:13" x14ac:dyDescent="0.25">
      <c r="A1567" t="s">
        <v>3794</v>
      </c>
      <c r="B1567" t="str">
        <f>VLOOKUP($A1567,'UES Measure List Oct 2026'!$A$3:$AR$2210,B$1,FALSE)</f>
        <v>Heating Zone 3</v>
      </c>
      <c r="C1567" t="str">
        <f>VLOOKUP($A1567,'UES Measure List Oct 2026'!$A$3:$AR$2210,C$1,FALSE)</f>
        <v>Cooling Zone 3</v>
      </c>
      <c r="D1567" t="str">
        <f>VLOOKUP($A1567,'UES Measure List Oct 2026'!$A$3:$AR$2210,D$1,FALSE)</f>
        <v>Residential</v>
      </c>
      <c r="E1567" t="str">
        <f>VLOOKUP($A1567,'UES Measure List Oct 2026'!$A$3:$AR$2210,E$1,FALSE)</f>
        <v>HVAC</v>
      </c>
      <c r="F1567" t="str">
        <f>VLOOKUP($A1567,'UES Measure List Oct 2026'!$A$3:$AR$2210,F$1,FALSE)</f>
        <v>HVAC System</v>
      </c>
      <c r="G1567" t="str">
        <f>VLOOKUP($A1567,'UES Measure List Oct 2026'!$A$3:$AR$2210,G$1,FALSE)</f>
        <v>Ductless Heat Pumps</v>
      </c>
      <c r="H1567">
        <f>VLOOKUP($A1567,'UES Measure List Oct 2026'!$A$3:$AR$2210,H$1,FALSE)</f>
        <v>1117.08</v>
      </c>
      <c r="I1567">
        <f>VLOOKUP($A1567,'UES Measure List Oct 2026'!$A$3:$AR$2210,I$1,FALSE)</f>
        <v>1243.79</v>
      </c>
      <c r="J1567">
        <f>VLOOKUP($A1567,'UES Measure List Oct 2026'!$A$3:$AR$2210,J$1,FALSE)</f>
        <v>4310.28</v>
      </c>
      <c r="K1567">
        <f>VLOOKUP($A1567,'UES Measure List Oct 2026'!$A$3:$AR$2210,K$1,FALSE)</f>
        <v>15</v>
      </c>
      <c r="L1567" t="s">
        <v>4975</v>
      </c>
      <c r="M1567">
        <f>INDEX('Results 2016$'!$B$3:$AT$352,MATCH(L1567,'Results 2016$'!$A$3:$A$352,0),MATCH(K1567,'Results 2016$'!$B$2:$AT$2,0))</f>
        <v>0.66712235768231865</v>
      </c>
    </row>
    <row r="1568" spans="1:13" x14ac:dyDescent="0.25">
      <c r="A1568" t="s">
        <v>3795</v>
      </c>
      <c r="B1568" t="str">
        <f>VLOOKUP($A1568,'UES Measure List Oct 2026'!$A$3:$AR$2210,B$1,FALSE)</f>
        <v>Heating Zone 1</v>
      </c>
      <c r="C1568" t="str">
        <f>VLOOKUP($A1568,'UES Measure List Oct 2026'!$A$3:$AR$2210,C$1,FALSE)</f>
        <v>Cooling Zone 3</v>
      </c>
      <c r="D1568" t="str">
        <f>VLOOKUP($A1568,'UES Measure List Oct 2026'!$A$3:$AR$2210,D$1,FALSE)</f>
        <v>Residential</v>
      </c>
      <c r="E1568" t="str">
        <f>VLOOKUP($A1568,'UES Measure List Oct 2026'!$A$3:$AR$2210,E$1,FALSE)</f>
        <v>HVAC</v>
      </c>
      <c r="F1568" t="str">
        <f>VLOOKUP($A1568,'UES Measure List Oct 2026'!$A$3:$AR$2210,F$1,FALSE)</f>
        <v>HVAC System</v>
      </c>
      <c r="G1568" t="str">
        <f>VLOOKUP($A1568,'UES Measure List Oct 2026'!$A$3:$AR$2210,G$1,FALSE)</f>
        <v>Ductless Heat Pumps</v>
      </c>
      <c r="H1568">
        <f>VLOOKUP($A1568,'UES Measure List Oct 2026'!$A$3:$AR$2210,H$1,FALSE)</f>
        <v>1945.19</v>
      </c>
      <c r="I1568">
        <f>VLOOKUP($A1568,'UES Measure List Oct 2026'!$A$3:$AR$2210,I$1,FALSE)</f>
        <v>2166.98</v>
      </c>
      <c r="J1568">
        <f>VLOOKUP($A1568,'UES Measure List Oct 2026'!$A$3:$AR$2210,J$1,FALSE)</f>
        <v>3191</v>
      </c>
      <c r="K1568">
        <f>VLOOKUP($A1568,'UES Measure List Oct 2026'!$A$3:$AR$2210,K$1,FALSE)</f>
        <v>15</v>
      </c>
      <c r="L1568" t="s">
        <v>4973</v>
      </c>
      <c r="M1568">
        <f>INDEX('Results 2016$'!$B$3:$AT$352,MATCH(L1568,'Results 2016$'!$A$3:$A$352,0),MATCH(K1568,'Results 2016$'!$B$2:$AT$2,0))</f>
        <v>0.68648120338394347</v>
      </c>
    </row>
    <row r="1569" spans="1:13" x14ac:dyDescent="0.25">
      <c r="A1569" t="s">
        <v>3796</v>
      </c>
      <c r="B1569" t="str">
        <f>VLOOKUP($A1569,'UES Measure List Oct 2026'!$A$3:$AR$2210,B$1,FALSE)</f>
        <v>Heating Zone 2</v>
      </c>
      <c r="C1569" t="str">
        <f>VLOOKUP($A1569,'UES Measure List Oct 2026'!$A$3:$AR$2210,C$1,FALSE)</f>
        <v>Cooling Zone 3</v>
      </c>
      <c r="D1569" t="str">
        <f>VLOOKUP($A1569,'UES Measure List Oct 2026'!$A$3:$AR$2210,D$1,FALSE)</f>
        <v>Residential</v>
      </c>
      <c r="E1569" t="str">
        <f>VLOOKUP($A1569,'UES Measure List Oct 2026'!$A$3:$AR$2210,E$1,FALSE)</f>
        <v>HVAC</v>
      </c>
      <c r="F1569" t="str">
        <f>VLOOKUP($A1569,'UES Measure List Oct 2026'!$A$3:$AR$2210,F$1,FALSE)</f>
        <v>HVAC System</v>
      </c>
      <c r="G1569" t="str">
        <f>VLOOKUP($A1569,'UES Measure List Oct 2026'!$A$3:$AR$2210,G$1,FALSE)</f>
        <v>Ductless Heat Pumps</v>
      </c>
      <c r="H1569">
        <f>VLOOKUP($A1569,'UES Measure List Oct 2026'!$A$3:$AR$2210,H$1,FALSE)</f>
        <v>1143.1400000000001</v>
      </c>
      <c r="I1569">
        <f>VLOOKUP($A1569,'UES Measure List Oct 2026'!$A$3:$AR$2210,I$1,FALSE)</f>
        <v>1272.81</v>
      </c>
      <c r="J1569">
        <f>VLOOKUP($A1569,'UES Measure List Oct 2026'!$A$3:$AR$2210,J$1,FALSE)</f>
        <v>3010</v>
      </c>
      <c r="K1569">
        <f>VLOOKUP($A1569,'UES Measure List Oct 2026'!$A$3:$AR$2210,K$1,FALSE)</f>
        <v>15</v>
      </c>
      <c r="L1569" t="s">
        <v>4974</v>
      </c>
      <c r="M1569">
        <f>INDEX('Results 2016$'!$B$3:$AT$352,MATCH(L1569,'Results 2016$'!$A$3:$A$352,0),MATCH(K1569,'Results 2016$'!$B$2:$AT$2,0))</f>
        <v>0.70053112512654003</v>
      </c>
    </row>
    <row r="1570" spans="1:13" x14ac:dyDescent="0.25">
      <c r="A1570" t="s">
        <v>3797</v>
      </c>
      <c r="B1570" t="str">
        <f>VLOOKUP($A1570,'UES Measure List Oct 2026'!$A$3:$AR$2210,B$1,FALSE)</f>
        <v>Heating Zone 2</v>
      </c>
      <c r="C1570" t="str">
        <f>VLOOKUP($A1570,'UES Measure List Oct 2026'!$A$3:$AR$2210,C$1,FALSE)</f>
        <v>Cooling Zone 2</v>
      </c>
      <c r="D1570" t="str">
        <f>VLOOKUP($A1570,'UES Measure List Oct 2026'!$A$3:$AR$2210,D$1,FALSE)</f>
        <v>Residential</v>
      </c>
      <c r="E1570" t="str">
        <f>VLOOKUP($A1570,'UES Measure List Oct 2026'!$A$3:$AR$2210,E$1,FALSE)</f>
        <v>HVAC</v>
      </c>
      <c r="F1570" t="str">
        <f>VLOOKUP($A1570,'UES Measure List Oct 2026'!$A$3:$AR$2210,F$1,FALSE)</f>
        <v>HVAC System</v>
      </c>
      <c r="G1570" t="str">
        <f>VLOOKUP($A1570,'UES Measure List Oct 2026'!$A$3:$AR$2210,G$1,FALSE)</f>
        <v>Ductless Heat Pumps</v>
      </c>
      <c r="H1570">
        <f>VLOOKUP($A1570,'UES Measure List Oct 2026'!$A$3:$AR$2210,H$1,FALSE)</f>
        <v>907.72</v>
      </c>
      <c r="I1570">
        <f>VLOOKUP($A1570,'UES Measure List Oct 2026'!$A$3:$AR$2210,I$1,FALSE)</f>
        <v>1010.92</v>
      </c>
      <c r="J1570">
        <f>VLOOKUP($A1570,'UES Measure List Oct 2026'!$A$3:$AR$2210,J$1,FALSE)</f>
        <v>3179</v>
      </c>
      <c r="K1570">
        <f>VLOOKUP($A1570,'UES Measure List Oct 2026'!$A$3:$AR$2210,K$1,FALSE)</f>
        <v>15</v>
      </c>
      <c r="L1570" t="s">
        <v>4974</v>
      </c>
      <c r="M1570">
        <f>INDEX('Results 2016$'!$B$3:$AT$352,MATCH(L1570,'Results 2016$'!$A$3:$A$352,0),MATCH(K1570,'Results 2016$'!$B$2:$AT$2,0))</f>
        <v>0.70053112512654003</v>
      </c>
    </row>
    <row r="1571" spans="1:13" x14ac:dyDescent="0.25">
      <c r="A1571" t="s">
        <v>3798</v>
      </c>
      <c r="B1571" t="str">
        <f>VLOOKUP($A1571,'UES Measure List Oct 2026'!$A$3:$AR$2210,B$1,FALSE)</f>
        <v>Heating Zone 1</v>
      </c>
      <c r="C1571" t="str">
        <f>VLOOKUP($A1571,'UES Measure List Oct 2026'!$A$3:$AR$2210,C$1,FALSE)</f>
        <v>Cooling Zone 2</v>
      </c>
      <c r="D1571" t="str">
        <f>VLOOKUP($A1571,'UES Measure List Oct 2026'!$A$3:$AR$2210,D$1,FALSE)</f>
        <v>Residential</v>
      </c>
      <c r="E1571" t="str">
        <f>VLOOKUP($A1571,'UES Measure List Oct 2026'!$A$3:$AR$2210,E$1,FALSE)</f>
        <v>HVAC</v>
      </c>
      <c r="F1571" t="str">
        <f>VLOOKUP($A1571,'UES Measure List Oct 2026'!$A$3:$AR$2210,F$1,FALSE)</f>
        <v>HVAC System</v>
      </c>
      <c r="G1571" t="str">
        <f>VLOOKUP($A1571,'UES Measure List Oct 2026'!$A$3:$AR$2210,G$1,FALSE)</f>
        <v>Ductless Heat Pumps</v>
      </c>
      <c r="H1571">
        <f>VLOOKUP($A1571,'UES Measure List Oct 2026'!$A$3:$AR$2210,H$1,FALSE)</f>
        <v>1709.77</v>
      </c>
      <c r="I1571">
        <f>VLOOKUP($A1571,'UES Measure List Oct 2026'!$A$3:$AR$2210,I$1,FALSE)</f>
        <v>1905.09</v>
      </c>
      <c r="J1571">
        <f>VLOOKUP($A1571,'UES Measure List Oct 2026'!$A$3:$AR$2210,J$1,FALSE)</f>
        <v>3359</v>
      </c>
      <c r="K1571">
        <f>VLOOKUP($A1571,'UES Measure List Oct 2026'!$A$3:$AR$2210,K$1,FALSE)</f>
        <v>15</v>
      </c>
      <c r="L1571" t="s">
        <v>4973</v>
      </c>
      <c r="M1571">
        <f>INDEX('Results 2016$'!$B$3:$AT$352,MATCH(L1571,'Results 2016$'!$A$3:$A$352,0),MATCH(K1571,'Results 2016$'!$B$2:$AT$2,0))</f>
        <v>0.68648120338394347</v>
      </c>
    </row>
    <row r="1572" spans="1:13" x14ac:dyDescent="0.25">
      <c r="A1572" t="s">
        <v>3799</v>
      </c>
      <c r="B1572" t="str">
        <f>VLOOKUP($A1572,'UES Measure List Oct 2026'!$A$3:$AR$2210,B$1,FALSE)</f>
        <v>Heating Zone 3</v>
      </c>
      <c r="C1572" t="str">
        <f>VLOOKUP($A1572,'UES Measure List Oct 2026'!$A$3:$AR$2210,C$1,FALSE)</f>
        <v>Cooling Zone 2</v>
      </c>
      <c r="D1572" t="str">
        <f>VLOOKUP($A1572,'UES Measure List Oct 2026'!$A$3:$AR$2210,D$1,FALSE)</f>
        <v>Residential</v>
      </c>
      <c r="E1572" t="str">
        <f>VLOOKUP($A1572,'UES Measure List Oct 2026'!$A$3:$AR$2210,E$1,FALSE)</f>
        <v>HVAC</v>
      </c>
      <c r="F1572" t="str">
        <f>VLOOKUP($A1572,'UES Measure List Oct 2026'!$A$3:$AR$2210,F$1,FALSE)</f>
        <v>HVAC System</v>
      </c>
      <c r="G1572" t="str">
        <f>VLOOKUP($A1572,'UES Measure List Oct 2026'!$A$3:$AR$2210,G$1,FALSE)</f>
        <v>Ductless Heat Pumps</v>
      </c>
      <c r="H1572">
        <f>VLOOKUP($A1572,'UES Measure List Oct 2026'!$A$3:$AR$2210,H$1,FALSE)</f>
        <v>881.66</v>
      </c>
      <c r="I1572">
        <f>VLOOKUP($A1572,'UES Measure List Oct 2026'!$A$3:$AR$2210,I$1,FALSE)</f>
        <v>981.9</v>
      </c>
      <c r="J1572">
        <f>VLOOKUP($A1572,'UES Measure List Oct 2026'!$A$3:$AR$2210,J$1,FALSE)</f>
        <v>4073.9</v>
      </c>
      <c r="K1572">
        <f>VLOOKUP($A1572,'UES Measure List Oct 2026'!$A$3:$AR$2210,K$1,FALSE)</f>
        <v>15</v>
      </c>
      <c r="L1572" t="s">
        <v>4975</v>
      </c>
      <c r="M1572">
        <f>INDEX('Results 2016$'!$B$3:$AT$352,MATCH(L1572,'Results 2016$'!$A$3:$A$352,0),MATCH(K1572,'Results 2016$'!$B$2:$AT$2,0))</f>
        <v>0.66712235768231865</v>
      </c>
    </row>
    <row r="1573" spans="1:13" x14ac:dyDescent="0.25">
      <c r="A1573" t="s">
        <v>3800</v>
      </c>
      <c r="B1573" t="str">
        <f>VLOOKUP($A1573,'UES Measure List Oct 2026'!$A$3:$AR$2210,B$1,FALSE)</f>
        <v>Heating Zone 3</v>
      </c>
      <c r="C1573" t="str">
        <f>VLOOKUP($A1573,'UES Measure List Oct 2026'!$A$3:$AR$2210,C$1,FALSE)</f>
        <v>Cooling Zone 1</v>
      </c>
      <c r="D1573" t="str">
        <f>VLOOKUP($A1573,'UES Measure List Oct 2026'!$A$3:$AR$2210,D$1,FALSE)</f>
        <v>Residential</v>
      </c>
      <c r="E1573" t="str">
        <f>VLOOKUP($A1573,'UES Measure List Oct 2026'!$A$3:$AR$2210,E$1,FALSE)</f>
        <v>HVAC</v>
      </c>
      <c r="F1573" t="str">
        <f>VLOOKUP($A1573,'UES Measure List Oct 2026'!$A$3:$AR$2210,F$1,FALSE)</f>
        <v>HVAC System</v>
      </c>
      <c r="G1573" t="str">
        <f>VLOOKUP($A1573,'UES Measure List Oct 2026'!$A$3:$AR$2210,G$1,FALSE)</f>
        <v>Ductless Heat Pumps</v>
      </c>
      <c r="H1573">
        <f>VLOOKUP($A1573,'UES Measure List Oct 2026'!$A$3:$AR$2210,H$1,FALSE)</f>
        <v>856.42</v>
      </c>
      <c r="I1573">
        <f>VLOOKUP($A1573,'UES Measure List Oct 2026'!$A$3:$AR$2210,I$1,FALSE)</f>
        <v>953.83</v>
      </c>
      <c r="J1573">
        <f>VLOOKUP($A1573,'UES Measure List Oct 2026'!$A$3:$AR$2210,J$1,FALSE)</f>
        <v>3906.22</v>
      </c>
      <c r="K1573">
        <f>VLOOKUP($A1573,'UES Measure List Oct 2026'!$A$3:$AR$2210,K$1,FALSE)</f>
        <v>15</v>
      </c>
      <c r="L1573" t="s">
        <v>4975</v>
      </c>
      <c r="M1573">
        <f>INDEX('Results 2016$'!$B$3:$AT$352,MATCH(L1573,'Results 2016$'!$A$3:$A$352,0),MATCH(K1573,'Results 2016$'!$B$2:$AT$2,0))</f>
        <v>0.66712235768231865</v>
      </c>
    </row>
    <row r="1574" spans="1:13" x14ac:dyDescent="0.25">
      <c r="A1574" t="s">
        <v>3801</v>
      </c>
      <c r="B1574" t="str">
        <f>VLOOKUP($A1574,'UES Measure List Oct 2026'!$A$3:$AR$2210,B$1,FALSE)</f>
        <v>Heating Zone 1</v>
      </c>
      <c r="C1574" t="str">
        <f>VLOOKUP($A1574,'UES Measure List Oct 2026'!$A$3:$AR$2210,C$1,FALSE)</f>
        <v>All Cooling Zones</v>
      </c>
      <c r="D1574" t="str">
        <f>VLOOKUP($A1574,'UES Measure List Oct 2026'!$A$3:$AR$2210,D$1,FALSE)</f>
        <v>Residential</v>
      </c>
      <c r="E1574" t="str">
        <f>VLOOKUP($A1574,'UES Measure List Oct 2026'!$A$3:$AR$2210,E$1,FALSE)</f>
        <v>HVAC</v>
      </c>
      <c r="F1574" t="str">
        <f>VLOOKUP($A1574,'UES Measure List Oct 2026'!$A$3:$AR$2210,F$1,FALSE)</f>
        <v>HVAC System</v>
      </c>
      <c r="G1574" t="str">
        <f>VLOOKUP($A1574,'UES Measure List Oct 2026'!$A$3:$AR$2210,G$1,FALSE)</f>
        <v>Ductless Heat Pumps</v>
      </c>
      <c r="H1574">
        <f>VLOOKUP($A1574,'UES Measure List Oct 2026'!$A$3:$AR$2210,H$1,FALSE)</f>
        <v>2550.2800000000002</v>
      </c>
      <c r="I1574">
        <f>VLOOKUP($A1574,'UES Measure List Oct 2026'!$A$3:$AR$2210,I$1,FALSE)</f>
        <v>2841.6</v>
      </c>
      <c r="J1574">
        <f>VLOOKUP($A1574,'UES Measure List Oct 2026'!$A$3:$AR$2210,J$1,FALSE)</f>
        <v>4039.18</v>
      </c>
      <c r="K1574">
        <f>VLOOKUP($A1574,'UES Measure List Oct 2026'!$A$3:$AR$2210,K$1,FALSE)</f>
        <v>15</v>
      </c>
      <c r="L1574" t="s">
        <v>4973</v>
      </c>
      <c r="M1574">
        <f>INDEX('Results 2016$'!$B$3:$AT$352,MATCH(L1574,'Results 2016$'!$A$3:$A$352,0),MATCH(K1574,'Results 2016$'!$B$2:$AT$2,0))</f>
        <v>0.68648120338394347</v>
      </c>
    </row>
    <row r="1575" spans="1:13" x14ac:dyDescent="0.25">
      <c r="A1575" t="s">
        <v>3803</v>
      </c>
      <c r="B1575" t="str">
        <f>VLOOKUP($A1575,'UES Measure List Oct 2026'!$A$3:$AR$2210,B$1,FALSE)</f>
        <v>Heating Zone 3</v>
      </c>
      <c r="C1575" t="str">
        <f>VLOOKUP($A1575,'UES Measure List Oct 2026'!$A$3:$AR$2210,C$1,FALSE)</f>
        <v>All Cooling Zones</v>
      </c>
      <c r="D1575" t="str">
        <f>VLOOKUP($A1575,'UES Measure List Oct 2026'!$A$3:$AR$2210,D$1,FALSE)</f>
        <v>Residential</v>
      </c>
      <c r="E1575" t="str">
        <f>VLOOKUP($A1575,'UES Measure List Oct 2026'!$A$3:$AR$2210,E$1,FALSE)</f>
        <v>HVAC</v>
      </c>
      <c r="F1575" t="str">
        <f>VLOOKUP($A1575,'UES Measure List Oct 2026'!$A$3:$AR$2210,F$1,FALSE)</f>
        <v>HVAC System</v>
      </c>
      <c r="G1575" t="str">
        <f>VLOOKUP($A1575,'UES Measure List Oct 2026'!$A$3:$AR$2210,G$1,FALSE)</f>
        <v>Ductless Heat Pumps</v>
      </c>
      <c r="H1575">
        <f>VLOOKUP($A1575,'UES Measure List Oct 2026'!$A$3:$AR$2210,H$1,FALSE)</f>
        <v>2543</v>
      </c>
      <c r="I1575">
        <f>VLOOKUP($A1575,'UES Measure List Oct 2026'!$A$3:$AR$2210,I$1,FALSE)</f>
        <v>2832.1124448749206</v>
      </c>
      <c r="J1575">
        <f>VLOOKUP($A1575,'UES Measure List Oct 2026'!$A$3:$AR$2210,J$1,FALSE)</f>
        <v>3895.16</v>
      </c>
      <c r="K1575">
        <f>VLOOKUP($A1575,'UES Measure List Oct 2026'!$A$3:$AR$2210,K$1,FALSE)</f>
        <v>15</v>
      </c>
      <c r="L1575" t="s">
        <v>4975</v>
      </c>
      <c r="M1575">
        <f>INDEX('Results 2016$'!$B$3:$AT$352,MATCH(L1575,'Results 2016$'!$A$3:$A$352,0),MATCH(K1575,'Results 2016$'!$B$2:$AT$2,0))</f>
        <v>0.66712235768231865</v>
      </c>
    </row>
    <row r="1576" spans="1:13" x14ac:dyDescent="0.25">
      <c r="A1576" t="s">
        <v>3804</v>
      </c>
      <c r="B1576" t="str">
        <f>VLOOKUP($A1576,'UES Measure List Oct 2026'!$A$3:$AR$2210,B$1,FALSE)</f>
        <v>Heating Zone 2</v>
      </c>
      <c r="C1576" t="str">
        <f>VLOOKUP($A1576,'UES Measure List Oct 2026'!$A$3:$AR$2210,C$1,FALSE)</f>
        <v>All Cooling Zones</v>
      </c>
      <c r="D1576" t="str">
        <f>VLOOKUP($A1576,'UES Measure List Oct 2026'!$A$3:$AR$2210,D$1,FALSE)</f>
        <v>Residential</v>
      </c>
      <c r="E1576" t="str">
        <f>VLOOKUP($A1576,'UES Measure List Oct 2026'!$A$3:$AR$2210,E$1,FALSE)</f>
        <v>HVAC</v>
      </c>
      <c r="F1576" t="str">
        <f>VLOOKUP($A1576,'UES Measure List Oct 2026'!$A$3:$AR$2210,F$1,FALSE)</f>
        <v>HVAC System</v>
      </c>
      <c r="G1576" t="str">
        <f>VLOOKUP($A1576,'UES Measure List Oct 2026'!$A$3:$AR$2210,G$1,FALSE)</f>
        <v>Ductless Heat Pumps</v>
      </c>
      <c r="H1576">
        <f>VLOOKUP($A1576,'UES Measure List Oct 2026'!$A$3:$AR$2210,H$1,FALSE)</f>
        <v>2570.29</v>
      </c>
      <c r="I1576">
        <f>VLOOKUP($A1576,'UES Measure List Oct 2026'!$A$3:$AR$2210,I$1,FALSE)</f>
        <v>2862.49</v>
      </c>
      <c r="J1576">
        <f>VLOOKUP($A1576,'UES Measure List Oct 2026'!$A$3:$AR$2210,J$1,FALSE)</f>
        <v>4039.18</v>
      </c>
      <c r="K1576">
        <f>VLOOKUP($A1576,'UES Measure List Oct 2026'!$A$3:$AR$2210,K$1,FALSE)</f>
        <v>15</v>
      </c>
      <c r="L1576" t="s">
        <v>4974</v>
      </c>
      <c r="M1576">
        <f>INDEX('Results 2016$'!$B$3:$AT$352,MATCH(L1576,'Results 2016$'!$A$3:$A$352,0),MATCH(K1576,'Results 2016$'!$B$2:$AT$2,0))</f>
        <v>0.70053112512654003</v>
      </c>
    </row>
    <row r="1577" spans="1:13" x14ac:dyDescent="0.25">
      <c r="A1577" t="s">
        <v>3805</v>
      </c>
      <c r="B1577" t="str">
        <f>VLOOKUP($A1577,'UES Measure List Oct 2026'!$A$3:$AR$2210,B$1,FALSE)</f>
        <v>Heating Zone 3</v>
      </c>
      <c r="C1577" t="str">
        <f>VLOOKUP($A1577,'UES Measure List Oct 2026'!$A$3:$AR$2210,C$1,FALSE)</f>
        <v>Cooling Zone 3</v>
      </c>
      <c r="D1577" t="str">
        <f>VLOOKUP($A1577,'UES Measure List Oct 2026'!$A$3:$AR$2210,D$1,FALSE)</f>
        <v>Residential</v>
      </c>
      <c r="E1577" t="str">
        <f>VLOOKUP($A1577,'UES Measure List Oct 2026'!$A$3:$AR$2210,E$1,FALSE)</f>
        <v>HVAC</v>
      </c>
      <c r="F1577" t="str">
        <f>VLOOKUP($A1577,'UES Measure List Oct 2026'!$A$3:$AR$2210,F$1,FALSE)</f>
        <v>HVAC System</v>
      </c>
      <c r="G1577" t="str">
        <f>VLOOKUP($A1577,'UES Measure List Oct 2026'!$A$3:$AR$2210,G$1,FALSE)</f>
        <v>Ductless Heat Pumps</v>
      </c>
      <c r="H1577">
        <f>VLOOKUP($A1577,'UES Measure List Oct 2026'!$A$3:$AR$2210,H$1,FALSE)</f>
        <v>1117.08</v>
      </c>
      <c r="I1577">
        <f>VLOOKUP($A1577,'UES Measure List Oct 2026'!$A$3:$AR$2210,I$1,FALSE)</f>
        <v>1243.79</v>
      </c>
      <c r="J1577">
        <f>VLOOKUP($A1577,'UES Measure List Oct 2026'!$A$3:$AR$2210,J$1,FALSE)</f>
        <v>4310.28</v>
      </c>
      <c r="K1577">
        <f>VLOOKUP($A1577,'UES Measure List Oct 2026'!$A$3:$AR$2210,K$1,FALSE)</f>
        <v>15</v>
      </c>
      <c r="L1577" t="s">
        <v>4975</v>
      </c>
      <c r="M1577">
        <f>INDEX('Results 2016$'!$B$3:$AT$352,MATCH(L1577,'Results 2016$'!$A$3:$A$352,0),MATCH(K1577,'Results 2016$'!$B$2:$AT$2,0))</f>
        <v>0.66712235768231865</v>
      </c>
    </row>
    <row r="1578" spans="1:13" x14ac:dyDescent="0.25">
      <c r="A1578" t="s">
        <v>3806</v>
      </c>
      <c r="B1578" t="str">
        <f>VLOOKUP($A1578,'UES Measure List Oct 2026'!$A$3:$AR$2210,B$1,FALSE)</f>
        <v>Heating Zone 1</v>
      </c>
      <c r="C1578" t="str">
        <f>VLOOKUP($A1578,'UES Measure List Oct 2026'!$A$3:$AR$2210,C$1,FALSE)</f>
        <v>Cooling Zone 3</v>
      </c>
      <c r="D1578" t="str">
        <f>VLOOKUP($A1578,'UES Measure List Oct 2026'!$A$3:$AR$2210,D$1,FALSE)</f>
        <v>Residential</v>
      </c>
      <c r="E1578" t="str">
        <f>VLOOKUP($A1578,'UES Measure List Oct 2026'!$A$3:$AR$2210,E$1,FALSE)</f>
        <v>HVAC</v>
      </c>
      <c r="F1578" t="str">
        <f>VLOOKUP($A1578,'UES Measure List Oct 2026'!$A$3:$AR$2210,F$1,FALSE)</f>
        <v>HVAC System</v>
      </c>
      <c r="G1578" t="str">
        <f>VLOOKUP($A1578,'UES Measure List Oct 2026'!$A$3:$AR$2210,G$1,FALSE)</f>
        <v>Ductless Heat Pumps</v>
      </c>
      <c r="H1578">
        <f>VLOOKUP($A1578,'UES Measure List Oct 2026'!$A$3:$AR$2210,H$1,FALSE)</f>
        <v>1945.19</v>
      </c>
      <c r="I1578">
        <f>VLOOKUP($A1578,'UES Measure List Oct 2026'!$A$3:$AR$2210,I$1,FALSE)</f>
        <v>2166.98</v>
      </c>
      <c r="J1578">
        <f>VLOOKUP($A1578,'UES Measure List Oct 2026'!$A$3:$AR$2210,J$1,FALSE)</f>
        <v>3191</v>
      </c>
      <c r="K1578">
        <f>VLOOKUP($A1578,'UES Measure List Oct 2026'!$A$3:$AR$2210,K$1,FALSE)</f>
        <v>15</v>
      </c>
      <c r="L1578" t="s">
        <v>4973</v>
      </c>
      <c r="M1578">
        <f>INDEX('Results 2016$'!$B$3:$AT$352,MATCH(L1578,'Results 2016$'!$A$3:$A$352,0),MATCH(K1578,'Results 2016$'!$B$2:$AT$2,0))</f>
        <v>0.68648120338394347</v>
      </c>
    </row>
    <row r="1579" spans="1:13" x14ac:dyDescent="0.25">
      <c r="A1579" t="s">
        <v>3807</v>
      </c>
      <c r="B1579" t="str">
        <f>VLOOKUP($A1579,'UES Measure List Oct 2026'!$A$3:$AR$2210,B$1,FALSE)</f>
        <v>Heating Zone 2</v>
      </c>
      <c r="C1579" t="str">
        <f>VLOOKUP($A1579,'UES Measure List Oct 2026'!$A$3:$AR$2210,C$1,FALSE)</f>
        <v>Cooling Zone 3</v>
      </c>
      <c r="D1579" t="str">
        <f>VLOOKUP($A1579,'UES Measure List Oct 2026'!$A$3:$AR$2210,D$1,FALSE)</f>
        <v>Residential</v>
      </c>
      <c r="E1579" t="str">
        <f>VLOOKUP($A1579,'UES Measure List Oct 2026'!$A$3:$AR$2210,E$1,FALSE)</f>
        <v>HVAC</v>
      </c>
      <c r="F1579" t="str">
        <f>VLOOKUP($A1579,'UES Measure List Oct 2026'!$A$3:$AR$2210,F$1,FALSE)</f>
        <v>HVAC System</v>
      </c>
      <c r="G1579" t="str">
        <f>VLOOKUP($A1579,'UES Measure List Oct 2026'!$A$3:$AR$2210,G$1,FALSE)</f>
        <v>Ductless Heat Pumps</v>
      </c>
      <c r="H1579">
        <f>VLOOKUP($A1579,'UES Measure List Oct 2026'!$A$3:$AR$2210,H$1,FALSE)</f>
        <v>1143.1400000000001</v>
      </c>
      <c r="I1579">
        <f>VLOOKUP($A1579,'UES Measure List Oct 2026'!$A$3:$AR$2210,I$1,FALSE)</f>
        <v>1272.81</v>
      </c>
      <c r="J1579">
        <f>VLOOKUP($A1579,'UES Measure List Oct 2026'!$A$3:$AR$2210,J$1,FALSE)</f>
        <v>3010</v>
      </c>
      <c r="K1579">
        <f>VLOOKUP($A1579,'UES Measure List Oct 2026'!$A$3:$AR$2210,K$1,FALSE)</f>
        <v>15</v>
      </c>
      <c r="L1579" t="s">
        <v>4974</v>
      </c>
      <c r="M1579">
        <f>INDEX('Results 2016$'!$B$3:$AT$352,MATCH(L1579,'Results 2016$'!$A$3:$A$352,0),MATCH(K1579,'Results 2016$'!$B$2:$AT$2,0))</f>
        <v>0.70053112512654003</v>
      </c>
    </row>
    <row r="1580" spans="1:13" x14ac:dyDescent="0.25">
      <c r="A1580" t="s">
        <v>3808</v>
      </c>
      <c r="B1580" t="str">
        <f>VLOOKUP($A1580,'UES Measure List Oct 2026'!$A$3:$AR$2210,B$1,FALSE)</f>
        <v>Heating Zone 3</v>
      </c>
      <c r="C1580" t="str">
        <f>VLOOKUP($A1580,'UES Measure List Oct 2026'!$A$3:$AR$2210,C$1,FALSE)</f>
        <v>Cooling Zone 2</v>
      </c>
      <c r="D1580" t="str">
        <f>VLOOKUP($A1580,'UES Measure List Oct 2026'!$A$3:$AR$2210,D$1,FALSE)</f>
        <v>Residential</v>
      </c>
      <c r="E1580" t="str">
        <f>VLOOKUP($A1580,'UES Measure List Oct 2026'!$A$3:$AR$2210,E$1,FALSE)</f>
        <v>HVAC</v>
      </c>
      <c r="F1580" t="str">
        <f>VLOOKUP($A1580,'UES Measure List Oct 2026'!$A$3:$AR$2210,F$1,FALSE)</f>
        <v>HVAC System</v>
      </c>
      <c r="G1580" t="str">
        <f>VLOOKUP($A1580,'UES Measure List Oct 2026'!$A$3:$AR$2210,G$1,FALSE)</f>
        <v>Ductless Heat Pumps</v>
      </c>
      <c r="H1580">
        <f>VLOOKUP($A1580,'UES Measure List Oct 2026'!$A$3:$AR$2210,H$1,FALSE)</f>
        <v>881.66</v>
      </c>
      <c r="I1580">
        <f>VLOOKUP($A1580,'UES Measure List Oct 2026'!$A$3:$AR$2210,I$1,FALSE)</f>
        <v>981.9</v>
      </c>
      <c r="J1580">
        <f>VLOOKUP($A1580,'UES Measure List Oct 2026'!$A$3:$AR$2210,J$1,FALSE)</f>
        <v>4073.9</v>
      </c>
      <c r="K1580">
        <f>VLOOKUP($A1580,'UES Measure List Oct 2026'!$A$3:$AR$2210,K$1,FALSE)</f>
        <v>15</v>
      </c>
      <c r="L1580" t="s">
        <v>4975</v>
      </c>
      <c r="M1580">
        <f>INDEX('Results 2016$'!$B$3:$AT$352,MATCH(L1580,'Results 2016$'!$A$3:$A$352,0),MATCH(K1580,'Results 2016$'!$B$2:$AT$2,0))</f>
        <v>0.66712235768231865</v>
      </c>
    </row>
    <row r="1581" spans="1:13" x14ac:dyDescent="0.25">
      <c r="A1581" t="s">
        <v>3809</v>
      </c>
      <c r="B1581" t="str">
        <f>VLOOKUP($A1581,'UES Measure List Oct 2026'!$A$3:$AR$2210,B$1,FALSE)</f>
        <v>Heating Zone 1</v>
      </c>
      <c r="C1581" t="str">
        <f>VLOOKUP($A1581,'UES Measure List Oct 2026'!$A$3:$AR$2210,C$1,FALSE)</f>
        <v>Cooling Zone 2</v>
      </c>
      <c r="D1581" t="str">
        <f>VLOOKUP($A1581,'UES Measure List Oct 2026'!$A$3:$AR$2210,D$1,FALSE)</f>
        <v>Residential</v>
      </c>
      <c r="E1581" t="str">
        <f>VLOOKUP($A1581,'UES Measure List Oct 2026'!$A$3:$AR$2210,E$1,FALSE)</f>
        <v>HVAC</v>
      </c>
      <c r="F1581" t="str">
        <f>VLOOKUP($A1581,'UES Measure List Oct 2026'!$A$3:$AR$2210,F$1,FALSE)</f>
        <v>HVAC System</v>
      </c>
      <c r="G1581" t="str">
        <f>VLOOKUP($A1581,'UES Measure List Oct 2026'!$A$3:$AR$2210,G$1,FALSE)</f>
        <v>Ductless Heat Pumps</v>
      </c>
      <c r="H1581">
        <f>VLOOKUP($A1581,'UES Measure List Oct 2026'!$A$3:$AR$2210,H$1,FALSE)</f>
        <v>1709.77</v>
      </c>
      <c r="I1581">
        <f>VLOOKUP($A1581,'UES Measure List Oct 2026'!$A$3:$AR$2210,I$1,FALSE)</f>
        <v>1905.09</v>
      </c>
      <c r="J1581">
        <f>VLOOKUP($A1581,'UES Measure List Oct 2026'!$A$3:$AR$2210,J$1,FALSE)</f>
        <v>3359</v>
      </c>
      <c r="K1581">
        <f>VLOOKUP($A1581,'UES Measure List Oct 2026'!$A$3:$AR$2210,K$1,FALSE)</f>
        <v>15</v>
      </c>
      <c r="L1581" t="s">
        <v>4973</v>
      </c>
      <c r="M1581">
        <f>INDEX('Results 2016$'!$B$3:$AT$352,MATCH(L1581,'Results 2016$'!$A$3:$A$352,0),MATCH(K1581,'Results 2016$'!$B$2:$AT$2,0))</f>
        <v>0.68648120338394347</v>
      </c>
    </row>
    <row r="1582" spans="1:13" x14ac:dyDescent="0.25">
      <c r="A1582" t="s">
        <v>3810</v>
      </c>
      <c r="B1582" t="str">
        <f>VLOOKUP($A1582,'UES Measure List Oct 2026'!$A$3:$AR$2210,B$1,FALSE)</f>
        <v>Heating Zone 2</v>
      </c>
      <c r="C1582" t="str">
        <f>VLOOKUP($A1582,'UES Measure List Oct 2026'!$A$3:$AR$2210,C$1,FALSE)</f>
        <v>Cooling Zone 2</v>
      </c>
      <c r="D1582" t="str">
        <f>VLOOKUP($A1582,'UES Measure List Oct 2026'!$A$3:$AR$2210,D$1,FALSE)</f>
        <v>Residential</v>
      </c>
      <c r="E1582" t="str">
        <f>VLOOKUP($A1582,'UES Measure List Oct 2026'!$A$3:$AR$2210,E$1,FALSE)</f>
        <v>HVAC</v>
      </c>
      <c r="F1582" t="str">
        <f>VLOOKUP($A1582,'UES Measure List Oct 2026'!$A$3:$AR$2210,F$1,FALSE)</f>
        <v>HVAC System</v>
      </c>
      <c r="G1582" t="str">
        <f>VLOOKUP($A1582,'UES Measure List Oct 2026'!$A$3:$AR$2210,G$1,FALSE)</f>
        <v>Ductless Heat Pumps</v>
      </c>
      <c r="H1582">
        <f>VLOOKUP($A1582,'UES Measure List Oct 2026'!$A$3:$AR$2210,H$1,FALSE)</f>
        <v>907.72</v>
      </c>
      <c r="I1582">
        <f>VLOOKUP($A1582,'UES Measure List Oct 2026'!$A$3:$AR$2210,I$1,FALSE)</f>
        <v>1010.92</v>
      </c>
      <c r="J1582">
        <f>VLOOKUP($A1582,'UES Measure List Oct 2026'!$A$3:$AR$2210,J$1,FALSE)</f>
        <v>3179</v>
      </c>
      <c r="K1582">
        <f>VLOOKUP($A1582,'UES Measure List Oct 2026'!$A$3:$AR$2210,K$1,FALSE)</f>
        <v>15</v>
      </c>
      <c r="L1582" t="s">
        <v>4974</v>
      </c>
      <c r="M1582">
        <f>INDEX('Results 2016$'!$B$3:$AT$352,MATCH(L1582,'Results 2016$'!$A$3:$A$352,0),MATCH(K1582,'Results 2016$'!$B$2:$AT$2,0))</f>
        <v>0.70053112512654003</v>
      </c>
    </row>
    <row r="1583" spans="1:13" x14ac:dyDescent="0.25">
      <c r="A1583" t="s">
        <v>3811</v>
      </c>
      <c r="B1583" t="str">
        <f>VLOOKUP($A1583,'UES Measure List Oct 2026'!$A$3:$AR$2210,B$1,FALSE)</f>
        <v>Heating Zone 2</v>
      </c>
      <c r="C1583" t="str">
        <f>VLOOKUP($A1583,'UES Measure List Oct 2026'!$A$3:$AR$2210,C$1,FALSE)</f>
        <v>Cooling Zone 1</v>
      </c>
      <c r="D1583" t="str">
        <f>VLOOKUP($A1583,'UES Measure List Oct 2026'!$A$3:$AR$2210,D$1,FALSE)</f>
        <v>Residential</v>
      </c>
      <c r="E1583" t="str">
        <f>VLOOKUP($A1583,'UES Measure List Oct 2026'!$A$3:$AR$2210,E$1,FALSE)</f>
        <v>HVAC</v>
      </c>
      <c r="F1583" t="str">
        <f>VLOOKUP($A1583,'UES Measure List Oct 2026'!$A$3:$AR$2210,F$1,FALSE)</f>
        <v>HVAC System</v>
      </c>
      <c r="G1583" t="str">
        <f>VLOOKUP($A1583,'UES Measure List Oct 2026'!$A$3:$AR$2210,G$1,FALSE)</f>
        <v>Ductless Heat Pumps</v>
      </c>
      <c r="H1583">
        <f>VLOOKUP($A1583,'UES Measure List Oct 2026'!$A$3:$AR$2210,H$1,FALSE)</f>
        <v>882.48</v>
      </c>
      <c r="I1583">
        <f>VLOOKUP($A1583,'UES Measure List Oct 2026'!$A$3:$AR$2210,I$1,FALSE)</f>
        <v>982.85</v>
      </c>
      <c r="J1583">
        <f>VLOOKUP($A1583,'UES Measure List Oct 2026'!$A$3:$AR$2210,J$1,FALSE)</f>
        <v>3356</v>
      </c>
      <c r="K1583">
        <f>VLOOKUP($A1583,'UES Measure List Oct 2026'!$A$3:$AR$2210,K$1,FALSE)</f>
        <v>15</v>
      </c>
      <c r="L1583" t="s">
        <v>4974</v>
      </c>
      <c r="M1583">
        <f>INDEX('Results 2016$'!$B$3:$AT$352,MATCH(L1583,'Results 2016$'!$A$3:$A$352,0),MATCH(K1583,'Results 2016$'!$B$2:$AT$2,0))</f>
        <v>0.70053112512654003</v>
      </c>
    </row>
    <row r="1584" spans="1:13" x14ac:dyDescent="0.25">
      <c r="A1584" t="s">
        <v>3812</v>
      </c>
      <c r="B1584" t="str">
        <f>VLOOKUP($A1584,'UES Measure List Oct 2026'!$A$3:$AR$2210,B$1,FALSE)</f>
        <v>Heating Zone 1</v>
      </c>
      <c r="C1584" t="str">
        <f>VLOOKUP($A1584,'UES Measure List Oct 2026'!$A$3:$AR$2210,C$1,FALSE)</f>
        <v>Cooling Zone 1</v>
      </c>
      <c r="D1584" t="str">
        <f>VLOOKUP($A1584,'UES Measure List Oct 2026'!$A$3:$AR$2210,D$1,FALSE)</f>
        <v>Residential</v>
      </c>
      <c r="E1584" t="str">
        <f>VLOOKUP($A1584,'UES Measure List Oct 2026'!$A$3:$AR$2210,E$1,FALSE)</f>
        <v>HVAC</v>
      </c>
      <c r="F1584" t="str">
        <f>VLOOKUP($A1584,'UES Measure List Oct 2026'!$A$3:$AR$2210,F$1,FALSE)</f>
        <v>HVAC System</v>
      </c>
      <c r="G1584" t="str">
        <f>VLOOKUP($A1584,'UES Measure List Oct 2026'!$A$3:$AR$2210,G$1,FALSE)</f>
        <v>Ductless Heat Pumps</v>
      </c>
      <c r="H1584">
        <f>VLOOKUP($A1584,'UES Measure List Oct 2026'!$A$3:$AR$2210,H$1,FALSE)</f>
        <v>1684.54</v>
      </c>
      <c r="I1584">
        <f>VLOOKUP($A1584,'UES Measure List Oct 2026'!$A$3:$AR$2210,I$1,FALSE)</f>
        <v>1877.02</v>
      </c>
      <c r="J1584">
        <f>VLOOKUP($A1584,'UES Measure List Oct 2026'!$A$3:$AR$2210,J$1,FALSE)</f>
        <v>3536</v>
      </c>
      <c r="K1584">
        <f>VLOOKUP($A1584,'UES Measure List Oct 2026'!$A$3:$AR$2210,K$1,FALSE)</f>
        <v>15</v>
      </c>
      <c r="L1584" t="s">
        <v>4973</v>
      </c>
      <c r="M1584">
        <f>INDEX('Results 2016$'!$B$3:$AT$352,MATCH(L1584,'Results 2016$'!$A$3:$A$352,0),MATCH(K1584,'Results 2016$'!$B$2:$AT$2,0))</f>
        <v>0.68648120338394347</v>
      </c>
    </row>
    <row r="1585" spans="1:13" x14ac:dyDescent="0.25">
      <c r="A1585" t="s">
        <v>3813</v>
      </c>
      <c r="B1585" t="str">
        <f>VLOOKUP($A1585,'UES Measure List Oct 2026'!$A$3:$AR$2210,B$1,FALSE)</f>
        <v>Heating Zone 3</v>
      </c>
      <c r="C1585" t="str">
        <f>VLOOKUP($A1585,'UES Measure List Oct 2026'!$A$3:$AR$2210,C$1,FALSE)</f>
        <v>Cooling Zone 1</v>
      </c>
      <c r="D1585" t="str">
        <f>VLOOKUP($A1585,'UES Measure List Oct 2026'!$A$3:$AR$2210,D$1,FALSE)</f>
        <v>Residential</v>
      </c>
      <c r="E1585" t="str">
        <f>VLOOKUP($A1585,'UES Measure List Oct 2026'!$A$3:$AR$2210,E$1,FALSE)</f>
        <v>HVAC</v>
      </c>
      <c r="F1585" t="str">
        <f>VLOOKUP($A1585,'UES Measure List Oct 2026'!$A$3:$AR$2210,F$1,FALSE)</f>
        <v>HVAC System</v>
      </c>
      <c r="G1585" t="str">
        <f>VLOOKUP($A1585,'UES Measure List Oct 2026'!$A$3:$AR$2210,G$1,FALSE)</f>
        <v>Ductless Heat Pumps</v>
      </c>
      <c r="H1585">
        <f>VLOOKUP($A1585,'UES Measure List Oct 2026'!$A$3:$AR$2210,H$1,FALSE)</f>
        <v>856.42</v>
      </c>
      <c r="I1585">
        <f>VLOOKUP($A1585,'UES Measure List Oct 2026'!$A$3:$AR$2210,I$1,FALSE)</f>
        <v>953.83</v>
      </c>
      <c r="J1585">
        <f>VLOOKUP($A1585,'UES Measure List Oct 2026'!$A$3:$AR$2210,J$1,FALSE)</f>
        <v>3906.22</v>
      </c>
      <c r="K1585">
        <f>VLOOKUP($A1585,'UES Measure List Oct 2026'!$A$3:$AR$2210,K$1,FALSE)</f>
        <v>15</v>
      </c>
      <c r="L1585" t="s">
        <v>4975</v>
      </c>
      <c r="M1585">
        <f>INDEX('Results 2016$'!$B$3:$AT$352,MATCH(L1585,'Results 2016$'!$A$3:$A$352,0),MATCH(K1585,'Results 2016$'!$B$2:$AT$2,0))</f>
        <v>0.66712235768231865</v>
      </c>
    </row>
    <row r="1586" spans="1:13" x14ac:dyDescent="0.25">
      <c r="A1586" t="s">
        <v>3814</v>
      </c>
      <c r="B1586" t="str">
        <f>VLOOKUP($A1586,'UES Measure List Oct 2026'!$A$3:$AR$2210,B$1,FALSE)</f>
        <v>Heating Zone 1</v>
      </c>
      <c r="C1586" t="str">
        <f>VLOOKUP($A1586,'UES Measure List Oct 2026'!$A$3:$AR$2210,C$1,FALSE)</f>
        <v>All Cooling Zones</v>
      </c>
      <c r="D1586" t="str">
        <f>VLOOKUP($A1586,'UES Measure List Oct 2026'!$A$3:$AR$2210,D$1,FALSE)</f>
        <v>Residential</v>
      </c>
      <c r="E1586" t="str">
        <f>VLOOKUP($A1586,'UES Measure List Oct 2026'!$A$3:$AR$2210,E$1,FALSE)</f>
        <v>HVAC</v>
      </c>
      <c r="F1586" t="str">
        <f>VLOOKUP($A1586,'UES Measure List Oct 2026'!$A$3:$AR$2210,F$1,FALSE)</f>
        <v>HVAC System</v>
      </c>
      <c r="G1586" t="str">
        <f>VLOOKUP($A1586,'UES Measure List Oct 2026'!$A$3:$AR$2210,G$1,FALSE)</f>
        <v>Thermostats</v>
      </c>
      <c r="H1586">
        <f>VLOOKUP($A1586,'UES Measure List Oct 2026'!$A$3:$AR$2210,H$1,FALSE)</f>
        <v>356.44</v>
      </c>
      <c r="I1586">
        <f>VLOOKUP($A1586,'UES Measure List Oct 2026'!$A$3:$AR$2210,I$1,FALSE)</f>
        <v>398.37</v>
      </c>
      <c r="J1586">
        <f>VLOOKUP($A1586,'UES Measure List Oct 2026'!$A$3:$AR$2210,J$1,FALSE)</f>
        <v>240.35</v>
      </c>
      <c r="K1586">
        <f>VLOOKUP($A1586,'UES Measure List Oct 2026'!$A$3:$AR$2210,K$1,FALSE)</f>
        <v>7</v>
      </c>
      <c r="L1586" t="s">
        <v>35</v>
      </c>
      <c r="M1586">
        <f>INDEX('Results 2016$'!$B$3:$AT$352,MATCH(L1586,'Results 2016$'!$A$3:$A$352,0),MATCH(K1586,'Results 2016$'!$B$2:$AT$2,0))</f>
        <v>0.41259841351789894</v>
      </c>
    </row>
    <row r="1587" spans="1:13" x14ac:dyDescent="0.25">
      <c r="A1587" t="s">
        <v>3816</v>
      </c>
      <c r="B1587" t="str">
        <f>VLOOKUP($A1587,'UES Measure List Oct 2026'!$A$3:$AR$2210,B$1,FALSE)</f>
        <v>Heating Zone 1</v>
      </c>
      <c r="C1587" t="str">
        <f>VLOOKUP($A1587,'UES Measure List Oct 2026'!$A$3:$AR$2210,C$1,FALSE)</f>
        <v>All Cooling Zones</v>
      </c>
      <c r="D1587" t="str">
        <f>VLOOKUP($A1587,'UES Measure List Oct 2026'!$A$3:$AR$2210,D$1,FALSE)</f>
        <v>Residential</v>
      </c>
      <c r="E1587" t="str">
        <f>VLOOKUP($A1587,'UES Measure List Oct 2026'!$A$3:$AR$2210,E$1,FALSE)</f>
        <v>HVAC</v>
      </c>
      <c r="F1587" t="str">
        <f>VLOOKUP($A1587,'UES Measure List Oct 2026'!$A$3:$AR$2210,F$1,FALSE)</f>
        <v>HVAC System</v>
      </c>
      <c r="G1587" t="str">
        <f>VLOOKUP($A1587,'UES Measure List Oct 2026'!$A$3:$AR$2210,G$1,FALSE)</f>
        <v>Thermostats</v>
      </c>
      <c r="H1587">
        <f>VLOOKUP($A1587,'UES Measure List Oct 2026'!$A$3:$AR$2210,H$1,FALSE)</f>
        <v>173.67</v>
      </c>
      <c r="I1587">
        <f>VLOOKUP($A1587,'UES Measure List Oct 2026'!$A$3:$AR$2210,I$1,FALSE)</f>
        <v>194.09</v>
      </c>
      <c r="J1587">
        <f>VLOOKUP($A1587,'UES Measure List Oct 2026'!$A$3:$AR$2210,J$1,FALSE)</f>
        <v>240.35</v>
      </c>
      <c r="K1587">
        <f>VLOOKUP($A1587,'UES Measure List Oct 2026'!$A$3:$AR$2210,K$1,FALSE)</f>
        <v>7</v>
      </c>
      <c r="L1587" t="s">
        <v>35</v>
      </c>
      <c r="M1587">
        <f>INDEX('Results 2016$'!$B$3:$AT$352,MATCH(L1587,'Results 2016$'!$A$3:$A$352,0),MATCH(K1587,'Results 2016$'!$B$2:$AT$2,0))</f>
        <v>0.41259841351789894</v>
      </c>
    </row>
    <row r="1588" spans="1:13" x14ac:dyDescent="0.25">
      <c r="A1588" t="s">
        <v>3818</v>
      </c>
      <c r="B1588" t="str">
        <f>VLOOKUP($A1588,'UES Measure List Oct 2026'!$A$3:$AR$2210,B$1,FALSE)</f>
        <v>Heating Zone 2</v>
      </c>
      <c r="C1588" t="str">
        <f>VLOOKUP($A1588,'UES Measure List Oct 2026'!$A$3:$AR$2210,C$1,FALSE)</f>
        <v>All Cooling Zones</v>
      </c>
      <c r="D1588" t="str">
        <f>VLOOKUP($A1588,'UES Measure List Oct 2026'!$A$3:$AR$2210,D$1,FALSE)</f>
        <v>Residential</v>
      </c>
      <c r="E1588" t="str">
        <f>VLOOKUP($A1588,'UES Measure List Oct 2026'!$A$3:$AR$2210,E$1,FALSE)</f>
        <v>HVAC</v>
      </c>
      <c r="F1588" t="str">
        <f>VLOOKUP($A1588,'UES Measure List Oct 2026'!$A$3:$AR$2210,F$1,FALSE)</f>
        <v>HVAC System</v>
      </c>
      <c r="G1588" t="str">
        <f>VLOOKUP($A1588,'UES Measure List Oct 2026'!$A$3:$AR$2210,G$1,FALSE)</f>
        <v>Thermostats</v>
      </c>
      <c r="H1588">
        <f>VLOOKUP($A1588,'UES Measure List Oct 2026'!$A$3:$AR$2210,H$1,FALSE)</f>
        <v>374.42</v>
      </c>
      <c r="I1588">
        <f>VLOOKUP($A1588,'UES Measure List Oct 2026'!$A$3:$AR$2210,I$1,FALSE)</f>
        <v>418.46</v>
      </c>
      <c r="J1588">
        <f>VLOOKUP($A1588,'UES Measure List Oct 2026'!$A$3:$AR$2210,J$1,FALSE)</f>
        <v>240.35</v>
      </c>
      <c r="K1588">
        <f>VLOOKUP($A1588,'UES Measure List Oct 2026'!$A$3:$AR$2210,K$1,FALSE)</f>
        <v>7</v>
      </c>
      <c r="L1588" t="s">
        <v>35</v>
      </c>
      <c r="M1588">
        <f>INDEX('Results 2016$'!$B$3:$AT$352,MATCH(L1588,'Results 2016$'!$A$3:$A$352,0),MATCH(K1588,'Results 2016$'!$B$2:$AT$2,0))</f>
        <v>0.41259841351789894</v>
      </c>
    </row>
    <row r="1589" spans="1:13" x14ac:dyDescent="0.25">
      <c r="A1589" t="s">
        <v>3819</v>
      </c>
      <c r="B1589" t="str">
        <f>VLOOKUP($A1589,'UES Measure List Oct 2026'!$A$3:$AR$2210,B$1,FALSE)</f>
        <v>Heating Zone 2</v>
      </c>
      <c r="C1589" t="str">
        <f>VLOOKUP($A1589,'UES Measure List Oct 2026'!$A$3:$AR$2210,C$1,FALSE)</f>
        <v>All Cooling Zones</v>
      </c>
      <c r="D1589" t="str">
        <f>VLOOKUP($A1589,'UES Measure List Oct 2026'!$A$3:$AR$2210,D$1,FALSE)</f>
        <v>Residential</v>
      </c>
      <c r="E1589" t="str">
        <f>VLOOKUP($A1589,'UES Measure List Oct 2026'!$A$3:$AR$2210,E$1,FALSE)</f>
        <v>HVAC</v>
      </c>
      <c r="F1589" t="str">
        <f>VLOOKUP($A1589,'UES Measure List Oct 2026'!$A$3:$AR$2210,F$1,FALSE)</f>
        <v>HVAC System</v>
      </c>
      <c r="G1589" t="str">
        <f>VLOOKUP($A1589,'UES Measure List Oct 2026'!$A$3:$AR$2210,G$1,FALSE)</f>
        <v>Thermostats</v>
      </c>
      <c r="H1589">
        <f>VLOOKUP($A1589,'UES Measure List Oct 2026'!$A$3:$AR$2210,H$1,FALSE)</f>
        <v>195.36</v>
      </c>
      <c r="I1589">
        <f>VLOOKUP($A1589,'UES Measure List Oct 2026'!$A$3:$AR$2210,I$1,FALSE)</f>
        <v>218.34</v>
      </c>
      <c r="J1589">
        <f>VLOOKUP($A1589,'UES Measure List Oct 2026'!$A$3:$AR$2210,J$1,FALSE)</f>
        <v>240.35</v>
      </c>
      <c r="K1589">
        <f>VLOOKUP($A1589,'UES Measure List Oct 2026'!$A$3:$AR$2210,K$1,FALSE)</f>
        <v>7</v>
      </c>
      <c r="L1589" t="s">
        <v>35</v>
      </c>
      <c r="M1589">
        <f>INDEX('Results 2016$'!$B$3:$AT$352,MATCH(L1589,'Results 2016$'!$A$3:$A$352,0),MATCH(K1589,'Results 2016$'!$B$2:$AT$2,0))</f>
        <v>0.41259841351789894</v>
      </c>
    </row>
    <row r="1590" spans="1:13" x14ac:dyDescent="0.25">
      <c r="A1590" t="s">
        <v>3820</v>
      </c>
      <c r="B1590" t="str">
        <f>VLOOKUP($A1590,'UES Measure List Oct 2026'!$A$3:$AR$2210,B$1,FALSE)</f>
        <v>Heating Zone 3</v>
      </c>
      <c r="C1590" t="str">
        <f>VLOOKUP($A1590,'UES Measure List Oct 2026'!$A$3:$AR$2210,C$1,FALSE)</f>
        <v>All Cooling Zones</v>
      </c>
      <c r="D1590" t="str">
        <f>VLOOKUP($A1590,'UES Measure List Oct 2026'!$A$3:$AR$2210,D$1,FALSE)</f>
        <v>Residential</v>
      </c>
      <c r="E1590" t="str">
        <f>VLOOKUP($A1590,'UES Measure List Oct 2026'!$A$3:$AR$2210,E$1,FALSE)</f>
        <v>HVAC</v>
      </c>
      <c r="F1590" t="str">
        <f>VLOOKUP($A1590,'UES Measure List Oct 2026'!$A$3:$AR$2210,F$1,FALSE)</f>
        <v>HVAC System</v>
      </c>
      <c r="G1590" t="str">
        <f>VLOOKUP($A1590,'UES Measure List Oct 2026'!$A$3:$AR$2210,G$1,FALSE)</f>
        <v>Thermostats</v>
      </c>
      <c r="H1590">
        <f>VLOOKUP($A1590,'UES Measure List Oct 2026'!$A$3:$AR$2210,H$1,FALSE)</f>
        <v>302.31</v>
      </c>
      <c r="I1590">
        <f>VLOOKUP($A1590,'UES Measure List Oct 2026'!$A$3:$AR$2210,I$1,FALSE)</f>
        <v>337.87</v>
      </c>
      <c r="J1590">
        <f>VLOOKUP($A1590,'UES Measure List Oct 2026'!$A$3:$AR$2210,J$1,FALSE)</f>
        <v>165.03</v>
      </c>
      <c r="K1590">
        <f>VLOOKUP($A1590,'UES Measure List Oct 2026'!$A$3:$AR$2210,K$1,FALSE)</f>
        <v>7</v>
      </c>
      <c r="L1590" t="s">
        <v>35</v>
      </c>
      <c r="M1590">
        <f>INDEX('Results 2016$'!$B$3:$AT$352,MATCH(L1590,'Results 2016$'!$A$3:$A$352,0),MATCH(K1590,'Results 2016$'!$B$2:$AT$2,0))</f>
        <v>0.41259841351789894</v>
      </c>
    </row>
    <row r="1591" spans="1:13" x14ac:dyDescent="0.25">
      <c r="A1591" t="s">
        <v>3821</v>
      </c>
      <c r="B1591" t="str">
        <f>VLOOKUP($A1591,'UES Measure List Oct 2026'!$A$3:$AR$2210,B$1,FALSE)</f>
        <v>Heating Zone 3</v>
      </c>
      <c r="C1591" t="str">
        <f>VLOOKUP($A1591,'UES Measure List Oct 2026'!$A$3:$AR$2210,C$1,FALSE)</f>
        <v>All Cooling Zones</v>
      </c>
      <c r="D1591" t="str">
        <f>VLOOKUP($A1591,'UES Measure List Oct 2026'!$A$3:$AR$2210,D$1,FALSE)</f>
        <v>Residential</v>
      </c>
      <c r="E1591" t="str">
        <f>VLOOKUP($A1591,'UES Measure List Oct 2026'!$A$3:$AR$2210,E$1,FALSE)</f>
        <v>HVAC</v>
      </c>
      <c r="F1591" t="str">
        <f>VLOOKUP($A1591,'UES Measure List Oct 2026'!$A$3:$AR$2210,F$1,FALSE)</f>
        <v>HVAC System</v>
      </c>
      <c r="G1591" t="str">
        <f>VLOOKUP($A1591,'UES Measure List Oct 2026'!$A$3:$AR$2210,G$1,FALSE)</f>
        <v>Thermostats</v>
      </c>
      <c r="H1591">
        <f>VLOOKUP($A1591,'UES Measure List Oct 2026'!$A$3:$AR$2210,H$1,FALSE)</f>
        <v>183.41</v>
      </c>
      <c r="I1591">
        <f>VLOOKUP($A1591,'UES Measure List Oct 2026'!$A$3:$AR$2210,I$1,FALSE)</f>
        <v>204.98</v>
      </c>
      <c r="J1591">
        <f>VLOOKUP($A1591,'UES Measure List Oct 2026'!$A$3:$AR$2210,J$1,FALSE)</f>
        <v>222.03</v>
      </c>
      <c r="K1591">
        <f>VLOOKUP($A1591,'UES Measure List Oct 2026'!$A$3:$AR$2210,K$1,FALSE)</f>
        <v>7</v>
      </c>
      <c r="L1591" t="s">
        <v>35</v>
      </c>
      <c r="M1591">
        <f>INDEX('Results 2016$'!$B$3:$AT$352,MATCH(L1591,'Results 2016$'!$A$3:$A$352,0),MATCH(K1591,'Results 2016$'!$B$2:$AT$2,0))</f>
        <v>0.41259841351789894</v>
      </c>
    </row>
    <row r="1592" spans="1:13" x14ac:dyDescent="0.25">
      <c r="A1592" t="s">
        <v>3822</v>
      </c>
      <c r="B1592" t="str">
        <f>VLOOKUP($A1592,'UES Measure List Oct 2026'!$A$3:$AR$2210,B$1,FALSE)</f>
        <v>Heating Zone 1</v>
      </c>
      <c r="C1592" t="str">
        <f>VLOOKUP($A1592,'UES Measure List Oct 2026'!$A$3:$AR$2210,C$1,FALSE)</f>
        <v>Cooling Zone 1</v>
      </c>
      <c r="D1592" t="str">
        <f>VLOOKUP($A1592,'UES Measure List Oct 2026'!$A$3:$AR$2210,D$1,FALSE)</f>
        <v>Residential</v>
      </c>
      <c r="E1592" t="str">
        <f>VLOOKUP($A1592,'UES Measure List Oct 2026'!$A$3:$AR$2210,E$1,FALSE)</f>
        <v>HVAC</v>
      </c>
      <c r="F1592" t="str">
        <f>VLOOKUP($A1592,'UES Measure List Oct 2026'!$A$3:$AR$2210,F$1,FALSE)</f>
        <v>HVAC System</v>
      </c>
      <c r="G1592" t="str">
        <f>VLOOKUP($A1592,'UES Measure List Oct 2026'!$A$3:$AR$2210,G$1,FALSE)</f>
        <v>Ductless Heat Pumps</v>
      </c>
      <c r="H1592">
        <f>VLOOKUP($A1592,'UES Measure List Oct 2026'!$A$3:$AR$2210,H$1,FALSE)</f>
        <v>1300</v>
      </c>
      <c r="I1592">
        <f>VLOOKUP($A1592,'UES Measure List Oct 2026'!$A$3:$AR$2210,I$1,FALSE)</f>
        <v>1448</v>
      </c>
      <c r="J1592">
        <f>VLOOKUP($A1592,'UES Measure List Oct 2026'!$A$3:$AR$2210,J$1,FALSE)</f>
        <v>3999.58</v>
      </c>
      <c r="K1592">
        <f>VLOOKUP($A1592,'UES Measure List Oct 2026'!$A$3:$AR$2210,K$1,FALSE)</f>
        <v>15</v>
      </c>
      <c r="L1592" t="s">
        <v>4973</v>
      </c>
      <c r="M1592">
        <f>INDEX('Results 2016$'!$B$3:$AT$352,MATCH(L1592,'Results 2016$'!$A$3:$A$352,0),MATCH(K1592,'Results 2016$'!$B$2:$AT$2,0))</f>
        <v>0.68648120338394347</v>
      </c>
    </row>
    <row r="1593" spans="1:13" x14ac:dyDescent="0.25">
      <c r="A1593" t="s">
        <v>3825</v>
      </c>
      <c r="B1593" t="str">
        <f>VLOOKUP($A1593,'UES Measure List Oct 2026'!$A$3:$AR$2210,B$1,FALSE)</f>
        <v>Heating Zone 1</v>
      </c>
      <c r="C1593" t="str">
        <f>VLOOKUP($A1593,'UES Measure List Oct 2026'!$A$3:$AR$2210,C$1,FALSE)</f>
        <v>Cooling Zone 2</v>
      </c>
      <c r="D1593" t="str">
        <f>VLOOKUP($A1593,'UES Measure List Oct 2026'!$A$3:$AR$2210,D$1,FALSE)</f>
        <v>Residential</v>
      </c>
      <c r="E1593" t="str">
        <f>VLOOKUP($A1593,'UES Measure List Oct 2026'!$A$3:$AR$2210,E$1,FALSE)</f>
        <v>HVAC</v>
      </c>
      <c r="F1593" t="str">
        <f>VLOOKUP($A1593,'UES Measure List Oct 2026'!$A$3:$AR$2210,F$1,FALSE)</f>
        <v>HVAC System</v>
      </c>
      <c r="G1593" t="str">
        <f>VLOOKUP($A1593,'UES Measure List Oct 2026'!$A$3:$AR$2210,G$1,FALSE)</f>
        <v>Ductless Heat Pumps</v>
      </c>
      <c r="H1593">
        <f>VLOOKUP($A1593,'UES Measure List Oct 2026'!$A$3:$AR$2210,H$1,FALSE)</f>
        <v>1300</v>
      </c>
      <c r="I1593">
        <f>VLOOKUP($A1593,'UES Measure List Oct 2026'!$A$3:$AR$2210,I$1,FALSE)</f>
        <v>1448</v>
      </c>
      <c r="J1593">
        <f>VLOOKUP($A1593,'UES Measure List Oct 2026'!$A$3:$AR$2210,J$1,FALSE)</f>
        <v>3999.58</v>
      </c>
      <c r="K1593">
        <f>VLOOKUP($A1593,'UES Measure List Oct 2026'!$A$3:$AR$2210,K$1,FALSE)</f>
        <v>15</v>
      </c>
      <c r="L1593" t="s">
        <v>4973</v>
      </c>
      <c r="M1593">
        <f>INDEX('Results 2016$'!$B$3:$AT$352,MATCH(L1593,'Results 2016$'!$A$3:$A$352,0),MATCH(K1593,'Results 2016$'!$B$2:$AT$2,0))</f>
        <v>0.68648120338394347</v>
      </c>
    </row>
    <row r="1594" spans="1:13" x14ac:dyDescent="0.25">
      <c r="A1594" t="s">
        <v>3826</v>
      </c>
      <c r="B1594" t="str">
        <f>VLOOKUP($A1594,'UES Measure List Oct 2026'!$A$3:$AR$2210,B$1,FALSE)</f>
        <v>Heating Zone 1</v>
      </c>
      <c r="C1594" t="str">
        <f>VLOOKUP($A1594,'UES Measure List Oct 2026'!$A$3:$AR$2210,C$1,FALSE)</f>
        <v>Cooling Zone 3</v>
      </c>
      <c r="D1594" t="str">
        <f>VLOOKUP($A1594,'UES Measure List Oct 2026'!$A$3:$AR$2210,D$1,FALSE)</f>
        <v>Residential</v>
      </c>
      <c r="E1594" t="str">
        <f>VLOOKUP($A1594,'UES Measure List Oct 2026'!$A$3:$AR$2210,E$1,FALSE)</f>
        <v>HVAC</v>
      </c>
      <c r="F1594" t="str">
        <f>VLOOKUP($A1594,'UES Measure List Oct 2026'!$A$3:$AR$2210,F$1,FALSE)</f>
        <v>HVAC System</v>
      </c>
      <c r="G1594" t="str">
        <f>VLOOKUP($A1594,'UES Measure List Oct 2026'!$A$3:$AR$2210,G$1,FALSE)</f>
        <v>Ductless Heat Pumps</v>
      </c>
      <c r="H1594">
        <f>VLOOKUP($A1594,'UES Measure List Oct 2026'!$A$3:$AR$2210,H$1,FALSE)</f>
        <v>1300</v>
      </c>
      <c r="I1594">
        <f>VLOOKUP($A1594,'UES Measure List Oct 2026'!$A$3:$AR$2210,I$1,FALSE)</f>
        <v>1448</v>
      </c>
      <c r="J1594">
        <f>VLOOKUP($A1594,'UES Measure List Oct 2026'!$A$3:$AR$2210,J$1,FALSE)</f>
        <v>3999.58</v>
      </c>
      <c r="K1594">
        <f>VLOOKUP($A1594,'UES Measure List Oct 2026'!$A$3:$AR$2210,K$1,FALSE)</f>
        <v>15</v>
      </c>
      <c r="L1594" t="s">
        <v>4973</v>
      </c>
      <c r="M1594">
        <f>INDEX('Results 2016$'!$B$3:$AT$352,MATCH(L1594,'Results 2016$'!$A$3:$A$352,0),MATCH(K1594,'Results 2016$'!$B$2:$AT$2,0))</f>
        <v>0.68648120338394347</v>
      </c>
    </row>
    <row r="1595" spans="1:13" x14ac:dyDescent="0.25">
      <c r="A1595" t="s">
        <v>3827</v>
      </c>
      <c r="B1595" t="str">
        <f>VLOOKUP($A1595,'UES Measure List Oct 2026'!$A$3:$AR$2210,B$1,FALSE)</f>
        <v>Heating Zone 2</v>
      </c>
      <c r="C1595" t="str">
        <f>VLOOKUP($A1595,'UES Measure List Oct 2026'!$A$3:$AR$2210,C$1,FALSE)</f>
        <v>Cooling Zone 1</v>
      </c>
      <c r="D1595" t="str">
        <f>VLOOKUP($A1595,'UES Measure List Oct 2026'!$A$3:$AR$2210,D$1,FALSE)</f>
        <v>Residential</v>
      </c>
      <c r="E1595" t="str">
        <f>VLOOKUP($A1595,'UES Measure List Oct 2026'!$A$3:$AR$2210,E$1,FALSE)</f>
        <v>HVAC</v>
      </c>
      <c r="F1595" t="str">
        <f>VLOOKUP($A1595,'UES Measure List Oct 2026'!$A$3:$AR$2210,F$1,FALSE)</f>
        <v>HVAC System</v>
      </c>
      <c r="G1595" t="str">
        <f>VLOOKUP($A1595,'UES Measure List Oct 2026'!$A$3:$AR$2210,G$1,FALSE)</f>
        <v>Ductless Heat Pumps</v>
      </c>
      <c r="H1595">
        <f>VLOOKUP($A1595,'UES Measure List Oct 2026'!$A$3:$AR$2210,H$1,FALSE)</f>
        <v>1300</v>
      </c>
      <c r="I1595">
        <f>VLOOKUP($A1595,'UES Measure List Oct 2026'!$A$3:$AR$2210,I$1,FALSE)</f>
        <v>1448</v>
      </c>
      <c r="J1595">
        <f>VLOOKUP($A1595,'UES Measure List Oct 2026'!$A$3:$AR$2210,J$1,FALSE)</f>
        <v>3999.58</v>
      </c>
      <c r="K1595">
        <f>VLOOKUP($A1595,'UES Measure List Oct 2026'!$A$3:$AR$2210,K$1,FALSE)</f>
        <v>15</v>
      </c>
      <c r="L1595" t="s">
        <v>4974</v>
      </c>
      <c r="M1595">
        <f>INDEX('Results 2016$'!$B$3:$AT$352,MATCH(L1595,'Results 2016$'!$A$3:$A$352,0),MATCH(K1595,'Results 2016$'!$B$2:$AT$2,0))</f>
        <v>0.70053112512654003</v>
      </c>
    </row>
    <row r="1596" spans="1:13" x14ac:dyDescent="0.25">
      <c r="A1596" t="s">
        <v>3828</v>
      </c>
      <c r="B1596" t="str">
        <f>VLOOKUP($A1596,'UES Measure List Oct 2026'!$A$3:$AR$2210,B$1,FALSE)</f>
        <v>Heating Zone 2</v>
      </c>
      <c r="C1596" t="str">
        <f>VLOOKUP($A1596,'UES Measure List Oct 2026'!$A$3:$AR$2210,C$1,FALSE)</f>
        <v>Cooling Zone 2</v>
      </c>
      <c r="D1596" t="str">
        <f>VLOOKUP($A1596,'UES Measure List Oct 2026'!$A$3:$AR$2210,D$1,FALSE)</f>
        <v>Residential</v>
      </c>
      <c r="E1596" t="str">
        <f>VLOOKUP($A1596,'UES Measure List Oct 2026'!$A$3:$AR$2210,E$1,FALSE)</f>
        <v>HVAC</v>
      </c>
      <c r="F1596" t="str">
        <f>VLOOKUP($A1596,'UES Measure List Oct 2026'!$A$3:$AR$2210,F$1,FALSE)</f>
        <v>HVAC System</v>
      </c>
      <c r="G1596" t="str">
        <f>VLOOKUP($A1596,'UES Measure List Oct 2026'!$A$3:$AR$2210,G$1,FALSE)</f>
        <v>Ductless Heat Pumps</v>
      </c>
      <c r="H1596">
        <f>VLOOKUP($A1596,'UES Measure List Oct 2026'!$A$3:$AR$2210,H$1,FALSE)</f>
        <v>1300</v>
      </c>
      <c r="I1596">
        <f>VLOOKUP($A1596,'UES Measure List Oct 2026'!$A$3:$AR$2210,I$1,FALSE)</f>
        <v>1448</v>
      </c>
      <c r="J1596">
        <f>VLOOKUP($A1596,'UES Measure List Oct 2026'!$A$3:$AR$2210,J$1,FALSE)</f>
        <v>3999.58</v>
      </c>
      <c r="K1596">
        <f>VLOOKUP($A1596,'UES Measure List Oct 2026'!$A$3:$AR$2210,K$1,FALSE)</f>
        <v>15</v>
      </c>
      <c r="L1596" t="s">
        <v>4974</v>
      </c>
      <c r="M1596">
        <f>INDEX('Results 2016$'!$B$3:$AT$352,MATCH(L1596,'Results 2016$'!$A$3:$A$352,0),MATCH(K1596,'Results 2016$'!$B$2:$AT$2,0))</f>
        <v>0.70053112512654003</v>
      </c>
    </row>
    <row r="1597" spans="1:13" x14ac:dyDescent="0.25">
      <c r="A1597" t="s">
        <v>3829</v>
      </c>
      <c r="B1597" t="str">
        <f>VLOOKUP($A1597,'UES Measure List Oct 2026'!$A$3:$AR$2210,B$1,FALSE)</f>
        <v>Heating Zone 2</v>
      </c>
      <c r="C1597" t="str">
        <f>VLOOKUP($A1597,'UES Measure List Oct 2026'!$A$3:$AR$2210,C$1,FALSE)</f>
        <v>Cooling Zone 3</v>
      </c>
      <c r="D1597" t="str">
        <f>VLOOKUP($A1597,'UES Measure List Oct 2026'!$A$3:$AR$2210,D$1,FALSE)</f>
        <v>Residential</v>
      </c>
      <c r="E1597" t="str">
        <f>VLOOKUP($A1597,'UES Measure List Oct 2026'!$A$3:$AR$2210,E$1,FALSE)</f>
        <v>HVAC</v>
      </c>
      <c r="F1597" t="str">
        <f>VLOOKUP($A1597,'UES Measure List Oct 2026'!$A$3:$AR$2210,F$1,FALSE)</f>
        <v>HVAC System</v>
      </c>
      <c r="G1597" t="str">
        <f>VLOOKUP($A1597,'UES Measure List Oct 2026'!$A$3:$AR$2210,G$1,FALSE)</f>
        <v>Ductless Heat Pumps</v>
      </c>
      <c r="H1597">
        <f>VLOOKUP($A1597,'UES Measure List Oct 2026'!$A$3:$AR$2210,H$1,FALSE)</f>
        <v>1300</v>
      </c>
      <c r="I1597">
        <f>VLOOKUP($A1597,'UES Measure List Oct 2026'!$A$3:$AR$2210,I$1,FALSE)</f>
        <v>1448</v>
      </c>
      <c r="J1597">
        <f>VLOOKUP($A1597,'UES Measure List Oct 2026'!$A$3:$AR$2210,J$1,FALSE)</f>
        <v>3999.58</v>
      </c>
      <c r="K1597">
        <f>VLOOKUP($A1597,'UES Measure List Oct 2026'!$A$3:$AR$2210,K$1,FALSE)</f>
        <v>15</v>
      </c>
      <c r="L1597" t="s">
        <v>4974</v>
      </c>
      <c r="M1597">
        <f>INDEX('Results 2016$'!$B$3:$AT$352,MATCH(L1597,'Results 2016$'!$A$3:$A$352,0),MATCH(K1597,'Results 2016$'!$B$2:$AT$2,0))</f>
        <v>0.70053112512654003</v>
      </c>
    </row>
    <row r="1598" spans="1:13" x14ac:dyDescent="0.25">
      <c r="A1598" t="s">
        <v>3830</v>
      </c>
      <c r="B1598" t="str">
        <f>VLOOKUP($A1598,'UES Measure List Oct 2026'!$A$3:$AR$2210,B$1,FALSE)</f>
        <v>Heating Zone 3</v>
      </c>
      <c r="C1598" t="str">
        <f>VLOOKUP($A1598,'UES Measure List Oct 2026'!$A$3:$AR$2210,C$1,FALSE)</f>
        <v>Cooling Zone 1</v>
      </c>
      <c r="D1598" t="str">
        <f>VLOOKUP($A1598,'UES Measure List Oct 2026'!$A$3:$AR$2210,D$1,FALSE)</f>
        <v>Residential</v>
      </c>
      <c r="E1598" t="str">
        <f>VLOOKUP($A1598,'UES Measure List Oct 2026'!$A$3:$AR$2210,E$1,FALSE)</f>
        <v>HVAC</v>
      </c>
      <c r="F1598" t="str">
        <f>VLOOKUP($A1598,'UES Measure List Oct 2026'!$A$3:$AR$2210,F$1,FALSE)</f>
        <v>HVAC System</v>
      </c>
      <c r="G1598" t="str">
        <f>VLOOKUP($A1598,'UES Measure List Oct 2026'!$A$3:$AR$2210,G$1,FALSE)</f>
        <v>Ductless Heat Pumps</v>
      </c>
      <c r="H1598">
        <f>VLOOKUP($A1598,'UES Measure List Oct 2026'!$A$3:$AR$2210,H$1,FALSE)</f>
        <v>1300</v>
      </c>
      <c r="I1598">
        <f>VLOOKUP($A1598,'UES Measure List Oct 2026'!$A$3:$AR$2210,I$1,FALSE)</f>
        <v>1448</v>
      </c>
      <c r="J1598">
        <f>VLOOKUP($A1598,'UES Measure List Oct 2026'!$A$3:$AR$2210,J$1,FALSE)</f>
        <v>3999.58</v>
      </c>
      <c r="K1598">
        <f>VLOOKUP($A1598,'UES Measure List Oct 2026'!$A$3:$AR$2210,K$1,FALSE)</f>
        <v>15</v>
      </c>
      <c r="L1598" t="s">
        <v>4975</v>
      </c>
      <c r="M1598">
        <f>INDEX('Results 2016$'!$B$3:$AT$352,MATCH(L1598,'Results 2016$'!$A$3:$A$352,0),MATCH(K1598,'Results 2016$'!$B$2:$AT$2,0))</f>
        <v>0.66712235768231865</v>
      </c>
    </row>
    <row r="1599" spans="1:13" x14ac:dyDescent="0.25">
      <c r="A1599" t="s">
        <v>3831</v>
      </c>
      <c r="B1599" t="str">
        <f>VLOOKUP($A1599,'UES Measure List Oct 2026'!$A$3:$AR$2210,B$1,FALSE)</f>
        <v>Heating Zone 3</v>
      </c>
      <c r="C1599" t="str">
        <f>VLOOKUP($A1599,'UES Measure List Oct 2026'!$A$3:$AR$2210,C$1,FALSE)</f>
        <v>Cooling Zone 2</v>
      </c>
      <c r="D1599" t="str">
        <f>VLOOKUP($A1599,'UES Measure List Oct 2026'!$A$3:$AR$2210,D$1,FALSE)</f>
        <v>Residential</v>
      </c>
      <c r="E1599" t="str">
        <f>VLOOKUP($A1599,'UES Measure List Oct 2026'!$A$3:$AR$2210,E$1,FALSE)</f>
        <v>HVAC</v>
      </c>
      <c r="F1599" t="str">
        <f>VLOOKUP($A1599,'UES Measure List Oct 2026'!$A$3:$AR$2210,F$1,FALSE)</f>
        <v>HVAC System</v>
      </c>
      <c r="G1599" t="str">
        <f>VLOOKUP($A1599,'UES Measure List Oct 2026'!$A$3:$AR$2210,G$1,FALSE)</f>
        <v>Ductless Heat Pumps</v>
      </c>
      <c r="H1599">
        <f>VLOOKUP($A1599,'UES Measure List Oct 2026'!$A$3:$AR$2210,H$1,FALSE)</f>
        <v>1300</v>
      </c>
      <c r="I1599">
        <f>VLOOKUP($A1599,'UES Measure List Oct 2026'!$A$3:$AR$2210,I$1,FALSE)</f>
        <v>1448</v>
      </c>
      <c r="J1599">
        <f>VLOOKUP($A1599,'UES Measure List Oct 2026'!$A$3:$AR$2210,J$1,FALSE)</f>
        <v>3999.58</v>
      </c>
      <c r="K1599">
        <f>VLOOKUP($A1599,'UES Measure List Oct 2026'!$A$3:$AR$2210,K$1,FALSE)</f>
        <v>15</v>
      </c>
      <c r="L1599" t="s">
        <v>4975</v>
      </c>
      <c r="M1599">
        <f>INDEX('Results 2016$'!$B$3:$AT$352,MATCH(L1599,'Results 2016$'!$A$3:$A$352,0),MATCH(K1599,'Results 2016$'!$B$2:$AT$2,0))</f>
        <v>0.66712235768231865</v>
      </c>
    </row>
    <row r="1600" spans="1:13" x14ac:dyDescent="0.25">
      <c r="A1600" t="s">
        <v>3832</v>
      </c>
      <c r="B1600" t="str">
        <f>VLOOKUP($A1600,'UES Measure List Oct 2026'!$A$3:$AR$2210,B$1,FALSE)</f>
        <v>Heating Zone 3</v>
      </c>
      <c r="C1600" t="str">
        <f>VLOOKUP($A1600,'UES Measure List Oct 2026'!$A$3:$AR$2210,C$1,FALSE)</f>
        <v>Cooling Zone 3</v>
      </c>
      <c r="D1600" t="str">
        <f>VLOOKUP($A1600,'UES Measure List Oct 2026'!$A$3:$AR$2210,D$1,FALSE)</f>
        <v>Residential</v>
      </c>
      <c r="E1600" t="str">
        <f>VLOOKUP($A1600,'UES Measure List Oct 2026'!$A$3:$AR$2210,E$1,FALSE)</f>
        <v>HVAC</v>
      </c>
      <c r="F1600" t="str">
        <f>VLOOKUP($A1600,'UES Measure List Oct 2026'!$A$3:$AR$2210,F$1,FALSE)</f>
        <v>HVAC System</v>
      </c>
      <c r="G1600" t="str">
        <f>VLOOKUP($A1600,'UES Measure List Oct 2026'!$A$3:$AR$2210,G$1,FALSE)</f>
        <v>Ductless Heat Pumps</v>
      </c>
      <c r="H1600">
        <f>VLOOKUP($A1600,'UES Measure List Oct 2026'!$A$3:$AR$2210,H$1,FALSE)</f>
        <v>1300</v>
      </c>
      <c r="I1600">
        <f>VLOOKUP($A1600,'UES Measure List Oct 2026'!$A$3:$AR$2210,I$1,FALSE)</f>
        <v>1448</v>
      </c>
      <c r="J1600">
        <f>VLOOKUP($A1600,'UES Measure List Oct 2026'!$A$3:$AR$2210,J$1,FALSE)</f>
        <v>3999.58</v>
      </c>
      <c r="K1600">
        <f>VLOOKUP($A1600,'UES Measure List Oct 2026'!$A$3:$AR$2210,K$1,FALSE)</f>
        <v>15</v>
      </c>
      <c r="L1600" t="s">
        <v>4975</v>
      </c>
      <c r="M1600">
        <f>INDEX('Results 2016$'!$B$3:$AT$352,MATCH(L1600,'Results 2016$'!$A$3:$A$352,0),MATCH(K1600,'Results 2016$'!$B$2:$AT$2,0))</f>
        <v>0.66712235768231865</v>
      </c>
    </row>
    <row r="1601" spans="1:13" x14ac:dyDescent="0.25">
      <c r="A1601" t="s">
        <v>3833</v>
      </c>
      <c r="B1601" t="str">
        <f>VLOOKUP($A1601,'UES Measure List Oct 2026'!$A$3:$AR$2210,B$1,FALSE)</f>
        <v>All Heating Zones</v>
      </c>
      <c r="C1601" t="str">
        <f>VLOOKUP($A1601,'UES Measure List Oct 2026'!$A$3:$AR$2210,C$1,FALSE)</f>
        <v>All Cooling Zones</v>
      </c>
      <c r="D1601" t="str">
        <f>VLOOKUP($A1601,'UES Measure List Oct 2026'!$A$3:$AR$2210,D$1,FALSE)</f>
        <v>Residential</v>
      </c>
      <c r="E1601" t="str">
        <f>VLOOKUP($A1601,'UES Measure List Oct 2026'!$A$3:$AR$2210,E$1,FALSE)</f>
        <v>Electronics</v>
      </c>
      <c r="F1601" t="str">
        <f>VLOOKUP($A1601,'UES Measure List Oct 2026'!$A$3:$AR$2210,F$1,FALSE)</f>
        <v>Plug Load</v>
      </c>
      <c r="G1601" t="str">
        <f>VLOOKUP($A1601,'UES Measure List Oct 2026'!$A$3:$AR$2210,G$1,FALSE)</f>
        <v>Efficient EV Chargers</v>
      </c>
      <c r="H1601">
        <f>VLOOKUP($A1601,'UES Measure List Oct 2026'!$A$3:$AR$2210,H$1,FALSE)</f>
        <v>48.4</v>
      </c>
      <c r="I1601">
        <f>VLOOKUP($A1601,'UES Measure List Oct 2026'!$A$3:$AR$2210,I$1,FALSE)</f>
        <v>53.54</v>
      </c>
      <c r="J1601">
        <f>VLOOKUP($A1601,'UES Measure List Oct 2026'!$A$3:$AR$2210,J$1,FALSE)</f>
        <v>50.6</v>
      </c>
      <c r="K1601">
        <f>VLOOKUP($A1601,'UES Measure List Oct 2026'!$A$3:$AR$2210,K$1,FALSE)</f>
        <v>10</v>
      </c>
      <c r="L1601" t="s">
        <v>4984</v>
      </c>
      <c r="M1601">
        <f>INDEX('Results 2016$'!$B$3:$AT$352,MATCH(L1601,'Results 2016$'!$A$3:$A$352,0),MATCH(K1601,'Results 2016$'!$B$2:$AT$2,0))</f>
        <v>0.42739340748411869</v>
      </c>
    </row>
    <row r="1602" spans="1:13" x14ac:dyDescent="0.25">
      <c r="A1602" t="s">
        <v>3836</v>
      </c>
      <c r="B1602" t="str">
        <f>VLOOKUP($A1602,'UES Measure List Oct 2026'!$A$3:$AR$2210,B$1,FALSE)</f>
        <v>All Heating Zones</v>
      </c>
      <c r="C1602" t="str">
        <f>VLOOKUP($A1602,'UES Measure List Oct 2026'!$A$3:$AR$2210,C$1,FALSE)</f>
        <v>All Cooling Zones</v>
      </c>
      <c r="D1602" t="str">
        <f>VLOOKUP($A1602,'UES Measure List Oct 2026'!$A$3:$AR$2210,D$1,FALSE)</f>
        <v>Residential</v>
      </c>
      <c r="E1602" t="str">
        <f>VLOOKUP($A1602,'UES Measure List Oct 2026'!$A$3:$AR$2210,E$1,FALSE)</f>
        <v>HVAC</v>
      </c>
      <c r="F1602" t="str">
        <f>VLOOKUP($A1602,'UES Measure List Oct 2026'!$A$3:$AR$2210,F$1,FALSE)</f>
        <v>Envelope</v>
      </c>
      <c r="G1602" t="str">
        <f>VLOOKUP($A1602,'UES Measure List Oct 2026'!$A$3:$AR$2210,G$1,FALSE)</f>
        <v>Door Sweeps</v>
      </c>
      <c r="H1602">
        <f>VLOOKUP($A1602,'UES Measure List Oct 2026'!$A$3:$AR$2210,H$1,FALSE)</f>
        <v>12.787737545671593</v>
      </c>
      <c r="I1602">
        <f>VLOOKUP($A1602,'UES Measure List Oct 2026'!$A$3:$AR$2210,I$1,FALSE)</f>
        <v>14.291714427375258</v>
      </c>
      <c r="J1602">
        <f>VLOOKUP($A1602,'UES Measure List Oct 2026'!$A$3:$AR$2210,J$1,FALSE)</f>
        <v>18.908387912172401</v>
      </c>
      <c r="K1602">
        <f>VLOOKUP($A1602,'UES Measure List Oct 2026'!$A$3:$AR$2210,K$1,FALSE)</f>
        <v>5</v>
      </c>
      <c r="L1602" t="s">
        <v>35</v>
      </c>
      <c r="M1602">
        <f>INDEX('Results 2016$'!$B$3:$AT$352,MATCH(L1602,'Results 2016$'!$A$3:$A$352,0),MATCH(K1602,'Results 2016$'!$B$2:$AT$2,0))</f>
        <v>0.3243067246921415</v>
      </c>
    </row>
    <row r="1603" spans="1:13" x14ac:dyDescent="0.25">
      <c r="A1603" t="s">
        <v>3333</v>
      </c>
      <c r="B1603" t="str">
        <f>VLOOKUP($A1603,'UES Measure List Oct 2026'!$A$3:$AR$2210,B$1,FALSE)</f>
        <v>Heating Zone 1</v>
      </c>
      <c r="C1603" t="str">
        <f>VLOOKUP($A1603,'UES Measure List Oct 2026'!$A$3:$AR$2210,C$1,FALSE)</f>
        <v>All Cooling Zones</v>
      </c>
      <c r="D1603" t="str">
        <f>VLOOKUP($A1603,'UES Measure List Oct 2026'!$A$3:$AR$2210,D$1,FALSE)</f>
        <v>Residential</v>
      </c>
      <c r="E1603" t="str">
        <f>VLOOKUP($A1603,'UES Measure List Oct 2026'!$A$3:$AR$2210,E$1,FALSE)</f>
        <v>HVAC</v>
      </c>
      <c r="F1603" t="str">
        <f>VLOOKUP($A1603,'UES Measure List Oct 2026'!$A$3:$AR$2210,F$1,FALSE)</f>
        <v>HVAC System</v>
      </c>
      <c r="G1603" t="str">
        <f>VLOOKUP($A1603,'UES Measure List Oct 2026'!$A$3:$AR$2210,G$1,FALSE)</f>
        <v>Variable-Speed Heat Pumps</v>
      </c>
      <c r="H1603">
        <f>VLOOKUP($A1603,'UES Measure List Oct 2026'!$A$3:$AR$2210,H$1,FALSE)</f>
        <v>1119.5999999999999</v>
      </c>
      <c r="I1603">
        <f>VLOOKUP($A1603,'UES Measure List Oct 2026'!$A$3:$AR$2210,I$1,FALSE)</f>
        <v>1205.5999999999999</v>
      </c>
      <c r="J1603">
        <f>VLOOKUP($A1603,'UES Measure List Oct 2026'!$A$3:$AR$2210,J$1,FALSE)</f>
        <v>5432</v>
      </c>
      <c r="K1603">
        <f>VLOOKUP($A1603,'UES Measure List Oct 2026'!$A$3:$AR$2210,K$1,FALSE)</f>
        <v>15</v>
      </c>
      <c r="L1603" t="s">
        <v>47</v>
      </c>
      <c r="M1603">
        <f>INDEX('Results 2016$'!$B$3:$AT$352,MATCH(L1603,'Results 2016$'!$A$3:$A$352,0),MATCH(K1603,'Results 2016$'!$B$2:$AT$2,0))</f>
        <v>0.75221234588966868</v>
      </c>
    </row>
    <row r="1604" spans="1:13" x14ac:dyDescent="0.25">
      <c r="A1604" t="s">
        <v>3335</v>
      </c>
      <c r="B1604" t="str">
        <f>VLOOKUP($A1604,'UES Measure List Oct 2026'!$A$3:$AR$2210,B$1,FALSE)</f>
        <v>Heating Zone 2</v>
      </c>
      <c r="C1604" t="str">
        <f>VLOOKUP($A1604,'UES Measure List Oct 2026'!$A$3:$AR$2210,C$1,FALSE)</f>
        <v>All Cooling Zones</v>
      </c>
      <c r="D1604" t="str">
        <f>VLOOKUP($A1604,'UES Measure List Oct 2026'!$A$3:$AR$2210,D$1,FALSE)</f>
        <v>Residential</v>
      </c>
      <c r="E1604" t="str">
        <f>VLOOKUP($A1604,'UES Measure List Oct 2026'!$A$3:$AR$2210,E$1,FALSE)</f>
        <v>HVAC</v>
      </c>
      <c r="F1604" t="str">
        <f>VLOOKUP($A1604,'UES Measure List Oct 2026'!$A$3:$AR$2210,F$1,FALSE)</f>
        <v>HVAC System</v>
      </c>
      <c r="G1604" t="str">
        <f>VLOOKUP($A1604,'UES Measure List Oct 2026'!$A$3:$AR$2210,G$1,FALSE)</f>
        <v>Variable-Speed Heat Pumps</v>
      </c>
      <c r="H1604">
        <f>VLOOKUP($A1604,'UES Measure List Oct 2026'!$A$3:$AR$2210,H$1,FALSE)</f>
        <v>1394.9</v>
      </c>
      <c r="I1604">
        <f>VLOOKUP($A1604,'UES Measure List Oct 2026'!$A$3:$AR$2210,I$1,FALSE)</f>
        <v>1502</v>
      </c>
      <c r="J1604">
        <f>VLOOKUP($A1604,'UES Measure List Oct 2026'!$A$3:$AR$2210,J$1,FALSE)</f>
        <v>5432</v>
      </c>
      <c r="K1604">
        <f>VLOOKUP($A1604,'UES Measure List Oct 2026'!$A$3:$AR$2210,K$1,FALSE)</f>
        <v>15</v>
      </c>
      <c r="L1604" t="s">
        <v>47</v>
      </c>
      <c r="M1604">
        <f>INDEX('Results 2016$'!$B$3:$AT$352,MATCH(L1604,'Results 2016$'!$A$3:$A$352,0),MATCH(K1604,'Results 2016$'!$B$2:$AT$2,0))</f>
        <v>0.75221234588966868</v>
      </c>
    </row>
    <row r="1605" spans="1:13" x14ac:dyDescent="0.25">
      <c r="A1605" t="s">
        <v>3336</v>
      </c>
      <c r="B1605" t="str">
        <f>VLOOKUP($A1605,'UES Measure List Oct 2026'!$A$3:$AR$2210,B$1,FALSE)</f>
        <v>Heating Zone 3</v>
      </c>
      <c r="C1605" t="str">
        <f>VLOOKUP($A1605,'UES Measure List Oct 2026'!$A$3:$AR$2210,C$1,FALSE)</f>
        <v>All Cooling Zones</v>
      </c>
      <c r="D1605" t="str">
        <f>VLOOKUP($A1605,'UES Measure List Oct 2026'!$A$3:$AR$2210,D$1,FALSE)</f>
        <v>Residential</v>
      </c>
      <c r="E1605" t="str">
        <f>VLOOKUP($A1605,'UES Measure List Oct 2026'!$A$3:$AR$2210,E$1,FALSE)</f>
        <v>HVAC</v>
      </c>
      <c r="F1605" t="str">
        <f>VLOOKUP($A1605,'UES Measure List Oct 2026'!$A$3:$AR$2210,F$1,FALSE)</f>
        <v>HVAC System</v>
      </c>
      <c r="G1605" t="str">
        <f>VLOOKUP($A1605,'UES Measure List Oct 2026'!$A$3:$AR$2210,G$1,FALSE)</f>
        <v>Variable-Speed Heat Pumps</v>
      </c>
      <c r="H1605">
        <f>VLOOKUP($A1605,'UES Measure List Oct 2026'!$A$3:$AR$2210,H$1,FALSE)</f>
        <v>1514.3</v>
      </c>
      <c r="I1605">
        <f>VLOOKUP($A1605,'UES Measure List Oct 2026'!$A$3:$AR$2210,I$1,FALSE)</f>
        <v>1630.6</v>
      </c>
      <c r="J1605">
        <f>VLOOKUP($A1605,'UES Measure List Oct 2026'!$A$3:$AR$2210,J$1,FALSE)</f>
        <v>5432</v>
      </c>
      <c r="K1605">
        <f>VLOOKUP($A1605,'UES Measure List Oct 2026'!$A$3:$AR$2210,K$1,FALSE)</f>
        <v>15</v>
      </c>
      <c r="L1605" t="s">
        <v>47</v>
      </c>
      <c r="M1605">
        <f>INDEX('Results 2016$'!$B$3:$AT$352,MATCH(L1605,'Results 2016$'!$A$3:$A$352,0),MATCH(K1605,'Results 2016$'!$B$2:$AT$2,0))</f>
        <v>0.75221234588966868</v>
      </c>
    </row>
    <row r="1606" spans="1:13" x14ac:dyDescent="0.25">
      <c r="A1606" t="s">
        <v>3838</v>
      </c>
      <c r="B1606" t="str">
        <f>VLOOKUP($A1606,'UES Measure List Oct 2026'!$A$3:$AR$2210,B$1,FALSE)</f>
        <v>Heating Zone 3</v>
      </c>
      <c r="C1606" t="str">
        <f>VLOOKUP($A1606,'UES Measure List Oct 2026'!$A$3:$AR$2210,C$1,FALSE)</f>
        <v>All Cooling Zones</v>
      </c>
      <c r="D1606" t="str">
        <f>VLOOKUP($A1606,'UES Measure List Oct 2026'!$A$3:$AR$2210,D$1,FALSE)</f>
        <v>Residential</v>
      </c>
      <c r="E1606" t="str">
        <f>VLOOKUP($A1606,'UES Measure List Oct 2026'!$A$3:$AR$2210,E$1,FALSE)</f>
        <v>HVAC</v>
      </c>
      <c r="F1606" t="str">
        <f>VLOOKUP($A1606,'UES Measure List Oct 2026'!$A$3:$AR$2210,F$1,FALSE)</f>
        <v>HVAC System</v>
      </c>
      <c r="G1606" t="str">
        <f>VLOOKUP($A1606,'UES Measure List Oct 2026'!$A$3:$AR$2210,G$1,FALSE)</f>
        <v>Ductless Heat Pumps</v>
      </c>
      <c r="H1606">
        <f>VLOOKUP($A1606,'UES Measure List Oct 2026'!$A$3:$AR$2210,H$1,FALSE)</f>
        <v>2851</v>
      </c>
      <c r="I1606">
        <f>VLOOKUP($A1606,'UES Measure List Oct 2026'!$A$3:$AR$2210,I$1,FALSE)</f>
        <v>3175.1288164917023</v>
      </c>
      <c r="J1606">
        <f>VLOOKUP($A1606,'UES Measure List Oct 2026'!$A$3:$AR$2210,J$1,FALSE)</f>
        <v>3895.16</v>
      </c>
      <c r="K1606">
        <f>VLOOKUP($A1606,'UES Measure List Oct 2026'!$A$3:$AR$2210,K$1,FALSE)</f>
        <v>15</v>
      </c>
      <c r="L1606" t="s">
        <v>4975</v>
      </c>
      <c r="M1606">
        <f>INDEX('Results 2016$'!$B$3:$AT$352,MATCH(L1606,'Results 2016$'!$A$3:$A$352,0),MATCH(K1606,'Results 2016$'!$B$2:$AT$2,0))</f>
        <v>0.66712235768231865</v>
      </c>
    </row>
    <row r="1607" spans="1:13" x14ac:dyDescent="0.25">
      <c r="A1607" t="s">
        <v>3840</v>
      </c>
      <c r="B1607" t="str">
        <f>VLOOKUP($A1607,'UES Measure List Oct 2026'!$A$3:$AR$2210,B$1,FALSE)</f>
        <v>Heating Zone 1</v>
      </c>
      <c r="C1607" t="str">
        <f>VLOOKUP($A1607,'UES Measure List Oct 2026'!$A$3:$AR$2210,C$1,FALSE)</f>
        <v>All Cooling Zones</v>
      </c>
      <c r="D1607" t="str">
        <f>VLOOKUP($A1607,'UES Measure List Oct 2026'!$A$3:$AR$2210,D$1,FALSE)</f>
        <v>Residential</v>
      </c>
      <c r="E1607" t="str">
        <f>VLOOKUP($A1607,'UES Measure List Oct 2026'!$A$3:$AR$2210,E$1,FALSE)</f>
        <v>HVAC</v>
      </c>
      <c r="F1607" t="str">
        <f>VLOOKUP($A1607,'UES Measure List Oct 2026'!$A$3:$AR$2210,F$1,FALSE)</f>
        <v>HVAC System</v>
      </c>
      <c r="G1607" t="str">
        <f>VLOOKUP($A1607,'UES Measure List Oct 2026'!$A$3:$AR$2210,G$1,FALSE)</f>
        <v>Ductless Heat Pumps</v>
      </c>
      <c r="H1607">
        <f>VLOOKUP($A1607,'UES Measure List Oct 2026'!$A$3:$AR$2210,H$1,FALSE)</f>
        <v>3054.54</v>
      </c>
      <c r="I1607">
        <f>VLOOKUP($A1607,'UES Measure List Oct 2026'!$A$3:$AR$2210,I$1,FALSE)</f>
        <v>3251.3</v>
      </c>
      <c r="J1607">
        <f>VLOOKUP($A1607,'UES Measure List Oct 2026'!$A$3:$AR$2210,J$1,FALSE)</f>
        <v>3895.16</v>
      </c>
      <c r="K1607">
        <f>VLOOKUP($A1607,'UES Measure List Oct 2026'!$A$3:$AR$2210,K$1,FALSE)</f>
        <v>15</v>
      </c>
      <c r="L1607" t="s">
        <v>4973</v>
      </c>
      <c r="M1607">
        <f>INDEX('Results 2016$'!$B$3:$AT$352,MATCH(L1607,'Results 2016$'!$A$3:$A$352,0),MATCH(K1607,'Results 2016$'!$B$2:$AT$2,0))</f>
        <v>0.68648120338394347</v>
      </c>
    </row>
    <row r="1608" spans="1:13" x14ac:dyDescent="0.25">
      <c r="A1608" t="s">
        <v>3841</v>
      </c>
      <c r="B1608" t="str">
        <f>VLOOKUP($A1608,'UES Measure List Oct 2026'!$A$3:$AR$2210,B$1,FALSE)</f>
        <v>Heating Zone 2</v>
      </c>
      <c r="C1608" t="str">
        <f>VLOOKUP($A1608,'UES Measure List Oct 2026'!$A$3:$AR$2210,C$1,FALSE)</f>
        <v>All Cooling Zones</v>
      </c>
      <c r="D1608" t="str">
        <f>VLOOKUP($A1608,'UES Measure List Oct 2026'!$A$3:$AR$2210,D$1,FALSE)</f>
        <v>Residential</v>
      </c>
      <c r="E1608" t="str">
        <f>VLOOKUP($A1608,'UES Measure List Oct 2026'!$A$3:$AR$2210,E$1,FALSE)</f>
        <v>HVAC</v>
      </c>
      <c r="F1608" t="str">
        <f>VLOOKUP($A1608,'UES Measure List Oct 2026'!$A$3:$AR$2210,F$1,FALSE)</f>
        <v>HVAC System</v>
      </c>
      <c r="G1608" t="str">
        <f>VLOOKUP($A1608,'UES Measure List Oct 2026'!$A$3:$AR$2210,G$1,FALSE)</f>
        <v>Ductless Heat Pumps</v>
      </c>
      <c r="H1608">
        <f>VLOOKUP($A1608,'UES Measure List Oct 2026'!$A$3:$AR$2210,H$1,FALSE)</f>
        <v>2824.97</v>
      </c>
      <c r="I1608">
        <f>VLOOKUP($A1608,'UES Measure List Oct 2026'!$A$3:$AR$2210,I$1,FALSE)</f>
        <v>3146.12</v>
      </c>
      <c r="J1608">
        <f>VLOOKUP($A1608,'UES Measure List Oct 2026'!$A$3:$AR$2210,J$1,FALSE)</f>
        <v>3895.16</v>
      </c>
      <c r="K1608">
        <f>VLOOKUP($A1608,'UES Measure List Oct 2026'!$A$3:$AR$2210,K$1,FALSE)</f>
        <v>15</v>
      </c>
      <c r="L1608" t="s">
        <v>4974</v>
      </c>
      <c r="M1608">
        <f>INDEX('Results 2016$'!$B$3:$AT$352,MATCH(L1608,'Results 2016$'!$A$3:$A$352,0),MATCH(K1608,'Results 2016$'!$B$2:$AT$2,0))</f>
        <v>0.70053112512654003</v>
      </c>
    </row>
    <row r="1609" spans="1:13" x14ac:dyDescent="0.25">
      <c r="A1609" t="s">
        <v>3842</v>
      </c>
      <c r="B1609" t="str">
        <f>VLOOKUP($A1609,'UES Measure List Oct 2026'!$A$3:$AR$2210,B$1,FALSE)</f>
        <v>Heating Zone 3</v>
      </c>
      <c r="C1609" t="str">
        <f>VLOOKUP($A1609,'UES Measure List Oct 2026'!$A$3:$AR$2210,C$1,FALSE)</f>
        <v>Cooling Zone 1</v>
      </c>
      <c r="D1609" t="str">
        <f>VLOOKUP($A1609,'UES Measure List Oct 2026'!$A$3:$AR$2210,D$1,FALSE)</f>
        <v>Residential</v>
      </c>
      <c r="E1609" t="str">
        <f>VLOOKUP($A1609,'UES Measure List Oct 2026'!$A$3:$AR$2210,E$1,FALSE)</f>
        <v>HVAC</v>
      </c>
      <c r="F1609" t="str">
        <f>VLOOKUP($A1609,'UES Measure List Oct 2026'!$A$3:$AR$2210,F$1,FALSE)</f>
        <v>HVAC System</v>
      </c>
      <c r="G1609" t="str">
        <f>VLOOKUP($A1609,'UES Measure List Oct 2026'!$A$3:$AR$2210,G$1,FALSE)</f>
        <v>Ductless Heat Pumps</v>
      </c>
      <c r="H1609">
        <f>VLOOKUP($A1609,'UES Measure List Oct 2026'!$A$3:$AR$2210,H$1,FALSE)</f>
        <v>856.42</v>
      </c>
      <c r="I1609">
        <f>VLOOKUP($A1609,'UES Measure List Oct 2026'!$A$3:$AR$2210,I$1,FALSE)</f>
        <v>953.83</v>
      </c>
      <c r="J1609">
        <f>VLOOKUP($A1609,'UES Measure List Oct 2026'!$A$3:$AR$2210,J$1,FALSE)</f>
        <v>3906.22</v>
      </c>
      <c r="K1609">
        <f>VLOOKUP($A1609,'UES Measure List Oct 2026'!$A$3:$AR$2210,K$1,FALSE)</f>
        <v>15</v>
      </c>
      <c r="L1609" t="s">
        <v>4975</v>
      </c>
      <c r="M1609">
        <f>INDEX('Results 2016$'!$B$3:$AT$352,MATCH(L1609,'Results 2016$'!$A$3:$A$352,0),MATCH(K1609,'Results 2016$'!$B$2:$AT$2,0))</f>
        <v>0.66712235768231865</v>
      </c>
    </row>
    <row r="1610" spans="1:13" x14ac:dyDescent="0.25">
      <c r="A1610" t="s">
        <v>3843</v>
      </c>
      <c r="B1610" t="str">
        <f>VLOOKUP($A1610,'UES Measure List Oct 2026'!$A$3:$AR$2210,B$1,FALSE)</f>
        <v>Heating Zone 1</v>
      </c>
      <c r="C1610" t="str">
        <f>VLOOKUP($A1610,'UES Measure List Oct 2026'!$A$3:$AR$2210,C$1,FALSE)</f>
        <v>Cooling Zone 1</v>
      </c>
      <c r="D1610" t="str">
        <f>VLOOKUP($A1610,'UES Measure List Oct 2026'!$A$3:$AR$2210,D$1,FALSE)</f>
        <v>Residential</v>
      </c>
      <c r="E1610" t="str">
        <f>VLOOKUP($A1610,'UES Measure List Oct 2026'!$A$3:$AR$2210,E$1,FALSE)</f>
        <v>HVAC</v>
      </c>
      <c r="F1610" t="str">
        <f>VLOOKUP($A1610,'UES Measure List Oct 2026'!$A$3:$AR$2210,F$1,FALSE)</f>
        <v>HVAC System</v>
      </c>
      <c r="G1610" t="str">
        <f>VLOOKUP($A1610,'UES Measure List Oct 2026'!$A$3:$AR$2210,G$1,FALSE)</f>
        <v>Ductless Heat Pumps</v>
      </c>
      <c r="H1610">
        <f>VLOOKUP($A1610,'UES Measure List Oct 2026'!$A$3:$AR$2210,H$1,FALSE)</f>
        <v>1684.54</v>
      </c>
      <c r="I1610">
        <f>VLOOKUP($A1610,'UES Measure List Oct 2026'!$A$3:$AR$2210,I$1,FALSE)</f>
        <v>1877.02</v>
      </c>
      <c r="J1610">
        <f>VLOOKUP($A1610,'UES Measure List Oct 2026'!$A$3:$AR$2210,J$1,FALSE)</f>
        <v>3644.31</v>
      </c>
      <c r="K1610">
        <f>VLOOKUP($A1610,'UES Measure List Oct 2026'!$A$3:$AR$2210,K$1,FALSE)</f>
        <v>15</v>
      </c>
      <c r="L1610" t="s">
        <v>4973</v>
      </c>
      <c r="M1610">
        <f>INDEX('Results 2016$'!$B$3:$AT$352,MATCH(L1610,'Results 2016$'!$A$3:$A$352,0),MATCH(K1610,'Results 2016$'!$B$2:$AT$2,0))</f>
        <v>0.68648120338394347</v>
      </c>
    </row>
    <row r="1611" spans="1:13" x14ac:dyDescent="0.25">
      <c r="A1611" t="s">
        <v>3844</v>
      </c>
      <c r="B1611" t="str">
        <f>VLOOKUP($A1611,'UES Measure List Oct 2026'!$A$3:$AR$2210,B$1,FALSE)</f>
        <v>Heating Zone 2</v>
      </c>
      <c r="C1611" t="str">
        <f>VLOOKUP($A1611,'UES Measure List Oct 2026'!$A$3:$AR$2210,C$1,FALSE)</f>
        <v>Cooling Zone 1</v>
      </c>
      <c r="D1611" t="str">
        <f>VLOOKUP($A1611,'UES Measure List Oct 2026'!$A$3:$AR$2210,D$1,FALSE)</f>
        <v>Residential</v>
      </c>
      <c r="E1611" t="str">
        <f>VLOOKUP($A1611,'UES Measure List Oct 2026'!$A$3:$AR$2210,E$1,FALSE)</f>
        <v>HVAC</v>
      </c>
      <c r="F1611" t="str">
        <f>VLOOKUP($A1611,'UES Measure List Oct 2026'!$A$3:$AR$2210,F$1,FALSE)</f>
        <v>HVAC System</v>
      </c>
      <c r="G1611" t="str">
        <f>VLOOKUP($A1611,'UES Measure List Oct 2026'!$A$3:$AR$2210,G$1,FALSE)</f>
        <v>Ductless Heat Pumps</v>
      </c>
      <c r="H1611">
        <f>VLOOKUP($A1611,'UES Measure List Oct 2026'!$A$3:$AR$2210,H$1,FALSE)</f>
        <v>882.48</v>
      </c>
      <c r="I1611">
        <f>VLOOKUP($A1611,'UES Measure List Oct 2026'!$A$3:$AR$2210,I$1,FALSE)</f>
        <v>982.85</v>
      </c>
      <c r="J1611">
        <f>VLOOKUP($A1611,'UES Measure List Oct 2026'!$A$3:$AR$2210,J$1,FALSE)</f>
        <v>3644.31</v>
      </c>
      <c r="K1611">
        <f>VLOOKUP($A1611,'UES Measure List Oct 2026'!$A$3:$AR$2210,K$1,FALSE)</f>
        <v>15</v>
      </c>
      <c r="L1611" t="s">
        <v>4974</v>
      </c>
      <c r="M1611">
        <f>INDEX('Results 2016$'!$B$3:$AT$352,MATCH(L1611,'Results 2016$'!$A$3:$A$352,0),MATCH(K1611,'Results 2016$'!$B$2:$AT$2,0))</f>
        <v>0.70053112512654003</v>
      </c>
    </row>
    <row r="1612" spans="1:13" x14ac:dyDescent="0.25">
      <c r="A1612" t="s">
        <v>3845</v>
      </c>
      <c r="B1612" t="str">
        <f>VLOOKUP($A1612,'UES Measure List Oct 2026'!$A$3:$AR$2210,B$1,FALSE)</f>
        <v>Heating Zone 3</v>
      </c>
      <c r="C1612" t="str">
        <f>VLOOKUP($A1612,'UES Measure List Oct 2026'!$A$3:$AR$2210,C$1,FALSE)</f>
        <v>Cooling Zone 3</v>
      </c>
      <c r="D1612" t="str">
        <f>VLOOKUP($A1612,'UES Measure List Oct 2026'!$A$3:$AR$2210,D$1,FALSE)</f>
        <v>Residential</v>
      </c>
      <c r="E1612" t="str">
        <f>VLOOKUP($A1612,'UES Measure List Oct 2026'!$A$3:$AR$2210,E$1,FALSE)</f>
        <v>HVAC</v>
      </c>
      <c r="F1612" t="str">
        <f>VLOOKUP($A1612,'UES Measure List Oct 2026'!$A$3:$AR$2210,F$1,FALSE)</f>
        <v>HVAC System</v>
      </c>
      <c r="G1612" t="str">
        <f>VLOOKUP($A1612,'UES Measure List Oct 2026'!$A$3:$AR$2210,G$1,FALSE)</f>
        <v>Ductless Heat Pumps</v>
      </c>
      <c r="H1612">
        <f>VLOOKUP($A1612,'UES Measure List Oct 2026'!$A$3:$AR$2210,H$1,FALSE)</f>
        <v>1117.08</v>
      </c>
      <c r="I1612">
        <f>VLOOKUP($A1612,'UES Measure List Oct 2026'!$A$3:$AR$2210,I$1,FALSE)</f>
        <v>1243.79</v>
      </c>
      <c r="J1612">
        <f>VLOOKUP($A1612,'UES Measure List Oct 2026'!$A$3:$AR$2210,J$1,FALSE)</f>
        <v>4310.28</v>
      </c>
      <c r="K1612">
        <f>VLOOKUP($A1612,'UES Measure List Oct 2026'!$A$3:$AR$2210,K$1,FALSE)</f>
        <v>15</v>
      </c>
      <c r="L1612" t="s">
        <v>4975</v>
      </c>
      <c r="M1612">
        <f>INDEX('Results 2016$'!$B$3:$AT$352,MATCH(L1612,'Results 2016$'!$A$3:$A$352,0),MATCH(K1612,'Results 2016$'!$B$2:$AT$2,0))</f>
        <v>0.66712235768231865</v>
      </c>
    </row>
    <row r="1613" spans="1:13" x14ac:dyDescent="0.25">
      <c r="A1613" t="s">
        <v>3846</v>
      </c>
      <c r="B1613" t="str">
        <f>VLOOKUP($A1613,'UES Measure List Oct 2026'!$A$3:$AR$2210,B$1,FALSE)</f>
        <v>Heating Zone 1</v>
      </c>
      <c r="C1613" t="str">
        <f>VLOOKUP($A1613,'UES Measure List Oct 2026'!$A$3:$AR$2210,C$1,FALSE)</f>
        <v>Cooling Zone 3</v>
      </c>
      <c r="D1613" t="str">
        <f>VLOOKUP($A1613,'UES Measure List Oct 2026'!$A$3:$AR$2210,D$1,FALSE)</f>
        <v>Residential</v>
      </c>
      <c r="E1613" t="str">
        <f>VLOOKUP($A1613,'UES Measure List Oct 2026'!$A$3:$AR$2210,E$1,FALSE)</f>
        <v>HVAC</v>
      </c>
      <c r="F1613" t="str">
        <f>VLOOKUP($A1613,'UES Measure List Oct 2026'!$A$3:$AR$2210,F$1,FALSE)</f>
        <v>HVAC System</v>
      </c>
      <c r="G1613" t="str">
        <f>VLOOKUP($A1613,'UES Measure List Oct 2026'!$A$3:$AR$2210,G$1,FALSE)</f>
        <v>Ductless Heat Pumps</v>
      </c>
      <c r="H1613">
        <f>VLOOKUP($A1613,'UES Measure List Oct 2026'!$A$3:$AR$2210,H$1,FALSE)</f>
        <v>1945.19</v>
      </c>
      <c r="I1613">
        <f>VLOOKUP($A1613,'UES Measure List Oct 2026'!$A$3:$AR$2210,I$1,FALSE)</f>
        <v>2166.98</v>
      </c>
      <c r="J1613">
        <f>VLOOKUP($A1613,'UES Measure List Oct 2026'!$A$3:$AR$2210,J$1,FALSE)</f>
        <v>4024.37</v>
      </c>
      <c r="K1613">
        <f>VLOOKUP($A1613,'UES Measure List Oct 2026'!$A$3:$AR$2210,K$1,FALSE)</f>
        <v>15</v>
      </c>
      <c r="L1613" t="s">
        <v>4973</v>
      </c>
      <c r="M1613">
        <f>INDEX('Results 2016$'!$B$3:$AT$352,MATCH(L1613,'Results 2016$'!$A$3:$A$352,0),MATCH(K1613,'Results 2016$'!$B$2:$AT$2,0))</f>
        <v>0.68648120338394347</v>
      </c>
    </row>
    <row r="1614" spans="1:13" x14ac:dyDescent="0.25">
      <c r="A1614" t="s">
        <v>3847</v>
      </c>
      <c r="B1614" t="str">
        <f>VLOOKUP($A1614,'UES Measure List Oct 2026'!$A$3:$AR$2210,B$1,FALSE)</f>
        <v>Heating Zone 2</v>
      </c>
      <c r="C1614" t="str">
        <f>VLOOKUP($A1614,'UES Measure List Oct 2026'!$A$3:$AR$2210,C$1,FALSE)</f>
        <v>Cooling Zone 3</v>
      </c>
      <c r="D1614" t="str">
        <f>VLOOKUP($A1614,'UES Measure List Oct 2026'!$A$3:$AR$2210,D$1,FALSE)</f>
        <v>Residential</v>
      </c>
      <c r="E1614" t="str">
        <f>VLOOKUP($A1614,'UES Measure List Oct 2026'!$A$3:$AR$2210,E$1,FALSE)</f>
        <v>HVAC</v>
      </c>
      <c r="F1614" t="str">
        <f>VLOOKUP($A1614,'UES Measure List Oct 2026'!$A$3:$AR$2210,F$1,FALSE)</f>
        <v>HVAC System</v>
      </c>
      <c r="G1614" t="str">
        <f>VLOOKUP($A1614,'UES Measure List Oct 2026'!$A$3:$AR$2210,G$1,FALSE)</f>
        <v>Ductless Heat Pumps</v>
      </c>
      <c r="H1614">
        <f>VLOOKUP($A1614,'UES Measure List Oct 2026'!$A$3:$AR$2210,H$1,FALSE)</f>
        <v>1143.1400000000001</v>
      </c>
      <c r="I1614">
        <f>VLOOKUP($A1614,'UES Measure List Oct 2026'!$A$3:$AR$2210,I$1,FALSE)</f>
        <v>1272.81</v>
      </c>
      <c r="J1614">
        <f>VLOOKUP($A1614,'UES Measure List Oct 2026'!$A$3:$AR$2210,J$1,FALSE)</f>
        <v>4024.37</v>
      </c>
      <c r="K1614">
        <f>VLOOKUP($A1614,'UES Measure List Oct 2026'!$A$3:$AR$2210,K$1,FALSE)</f>
        <v>15</v>
      </c>
      <c r="L1614" t="s">
        <v>4974</v>
      </c>
      <c r="M1614">
        <f>INDEX('Results 2016$'!$B$3:$AT$352,MATCH(L1614,'Results 2016$'!$A$3:$A$352,0),MATCH(K1614,'Results 2016$'!$B$2:$AT$2,0))</f>
        <v>0.70053112512654003</v>
      </c>
    </row>
    <row r="1615" spans="1:13" x14ac:dyDescent="0.25">
      <c r="A1615" t="s">
        <v>3848</v>
      </c>
      <c r="B1615" t="str">
        <f>VLOOKUP($A1615,'UES Measure List Oct 2026'!$A$3:$AR$2210,B$1,FALSE)</f>
        <v>Heating Zone 2</v>
      </c>
      <c r="C1615" t="str">
        <f>VLOOKUP($A1615,'UES Measure List Oct 2026'!$A$3:$AR$2210,C$1,FALSE)</f>
        <v>Cooling Zone 2</v>
      </c>
      <c r="D1615" t="str">
        <f>VLOOKUP($A1615,'UES Measure List Oct 2026'!$A$3:$AR$2210,D$1,FALSE)</f>
        <v>Residential</v>
      </c>
      <c r="E1615" t="str">
        <f>VLOOKUP($A1615,'UES Measure List Oct 2026'!$A$3:$AR$2210,E$1,FALSE)</f>
        <v>HVAC</v>
      </c>
      <c r="F1615" t="str">
        <f>VLOOKUP($A1615,'UES Measure List Oct 2026'!$A$3:$AR$2210,F$1,FALSE)</f>
        <v>HVAC System</v>
      </c>
      <c r="G1615" t="str">
        <f>VLOOKUP($A1615,'UES Measure List Oct 2026'!$A$3:$AR$2210,G$1,FALSE)</f>
        <v>Ductless Heat Pumps</v>
      </c>
      <c r="H1615">
        <f>VLOOKUP($A1615,'UES Measure List Oct 2026'!$A$3:$AR$2210,H$1,FALSE)</f>
        <v>907.72</v>
      </c>
      <c r="I1615">
        <f>VLOOKUP($A1615,'UES Measure List Oct 2026'!$A$3:$AR$2210,I$1,FALSE)</f>
        <v>1010.92</v>
      </c>
      <c r="J1615">
        <f>VLOOKUP($A1615,'UES Measure List Oct 2026'!$A$3:$AR$2210,J$1,FALSE)</f>
        <v>3802.03</v>
      </c>
      <c r="K1615">
        <f>VLOOKUP($A1615,'UES Measure List Oct 2026'!$A$3:$AR$2210,K$1,FALSE)</f>
        <v>15</v>
      </c>
      <c r="L1615" t="s">
        <v>4974</v>
      </c>
      <c r="M1615">
        <f>INDEX('Results 2016$'!$B$3:$AT$352,MATCH(L1615,'Results 2016$'!$A$3:$A$352,0),MATCH(K1615,'Results 2016$'!$B$2:$AT$2,0))</f>
        <v>0.70053112512654003</v>
      </c>
    </row>
    <row r="1616" spans="1:13" x14ac:dyDescent="0.25">
      <c r="A1616" t="s">
        <v>3849</v>
      </c>
      <c r="B1616" t="str">
        <f>VLOOKUP($A1616,'UES Measure List Oct 2026'!$A$3:$AR$2210,B$1,FALSE)</f>
        <v>Heating Zone 1</v>
      </c>
      <c r="C1616" t="str">
        <f>VLOOKUP($A1616,'UES Measure List Oct 2026'!$A$3:$AR$2210,C$1,FALSE)</f>
        <v>Cooling Zone 2</v>
      </c>
      <c r="D1616" t="str">
        <f>VLOOKUP($A1616,'UES Measure List Oct 2026'!$A$3:$AR$2210,D$1,FALSE)</f>
        <v>Residential</v>
      </c>
      <c r="E1616" t="str">
        <f>VLOOKUP($A1616,'UES Measure List Oct 2026'!$A$3:$AR$2210,E$1,FALSE)</f>
        <v>HVAC</v>
      </c>
      <c r="F1616" t="str">
        <f>VLOOKUP($A1616,'UES Measure List Oct 2026'!$A$3:$AR$2210,F$1,FALSE)</f>
        <v>HVAC System</v>
      </c>
      <c r="G1616" t="str">
        <f>VLOOKUP($A1616,'UES Measure List Oct 2026'!$A$3:$AR$2210,G$1,FALSE)</f>
        <v>Ductless Heat Pumps</v>
      </c>
      <c r="H1616">
        <f>VLOOKUP($A1616,'UES Measure List Oct 2026'!$A$3:$AR$2210,H$1,FALSE)</f>
        <v>1709.77</v>
      </c>
      <c r="I1616">
        <f>VLOOKUP($A1616,'UES Measure List Oct 2026'!$A$3:$AR$2210,I$1,FALSE)</f>
        <v>1905.09</v>
      </c>
      <c r="J1616">
        <f>VLOOKUP($A1616,'UES Measure List Oct 2026'!$A$3:$AR$2210,J$1,FALSE)</f>
        <v>3802.03</v>
      </c>
      <c r="K1616">
        <f>VLOOKUP($A1616,'UES Measure List Oct 2026'!$A$3:$AR$2210,K$1,FALSE)</f>
        <v>15</v>
      </c>
      <c r="L1616" t="s">
        <v>4973</v>
      </c>
      <c r="M1616">
        <f>INDEX('Results 2016$'!$B$3:$AT$352,MATCH(L1616,'Results 2016$'!$A$3:$A$352,0),MATCH(K1616,'Results 2016$'!$B$2:$AT$2,0))</f>
        <v>0.68648120338394347</v>
      </c>
    </row>
    <row r="1617" spans="1:13" x14ac:dyDescent="0.25">
      <c r="A1617" t="s">
        <v>3850</v>
      </c>
      <c r="B1617" t="str">
        <f>VLOOKUP($A1617,'UES Measure List Oct 2026'!$A$3:$AR$2210,B$1,FALSE)</f>
        <v>Heating Zone 3</v>
      </c>
      <c r="C1617" t="str">
        <f>VLOOKUP($A1617,'UES Measure List Oct 2026'!$A$3:$AR$2210,C$1,FALSE)</f>
        <v>Cooling Zone 2</v>
      </c>
      <c r="D1617" t="str">
        <f>VLOOKUP($A1617,'UES Measure List Oct 2026'!$A$3:$AR$2210,D$1,FALSE)</f>
        <v>Residential</v>
      </c>
      <c r="E1617" t="str">
        <f>VLOOKUP($A1617,'UES Measure List Oct 2026'!$A$3:$AR$2210,E$1,FALSE)</f>
        <v>HVAC</v>
      </c>
      <c r="F1617" t="str">
        <f>VLOOKUP($A1617,'UES Measure List Oct 2026'!$A$3:$AR$2210,F$1,FALSE)</f>
        <v>HVAC System</v>
      </c>
      <c r="G1617" t="str">
        <f>VLOOKUP($A1617,'UES Measure List Oct 2026'!$A$3:$AR$2210,G$1,FALSE)</f>
        <v>Ductless Heat Pumps</v>
      </c>
      <c r="H1617">
        <f>VLOOKUP($A1617,'UES Measure List Oct 2026'!$A$3:$AR$2210,H$1,FALSE)</f>
        <v>881.66</v>
      </c>
      <c r="I1617">
        <f>VLOOKUP($A1617,'UES Measure List Oct 2026'!$A$3:$AR$2210,I$1,FALSE)</f>
        <v>981.9</v>
      </c>
      <c r="J1617">
        <f>VLOOKUP($A1617,'UES Measure List Oct 2026'!$A$3:$AR$2210,J$1,FALSE)</f>
        <v>4073.9</v>
      </c>
      <c r="K1617">
        <f>VLOOKUP($A1617,'UES Measure List Oct 2026'!$A$3:$AR$2210,K$1,FALSE)</f>
        <v>15</v>
      </c>
      <c r="L1617" t="s">
        <v>4975</v>
      </c>
      <c r="M1617">
        <f>INDEX('Results 2016$'!$B$3:$AT$352,MATCH(L1617,'Results 2016$'!$A$3:$A$352,0),MATCH(K1617,'Results 2016$'!$B$2:$AT$2,0))</f>
        <v>0.66712235768231865</v>
      </c>
    </row>
    <row r="1618" spans="1:13" x14ac:dyDescent="0.25">
      <c r="A1618" t="s">
        <v>3851</v>
      </c>
      <c r="B1618" t="str">
        <f>VLOOKUP($A1618,'UES Measure List Oct 2026'!$A$3:$AR$2210,B$1,FALSE)</f>
        <v>Heating Zone 2</v>
      </c>
      <c r="C1618" t="str">
        <f>VLOOKUP($A1618,'UES Measure List Oct 2026'!$A$3:$AR$2210,C$1,FALSE)</f>
        <v>All Cooling Zones</v>
      </c>
      <c r="D1618" t="str">
        <f>VLOOKUP($A1618,'UES Measure List Oct 2026'!$A$3:$AR$2210,D$1,FALSE)</f>
        <v>Residential</v>
      </c>
      <c r="E1618" t="str">
        <f>VLOOKUP($A1618,'UES Measure List Oct 2026'!$A$3:$AR$2210,E$1,FALSE)</f>
        <v>HVAC</v>
      </c>
      <c r="F1618" t="str">
        <f>VLOOKUP($A1618,'UES Measure List Oct 2026'!$A$3:$AR$2210,F$1,FALSE)</f>
        <v>HVAC System</v>
      </c>
      <c r="G1618" t="str">
        <f>VLOOKUP($A1618,'UES Measure List Oct 2026'!$A$3:$AR$2210,G$1,FALSE)</f>
        <v>Ductless Heat Pumps</v>
      </c>
      <c r="H1618">
        <f>VLOOKUP($A1618,'UES Measure List Oct 2026'!$A$3:$AR$2210,H$1,FALSE)</f>
        <v>2570.29</v>
      </c>
      <c r="I1618">
        <f>VLOOKUP($A1618,'UES Measure List Oct 2026'!$A$3:$AR$2210,I$1,FALSE)</f>
        <v>2862.49</v>
      </c>
      <c r="J1618">
        <f>VLOOKUP($A1618,'UES Measure List Oct 2026'!$A$3:$AR$2210,J$1,FALSE)</f>
        <v>4039.18</v>
      </c>
      <c r="K1618">
        <f>VLOOKUP($A1618,'UES Measure List Oct 2026'!$A$3:$AR$2210,K$1,FALSE)</f>
        <v>15</v>
      </c>
      <c r="L1618" t="s">
        <v>4974</v>
      </c>
      <c r="M1618">
        <f>INDEX('Results 2016$'!$B$3:$AT$352,MATCH(L1618,'Results 2016$'!$A$3:$A$352,0),MATCH(K1618,'Results 2016$'!$B$2:$AT$2,0))</f>
        <v>0.70053112512654003</v>
      </c>
    </row>
    <row r="1619" spans="1:13" x14ac:dyDescent="0.25">
      <c r="A1619" t="s">
        <v>3853</v>
      </c>
      <c r="B1619" t="str">
        <f>VLOOKUP($A1619,'UES Measure List Oct 2026'!$A$3:$AR$2210,B$1,FALSE)</f>
        <v>Heating Zone 1</v>
      </c>
      <c r="C1619" t="str">
        <f>VLOOKUP($A1619,'UES Measure List Oct 2026'!$A$3:$AR$2210,C$1,FALSE)</f>
        <v>All Cooling Zones</v>
      </c>
      <c r="D1619" t="str">
        <f>VLOOKUP($A1619,'UES Measure List Oct 2026'!$A$3:$AR$2210,D$1,FALSE)</f>
        <v>Residential</v>
      </c>
      <c r="E1619" t="str">
        <f>VLOOKUP($A1619,'UES Measure List Oct 2026'!$A$3:$AR$2210,E$1,FALSE)</f>
        <v>HVAC</v>
      </c>
      <c r="F1619" t="str">
        <f>VLOOKUP($A1619,'UES Measure List Oct 2026'!$A$3:$AR$2210,F$1,FALSE)</f>
        <v>HVAC System</v>
      </c>
      <c r="G1619" t="str">
        <f>VLOOKUP($A1619,'UES Measure List Oct 2026'!$A$3:$AR$2210,G$1,FALSE)</f>
        <v>Ductless Heat Pumps</v>
      </c>
      <c r="H1619">
        <f>VLOOKUP($A1619,'UES Measure List Oct 2026'!$A$3:$AR$2210,H$1,FALSE)</f>
        <v>2550.2800000000002</v>
      </c>
      <c r="I1619">
        <f>VLOOKUP($A1619,'UES Measure List Oct 2026'!$A$3:$AR$2210,I$1,FALSE)</f>
        <v>2841.6</v>
      </c>
      <c r="J1619">
        <f>VLOOKUP($A1619,'UES Measure List Oct 2026'!$A$3:$AR$2210,J$1,FALSE)</f>
        <v>4039.18</v>
      </c>
      <c r="K1619">
        <f>VLOOKUP($A1619,'UES Measure List Oct 2026'!$A$3:$AR$2210,K$1,FALSE)</f>
        <v>15</v>
      </c>
      <c r="L1619" t="s">
        <v>4973</v>
      </c>
      <c r="M1619">
        <f>INDEX('Results 2016$'!$B$3:$AT$352,MATCH(L1619,'Results 2016$'!$A$3:$A$352,0),MATCH(K1619,'Results 2016$'!$B$2:$AT$2,0))</f>
        <v>0.68648120338394347</v>
      </c>
    </row>
    <row r="1620" spans="1:13" x14ac:dyDescent="0.25">
      <c r="A1620" t="s">
        <v>3854</v>
      </c>
      <c r="B1620" t="str">
        <f>VLOOKUP($A1620,'UES Measure List Oct 2026'!$A$3:$AR$2210,B$1,FALSE)</f>
        <v>Heating Zone 3</v>
      </c>
      <c r="C1620" t="str">
        <f>VLOOKUP($A1620,'UES Measure List Oct 2026'!$A$3:$AR$2210,C$1,FALSE)</f>
        <v>All Cooling Zones</v>
      </c>
      <c r="D1620" t="str">
        <f>VLOOKUP($A1620,'UES Measure List Oct 2026'!$A$3:$AR$2210,D$1,FALSE)</f>
        <v>Residential</v>
      </c>
      <c r="E1620" t="str">
        <f>VLOOKUP($A1620,'UES Measure List Oct 2026'!$A$3:$AR$2210,E$1,FALSE)</f>
        <v>HVAC</v>
      </c>
      <c r="F1620" t="str">
        <f>VLOOKUP($A1620,'UES Measure List Oct 2026'!$A$3:$AR$2210,F$1,FALSE)</f>
        <v>HVAC System</v>
      </c>
      <c r="G1620" t="str">
        <f>VLOOKUP($A1620,'UES Measure List Oct 2026'!$A$3:$AR$2210,G$1,FALSE)</f>
        <v>Ductless Heat Pumps</v>
      </c>
      <c r="H1620">
        <f>VLOOKUP($A1620,'UES Measure List Oct 2026'!$A$3:$AR$2210,H$1,FALSE)</f>
        <v>2543</v>
      </c>
      <c r="I1620">
        <f>VLOOKUP($A1620,'UES Measure List Oct 2026'!$A$3:$AR$2210,I$1,FALSE)</f>
        <v>2832.1124448749206</v>
      </c>
      <c r="J1620">
        <f>VLOOKUP($A1620,'UES Measure List Oct 2026'!$A$3:$AR$2210,J$1,FALSE)</f>
        <v>3895.16</v>
      </c>
      <c r="K1620">
        <f>VLOOKUP($A1620,'UES Measure List Oct 2026'!$A$3:$AR$2210,K$1,FALSE)</f>
        <v>15</v>
      </c>
      <c r="L1620" t="s">
        <v>4975</v>
      </c>
      <c r="M1620">
        <f>INDEX('Results 2016$'!$B$3:$AT$352,MATCH(L1620,'Results 2016$'!$A$3:$A$352,0),MATCH(K1620,'Results 2016$'!$B$2:$AT$2,0))</f>
        <v>0.66712235768231865</v>
      </c>
    </row>
    <row r="1621" spans="1:13" x14ac:dyDescent="0.25">
      <c r="A1621" t="s">
        <v>3855</v>
      </c>
      <c r="B1621" t="str">
        <f>VLOOKUP($A1621,'UES Measure List Oct 2026'!$A$3:$AR$2210,B$1,FALSE)</f>
        <v>Heating Zone 3</v>
      </c>
      <c r="C1621" t="str">
        <f>VLOOKUP($A1621,'UES Measure List Oct 2026'!$A$3:$AR$2210,C$1,FALSE)</f>
        <v>Cooling Zone 3</v>
      </c>
      <c r="D1621" t="str">
        <f>VLOOKUP($A1621,'UES Measure List Oct 2026'!$A$3:$AR$2210,D$1,FALSE)</f>
        <v>Residential</v>
      </c>
      <c r="E1621" t="str">
        <f>VLOOKUP($A1621,'UES Measure List Oct 2026'!$A$3:$AR$2210,E$1,FALSE)</f>
        <v>HVAC</v>
      </c>
      <c r="F1621" t="str">
        <f>VLOOKUP($A1621,'UES Measure List Oct 2026'!$A$3:$AR$2210,F$1,FALSE)</f>
        <v>HVAC System</v>
      </c>
      <c r="G1621" t="str">
        <f>VLOOKUP($A1621,'UES Measure List Oct 2026'!$A$3:$AR$2210,G$1,FALSE)</f>
        <v>Ductless Heat Pumps</v>
      </c>
      <c r="H1621">
        <f>VLOOKUP($A1621,'UES Measure List Oct 2026'!$A$3:$AR$2210,H$1,FALSE)</f>
        <v>1117.08</v>
      </c>
      <c r="I1621">
        <f>VLOOKUP($A1621,'UES Measure List Oct 2026'!$A$3:$AR$2210,I$1,FALSE)</f>
        <v>1243.79</v>
      </c>
      <c r="J1621">
        <f>VLOOKUP($A1621,'UES Measure List Oct 2026'!$A$3:$AR$2210,J$1,FALSE)</f>
        <v>4310.28</v>
      </c>
      <c r="K1621">
        <f>VLOOKUP($A1621,'UES Measure List Oct 2026'!$A$3:$AR$2210,K$1,FALSE)</f>
        <v>15</v>
      </c>
      <c r="L1621" t="s">
        <v>4975</v>
      </c>
      <c r="M1621">
        <f>INDEX('Results 2016$'!$B$3:$AT$352,MATCH(L1621,'Results 2016$'!$A$3:$A$352,0),MATCH(K1621,'Results 2016$'!$B$2:$AT$2,0))</f>
        <v>0.66712235768231865</v>
      </c>
    </row>
    <row r="1622" spans="1:13" x14ac:dyDescent="0.25">
      <c r="A1622" t="s">
        <v>3856</v>
      </c>
      <c r="B1622" t="str">
        <f>VLOOKUP($A1622,'UES Measure List Oct 2026'!$A$3:$AR$2210,B$1,FALSE)</f>
        <v>Heating Zone 1</v>
      </c>
      <c r="C1622" t="str">
        <f>VLOOKUP($A1622,'UES Measure List Oct 2026'!$A$3:$AR$2210,C$1,FALSE)</f>
        <v>Cooling Zone 3</v>
      </c>
      <c r="D1622" t="str">
        <f>VLOOKUP($A1622,'UES Measure List Oct 2026'!$A$3:$AR$2210,D$1,FALSE)</f>
        <v>Residential</v>
      </c>
      <c r="E1622" t="str">
        <f>VLOOKUP($A1622,'UES Measure List Oct 2026'!$A$3:$AR$2210,E$1,FALSE)</f>
        <v>HVAC</v>
      </c>
      <c r="F1622" t="str">
        <f>VLOOKUP($A1622,'UES Measure List Oct 2026'!$A$3:$AR$2210,F$1,FALSE)</f>
        <v>HVAC System</v>
      </c>
      <c r="G1622" t="str">
        <f>VLOOKUP($A1622,'UES Measure List Oct 2026'!$A$3:$AR$2210,G$1,FALSE)</f>
        <v>Ductless Heat Pumps</v>
      </c>
      <c r="H1622">
        <f>VLOOKUP($A1622,'UES Measure List Oct 2026'!$A$3:$AR$2210,H$1,FALSE)</f>
        <v>1945.19</v>
      </c>
      <c r="I1622">
        <f>VLOOKUP($A1622,'UES Measure List Oct 2026'!$A$3:$AR$2210,I$1,FALSE)</f>
        <v>2166.98</v>
      </c>
      <c r="J1622">
        <f>VLOOKUP($A1622,'UES Measure List Oct 2026'!$A$3:$AR$2210,J$1,FALSE)</f>
        <v>4024.37</v>
      </c>
      <c r="K1622">
        <f>VLOOKUP($A1622,'UES Measure List Oct 2026'!$A$3:$AR$2210,K$1,FALSE)</f>
        <v>15</v>
      </c>
      <c r="L1622" t="s">
        <v>4973</v>
      </c>
      <c r="M1622">
        <f>INDEX('Results 2016$'!$B$3:$AT$352,MATCH(L1622,'Results 2016$'!$A$3:$A$352,0),MATCH(K1622,'Results 2016$'!$B$2:$AT$2,0))</f>
        <v>0.68648120338394347</v>
      </c>
    </row>
    <row r="1623" spans="1:13" x14ac:dyDescent="0.25">
      <c r="A1623" t="s">
        <v>3857</v>
      </c>
      <c r="B1623" t="str">
        <f>VLOOKUP($A1623,'UES Measure List Oct 2026'!$A$3:$AR$2210,B$1,FALSE)</f>
        <v>Heating Zone 2</v>
      </c>
      <c r="C1623" t="str">
        <f>VLOOKUP($A1623,'UES Measure List Oct 2026'!$A$3:$AR$2210,C$1,FALSE)</f>
        <v>Cooling Zone 3</v>
      </c>
      <c r="D1623" t="str">
        <f>VLOOKUP($A1623,'UES Measure List Oct 2026'!$A$3:$AR$2210,D$1,FALSE)</f>
        <v>Residential</v>
      </c>
      <c r="E1623" t="str">
        <f>VLOOKUP($A1623,'UES Measure List Oct 2026'!$A$3:$AR$2210,E$1,FALSE)</f>
        <v>HVAC</v>
      </c>
      <c r="F1623" t="str">
        <f>VLOOKUP($A1623,'UES Measure List Oct 2026'!$A$3:$AR$2210,F$1,FALSE)</f>
        <v>HVAC System</v>
      </c>
      <c r="G1623" t="str">
        <f>VLOOKUP($A1623,'UES Measure List Oct 2026'!$A$3:$AR$2210,G$1,FALSE)</f>
        <v>Ductless Heat Pumps</v>
      </c>
      <c r="H1623">
        <f>VLOOKUP($A1623,'UES Measure List Oct 2026'!$A$3:$AR$2210,H$1,FALSE)</f>
        <v>1143.1400000000001</v>
      </c>
      <c r="I1623">
        <f>VLOOKUP($A1623,'UES Measure List Oct 2026'!$A$3:$AR$2210,I$1,FALSE)</f>
        <v>1272.81</v>
      </c>
      <c r="J1623">
        <f>VLOOKUP($A1623,'UES Measure List Oct 2026'!$A$3:$AR$2210,J$1,FALSE)</f>
        <v>4024.37</v>
      </c>
      <c r="K1623">
        <f>VLOOKUP($A1623,'UES Measure List Oct 2026'!$A$3:$AR$2210,K$1,FALSE)</f>
        <v>15</v>
      </c>
      <c r="L1623" t="s">
        <v>4974</v>
      </c>
      <c r="M1623">
        <f>INDEX('Results 2016$'!$B$3:$AT$352,MATCH(L1623,'Results 2016$'!$A$3:$A$352,0),MATCH(K1623,'Results 2016$'!$B$2:$AT$2,0))</f>
        <v>0.70053112512654003</v>
      </c>
    </row>
    <row r="1624" spans="1:13" x14ac:dyDescent="0.25">
      <c r="A1624" t="s">
        <v>3858</v>
      </c>
      <c r="B1624" t="str">
        <f>VLOOKUP($A1624,'UES Measure List Oct 2026'!$A$3:$AR$2210,B$1,FALSE)</f>
        <v>Heating Zone 3</v>
      </c>
      <c r="C1624" t="str">
        <f>VLOOKUP($A1624,'UES Measure List Oct 2026'!$A$3:$AR$2210,C$1,FALSE)</f>
        <v>Cooling Zone 2</v>
      </c>
      <c r="D1624" t="str">
        <f>VLOOKUP($A1624,'UES Measure List Oct 2026'!$A$3:$AR$2210,D$1,FALSE)</f>
        <v>Residential</v>
      </c>
      <c r="E1624" t="str">
        <f>VLOOKUP($A1624,'UES Measure List Oct 2026'!$A$3:$AR$2210,E$1,FALSE)</f>
        <v>HVAC</v>
      </c>
      <c r="F1624" t="str">
        <f>VLOOKUP($A1624,'UES Measure List Oct 2026'!$A$3:$AR$2210,F$1,FALSE)</f>
        <v>HVAC System</v>
      </c>
      <c r="G1624" t="str">
        <f>VLOOKUP($A1624,'UES Measure List Oct 2026'!$A$3:$AR$2210,G$1,FALSE)</f>
        <v>Ductless Heat Pumps</v>
      </c>
      <c r="H1624">
        <f>VLOOKUP($A1624,'UES Measure List Oct 2026'!$A$3:$AR$2210,H$1,FALSE)</f>
        <v>881.66</v>
      </c>
      <c r="I1624">
        <f>VLOOKUP($A1624,'UES Measure List Oct 2026'!$A$3:$AR$2210,I$1,FALSE)</f>
        <v>981.9</v>
      </c>
      <c r="J1624">
        <f>VLOOKUP($A1624,'UES Measure List Oct 2026'!$A$3:$AR$2210,J$1,FALSE)</f>
        <v>4073.9</v>
      </c>
      <c r="K1624">
        <f>VLOOKUP($A1624,'UES Measure List Oct 2026'!$A$3:$AR$2210,K$1,FALSE)</f>
        <v>15</v>
      </c>
      <c r="L1624" t="s">
        <v>4975</v>
      </c>
      <c r="M1624">
        <f>INDEX('Results 2016$'!$B$3:$AT$352,MATCH(L1624,'Results 2016$'!$A$3:$A$352,0),MATCH(K1624,'Results 2016$'!$B$2:$AT$2,0))</f>
        <v>0.66712235768231865</v>
      </c>
    </row>
    <row r="1625" spans="1:13" x14ac:dyDescent="0.25">
      <c r="A1625" t="s">
        <v>3859</v>
      </c>
      <c r="B1625" t="str">
        <f>VLOOKUP($A1625,'UES Measure List Oct 2026'!$A$3:$AR$2210,B$1,FALSE)</f>
        <v>Heating Zone 1</v>
      </c>
      <c r="C1625" t="str">
        <f>VLOOKUP($A1625,'UES Measure List Oct 2026'!$A$3:$AR$2210,C$1,FALSE)</f>
        <v>Cooling Zone 2</v>
      </c>
      <c r="D1625" t="str">
        <f>VLOOKUP($A1625,'UES Measure List Oct 2026'!$A$3:$AR$2210,D$1,FALSE)</f>
        <v>Residential</v>
      </c>
      <c r="E1625" t="str">
        <f>VLOOKUP($A1625,'UES Measure List Oct 2026'!$A$3:$AR$2210,E$1,FALSE)</f>
        <v>HVAC</v>
      </c>
      <c r="F1625" t="str">
        <f>VLOOKUP($A1625,'UES Measure List Oct 2026'!$A$3:$AR$2210,F$1,FALSE)</f>
        <v>HVAC System</v>
      </c>
      <c r="G1625" t="str">
        <f>VLOOKUP($A1625,'UES Measure List Oct 2026'!$A$3:$AR$2210,G$1,FALSE)</f>
        <v>Ductless Heat Pumps</v>
      </c>
      <c r="H1625">
        <f>VLOOKUP($A1625,'UES Measure List Oct 2026'!$A$3:$AR$2210,H$1,FALSE)</f>
        <v>1709.77</v>
      </c>
      <c r="I1625">
        <f>VLOOKUP($A1625,'UES Measure List Oct 2026'!$A$3:$AR$2210,I$1,FALSE)</f>
        <v>1905.09</v>
      </c>
      <c r="J1625">
        <f>VLOOKUP($A1625,'UES Measure List Oct 2026'!$A$3:$AR$2210,J$1,FALSE)</f>
        <v>3802.03</v>
      </c>
      <c r="K1625">
        <f>VLOOKUP($A1625,'UES Measure List Oct 2026'!$A$3:$AR$2210,K$1,FALSE)</f>
        <v>15</v>
      </c>
      <c r="L1625" t="s">
        <v>4973</v>
      </c>
      <c r="M1625">
        <f>INDEX('Results 2016$'!$B$3:$AT$352,MATCH(L1625,'Results 2016$'!$A$3:$A$352,0),MATCH(K1625,'Results 2016$'!$B$2:$AT$2,0))</f>
        <v>0.68648120338394347</v>
      </c>
    </row>
    <row r="1626" spans="1:13" x14ac:dyDescent="0.25">
      <c r="A1626" t="s">
        <v>3860</v>
      </c>
      <c r="B1626" t="str">
        <f>VLOOKUP($A1626,'UES Measure List Oct 2026'!$A$3:$AR$2210,B$1,FALSE)</f>
        <v>Heating Zone 2</v>
      </c>
      <c r="C1626" t="str">
        <f>VLOOKUP($A1626,'UES Measure List Oct 2026'!$A$3:$AR$2210,C$1,FALSE)</f>
        <v>Cooling Zone 2</v>
      </c>
      <c r="D1626" t="str">
        <f>VLOOKUP($A1626,'UES Measure List Oct 2026'!$A$3:$AR$2210,D$1,FALSE)</f>
        <v>Residential</v>
      </c>
      <c r="E1626" t="str">
        <f>VLOOKUP($A1626,'UES Measure List Oct 2026'!$A$3:$AR$2210,E$1,FALSE)</f>
        <v>HVAC</v>
      </c>
      <c r="F1626" t="str">
        <f>VLOOKUP($A1626,'UES Measure List Oct 2026'!$A$3:$AR$2210,F$1,FALSE)</f>
        <v>HVAC System</v>
      </c>
      <c r="G1626" t="str">
        <f>VLOOKUP($A1626,'UES Measure List Oct 2026'!$A$3:$AR$2210,G$1,FALSE)</f>
        <v>Ductless Heat Pumps</v>
      </c>
      <c r="H1626">
        <f>VLOOKUP($A1626,'UES Measure List Oct 2026'!$A$3:$AR$2210,H$1,FALSE)</f>
        <v>907.72</v>
      </c>
      <c r="I1626">
        <f>VLOOKUP($A1626,'UES Measure List Oct 2026'!$A$3:$AR$2210,I$1,FALSE)</f>
        <v>1010.92</v>
      </c>
      <c r="J1626">
        <f>VLOOKUP($A1626,'UES Measure List Oct 2026'!$A$3:$AR$2210,J$1,FALSE)</f>
        <v>3802.03</v>
      </c>
      <c r="K1626">
        <f>VLOOKUP($A1626,'UES Measure List Oct 2026'!$A$3:$AR$2210,K$1,FALSE)</f>
        <v>15</v>
      </c>
      <c r="L1626" t="s">
        <v>4974</v>
      </c>
      <c r="M1626">
        <f>INDEX('Results 2016$'!$B$3:$AT$352,MATCH(L1626,'Results 2016$'!$A$3:$A$352,0),MATCH(K1626,'Results 2016$'!$B$2:$AT$2,0))</f>
        <v>0.70053112512654003</v>
      </c>
    </row>
    <row r="1627" spans="1:13" x14ac:dyDescent="0.25">
      <c r="A1627" t="s">
        <v>3861</v>
      </c>
      <c r="B1627" t="str">
        <f>VLOOKUP($A1627,'UES Measure List Oct 2026'!$A$3:$AR$2210,B$1,FALSE)</f>
        <v>Heating Zone 2</v>
      </c>
      <c r="C1627" t="str">
        <f>VLOOKUP($A1627,'UES Measure List Oct 2026'!$A$3:$AR$2210,C$1,FALSE)</f>
        <v>Cooling Zone 1</v>
      </c>
      <c r="D1627" t="str">
        <f>VLOOKUP($A1627,'UES Measure List Oct 2026'!$A$3:$AR$2210,D$1,FALSE)</f>
        <v>Residential</v>
      </c>
      <c r="E1627" t="str">
        <f>VLOOKUP($A1627,'UES Measure List Oct 2026'!$A$3:$AR$2210,E$1,FALSE)</f>
        <v>HVAC</v>
      </c>
      <c r="F1627" t="str">
        <f>VLOOKUP($A1627,'UES Measure List Oct 2026'!$A$3:$AR$2210,F$1,FALSE)</f>
        <v>HVAC System</v>
      </c>
      <c r="G1627" t="str">
        <f>VLOOKUP($A1627,'UES Measure List Oct 2026'!$A$3:$AR$2210,G$1,FALSE)</f>
        <v>Ductless Heat Pumps</v>
      </c>
      <c r="H1627">
        <f>VLOOKUP($A1627,'UES Measure List Oct 2026'!$A$3:$AR$2210,H$1,FALSE)</f>
        <v>882.48</v>
      </c>
      <c r="I1627">
        <f>VLOOKUP($A1627,'UES Measure List Oct 2026'!$A$3:$AR$2210,I$1,FALSE)</f>
        <v>982.85</v>
      </c>
      <c r="J1627">
        <f>VLOOKUP($A1627,'UES Measure List Oct 2026'!$A$3:$AR$2210,J$1,FALSE)</f>
        <v>3644.31</v>
      </c>
      <c r="K1627">
        <f>VLOOKUP($A1627,'UES Measure List Oct 2026'!$A$3:$AR$2210,K$1,FALSE)</f>
        <v>15</v>
      </c>
      <c r="L1627" t="s">
        <v>4974</v>
      </c>
      <c r="M1627">
        <f>INDEX('Results 2016$'!$B$3:$AT$352,MATCH(L1627,'Results 2016$'!$A$3:$A$352,0),MATCH(K1627,'Results 2016$'!$B$2:$AT$2,0))</f>
        <v>0.70053112512654003</v>
      </c>
    </row>
    <row r="1628" spans="1:13" x14ac:dyDescent="0.25">
      <c r="A1628" t="s">
        <v>3862</v>
      </c>
      <c r="B1628" t="str">
        <f>VLOOKUP($A1628,'UES Measure List Oct 2026'!$A$3:$AR$2210,B$1,FALSE)</f>
        <v>Heating Zone 1</v>
      </c>
      <c r="C1628" t="str">
        <f>VLOOKUP($A1628,'UES Measure List Oct 2026'!$A$3:$AR$2210,C$1,FALSE)</f>
        <v>Cooling Zone 1</v>
      </c>
      <c r="D1628" t="str">
        <f>VLOOKUP($A1628,'UES Measure List Oct 2026'!$A$3:$AR$2210,D$1,FALSE)</f>
        <v>Residential</v>
      </c>
      <c r="E1628" t="str">
        <f>VLOOKUP($A1628,'UES Measure List Oct 2026'!$A$3:$AR$2210,E$1,FALSE)</f>
        <v>HVAC</v>
      </c>
      <c r="F1628" t="str">
        <f>VLOOKUP($A1628,'UES Measure List Oct 2026'!$A$3:$AR$2210,F$1,FALSE)</f>
        <v>HVAC System</v>
      </c>
      <c r="G1628" t="str">
        <f>VLOOKUP($A1628,'UES Measure List Oct 2026'!$A$3:$AR$2210,G$1,FALSE)</f>
        <v>Ductless Heat Pumps</v>
      </c>
      <c r="H1628">
        <f>VLOOKUP($A1628,'UES Measure List Oct 2026'!$A$3:$AR$2210,H$1,FALSE)</f>
        <v>1684.54</v>
      </c>
      <c r="I1628">
        <f>VLOOKUP($A1628,'UES Measure List Oct 2026'!$A$3:$AR$2210,I$1,FALSE)</f>
        <v>1877.02</v>
      </c>
      <c r="J1628">
        <f>VLOOKUP($A1628,'UES Measure List Oct 2026'!$A$3:$AR$2210,J$1,FALSE)</f>
        <v>3644.31</v>
      </c>
      <c r="K1628">
        <f>VLOOKUP($A1628,'UES Measure List Oct 2026'!$A$3:$AR$2210,K$1,FALSE)</f>
        <v>15</v>
      </c>
      <c r="L1628" t="s">
        <v>4973</v>
      </c>
      <c r="M1628">
        <f>INDEX('Results 2016$'!$B$3:$AT$352,MATCH(L1628,'Results 2016$'!$A$3:$A$352,0),MATCH(K1628,'Results 2016$'!$B$2:$AT$2,0))</f>
        <v>0.68648120338394347</v>
      </c>
    </row>
    <row r="1629" spans="1:13" x14ac:dyDescent="0.25">
      <c r="A1629" t="s">
        <v>3863</v>
      </c>
      <c r="B1629" t="str">
        <f>VLOOKUP($A1629,'UES Measure List Oct 2026'!$A$3:$AR$2210,B$1,FALSE)</f>
        <v>Heating Zone 3</v>
      </c>
      <c r="C1629" t="str">
        <f>VLOOKUP($A1629,'UES Measure List Oct 2026'!$A$3:$AR$2210,C$1,FALSE)</f>
        <v>Cooling Zone 1</v>
      </c>
      <c r="D1629" t="str">
        <f>VLOOKUP($A1629,'UES Measure List Oct 2026'!$A$3:$AR$2210,D$1,FALSE)</f>
        <v>Residential</v>
      </c>
      <c r="E1629" t="str">
        <f>VLOOKUP($A1629,'UES Measure List Oct 2026'!$A$3:$AR$2210,E$1,FALSE)</f>
        <v>HVAC</v>
      </c>
      <c r="F1629" t="str">
        <f>VLOOKUP($A1629,'UES Measure List Oct 2026'!$A$3:$AR$2210,F$1,FALSE)</f>
        <v>HVAC System</v>
      </c>
      <c r="G1629" t="str">
        <f>VLOOKUP($A1629,'UES Measure List Oct 2026'!$A$3:$AR$2210,G$1,FALSE)</f>
        <v>Ductless Heat Pumps</v>
      </c>
      <c r="H1629">
        <f>VLOOKUP($A1629,'UES Measure List Oct 2026'!$A$3:$AR$2210,H$1,FALSE)</f>
        <v>856.42</v>
      </c>
      <c r="I1629">
        <f>VLOOKUP($A1629,'UES Measure List Oct 2026'!$A$3:$AR$2210,I$1,FALSE)</f>
        <v>953.83</v>
      </c>
      <c r="J1629">
        <f>VLOOKUP($A1629,'UES Measure List Oct 2026'!$A$3:$AR$2210,J$1,FALSE)</f>
        <v>3906.22</v>
      </c>
      <c r="K1629">
        <f>VLOOKUP($A1629,'UES Measure List Oct 2026'!$A$3:$AR$2210,K$1,FALSE)</f>
        <v>15</v>
      </c>
      <c r="L1629" t="s">
        <v>4975</v>
      </c>
      <c r="M1629">
        <f>INDEX('Results 2016$'!$B$3:$AT$352,MATCH(L1629,'Results 2016$'!$A$3:$A$352,0),MATCH(K1629,'Results 2016$'!$B$2:$AT$2,0))</f>
        <v>0.66712235768231865</v>
      </c>
    </row>
    <row r="1630" spans="1:13" x14ac:dyDescent="0.25">
      <c r="A1630" t="s">
        <v>3864</v>
      </c>
      <c r="B1630" t="str">
        <f>VLOOKUP($A1630,'UES Measure List Oct 2026'!$A$3:$AR$2210,B$1,FALSE)</f>
        <v>Heating Zone 1</v>
      </c>
      <c r="C1630" t="str">
        <f>VLOOKUP($A1630,'UES Measure List Oct 2026'!$A$3:$AR$2210,C$1,FALSE)</f>
        <v>All Cooling Zones</v>
      </c>
      <c r="D1630" t="str">
        <f>VLOOKUP($A1630,'UES Measure List Oct 2026'!$A$3:$AR$2210,D$1,FALSE)</f>
        <v>Residential</v>
      </c>
      <c r="E1630" t="str">
        <f>VLOOKUP($A1630,'UES Measure List Oct 2026'!$A$3:$AR$2210,E$1,FALSE)</f>
        <v>HVAC</v>
      </c>
      <c r="F1630" t="str">
        <f>VLOOKUP($A1630,'UES Measure List Oct 2026'!$A$3:$AR$2210,F$1,FALSE)</f>
        <v>HVAC System</v>
      </c>
      <c r="G1630" t="str">
        <f>VLOOKUP($A1630,'UES Measure List Oct 2026'!$A$3:$AR$2210,G$1,FALSE)</f>
        <v>Thermostats</v>
      </c>
      <c r="H1630">
        <f>VLOOKUP($A1630,'UES Measure List Oct 2026'!$A$3:$AR$2210,H$1,FALSE)</f>
        <v>173.67</v>
      </c>
      <c r="I1630">
        <f>VLOOKUP($A1630,'UES Measure List Oct 2026'!$A$3:$AR$2210,I$1,FALSE)</f>
        <v>194.09</v>
      </c>
      <c r="J1630">
        <f>VLOOKUP($A1630,'UES Measure List Oct 2026'!$A$3:$AR$2210,J$1,FALSE)</f>
        <v>240.35</v>
      </c>
      <c r="K1630">
        <f>VLOOKUP($A1630,'UES Measure List Oct 2026'!$A$3:$AR$2210,K$1,FALSE)</f>
        <v>7</v>
      </c>
      <c r="L1630" t="s">
        <v>35</v>
      </c>
      <c r="M1630">
        <f>INDEX('Results 2016$'!$B$3:$AT$352,MATCH(L1630,'Results 2016$'!$A$3:$A$352,0),MATCH(K1630,'Results 2016$'!$B$2:$AT$2,0))</f>
        <v>0.41259841351789894</v>
      </c>
    </row>
    <row r="1631" spans="1:13" x14ac:dyDescent="0.25">
      <c r="A1631" t="s">
        <v>3867</v>
      </c>
      <c r="B1631" t="str">
        <f>VLOOKUP($A1631,'UES Measure List Oct 2026'!$A$3:$AR$2210,B$1,FALSE)</f>
        <v>Heating Zone 1</v>
      </c>
      <c r="C1631" t="str">
        <f>VLOOKUP($A1631,'UES Measure List Oct 2026'!$A$3:$AR$2210,C$1,FALSE)</f>
        <v>All Cooling Zones</v>
      </c>
      <c r="D1631" t="str">
        <f>VLOOKUP($A1631,'UES Measure List Oct 2026'!$A$3:$AR$2210,D$1,FALSE)</f>
        <v>Residential</v>
      </c>
      <c r="E1631" t="str">
        <f>VLOOKUP($A1631,'UES Measure List Oct 2026'!$A$3:$AR$2210,E$1,FALSE)</f>
        <v>HVAC</v>
      </c>
      <c r="F1631" t="str">
        <f>VLOOKUP($A1631,'UES Measure List Oct 2026'!$A$3:$AR$2210,F$1,FALSE)</f>
        <v>HVAC System</v>
      </c>
      <c r="G1631" t="str">
        <f>VLOOKUP($A1631,'UES Measure List Oct 2026'!$A$3:$AR$2210,G$1,FALSE)</f>
        <v>Thermostats</v>
      </c>
      <c r="H1631">
        <f>VLOOKUP($A1631,'UES Measure List Oct 2026'!$A$3:$AR$2210,H$1,FALSE)</f>
        <v>356.44</v>
      </c>
      <c r="I1631">
        <f>VLOOKUP($A1631,'UES Measure List Oct 2026'!$A$3:$AR$2210,I$1,FALSE)</f>
        <v>398.37</v>
      </c>
      <c r="J1631">
        <f>VLOOKUP($A1631,'UES Measure List Oct 2026'!$A$3:$AR$2210,J$1,FALSE)</f>
        <v>240.35</v>
      </c>
      <c r="K1631">
        <f>VLOOKUP($A1631,'UES Measure List Oct 2026'!$A$3:$AR$2210,K$1,FALSE)</f>
        <v>7</v>
      </c>
      <c r="L1631" t="s">
        <v>35</v>
      </c>
      <c r="M1631">
        <f>INDEX('Results 2016$'!$B$3:$AT$352,MATCH(L1631,'Results 2016$'!$A$3:$A$352,0),MATCH(K1631,'Results 2016$'!$B$2:$AT$2,0))</f>
        <v>0.41259841351789894</v>
      </c>
    </row>
    <row r="1632" spans="1:13" x14ac:dyDescent="0.25">
      <c r="A1632" t="s">
        <v>3869</v>
      </c>
      <c r="B1632" t="str">
        <f>VLOOKUP($A1632,'UES Measure List Oct 2026'!$A$3:$AR$2210,B$1,FALSE)</f>
        <v>Heating Zone 2</v>
      </c>
      <c r="C1632" t="str">
        <f>VLOOKUP($A1632,'UES Measure List Oct 2026'!$A$3:$AR$2210,C$1,FALSE)</f>
        <v>All Cooling Zones</v>
      </c>
      <c r="D1632" t="str">
        <f>VLOOKUP($A1632,'UES Measure List Oct 2026'!$A$3:$AR$2210,D$1,FALSE)</f>
        <v>Residential</v>
      </c>
      <c r="E1632" t="str">
        <f>VLOOKUP($A1632,'UES Measure List Oct 2026'!$A$3:$AR$2210,E$1,FALSE)</f>
        <v>HVAC</v>
      </c>
      <c r="F1632" t="str">
        <f>VLOOKUP($A1632,'UES Measure List Oct 2026'!$A$3:$AR$2210,F$1,FALSE)</f>
        <v>HVAC System</v>
      </c>
      <c r="G1632" t="str">
        <f>VLOOKUP($A1632,'UES Measure List Oct 2026'!$A$3:$AR$2210,G$1,FALSE)</f>
        <v>Thermostats</v>
      </c>
      <c r="H1632">
        <f>VLOOKUP($A1632,'UES Measure List Oct 2026'!$A$3:$AR$2210,H$1,FALSE)</f>
        <v>195.36</v>
      </c>
      <c r="I1632">
        <f>VLOOKUP($A1632,'UES Measure List Oct 2026'!$A$3:$AR$2210,I$1,FALSE)</f>
        <v>218.34</v>
      </c>
      <c r="J1632">
        <f>VLOOKUP($A1632,'UES Measure List Oct 2026'!$A$3:$AR$2210,J$1,FALSE)</f>
        <v>222.03</v>
      </c>
      <c r="K1632">
        <f>VLOOKUP($A1632,'UES Measure List Oct 2026'!$A$3:$AR$2210,K$1,FALSE)</f>
        <v>5</v>
      </c>
      <c r="L1632" t="s">
        <v>35</v>
      </c>
      <c r="M1632">
        <f>INDEX('Results 2016$'!$B$3:$AT$352,MATCH(L1632,'Results 2016$'!$A$3:$A$352,0),MATCH(K1632,'Results 2016$'!$B$2:$AT$2,0))</f>
        <v>0.3243067246921415</v>
      </c>
    </row>
    <row r="1633" spans="1:13" x14ac:dyDescent="0.25">
      <c r="A1633" t="s">
        <v>3870</v>
      </c>
      <c r="B1633" t="str">
        <f>VLOOKUP($A1633,'UES Measure List Oct 2026'!$A$3:$AR$2210,B$1,FALSE)</f>
        <v>Heating Zone 2</v>
      </c>
      <c r="C1633" t="str">
        <f>VLOOKUP($A1633,'UES Measure List Oct 2026'!$A$3:$AR$2210,C$1,FALSE)</f>
        <v>All Cooling Zones</v>
      </c>
      <c r="D1633" t="str">
        <f>VLOOKUP($A1633,'UES Measure List Oct 2026'!$A$3:$AR$2210,D$1,FALSE)</f>
        <v>Residential</v>
      </c>
      <c r="E1633" t="str">
        <f>VLOOKUP($A1633,'UES Measure List Oct 2026'!$A$3:$AR$2210,E$1,FALSE)</f>
        <v>HVAC</v>
      </c>
      <c r="F1633" t="str">
        <f>VLOOKUP($A1633,'UES Measure List Oct 2026'!$A$3:$AR$2210,F$1,FALSE)</f>
        <v>HVAC System</v>
      </c>
      <c r="G1633" t="str">
        <f>VLOOKUP($A1633,'UES Measure List Oct 2026'!$A$3:$AR$2210,G$1,FALSE)</f>
        <v>Thermostats</v>
      </c>
      <c r="H1633">
        <f>VLOOKUP($A1633,'UES Measure List Oct 2026'!$A$3:$AR$2210,H$1,FALSE)</f>
        <v>374.42</v>
      </c>
      <c r="I1633">
        <f>VLOOKUP($A1633,'UES Measure List Oct 2026'!$A$3:$AR$2210,I$1,FALSE)</f>
        <v>418.46</v>
      </c>
      <c r="J1633">
        <f>VLOOKUP($A1633,'UES Measure List Oct 2026'!$A$3:$AR$2210,J$1,FALSE)</f>
        <v>294.25</v>
      </c>
      <c r="K1633">
        <f>VLOOKUP($A1633,'UES Measure List Oct 2026'!$A$3:$AR$2210,K$1,FALSE)</f>
        <v>7</v>
      </c>
      <c r="L1633" t="s">
        <v>35</v>
      </c>
      <c r="M1633">
        <f>INDEX('Results 2016$'!$B$3:$AT$352,MATCH(L1633,'Results 2016$'!$A$3:$A$352,0),MATCH(K1633,'Results 2016$'!$B$2:$AT$2,0))</f>
        <v>0.41259841351789894</v>
      </c>
    </row>
    <row r="1634" spans="1:13" x14ac:dyDescent="0.25">
      <c r="A1634" t="s">
        <v>3871</v>
      </c>
      <c r="B1634" t="str">
        <f>VLOOKUP($A1634,'UES Measure List Oct 2026'!$A$3:$AR$2210,B$1,FALSE)</f>
        <v>Heating Zone 3</v>
      </c>
      <c r="C1634" t="str">
        <f>VLOOKUP($A1634,'UES Measure List Oct 2026'!$A$3:$AR$2210,C$1,FALSE)</f>
        <v>All Cooling Zones</v>
      </c>
      <c r="D1634" t="str">
        <f>VLOOKUP($A1634,'UES Measure List Oct 2026'!$A$3:$AR$2210,D$1,FALSE)</f>
        <v>Residential</v>
      </c>
      <c r="E1634" t="str">
        <f>VLOOKUP($A1634,'UES Measure List Oct 2026'!$A$3:$AR$2210,E$1,FALSE)</f>
        <v>HVAC</v>
      </c>
      <c r="F1634" t="str">
        <f>VLOOKUP($A1634,'UES Measure List Oct 2026'!$A$3:$AR$2210,F$1,FALSE)</f>
        <v>HVAC System</v>
      </c>
      <c r="G1634" t="str">
        <f>VLOOKUP($A1634,'UES Measure List Oct 2026'!$A$3:$AR$2210,G$1,FALSE)</f>
        <v>Thermostats</v>
      </c>
      <c r="H1634">
        <f>VLOOKUP($A1634,'UES Measure List Oct 2026'!$A$3:$AR$2210,H$1,FALSE)</f>
        <v>183.41</v>
      </c>
      <c r="I1634">
        <f>VLOOKUP($A1634,'UES Measure List Oct 2026'!$A$3:$AR$2210,I$1,FALSE)</f>
        <v>204.98</v>
      </c>
      <c r="J1634">
        <f>VLOOKUP($A1634,'UES Measure List Oct 2026'!$A$3:$AR$2210,J$1,FALSE)</f>
        <v>294.25</v>
      </c>
      <c r="K1634">
        <f>VLOOKUP($A1634,'UES Measure List Oct 2026'!$A$3:$AR$2210,K$1,FALSE)</f>
        <v>5</v>
      </c>
      <c r="L1634" t="s">
        <v>35</v>
      </c>
      <c r="M1634">
        <f>INDEX('Results 2016$'!$B$3:$AT$352,MATCH(L1634,'Results 2016$'!$A$3:$A$352,0),MATCH(K1634,'Results 2016$'!$B$2:$AT$2,0))</f>
        <v>0.3243067246921415</v>
      </c>
    </row>
    <row r="1635" spans="1:13" x14ac:dyDescent="0.25">
      <c r="A1635" t="s">
        <v>3872</v>
      </c>
      <c r="B1635" t="str">
        <f>VLOOKUP($A1635,'UES Measure List Oct 2026'!$A$3:$AR$2210,B$1,FALSE)</f>
        <v>Heating Zone 3</v>
      </c>
      <c r="C1635" t="str">
        <f>VLOOKUP($A1635,'UES Measure List Oct 2026'!$A$3:$AR$2210,C$1,FALSE)</f>
        <v>All Cooling Zones</v>
      </c>
      <c r="D1635" t="str">
        <f>VLOOKUP($A1635,'UES Measure List Oct 2026'!$A$3:$AR$2210,D$1,FALSE)</f>
        <v>Residential</v>
      </c>
      <c r="E1635" t="str">
        <f>VLOOKUP($A1635,'UES Measure List Oct 2026'!$A$3:$AR$2210,E$1,FALSE)</f>
        <v>HVAC</v>
      </c>
      <c r="F1635" t="str">
        <f>VLOOKUP($A1635,'UES Measure List Oct 2026'!$A$3:$AR$2210,F$1,FALSE)</f>
        <v>HVAC System</v>
      </c>
      <c r="G1635" t="str">
        <f>VLOOKUP($A1635,'UES Measure List Oct 2026'!$A$3:$AR$2210,G$1,FALSE)</f>
        <v>Thermostats</v>
      </c>
      <c r="H1635">
        <f>VLOOKUP($A1635,'UES Measure List Oct 2026'!$A$3:$AR$2210,H$1,FALSE)</f>
        <v>302.31</v>
      </c>
      <c r="I1635">
        <f>VLOOKUP($A1635,'UES Measure List Oct 2026'!$A$3:$AR$2210,I$1,FALSE)</f>
        <v>337.87</v>
      </c>
      <c r="J1635">
        <f>VLOOKUP($A1635,'UES Measure List Oct 2026'!$A$3:$AR$2210,J$1,FALSE)</f>
        <v>165.03</v>
      </c>
      <c r="K1635">
        <f>VLOOKUP($A1635,'UES Measure List Oct 2026'!$A$3:$AR$2210,K$1,FALSE)</f>
        <v>7</v>
      </c>
      <c r="L1635" t="s">
        <v>35</v>
      </c>
      <c r="M1635">
        <f>INDEX('Results 2016$'!$B$3:$AT$352,MATCH(L1635,'Results 2016$'!$A$3:$A$352,0),MATCH(K1635,'Results 2016$'!$B$2:$AT$2,0))</f>
        <v>0.41259841351789894</v>
      </c>
    </row>
    <row r="1636" spans="1:13" x14ac:dyDescent="0.25">
      <c r="A1636" t="s">
        <v>3873</v>
      </c>
      <c r="B1636" t="str">
        <f>VLOOKUP($A1636,'UES Measure List Oct 2026'!$A$3:$AR$2210,B$1,FALSE)</f>
        <v>Heating Zone 1</v>
      </c>
      <c r="C1636" t="str">
        <f>VLOOKUP($A1636,'UES Measure List Oct 2026'!$A$3:$AR$2210,C$1,FALSE)</f>
        <v>Cooling Zone 1</v>
      </c>
      <c r="D1636" t="str">
        <f>VLOOKUP($A1636,'UES Measure List Oct 2026'!$A$3:$AR$2210,D$1,FALSE)</f>
        <v>Residential</v>
      </c>
      <c r="E1636" t="str">
        <f>VLOOKUP($A1636,'UES Measure List Oct 2026'!$A$3:$AR$2210,E$1,FALSE)</f>
        <v>HVAC</v>
      </c>
      <c r="F1636" t="str">
        <f>VLOOKUP($A1636,'UES Measure List Oct 2026'!$A$3:$AR$2210,F$1,FALSE)</f>
        <v>HVAC System</v>
      </c>
      <c r="G1636" t="str">
        <f>VLOOKUP($A1636,'UES Measure List Oct 2026'!$A$3:$AR$2210,G$1,FALSE)</f>
        <v>Ductless Heat Pumps</v>
      </c>
      <c r="H1636">
        <f>VLOOKUP($A1636,'UES Measure List Oct 2026'!$A$3:$AR$2210,H$1,FALSE)</f>
        <v>1300</v>
      </c>
      <c r="I1636">
        <f>VLOOKUP($A1636,'UES Measure List Oct 2026'!$A$3:$AR$2210,I$1,FALSE)</f>
        <v>1448</v>
      </c>
      <c r="J1636">
        <f>VLOOKUP($A1636,'UES Measure List Oct 2026'!$A$3:$AR$2210,J$1,FALSE)</f>
        <v>3999.58</v>
      </c>
      <c r="K1636">
        <f>VLOOKUP($A1636,'UES Measure List Oct 2026'!$A$3:$AR$2210,K$1,FALSE)</f>
        <v>15</v>
      </c>
      <c r="L1636" t="s">
        <v>4973</v>
      </c>
      <c r="M1636">
        <f>INDEX('Results 2016$'!$B$3:$AT$352,MATCH(L1636,'Results 2016$'!$A$3:$A$352,0),MATCH(K1636,'Results 2016$'!$B$2:$AT$2,0))</f>
        <v>0.68648120338394347</v>
      </c>
    </row>
    <row r="1637" spans="1:13" x14ac:dyDescent="0.25">
      <c r="A1637" t="s">
        <v>3874</v>
      </c>
      <c r="B1637" t="str">
        <f>VLOOKUP($A1637,'UES Measure List Oct 2026'!$A$3:$AR$2210,B$1,FALSE)</f>
        <v>Heating Zone 1</v>
      </c>
      <c r="C1637" t="str">
        <f>VLOOKUP($A1637,'UES Measure List Oct 2026'!$A$3:$AR$2210,C$1,FALSE)</f>
        <v>Cooling Zone 2</v>
      </c>
      <c r="D1637" t="str">
        <f>VLOOKUP($A1637,'UES Measure List Oct 2026'!$A$3:$AR$2210,D$1,FALSE)</f>
        <v>Residential</v>
      </c>
      <c r="E1637" t="str">
        <f>VLOOKUP($A1637,'UES Measure List Oct 2026'!$A$3:$AR$2210,E$1,FALSE)</f>
        <v>HVAC</v>
      </c>
      <c r="F1637" t="str">
        <f>VLOOKUP($A1637,'UES Measure List Oct 2026'!$A$3:$AR$2210,F$1,FALSE)</f>
        <v>HVAC System</v>
      </c>
      <c r="G1637" t="str">
        <f>VLOOKUP($A1637,'UES Measure List Oct 2026'!$A$3:$AR$2210,G$1,FALSE)</f>
        <v>Ductless Heat Pumps</v>
      </c>
      <c r="H1637">
        <f>VLOOKUP($A1637,'UES Measure List Oct 2026'!$A$3:$AR$2210,H$1,FALSE)</f>
        <v>1300</v>
      </c>
      <c r="I1637">
        <f>VLOOKUP($A1637,'UES Measure List Oct 2026'!$A$3:$AR$2210,I$1,FALSE)</f>
        <v>1448</v>
      </c>
      <c r="J1637">
        <f>VLOOKUP($A1637,'UES Measure List Oct 2026'!$A$3:$AR$2210,J$1,FALSE)</f>
        <v>3999.58</v>
      </c>
      <c r="K1637">
        <f>VLOOKUP($A1637,'UES Measure List Oct 2026'!$A$3:$AR$2210,K$1,FALSE)</f>
        <v>15</v>
      </c>
      <c r="L1637" t="s">
        <v>4973</v>
      </c>
      <c r="M1637">
        <f>INDEX('Results 2016$'!$B$3:$AT$352,MATCH(L1637,'Results 2016$'!$A$3:$A$352,0),MATCH(K1637,'Results 2016$'!$B$2:$AT$2,0))</f>
        <v>0.68648120338394347</v>
      </c>
    </row>
    <row r="1638" spans="1:13" x14ac:dyDescent="0.25">
      <c r="A1638" t="s">
        <v>3875</v>
      </c>
      <c r="B1638" t="str">
        <f>VLOOKUP($A1638,'UES Measure List Oct 2026'!$A$3:$AR$2210,B$1,FALSE)</f>
        <v>Heating Zone 1</v>
      </c>
      <c r="C1638" t="str">
        <f>VLOOKUP($A1638,'UES Measure List Oct 2026'!$A$3:$AR$2210,C$1,FALSE)</f>
        <v>Cooling Zone 3</v>
      </c>
      <c r="D1638" t="str">
        <f>VLOOKUP($A1638,'UES Measure List Oct 2026'!$A$3:$AR$2210,D$1,FALSE)</f>
        <v>Residential</v>
      </c>
      <c r="E1638" t="str">
        <f>VLOOKUP($A1638,'UES Measure List Oct 2026'!$A$3:$AR$2210,E$1,FALSE)</f>
        <v>HVAC</v>
      </c>
      <c r="F1638" t="str">
        <f>VLOOKUP($A1638,'UES Measure List Oct 2026'!$A$3:$AR$2210,F$1,FALSE)</f>
        <v>HVAC System</v>
      </c>
      <c r="G1638" t="str">
        <f>VLOOKUP($A1638,'UES Measure List Oct 2026'!$A$3:$AR$2210,G$1,FALSE)</f>
        <v>Ductless Heat Pumps</v>
      </c>
      <c r="H1638">
        <f>VLOOKUP($A1638,'UES Measure List Oct 2026'!$A$3:$AR$2210,H$1,FALSE)</f>
        <v>1300</v>
      </c>
      <c r="I1638">
        <f>VLOOKUP($A1638,'UES Measure List Oct 2026'!$A$3:$AR$2210,I$1,FALSE)</f>
        <v>1448</v>
      </c>
      <c r="J1638">
        <f>VLOOKUP($A1638,'UES Measure List Oct 2026'!$A$3:$AR$2210,J$1,FALSE)</f>
        <v>3999.58</v>
      </c>
      <c r="K1638">
        <f>VLOOKUP($A1638,'UES Measure List Oct 2026'!$A$3:$AR$2210,K$1,FALSE)</f>
        <v>15</v>
      </c>
      <c r="L1638" t="s">
        <v>4973</v>
      </c>
      <c r="M1638">
        <f>INDEX('Results 2016$'!$B$3:$AT$352,MATCH(L1638,'Results 2016$'!$A$3:$A$352,0),MATCH(K1638,'Results 2016$'!$B$2:$AT$2,0))</f>
        <v>0.68648120338394347</v>
      </c>
    </row>
    <row r="1639" spans="1:13" x14ac:dyDescent="0.25">
      <c r="A1639" t="s">
        <v>3876</v>
      </c>
      <c r="B1639" t="str">
        <f>VLOOKUP($A1639,'UES Measure List Oct 2026'!$A$3:$AR$2210,B$1,FALSE)</f>
        <v>Heating Zone 2</v>
      </c>
      <c r="C1639" t="str">
        <f>VLOOKUP($A1639,'UES Measure List Oct 2026'!$A$3:$AR$2210,C$1,FALSE)</f>
        <v>Cooling Zone 1</v>
      </c>
      <c r="D1639" t="str">
        <f>VLOOKUP($A1639,'UES Measure List Oct 2026'!$A$3:$AR$2210,D$1,FALSE)</f>
        <v>Residential</v>
      </c>
      <c r="E1639" t="str">
        <f>VLOOKUP($A1639,'UES Measure List Oct 2026'!$A$3:$AR$2210,E$1,FALSE)</f>
        <v>HVAC</v>
      </c>
      <c r="F1639" t="str">
        <f>VLOOKUP($A1639,'UES Measure List Oct 2026'!$A$3:$AR$2210,F$1,FALSE)</f>
        <v>HVAC System</v>
      </c>
      <c r="G1639" t="str">
        <f>VLOOKUP($A1639,'UES Measure List Oct 2026'!$A$3:$AR$2210,G$1,FALSE)</f>
        <v>Ductless Heat Pumps</v>
      </c>
      <c r="H1639">
        <f>VLOOKUP($A1639,'UES Measure List Oct 2026'!$A$3:$AR$2210,H$1,FALSE)</f>
        <v>1300</v>
      </c>
      <c r="I1639">
        <f>VLOOKUP($A1639,'UES Measure List Oct 2026'!$A$3:$AR$2210,I$1,FALSE)</f>
        <v>1448</v>
      </c>
      <c r="J1639">
        <f>VLOOKUP($A1639,'UES Measure List Oct 2026'!$A$3:$AR$2210,J$1,FALSE)</f>
        <v>3999.58</v>
      </c>
      <c r="K1639">
        <f>VLOOKUP($A1639,'UES Measure List Oct 2026'!$A$3:$AR$2210,K$1,FALSE)</f>
        <v>15</v>
      </c>
      <c r="L1639" t="s">
        <v>4974</v>
      </c>
      <c r="M1639">
        <f>INDEX('Results 2016$'!$B$3:$AT$352,MATCH(L1639,'Results 2016$'!$A$3:$A$352,0),MATCH(K1639,'Results 2016$'!$B$2:$AT$2,0))</f>
        <v>0.70053112512654003</v>
      </c>
    </row>
    <row r="1640" spans="1:13" x14ac:dyDescent="0.25">
      <c r="A1640" t="s">
        <v>3877</v>
      </c>
      <c r="B1640" t="str">
        <f>VLOOKUP($A1640,'UES Measure List Oct 2026'!$A$3:$AR$2210,B$1,FALSE)</f>
        <v>Heating Zone 2</v>
      </c>
      <c r="C1640" t="str">
        <f>VLOOKUP($A1640,'UES Measure List Oct 2026'!$A$3:$AR$2210,C$1,FALSE)</f>
        <v>Cooling Zone 2</v>
      </c>
      <c r="D1640" t="str">
        <f>VLOOKUP($A1640,'UES Measure List Oct 2026'!$A$3:$AR$2210,D$1,FALSE)</f>
        <v>Residential</v>
      </c>
      <c r="E1640" t="str">
        <f>VLOOKUP($A1640,'UES Measure List Oct 2026'!$A$3:$AR$2210,E$1,FALSE)</f>
        <v>HVAC</v>
      </c>
      <c r="F1640" t="str">
        <f>VLOOKUP($A1640,'UES Measure List Oct 2026'!$A$3:$AR$2210,F$1,FALSE)</f>
        <v>HVAC System</v>
      </c>
      <c r="G1640" t="str">
        <f>VLOOKUP($A1640,'UES Measure List Oct 2026'!$A$3:$AR$2210,G$1,FALSE)</f>
        <v>Ductless Heat Pumps</v>
      </c>
      <c r="H1640">
        <f>VLOOKUP($A1640,'UES Measure List Oct 2026'!$A$3:$AR$2210,H$1,FALSE)</f>
        <v>1300</v>
      </c>
      <c r="I1640">
        <f>VLOOKUP($A1640,'UES Measure List Oct 2026'!$A$3:$AR$2210,I$1,FALSE)</f>
        <v>1448</v>
      </c>
      <c r="J1640">
        <f>VLOOKUP($A1640,'UES Measure List Oct 2026'!$A$3:$AR$2210,J$1,FALSE)</f>
        <v>3999.58</v>
      </c>
      <c r="K1640">
        <f>VLOOKUP($A1640,'UES Measure List Oct 2026'!$A$3:$AR$2210,K$1,FALSE)</f>
        <v>15</v>
      </c>
      <c r="L1640" t="s">
        <v>4974</v>
      </c>
      <c r="M1640">
        <f>INDEX('Results 2016$'!$B$3:$AT$352,MATCH(L1640,'Results 2016$'!$A$3:$A$352,0),MATCH(K1640,'Results 2016$'!$B$2:$AT$2,0))</f>
        <v>0.70053112512654003</v>
      </c>
    </row>
    <row r="1641" spans="1:13" x14ac:dyDescent="0.25">
      <c r="A1641" t="s">
        <v>3878</v>
      </c>
      <c r="B1641" t="str">
        <f>VLOOKUP($A1641,'UES Measure List Oct 2026'!$A$3:$AR$2210,B$1,FALSE)</f>
        <v>Heating Zone 2</v>
      </c>
      <c r="C1641" t="str">
        <f>VLOOKUP($A1641,'UES Measure List Oct 2026'!$A$3:$AR$2210,C$1,FALSE)</f>
        <v>Cooling Zone 3</v>
      </c>
      <c r="D1641" t="str">
        <f>VLOOKUP($A1641,'UES Measure List Oct 2026'!$A$3:$AR$2210,D$1,FALSE)</f>
        <v>Residential</v>
      </c>
      <c r="E1641" t="str">
        <f>VLOOKUP($A1641,'UES Measure List Oct 2026'!$A$3:$AR$2210,E$1,FALSE)</f>
        <v>HVAC</v>
      </c>
      <c r="F1641" t="str">
        <f>VLOOKUP($A1641,'UES Measure List Oct 2026'!$A$3:$AR$2210,F$1,FALSE)</f>
        <v>HVAC System</v>
      </c>
      <c r="G1641" t="str">
        <f>VLOOKUP($A1641,'UES Measure List Oct 2026'!$A$3:$AR$2210,G$1,FALSE)</f>
        <v>Ductless Heat Pumps</v>
      </c>
      <c r="H1641">
        <f>VLOOKUP($A1641,'UES Measure List Oct 2026'!$A$3:$AR$2210,H$1,FALSE)</f>
        <v>1300</v>
      </c>
      <c r="I1641">
        <f>VLOOKUP($A1641,'UES Measure List Oct 2026'!$A$3:$AR$2210,I$1,FALSE)</f>
        <v>1448</v>
      </c>
      <c r="J1641">
        <f>VLOOKUP($A1641,'UES Measure List Oct 2026'!$A$3:$AR$2210,J$1,FALSE)</f>
        <v>3999.58</v>
      </c>
      <c r="K1641">
        <f>VLOOKUP($A1641,'UES Measure List Oct 2026'!$A$3:$AR$2210,K$1,FALSE)</f>
        <v>15</v>
      </c>
      <c r="L1641" t="s">
        <v>4974</v>
      </c>
      <c r="M1641">
        <f>INDEX('Results 2016$'!$B$3:$AT$352,MATCH(L1641,'Results 2016$'!$A$3:$A$352,0),MATCH(K1641,'Results 2016$'!$B$2:$AT$2,0))</f>
        <v>0.70053112512654003</v>
      </c>
    </row>
    <row r="1642" spans="1:13" x14ac:dyDescent="0.25">
      <c r="A1642" t="s">
        <v>3879</v>
      </c>
      <c r="B1642" t="str">
        <f>VLOOKUP($A1642,'UES Measure List Oct 2026'!$A$3:$AR$2210,B$1,FALSE)</f>
        <v>Heating Zone 3</v>
      </c>
      <c r="C1642" t="str">
        <f>VLOOKUP($A1642,'UES Measure List Oct 2026'!$A$3:$AR$2210,C$1,FALSE)</f>
        <v>Cooling Zone 1</v>
      </c>
      <c r="D1642" t="str">
        <f>VLOOKUP($A1642,'UES Measure List Oct 2026'!$A$3:$AR$2210,D$1,FALSE)</f>
        <v>Residential</v>
      </c>
      <c r="E1642" t="str">
        <f>VLOOKUP($A1642,'UES Measure List Oct 2026'!$A$3:$AR$2210,E$1,FALSE)</f>
        <v>HVAC</v>
      </c>
      <c r="F1642" t="str">
        <f>VLOOKUP($A1642,'UES Measure List Oct 2026'!$A$3:$AR$2210,F$1,FALSE)</f>
        <v>HVAC System</v>
      </c>
      <c r="G1642" t="str">
        <f>VLOOKUP($A1642,'UES Measure List Oct 2026'!$A$3:$AR$2210,G$1,FALSE)</f>
        <v>Ductless Heat Pumps</v>
      </c>
      <c r="H1642">
        <f>VLOOKUP($A1642,'UES Measure List Oct 2026'!$A$3:$AR$2210,H$1,FALSE)</f>
        <v>1300</v>
      </c>
      <c r="I1642">
        <f>VLOOKUP($A1642,'UES Measure List Oct 2026'!$A$3:$AR$2210,I$1,FALSE)</f>
        <v>1448</v>
      </c>
      <c r="J1642">
        <f>VLOOKUP($A1642,'UES Measure List Oct 2026'!$A$3:$AR$2210,J$1,FALSE)</f>
        <v>3999.58</v>
      </c>
      <c r="K1642">
        <f>VLOOKUP($A1642,'UES Measure List Oct 2026'!$A$3:$AR$2210,K$1,FALSE)</f>
        <v>15</v>
      </c>
      <c r="L1642" t="s">
        <v>4975</v>
      </c>
      <c r="M1642">
        <f>INDEX('Results 2016$'!$B$3:$AT$352,MATCH(L1642,'Results 2016$'!$A$3:$A$352,0),MATCH(K1642,'Results 2016$'!$B$2:$AT$2,0))</f>
        <v>0.66712235768231865</v>
      </c>
    </row>
    <row r="1643" spans="1:13" x14ac:dyDescent="0.25">
      <c r="A1643" t="s">
        <v>3880</v>
      </c>
      <c r="B1643" t="str">
        <f>VLOOKUP($A1643,'UES Measure List Oct 2026'!$A$3:$AR$2210,B$1,FALSE)</f>
        <v>Heating Zone 3</v>
      </c>
      <c r="C1643" t="str">
        <f>VLOOKUP($A1643,'UES Measure List Oct 2026'!$A$3:$AR$2210,C$1,FALSE)</f>
        <v>Cooling Zone 2</v>
      </c>
      <c r="D1643" t="str">
        <f>VLOOKUP($A1643,'UES Measure List Oct 2026'!$A$3:$AR$2210,D$1,FALSE)</f>
        <v>Residential</v>
      </c>
      <c r="E1643" t="str">
        <f>VLOOKUP($A1643,'UES Measure List Oct 2026'!$A$3:$AR$2210,E$1,FALSE)</f>
        <v>HVAC</v>
      </c>
      <c r="F1643" t="str">
        <f>VLOOKUP($A1643,'UES Measure List Oct 2026'!$A$3:$AR$2210,F$1,FALSE)</f>
        <v>HVAC System</v>
      </c>
      <c r="G1643" t="str">
        <f>VLOOKUP($A1643,'UES Measure List Oct 2026'!$A$3:$AR$2210,G$1,FALSE)</f>
        <v>Ductless Heat Pumps</v>
      </c>
      <c r="H1643">
        <f>VLOOKUP($A1643,'UES Measure List Oct 2026'!$A$3:$AR$2210,H$1,FALSE)</f>
        <v>1300</v>
      </c>
      <c r="I1643">
        <f>VLOOKUP($A1643,'UES Measure List Oct 2026'!$A$3:$AR$2210,I$1,FALSE)</f>
        <v>1448</v>
      </c>
      <c r="J1643">
        <f>VLOOKUP($A1643,'UES Measure List Oct 2026'!$A$3:$AR$2210,J$1,FALSE)</f>
        <v>3999.58</v>
      </c>
      <c r="K1643">
        <f>VLOOKUP($A1643,'UES Measure List Oct 2026'!$A$3:$AR$2210,K$1,FALSE)</f>
        <v>15</v>
      </c>
      <c r="L1643" t="s">
        <v>4975</v>
      </c>
      <c r="M1643">
        <f>INDEX('Results 2016$'!$B$3:$AT$352,MATCH(L1643,'Results 2016$'!$A$3:$A$352,0),MATCH(K1643,'Results 2016$'!$B$2:$AT$2,0))</f>
        <v>0.66712235768231865</v>
      </c>
    </row>
    <row r="1644" spans="1:13" x14ac:dyDescent="0.25">
      <c r="A1644" t="s">
        <v>3881</v>
      </c>
      <c r="B1644" t="str">
        <f>VLOOKUP($A1644,'UES Measure List Oct 2026'!$A$3:$AR$2210,B$1,FALSE)</f>
        <v>Heating Zone 3</v>
      </c>
      <c r="C1644" t="str">
        <f>VLOOKUP($A1644,'UES Measure List Oct 2026'!$A$3:$AR$2210,C$1,FALSE)</f>
        <v>Cooling Zone 3</v>
      </c>
      <c r="D1644" t="str">
        <f>VLOOKUP($A1644,'UES Measure List Oct 2026'!$A$3:$AR$2210,D$1,FALSE)</f>
        <v>Residential</v>
      </c>
      <c r="E1644" t="str">
        <f>VLOOKUP($A1644,'UES Measure List Oct 2026'!$A$3:$AR$2210,E$1,FALSE)</f>
        <v>HVAC</v>
      </c>
      <c r="F1644" t="str">
        <f>VLOOKUP($A1644,'UES Measure List Oct 2026'!$A$3:$AR$2210,F$1,FALSE)</f>
        <v>HVAC System</v>
      </c>
      <c r="G1644" t="str">
        <f>VLOOKUP($A1644,'UES Measure List Oct 2026'!$A$3:$AR$2210,G$1,FALSE)</f>
        <v>Ductless Heat Pumps</v>
      </c>
      <c r="H1644">
        <f>VLOOKUP($A1644,'UES Measure List Oct 2026'!$A$3:$AR$2210,H$1,FALSE)</f>
        <v>1300</v>
      </c>
      <c r="I1644">
        <f>VLOOKUP($A1644,'UES Measure List Oct 2026'!$A$3:$AR$2210,I$1,FALSE)</f>
        <v>1448</v>
      </c>
      <c r="J1644">
        <f>VLOOKUP($A1644,'UES Measure List Oct 2026'!$A$3:$AR$2210,J$1,FALSE)</f>
        <v>3999.58</v>
      </c>
      <c r="K1644">
        <f>VLOOKUP($A1644,'UES Measure List Oct 2026'!$A$3:$AR$2210,K$1,FALSE)</f>
        <v>15</v>
      </c>
      <c r="L1644" t="s">
        <v>4975</v>
      </c>
      <c r="M1644">
        <f>INDEX('Results 2016$'!$B$3:$AT$352,MATCH(L1644,'Results 2016$'!$A$3:$A$352,0),MATCH(K1644,'Results 2016$'!$B$2:$AT$2,0))</f>
        <v>0.66712235768231865</v>
      </c>
    </row>
    <row r="1645" spans="1:13" x14ac:dyDescent="0.25">
      <c r="A1645" t="s">
        <v>3882</v>
      </c>
      <c r="B1645" t="str">
        <f>VLOOKUP($A1645,'UES Measure List Oct 2026'!$A$3:$AR$2210,B$1,FALSE)</f>
        <v>All Heating Zones</v>
      </c>
      <c r="C1645" t="str">
        <f>VLOOKUP($A1645,'UES Measure List Oct 2026'!$A$3:$AR$2210,C$1,FALSE)</f>
        <v>All Cooling Zones</v>
      </c>
      <c r="D1645" t="str">
        <f>VLOOKUP($A1645,'UES Measure List Oct 2026'!$A$3:$AR$2210,D$1,FALSE)</f>
        <v>Residential</v>
      </c>
      <c r="E1645" t="str">
        <f>VLOOKUP($A1645,'UES Measure List Oct 2026'!$A$3:$AR$2210,E$1,FALSE)</f>
        <v>Water Heating</v>
      </c>
      <c r="F1645" t="str">
        <f>VLOOKUP($A1645,'UES Measure List Oct 2026'!$A$3:$AR$2210,F$1,FALSE)</f>
        <v>Water Using Devices</v>
      </c>
      <c r="G1645" t="str">
        <f>VLOOKUP($A1645,'UES Measure List Oct 2026'!$A$3:$AR$2210,G$1,FALSE)</f>
        <v>Thermostatic Shut-off Valves</v>
      </c>
      <c r="H1645">
        <f>VLOOKUP($A1645,'UES Measure List Oct 2026'!$A$3:$AR$2210,H$1,FALSE)</f>
        <v>25.27</v>
      </c>
      <c r="I1645">
        <f>VLOOKUP($A1645,'UES Measure List Oct 2026'!$A$3:$AR$2210,I$1,FALSE)</f>
        <v>28.17</v>
      </c>
      <c r="J1645">
        <f>VLOOKUP($A1645,'UES Measure List Oct 2026'!$A$3:$AR$2210,J$1,FALSE)</f>
        <v>18.3</v>
      </c>
      <c r="K1645">
        <f>VLOOKUP($A1645,'UES Measure List Oct 2026'!$A$3:$AR$2210,K$1,FALSE)</f>
        <v>10</v>
      </c>
      <c r="L1645" t="s">
        <v>4983</v>
      </c>
      <c r="M1645">
        <f>INDEX('Results 2016$'!$B$3:$AT$352,MATCH(L1645,'Results 2016$'!$A$3:$A$352,0),MATCH(K1645,'Results 2016$'!$B$2:$AT$2,0))</f>
        <v>0.43819005638631831</v>
      </c>
    </row>
    <row r="1646" spans="1:13" x14ac:dyDescent="0.25">
      <c r="A1646" t="s">
        <v>3884</v>
      </c>
      <c r="B1646" t="str">
        <f>VLOOKUP($A1646,'UES Measure List Oct 2026'!$A$3:$AR$2210,B$1,FALSE)</f>
        <v>All Heating Zones</v>
      </c>
      <c r="C1646" t="str">
        <f>VLOOKUP($A1646,'UES Measure List Oct 2026'!$A$3:$AR$2210,C$1,FALSE)</f>
        <v>All Cooling Zones</v>
      </c>
      <c r="D1646" t="str">
        <f>VLOOKUP($A1646,'UES Measure List Oct 2026'!$A$3:$AR$2210,D$1,FALSE)</f>
        <v>Residential</v>
      </c>
      <c r="E1646" t="str">
        <f>VLOOKUP($A1646,'UES Measure List Oct 2026'!$A$3:$AR$2210,E$1,FALSE)</f>
        <v>Water Heating</v>
      </c>
      <c r="F1646" t="str">
        <f>VLOOKUP($A1646,'UES Measure List Oct 2026'!$A$3:$AR$2210,F$1,FALSE)</f>
        <v>Water Using Devices</v>
      </c>
      <c r="G1646" t="str">
        <f>VLOOKUP($A1646,'UES Measure List Oct 2026'!$A$3:$AR$2210,G$1,FALSE)</f>
        <v>Thermostatic Shut-off Valves</v>
      </c>
      <c r="H1646">
        <f>VLOOKUP($A1646,'UES Measure List Oct 2026'!$A$3:$AR$2210,H$1,FALSE)</f>
        <v>44.95</v>
      </c>
      <c r="I1646">
        <f>VLOOKUP($A1646,'UES Measure List Oct 2026'!$A$3:$AR$2210,I$1,FALSE)</f>
        <v>50.1</v>
      </c>
      <c r="J1646">
        <f>VLOOKUP($A1646,'UES Measure List Oct 2026'!$A$3:$AR$2210,J$1,FALSE)</f>
        <v>18.3</v>
      </c>
      <c r="K1646">
        <f>VLOOKUP($A1646,'UES Measure List Oct 2026'!$A$3:$AR$2210,K$1,FALSE)</f>
        <v>10</v>
      </c>
      <c r="L1646" t="s">
        <v>4983</v>
      </c>
      <c r="M1646">
        <f>INDEX('Results 2016$'!$B$3:$AT$352,MATCH(L1646,'Results 2016$'!$A$3:$A$352,0),MATCH(K1646,'Results 2016$'!$B$2:$AT$2,0))</f>
        <v>0.43819005638631831</v>
      </c>
    </row>
    <row r="1647" spans="1:13" x14ac:dyDescent="0.25">
      <c r="A1647" t="s">
        <v>19</v>
      </c>
      <c r="G1647" t="s">
        <v>24</v>
      </c>
      <c r="K1647" s="1">
        <v>30</v>
      </c>
      <c r="M1647" s="2">
        <v>0.93701255059446531</v>
      </c>
    </row>
    <row r="1648" spans="1:13" x14ac:dyDescent="0.25">
      <c r="A1648" t="s">
        <v>27</v>
      </c>
      <c r="G1648" t="s">
        <v>24</v>
      </c>
      <c r="K1648" s="1">
        <v>30</v>
      </c>
      <c r="M1648" s="2">
        <v>0.93701255059446531</v>
      </c>
    </row>
    <row r="1649" spans="1:13" x14ac:dyDescent="0.25">
      <c r="A1649" t="s">
        <v>29</v>
      </c>
      <c r="G1649" t="s">
        <v>24</v>
      </c>
      <c r="K1649" s="1">
        <v>30</v>
      </c>
      <c r="M1649" s="2">
        <v>0.90160459736008924</v>
      </c>
    </row>
    <row r="1650" spans="1:13" x14ac:dyDescent="0.25">
      <c r="A1650" t="s">
        <v>32</v>
      </c>
      <c r="G1650" t="s">
        <v>24</v>
      </c>
      <c r="K1650" s="1">
        <v>30</v>
      </c>
      <c r="M1650" s="2">
        <v>0.90160459736008924</v>
      </c>
    </row>
    <row r="1651" spans="1:13" x14ac:dyDescent="0.25">
      <c r="A1651" t="s">
        <v>33</v>
      </c>
      <c r="G1651" t="s">
        <v>24</v>
      </c>
      <c r="K1651" s="1">
        <v>15</v>
      </c>
      <c r="M1651" s="2">
        <v>0.73008569246848576</v>
      </c>
    </row>
    <row r="1652" spans="1:13" x14ac:dyDescent="0.25">
      <c r="A1652" t="s">
        <v>36</v>
      </c>
      <c r="G1652" t="s">
        <v>24</v>
      </c>
      <c r="K1652" s="1">
        <v>15</v>
      </c>
      <c r="M1652" s="2">
        <v>0.73008569246848576</v>
      </c>
    </row>
    <row r="1653" spans="1:13" x14ac:dyDescent="0.25">
      <c r="A1653" t="s">
        <v>37</v>
      </c>
      <c r="G1653" t="s">
        <v>39</v>
      </c>
      <c r="K1653" s="1">
        <v>15</v>
      </c>
      <c r="M1653" s="2">
        <v>0.59221963589442039</v>
      </c>
    </row>
    <row r="1654" spans="1:13" x14ac:dyDescent="0.25">
      <c r="A1654" t="s">
        <v>41</v>
      </c>
      <c r="G1654" t="s">
        <v>39</v>
      </c>
      <c r="K1654" s="1">
        <v>15</v>
      </c>
      <c r="M1654" s="2">
        <v>0.59221963589442039</v>
      </c>
    </row>
    <row r="1655" spans="1:13" x14ac:dyDescent="0.25">
      <c r="A1655" t="s">
        <v>42</v>
      </c>
      <c r="G1655" t="s">
        <v>39</v>
      </c>
      <c r="K1655" s="1">
        <v>15</v>
      </c>
      <c r="M1655" s="2">
        <v>0.6269962886457372</v>
      </c>
    </row>
    <row r="1656" spans="1:13" x14ac:dyDescent="0.25">
      <c r="A1656" t="s">
        <v>43</v>
      </c>
      <c r="G1656" t="s">
        <v>39</v>
      </c>
      <c r="K1656" s="1">
        <v>15</v>
      </c>
      <c r="M1656" s="2">
        <v>0.6269962886457372</v>
      </c>
    </row>
    <row r="1657" spans="1:13" x14ac:dyDescent="0.25">
      <c r="A1657" t="s">
        <v>44</v>
      </c>
      <c r="G1657" t="s">
        <v>46</v>
      </c>
      <c r="K1657" s="1">
        <v>20</v>
      </c>
      <c r="M1657" s="2">
        <v>0.90105368807260355</v>
      </c>
    </row>
    <row r="1658" spans="1:13" x14ac:dyDescent="0.25">
      <c r="A1658" t="s">
        <v>48</v>
      </c>
      <c r="G1658" t="s">
        <v>46</v>
      </c>
      <c r="K1658" s="1">
        <v>20</v>
      </c>
      <c r="M1658" s="2">
        <v>0.90105368807260355</v>
      </c>
    </row>
    <row r="1659" spans="1:13" x14ac:dyDescent="0.25">
      <c r="A1659" t="s">
        <v>49</v>
      </c>
      <c r="G1659" t="s">
        <v>50</v>
      </c>
      <c r="K1659" s="1">
        <v>20</v>
      </c>
      <c r="M1659" s="2">
        <v>0.90105368807260355</v>
      </c>
    </row>
    <row r="1660" spans="1:13" x14ac:dyDescent="0.25">
      <c r="A1660" t="s">
        <v>51</v>
      </c>
      <c r="G1660" t="s">
        <v>50</v>
      </c>
      <c r="K1660" s="1">
        <v>20</v>
      </c>
      <c r="M1660" s="2">
        <v>0.90105368807260355</v>
      </c>
    </row>
    <row r="1661" spans="1:13" x14ac:dyDescent="0.25">
      <c r="A1661" t="s">
        <v>52</v>
      </c>
      <c r="G1661" t="s">
        <v>53</v>
      </c>
      <c r="K1661" s="1">
        <v>15</v>
      </c>
      <c r="M1661" s="2">
        <v>0.6269962886457372</v>
      </c>
    </row>
    <row r="1662" spans="1:13" x14ac:dyDescent="0.25">
      <c r="A1662" t="s">
        <v>55</v>
      </c>
      <c r="G1662" t="s">
        <v>53</v>
      </c>
      <c r="K1662" s="1">
        <v>15</v>
      </c>
      <c r="M1662" s="2">
        <v>0.6269962886457372</v>
      </c>
    </row>
    <row r="1663" spans="1:13" x14ac:dyDescent="0.25">
      <c r="A1663" t="s">
        <v>56</v>
      </c>
      <c r="G1663" t="s">
        <v>53</v>
      </c>
      <c r="K1663" s="1">
        <v>15</v>
      </c>
      <c r="M1663" s="2">
        <v>0.6269962886457372</v>
      </c>
    </row>
    <row r="1664" spans="1:13" x14ac:dyDescent="0.25">
      <c r="A1664" t="s">
        <v>59</v>
      </c>
      <c r="G1664" t="s">
        <v>53</v>
      </c>
      <c r="K1664" s="1">
        <v>15</v>
      </c>
      <c r="M1664" s="2">
        <v>0.6269962886457372</v>
      </c>
    </row>
    <row r="1665" spans="1:13" x14ac:dyDescent="0.25">
      <c r="A1665" t="s">
        <v>60</v>
      </c>
      <c r="G1665" t="s">
        <v>53</v>
      </c>
      <c r="K1665" s="1">
        <v>15</v>
      </c>
      <c r="M1665" s="2">
        <v>0.6269962886457372</v>
      </c>
    </row>
    <row r="1666" spans="1:13" x14ac:dyDescent="0.25">
      <c r="A1666" t="s">
        <v>62</v>
      </c>
      <c r="G1666" t="s">
        <v>53</v>
      </c>
      <c r="K1666" s="1">
        <v>15</v>
      </c>
      <c r="M1666" s="2">
        <v>0.6269962886457372</v>
      </c>
    </row>
    <row r="1667" spans="1:13" x14ac:dyDescent="0.25">
      <c r="A1667" t="s">
        <v>63</v>
      </c>
      <c r="G1667" t="s">
        <v>66</v>
      </c>
      <c r="K1667" s="1">
        <v>1</v>
      </c>
      <c r="M1667" s="2">
        <v>7.0967133558200321E-2</v>
      </c>
    </row>
    <row r="1668" spans="1:13" x14ac:dyDescent="0.25">
      <c r="A1668" t="s">
        <v>68</v>
      </c>
      <c r="G1668" t="s">
        <v>66</v>
      </c>
      <c r="K1668" s="1">
        <v>1</v>
      </c>
      <c r="M1668" s="2">
        <v>7.0967133558200321E-2</v>
      </c>
    </row>
    <row r="1669" spans="1:13" x14ac:dyDescent="0.25">
      <c r="A1669" t="s">
        <v>69</v>
      </c>
      <c r="G1669" t="s">
        <v>71</v>
      </c>
      <c r="K1669" s="1">
        <v>10</v>
      </c>
      <c r="M1669" s="2">
        <v>0.45890207746534312</v>
      </c>
    </row>
    <row r="1670" spans="1:13" x14ac:dyDescent="0.25">
      <c r="A1670" t="s">
        <v>72</v>
      </c>
      <c r="G1670" t="s">
        <v>71</v>
      </c>
      <c r="K1670" s="1">
        <v>10</v>
      </c>
      <c r="M1670" s="2">
        <v>0.45890207746534312</v>
      </c>
    </row>
    <row r="1671" spans="1:13" x14ac:dyDescent="0.25">
      <c r="A1671" t="s">
        <v>73</v>
      </c>
      <c r="G1671" t="s">
        <v>74</v>
      </c>
      <c r="K1671" s="1">
        <v>15</v>
      </c>
      <c r="M1671" s="2">
        <v>0.59221963589442039</v>
      </c>
    </row>
    <row r="1672" spans="1:13" x14ac:dyDescent="0.25">
      <c r="A1672" t="s">
        <v>75</v>
      </c>
      <c r="G1672" t="s">
        <v>74</v>
      </c>
      <c r="K1672" s="1">
        <v>15</v>
      </c>
      <c r="M1672" s="2">
        <v>0.59221963589442039</v>
      </c>
    </row>
    <row r="1673" spans="1:13" x14ac:dyDescent="0.25">
      <c r="A1673" t="s">
        <v>76</v>
      </c>
      <c r="G1673" t="s">
        <v>74</v>
      </c>
      <c r="K1673" s="1">
        <v>15</v>
      </c>
      <c r="M1673" s="2">
        <v>0.62860243080000411</v>
      </c>
    </row>
    <row r="1674" spans="1:13" x14ac:dyDescent="0.25">
      <c r="A1674" t="s">
        <v>80</v>
      </c>
      <c r="G1674" t="s">
        <v>74</v>
      </c>
      <c r="K1674" s="1">
        <v>15</v>
      </c>
      <c r="M1674" s="2">
        <v>0.62860243080000411</v>
      </c>
    </row>
    <row r="1675" spans="1:13" x14ac:dyDescent="0.25">
      <c r="A1675" t="s">
        <v>81</v>
      </c>
      <c r="G1675" t="s">
        <v>74</v>
      </c>
      <c r="K1675" s="1">
        <v>3</v>
      </c>
      <c r="M1675" s="2">
        <v>0.17866649103435617</v>
      </c>
    </row>
    <row r="1676" spans="1:13" x14ac:dyDescent="0.25">
      <c r="A1676" t="s">
        <v>83</v>
      </c>
      <c r="G1676" t="s">
        <v>74</v>
      </c>
      <c r="K1676" s="1">
        <v>3</v>
      </c>
      <c r="M1676" s="2">
        <v>0.17866649103435617</v>
      </c>
    </row>
    <row r="1677" spans="1:13" x14ac:dyDescent="0.25">
      <c r="A1677" t="s">
        <v>84</v>
      </c>
      <c r="G1677" t="s">
        <v>74</v>
      </c>
      <c r="K1677" s="1">
        <v>15</v>
      </c>
      <c r="M1677" s="2">
        <v>0.6269962886457372</v>
      </c>
    </row>
    <row r="1678" spans="1:13" x14ac:dyDescent="0.25">
      <c r="A1678" t="s">
        <v>85</v>
      </c>
      <c r="G1678" t="s">
        <v>74</v>
      </c>
      <c r="K1678" s="1">
        <v>15</v>
      </c>
      <c r="M1678" s="2">
        <v>0.6269962886457372</v>
      </c>
    </row>
    <row r="1679" spans="1:13" x14ac:dyDescent="0.25">
      <c r="A1679" t="s">
        <v>86</v>
      </c>
      <c r="G1679" t="s">
        <v>74</v>
      </c>
      <c r="K1679" s="1">
        <v>15</v>
      </c>
      <c r="M1679" s="2">
        <v>0.62860243080000411</v>
      </c>
    </row>
    <row r="1680" spans="1:13" x14ac:dyDescent="0.25">
      <c r="A1680" t="s">
        <v>87</v>
      </c>
      <c r="G1680" t="s">
        <v>74</v>
      </c>
      <c r="K1680" s="1">
        <v>15</v>
      </c>
      <c r="M1680" s="2">
        <v>0.62860243080000411</v>
      </c>
    </row>
    <row r="1681" spans="1:13" x14ac:dyDescent="0.25">
      <c r="A1681" t="s">
        <v>88</v>
      </c>
      <c r="G1681" t="s">
        <v>92</v>
      </c>
      <c r="K1681" s="1">
        <v>10</v>
      </c>
      <c r="M1681" s="2">
        <v>0.46921264677093277</v>
      </c>
    </row>
    <row r="1682" spans="1:13" x14ac:dyDescent="0.25">
      <c r="A1682" t="s">
        <v>94</v>
      </c>
      <c r="G1682" t="s">
        <v>92</v>
      </c>
      <c r="K1682" s="1">
        <v>10</v>
      </c>
      <c r="M1682" s="2">
        <v>0.46921264677093277</v>
      </c>
    </row>
    <row r="1683" spans="1:13" x14ac:dyDescent="0.25">
      <c r="A1683" t="s">
        <v>95</v>
      </c>
      <c r="G1683" t="s">
        <v>96</v>
      </c>
      <c r="K1683" s="1">
        <v>20</v>
      </c>
      <c r="M1683" s="2">
        <v>0.70116810707842225</v>
      </c>
    </row>
    <row r="1684" spans="1:13" x14ac:dyDescent="0.25">
      <c r="A1684" t="s">
        <v>98</v>
      </c>
      <c r="G1684" t="s">
        <v>96</v>
      </c>
      <c r="K1684" s="1">
        <v>20</v>
      </c>
      <c r="M1684" s="2">
        <v>0.70116810707842225</v>
      </c>
    </row>
    <row r="1685" spans="1:13" x14ac:dyDescent="0.25">
      <c r="A1685" t="s">
        <v>99</v>
      </c>
      <c r="G1685" t="s">
        <v>96</v>
      </c>
      <c r="K1685" s="1">
        <v>20</v>
      </c>
      <c r="M1685" s="2">
        <v>0.74901332918833474</v>
      </c>
    </row>
    <row r="1686" spans="1:13" x14ac:dyDescent="0.25">
      <c r="A1686" t="s">
        <v>100</v>
      </c>
      <c r="G1686" t="s">
        <v>96</v>
      </c>
      <c r="K1686" s="1">
        <v>20</v>
      </c>
      <c r="M1686" s="2">
        <v>0.74901332918833474</v>
      </c>
    </row>
    <row r="1687" spans="1:13" x14ac:dyDescent="0.25">
      <c r="A1687" t="s">
        <v>101</v>
      </c>
      <c r="G1687" t="s">
        <v>102</v>
      </c>
      <c r="K1687" s="1">
        <v>10</v>
      </c>
      <c r="M1687" s="2">
        <v>0.46921264677093277</v>
      </c>
    </row>
    <row r="1688" spans="1:13" x14ac:dyDescent="0.25">
      <c r="A1688" t="s">
        <v>103</v>
      </c>
      <c r="G1688" t="s">
        <v>102</v>
      </c>
      <c r="K1688" s="1">
        <v>10</v>
      </c>
      <c r="M1688" s="2">
        <v>0.46921264677093277</v>
      </c>
    </row>
    <row r="1689" spans="1:13" x14ac:dyDescent="0.25">
      <c r="A1689" t="s">
        <v>104</v>
      </c>
      <c r="G1689" t="s">
        <v>102</v>
      </c>
      <c r="K1689" s="1">
        <v>10</v>
      </c>
      <c r="M1689" s="2">
        <v>0.43297207610283089</v>
      </c>
    </row>
    <row r="1690" spans="1:13" x14ac:dyDescent="0.25">
      <c r="A1690" t="s">
        <v>105</v>
      </c>
      <c r="G1690" t="s">
        <v>102</v>
      </c>
      <c r="K1690" s="1">
        <v>10</v>
      </c>
      <c r="M1690" s="2">
        <v>0.43297207610283089</v>
      </c>
    </row>
    <row r="1691" spans="1:13" x14ac:dyDescent="0.25">
      <c r="A1691" t="s">
        <v>106</v>
      </c>
      <c r="G1691" t="s">
        <v>102</v>
      </c>
      <c r="K1691" s="1">
        <v>10</v>
      </c>
      <c r="M1691" s="2">
        <v>0.45890207746534312</v>
      </c>
    </row>
    <row r="1692" spans="1:13" x14ac:dyDescent="0.25">
      <c r="A1692" t="s">
        <v>107</v>
      </c>
      <c r="G1692" t="s">
        <v>102</v>
      </c>
      <c r="K1692" s="1">
        <v>10</v>
      </c>
      <c r="M1692" s="2">
        <v>0.45890207746534312</v>
      </c>
    </row>
    <row r="1693" spans="1:13" x14ac:dyDescent="0.25">
      <c r="A1693" t="s">
        <v>108</v>
      </c>
      <c r="G1693" t="s">
        <v>109</v>
      </c>
      <c r="K1693" s="1">
        <v>10</v>
      </c>
      <c r="M1693" s="2">
        <v>0.46921264677093277</v>
      </c>
    </row>
    <row r="1694" spans="1:13" x14ac:dyDescent="0.25">
      <c r="A1694" t="s">
        <v>110</v>
      </c>
      <c r="G1694" t="s">
        <v>109</v>
      </c>
      <c r="K1694" s="1">
        <v>10</v>
      </c>
      <c r="M1694" s="2">
        <v>0.46921264677093277</v>
      </c>
    </row>
    <row r="1695" spans="1:13" x14ac:dyDescent="0.25">
      <c r="A1695" t="s">
        <v>111</v>
      </c>
      <c r="G1695" t="s">
        <v>113</v>
      </c>
      <c r="K1695" s="1">
        <v>5</v>
      </c>
      <c r="M1695" s="2">
        <v>0.29519112583865559</v>
      </c>
    </row>
    <row r="1696" spans="1:13" x14ac:dyDescent="0.25">
      <c r="A1696" t="s">
        <v>114</v>
      </c>
      <c r="G1696" t="s">
        <v>113</v>
      </c>
      <c r="K1696" s="1">
        <v>5</v>
      </c>
      <c r="M1696" s="2">
        <v>0.29519112583865559</v>
      </c>
    </row>
    <row r="1697" spans="1:13" x14ac:dyDescent="0.25">
      <c r="A1697" t="s">
        <v>115</v>
      </c>
      <c r="G1697" t="s">
        <v>116</v>
      </c>
      <c r="K1697" s="1">
        <v>15</v>
      </c>
      <c r="M1697" s="2">
        <v>0.58250057953873935</v>
      </c>
    </row>
    <row r="1698" spans="1:13" x14ac:dyDescent="0.25">
      <c r="A1698" t="s">
        <v>117</v>
      </c>
      <c r="G1698" t="s">
        <v>116</v>
      </c>
      <c r="K1698" s="1">
        <v>15</v>
      </c>
      <c r="M1698" s="2">
        <v>0.58250057953873935</v>
      </c>
    </row>
    <row r="1699" spans="1:13" x14ac:dyDescent="0.25">
      <c r="A1699" t="s">
        <v>118</v>
      </c>
      <c r="G1699" t="s">
        <v>116</v>
      </c>
      <c r="K1699" s="1">
        <v>15</v>
      </c>
      <c r="M1699" s="2">
        <v>0.62860243080000411</v>
      </c>
    </row>
    <row r="1700" spans="1:13" x14ac:dyDescent="0.25">
      <c r="A1700" t="s">
        <v>119</v>
      </c>
      <c r="G1700" t="s">
        <v>116</v>
      </c>
      <c r="K1700" s="1">
        <v>15</v>
      </c>
      <c r="M1700" s="2">
        <v>0.62860243080000411</v>
      </c>
    </row>
    <row r="1701" spans="1:13" x14ac:dyDescent="0.25">
      <c r="A1701" t="s">
        <v>120</v>
      </c>
      <c r="G1701" t="s">
        <v>116</v>
      </c>
      <c r="K1701" s="1">
        <v>20</v>
      </c>
      <c r="M1701" s="2">
        <v>0.74901332918833474</v>
      </c>
    </row>
    <row r="1702" spans="1:13" x14ac:dyDescent="0.25">
      <c r="A1702" t="s">
        <v>122</v>
      </c>
      <c r="G1702" t="s">
        <v>116</v>
      </c>
      <c r="K1702" s="1">
        <v>20</v>
      </c>
      <c r="M1702" s="2">
        <v>0.74901332918833474</v>
      </c>
    </row>
    <row r="1703" spans="1:13" x14ac:dyDescent="0.25">
      <c r="A1703" t="s">
        <v>123</v>
      </c>
      <c r="G1703" t="s">
        <v>116</v>
      </c>
      <c r="K1703" s="1">
        <v>15</v>
      </c>
      <c r="M1703" s="2">
        <v>0.62860243080000411</v>
      </c>
    </row>
    <row r="1704" spans="1:13" x14ac:dyDescent="0.25">
      <c r="A1704" t="s">
        <v>124</v>
      </c>
      <c r="G1704" t="s">
        <v>116</v>
      </c>
      <c r="K1704" s="1">
        <v>15</v>
      </c>
      <c r="M1704" s="2">
        <v>0.62860243080000411</v>
      </c>
    </row>
    <row r="1705" spans="1:13" x14ac:dyDescent="0.25">
      <c r="A1705" t="s">
        <v>125</v>
      </c>
      <c r="G1705" t="s">
        <v>128</v>
      </c>
      <c r="K1705" s="1">
        <v>12</v>
      </c>
      <c r="M1705" s="2">
        <v>0.5749063859439083</v>
      </c>
    </row>
    <row r="1706" spans="1:13" x14ac:dyDescent="0.25">
      <c r="A1706" t="s">
        <v>130</v>
      </c>
      <c r="G1706" t="s">
        <v>132</v>
      </c>
      <c r="K1706" s="1">
        <v>14</v>
      </c>
      <c r="M1706" s="2">
        <v>0.58927653468941599</v>
      </c>
    </row>
    <row r="1707" spans="1:13" x14ac:dyDescent="0.25">
      <c r="A1707" t="s">
        <v>134</v>
      </c>
      <c r="G1707" t="s">
        <v>137</v>
      </c>
      <c r="K1707" s="1">
        <v>12</v>
      </c>
      <c r="M1707" s="2">
        <v>0.50142385598974282</v>
      </c>
    </row>
    <row r="1708" spans="1:13" x14ac:dyDescent="0.25">
      <c r="A1708" t="s">
        <v>139</v>
      </c>
      <c r="G1708" t="s">
        <v>137</v>
      </c>
      <c r="K1708" s="1">
        <v>12</v>
      </c>
      <c r="M1708" s="2">
        <v>0.50142385598974282</v>
      </c>
    </row>
    <row r="1709" spans="1:13" x14ac:dyDescent="0.25">
      <c r="A1709" t="s">
        <v>140</v>
      </c>
      <c r="G1709" t="s">
        <v>137</v>
      </c>
      <c r="K1709" s="1">
        <v>12</v>
      </c>
      <c r="M1709" s="2">
        <v>0.50142385598974282</v>
      </c>
    </row>
    <row r="1710" spans="1:13" x14ac:dyDescent="0.25">
      <c r="A1710" t="s">
        <v>141</v>
      </c>
      <c r="G1710" t="s">
        <v>137</v>
      </c>
      <c r="K1710" s="1">
        <v>12</v>
      </c>
      <c r="M1710" s="2">
        <v>0.50142385598974282</v>
      </c>
    </row>
    <row r="1711" spans="1:13" x14ac:dyDescent="0.25">
      <c r="A1711" t="s">
        <v>142</v>
      </c>
      <c r="G1711" t="s">
        <v>137</v>
      </c>
      <c r="K1711" s="1">
        <v>12</v>
      </c>
      <c r="M1711" s="2">
        <v>0.50142385598974282</v>
      </c>
    </row>
    <row r="1712" spans="1:13" x14ac:dyDescent="0.25">
      <c r="A1712" t="s">
        <v>143</v>
      </c>
      <c r="G1712" t="s">
        <v>137</v>
      </c>
      <c r="K1712" s="1">
        <v>12</v>
      </c>
      <c r="M1712" s="2">
        <v>0.50142385598974282</v>
      </c>
    </row>
    <row r="1713" spans="1:13" x14ac:dyDescent="0.25">
      <c r="A1713" t="s">
        <v>144</v>
      </c>
      <c r="G1713" t="s">
        <v>147</v>
      </c>
      <c r="K1713" s="1">
        <v>10</v>
      </c>
      <c r="M1713" s="2">
        <v>0.46104000170839254</v>
      </c>
    </row>
    <row r="1714" spans="1:13" x14ac:dyDescent="0.25">
      <c r="A1714" t="s">
        <v>149</v>
      </c>
      <c r="G1714" t="s">
        <v>147</v>
      </c>
      <c r="K1714" s="1">
        <v>10</v>
      </c>
      <c r="M1714" s="2">
        <v>0.46104000170839254</v>
      </c>
    </row>
    <row r="1715" spans="1:13" x14ac:dyDescent="0.25">
      <c r="A1715" t="s">
        <v>150</v>
      </c>
      <c r="G1715" t="s">
        <v>147</v>
      </c>
      <c r="K1715" s="1">
        <v>10</v>
      </c>
      <c r="M1715" s="2">
        <v>0.42958807047498165</v>
      </c>
    </row>
    <row r="1716" spans="1:13" x14ac:dyDescent="0.25">
      <c r="A1716" t="s">
        <v>152</v>
      </c>
      <c r="G1716" t="s">
        <v>147</v>
      </c>
      <c r="K1716" s="1">
        <v>10</v>
      </c>
      <c r="M1716" s="2">
        <v>0.42958807047498165</v>
      </c>
    </row>
    <row r="1717" spans="1:13" x14ac:dyDescent="0.25">
      <c r="A1717" t="s">
        <v>153</v>
      </c>
      <c r="G1717" t="s">
        <v>147</v>
      </c>
      <c r="K1717" s="1">
        <v>10</v>
      </c>
      <c r="M1717" s="2">
        <v>0.45890207746534312</v>
      </c>
    </row>
    <row r="1718" spans="1:13" x14ac:dyDescent="0.25">
      <c r="A1718" t="s">
        <v>154</v>
      </c>
      <c r="G1718" t="s">
        <v>147</v>
      </c>
      <c r="K1718" s="1">
        <v>10</v>
      </c>
      <c r="M1718" s="2">
        <v>0.45890207746534312</v>
      </c>
    </row>
    <row r="1719" spans="1:13" x14ac:dyDescent="0.25">
      <c r="A1719" t="s">
        <v>155</v>
      </c>
      <c r="G1719" t="s">
        <v>156</v>
      </c>
      <c r="K1719" s="1">
        <v>10</v>
      </c>
      <c r="M1719" s="2">
        <v>0.46104000170839254</v>
      </c>
    </row>
    <row r="1720" spans="1:13" x14ac:dyDescent="0.25">
      <c r="A1720" t="s">
        <v>157</v>
      </c>
      <c r="G1720" t="s">
        <v>156</v>
      </c>
      <c r="K1720" s="1">
        <v>10</v>
      </c>
      <c r="M1720" s="2">
        <v>0.46104000170839254</v>
      </c>
    </row>
    <row r="1721" spans="1:13" x14ac:dyDescent="0.25">
      <c r="A1721" t="s">
        <v>158</v>
      </c>
      <c r="G1721" t="s">
        <v>156</v>
      </c>
      <c r="K1721" s="1">
        <v>10</v>
      </c>
      <c r="M1721" s="2">
        <v>0.42958807047498165</v>
      </c>
    </row>
    <row r="1722" spans="1:13" x14ac:dyDescent="0.25">
      <c r="A1722" t="s">
        <v>159</v>
      </c>
      <c r="G1722" t="s">
        <v>156</v>
      </c>
      <c r="K1722" s="1">
        <v>10</v>
      </c>
      <c r="M1722" s="2">
        <v>0.42958807047498165</v>
      </c>
    </row>
    <row r="1723" spans="1:13" x14ac:dyDescent="0.25">
      <c r="A1723" t="s">
        <v>160</v>
      </c>
      <c r="G1723" t="s">
        <v>156</v>
      </c>
      <c r="K1723" s="1">
        <v>10</v>
      </c>
      <c r="M1723" s="2">
        <v>0.45890207746534312</v>
      </c>
    </row>
    <row r="1724" spans="1:13" x14ac:dyDescent="0.25">
      <c r="A1724" t="s">
        <v>161</v>
      </c>
      <c r="G1724" t="s">
        <v>156</v>
      </c>
      <c r="K1724" s="1">
        <v>10</v>
      </c>
      <c r="M1724" s="2">
        <v>0.45890207746534312</v>
      </c>
    </row>
    <row r="1725" spans="1:13" x14ac:dyDescent="0.25">
      <c r="A1725" t="s">
        <v>162</v>
      </c>
      <c r="G1725" t="s">
        <v>164</v>
      </c>
      <c r="K1725" s="1">
        <v>10</v>
      </c>
      <c r="M1725" s="2">
        <v>0.46104000170839254</v>
      </c>
    </row>
    <row r="1726" spans="1:13" x14ac:dyDescent="0.25">
      <c r="A1726" t="s">
        <v>165</v>
      </c>
      <c r="G1726" t="s">
        <v>164</v>
      </c>
      <c r="K1726" s="1">
        <v>10</v>
      </c>
      <c r="M1726" s="2">
        <v>0.46104000170839254</v>
      </c>
    </row>
    <row r="1727" spans="1:13" x14ac:dyDescent="0.25">
      <c r="A1727" t="s">
        <v>166</v>
      </c>
      <c r="G1727" t="s">
        <v>164</v>
      </c>
      <c r="K1727" s="1">
        <v>10</v>
      </c>
      <c r="M1727" s="2">
        <v>0.42958807047498165</v>
      </c>
    </row>
    <row r="1728" spans="1:13" x14ac:dyDescent="0.25">
      <c r="A1728" t="s">
        <v>167</v>
      </c>
      <c r="G1728" t="s">
        <v>164</v>
      </c>
      <c r="K1728" s="1">
        <v>10</v>
      </c>
      <c r="M1728" s="2">
        <v>0.42958807047498165</v>
      </c>
    </row>
    <row r="1729" spans="1:13" x14ac:dyDescent="0.25">
      <c r="A1729" t="s">
        <v>168</v>
      </c>
      <c r="G1729" t="s">
        <v>164</v>
      </c>
      <c r="K1729" s="1">
        <v>10</v>
      </c>
      <c r="M1729" s="2">
        <v>0.45890207746534312</v>
      </c>
    </row>
    <row r="1730" spans="1:13" x14ac:dyDescent="0.25">
      <c r="A1730" t="s">
        <v>169</v>
      </c>
      <c r="G1730" t="s">
        <v>164</v>
      </c>
      <c r="K1730" s="1">
        <v>10</v>
      </c>
      <c r="M1730" s="2">
        <v>0.45890207746534312</v>
      </c>
    </row>
    <row r="1731" spans="1:13" x14ac:dyDescent="0.25">
      <c r="A1731" t="s">
        <v>170</v>
      </c>
      <c r="G1731" t="s">
        <v>171</v>
      </c>
      <c r="K1731" s="1">
        <v>10</v>
      </c>
      <c r="M1731" s="2">
        <v>0.46104000170839254</v>
      </c>
    </row>
    <row r="1732" spans="1:13" x14ac:dyDescent="0.25">
      <c r="A1732" t="s">
        <v>172</v>
      </c>
      <c r="G1732" t="s">
        <v>171</v>
      </c>
      <c r="K1732" s="1">
        <v>10</v>
      </c>
      <c r="M1732" s="2">
        <v>0.46104000170839254</v>
      </c>
    </row>
    <row r="1733" spans="1:13" x14ac:dyDescent="0.25">
      <c r="A1733" t="s">
        <v>173</v>
      </c>
      <c r="G1733" t="s">
        <v>171</v>
      </c>
      <c r="K1733" s="1">
        <v>10</v>
      </c>
      <c r="M1733" s="2">
        <v>0.42958807047498165</v>
      </c>
    </row>
    <row r="1734" spans="1:13" x14ac:dyDescent="0.25">
      <c r="A1734" t="s">
        <v>174</v>
      </c>
      <c r="G1734" t="s">
        <v>171</v>
      </c>
      <c r="K1734" s="1">
        <v>10</v>
      </c>
      <c r="M1734" s="2">
        <v>0.42958807047498165</v>
      </c>
    </row>
    <row r="1735" spans="1:13" x14ac:dyDescent="0.25">
      <c r="A1735" t="s">
        <v>175</v>
      </c>
      <c r="G1735" t="s">
        <v>171</v>
      </c>
      <c r="K1735" s="1">
        <v>10</v>
      </c>
      <c r="M1735" s="2">
        <v>0.45890207746534312</v>
      </c>
    </row>
    <row r="1736" spans="1:13" x14ac:dyDescent="0.25">
      <c r="A1736" t="s">
        <v>176</v>
      </c>
      <c r="G1736" t="s">
        <v>171</v>
      </c>
      <c r="K1736" s="1">
        <v>10</v>
      </c>
      <c r="M1736" s="2">
        <v>0.45890207746534312</v>
      </c>
    </row>
    <row r="1737" spans="1:13" x14ac:dyDescent="0.25">
      <c r="A1737" t="s">
        <v>177</v>
      </c>
      <c r="G1737" t="s">
        <v>178</v>
      </c>
      <c r="K1737" s="1">
        <v>10</v>
      </c>
      <c r="M1737" s="2">
        <v>0.46104000170839254</v>
      </c>
    </row>
    <row r="1738" spans="1:13" x14ac:dyDescent="0.25">
      <c r="A1738" t="s">
        <v>179</v>
      </c>
      <c r="G1738" t="s">
        <v>178</v>
      </c>
      <c r="K1738" s="1">
        <v>10</v>
      </c>
      <c r="M1738" s="2">
        <v>0.46104000170839254</v>
      </c>
    </row>
    <row r="1739" spans="1:13" x14ac:dyDescent="0.25">
      <c r="A1739" t="s">
        <v>180</v>
      </c>
      <c r="G1739" t="s">
        <v>178</v>
      </c>
      <c r="K1739" s="1">
        <v>10</v>
      </c>
      <c r="M1739" s="2">
        <v>0.42958807047498165</v>
      </c>
    </row>
    <row r="1740" spans="1:13" x14ac:dyDescent="0.25">
      <c r="A1740" t="s">
        <v>181</v>
      </c>
      <c r="G1740" t="s">
        <v>178</v>
      </c>
      <c r="K1740" s="1">
        <v>10</v>
      </c>
      <c r="M1740" s="2">
        <v>0.42958807047498165</v>
      </c>
    </row>
    <row r="1741" spans="1:13" x14ac:dyDescent="0.25">
      <c r="A1741" t="s">
        <v>182</v>
      </c>
      <c r="G1741" t="s">
        <v>178</v>
      </c>
      <c r="K1741" s="1">
        <v>5</v>
      </c>
      <c r="M1741" s="2">
        <v>0.28870339599271405</v>
      </c>
    </row>
    <row r="1742" spans="1:13" x14ac:dyDescent="0.25">
      <c r="A1742" t="s">
        <v>183</v>
      </c>
      <c r="G1742" t="s">
        <v>178</v>
      </c>
      <c r="K1742" s="1">
        <v>5</v>
      </c>
      <c r="M1742" s="2">
        <v>0.28870339599271405</v>
      </c>
    </row>
    <row r="1743" spans="1:13" x14ac:dyDescent="0.25">
      <c r="A1743" t="s">
        <v>184</v>
      </c>
      <c r="G1743" t="s">
        <v>178</v>
      </c>
      <c r="K1743" s="1">
        <v>15</v>
      </c>
      <c r="M1743" s="2">
        <v>0.6269962886457372</v>
      </c>
    </row>
    <row r="1744" spans="1:13" x14ac:dyDescent="0.25">
      <c r="A1744" t="s">
        <v>185</v>
      </c>
      <c r="G1744" t="s">
        <v>178</v>
      </c>
      <c r="K1744" s="1">
        <v>15</v>
      </c>
      <c r="M1744" s="2">
        <v>0.6269962886457372</v>
      </c>
    </row>
    <row r="1745" spans="1:13" x14ac:dyDescent="0.25">
      <c r="A1745" t="s">
        <v>186</v>
      </c>
      <c r="G1745" t="s">
        <v>187</v>
      </c>
      <c r="K1745" s="1">
        <v>10</v>
      </c>
      <c r="M1745" s="2">
        <v>0.46104000170839254</v>
      </c>
    </row>
    <row r="1746" spans="1:13" x14ac:dyDescent="0.25">
      <c r="A1746" t="s">
        <v>188</v>
      </c>
      <c r="G1746" t="s">
        <v>187</v>
      </c>
      <c r="K1746" s="1">
        <v>10</v>
      </c>
      <c r="M1746" s="2">
        <v>0.46104000170839254</v>
      </c>
    </row>
    <row r="1747" spans="1:13" x14ac:dyDescent="0.25">
      <c r="A1747" t="s">
        <v>189</v>
      </c>
      <c r="G1747" t="s">
        <v>187</v>
      </c>
      <c r="K1747" s="1">
        <v>10</v>
      </c>
      <c r="M1747" s="2">
        <v>0.42958807047498165</v>
      </c>
    </row>
    <row r="1748" spans="1:13" x14ac:dyDescent="0.25">
      <c r="A1748" t="s">
        <v>190</v>
      </c>
      <c r="G1748" t="s">
        <v>187</v>
      </c>
      <c r="K1748" s="1">
        <v>10</v>
      </c>
      <c r="M1748" s="2">
        <v>0.42958807047498165</v>
      </c>
    </row>
    <row r="1749" spans="1:13" x14ac:dyDescent="0.25">
      <c r="A1749" t="s">
        <v>191</v>
      </c>
      <c r="G1749" t="s">
        <v>187</v>
      </c>
      <c r="K1749" s="1">
        <v>10</v>
      </c>
      <c r="M1749" s="2">
        <v>0.45890207746534312</v>
      </c>
    </row>
    <row r="1750" spans="1:13" x14ac:dyDescent="0.25">
      <c r="A1750" t="s">
        <v>192</v>
      </c>
      <c r="G1750" t="s">
        <v>187</v>
      </c>
      <c r="K1750" s="1">
        <v>10</v>
      </c>
      <c r="M1750" s="2">
        <v>0.45890207746534312</v>
      </c>
    </row>
    <row r="1751" spans="1:13" x14ac:dyDescent="0.25">
      <c r="A1751" t="s">
        <v>193</v>
      </c>
      <c r="G1751" t="s">
        <v>194</v>
      </c>
      <c r="K1751" s="1">
        <v>10</v>
      </c>
      <c r="M1751" s="2">
        <v>0.46104000170839254</v>
      </c>
    </row>
    <row r="1752" spans="1:13" x14ac:dyDescent="0.25">
      <c r="A1752" t="s">
        <v>195</v>
      </c>
      <c r="G1752" t="s">
        <v>194</v>
      </c>
      <c r="K1752" s="1">
        <v>10</v>
      </c>
      <c r="M1752" s="2">
        <v>0.46104000170839254</v>
      </c>
    </row>
    <row r="1753" spans="1:13" x14ac:dyDescent="0.25">
      <c r="A1753" t="s">
        <v>196</v>
      </c>
      <c r="G1753" t="s">
        <v>194</v>
      </c>
      <c r="K1753" s="1">
        <v>10</v>
      </c>
      <c r="M1753" s="2">
        <v>0.42958807047498165</v>
      </c>
    </row>
    <row r="1754" spans="1:13" x14ac:dyDescent="0.25">
      <c r="A1754" t="s">
        <v>197</v>
      </c>
      <c r="G1754" t="s">
        <v>194</v>
      </c>
      <c r="K1754" s="1">
        <v>10</v>
      </c>
      <c r="M1754" s="2">
        <v>0.42958807047498165</v>
      </c>
    </row>
    <row r="1755" spans="1:13" x14ac:dyDescent="0.25">
      <c r="A1755" t="s">
        <v>198</v>
      </c>
      <c r="G1755" t="s">
        <v>194</v>
      </c>
      <c r="K1755" s="1">
        <v>10</v>
      </c>
      <c r="M1755" s="2">
        <v>0.45890207746534312</v>
      </c>
    </row>
    <row r="1756" spans="1:13" x14ac:dyDescent="0.25">
      <c r="A1756" t="s">
        <v>199</v>
      </c>
      <c r="G1756" t="s">
        <v>194</v>
      </c>
      <c r="K1756" s="1">
        <v>10</v>
      </c>
      <c r="M1756" s="2">
        <v>0.45890207746534312</v>
      </c>
    </row>
    <row r="1757" spans="1:13" x14ac:dyDescent="0.25">
      <c r="A1757" t="s">
        <v>200</v>
      </c>
      <c r="G1757" t="s">
        <v>201</v>
      </c>
      <c r="K1757" s="1">
        <v>10</v>
      </c>
      <c r="M1757" s="2">
        <v>0.46104000170839254</v>
      </c>
    </row>
    <row r="1758" spans="1:13" x14ac:dyDescent="0.25">
      <c r="A1758" t="s">
        <v>202</v>
      </c>
      <c r="G1758" t="s">
        <v>201</v>
      </c>
      <c r="K1758" s="1">
        <v>10</v>
      </c>
      <c r="M1758" s="2">
        <v>0.46104000170839254</v>
      </c>
    </row>
    <row r="1759" spans="1:13" x14ac:dyDescent="0.25">
      <c r="A1759" t="s">
        <v>203</v>
      </c>
      <c r="G1759" t="s">
        <v>201</v>
      </c>
      <c r="K1759" s="1">
        <v>10</v>
      </c>
      <c r="M1759" s="2">
        <v>0.42958807047498165</v>
      </c>
    </row>
    <row r="1760" spans="1:13" x14ac:dyDescent="0.25">
      <c r="A1760" t="s">
        <v>204</v>
      </c>
      <c r="G1760" t="s">
        <v>201</v>
      </c>
      <c r="K1760" s="1">
        <v>10</v>
      </c>
      <c r="M1760" s="2">
        <v>0.42958807047498165</v>
      </c>
    </row>
    <row r="1761" spans="1:13" x14ac:dyDescent="0.25">
      <c r="A1761" t="s">
        <v>205</v>
      </c>
      <c r="G1761" t="s">
        <v>201</v>
      </c>
      <c r="K1761" s="1">
        <v>10</v>
      </c>
      <c r="M1761" s="2">
        <v>0.45890207746534312</v>
      </c>
    </row>
    <row r="1762" spans="1:13" x14ac:dyDescent="0.25">
      <c r="A1762" t="s">
        <v>206</v>
      </c>
      <c r="G1762" t="s">
        <v>201</v>
      </c>
      <c r="K1762" s="1">
        <v>10</v>
      </c>
      <c r="M1762" s="2">
        <v>0.45890207746534312</v>
      </c>
    </row>
    <row r="1763" spans="1:13" x14ac:dyDescent="0.25">
      <c r="A1763" t="s">
        <v>207</v>
      </c>
      <c r="G1763" t="s">
        <v>208</v>
      </c>
      <c r="K1763" s="1">
        <v>10</v>
      </c>
      <c r="M1763" s="2">
        <v>0.46104000170839254</v>
      </c>
    </row>
    <row r="1764" spans="1:13" x14ac:dyDescent="0.25">
      <c r="A1764" t="s">
        <v>209</v>
      </c>
      <c r="G1764" t="s">
        <v>208</v>
      </c>
      <c r="K1764" s="1">
        <v>10</v>
      </c>
      <c r="M1764" s="2">
        <v>0.46104000170839254</v>
      </c>
    </row>
    <row r="1765" spans="1:13" x14ac:dyDescent="0.25">
      <c r="A1765" t="s">
        <v>210</v>
      </c>
      <c r="G1765" t="s">
        <v>208</v>
      </c>
      <c r="K1765" s="1">
        <v>10</v>
      </c>
      <c r="M1765" s="2">
        <v>0.42958807047498165</v>
      </c>
    </row>
    <row r="1766" spans="1:13" x14ac:dyDescent="0.25">
      <c r="A1766" t="s">
        <v>211</v>
      </c>
      <c r="G1766" t="s">
        <v>208</v>
      </c>
      <c r="K1766" s="1">
        <v>10</v>
      </c>
      <c r="M1766" s="2">
        <v>0.42958807047498165</v>
      </c>
    </row>
    <row r="1767" spans="1:13" x14ac:dyDescent="0.25">
      <c r="A1767" t="s">
        <v>212</v>
      </c>
      <c r="G1767" t="s">
        <v>208</v>
      </c>
      <c r="K1767" s="1">
        <v>10</v>
      </c>
      <c r="M1767" s="2">
        <v>0.45890207746534312</v>
      </c>
    </row>
    <row r="1768" spans="1:13" x14ac:dyDescent="0.25">
      <c r="A1768" t="s">
        <v>213</v>
      </c>
      <c r="G1768" t="s">
        <v>208</v>
      </c>
      <c r="K1768" s="1">
        <v>10</v>
      </c>
      <c r="M1768" s="2">
        <v>0.45890207746534312</v>
      </c>
    </row>
    <row r="1769" spans="1:13" x14ac:dyDescent="0.25">
      <c r="A1769" t="s">
        <v>214</v>
      </c>
      <c r="G1769" t="s">
        <v>215</v>
      </c>
      <c r="K1769" s="1">
        <v>10</v>
      </c>
      <c r="M1769" s="2">
        <v>0.46104000170839254</v>
      </c>
    </row>
    <row r="1770" spans="1:13" x14ac:dyDescent="0.25">
      <c r="A1770" t="s">
        <v>216</v>
      </c>
      <c r="G1770" t="s">
        <v>215</v>
      </c>
      <c r="K1770" s="1">
        <v>10</v>
      </c>
      <c r="M1770" s="2">
        <v>0.46104000170839254</v>
      </c>
    </row>
    <row r="1771" spans="1:13" x14ac:dyDescent="0.25">
      <c r="A1771" t="s">
        <v>217</v>
      </c>
      <c r="G1771" t="s">
        <v>215</v>
      </c>
      <c r="K1771" s="1">
        <v>10</v>
      </c>
      <c r="M1771" s="2">
        <v>0.42958807047498165</v>
      </c>
    </row>
    <row r="1772" spans="1:13" x14ac:dyDescent="0.25">
      <c r="A1772" t="s">
        <v>218</v>
      </c>
      <c r="G1772" t="s">
        <v>215</v>
      </c>
      <c r="K1772" s="1">
        <v>10</v>
      </c>
      <c r="M1772" s="2">
        <v>0.42958807047498165</v>
      </c>
    </row>
    <row r="1773" spans="1:13" x14ac:dyDescent="0.25">
      <c r="A1773" t="s">
        <v>219</v>
      </c>
      <c r="G1773" t="s">
        <v>215</v>
      </c>
      <c r="K1773" s="1">
        <v>10</v>
      </c>
      <c r="M1773" s="2">
        <v>0.46016409749751264</v>
      </c>
    </row>
    <row r="1774" spans="1:13" x14ac:dyDescent="0.25">
      <c r="A1774" t="s">
        <v>220</v>
      </c>
      <c r="G1774" t="s">
        <v>215</v>
      </c>
      <c r="K1774" s="1">
        <v>10</v>
      </c>
      <c r="M1774" s="2">
        <v>0.46016409749751264</v>
      </c>
    </row>
    <row r="1775" spans="1:13" x14ac:dyDescent="0.25">
      <c r="A1775" t="s">
        <v>221</v>
      </c>
      <c r="G1775" t="s">
        <v>215</v>
      </c>
      <c r="K1775" s="1">
        <v>10</v>
      </c>
      <c r="M1775" s="2">
        <v>0.45890207746534312</v>
      </c>
    </row>
    <row r="1776" spans="1:13" x14ac:dyDescent="0.25">
      <c r="A1776" t="s">
        <v>222</v>
      </c>
      <c r="G1776" t="s">
        <v>215</v>
      </c>
      <c r="K1776" s="1">
        <v>10</v>
      </c>
      <c r="M1776" s="2">
        <v>0.45890207746534312</v>
      </c>
    </row>
    <row r="1777" spans="1:13" x14ac:dyDescent="0.25">
      <c r="A1777" t="s">
        <v>223</v>
      </c>
      <c r="G1777" t="s">
        <v>224</v>
      </c>
      <c r="K1777" s="1">
        <v>10</v>
      </c>
      <c r="M1777" s="2">
        <v>0.46016409749751264</v>
      </c>
    </row>
    <row r="1778" spans="1:13" x14ac:dyDescent="0.25">
      <c r="A1778" t="s">
        <v>225</v>
      </c>
      <c r="G1778" t="s">
        <v>224</v>
      </c>
      <c r="K1778" s="1">
        <v>10</v>
      </c>
      <c r="M1778" s="2">
        <v>0.46016409749751264</v>
      </c>
    </row>
    <row r="1779" spans="1:13" x14ac:dyDescent="0.25">
      <c r="A1779" t="s">
        <v>226</v>
      </c>
      <c r="G1779" t="s">
        <v>224</v>
      </c>
      <c r="K1779" s="1">
        <v>10</v>
      </c>
      <c r="M1779" s="2">
        <v>0.46016409749751264</v>
      </c>
    </row>
    <row r="1780" spans="1:13" x14ac:dyDescent="0.25">
      <c r="A1780" t="s">
        <v>227</v>
      </c>
      <c r="G1780" t="s">
        <v>224</v>
      </c>
      <c r="K1780" s="1">
        <v>10</v>
      </c>
      <c r="M1780" s="2">
        <v>0.46016409749751264</v>
      </c>
    </row>
    <row r="1781" spans="1:13" x14ac:dyDescent="0.25">
      <c r="A1781" t="s">
        <v>228</v>
      </c>
      <c r="G1781" t="s">
        <v>224</v>
      </c>
      <c r="K1781" s="1">
        <v>10</v>
      </c>
      <c r="M1781" s="2">
        <v>0.46016409749751264</v>
      </c>
    </row>
    <row r="1782" spans="1:13" x14ac:dyDescent="0.25">
      <c r="A1782" t="s">
        <v>229</v>
      </c>
      <c r="G1782" t="s">
        <v>224</v>
      </c>
      <c r="K1782" s="1">
        <v>10</v>
      </c>
      <c r="M1782" s="2">
        <v>0.46016409749751264</v>
      </c>
    </row>
    <row r="1783" spans="1:13" x14ac:dyDescent="0.25">
      <c r="A1783" t="s">
        <v>230</v>
      </c>
      <c r="G1783" t="s">
        <v>231</v>
      </c>
      <c r="K1783" s="1">
        <v>10</v>
      </c>
      <c r="M1783" s="2">
        <v>0.46016409749751264</v>
      </c>
    </row>
    <row r="1784" spans="1:13" x14ac:dyDescent="0.25">
      <c r="A1784" t="s">
        <v>232</v>
      </c>
      <c r="G1784" t="s">
        <v>231</v>
      </c>
      <c r="K1784" s="1">
        <v>10</v>
      </c>
      <c r="M1784" s="2">
        <v>0.46016409749751264</v>
      </c>
    </row>
    <row r="1785" spans="1:13" x14ac:dyDescent="0.25">
      <c r="A1785" t="s">
        <v>233</v>
      </c>
      <c r="G1785" t="s">
        <v>236</v>
      </c>
      <c r="K1785" s="1">
        <v>10</v>
      </c>
      <c r="M1785" s="2">
        <v>0.43992960018212518</v>
      </c>
    </row>
    <row r="1786" spans="1:13" x14ac:dyDescent="0.25">
      <c r="A1786" t="s">
        <v>237</v>
      </c>
      <c r="G1786" t="s">
        <v>236</v>
      </c>
      <c r="K1786" s="1">
        <v>10</v>
      </c>
      <c r="M1786" s="2">
        <v>0.43992960018212518</v>
      </c>
    </row>
    <row r="1787" spans="1:13" x14ac:dyDescent="0.25">
      <c r="A1787" t="s">
        <v>238</v>
      </c>
      <c r="G1787" t="s">
        <v>236</v>
      </c>
      <c r="K1787" s="1">
        <v>10</v>
      </c>
      <c r="M1787" s="2">
        <v>0.45890207746534312</v>
      </c>
    </row>
    <row r="1788" spans="1:13" x14ac:dyDescent="0.25">
      <c r="A1788" t="s">
        <v>239</v>
      </c>
      <c r="G1788" t="s">
        <v>236</v>
      </c>
      <c r="K1788" s="1">
        <v>10</v>
      </c>
      <c r="M1788" s="2">
        <v>0.45890207746534312</v>
      </c>
    </row>
    <row r="1789" spans="1:13" x14ac:dyDescent="0.25">
      <c r="A1789" t="s">
        <v>240</v>
      </c>
      <c r="G1789" t="s">
        <v>236</v>
      </c>
      <c r="K1789" s="1">
        <v>10</v>
      </c>
      <c r="M1789" s="2">
        <v>0.46275659437272543</v>
      </c>
    </row>
    <row r="1790" spans="1:13" x14ac:dyDescent="0.25">
      <c r="A1790" t="s">
        <v>244</v>
      </c>
      <c r="G1790" t="s">
        <v>236</v>
      </c>
      <c r="K1790" s="1">
        <v>10</v>
      </c>
      <c r="M1790" s="2">
        <v>0.46275659437272543</v>
      </c>
    </row>
    <row r="1791" spans="1:13" x14ac:dyDescent="0.25">
      <c r="A1791" t="s">
        <v>245</v>
      </c>
      <c r="G1791" t="s">
        <v>247</v>
      </c>
      <c r="K1791" s="1">
        <v>7</v>
      </c>
      <c r="M1791" s="2">
        <v>0.3370107577576984</v>
      </c>
    </row>
    <row r="1792" spans="1:13" x14ac:dyDescent="0.25">
      <c r="A1792" t="s">
        <v>248</v>
      </c>
      <c r="G1792" t="s">
        <v>247</v>
      </c>
      <c r="K1792" s="1">
        <v>7</v>
      </c>
      <c r="M1792" s="2">
        <v>0.3370107577576984</v>
      </c>
    </row>
    <row r="1793" spans="1:13" x14ac:dyDescent="0.25">
      <c r="A1793" t="s">
        <v>249</v>
      </c>
      <c r="G1793" t="s">
        <v>247</v>
      </c>
      <c r="K1793" s="1">
        <v>7</v>
      </c>
      <c r="M1793" s="2">
        <v>0.3370107577576984</v>
      </c>
    </row>
    <row r="1794" spans="1:13" x14ac:dyDescent="0.25">
      <c r="A1794" t="s">
        <v>250</v>
      </c>
      <c r="G1794" t="s">
        <v>247</v>
      </c>
      <c r="K1794" s="1">
        <v>7</v>
      </c>
      <c r="M1794" s="2">
        <v>0.3370107577576984</v>
      </c>
    </row>
    <row r="1795" spans="1:13" x14ac:dyDescent="0.25">
      <c r="A1795" t="s">
        <v>251</v>
      </c>
      <c r="G1795" t="s">
        <v>247</v>
      </c>
      <c r="K1795" s="1">
        <v>7</v>
      </c>
      <c r="M1795" s="2">
        <v>0.3370107577576984</v>
      </c>
    </row>
    <row r="1796" spans="1:13" x14ac:dyDescent="0.25">
      <c r="A1796" t="s">
        <v>252</v>
      </c>
      <c r="G1796" t="s">
        <v>247</v>
      </c>
      <c r="K1796" s="1">
        <v>7</v>
      </c>
      <c r="M1796" s="2">
        <v>0.3370107577576984</v>
      </c>
    </row>
    <row r="1797" spans="1:13" x14ac:dyDescent="0.25">
      <c r="A1797" t="s">
        <v>253</v>
      </c>
      <c r="G1797" t="s">
        <v>254</v>
      </c>
      <c r="K1797" s="1">
        <v>7</v>
      </c>
      <c r="M1797" s="2">
        <v>0.3370107577576984</v>
      </c>
    </row>
    <row r="1798" spans="1:13" x14ac:dyDescent="0.25">
      <c r="A1798" t="s">
        <v>255</v>
      </c>
      <c r="G1798" t="s">
        <v>254</v>
      </c>
      <c r="K1798" s="1">
        <v>7</v>
      </c>
      <c r="M1798" s="2">
        <v>0.3370107577576984</v>
      </c>
    </row>
    <row r="1799" spans="1:13" x14ac:dyDescent="0.25">
      <c r="A1799" t="s">
        <v>256</v>
      </c>
      <c r="G1799" t="s">
        <v>254</v>
      </c>
      <c r="K1799" s="1">
        <v>7</v>
      </c>
      <c r="M1799" s="2">
        <v>0.3370107577576984</v>
      </c>
    </row>
    <row r="1800" spans="1:13" x14ac:dyDescent="0.25">
      <c r="A1800" t="s">
        <v>257</v>
      </c>
      <c r="G1800" t="s">
        <v>254</v>
      </c>
      <c r="K1800" s="1">
        <v>7</v>
      </c>
      <c r="M1800" s="2">
        <v>0.3370107577576984</v>
      </c>
    </row>
    <row r="1801" spans="1:13" x14ac:dyDescent="0.25">
      <c r="A1801" t="s">
        <v>258</v>
      </c>
      <c r="G1801" t="s">
        <v>254</v>
      </c>
      <c r="K1801" s="1">
        <v>7</v>
      </c>
      <c r="M1801" s="2">
        <v>0.3370107577576984</v>
      </c>
    </row>
    <row r="1802" spans="1:13" x14ac:dyDescent="0.25">
      <c r="A1802" t="s">
        <v>259</v>
      </c>
      <c r="G1802" t="s">
        <v>254</v>
      </c>
      <c r="K1802" s="1">
        <v>7</v>
      </c>
      <c r="M1802" s="2">
        <v>0.3370107577576984</v>
      </c>
    </row>
    <row r="1803" spans="1:13" x14ac:dyDescent="0.25">
      <c r="A1803" t="s">
        <v>260</v>
      </c>
      <c r="G1803" t="s">
        <v>263</v>
      </c>
      <c r="K1803" s="1">
        <v>10</v>
      </c>
      <c r="M1803" s="2">
        <v>0.43749041191276111</v>
      </c>
    </row>
    <row r="1804" spans="1:13" x14ac:dyDescent="0.25">
      <c r="A1804" t="s">
        <v>265</v>
      </c>
      <c r="G1804" t="s">
        <v>263</v>
      </c>
      <c r="K1804" s="1">
        <v>10</v>
      </c>
      <c r="M1804" s="2">
        <v>0.43749041191276111</v>
      </c>
    </row>
    <row r="1805" spans="1:13" x14ac:dyDescent="0.25">
      <c r="A1805" t="s">
        <v>266</v>
      </c>
      <c r="G1805" t="s">
        <v>269</v>
      </c>
      <c r="K1805" s="1">
        <v>10</v>
      </c>
      <c r="M1805" s="2">
        <v>0.58511872373689922</v>
      </c>
    </row>
    <row r="1806" spans="1:13" x14ac:dyDescent="0.25">
      <c r="A1806" t="s">
        <v>271</v>
      </c>
      <c r="G1806" t="s">
        <v>269</v>
      </c>
      <c r="K1806" s="1">
        <v>10</v>
      </c>
      <c r="M1806" s="2">
        <v>0.58511872373689922</v>
      </c>
    </row>
    <row r="1807" spans="1:13" x14ac:dyDescent="0.25">
      <c r="A1807" t="s">
        <v>272</v>
      </c>
      <c r="G1807" t="s">
        <v>273</v>
      </c>
      <c r="K1807" s="1">
        <v>3</v>
      </c>
      <c r="M1807" s="2">
        <v>0.17647925089371763</v>
      </c>
    </row>
    <row r="1808" spans="1:13" x14ac:dyDescent="0.25">
      <c r="A1808" t="s">
        <v>274</v>
      </c>
      <c r="G1808" t="s">
        <v>273</v>
      </c>
      <c r="K1808" s="1">
        <v>3</v>
      </c>
      <c r="M1808" s="2">
        <v>0.17647925089371763</v>
      </c>
    </row>
    <row r="1809" spans="1:13" x14ac:dyDescent="0.25">
      <c r="A1809" t="s">
        <v>275</v>
      </c>
      <c r="G1809" t="s">
        <v>276</v>
      </c>
      <c r="K1809" s="1">
        <v>7</v>
      </c>
      <c r="M1809" s="2">
        <v>0.3370107577576984</v>
      </c>
    </row>
    <row r="1810" spans="1:13" x14ac:dyDescent="0.25">
      <c r="A1810" t="s">
        <v>277</v>
      </c>
      <c r="G1810" t="s">
        <v>276</v>
      </c>
      <c r="K1810" s="1">
        <v>7</v>
      </c>
      <c r="M1810" s="2">
        <v>0.3370107577576984</v>
      </c>
    </row>
    <row r="1811" spans="1:13" x14ac:dyDescent="0.25">
      <c r="A1811" t="s">
        <v>278</v>
      </c>
      <c r="G1811" t="s">
        <v>276</v>
      </c>
      <c r="K1811" s="1">
        <v>7</v>
      </c>
      <c r="M1811" s="2">
        <v>0.3370107577576984</v>
      </c>
    </row>
    <row r="1812" spans="1:13" x14ac:dyDescent="0.25">
      <c r="A1812" t="s">
        <v>279</v>
      </c>
      <c r="G1812" t="s">
        <v>276</v>
      </c>
      <c r="K1812" s="1">
        <v>7</v>
      </c>
      <c r="M1812" s="2">
        <v>0.3370107577576984</v>
      </c>
    </row>
    <row r="1813" spans="1:13" x14ac:dyDescent="0.25">
      <c r="A1813" t="s">
        <v>280</v>
      </c>
      <c r="G1813" t="s">
        <v>276</v>
      </c>
      <c r="K1813" s="1">
        <v>7</v>
      </c>
      <c r="M1813" s="2">
        <v>0.3370107577576984</v>
      </c>
    </row>
    <row r="1814" spans="1:13" x14ac:dyDescent="0.25">
      <c r="A1814" t="s">
        <v>281</v>
      </c>
      <c r="G1814" t="s">
        <v>276</v>
      </c>
      <c r="K1814" s="1">
        <v>7</v>
      </c>
      <c r="M1814" s="2">
        <v>0.3370107577576984</v>
      </c>
    </row>
    <row r="1815" spans="1:13" x14ac:dyDescent="0.25">
      <c r="A1815" t="s">
        <v>282</v>
      </c>
      <c r="G1815" t="s">
        <v>283</v>
      </c>
      <c r="K1815" s="1">
        <v>12</v>
      </c>
      <c r="M1815" s="2">
        <v>0.50142385598974282</v>
      </c>
    </row>
    <row r="1816" spans="1:13" x14ac:dyDescent="0.25">
      <c r="A1816" t="s">
        <v>284</v>
      </c>
      <c r="G1816" t="s">
        <v>283</v>
      </c>
      <c r="K1816" s="1">
        <v>12</v>
      </c>
      <c r="M1816" s="2">
        <v>0.50142385598974282</v>
      </c>
    </row>
    <row r="1817" spans="1:13" x14ac:dyDescent="0.25">
      <c r="A1817" t="s">
        <v>285</v>
      </c>
      <c r="G1817" t="s">
        <v>283</v>
      </c>
      <c r="K1817" s="1">
        <v>12</v>
      </c>
      <c r="M1817" s="2">
        <v>0.50142385598974282</v>
      </c>
    </row>
    <row r="1818" spans="1:13" x14ac:dyDescent="0.25">
      <c r="A1818" t="s">
        <v>286</v>
      </c>
      <c r="G1818" t="s">
        <v>283</v>
      </c>
      <c r="K1818" s="1">
        <v>12</v>
      </c>
      <c r="M1818" s="2">
        <v>0.50142385598974282</v>
      </c>
    </row>
    <row r="1819" spans="1:13" x14ac:dyDescent="0.25">
      <c r="A1819" t="s">
        <v>287</v>
      </c>
      <c r="G1819" t="s">
        <v>283</v>
      </c>
      <c r="K1819" s="1">
        <v>12</v>
      </c>
      <c r="M1819" s="2">
        <v>0.50142385598974282</v>
      </c>
    </row>
    <row r="1820" spans="1:13" x14ac:dyDescent="0.25">
      <c r="A1820" t="s">
        <v>288</v>
      </c>
      <c r="G1820" t="s">
        <v>283</v>
      </c>
      <c r="K1820" s="1">
        <v>12</v>
      </c>
      <c r="M1820" s="2">
        <v>0.50142385598974282</v>
      </c>
    </row>
    <row r="1821" spans="1:13" x14ac:dyDescent="0.25">
      <c r="A1821" t="s">
        <v>289</v>
      </c>
      <c r="G1821" t="s">
        <v>292</v>
      </c>
      <c r="K1821" s="1">
        <v>1</v>
      </c>
      <c r="M1821" s="2">
        <v>7.1192140349595284E-2</v>
      </c>
    </row>
    <row r="1822" spans="1:13" x14ac:dyDescent="0.25">
      <c r="A1822" t="s">
        <v>293</v>
      </c>
      <c r="G1822" t="s">
        <v>292</v>
      </c>
      <c r="K1822" s="1">
        <v>1</v>
      </c>
      <c r="M1822" s="2">
        <v>7.1192140349595284E-2</v>
      </c>
    </row>
    <row r="1823" spans="1:13" x14ac:dyDescent="0.25">
      <c r="A1823" t="s">
        <v>294</v>
      </c>
      <c r="G1823" t="s">
        <v>292</v>
      </c>
      <c r="K1823" s="1">
        <v>1</v>
      </c>
      <c r="M1823" s="2">
        <v>6.6130955996402951E-2</v>
      </c>
    </row>
    <row r="1824" spans="1:13" x14ac:dyDescent="0.25">
      <c r="A1824" t="s">
        <v>295</v>
      </c>
      <c r="G1824" t="s">
        <v>292</v>
      </c>
      <c r="K1824" s="1">
        <v>1</v>
      </c>
      <c r="M1824" s="2">
        <v>6.6130955996402951E-2</v>
      </c>
    </row>
    <row r="1825" spans="1:13" x14ac:dyDescent="0.25">
      <c r="A1825" t="s">
        <v>296</v>
      </c>
      <c r="G1825" t="s">
        <v>292</v>
      </c>
      <c r="K1825" s="1">
        <v>1</v>
      </c>
      <c r="M1825" s="2">
        <v>6.8532045597663432E-2</v>
      </c>
    </row>
    <row r="1826" spans="1:13" x14ac:dyDescent="0.25">
      <c r="A1826" t="s">
        <v>297</v>
      </c>
      <c r="G1826" t="s">
        <v>292</v>
      </c>
      <c r="K1826" s="1">
        <v>1</v>
      </c>
      <c r="M1826" s="2">
        <v>6.8532045597663432E-2</v>
      </c>
    </row>
    <row r="1827" spans="1:13" x14ac:dyDescent="0.25">
      <c r="A1827" t="s">
        <v>298</v>
      </c>
      <c r="G1827" t="s">
        <v>300</v>
      </c>
      <c r="K1827" s="1">
        <v>5</v>
      </c>
      <c r="M1827" s="2">
        <v>0.28937570628908127</v>
      </c>
    </row>
    <row r="1828" spans="1:13" x14ac:dyDescent="0.25">
      <c r="A1828" t="s">
        <v>301</v>
      </c>
      <c r="G1828" t="s">
        <v>300</v>
      </c>
      <c r="K1828" s="1">
        <v>5</v>
      </c>
      <c r="M1828" s="2">
        <v>0.28937570628908127</v>
      </c>
    </row>
    <row r="1829" spans="1:13" x14ac:dyDescent="0.25">
      <c r="A1829" t="s">
        <v>302</v>
      </c>
      <c r="G1829" t="s">
        <v>300</v>
      </c>
      <c r="K1829" s="1">
        <v>5</v>
      </c>
      <c r="M1829" s="2">
        <v>0.28937570628908127</v>
      </c>
    </row>
    <row r="1830" spans="1:13" x14ac:dyDescent="0.25">
      <c r="A1830" t="s">
        <v>303</v>
      </c>
      <c r="G1830" t="s">
        <v>300</v>
      </c>
      <c r="K1830" s="1">
        <v>5</v>
      </c>
      <c r="M1830" s="2">
        <v>0.28937570628908127</v>
      </c>
    </row>
    <row r="1831" spans="1:13" x14ac:dyDescent="0.25">
      <c r="A1831" t="s">
        <v>304</v>
      </c>
      <c r="G1831" t="s">
        <v>300</v>
      </c>
      <c r="K1831" s="1">
        <v>5</v>
      </c>
      <c r="M1831" s="2">
        <v>0.28937570628908127</v>
      </c>
    </row>
    <row r="1832" spans="1:13" x14ac:dyDescent="0.25">
      <c r="A1832" t="s">
        <v>305</v>
      </c>
      <c r="G1832" t="s">
        <v>300</v>
      </c>
      <c r="K1832" s="1">
        <v>5</v>
      </c>
      <c r="M1832" s="2">
        <v>0.28937570628908127</v>
      </c>
    </row>
    <row r="1833" spans="1:13" x14ac:dyDescent="0.25">
      <c r="A1833" t="s">
        <v>306</v>
      </c>
      <c r="G1833" t="s">
        <v>307</v>
      </c>
      <c r="K1833" s="1">
        <v>12</v>
      </c>
      <c r="M1833" s="2">
        <v>0.50142385598974282</v>
      </c>
    </row>
    <row r="1834" spans="1:13" x14ac:dyDescent="0.25">
      <c r="A1834" t="s">
        <v>308</v>
      </c>
      <c r="G1834" t="s">
        <v>307</v>
      </c>
      <c r="K1834" s="1">
        <v>12</v>
      </c>
      <c r="M1834" s="2">
        <v>0.50142385598974282</v>
      </c>
    </row>
    <row r="1835" spans="1:13" x14ac:dyDescent="0.25">
      <c r="A1835" t="s">
        <v>309</v>
      </c>
      <c r="G1835" t="s">
        <v>307</v>
      </c>
      <c r="K1835" s="1">
        <v>12</v>
      </c>
      <c r="M1835" s="2">
        <v>0.50142385598974282</v>
      </c>
    </row>
    <row r="1836" spans="1:13" x14ac:dyDescent="0.25">
      <c r="A1836" t="s">
        <v>310</v>
      </c>
      <c r="G1836" t="s">
        <v>307</v>
      </c>
      <c r="K1836" s="1">
        <v>12</v>
      </c>
      <c r="M1836" s="2">
        <v>0.50142385598974282</v>
      </c>
    </row>
    <row r="1837" spans="1:13" x14ac:dyDescent="0.25">
      <c r="A1837" t="s">
        <v>311</v>
      </c>
      <c r="G1837" t="s">
        <v>307</v>
      </c>
      <c r="K1837" s="1">
        <v>12</v>
      </c>
      <c r="M1837" s="2">
        <v>0.50142385598974282</v>
      </c>
    </row>
    <row r="1838" spans="1:13" x14ac:dyDescent="0.25">
      <c r="A1838" t="s">
        <v>312</v>
      </c>
      <c r="G1838" t="s">
        <v>307</v>
      </c>
      <c r="K1838" s="1">
        <v>12</v>
      </c>
      <c r="M1838" s="2">
        <v>0.50142385598974282</v>
      </c>
    </row>
    <row r="1839" spans="1:13" x14ac:dyDescent="0.25">
      <c r="A1839" t="s">
        <v>313</v>
      </c>
      <c r="G1839" t="s">
        <v>315</v>
      </c>
      <c r="K1839" s="1">
        <v>5</v>
      </c>
      <c r="M1839" s="2">
        <v>0.29519112583865559</v>
      </c>
    </row>
    <row r="1840" spans="1:13" x14ac:dyDescent="0.25">
      <c r="A1840" t="s">
        <v>316</v>
      </c>
      <c r="G1840" t="s">
        <v>315</v>
      </c>
      <c r="K1840" s="1">
        <v>5</v>
      </c>
      <c r="M1840" s="2">
        <v>0.29519112583865559</v>
      </c>
    </row>
    <row r="1841" spans="1:13" x14ac:dyDescent="0.25">
      <c r="A1841" t="s">
        <v>317</v>
      </c>
      <c r="G1841" t="s">
        <v>318</v>
      </c>
      <c r="K1841" s="1">
        <v>30</v>
      </c>
      <c r="M1841" s="2">
        <v>0.93701255059446531</v>
      </c>
    </row>
    <row r="1842" spans="1:13" x14ac:dyDescent="0.25">
      <c r="A1842" t="s">
        <v>319</v>
      </c>
      <c r="G1842" t="s">
        <v>318</v>
      </c>
      <c r="K1842" s="1">
        <v>30</v>
      </c>
      <c r="M1842" s="2">
        <v>0.93701255059446531</v>
      </c>
    </row>
    <row r="1843" spans="1:13" x14ac:dyDescent="0.25">
      <c r="A1843" t="s">
        <v>320</v>
      </c>
      <c r="G1843" t="s">
        <v>318</v>
      </c>
      <c r="K1843" s="1">
        <v>30</v>
      </c>
      <c r="M1843" s="2">
        <v>0.90160459736008924</v>
      </c>
    </row>
    <row r="1844" spans="1:13" x14ac:dyDescent="0.25">
      <c r="A1844" t="s">
        <v>321</v>
      </c>
      <c r="G1844" t="s">
        <v>318</v>
      </c>
      <c r="K1844" s="1">
        <v>30</v>
      </c>
      <c r="M1844" s="2">
        <v>0.90160459736008924</v>
      </c>
    </row>
    <row r="1845" spans="1:13" x14ac:dyDescent="0.25">
      <c r="A1845" t="s">
        <v>322</v>
      </c>
      <c r="G1845" t="s">
        <v>324</v>
      </c>
      <c r="K1845" s="1">
        <v>15</v>
      </c>
      <c r="M1845" s="2">
        <v>0.75221234588966868</v>
      </c>
    </row>
    <row r="1846" spans="1:13" x14ac:dyDescent="0.25">
      <c r="A1846" t="s">
        <v>323</v>
      </c>
      <c r="G1846" t="s">
        <v>324</v>
      </c>
      <c r="K1846" s="1">
        <v>15</v>
      </c>
      <c r="M1846" s="2">
        <v>0.66590945972695026</v>
      </c>
    </row>
    <row r="1847" spans="1:13" x14ac:dyDescent="0.25">
      <c r="A1847" t="s">
        <v>325</v>
      </c>
      <c r="G1847" t="s">
        <v>324</v>
      </c>
      <c r="K1847" s="1">
        <v>15</v>
      </c>
      <c r="M1847" s="2">
        <v>0.66590945972695026</v>
      </c>
    </row>
    <row r="1848" spans="1:13" x14ac:dyDescent="0.25">
      <c r="A1848" t="s">
        <v>326</v>
      </c>
      <c r="G1848" t="s">
        <v>324</v>
      </c>
      <c r="K1848" s="1">
        <v>15</v>
      </c>
      <c r="M1848" s="2">
        <v>0.6269962886457372</v>
      </c>
    </row>
    <row r="1849" spans="1:13" x14ac:dyDescent="0.25">
      <c r="A1849" t="s">
        <v>327</v>
      </c>
      <c r="G1849" t="s">
        <v>324</v>
      </c>
      <c r="K1849" s="1">
        <v>15</v>
      </c>
      <c r="M1849" s="2">
        <v>0.6269962886457372</v>
      </c>
    </row>
    <row r="1850" spans="1:13" x14ac:dyDescent="0.25">
      <c r="A1850" t="s">
        <v>328</v>
      </c>
      <c r="G1850" t="s">
        <v>329</v>
      </c>
      <c r="K1850" s="1">
        <v>15</v>
      </c>
      <c r="M1850" s="2">
        <v>0.59221963589442039</v>
      </c>
    </row>
    <row r="1851" spans="1:13" x14ac:dyDescent="0.25">
      <c r="A1851" t="s">
        <v>330</v>
      </c>
      <c r="G1851" t="s">
        <v>329</v>
      </c>
      <c r="K1851" s="1">
        <v>15</v>
      </c>
      <c r="M1851" s="2">
        <v>0.59221963589442039</v>
      </c>
    </row>
    <row r="1852" spans="1:13" x14ac:dyDescent="0.25">
      <c r="A1852" t="s">
        <v>331</v>
      </c>
      <c r="G1852" t="s">
        <v>329</v>
      </c>
      <c r="K1852" s="1">
        <v>15</v>
      </c>
      <c r="M1852" s="2">
        <v>0.6269962886457372</v>
      </c>
    </row>
    <row r="1853" spans="1:13" x14ac:dyDescent="0.25">
      <c r="A1853" t="s">
        <v>332</v>
      </c>
      <c r="G1853" t="s">
        <v>329</v>
      </c>
      <c r="K1853" s="1">
        <v>15</v>
      </c>
      <c r="M1853" s="2">
        <v>0.6269962886457372</v>
      </c>
    </row>
    <row r="1854" spans="1:13" x14ac:dyDescent="0.25">
      <c r="A1854" t="s">
        <v>333</v>
      </c>
      <c r="G1854" t="s">
        <v>334</v>
      </c>
      <c r="K1854" s="1">
        <v>15</v>
      </c>
      <c r="M1854" s="2">
        <v>0.6269962886457372</v>
      </c>
    </row>
    <row r="1855" spans="1:13" x14ac:dyDescent="0.25">
      <c r="A1855" t="s">
        <v>335</v>
      </c>
      <c r="G1855" t="s">
        <v>334</v>
      </c>
      <c r="K1855" s="1">
        <v>15</v>
      </c>
      <c r="M1855" s="2">
        <v>0.6269962886457372</v>
      </c>
    </row>
    <row r="1856" spans="1:13" x14ac:dyDescent="0.25">
      <c r="A1856" t="s">
        <v>336</v>
      </c>
      <c r="G1856" t="s">
        <v>337</v>
      </c>
      <c r="K1856" s="1">
        <v>15</v>
      </c>
      <c r="M1856" s="2">
        <v>0.6269962886457372</v>
      </c>
    </row>
    <row r="1857" spans="1:13" x14ac:dyDescent="0.25">
      <c r="A1857" t="s">
        <v>338</v>
      </c>
      <c r="G1857" t="s">
        <v>337</v>
      </c>
      <c r="K1857" s="1">
        <v>15</v>
      </c>
      <c r="M1857" s="2">
        <v>0.6269962886457372</v>
      </c>
    </row>
    <row r="1858" spans="1:13" x14ac:dyDescent="0.25">
      <c r="A1858" t="s">
        <v>339</v>
      </c>
      <c r="G1858" t="s">
        <v>340</v>
      </c>
      <c r="K1858" s="1">
        <v>15</v>
      </c>
      <c r="M1858" s="2">
        <v>0.6269962886457372</v>
      </c>
    </row>
    <row r="1859" spans="1:13" x14ac:dyDescent="0.25">
      <c r="A1859" t="s">
        <v>341</v>
      </c>
      <c r="G1859" t="s">
        <v>340</v>
      </c>
      <c r="K1859" s="1">
        <v>15</v>
      </c>
      <c r="M1859" s="2">
        <v>0.6269962886457372</v>
      </c>
    </row>
    <row r="1860" spans="1:13" x14ac:dyDescent="0.25">
      <c r="A1860" t="s">
        <v>342</v>
      </c>
      <c r="G1860" t="s">
        <v>340</v>
      </c>
      <c r="K1860" s="1">
        <v>20</v>
      </c>
      <c r="M1860" s="2">
        <v>0.74901332918833474</v>
      </c>
    </row>
    <row r="1861" spans="1:13" x14ac:dyDescent="0.25">
      <c r="A1861" t="s">
        <v>344</v>
      </c>
      <c r="G1861" t="s">
        <v>340</v>
      </c>
      <c r="K1861" s="1">
        <v>20</v>
      </c>
      <c r="M1861" s="2">
        <v>0.74901332918833474</v>
      </c>
    </row>
    <row r="1862" spans="1:13" x14ac:dyDescent="0.25">
      <c r="A1862" t="s">
        <v>345</v>
      </c>
      <c r="G1862" t="s">
        <v>346</v>
      </c>
      <c r="K1862" s="1">
        <v>15</v>
      </c>
      <c r="M1862" s="2">
        <v>0.62860243080000411</v>
      </c>
    </row>
    <row r="1863" spans="1:13" x14ac:dyDescent="0.25">
      <c r="A1863" t="s">
        <v>347</v>
      </c>
      <c r="G1863" t="s">
        <v>346</v>
      </c>
      <c r="K1863" s="1">
        <v>15</v>
      </c>
      <c r="M1863" s="2">
        <v>0.62860243080000411</v>
      </c>
    </row>
    <row r="1864" spans="1:13" x14ac:dyDescent="0.25">
      <c r="A1864" t="s">
        <v>348</v>
      </c>
      <c r="G1864" t="s">
        <v>349</v>
      </c>
      <c r="K1864" s="1">
        <v>15</v>
      </c>
      <c r="M1864" s="2">
        <v>0.62860243080000411</v>
      </c>
    </row>
    <row r="1865" spans="1:13" x14ac:dyDescent="0.25">
      <c r="A1865" t="s">
        <v>350</v>
      </c>
      <c r="G1865" t="s">
        <v>349</v>
      </c>
      <c r="K1865" s="1">
        <v>15</v>
      </c>
      <c r="M1865" s="2">
        <v>0.62860243080000411</v>
      </c>
    </row>
    <row r="1866" spans="1:13" x14ac:dyDescent="0.25">
      <c r="A1866" t="s">
        <v>351</v>
      </c>
      <c r="G1866" t="s">
        <v>352</v>
      </c>
      <c r="K1866" s="1">
        <v>10</v>
      </c>
      <c r="M1866" s="2">
        <v>0.46016409749751264</v>
      </c>
    </row>
    <row r="1867" spans="1:13" x14ac:dyDescent="0.25">
      <c r="A1867" t="s">
        <v>353</v>
      </c>
      <c r="G1867" t="s">
        <v>352</v>
      </c>
      <c r="K1867" s="1">
        <v>10</v>
      </c>
      <c r="M1867" s="2">
        <v>0.46016409749751264</v>
      </c>
    </row>
    <row r="1868" spans="1:13" x14ac:dyDescent="0.25">
      <c r="A1868" t="s">
        <v>354</v>
      </c>
      <c r="G1868" t="s">
        <v>355</v>
      </c>
      <c r="K1868" s="1">
        <v>15</v>
      </c>
      <c r="M1868" s="2">
        <v>0.6269962886457372</v>
      </c>
    </row>
    <row r="1869" spans="1:13" x14ac:dyDescent="0.25">
      <c r="A1869" t="s">
        <v>356</v>
      </c>
      <c r="G1869" t="s">
        <v>355</v>
      </c>
      <c r="K1869" s="1">
        <v>15</v>
      </c>
      <c r="M1869" s="2">
        <v>0.6269962886457372</v>
      </c>
    </row>
    <row r="1870" spans="1:13" x14ac:dyDescent="0.25">
      <c r="A1870" t="s">
        <v>357</v>
      </c>
      <c r="G1870" t="s">
        <v>358</v>
      </c>
      <c r="K1870" s="1">
        <v>15</v>
      </c>
      <c r="M1870" s="2">
        <v>0.6269962886457372</v>
      </c>
    </row>
    <row r="1871" spans="1:13" x14ac:dyDescent="0.25">
      <c r="A1871" t="s">
        <v>359</v>
      </c>
      <c r="G1871" t="s">
        <v>358</v>
      </c>
      <c r="K1871" s="1">
        <v>15</v>
      </c>
      <c r="M1871" s="2">
        <v>0.6269962886457372</v>
      </c>
    </row>
    <row r="1872" spans="1:13" x14ac:dyDescent="0.25">
      <c r="A1872" t="s">
        <v>360</v>
      </c>
      <c r="G1872" t="s">
        <v>361</v>
      </c>
      <c r="K1872" s="1">
        <v>20</v>
      </c>
      <c r="M1872" s="2">
        <v>0.74901332918833474</v>
      </c>
    </row>
    <row r="1873" spans="1:13" x14ac:dyDescent="0.25">
      <c r="A1873" t="s">
        <v>362</v>
      </c>
      <c r="G1873" t="s">
        <v>361</v>
      </c>
      <c r="K1873" s="1">
        <v>20</v>
      </c>
      <c r="M1873" s="2">
        <v>0.74901332918833474</v>
      </c>
    </row>
    <row r="1874" spans="1:13" x14ac:dyDescent="0.25">
      <c r="A1874" t="s">
        <v>363</v>
      </c>
      <c r="G1874" t="s">
        <v>364</v>
      </c>
      <c r="K1874" s="1">
        <v>15</v>
      </c>
      <c r="M1874" s="2">
        <v>0.6269962886457372</v>
      </c>
    </row>
    <row r="1875" spans="1:13" x14ac:dyDescent="0.25">
      <c r="A1875" t="s">
        <v>365</v>
      </c>
      <c r="G1875" t="s">
        <v>364</v>
      </c>
      <c r="K1875" s="1">
        <v>15</v>
      </c>
      <c r="M1875" s="2">
        <v>0.6269962886457372</v>
      </c>
    </row>
    <row r="1876" spans="1:13" x14ac:dyDescent="0.25">
      <c r="A1876" t="s">
        <v>366</v>
      </c>
      <c r="G1876" t="s">
        <v>367</v>
      </c>
      <c r="K1876" s="1">
        <v>15</v>
      </c>
      <c r="M1876" s="2">
        <v>0.6269962886457372</v>
      </c>
    </row>
    <row r="1877" spans="1:13" x14ac:dyDescent="0.25">
      <c r="A1877" t="s">
        <v>368</v>
      </c>
      <c r="G1877" t="s">
        <v>367</v>
      </c>
      <c r="K1877" s="1">
        <v>15</v>
      </c>
      <c r="M1877" s="2">
        <v>0.6269962886457372</v>
      </c>
    </row>
    <row r="1878" spans="1:13" x14ac:dyDescent="0.25">
      <c r="A1878" t="s">
        <v>369</v>
      </c>
      <c r="G1878" t="s">
        <v>370</v>
      </c>
      <c r="K1878" s="1">
        <v>20</v>
      </c>
      <c r="M1878" s="2">
        <v>0.74901332918833474</v>
      </c>
    </row>
    <row r="1879" spans="1:13" x14ac:dyDescent="0.25">
      <c r="A1879" t="s">
        <v>371</v>
      </c>
      <c r="G1879" t="s">
        <v>370</v>
      </c>
      <c r="K1879" s="1">
        <v>20</v>
      </c>
      <c r="M1879" s="2">
        <v>0.74901332918833474</v>
      </c>
    </row>
    <row r="1880" spans="1:13" x14ac:dyDescent="0.25">
      <c r="A1880" t="s">
        <v>372</v>
      </c>
      <c r="G1880" t="s">
        <v>373</v>
      </c>
      <c r="K1880" s="1">
        <v>20</v>
      </c>
      <c r="M1880" s="2">
        <v>0.74901332918833474</v>
      </c>
    </row>
    <row r="1881" spans="1:13" x14ac:dyDescent="0.25">
      <c r="A1881" t="s">
        <v>374</v>
      </c>
      <c r="G1881" t="s">
        <v>373</v>
      </c>
      <c r="K1881" s="1">
        <v>20</v>
      </c>
      <c r="M1881" s="2">
        <v>0.74901332918833474</v>
      </c>
    </row>
    <row r="1882" spans="1:13" x14ac:dyDescent="0.25">
      <c r="A1882" t="s">
        <v>375</v>
      </c>
      <c r="G1882" t="s">
        <v>376</v>
      </c>
      <c r="K1882" s="1">
        <v>12</v>
      </c>
      <c r="M1882" s="2">
        <v>0.50142385598974282</v>
      </c>
    </row>
    <row r="1883" spans="1:13" x14ac:dyDescent="0.25">
      <c r="A1883" t="s">
        <v>377</v>
      </c>
      <c r="G1883" t="s">
        <v>376</v>
      </c>
      <c r="K1883" s="1">
        <v>12</v>
      </c>
      <c r="M1883" s="2">
        <v>0.50142385598974282</v>
      </c>
    </row>
    <row r="1884" spans="1:13" x14ac:dyDescent="0.25">
      <c r="A1884" t="s">
        <v>378</v>
      </c>
      <c r="G1884" t="s">
        <v>376</v>
      </c>
      <c r="K1884" s="1">
        <v>12</v>
      </c>
      <c r="M1884" s="2">
        <v>0.50142385598974282</v>
      </c>
    </row>
    <row r="1885" spans="1:13" x14ac:dyDescent="0.25">
      <c r="A1885" t="s">
        <v>379</v>
      </c>
      <c r="G1885" t="s">
        <v>376</v>
      </c>
      <c r="K1885" s="1">
        <v>12</v>
      </c>
      <c r="M1885" s="2">
        <v>0.50142385598974282</v>
      </c>
    </row>
    <row r="1886" spans="1:13" x14ac:dyDescent="0.25">
      <c r="A1886" t="s">
        <v>380</v>
      </c>
      <c r="G1886" t="s">
        <v>376</v>
      </c>
      <c r="K1886" s="1">
        <v>12</v>
      </c>
      <c r="M1886" s="2">
        <v>0.50142385598974282</v>
      </c>
    </row>
    <row r="1887" spans="1:13" x14ac:dyDescent="0.25">
      <c r="A1887" t="s">
        <v>381</v>
      </c>
      <c r="G1887" t="s">
        <v>376</v>
      </c>
      <c r="K1887" s="1">
        <v>12</v>
      </c>
      <c r="M1887" s="2">
        <v>0.50142385598974282</v>
      </c>
    </row>
    <row r="1888" spans="1:13" x14ac:dyDescent="0.25">
      <c r="A1888" t="s">
        <v>382</v>
      </c>
      <c r="G1888" t="s">
        <v>383</v>
      </c>
      <c r="K1888" s="1">
        <v>15</v>
      </c>
      <c r="M1888" s="2">
        <v>0.63202344278738332</v>
      </c>
    </row>
    <row r="1889" spans="1:13" x14ac:dyDescent="0.25">
      <c r="A1889" t="s">
        <v>384</v>
      </c>
      <c r="G1889" t="s">
        <v>383</v>
      </c>
      <c r="K1889" s="1">
        <v>15</v>
      </c>
      <c r="M1889" s="2">
        <v>0.63202344278738332</v>
      </c>
    </row>
    <row r="1890" spans="1:13" x14ac:dyDescent="0.25">
      <c r="A1890" t="s">
        <v>385</v>
      </c>
      <c r="G1890" t="s">
        <v>383</v>
      </c>
      <c r="K1890" s="1">
        <v>15</v>
      </c>
      <c r="M1890" s="2">
        <v>0.59221963589442039</v>
      </c>
    </row>
    <row r="1891" spans="1:13" x14ac:dyDescent="0.25">
      <c r="A1891" t="s">
        <v>386</v>
      </c>
      <c r="G1891" t="s">
        <v>383</v>
      </c>
      <c r="K1891" s="1">
        <v>15</v>
      </c>
      <c r="M1891" s="2">
        <v>0.59221963589442039</v>
      </c>
    </row>
    <row r="1892" spans="1:13" x14ac:dyDescent="0.25">
      <c r="A1892" t="s">
        <v>387</v>
      </c>
      <c r="G1892" t="s">
        <v>383</v>
      </c>
      <c r="K1892" s="1">
        <v>15</v>
      </c>
      <c r="M1892" s="2">
        <v>0.6269962886457372</v>
      </c>
    </row>
    <row r="1893" spans="1:13" x14ac:dyDescent="0.25">
      <c r="A1893" t="s">
        <v>388</v>
      </c>
      <c r="G1893" t="s">
        <v>383</v>
      </c>
      <c r="K1893" s="1">
        <v>15</v>
      </c>
      <c r="M1893" s="2">
        <v>0.6269962886457372</v>
      </c>
    </row>
    <row r="1894" spans="1:13" x14ac:dyDescent="0.25">
      <c r="A1894" t="s">
        <v>389</v>
      </c>
      <c r="G1894" t="s">
        <v>390</v>
      </c>
      <c r="K1894" s="1">
        <v>15</v>
      </c>
      <c r="M1894" s="2">
        <v>0.58811439006316979</v>
      </c>
    </row>
    <row r="1895" spans="1:13" x14ac:dyDescent="0.25">
      <c r="A1895" t="s">
        <v>391</v>
      </c>
      <c r="G1895" t="s">
        <v>390</v>
      </c>
      <c r="K1895" s="1">
        <v>15</v>
      </c>
      <c r="M1895" s="2">
        <v>0.58811439006316979</v>
      </c>
    </row>
    <row r="1896" spans="1:13" x14ac:dyDescent="0.25">
      <c r="A1896" t="s">
        <v>392</v>
      </c>
      <c r="G1896" t="s">
        <v>393</v>
      </c>
      <c r="K1896" s="1">
        <v>10</v>
      </c>
      <c r="M1896" s="2">
        <v>0.46921264677093277</v>
      </c>
    </row>
    <row r="1897" spans="1:13" x14ac:dyDescent="0.25">
      <c r="A1897" t="s">
        <v>394</v>
      </c>
      <c r="G1897" t="s">
        <v>393</v>
      </c>
      <c r="K1897" s="1">
        <v>10</v>
      </c>
      <c r="M1897" s="2">
        <v>0.46921264677093277</v>
      </c>
    </row>
    <row r="1898" spans="1:13" x14ac:dyDescent="0.25">
      <c r="A1898" t="s">
        <v>395</v>
      </c>
      <c r="G1898" t="s">
        <v>393</v>
      </c>
      <c r="K1898" s="1">
        <v>10</v>
      </c>
      <c r="M1898" s="2">
        <v>0.43297207610283089</v>
      </c>
    </row>
    <row r="1899" spans="1:13" x14ac:dyDescent="0.25">
      <c r="A1899" t="s">
        <v>397</v>
      </c>
      <c r="G1899" t="s">
        <v>393</v>
      </c>
      <c r="K1899" s="1">
        <v>10</v>
      </c>
      <c r="M1899" s="2">
        <v>0.43297207610283089</v>
      </c>
    </row>
    <row r="1900" spans="1:13" x14ac:dyDescent="0.25">
      <c r="A1900" t="s">
        <v>398</v>
      </c>
      <c r="G1900" t="s">
        <v>393</v>
      </c>
      <c r="K1900" s="1">
        <v>10</v>
      </c>
      <c r="M1900" s="2">
        <v>0.43297207610283089</v>
      </c>
    </row>
    <row r="1901" spans="1:13" x14ac:dyDescent="0.25">
      <c r="A1901" t="s">
        <v>399</v>
      </c>
      <c r="G1901" t="s">
        <v>393</v>
      </c>
      <c r="K1901" s="1">
        <v>10</v>
      </c>
      <c r="M1901" s="2">
        <v>0.43297207610283089</v>
      </c>
    </row>
    <row r="1902" spans="1:13" x14ac:dyDescent="0.25">
      <c r="A1902" t="s">
        <v>400</v>
      </c>
      <c r="G1902" t="s">
        <v>393</v>
      </c>
      <c r="K1902" s="1">
        <v>1</v>
      </c>
      <c r="M1902" s="2">
        <v>6.6130955996402951E-2</v>
      </c>
    </row>
    <row r="1903" spans="1:13" x14ac:dyDescent="0.25">
      <c r="A1903" t="s">
        <v>401</v>
      </c>
      <c r="G1903" t="s">
        <v>393</v>
      </c>
      <c r="K1903" s="1">
        <v>1</v>
      </c>
      <c r="M1903" s="2">
        <v>6.6130955996402951E-2</v>
      </c>
    </row>
    <row r="1904" spans="1:13" x14ac:dyDescent="0.25">
      <c r="A1904" t="s">
        <v>402</v>
      </c>
      <c r="G1904" t="s">
        <v>393</v>
      </c>
      <c r="K1904" s="1">
        <v>10</v>
      </c>
      <c r="M1904" s="2">
        <v>0.43222833727285442</v>
      </c>
    </row>
    <row r="1905" spans="1:13" x14ac:dyDescent="0.25">
      <c r="A1905" t="s">
        <v>405</v>
      </c>
      <c r="G1905" t="s">
        <v>393</v>
      </c>
      <c r="K1905" s="1">
        <v>10</v>
      </c>
      <c r="M1905" s="2">
        <v>0.43222833727285442</v>
      </c>
    </row>
    <row r="1906" spans="1:13" x14ac:dyDescent="0.25">
      <c r="A1906" t="s">
        <v>406</v>
      </c>
      <c r="G1906" t="s">
        <v>393</v>
      </c>
      <c r="K1906" s="1">
        <v>10</v>
      </c>
      <c r="M1906" s="2">
        <v>0.45890207746534312</v>
      </c>
    </row>
    <row r="1907" spans="1:13" x14ac:dyDescent="0.25">
      <c r="A1907" t="s">
        <v>407</v>
      </c>
      <c r="G1907" t="s">
        <v>393</v>
      </c>
      <c r="K1907" s="1">
        <v>10</v>
      </c>
      <c r="M1907" s="2">
        <v>0.45890207746534312</v>
      </c>
    </row>
    <row r="1908" spans="1:13" x14ac:dyDescent="0.25">
      <c r="A1908" t="s">
        <v>408</v>
      </c>
      <c r="G1908" t="s">
        <v>393</v>
      </c>
      <c r="K1908" s="1">
        <v>10</v>
      </c>
      <c r="M1908" s="2">
        <v>0.45890207746534312</v>
      </c>
    </row>
    <row r="1909" spans="1:13" x14ac:dyDescent="0.25">
      <c r="A1909" t="s">
        <v>409</v>
      </c>
      <c r="G1909" t="s">
        <v>393</v>
      </c>
      <c r="K1909" s="1">
        <v>10</v>
      </c>
      <c r="M1909" s="2">
        <v>0.45890207746534312</v>
      </c>
    </row>
    <row r="1910" spans="1:13" x14ac:dyDescent="0.25">
      <c r="A1910" t="s">
        <v>410</v>
      </c>
      <c r="G1910" t="s">
        <v>393</v>
      </c>
      <c r="K1910" s="1">
        <v>10</v>
      </c>
      <c r="M1910" s="2">
        <v>0.45890207746534312</v>
      </c>
    </row>
    <row r="1911" spans="1:13" x14ac:dyDescent="0.25">
      <c r="A1911" t="s">
        <v>411</v>
      </c>
      <c r="G1911" t="s">
        <v>393</v>
      </c>
      <c r="K1911" s="1">
        <v>10</v>
      </c>
      <c r="M1911" s="2">
        <v>0.45890207746534312</v>
      </c>
    </row>
    <row r="1912" spans="1:13" x14ac:dyDescent="0.25">
      <c r="A1912" t="s">
        <v>412</v>
      </c>
      <c r="G1912" t="s">
        <v>413</v>
      </c>
      <c r="K1912" s="1">
        <v>15</v>
      </c>
      <c r="M1912" s="2">
        <v>0.58811439006316979</v>
      </c>
    </row>
    <row r="1913" spans="1:13" x14ac:dyDescent="0.25">
      <c r="A1913" t="s">
        <v>414</v>
      </c>
      <c r="G1913" t="s">
        <v>413</v>
      </c>
      <c r="K1913" s="1">
        <v>15</v>
      </c>
      <c r="M1913" s="2">
        <v>0.58811439006316979</v>
      </c>
    </row>
    <row r="1914" spans="1:13" x14ac:dyDescent="0.25">
      <c r="A1914" t="s">
        <v>415</v>
      </c>
      <c r="G1914" t="s">
        <v>416</v>
      </c>
      <c r="K1914" s="1">
        <v>10</v>
      </c>
      <c r="M1914" s="2">
        <v>0.46016409749751264</v>
      </c>
    </row>
    <row r="1915" spans="1:13" x14ac:dyDescent="0.25">
      <c r="A1915" t="s">
        <v>417</v>
      </c>
      <c r="G1915" t="s">
        <v>416</v>
      </c>
      <c r="K1915" s="1">
        <v>10</v>
      </c>
      <c r="M1915" s="2">
        <v>0.46016409749751264</v>
      </c>
    </row>
    <row r="1916" spans="1:13" x14ac:dyDescent="0.25">
      <c r="A1916" t="s">
        <v>418</v>
      </c>
      <c r="G1916" t="s">
        <v>416</v>
      </c>
      <c r="K1916" s="1">
        <v>10</v>
      </c>
      <c r="M1916" s="2">
        <v>0.46016409749751264</v>
      </c>
    </row>
    <row r="1917" spans="1:13" x14ac:dyDescent="0.25">
      <c r="A1917" t="s">
        <v>419</v>
      </c>
      <c r="G1917" t="s">
        <v>416</v>
      </c>
      <c r="K1917" s="1">
        <v>10</v>
      </c>
      <c r="M1917" s="2">
        <v>0.46016409749751264</v>
      </c>
    </row>
    <row r="1918" spans="1:13" x14ac:dyDescent="0.25">
      <c r="A1918" t="s">
        <v>420</v>
      </c>
      <c r="G1918" t="s">
        <v>416</v>
      </c>
      <c r="K1918" s="1">
        <v>10</v>
      </c>
      <c r="M1918" s="2">
        <v>0.46016409749751264</v>
      </c>
    </row>
    <row r="1919" spans="1:13" x14ac:dyDescent="0.25">
      <c r="A1919" t="s">
        <v>421</v>
      </c>
      <c r="G1919" t="s">
        <v>416</v>
      </c>
      <c r="K1919" s="1">
        <v>10</v>
      </c>
      <c r="M1919" s="2">
        <v>0.46016409749751264</v>
      </c>
    </row>
    <row r="1920" spans="1:13" x14ac:dyDescent="0.25">
      <c r="A1920" t="s">
        <v>422</v>
      </c>
      <c r="G1920" t="s">
        <v>423</v>
      </c>
      <c r="K1920" s="1">
        <v>10</v>
      </c>
      <c r="M1920" s="2">
        <v>0.46016409749751264</v>
      </c>
    </row>
    <row r="1921" spans="1:13" x14ac:dyDescent="0.25">
      <c r="A1921" t="s">
        <v>424</v>
      </c>
      <c r="G1921" t="s">
        <v>423</v>
      </c>
      <c r="K1921" s="1">
        <v>10</v>
      </c>
      <c r="M1921" s="2">
        <v>0.46016409749751264</v>
      </c>
    </row>
    <row r="1922" spans="1:13" x14ac:dyDescent="0.25">
      <c r="A1922" t="s">
        <v>425</v>
      </c>
      <c r="G1922" t="s">
        <v>423</v>
      </c>
      <c r="K1922" s="1">
        <v>10</v>
      </c>
      <c r="M1922" s="2">
        <v>0.46016409749751264</v>
      </c>
    </row>
    <row r="1923" spans="1:13" x14ac:dyDescent="0.25">
      <c r="A1923" t="s">
        <v>426</v>
      </c>
      <c r="G1923" t="s">
        <v>423</v>
      </c>
      <c r="K1923" s="1">
        <v>10</v>
      </c>
      <c r="M1923" s="2">
        <v>0.46016409749751264</v>
      </c>
    </row>
    <row r="1924" spans="1:13" x14ac:dyDescent="0.25">
      <c r="A1924" t="s">
        <v>427</v>
      </c>
      <c r="G1924" t="s">
        <v>423</v>
      </c>
      <c r="K1924" s="1">
        <v>10</v>
      </c>
      <c r="M1924" s="2">
        <v>0.46016409749751264</v>
      </c>
    </row>
    <row r="1925" spans="1:13" x14ac:dyDescent="0.25">
      <c r="A1925" t="s">
        <v>428</v>
      </c>
      <c r="G1925" t="s">
        <v>423</v>
      </c>
      <c r="K1925" s="1">
        <v>10</v>
      </c>
      <c r="M1925" s="2">
        <v>0.46016409749751264</v>
      </c>
    </row>
    <row r="1926" spans="1:13" x14ac:dyDescent="0.25">
      <c r="A1926" t="s">
        <v>429</v>
      </c>
      <c r="G1926" t="s">
        <v>430</v>
      </c>
      <c r="K1926" s="1"/>
      <c r="M1926" s="2">
        <v>0</v>
      </c>
    </row>
    <row r="1927" spans="1:13" x14ac:dyDescent="0.25">
      <c r="A1927" t="s">
        <v>431</v>
      </c>
      <c r="G1927" t="s">
        <v>430</v>
      </c>
      <c r="K1927" s="1"/>
      <c r="M1927" s="2">
        <v>0</v>
      </c>
    </row>
    <row r="1928" spans="1:13" x14ac:dyDescent="0.25">
      <c r="A1928" t="s">
        <v>432</v>
      </c>
      <c r="G1928" t="s">
        <v>430</v>
      </c>
      <c r="K1928" s="1"/>
      <c r="M1928" s="2">
        <v>0</v>
      </c>
    </row>
    <row r="1929" spans="1:13" x14ac:dyDescent="0.25">
      <c r="A1929" t="s">
        <v>433</v>
      </c>
      <c r="G1929" t="s">
        <v>430</v>
      </c>
      <c r="K1929" s="1"/>
      <c r="M1929" s="2">
        <v>0</v>
      </c>
    </row>
    <row r="1930" spans="1:13" x14ac:dyDescent="0.25">
      <c r="A1930" t="s">
        <v>434</v>
      </c>
      <c r="G1930" t="s">
        <v>430</v>
      </c>
      <c r="K1930" s="1"/>
      <c r="M1930" s="2">
        <v>0</v>
      </c>
    </row>
    <row r="1931" spans="1:13" x14ac:dyDescent="0.25">
      <c r="A1931" t="s">
        <v>435</v>
      </c>
      <c r="G1931" t="s">
        <v>430</v>
      </c>
      <c r="K1931" s="1"/>
      <c r="M1931" s="2">
        <v>0</v>
      </c>
    </row>
    <row r="1932" spans="1:13" x14ac:dyDescent="0.25">
      <c r="A1932" t="s">
        <v>436</v>
      </c>
      <c r="G1932" t="s">
        <v>438</v>
      </c>
      <c r="K1932" s="1">
        <v>15</v>
      </c>
      <c r="M1932" s="2">
        <v>0.6269962886457372</v>
      </c>
    </row>
    <row r="1933" spans="1:13" x14ac:dyDescent="0.25">
      <c r="A1933" t="s">
        <v>439</v>
      </c>
      <c r="G1933" t="s">
        <v>438</v>
      </c>
      <c r="K1933" s="1">
        <v>15</v>
      </c>
      <c r="M1933" s="2">
        <v>0.6269962886457372</v>
      </c>
    </row>
    <row r="1934" spans="1:13" x14ac:dyDescent="0.25">
      <c r="A1934" t="s">
        <v>440</v>
      </c>
      <c r="G1934" t="s">
        <v>441</v>
      </c>
      <c r="K1934" s="1">
        <v>10</v>
      </c>
      <c r="M1934" s="2">
        <v>0.46921264677093277</v>
      </c>
    </row>
    <row r="1935" spans="1:13" x14ac:dyDescent="0.25">
      <c r="A1935" t="s">
        <v>442</v>
      </c>
      <c r="G1935" t="s">
        <v>441</v>
      </c>
      <c r="K1935" s="1">
        <v>10</v>
      </c>
      <c r="M1935" s="2">
        <v>0.46921264677093277</v>
      </c>
    </row>
    <row r="1936" spans="1:13" x14ac:dyDescent="0.25">
      <c r="A1936" t="s">
        <v>443</v>
      </c>
      <c r="G1936" t="s">
        <v>441</v>
      </c>
      <c r="K1936" s="1">
        <v>15</v>
      </c>
      <c r="M1936" s="2">
        <v>0.66590945972695026</v>
      </c>
    </row>
    <row r="1937" spans="1:13" x14ac:dyDescent="0.25">
      <c r="A1937" t="s">
        <v>444</v>
      </c>
      <c r="G1937" t="s">
        <v>441</v>
      </c>
      <c r="K1937" s="1">
        <v>15</v>
      </c>
      <c r="M1937" s="2">
        <v>0.66590945972695026</v>
      </c>
    </row>
    <row r="1938" spans="1:13" x14ac:dyDescent="0.25">
      <c r="A1938" t="s">
        <v>445</v>
      </c>
      <c r="G1938" t="s">
        <v>441</v>
      </c>
      <c r="K1938" s="1">
        <v>10</v>
      </c>
      <c r="M1938" s="2">
        <v>0.43297207610283089</v>
      </c>
    </row>
    <row r="1939" spans="1:13" x14ac:dyDescent="0.25">
      <c r="A1939" t="s">
        <v>446</v>
      </c>
      <c r="G1939" t="s">
        <v>441</v>
      </c>
      <c r="K1939" s="1">
        <v>10</v>
      </c>
      <c r="M1939" s="2">
        <v>0.43297207610283089</v>
      </c>
    </row>
    <row r="1940" spans="1:13" x14ac:dyDescent="0.25">
      <c r="A1940" t="s">
        <v>447</v>
      </c>
      <c r="G1940" t="s">
        <v>441</v>
      </c>
      <c r="K1940" s="1">
        <v>10</v>
      </c>
      <c r="M1940" s="2">
        <v>0.45890207746534312</v>
      </c>
    </row>
    <row r="1941" spans="1:13" x14ac:dyDescent="0.25">
      <c r="A1941" t="s">
        <v>448</v>
      </c>
      <c r="G1941" t="s">
        <v>441</v>
      </c>
      <c r="K1941" s="1">
        <v>10</v>
      </c>
      <c r="M1941" s="2">
        <v>0.45890207746534312</v>
      </c>
    </row>
    <row r="1942" spans="1:13" x14ac:dyDescent="0.25">
      <c r="A1942" t="s">
        <v>449</v>
      </c>
      <c r="G1942" t="s">
        <v>450</v>
      </c>
      <c r="K1942" s="1">
        <v>15</v>
      </c>
      <c r="M1942" s="2">
        <v>0.62860243080000411</v>
      </c>
    </row>
    <row r="1943" spans="1:13" x14ac:dyDescent="0.25">
      <c r="A1943" t="s">
        <v>451</v>
      </c>
      <c r="G1943" t="s">
        <v>450</v>
      </c>
      <c r="K1943" s="1">
        <v>15</v>
      </c>
      <c r="M1943" s="2">
        <v>0.62860243080000411</v>
      </c>
    </row>
    <row r="1944" spans="1:13" x14ac:dyDescent="0.25">
      <c r="A1944" t="s">
        <v>452</v>
      </c>
      <c r="G1944" t="s">
        <v>454</v>
      </c>
      <c r="K1944" s="1">
        <v>30</v>
      </c>
      <c r="M1944" s="2">
        <v>0.86395585604317371</v>
      </c>
    </row>
    <row r="1945" spans="1:13" x14ac:dyDescent="0.25">
      <c r="A1945" t="s">
        <v>455</v>
      </c>
      <c r="G1945" t="s">
        <v>454</v>
      </c>
      <c r="K1945" s="1">
        <v>30</v>
      </c>
      <c r="M1945" s="2">
        <v>0.86395585604317371</v>
      </c>
    </row>
    <row r="1946" spans="1:13" x14ac:dyDescent="0.25">
      <c r="A1946" t="s">
        <v>456</v>
      </c>
      <c r="G1946" t="s">
        <v>454</v>
      </c>
      <c r="K1946" s="1">
        <v>30</v>
      </c>
      <c r="M1946" s="2">
        <v>0.90160459736008924</v>
      </c>
    </row>
    <row r="1947" spans="1:13" x14ac:dyDescent="0.25">
      <c r="A1947" t="s">
        <v>457</v>
      </c>
      <c r="G1947" t="s">
        <v>454</v>
      </c>
      <c r="K1947" s="1">
        <v>30</v>
      </c>
      <c r="M1947" s="2">
        <v>0.90160459736008924</v>
      </c>
    </row>
    <row r="1948" spans="1:13" x14ac:dyDescent="0.25">
      <c r="A1948" t="s">
        <v>458</v>
      </c>
      <c r="G1948" t="s">
        <v>454</v>
      </c>
      <c r="K1948" s="1">
        <v>30</v>
      </c>
      <c r="M1948" s="2">
        <v>0.89631172236074164</v>
      </c>
    </row>
    <row r="1949" spans="1:13" x14ac:dyDescent="0.25">
      <c r="A1949" t="s">
        <v>460</v>
      </c>
      <c r="G1949" t="s">
        <v>454</v>
      </c>
      <c r="K1949" s="1">
        <v>30</v>
      </c>
      <c r="M1949" s="2">
        <v>0.89631172236074164</v>
      </c>
    </row>
    <row r="1950" spans="1:13" x14ac:dyDescent="0.25">
      <c r="A1950" t="s">
        <v>461</v>
      </c>
      <c r="G1950" t="s">
        <v>462</v>
      </c>
      <c r="K1950" s="1">
        <v>30</v>
      </c>
      <c r="M1950" s="2">
        <v>0.90956294487487643</v>
      </c>
    </row>
    <row r="1951" spans="1:13" x14ac:dyDescent="0.25">
      <c r="A1951" t="s">
        <v>463</v>
      </c>
      <c r="G1951" t="s">
        <v>462</v>
      </c>
      <c r="K1951" s="1">
        <v>30</v>
      </c>
      <c r="M1951" s="2">
        <v>0.90956294487487643</v>
      </c>
    </row>
    <row r="1952" spans="1:13" x14ac:dyDescent="0.25">
      <c r="A1952" t="s">
        <v>464</v>
      </c>
      <c r="G1952" t="s">
        <v>462</v>
      </c>
      <c r="K1952" s="1">
        <v>30</v>
      </c>
      <c r="M1952" s="2">
        <v>0.90956294487487643</v>
      </c>
    </row>
    <row r="1953" spans="1:13" x14ac:dyDescent="0.25">
      <c r="A1953" t="s">
        <v>465</v>
      </c>
      <c r="G1953" t="s">
        <v>462</v>
      </c>
      <c r="K1953" s="1">
        <v>30</v>
      </c>
      <c r="M1953" s="2">
        <v>0.90956294487487643</v>
      </c>
    </row>
    <row r="1954" spans="1:13" x14ac:dyDescent="0.25">
      <c r="A1954" t="s">
        <v>466</v>
      </c>
      <c r="G1954" t="s">
        <v>462</v>
      </c>
      <c r="K1954" s="1">
        <v>30</v>
      </c>
      <c r="M1954" s="2">
        <v>0.90956294487487643</v>
      </c>
    </row>
    <row r="1955" spans="1:13" x14ac:dyDescent="0.25">
      <c r="A1955" t="s">
        <v>467</v>
      </c>
      <c r="G1955" t="s">
        <v>462</v>
      </c>
      <c r="K1955" s="1">
        <v>30</v>
      </c>
      <c r="M1955" s="2">
        <v>0.90956294487487643</v>
      </c>
    </row>
    <row r="1956" spans="1:13" x14ac:dyDescent="0.25">
      <c r="A1956" t="s">
        <v>468</v>
      </c>
      <c r="G1956" t="s">
        <v>469</v>
      </c>
      <c r="K1956" s="1">
        <v>5</v>
      </c>
      <c r="M1956" s="2">
        <v>0.29519112583865559</v>
      </c>
    </row>
    <row r="1957" spans="1:13" x14ac:dyDescent="0.25">
      <c r="A1957" t="s">
        <v>470</v>
      </c>
      <c r="G1957" t="s">
        <v>469</v>
      </c>
      <c r="K1957" s="1">
        <v>5</v>
      </c>
      <c r="M1957" s="2">
        <v>0.29519112583865559</v>
      </c>
    </row>
    <row r="1958" spans="1:13" x14ac:dyDescent="0.25">
      <c r="A1958" t="s">
        <v>471</v>
      </c>
      <c r="G1958" t="s">
        <v>472</v>
      </c>
      <c r="K1958" s="1">
        <v>12</v>
      </c>
      <c r="M1958" s="2">
        <v>0.50142385598974282</v>
      </c>
    </row>
    <row r="1959" spans="1:13" x14ac:dyDescent="0.25">
      <c r="A1959" t="s">
        <v>473</v>
      </c>
      <c r="G1959" t="s">
        <v>472</v>
      </c>
      <c r="K1959" s="1">
        <v>12</v>
      </c>
      <c r="M1959" s="2">
        <v>0.50142385598974282</v>
      </c>
    </row>
    <row r="1960" spans="1:13" x14ac:dyDescent="0.25">
      <c r="A1960" t="s">
        <v>474</v>
      </c>
      <c r="G1960" t="s">
        <v>472</v>
      </c>
      <c r="K1960" s="1">
        <v>12</v>
      </c>
      <c r="M1960" s="2">
        <v>0.50142385598974282</v>
      </c>
    </row>
    <row r="1961" spans="1:13" x14ac:dyDescent="0.25">
      <c r="A1961" t="s">
        <v>475</v>
      </c>
      <c r="G1961" t="s">
        <v>472</v>
      </c>
      <c r="K1961" s="1">
        <v>12</v>
      </c>
      <c r="M1961" s="2">
        <v>0.50142385598974282</v>
      </c>
    </row>
    <row r="1962" spans="1:13" x14ac:dyDescent="0.25">
      <c r="A1962" t="s">
        <v>476</v>
      </c>
      <c r="G1962" t="s">
        <v>472</v>
      </c>
      <c r="K1962" s="1">
        <v>12</v>
      </c>
      <c r="M1962" s="2">
        <v>0.50142385598974282</v>
      </c>
    </row>
    <row r="1963" spans="1:13" x14ac:dyDescent="0.25">
      <c r="A1963" t="s">
        <v>477</v>
      </c>
      <c r="G1963" t="s">
        <v>472</v>
      </c>
      <c r="K1963" s="1">
        <v>12</v>
      </c>
      <c r="M1963" s="2">
        <v>0.50142385598974282</v>
      </c>
    </row>
    <row r="1964" spans="1:13" x14ac:dyDescent="0.25">
      <c r="A1964" t="s">
        <v>478</v>
      </c>
      <c r="G1964" t="s">
        <v>479</v>
      </c>
      <c r="K1964" s="1">
        <v>15</v>
      </c>
      <c r="M1964" s="2">
        <v>0.6269962886457372</v>
      </c>
    </row>
    <row r="1965" spans="1:13" x14ac:dyDescent="0.25">
      <c r="A1965" t="s">
        <v>480</v>
      </c>
      <c r="G1965" t="s">
        <v>479</v>
      </c>
      <c r="K1965" s="1">
        <v>15</v>
      </c>
      <c r="M1965" s="2">
        <v>0.6269962886457372</v>
      </c>
    </row>
    <row r="1966" spans="1:13" x14ac:dyDescent="0.25">
      <c r="A1966" t="s">
        <v>481</v>
      </c>
      <c r="G1966" t="s">
        <v>483</v>
      </c>
      <c r="K1966" s="1">
        <v>30</v>
      </c>
      <c r="M1966" s="2">
        <v>0.95086955393013761</v>
      </c>
    </row>
    <row r="1967" spans="1:13" x14ac:dyDescent="0.25">
      <c r="A1967" t="s">
        <v>484</v>
      </c>
      <c r="G1967" t="s">
        <v>483</v>
      </c>
      <c r="K1967" s="1">
        <v>30</v>
      </c>
      <c r="M1967" s="2">
        <v>0.95086955393013761</v>
      </c>
    </row>
    <row r="1968" spans="1:13" x14ac:dyDescent="0.25">
      <c r="A1968" t="s">
        <v>485</v>
      </c>
      <c r="G1968" t="s">
        <v>486</v>
      </c>
      <c r="K1968" s="1">
        <v>20</v>
      </c>
      <c r="M1968" s="2">
        <v>0.90105368807260355</v>
      </c>
    </row>
    <row r="1969" spans="1:13" x14ac:dyDescent="0.25">
      <c r="A1969" t="s">
        <v>487</v>
      </c>
      <c r="G1969" t="s">
        <v>486</v>
      </c>
      <c r="K1969" s="1">
        <v>20</v>
      </c>
      <c r="M1969" s="2">
        <v>0.90105368807260355</v>
      </c>
    </row>
    <row r="1970" spans="1:13" x14ac:dyDescent="0.25">
      <c r="A1970" t="s">
        <v>488</v>
      </c>
      <c r="G1970" t="s">
        <v>489</v>
      </c>
      <c r="K1970" s="1">
        <v>20</v>
      </c>
      <c r="M1970" s="2">
        <v>0.90105368807260355</v>
      </c>
    </row>
    <row r="1971" spans="1:13" x14ac:dyDescent="0.25">
      <c r="A1971" t="s">
        <v>490</v>
      </c>
      <c r="G1971" t="s">
        <v>489</v>
      </c>
      <c r="K1971" s="1">
        <v>20</v>
      </c>
      <c r="M1971" s="2">
        <v>0.90105368807260355</v>
      </c>
    </row>
    <row r="1972" spans="1:13" x14ac:dyDescent="0.25">
      <c r="A1972" t="s">
        <v>491</v>
      </c>
      <c r="G1972" t="s">
        <v>492</v>
      </c>
      <c r="K1972" s="1">
        <v>20</v>
      </c>
      <c r="M1972" s="2">
        <v>0.90105368807260355</v>
      </c>
    </row>
    <row r="1973" spans="1:13" x14ac:dyDescent="0.25">
      <c r="A1973" t="s">
        <v>493</v>
      </c>
      <c r="G1973" t="s">
        <v>492</v>
      </c>
      <c r="K1973" s="1">
        <v>20</v>
      </c>
      <c r="M1973" s="2">
        <v>0.90105368807260355</v>
      </c>
    </row>
    <row r="1974" spans="1:13" x14ac:dyDescent="0.25">
      <c r="A1974" t="s">
        <v>494</v>
      </c>
      <c r="G1974" t="s">
        <v>496</v>
      </c>
      <c r="K1974" s="1">
        <v>13</v>
      </c>
      <c r="M1974" s="2">
        <v>0.59395875214710403</v>
      </c>
    </row>
    <row r="1975" spans="1:13" x14ac:dyDescent="0.25">
      <c r="A1975" t="s">
        <v>498</v>
      </c>
      <c r="G1975" t="s">
        <v>496</v>
      </c>
      <c r="K1975" s="1">
        <v>13</v>
      </c>
      <c r="M1975" s="2">
        <v>0.59395875214710403</v>
      </c>
    </row>
    <row r="1976" spans="1:13" x14ac:dyDescent="0.25">
      <c r="A1976" t="s">
        <v>499</v>
      </c>
      <c r="G1976" t="s">
        <v>500</v>
      </c>
      <c r="K1976" s="1">
        <v>10</v>
      </c>
      <c r="M1976" s="2">
        <v>0.46104000170839254</v>
      </c>
    </row>
    <row r="1977" spans="1:13" x14ac:dyDescent="0.25">
      <c r="A1977" t="s">
        <v>501</v>
      </c>
      <c r="G1977" t="s">
        <v>500</v>
      </c>
      <c r="K1977" s="1">
        <v>10</v>
      </c>
      <c r="M1977" s="2">
        <v>0.46104000170839254</v>
      </c>
    </row>
    <row r="1978" spans="1:13" x14ac:dyDescent="0.25">
      <c r="A1978" t="s">
        <v>502</v>
      </c>
      <c r="G1978" t="s">
        <v>500</v>
      </c>
      <c r="K1978" s="1">
        <v>10</v>
      </c>
      <c r="M1978" s="2">
        <v>0.58511872373689922</v>
      </c>
    </row>
    <row r="1979" spans="1:13" x14ac:dyDescent="0.25">
      <c r="A1979" t="s">
        <v>504</v>
      </c>
      <c r="G1979" t="s">
        <v>500</v>
      </c>
      <c r="K1979" s="1">
        <v>10</v>
      </c>
      <c r="M1979" s="2">
        <v>0.58511872373689922</v>
      </c>
    </row>
    <row r="1980" spans="1:13" x14ac:dyDescent="0.25">
      <c r="A1980" t="s">
        <v>505</v>
      </c>
      <c r="G1980" t="s">
        <v>500</v>
      </c>
      <c r="K1980" s="1">
        <v>15</v>
      </c>
      <c r="M1980" s="2">
        <v>0.80033296338194115</v>
      </c>
    </row>
    <row r="1981" spans="1:13" x14ac:dyDescent="0.25">
      <c r="A1981" t="s">
        <v>506</v>
      </c>
      <c r="G1981" t="s">
        <v>500</v>
      </c>
      <c r="K1981" s="1">
        <v>15</v>
      </c>
      <c r="M1981" s="2">
        <v>0.80033296338194115</v>
      </c>
    </row>
    <row r="1982" spans="1:13" x14ac:dyDescent="0.25">
      <c r="A1982" t="s">
        <v>507</v>
      </c>
      <c r="G1982" t="s">
        <v>500</v>
      </c>
      <c r="K1982" s="1">
        <v>10</v>
      </c>
      <c r="M1982" s="2">
        <v>0.58511872373689922</v>
      </c>
    </row>
    <row r="1983" spans="1:13" x14ac:dyDescent="0.25">
      <c r="A1983" t="s">
        <v>508</v>
      </c>
      <c r="G1983" t="s">
        <v>500</v>
      </c>
      <c r="K1983" s="1">
        <v>10</v>
      </c>
      <c r="M1983" s="2">
        <v>0.58511872373689922</v>
      </c>
    </row>
    <row r="1984" spans="1:13" x14ac:dyDescent="0.25">
      <c r="A1984" t="s">
        <v>509</v>
      </c>
      <c r="G1984" t="s">
        <v>500</v>
      </c>
      <c r="K1984" s="1">
        <v>10</v>
      </c>
      <c r="M1984" s="2">
        <v>0.42958807047498165</v>
      </c>
    </row>
    <row r="1985" spans="1:13" x14ac:dyDescent="0.25">
      <c r="A1985" t="s">
        <v>510</v>
      </c>
      <c r="G1985" t="s">
        <v>500</v>
      </c>
      <c r="K1985" s="1">
        <v>10</v>
      </c>
      <c r="M1985" s="2">
        <v>0.42958807047498165</v>
      </c>
    </row>
    <row r="1986" spans="1:13" x14ac:dyDescent="0.25">
      <c r="A1986" t="s">
        <v>511</v>
      </c>
      <c r="G1986" t="s">
        <v>500</v>
      </c>
      <c r="K1986" s="1">
        <v>10</v>
      </c>
      <c r="M1986" s="2">
        <v>0.47390995453157769</v>
      </c>
    </row>
    <row r="1987" spans="1:13" x14ac:dyDescent="0.25">
      <c r="A1987" t="s">
        <v>512</v>
      </c>
      <c r="G1987" t="s">
        <v>500</v>
      </c>
      <c r="K1987" s="1">
        <v>10</v>
      </c>
      <c r="M1987" s="2">
        <v>0.47390995453157769</v>
      </c>
    </row>
    <row r="1988" spans="1:13" x14ac:dyDescent="0.25">
      <c r="A1988" t="s">
        <v>513</v>
      </c>
      <c r="G1988" t="s">
        <v>500</v>
      </c>
      <c r="K1988" s="1">
        <v>10</v>
      </c>
      <c r="M1988" s="2">
        <v>0.47390995453157769</v>
      </c>
    </row>
    <row r="1989" spans="1:13" x14ac:dyDescent="0.25">
      <c r="A1989" t="s">
        <v>514</v>
      </c>
      <c r="G1989" t="s">
        <v>500</v>
      </c>
      <c r="K1989" s="1">
        <v>10</v>
      </c>
      <c r="M1989" s="2">
        <v>0.47390995453157769</v>
      </c>
    </row>
    <row r="1990" spans="1:13" x14ac:dyDescent="0.25">
      <c r="A1990" t="s">
        <v>515</v>
      </c>
      <c r="G1990" t="s">
        <v>500</v>
      </c>
      <c r="K1990" s="1">
        <v>15</v>
      </c>
      <c r="M1990" s="2">
        <v>0.66590945972695026</v>
      </c>
    </row>
    <row r="1991" spans="1:13" x14ac:dyDescent="0.25">
      <c r="A1991" t="s">
        <v>516</v>
      </c>
      <c r="G1991" t="s">
        <v>500</v>
      </c>
      <c r="K1991" s="1">
        <v>15</v>
      </c>
      <c r="M1991" s="2">
        <v>0.66590945972695026</v>
      </c>
    </row>
    <row r="1992" spans="1:13" x14ac:dyDescent="0.25">
      <c r="A1992" t="s">
        <v>517</v>
      </c>
      <c r="G1992" t="s">
        <v>500</v>
      </c>
      <c r="K1992" s="1">
        <v>10</v>
      </c>
      <c r="M1992" s="2">
        <v>0.43222833727285442</v>
      </c>
    </row>
    <row r="1993" spans="1:13" x14ac:dyDescent="0.25">
      <c r="A1993" t="s">
        <v>518</v>
      </c>
      <c r="G1993" t="s">
        <v>500</v>
      </c>
      <c r="K1993" s="1">
        <v>10</v>
      </c>
      <c r="M1993" s="2">
        <v>0.43222833727285442</v>
      </c>
    </row>
    <row r="1994" spans="1:13" x14ac:dyDescent="0.25">
      <c r="A1994" t="s">
        <v>519</v>
      </c>
      <c r="G1994" t="s">
        <v>500</v>
      </c>
      <c r="K1994" s="1">
        <v>10</v>
      </c>
      <c r="M1994" s="2">
        <v>0.45890207746534312</v>
      </c>
    </row>
    <row r="1995" spans="1:13" x14ac:dyDescent="0.25">
      <c r="A1995" t="s">
        <v>520</v>
      </c>
      <c r="G1995" t="s">
        <v>500</v>
      </c>
      <c r="K1995" s="1">
        <v>10</v>
      </c>
      <c r="M1995" s="2">
        <v>0.45890207746534312</v>
      </c>
    </row>
    <row r="1996" spans="1:13" x14ac:dyDescent="0.25">
      <c r="A1996" t="s">
        <v>521</v>
      </c>
      <c r="G1996" t="s">
        <v>500</v>
      </c>
      <c r="K1996" s="1">
        <v>10</v>
      </c>
      <c r="M1996" s="2">
        <v>0.45890207746534312</v>
      </c>
    </row>
    <row r="1997" spans="1:13" x14ac:dyDescent="0.25">
      <c r="A1997" t="s">
        <v>522</v>
      </c>
      <c r="G1997" t="s">
        <v>500</v>
      </c>
      <c r="K1997" s="1">
        <v>10</v>
      </c>
      <c r="M1997" s="2">
        <v>0.45890207746534312</v>
      </c>
    </row>
    <row r="1998" spans="1:13" x14ac:dyDescent="0.25">
      <c r="A1998" t="s">
        <v>523</v>
      </c>
      <c r="G1998" t="s">
        <v>500</v>
      </c>
      <c r="K1998" s="1">
        <v>10</v>
      </c>
      <c r="M1998" s="2">
        <v>0.45890207746534312</v>
      </c>
    </row>
    <row r="1999" spans="1:13" x14ac:dyDescent="0.25">
      <c r="A1999" t="s">
        <v>524</v>
      </c>
      <c r="G1999" t="s">
        <v>500</v>
      </c>
      <c r="K1999" s="1">
        <v>10</v>
      </c>
      <c r="M1999" s="2">
        <v>0.45890207746534312</v>
      </c>
    </row>
    <row r="2000" spans="1:13" x14ac:dyDescent="0.25">
      <c r="A2000" t="s">
        <v>525</v>
      </c>
      <c r="G2000" t="s">
        <v>500</v>
      </c>
      <c r="K2000" s="1">
        <v>15</v>
      </c>
      <c r="M2000" s="2">
        <v>0.62860243080000411</v>
      </c>
    </row>
    <row r="2001" spans="1:13" x14ac:dyDescent="0.25">
      <c r="A2001" t="s">
        <v>526</v>
      </c>
      <c r="G2001" t="s">
        <v>500</v>
      </c>
      <c r="K2001" s="1">
        <v>15</v>
      </c>
      <c r="M2001" s="2">
        <v>0.62860243080000411</v>
      </c>
    </row>
    <row r="2002" spans="1:13" x14ac:dyDescent="0.25">
      <c r="A2002" t="s">
        <v>527</v>
      </c>
      <c r="G2002" t="s">
        <v>500</v>
      </c>
      <c r="K2002" s="1">
        <v>10</v>
      </c>
      <c r="M2002" s="2">
        <v>0.45890207746534312</v>
      </c>
    </row>
    <row r="2003" spans="1:13" x14ac:dyDescent="0.25">
      <c r="A2003" t="s">
        <v>528</v>
      </c>
      <c r="G2003" t="s">
        <v>500</v>
      </c>
      <c r="K2003" s="1">
        <v>10</v>
      </c>
      <c r="M2003" s="2">
        <v>0.45890207746534312</v>
      </c>
    </row>
    <row r="2004" spans="1:13" x14ac:dyDescent="0.25">
      <c r="A2004" t="s">
        <v>529</v>
      </c>
      <c r="G2004" t="s">
        <v>500</v>
      </c>
      <c r="K2004" s="1">
        <v>10</v>
      </c>
      <c r="M2004" s="2">
        <v>0.52473389219693189</v>
      </c>
    </row>
    <row r="2005" spans="1:13" x14ac:dyDescent="0.25">
      <c r="A2005" t="s">
        <v>530</v>
      </c>
      <c r="G2005" t="s">
        <v>500</v>
      </c>
      <c r="K2005" s="1">
        <v>10</v>
      </c>
      <c r="M2005" s="2">
        <v>0.52473389219693189</v>
      </c>
    </row>
    <row r="2006" spans="1:13" x14ac:dyDescent="0.25">
      <c r="A2006" t="s">
        <v>531</v>
      </c>
      <c r="G2006" t="s">
        <v>532</v>
      </c>
      <c r="K2006" s="1">
        <v>10</v>
      </c>
      <c r="M2006" s="2">
        <v>0.43297207610283089</v>
      </c>
    </row>
    <row r="2007" spans="1:13" x14ac:dyDescent="0.25">
      <c r="A2007" t="s">
        <v>533</v>
      </c>
      <c r="G2007" t="s">
        <v>532</v>
      </c>
      <c r="K2007" s="1">
        <v>10</v>
      </c>
      <c r="M2007" s="2">
        <v>0.43297207610283089</v>
      </c>
    </row>
    <row r="2008" spans="1:13" x14ac:dyDescent="0.25">
      <c r="A2008" t="s">
        <v>534</v>
      </c>
      <c r="G2008" t="s">
        <v>532</v>
      </c>
      <c r="K2008" s="1">
        <v>10</v>
      </c>
      <c r="M2008" s="2">
        <v>0.45890207746534312</v>
      </c>
    </row>
    <row r="2009" spans="1:13" x14ac:dyDescent="0.25">
      <c r="A2009" t="s">
        <v>535</v>
      </c>
      <c r="G2009" t="s">
        <v>532</v>
      </c>
      <c r="K2009" s="1">
        <v>10</v>
      </c>
      <c r="M2009" s="2">
        <v>0.45890207746534312</v>
      </c>
    </row>
    <row r="2010" spans="1:13" x14ac:dyDescent="0.25">
      <c r="A2010" t="s">
        <v>536</v>
      </c>
      <c r="G2010" t="s">
        <v>537</v>
      </c>
      <c r="K2010" s="1">
        <v>5</v>
      </c>
      <c r="M2010" s="2">
        <v>0.27433063943431352</v>
      </c>
    </row>
    <row r="2011" spans="1:13" x14ac:dyDescent="0.25">
      <c r="A2011" t="s">
        <v>538</v>
      </c>
      <c r="G2011" t="s">
        <v>537</v>
      </c>
      <c r="K2011" s="1">
        <v>5</v>
      </c>
      <c r="M2011" s="2">
        <v>0.27433063943431352</v>
      </c>
    </row>
    <row r="2012" spans="1:13" x14ac:dyDescent="0.25">
      <c r="A2012" t="s">
        <v>539</v>
      </c>
      <c r="G2012" t="s">
        <v>537</v>
      </c>
      <c r="K2012" s="1">
        <v>5</v>
      </c>
      <c r="M2012" s="2">
        <v>0.28870339599271405</v>
      </c>
    </row>
    <row r="2013" spans="1:13" x14ac:dyDescent="0.25">
      <c r="A2013" t="s">
        <v>540</v>
      </c>
      <c r="G2013" t="s">
        <v>537</v>
      </c>
      <c r="K2013" s="1">
        <v>5</v>
      </c>
      <c r="M2013" s="2">
        <v>0.28870339599271405</v>
      </c>
    </row>
    <row r="2014" spans="1:13" x14ac:dyDescent="0.25">
      <c r="A2014" t="s">
        <v>541</v>
      </c>
      <c r="G2014" t="s">
        <v>542</v>
      </c>
      <c r="K2014" s="1">
        <v>5</v>
      </c>
      <c r="M2014" s="2">
        <v>0.27433063943431352</v>
      </c>
    </row>
    <row r="2015" spans="1:13" x14ac:dyDescent="0.25">
      <c r="A2015" t="s">
        <v>543</v>
      </c>
      <c r="G2015" t="s">
        <v>542</v>
      </c>
      <c r="K2015" s="1">
        <v>5</v>
      </c>
      <c r="M2015" s="2">
        <v>0.27433063943431352</v>
      </c>
    </row>
    <row r="2016" spans="1:13" x14ac:dyDescent="0.25">
      <c r="A2016" t="s">
        <v>544</v>
      </c>
      <c r="G2016" t="s">
        <v>542</v>
      </c>
      <c r="K2016" s="1">
        <v>5</v>
      </c>
      <c r="M2016" s="2">
        <v>0.28870339599271405</v>
      </c>
    </row>
    <row r="2017" spans="1:13" x14ac:dyDescent="0.25">
      <c r="A2017" t="s">
        <v>545</v>
      </c>
      <c r="G2017" t="s">
        <v>542</v>
      </c>
      <c r="K2017" s="1">
        <v>5</v>
      </c>
      <c r="M2017" s="2">
        <v>0.28870339599271405</v>
      </c>
    </row>
    <row r="2018" spans="1:13" x14ac:dyDescent="0.25">
      <c r="A2018" t="s">
        <v>546</v>
      </c>
      <c r="G2018" t="s">
        <v>547</v>
      </c>
      <c r="K2018" s="1">
        <v>5</v>
      </c>
      <c r="M2018" s="2">
        <v>0.29519112583865559</v>
      </c>
    </row>
    <row r="2019" spans="1:13" x14ac:dyDescent="0.25">
      <c r="A2019" t="s">
        <v>548</v>
      </c>
      <c r="G2019" t="s">
        <v>547</v>
      </c>
      <c r="K2019" s="1">
        <v>5</v>
      </c>
      <c r="M2019" s="2">
        <v>0.29519112583865559</v>
      </c>
    </row>
    <row r="2020" spans="1:13" x14ac:dyDescent="0.25">
      <c r="A2020" t="s">
        <v>549</v>
      </c>
      <c r="G2020" t="s">
        <v>550</v>
      </c>
      <c r="K2020" s="1">
        <v>12</v>
      </c>
      <c r="M2020" s="2">
        <v>0.50142385598974282</v>
      </c>
    </row>
    <row r="2021" spans="1:13" x14ac:dyDescent="0.25">
      <c r="A2021" t="s">
        <v>551</v>
      </c>
      <c r="G2021" t="s">
        <v>550</v>
      </c>
      <c r="K2021" s="1">
        <v>12</v>
      </c>
      <c r="M2021" s="2">
        <v>0.50142385598974282</v>
      </c>
    </row>
    <row r="2022" spans="1:13" x14ac:dyDescent="0.25">
      <c r="A2022" t="s">
        <v>552</v>
      </c>
      <c r="G2022" t="s">
        <v>550</v>
      </c>
      <c r="K2022" s="1">
        <v>12</v>
      </c>
      <c r="M2022" s="2">
        <v>0.50142385598974282</v>
      </c>
    </row>
    <row r="2023" spans="1:13" x14ac:dyDescent="0.25">
      <c r="A2023" t="s">
        <v>553</v>
      </c>
      <c r="G2023" t="s">
        <v>550</v>
      </c>
      <c r="K2023" s="1">
        <v>12</v>
      </c>
      <c r="M2023" s="2">
        <v>0.50142385598974282</v>
      </c>
    </row>
    <row r="2024" spans="1:13" x14ac:dyDescent="0.25">
      <c r="A2024" t="s">
        <v>554</v>
      </c>
      <c r="G2024" t="s">
        <v>550</v>
      </c>
      <c r="K2024" s="1">
        <v>12</v>
      </c>
      <c r="M2024" s="2">
        <v>0.50142385598974282</v>
      </c>
    </row>
    <row r="2025" spans="1:13" x14ac:dyDescent="0.25">
      <c r="A2025" t="s">
        <v>555</v>
      </c>
      <c r="G2025" t="s">
        <v>550</v>
      </c>
      <c r="K2025" s="1">
        <v>12</v>
      </c>
      <c r="M2025" s="2">
        <v>0.50142385598974282</v>
      </c>
    </row>
    <row r="2026" spans="1:13" x14ac:dyDescent="0.25">
      <c r="A2026" t="s">
        <v>556</v>
      </c>
      <c r="G2026" t="s">
        <v>557</v>
      </c>
      <c r="K2026" s="1">
        <v>45</v>
      </c>
      <c r="M2026" s="2">
        <v>1.1938264117478663</v>
      </c>
    </row>
    <row r="2027" spans="1:13" x14ac:dyDescent="0.25">
      <c r="A2027" t="s">
        <v>558</v>
      </c>
      <c r="G2027" t="s">
        <v>557</v>
      </c>
      <c r="K2027" s="1">
        <v>45</v>
      </c>
      <c r="M2027" s="2">
        <v>1.1938264117478663</v>
      </c>
    </row>
    <row r="2028" spans="1:13" x14ac:dyDescent="0.25">
      <c r="A2028" t="s">
        <v>559</v>
      </c>
      <c r="G2028" t="s">
        <v>560</v>
      </c>
      <c r="K2028" s="1">
        <v>15</v>
      </c>
      <c r="M2028" s="2">
        <v>0.62860243080000411</v>
      </c>
    </row>
    <row r="2029" spans="1:13" x14ac:dyDescent="0.25">
      <c r="A2029" t="s">
        <v>561</v>
      </c>
      <c r="G2029" t="s">
        <v>560</v>
      </c>
      <c r="K2029" s="1">
        <v>15</v>
      </c>
      <c r="M2029" s="2">
        <v>0.62860243080000411</v>
      </c>
    </row>
    <row r="2030" spans="1:13" x14ac:dyDescent="0.25">
      <c r="A2030" t="s">
        <v>562</v>
      </c>
      <c r="G2030" t="s">
        <v>560</v>
      </c>
      <c r="K2030" s="1">
        <v>15</v>
      </c>
      <c r="M2030" s="2">
        <v>0.80033296338194115</v>
      </c>
    </row>
    <row r="2031" spans="1:13" x14ac:dyDescent="0.25">
      <c r="A2031" t="s">
        <v>564</v>
      </c>
      <c r="G2031" t="s">
        <v>560</v>
      </c>
      <c r="K2031" s="1">
        <v>15</v>
      </c>
      <c r="M2031" s="2">
        <v>0.80033296338194115</v>
      </c>
    </row>
    <row r="2032" spans="1:13" x14ac:dyDescent="0.25">
      <c r="A2032" t="s">
        <v>565</v>
      </c>
      <c r="G2032" t="s">
        <v>560</v>
      </c>
      <c r="K2032" s="1">
        <v>30</v>
      </c>
      <c r="M2032" s="2">
        <v>0.93701255059446531</v>
      </c>
    </row>
    <row r="2033" spans="1:13" x14ac:dyDescent="0.25">
      <c r="A2033" t="s">
        <v>566</v>
      </c>
      <c r="G2033" t="s">
        <v>560</v>
      </c>
      <c r="K2033" s="1">
        <v>30</v>
      </c>
      <c r="M2033" s="2">
        <v>0.93701255059446531</v>
      </c>
    </row>
    <row r="2034" spans="1:13" x14ac:dyDescent="0.25">
      <c r="A2034" t="s">
        <v>567</v>
      </c>
      <c r="G2034" t="s">
        <v>560</v>
      </c>
      <c r="K2034" s="1">
        <v>15</v>
      </c>
      <c r="M2034" s="2">
        <v>0.62860243080000411</v>
      </c>
    </row>
    <row r="2035" spans="1:13" x14ac:dyDescent="0.25">
      <c r="A2035" t="s">
        <v>568</v>
      </c>
      <c r="G2035" t="s">
        <v>560</v>
      </c>
      <c r="K2035" s="1">
        <v>15</v>
      </c>
      <c r="M2035" s="2">
        <v>0.62860243080000411</v>
      </c>
    </row>
    <row r="2036" spans="1:13" x14ac:dyDescent="0.25">
      <c r="A2036" t="s">
        <v>569</v>
      </c>
      <c r="G2036" t="s">
        <v>560</v>
      </c>
      <c r="K2036" s="1">
        <v>15</v>
      </c>
      <c r="M2036" s="2">
        <v>0.59160845755869029</v>
      </c>
    </row>
    <row r="2037" spans="1:13" x14ac:dyDescent="0.25">
      <c r="A2037" t="s">
        <v>570</v>
      </c>
      <c r="G2037" t="s">
        <v>560</v>
      </c>
      <c r="K2037" s="1">
        <v>15</v>
      </c>
      <c r="M2037" s="2">
        <v>0.59160845755869029</v>
      </c>
    </row>
    <row r="2038" spans="1:13" x14ac:dyDescent="0.25">
      <c r="A2038" t="s">
        <v>571</v>
      </c>
      <c r="G2038" t="s">
        <v>560</v>
      </c>
      <c r="K2038" s="1">
        <v>15</v>
      </c>
      <c r="M2038" s="2">
        <v>0.6269962886457372</v>
      </c>
    </row>
    <row r="2039" spans="1:13" x14ac:dyDescent="0.25">
      <c r="A2039" t="s">
        <v>572</v>
      </c>
      <c r="G2039" t="s">
        <v>560</v>
      </c>
      <c r="K2039" s="1">
        <v>15</v>
      </c>
      <c r="M2039" s="2">
        <v>0.6269962886457372</v>
      </c>
    </row>
    <row r="2040" spans="1:13" x14ac:dyDescent="0.25">
      <c r="A2040" t="s">
        <v>573</v>
      </c>
      <c r="G2040" t="s">
        <v>560</v>
      </c>
      <c r="K2040" s="1">
        <v>15</v>
      </c>
      <c r="M2040" s="2">
        <v>0.62860243080000411</v>
      </c>
    </row>
    <row r="2041" spans="1:13" x14ac:dyDescent="0.25">
      <c r="A2041" t="s">
        <v>574</v>
      </c>
      <c r="G2041" t="s">
        <v>560</v>
      </c>
      <c r="K2041" s="1">
        <v>15</v>
      </c>
      <c r="M2041" s="2">
        <v>0.62860243080000411</v>
      </c>
    </row>
    <row r="2042" spans="1:13" x14ac:dyDescent="0.25">
      <c r="A2042" t="s">
        <v>575</v>
      </c>
      <c r="G2042" t="s">
        <v>560</v>
      </c>
      <c r="K2042" s="1">
        <v>15</v>
      </c>
      <c r="M2042" s="2">
        <v>0.6269962886457372</v>
      </c>
    </row>
    <row r="2043" spans="1:13" x14ac:dyDescent="0.25">
      <c r="A2043" t="s">
        <v>576</v>
      </c>
      <c r="G2043" t="s">
        <v>560</v>
      </c>
      <c r="K2043" s="1">
        <v>15</v>
      </c>
      <c r="M2043" s="2">
        <v>0.6269962886457372</v>
      </c>
    </row>
    <row r="2044" spans="1:13" x14ac:dyDescent="0.25">
      <c r="A2044" t="s">
        <v>577</v>
      </c>
      <c r="G2044" t="s">
        <v>578</v>
      </c>
      <c r="K2044" s="1">
        <v>30</v>
      </c>
      <c r="M2044" s="2">
        <v>0.89631172236074164</v>
      </c>
    </row>
    <row r="2045" spans="1:13" x14ac:dyDescent="0.25">
      <c r="A2045" t="s">
        <v>579</v>
      </c>
      <c r="G2045" t="s">
        <v>578</v>
      </c>
      <c r="K2045" s="1">
        <v>30</v>
      </c>
      <c r="M2045" s="2">
        <v>0.89631172236074164</v>
      </c>
    </row>
    <row r="2046" spans="1:13" x14ac:dyDescent="0.25">
      <c r="A2046" t="s">
        <v>580</v>
      </c>
      <c r="G2046" t="s">
        <v>581</v>
      </c>
      <c r="K2046" s="1">
        <v>15</v>
      </c>
      <c r="M2046" s="2">
        <v>0.6269962886457372</v>
      </c>
    </row>
    <row r="2047" spans="1:13" x14ac:dyDescent="0.25">
      <c r="A2047" t="s">
        <v>582</v>
      </c>
      <c r="G2047" t="s">
        <v>581</v>
      </c>
      <c r="K2047" s="1">
        <v>15</v>
      </c>
      <c r="M2047" s="2">
        <v>0.6269962886457372</v>
      </c>
    </row>
    <row r="2048" spans="1:13" x14ac:dyDescent="0.25">
      <c r="A2048" t="s">
        <v>583</v>
      </c>
      <c r="G2048" t="s">
        <v>581</v>
      </c>
      <c r="K2048" s="1">
        <v>15</v>
      </c>
      <c r="M2048" s="2">
        <v>0.6269962886457372</v>
      </c>
    </row>
    <row r="2049" spans="1:13" x14ac:dyDescent="0.25">
      <c r="A2049" t="s">
        <v>584</v>
      </c>
      <c r="G2049" t="s">
        <v>581</v>
      </c>
      <c r="K2049" s="1">
        <v>15</v>
      </c>
      <c r="M2049" s="2">
        <v>0.6269962886457372</v>
      </c>
    </row>
    <row r="2050" spans="1:13" x14ac:dyDescent="0.25">
      <c r="A2050" t="s">
        <v>585</v>
      </c>
      <c r="G2050" t="s">
        <v>581</v>
      </c>
      <c r="K2050" s="1">
        <v>15</v>
      </c>
      <c r="M2050" s="2">
        <v>0.6269962886457372</v>
      </c>
    </row>
    <row r="2051" spans="1:13" x14ac:dyDescent="0.25">
      <c r="A2051" t="s">
        <v>586</v>
      </c>
      <c r="G2051" t="s">
        <v>581</v>
      </c>
      <c r="K2051" s="1">
        <v>15</v>
      </c>
      <c r="M2051" s="2">
        <v>0.6269962886457372</v>
      </c>
    </row>
    <row r="2052" spans="1:13" x14ac:dyDescent="0.25">
      <c r="A2052" t="s">
        <v>587</v>
      </c>
      <c r="G2052" t="s">
        <v>588</v>
      </c>
      <c r="K2052" s="1">
        <v>10</v>
      </c>
      <c r="M2052" s="2">
        <v>0.46104000170839254</v>
      </c>
    </row>
    <row r="2053" spans="1:13" x14ac:dyDescent="0.25">
      <c r="A2053" t="s">
        <v>589</v>
      </c>
      <c r="G2053" t="s">
        <v>588</v>
      </c>
      <c r="K2053" s="1">
        <v>10</v>
      </c>
      <c r="M2053" s="2">
        <v>0.46104000170839254</v>
      </c>
    </row>
    <row r="2054" spans="1:13" x14ac:dyDescent="0.25">
      <c r="A2054" t="s">
        <v>590</v>
      </c>
      <c r="G2054" t="s">
        <v>588</v>
      </c>
      <c r="K2054" s="1">
        <v>10</v>
      </c>
      <c r="M2054" s="2">
        <v>0.42958807047498165</v>
      </c>
    </row>
    <row r="2055" spans="1:13" x14ac:dyDescent="0.25">
      <c r="A2055" t="s">
        <v>591</v>
      </c>
      <c r="G2055" t="s">
        <v>588</v>
      </c>
      <c r="K2055" s="1">
        <v>10</v>
      </c>
      <c r="M2055" s="2">
        <v>0.42958807047498165</v>
      </c>
    </row>
    <row r="2056" spans="1:13" x14ac:dyDescent="0.25">
      <c r="A2056" t="s">
        <v>592</v>
      </c>
      <c r="G2056" t="s">
        <v>588</v>
      </c>
      <c r="K2056" s="1">
        <v>10</v>
      </c>
      <c r="M2056" s="2">
        <v>0.45890207746534312</v>
      </c>
    </row>
    <row r="2057" spans="1:13" x14ac:dyDescent="0.25">
      <c r="A2057" t="s">
        <v>593</v>
      </c>
      <c r="G2057" t="s">
        <v>588</v>
      </c>
      <c r="K2057" s="1">
        <v>10</v>
      </c>
      <c r="M2057" s="2">
        <v>0.45890207746534312</v>
      </c>
    </row>
    <row r="2058" spans="1:13" x14ac:dyDescent="0.25">
      <c r="A2058" t="s">
        <v>594</v>
      </c>
      <c r="G2058" t="s">
        <v>595</v>
      </c>
      <c r="K2058" s="1">
        <v>10</v>
      </c>
      <c r="M2058" s="2">
        <v>0.43297207610283089</v>
      </c>
    </row>
    <row r="2059" spans="1:13" x14ac:dyDescent="0.25">
      <c r="A2059" t="s">
        <v>596</v>
      </c>
      <c r="G2059" t="s">
        <v>595</v>
      </c>
      <c r="K2059" s="1">
        <v>10</v>
      </c>
      <c r="M2059" s="2">
        <v>0.43297207610283089</v>
      </c>
    </row>
    <row r="2060" spans="1:13" x14ac:dyDescent="0.25">
      <c r="A2060" t="s">
        <v>597</v>
      </c>
      <c r="G2060" t="s">
        <v>595</v>
      </c>
      <c r="K2060" s="1">
        <v>10</v>
      </c>
      <c r="M2060" s="2">
        <v>0.43297207610283089</v>
      </c>
    </row>
    <row r="2061" spans="1:13" x14ac:dyDescent="0.25">
      <c r="A2061" t="s">
        <v>598</v>
      </c>
      <c r="G2061" t="s">
        <v>595</v>
      </c>
      <c r="K2061" s="1">
        <v>10</v>
      </c>
      <c r="M2061" s="2">
        <v>0.43297207610283089</v>
      </c>
    </row>
    <row r="2062" spans="1:13" x14ac:dyDescent="0.25">
      <c r="A2062" t="s">
        <v>599</v>
      </c>
      <c r="G2062" t="s">
        <v>595</v>
      </c>
      <c r="K2062" s="1">
        <v>10</v>
      </c>
      <c r="M2062" s="2">
        <v>0.45890207746534312</v>
      </c>
    </row>
    <row r="2063" spans="1:13" x14ac:dyDescent="0.25">
      <c r="A2063" t="s">
        <v>600</v>
      </c>
      <c r="G2063" t="s">
        <v>595</v>
      </c>
      <c r="K2063" s="1">
        <v>10</v>
      </c>
      <c r="M2063" s="2">
        <v>0.45890207746534312</v>
      </c>
    </row>
    <row r="2064" spans="1:13" x14ac:dyDescent="0.25">
      <c r="A2064" t="s">
        <v>601</v>
      </c>
      <c r="G2064" t="s">
        <v>595</v>
      </c>
      <c r="K2064" s="1">
        <v>20</v>
      </c>
      <c r="M2064" s="2">
        <v>0.90105368807260355</v>
      </c>
    </row>
    <row r="2065" spans="1:13" x14ac:dyDescent="0.25">
      <c r="A2065" t="s">
        <v>602</v>
      </c>
      <c r="G2065" t="s">
        <v>595</v>
      </c>
      <c r="K2065" s="1">
        <v>20</v>
      </c>
      <c r="M2065" s="2">
        <v>0.90105368807260355</v>
      </c>
    </row>
    <row r="2066" spans="1:13" x14ac:dyDescent="0.25">
      <c r="A2066" t="s">
        <v>603</v>
      </c>
      <c r="G2066" t="s">
        <v>604</v>
      </c>
      <c r="K2066" s="1">
        <v>10</v>
      </c>
      <c r="M2066" s="2">
        <v>0.46921264677093277</v>
      </c>
    </row>
    <row r="2067" spans="1:13" x14ac:dyDescent="0.25">
      <c r="A2067" t="s">
        <v>605</v>
      </c>
      <c r="G2067" t="s">
        <v>604</v>
      </c>
      <c r="K2067" s="1">
        <v>10</v>
      </c>
      <c r="M2067" s="2">
        <v>0.46921264677093277</v>
      </c>
    </row>
    <row r="2068" spans="1:13" x14ac:dyDescent="0.25">
      <c r="A2068" t="s">
        <v>606</v>
      </c>
      <c r="G2068" t="s">
        <v>607</v>
      </c>
      <c r="K2068" s="1">
        <v>15</v>
      </c>
      <c r="M2068" s="2">
        <v>0.63202344278738332</v>
      </c>
    </row>
    <row r="2069" spans="1:13" x14ac:dyDescent="0.25">
      <c r="A2069" t="s">
        <v>608</v>
      </c>
      <c r="G2069" t="s">
        <v>607</v>
      </c>
      <c r="K2069" s="1">
        <v>15</v>
      </c>
      <c r="M2069" s="2">
        <v>0.63202344278738332</v>
      </c>
    </row>
    <row r="2070" spans="1:13" x14ac:dyDescent="0.25">
      <c r="A2070" t="s">
        <v>609</v>
      </c>
      <c r="G2070" t="s">
        <v>607</v>
      </c>
      <c r="K2070" s="1">
        <v>15</v>
      </c>
      <c r="M2070" s="2">
        <v>0.59641964953452464</v>
      </c>
    </row>
    <row r="2071" spans="1:13" x14ac:dyDescent="0.25">
      <c r="A2071" t="s">
        <v>611</v>
      </c>
      <c r="G2071" t="s">
        <v>607</v>
      </c>
      <c r="K2071" s="1">
        <v>15</v>
      </c>
      <c r="M2071" s="2">
        <v>0.59641964953452464</v>
      </c>
    </row>
    <row r="2072" spans="1:13" x14ac:dyDescent="0.25">
      <c r="A2072" t="s">
        <v>612</v>
      </c>
      <c r="G2072" t="s">
        <v>607</v>
      </c>
      <c r="K2072" s="1">
        <v>15</v>
      </c>
      <c r="M2072" s="2">
        <v>0.6269962886457372</v>
      </c>
    </row>
    <row r="2073" spans="1:13" x14ac:dyDescent="0.25">
      <c r="A2073" t="s">
        <v>613</v>
      </c>
      <c r="G2073" t="s">
        <v>607</v>
      </c>
      <c r="K2073" s="1">
        <v>15</v>
      </c>
      <c r="M2073" s="2">
        <v>0.6269962886457372</v>
      </c>
    </row>
    <row r="2074" spans="1:13" x14ac:dyDescent="0.25">
      <c r="A2074" t="s">
        <v>614</v>
      </c>
      <c r="G2074" t="s">
        <v>615</v>
      </c>
      <c r="K2074" s="1">
        <v>10</v>
      </c>
      <c r="M2074" s="2">
        <v>0.46016409749751264</v>
      </c>
    </row>
    <row r="2075" spans="1:13" x14ac:dyDescent="0.25">
      <c r="A2075" t="s">
        <v>616</v>
      </c>
      <c r="G2075" t="s">
        <v>615</v>
      </c>
      <c r="K2075" s="1">
        <v>10</v>
      </c>
      <c r="M2075" s="2">
        <v>0.46016409749751264</v>
      </c>
    </row>
    <row r="2076" spans="1:13" x14ac:dyDescent="0.25">
      <c r="A2076" t="s">
        <v>617</v>
      </c>
      <c r="G2076" t="s">
        <v>618</v>
      </c>
      <c r="K2076" s="1">
        <v>10</v>
      </c>
      <c r="M2076" s="2">
        <v>0.46016409749751264</v>
      </c>
    </row>
    <row r="2077" spans="1:13" x14ac:dyDescent="0.25">
      <c r="A2077" t="s">
        <v>619</v>
      </c>
      <c r="G2077" t="s">
        <v>618</v>
      </c>
      <c r="K2077" s="1">
        <v>10</v>
      </c>
      <c r="M2077" s="2">
        <v>0.46016409749751264</v>
      </c>
    </row>
    <row r="2078" spans="1:13" x14ac:dyDescent="0.25">
      <c r="A2078" t="s">
        <v>620</v>
      </c>
      <c r="G2078" t="s">
        <v>618</v>
      </c>
      <c r="K2078" s="1">
        <v>10</v>
      </c>
      <c r="M2078" s="2">
        <v>0.46016409749751264</v>
      </c>
    </row>
    <row r="2079" spans="1:13" x14ac:dyDescent="0.25">
      <c r="A2079" t="s">
        <v>621</v>
      </c>
      <c r="G2079" t="s">
        <v>618</v>
      </c>
      <c r="K2079" s="1">
        <v>10</v>
      </c>
      <c r="M2079" s="2">
        <v>0.46016409749751264</v>
      </c>
    </row>
    <row r="2080" spans="1:13" x14ac:dyDescent="0.25">
      <c r="A2080" t="s">
        <v>622</v>
      </c>
      <c r="G2080" t="s">
        <v>623</v>
      </c>
      <c r="K2080" s="1">
        <v>15</v>
      </c>
      <c r="M2080" s="2">
        <v>0.6269962886457372</v>
      </c>
    </row>
    <row r="2081" spans="1:13" x14ac:dyDescent="0.25">
      <c r="A2081" t="s">
        <v>624</v>
      </c>
      <c r="G2081" t="s">
        <v>623</v>
      </c>
      <c r="K2081" s="1">
        <v>15</v>
      </c>
      <c r="M2081" s="2">
        <v>0.6269962886457372</v>
      </c>
    </row>
    <row r="2082" spans="1:13" x14ac:dyDescent="0.25">
      <c r="A2082" t="s">
        <v>625</v>
      </c>
      <c r="G2082" t="s">
        <v>626</v>
      </c>
      <c r="K2082" s="1">
        <v>10</v>
      </c>
      <c r="M2082" s="2">
        <v>0.58511872373689922</v>
      </c>
    </row>
    <row r="2083" spans="1:13" x14ac:dyDescent="0.25">
      <c r="A2083" t="s">
        <v>627</v>
      </c>
      <c r="G2083" t="s">
        <v>626</v>
      </c>
      <c r="K2083" s="1">
        <v>10</v>
      </c>
      <c r="M2083" s="2">
        <v>0.58511872373689922</v>
      </c>
    </row>
    <row r="2084" spans="1:13" x14ac:dyDescent="0.25">
      <c r="A2084" t="s">
        <v>628</v>
      </c>
      <c r="G2084" t="s">
        <v>626</v>
      </c>
      <c r="K2084" s="1">
        <v>10</v>
      </c>
      <c r="M2084" s="2">
        <v>0.43992960018212518</v>
      </c>
    </row>
    <row r="2085" spans="1:13" x14ac:dyDescent="0.25">
      <c r="A2085" t="s">
        <v>629</v>
      </c>
      <c r="G2085" t="s">
        <v>626</v>
      </c>
      <c r="K2085" s="1">
        <v>10</v>
      </c>
      <c r="M2085" s="2">
        <v>0.43992960018212518</v>
      </c>
    </row>
    <row r="2086" spans="1:13" x14ac:dyDescent="0.25">
      <c r="A2086" t="s">
        <v>630</v>
      </c>
      <c r="G2086" t="s">
        <v>626</v>
      </c>
      <c r="K2086" s="1">
        <v>10</v>
      </c>
      <c r="M2086" s="2">
        <v>0.45890207746534312</v>
      </c>
    </row>
    <row r="2087" spans="1:13" x14ac:dyDescent="0.25">
      <c r="A2087" t="s">
        <v>631</v>
      </c>
      <c r="G2087" t="s">
        <v>626</v>
      </c>
      <c r="K2087" s="1">
        <v>10</v>
      </c>
      <c r="M2087" s="2">
        <v>0.45890207746534312</v>
      </c>
    </row>
    <row r="2088" spans="1:13" x14ac:dyDescent="0.25">
      <c r="A2088" t="s">
        <v>632</v>
      </c>
      <c r="G2088" t="s">
        <v>633</v>
      </c>
      <c r="K2088" s="1">
        <v>5</v>
      </c>
      <c r="M2088" s="2">
        <v>0.29519112583865559</v>
      </c>
    </row>
    <row r="2089" spans="1:13" x14ac:dyDescent="0.25">
      <c r="A2089" t="s">
        <v>634</v>
      </c>
      <c r="G2089" t="s">
        <v>633</v>
      </c>
      <c r="K2089" s="1">
        <v>5</v>
      </c>
      <c r="M2089" s="2">
        <v>0.29519112583865559</v>
      </c>
    </row>
    <row r="2090" spans="1:13" x14ac:dyDescent="0.25">
      <c r="A2090" t="s">
        <v>635</v>
      </c>
      <c r="G2090" t="s">
        <v>636</v>
      </c>
      <c r="K2090" s="1">
        <v>5</v>
      </c>
      <c r="M2090" s="2">
        <v>0.29519112583865559</v>
      </c>
    </row>
    <row r="2091" spans="1:13" x14ac:dyDescent="0.25">
      <c r="A2091" t="s">
        <v>637</v>
      </c>
      <c r="G2091" t="s">
        <v>636</v>
      </c>
      <c r="K2091" s="1">
        <v>5</v>
      </c>
      <c r="M2091" s="2">
        <v>0.29519112583865559</v>
      </c>
    </row>
    <row r="2092" spans="1:13" x14ac:dyDescent="0.25">
      <c r="A2092" t="s">
        <v>638</v>
      </c>
      <c r="G2092" t="s">
        <v>112</v>
      </c>
      <c r="K2092" s="1">
        <v>5</v>
      </c>
      <c r="M2092" s="2">
        <v>0.29519112583865559</v>
      </c>
    </row>
    <row r="2093" spans="1:13" x14ac:dyDescent="0.25">
      <c r="A2093" t="s">
        <v>639</v>
      </c>
      <c r="G2093" t="s">
        <v>112</v>
      </c>
      <c r="K2093" s="1">
        <v>5</v>
      </c>
      <c r="M2093" s="2">
        <v>0.29519112583865559</v>
      </c>
    </row>
    <row r="2094" spans="1:13" x14ac:dyDescent="0.25">
      <c r="A2094" t="s">
        <v>640</v>
      </c>
      <c r="G2094" t="s">
        <v>641</v>
      </c>
      <c r="K2094" s="1">
        <v>12</v>
      </c>
      <c r="M2094" s="2">
        <v>0</v>
      </c>
    </row>
    <row r="2095" spans="1:13" x14ac:dyDescent="0.25">
      <c r="A2095" t="s">
        <v>642</v>
      </c>
      <c r="G2095" t="s">
        <v>641</v>
      </c>
      <c r="K2095" s="1">
        <v>12</v>
      </c>
      <c r="M2095" s="2">
        <v>0</v>
      </c>
    </row>
    <row r="2096" spans="1:13" x14ac:dyDescent="0.25">
      <c r="A2096" t="s">
        <v>643</v>
      </c>
      <c r="G2096" t="s">
        <v>641</v>
      </c>
      <c r="K2096" s="1">
        <v>12</v>
      </c>
      <c r="M2096" s="2">
        <v>0.50142385598974282</v>
      </c>
    </row>
    <row r="2097" spans="1:13" x14ac:dyDescent="0.25">
      <c r="A2097" t="s">
        <v>644</v>
      </c>
      <c r="G2097" t="s">
        <v>641</v>
      </c>
      <c r="K2097" s="1">
        <v>12</v>
      </c>
      <c r="M2097" s="2">
        <v>0.50142385598974282</v>
      </c>
    </row>
    <row r="2098" spans="1:13" x14ac:dyDescent="0.25">
      <c r="A2098" t="s">
        <v>645</v>
      </c>
      <c r="G2098" t="s">
        <v>641</v>
      </c>
      <c r="K2098" s="1">
        <v>12</v>
      </c>
      <c r="M2098" s="2">
        <v>0.50142385598974282</v>
      </c>
    </row>
    <row r="2099" spans="1:13" x14ac:dyDescent="0.25">
      <c r="A2099" t="s">
        <v>646</v>
      </c>
      <c r="G2099" t="s">
        <v>647</v>
      </c>
      <c r="K2099" s="1">
        <v>12</v>
      </c>
      <c r="M2099" s="2">
        <v>0</v>
      </c>
    </row>
    <row r="2100" spans="1:13" x14ac:dyDescent="0.25">
      <c r="A2100" t="s">
        <v>648</v>
      </c>
      <c r="G2100" t="s">
        <v>647</v>
      </c>
      <c r="K2100" s="1">
        <v>12</v>
      </c>
      <c r="M2100" s="2">
        <v>0</v>
      </c>
    </row>
    <row r="2101" spans="1:13" x14ac:dyDescent="0.25">
      <c r="A2101" t="s">
        <v>649</v>
      </c>
      <c r="G2101" t="s">
        <v>647</v>
      </c>
      <c r="K2101" s="1">
        <v>12</v>
      </c>
      <c r="M2101" s="2">
        <v>0.50142385598974282</v>
      </c>
    </row>
    <row r="2102" spans="1:13" x14ac:dyDescent="0.25">
      <c r="A2102" t="s">
        <v>650</v>
      </c>
      <c r="G2102" t="s">
        <v>647</v>
      </c>
      <c r="K2102" s="1">
        <v>12</v>
      </c>
      <c r="M2102" s="2">
        <v>0.50142385598974282</v>
      </c>
    </row>
    <row r="2103" spans="1:13" x14ac:dyDescent="0.25">
      <c r="A2103" t="s">
        <v>651</v>
      </c>
      <c r="G2103" t="s">
        <v>647</v>
      </c>
      <c r="K2103" s="1">
        <v>12</v>
      </c>
      <c r="M2103" s="2">
        <v>0.50142385598974282</v>
      </c>
    </row>
    <row r="2104" spans="1:13" x14ac:dyDescent="0.25">
      <c r="A2104" t="s">
        <v>652</v>
      </c>
      <c r="G2104" t="s">
        <v>647</v>
      </c>
      <c r="K2104" s="1">
        <v>12</v>
      </c>
      <c r="M2104" s="2">
        <v>0.50142385598974282</v>
      </c>
    </row>
    <row r="2105" spans="1:13" x14ac:dyDescent="0.25">
      <c r="A2105" t="s">
        <v>653</v>
      </c>
      <c r="G2105" t="s">
        <v>654</v>
      </c>
      <c r="K2105" s="1">
        <v>12</v>
      </c>
      <c r="M2105" s="2">
        <v>0</v>
      </c>
    </row>
    <row r="2106" spans="1:13" x14ac:dyDescent="0.25">
      <c r="A2106" t="s">
        <v>655</v>
      </c>
      <c r="G2106" t="s">
        <v>654</v>
      </c>
      <c r="K2106" s="1">
        <v>12</v>
      </c>
      <c r="M2106" s="2">
        <v>0</v>
      </c>
    </row>
    <row r="2107" spans="1:13" x14ac:dyDescent="0.25">
      <c r="A2107" t="s">
        <v>656</v>
      </c>
      <c r="G2107" t="s">
        <v>654</v>
      </c>
      <c r="K2107" s="1">
        <v>12</v>
      </c>
      <c r="M2107" s="2">
        <v>0.50142385598974282</v>
      </c>
    </row>
    <row r="2108" spans="1:13" x14ac:dyDescent="0.25">
      <c r="A2108" t="s">
        <v>657</v>
      </c>
      <c r="G2108" t="s">
        <v>654</v>
      </c>
      <c r="K2108" s="1">
        <v>12</v>
      </c>
      <c r="M2108" s="2">
        <v>0.50142385598974282</v>
      </c>
    </row>
    <row r="2109" spans="1:13" x14ac:dyDescent="0.25">
      <c r="A2109" t="s">
        <v>658</v>
      </c>
      <c r="G2109" t="s">
        <v>654</v>
      </c>
      <c r="K2109" s="1">
        <v>12</v>
      </c>
      <c r="M2109" s="2">
        <v>0.50142385598974282</v>
      </c>
    </row>
    <row r="2110" spans="1:13" x14ac:dyDescent="0.25">
      <c r="A2110" t="s">
        <v>659</v>
      </c>
      <c r="G2110" t="s">
        <v>654</v>
      </c>
      <c r="K2110" s="1">
        <v>12</v>
      </c>
      <c r="M2110" s="2">
        <v>0.50142385598974282</v>
      </c>
    </row>
    <row r="2111" spans="1:13" x14ac:dyDescent="0.25">
      <c r="A2111" t="s">
        <v>660</v>
      </c>
      <c r="G2111" t="s">
        <v>661</v>
      </c>
      <c r="K2111" s="1">
        <v>12</v>
      </c>
      <c r="M2111" s="2">
        <v>0</v>
      </c>
    </row>
    <row r="2112" spans="1:13" x14ac:dyDescent="0.25">
      <c r="A2112" t="s">
        <v>662</v>
      </c>
      <c r="G2112" t="s">
        <v>661</v>
      </c>
      <c r="K2112" s="1">
        <v>12</v>
      </c>
      <c r="M2112" s="2">
        <v>0</v>
      </c>
    </row>
    <row r="2113" spans="1:13" x14ac:dyDescent="0.25">
      <c r="A2113" t="s">
        <v>663</v>
      </c>
      <c r="G2113" t="s">
        <v>661</v>
      </c>
      <c r="K2113" s="1">
        <v>12</v>
      </c>
      <c r="M2113" s="2">
        <v>0.50142385598974282</v>
      </c>
    </row>
    <row r="2114" spans="1:13" x14ac:dyDescent="0.25">
      <c r="A2114" t="s">
        <v>664</v>
      </c>
      <c r="G2114" t="s">
        <v>661</v>
      </c>
      <c r="K2114" s="1">
        <v>12</v>
      </c>
      <c r="M2114" s="2">
        <v>0.50142385598974282</v>
      </c>
    </row>
    <row r="2115" spans="1:13" x14ac:dyDescent="0.25">
      <c r="A2115" t="s">
        <v>665</v>
      </c>
      <c r="G2115" t="s">
        <v>661</v>
      </c>
      <c r="K2115" s="1">
        <v>12</v>
      </c>
      <c r="M2115" s="2">
        <v>0.50142385598974282</v>
      </c>
    </row>
    <row r="2116" spans="1:13" x14ac:dyDescent="0.25">
      <c r="A2116" t="s">
        <v>666</v>
      </c>
      <c r="G2116" t="s">
        <v>661</v>
      </c>
      <c r="K2116" s="1">
        <v>12</v>
      </c>
      <c r="M2116" s="2">
        <v>0.50142385598974282</v>
      </c>
    </row>
    <row r="2117" spans="1:13" x14ac:dyDescent="0.25">
      <c r="A2117" t="s">
        <v>667</v>
      </c>
      <c r="G2117" t="s">
        <v>136</v>
      </c>
      <c r="K2117" s="1">
        <v>12</v>
      </c>
      <c r="M2117" s="2">
        <v>0</v>
      </c>
    </row>
    <row r="2118" spans="1:13" x14ac:dyDescent="0.25">
      <c r="A2118" t="s">
        <v>668</v>
      </c>
      <c r="G2118" t="s">
        <v>136</v>
      </c>
      <c r="K2118" s="1">
        <v>12</v>
      </c>
      <c r="M2118" s="2">
        <v>0</v>
      </c>
    </row>
    <row r="2119" spans="1:13" x14ac:dyDescent="0.25">
      <c r="A2119" t="s">
        <v>669</v>
      </c>
      <c r="G2119" t="s">
        <v>136</v>
      </c>
      <c r="K2119" s="1">
        <v>12</v>
      </c>
      <c r="M2119" s="2">
        <v>0.50142385598974282</v>
      </c>
    </row>
    <row r="2120" spans="1:13" x14ac:dyDescent="0.25">
      <c r="A2120" t="s">
        <v>670</v>
      </c>
      <c r="G2120" t="s">
        <v>136</v>
      </c>
      <c r="K2120" s="1">
        <v>12</v>
      </c>
      <c r="M2120" s="2">
        <v>0.50142385598974282</v>
      </c>
    </row>
    <row r="2121" spans="1:13" x14ac:dyDescent="0.25">
      <c r="A2121" t="s">
        <v>671</v>
      </c>
      <c r="G2121" t="s">
        <v>136</v>
      </c>
      <c r="K2121" s="1">
        <v>12</v>
      </c>
      <c r="M2121" s="2">
        <v>0.50142385598974282</v>
      </c>
    </row>
    <row r="2122" spans="1:13" x14ac:dyDescent="0.25">
      <c r="A2122" t="s">
        <v>672</v>
      </c>
      <c r="G2122" t="s">
        <v>136</v>
      </c>
      <c r="K2122" s="1">
        <v>12</v>
      </c>
      <c r="M2122" s="2">
        <v>0.50142385598974282</v>
      </c>
    </row>
    <row r="2123" spans="1:13" x14ac:dyDescent="0.25">
      <c r="A2123" t="s">
        <v>673</v>
      </c>
      <c r="G2123" t="s">
        <v>674</v>
      </c>
      <c r="K2123" s="1">
        <v>12</v>
      </c>
      <c r="M2123" s="2">
        <v>0</v>
      </c>
    </row>
    <row r="2124" spans="1:13" x14ac:dyDescent="0.25">
      <c r="A2124" t="s">
        <v>675</v>
      </c>
      <c r="G2124" t="s">
        <v>674</v>
      </c>
      <c r="K2124" s="1">
        <v>12</v>
      </c>
      <c r="M2124" s="2">
        <v>0</v>
      </c>
    </row>
    <row r="2125" spans="1:13" x14ac:dyDescent="0.25">
      <c r="A2125" t="s">
        <v>676</v>
      </c>
      <c r="G2125" t="s">
        <v>674</v>
      </c>
      <c r="K2125" s="1">
        <v>12</v>
      </c>
      <c r="M2125" s="2">
        <v>0.50142385598974282</v>
      </c>
    </row>
    <row r="2126" spans="1:13" x14ac:dyDescent="0.25">
      <c r="A2126" t="s">
        <v>677</v>
      </c>
      <c r="G2126" t="s">
        <v>674</v>
      </c>
      <c r="K2126" s="1">
        <v>12</v>
      </c>
      <c r="M2126" s="2">
        <v>0.50142385598974282</v>
      </c>
    </row>
    <row r="2127" spans="1:13" x14ac:dyDescent="0.25">
      <c r="A2127" t="s">
        <v>678</v>
      </c>
      <c r="G2127" t="s">
        <v>674</v>
      </c>
      <c r="K2127" s="1">
        <v>12</v>
      </c>
      <c r="M2127" s="2">
        <v>0.50142385598974282</v>
      </c>
    </row>
    <row r="2128" spans="1:13" x14ac:dyDescent="0.25">
      <c r="A2128" t="s">
        <v>679</v>
      </c>
      <c r="G2128" t="s">
        <v>674</v>
      </c>
      <c r="K2128" s="1">
        <v>12</v>
      </c>
      <c r="M2128" s="2">
        <v>0.50142385598974282</v>
      </c>
    </row>
    <row r="2129" spans="1:13" x14ac:dyDescent="0.25">
      <c r="A2129" t="s">
        <v>680</v>
      </c>
      <c r="G2129" t="s">
        <v>681</v>
      </c>
      <c r="K2129" s="1">
        <v>12</v>
      </c>
      <c r="M2129" s="2">
        <v>0</v>
      </c>
    </row>
    <row r="2130" spans="1:13" x14ac:dyDescent="0.25">
      <c r="A2130" t="s">
        <v>682</v>
      </c>
      <c r="G2130" t="s">
        <v>681</v>
      </c>
      <c r="K2130" s="1">
        <v>12</v>
      </c>
      <c r="M2130" s="2">
        <v>0</v>
      </c>
    </row>
    <row r="2131" spans="1:13" x14ac:dyDescent="0.25">
      <c r="A2131" t="s">
        <v>683</v>
      </c>
      <c r="G2131" t="s">
        <v>681</v>
      </c>
      <c r="K2131" s="1">
        <v>12</v>
      </c>
      <c r="M2131" s="2">
        <v>0.50142385598974282</v>
      </c>
    </row>
    <row r="2132" spans="1:13" x14ac:dyDescent="0.25">
      <c r="A2132" t="s">
        <v>684</v>
      </c>
      <c r="G2132" t="s">
        <v>681</v>
      </c>
      <c r="K2132" s="1">
        <v>12</v>
      </c>
      <c r="M2132" s="2">
        <v>0.50142385598974282</v>
      </c>
    </row>
    <row r="2133" spans="1:13" x14ac:dyDescent="0.25">
      <c r="A2133" t="s">
        <v>685</v>
      </c>
      <c r="G2133" t="s">
        <v>681</v>
      </c>
      <c r="K2133" s="1">
        <v>12</v>
      </c>
      <c r="M2133" s="2">
        <v>0.50142385598974282</v>
      </c>
    </row>
    <row r="2134" spans="1:13" x14ac:dyDescent="0.25">
      <c r="A2134" t="s">
        <v>686</v>
      </c>
      <c r="G2134" t="s">
        <v>681</v>
      </c>
      <c r="K2134" s="1">
        <v>12</v>
      </c>
      <c r="M2134" s="2">
        <v>0.50142385598974282</v>
      </c>
    </row>
    <row r="2135" spans="1:13" x14ac:dyDescent="0.25">
      <c r="A2135" t="s">
        <v>687</v>
      </c>
      <c r="G2135" t="s">
        <v>688</v>
      </c>
      <c r="K2135" s="1">
        <v>12</v>
      </c>
      <c r="M2135" s="2">
        <v>0</v>
      </c>
    </row>
    <row r="2136" spans="1:13" x14ac:dyDescent="0.25">
      <c r="A2136" t="s">
        <v>689</v>
      </c>
      <c r="G2136" t="s">
        <v>688</v>
      </c>
      <c r="K2136" s="1">
        <v>12</v>
      </c>
      <c r="M2136" s="2">
        <v>0</v>
      </c>
    </row>
    <row r="2137" spans="1:13" x14ac:dyDescent="0.25">
      <c r="A2137" t="s">
        <v>690</v>
      </c>
      <c r="G2137" t="s">
        <v>688</v>
      </c>
      <c r="K2137" s="1">
        <v>12</v>
      </c>
      <c r="M2137" s="2">
        <v>0.50142385598974282</v>
      </c>
    </row>
    <row r="2138" spans="1:13" x14ac:dyDescent="0.25">
      <c r="A2138" t="s">
        <v>691</v>
      </c>
      <c r="G2138" t="s">
        <v>688</v>
      </c>
      <c r="K2138" s="1">
        <v>12</v>
      </c>
      <c r="M2138" s="2">
        <v>0.50142385598974282</v>
      </c>
    </row>
    <row r="2139" spans="1:13" x14ac:dyDescent="0.25">
      <c r="A2139" t="s">
        <v>692</v>
      </c>
      <c r="G2139" t="s">
        <v>688</v>
      </c>
      <c r="K2139" s="1">
        <v>12</v>
      </c>
      <c r="M2139" s="2">
        <v>0.50142385598974282</v>
      </c>
    </row>
    <row r="2140" spans="1:13" x14ac:dyDescent="0.25">
      <c r="A2140" t="s">
        <v>693</v>
      </c>
      <c r="G2140" t="s">
        <v>688</v>
      </c>
      <c r="K2140" s="1">
        <v>12</v>
      </c>
      <c r="M2140" s="2">
        <v>0.50142385598974282</v>
      </c>
    </row>
    <row r="2141" spans="1:13" x14ac:dyDescent="0.25">
      <c r="A2141" t="s">
        <v>694</v>
      </c>
      <c r="G2141" t="s">
        <v>695</v>
      </c>
      <c r="K2141" s="1">
        <v>12</v>
      </c>
      <c r="M2141" s="2">
        <v>0.58458849196690932</v>
      </c>
    </row>
    <row r="2142" spans="1:13" x14ac:dyDescent="0.25">
      <c r="A2142" t="s">
        <v>697</v>
      </c>
      <c r="G2142" t="s">
        <v>698</v>
      </c>
      <c r="K2142" s="1">
        <v>12</v>
      </c>
      <c r="M2142" s="2">
        <v>0.54397812823317704</v>
      </c>
    </row>
    <row r="2143" spans="1:13" x14ac:dyDescent="0.25">
      <c r="A2143" t="s">
        <v>699</v>
      </c>
      <c r="G2143" t="s">
        <v>698</v>
      </c>
      <c r="K2143" s="1">
        <v>12</v>
      </c>
      <c r="M2143" s="2">
        <v>0.54397812823317704</v>
      </c>
    </row>
    <row r="2144" spans="1:13" x14ac:dyDescent="0.25">
      <c r="A2144" t="s">
        <v>700</v>
      </c>
      <c r="G2144" t="s">
        <v>698</v>
      </c>
      <c r="K2144" s="1">
        <v>12</v>
      </c>
      <c r="M2144" s="2">
        <v>0.54397812823317704</v>
      </c>
    </row>
    <row r="2145" spans="1:13" x14ac:dyDescent="0.25">
      <c r="A2145" t="s">
        <v>701</v>
      </c>
      <c r="G2145" t="s">
        <v>698</v>
      </c>
      <c r="K2145" s="1">
        <v>12</v>
      </c>
      <c r="M2145" s="2">
        <v>0.54397812823317704</v>
      </c>
    </row>
    <row r="2146" spans="1:13" x14ac:dyDescent="0.25">
      <c r="A2146" t="s">
        <v>702</v>
      </c>
      <c r="G2146" t="s">
        <v>703</v>
      </c>
      <c r="K2146" s="1">
        <v>12</v>
      </c>
      <c r="M2146" s="2">
        <v>0.54397812823317704</v>
      </c>
    </row>
    <row r="2147" spans="1:13" x14ac:dyDescent="0.25">
      <c r="A2147" t="s">
        <v>705</v>
      </c>
      <c r="G2147" t="s">
        <v>703</v>
      </c>
      <c r="K2147" s="1">
        <v>12</v>
      </c>
      <c r="M2147" s="2">
        <v>0.54397812823317704</v>
      </c>
    </row>
    <row r="2148" spans="1:13" x14ac:dyDescent="0.25">
      <c r="A2148" t="s">
        <v>706</v>
      </c>
      <c r="G2148" t="s">
        <v>707</v>
      </c>
      <c r="K2148" s="1">
        <v>12</v>
      </c>
      <c r="M2148" s="2">
        <v>0.68514252184384761</v>
      </c>
    </row>
    <row r="2149" spans="1:13" x14ac:dyDescent="0.25">
      <c r="A2149" t="s">
        <v>709</v>
      </c>
      <c r="G2149" t="s">
        <v>707</v>
      </c>
      <c r="K2149" s="1">
        <v>12</v>
      </c>
      <c r="M2149" s="2">
        <v>0.68514252184384761</v>
      </c>
    </row>
    <row r="2150" spans="1:13" x14ac:dyDescent="0.25">
      <c r="A2150" t="s">
        <v>710</v>
      </c>
      <c r="G2150" t="s">
        <v>707</v>
      </c>
      <c r="K2150" s="1">
        <v>12</v>
      </c>
      <c r="M2150" s="2">
        <v>0.68514252184384761</v>
      </c>
    </row>
    <row r="2151" spans="1:13" x14ac:dyDescent="0.25">
      <c r="A2151" t="s">
        <v>711</v>
      </c>
      <c r="G2151" t="s">
        <v>707</v>
      </c>
      <c r="K2151" s="1">
        <v>12</v>
      </c>
      <c r="M2151" s="2">
        <v>0.68514252184384761</v>
      </c>
    </row>
    <row r="2152" spans="1:13" x14ac:dyDescent="0.25">
      <c r="A2152" t="s">
        <v>712</v>
      </c>
      <c r="G2152" t="s">
        <v>707</v>
      </c>
      <c r="K2152" s="1">
        <v>12</v>
      </c>
      <c r="M2152" s="2">
        <v>0.68514252184384761</v>
      </c>
    </row>
    <row r="2153" spans="1:13" x14ac:dyDescent="0.25">
      <c r="A2153" t="s">
        <v>713</v>
      </c>
      <c r="G2153" t="s">
        <v>707</v>
      </c>
      <c r="K2153" s="1">
        <v>12</v>
      </c>
      <c r="M2153" s="2">
        <v>0.68514252184384761</v>
      </c>
    </row>
    <row r="2154" spans="1:13" x14ac:dyDescent="0.25">
      <c r="A2154" t="s">
        <v>714</v>
      </c>
      <c r="G2154" t="s">
        <v>715</v>
      </c>
      <c r="K2154" s="1">
        <v>12</v>
      </c>
      <c r="M2154" s="2">
        <v>0.50142385598974282</v>
      </c>
    </row>
    <row r="2155" spans="1:13" x14ac:dyDescent="0.25">
      <c r="A2155" t="s">
        <v>716</v>
      </c>
      <c r="G2155" t="s">
        <v>715</v>
      </c>
      <c r="K2155" s="1">
        <v>12</v>
      </c>
      <c r="M2155" s="2">
        <v>0.50142385598974282</v>
      </c>
    </row>
    <row r="2156" spans="1:13" x14ac:dyDescent="0.25">
      <c r="A2156" t="s">
        <v>717</v>
      </c>
      <c r="G2156" t="s">
        <v>715</v>
      </c>
      <c r="K2156" s="1">
        <v>12</v>
      </c>
      <c r="M2156" s="2">
        <v>0.50142385598974282</v>
      </c>
    </row>
    <row r="2157" spans="1:13" x14ac:dyDescent="0.25">
      <c r="A2157" t="s">
        <v>718</v>
      </c>
      <c r="G2157" t="s">
        <v>715</v>
      </c>
      <c r="K2157" s="1">
        <v>12</v>
      </c>
      <c r="M2157" s="2">
        <v>0.50142385598974282</v>
      </c>
    </row>
    <row r="2158" spans="1:13" x14ac:dyDescent="0.25">
      <c r="A2158" t="s">
        <v>719</v>
      </c>
      <c r="G2158" t="s">
        <v>715</v>
      </c>
      <c r="K2158" s="1">
        <v>12</v>
      </c>
      <c r="M2158" s="2">
        <v>0.50142385598974282</v>
      </c>
    </row>
    <row r="2159" spans="1:13" x14ac:dyDescent="0.25">
      <c r="A2159" t="s">
        <v>720</v>
      </c>
      <c r="G2159" t="s">
        <v>715</v>
      </c>
      <c r="K2159" s="1">
        <v>12</v>
      </c>
      <c r="M2159" s="2">
        <v>0.50142385598974282</v>
      </c>
    </row>
    <row r="2160" spans="1:13" x14ac:dyDescent="0.25">
      <c r="A2160" t="s">
        <v>721</v>
      </c>
      <c r="G2160" t="s">
        <v>722</v>
      </c>
      <c r="K2160" s="1">
        <v>12</v>
      </c>
      <c r="M2160" s="2">
        <v>0.50142385598974282</v>
      </c>
    </row>
    <row r="2161" spans="1:13" x14ac:dyDescent="0.25">
      <c r="A2161" t="s">
        <v>723</v>
      </c>
      <c r="G2161" t="s">
        <v>722</v>
      </c>
      <c r="K2161" s="1">
        <v>12</v>
      </c>
      <c r="M2161" s="2">
        <v>0.50142385598974282</v>
      </c>
    </row>
    <row r="2162" spans="1:13" x14ac:dyDescent="0.25">
      <c r="A2162" t="s">
        <v>724</v>
      </c>
      <c r="G2162" t="s">
        <v>722</v>
      </c>
      <c r="K2162" s="1">
        <v>12</v>
      </c>
      <c r="M2162" s="2">
        <v>0.50142385598974282</v>
      </c>
    </row>
    <row r="2163" spans="1:13" x14ac:dyDescent="0.25">
      <c r="A2163" t="s">
        <v>725</v>
      </c>
      <c r="G2163" t="s">
        <v>722</v>
      </c>
      <c r="K2163" s="1">
        <v>12</v>
      </c>
      <c r="M2163" s="2">
        <v>0.50142385598974282</v>
      </c>
    </row>
    <row r="2164" spans="1:13" x14ac:dyDescent="0.25">
      <c r="A2164" t="s">
        <v>726</v>
      </c>
      <c r="G2164" t="s">
        <v>722</v>
      </c>
      <c r="K2164" s="1">
        <v>12</v>
      </c>
      <c r="M2164" s="2">
        <v>0.50142385598974282</v>
      </c>
    </row>
    <row r="2165" spans="1:13" x14ac:dyDescent="0.25">
      <c r="A2165" t="s">
        <v>727</v>
      </c>
      <c r="G2165" t="s">
        <v>722</v>
      </c>
      <c r="K2165" s="1">
        <v>12</v>
      </c>
      <c r="M2165" s="2">
        <v>0.50142385598974282</v>
      </c>
    </row>
    <row r="2166" spans="1:13" x14ac:dyDescent="0.25">
      <c r="A2166" t="s">
        <v>728</v>
      </c>
      <c r="G2166" t="s">
        <v>729</v>
      </c>
      <c r="K2166" s="1">
        <v>12</v>
      </c>
      <c r="M2166" s="2">
        <v>0.50142385598974282</v>
      </c>
    </row>
    <row r="2167" spans="1:13" x14ac:dyDescent="0.25">
      <c r="A2167" t="s">
        <v>730</v>
      </c>
      <c r="G2167" t="s">
        <v>729</v>
      </c>
      <c r="K2167" s="1">
        <v>12</v>
      </c>
      <c r="M2167" s="2">
        <v>0.50142385598974282</v>
      </c>
    </row>
    <row r="2168" spans="1:13" x14ac:dyDescent="0.25">
      <c r="A2168" t="s">
        <v>731</v>
      </c>
      <c r="G2168" t="s">
        <v>729</v>
      </c>
      <c r="K2168" s="1">
        <v>12</v>
      </c>
      <c r="M2168" s="2">
        <v>0.50142385598974282</v>
      </c>
    </row>
    <row r="2169" spans="1:13" x14ac:dyDescent="0.25">
      <c r="A2169" t="s">
        <v>732</v>
      </c>
      <c r="G2169" t="s">
        <v>729</v>
      </c>
      <c r="K2169" s="1">
        <v>12</v>
      </c>
      <c r="M2169" s="2">
        <v>0.50142385598974282</v>
      </c>
    </row>
    <row r="2170" spans="1:13" x14ac:dyDescent="0.25">
      <c r="A2170" t="s">
        <v>733</v>
      </c>
      <c r="G2170" t="s">
        <v>729</v>
      </c>
      <c r="K2170" s="1">
        <v>12</v>
      </c>
      <c r="M2170" s="2">
        <v>0.50142385598974282</v>
      </c>
    </row>
    <row r="2171" spans="1:13" x14ac:dyDescent="0.25">
      <c r="A2171" t="s">
        <v>734</v>
      </c>
      <c r="G2171" t="s">
        <v>729</v>
      </c>
      <c r="K2171" s="1">
        <v>12</v>
      </c>
      <c r="M2171" s="2">
        <v>0.50142385598974282</v>
      </c>
    </row>
    <row r="2172" spans="1:13" x14ac:dyDescent="0.25">
      <c r="A2172" t="s">
        <v>735</v>
      </c>
      <c r="G2172" t="s">
        <v>736</v>
      </c>
      <c r="K2172" s="1">
        <v>12</v>
      </c>
      <c r="M2172" s="2">
        <v>0.50142385598974282</v>
      </c>
    </row>
    <row r="2173" spans="1:13" x14ac:dyDescent="0.25">
      <c r="A2173" t="s">
        <v>737</v>
      </c>
      <c r="G2173" t="s">
        <v>736</v>
      </c>
      <c r="K2173" s="1">
        <v>12</v>
      </c>
      <c r="M2173" s="2">
        <v>0.50142385598974282</v>
      </c>
    </row>
    <row r="2174" spans="1:13" x14ac:dyDescent="0.25">
      <c r="A2174" t="s">
        <v>738</v>
      </c>
      <c r="G2174" t="s">
        <v>736</v>
      </c>
      <c r="K2174" s="1">
        <v>12</v>
      </c>
      <c r="M2174" s="2">
        <v>0.50142385598974282</v>
      </c>
    </row>
    <row r="2175" spans="1:13" x14ac:dyDescent="0.25">
      <c r="A2175" t="s">
        <v>739</v>
      </c>
      <c r="G2175" t="s">
        <v>736</v>
      </c>
      <c r="K2175" s="1">
        <v>12</v>
      </c>
      <c r="M2175" s="2">
        <v>0.50142385598974282</v>
      </c>
    </row>
    <row r="2176" spans="1:13" x14ac:dyDescent="0.25">
      <c r="A2176" t="s">
        <v>740</v>
      </c>
      <c r="G2176" t="s">
        <v>736</v>
      </c>
      <c r="K2176" s="1">
        <v>12</v>
      </c>
      <c r="M2176" s="2">
        <v>0.50142385598974282</v>
      </c>
    </row>
    <row r="2177" spans="1:13" x14ac:dyDescent="0.25">
      <c r="A2177" t="s">
        <v>741</v>
      </c>
      <c r="G2177" t="s">
        <v>736</v>
      </c>
      <c r="K2177" s="1">
        <v>12</v>
      </c>
      <c r="M2177" s="2">
        <v>0.50142385598974282</v>
      </c>
    </row>
    <row r="2178" spans="1:13" x14ac:dyDescent="0.25">
      <c r="A2178" t="s">
        <v>742</v>
      </c>
      <c r="G2178" t="s">
        <v>743</v>
      </c>
      <c r="K2178" s="1">
        <v>12</v>
      </c>
      <c r="M2178" s="2">
        <v>0.54397812823317704</v>
      </c>
    </row>
    <row r="2179" spans="1:13" x14ac:dyDescent="0.25">
      <c r="A2179" t="s">
        <v>744</v>
      </c>
      <c r="G2179" t="s">
        <v>743</v>
      </c>
      <c r="K2179" s="1">
        <v>12</v>
      </c>
      <c r="M2179" s="2">
        <v>0.54397812823317704</v>
      </c>
    </row>
    <row r="2180" spans="1:13" x14ac:dyDescent="0.25">
      <c r="A2180" t="s">
        <v>745</v>
      </c>
      <c r="G2180" t="s">
        <v>743</v>
      </c>
      <c r="K2180" s="1">
        <v>12</v>
      </c>
      <c r="M2180" s="2">
        <v>0.54397812823317704</v>
      </c>
    </row>
    <row r="2181" spans="1:13" x14ac:dyDescent="0.25">
      <c r="A2181" t="s">
        <v>746</v>
      </c>
      <c r="G2181" t="s">
        <v>743</v>
      </c>
      <c r="K2181" s="1">
        <v>12</v>
      </c>
      <c r="M2181" s="2">
        <v>0.54397812823317704</v>
      </c>
    </row>
    <row r="2182" spans="1:13" x14ac:dyDescent="0.25">
      <c r="A2182" t="s">
        <v>747</v>
      </c>
      <c r="G2182" t="s">
        <v>743</v>
      </c>
      <c r="K2182" s="1">
        <v>12</v>
      </c>
      <c r="M2182" s="2">
        <v>0.54397812823317704</v>
      </c>
    </row>
    <row r="2183" spans="1:13" x14ac:dyDescent="0.25">
      <c r="A2183" t="s">
        <v>748</v>
      </c>
      <c r="G2183" t="s">
        <v>743</v>
      </c>
      <c r="K2183" s="1">
        <v>12</v>
      </c>
      <c r="M2183" s="2">
        <v>0.54397812823317704</v>
      </c>
    </row>
    <row r="2184" spans="1:13" x14ac:dyDescent="0.25">
      <c r="A2184" t="s">
        <v>749</v>
      </c>
      <c r="G2184" t="s">
        <v>750</v>
      </c>
      <c r="K2184" s="1">
        <v>12</v>
      </c>
      <c r="M2184" s="2">
        <v>0.50142385598974282</v>
      </c>
    </row>
    <row r="2185" spans="1:13" x14ac:dyDescent="0.25">
      <c r="A2185" t="s">
        <v>751</v>
      </c>
      <c r="G2185" t="s">
        <v>750</v>
      </c>
      <c r="K2185" s="1">
        <v>12</v>
      </c>
      <c r="M2185" s="2">
        <v>0.50142385598974282</v>
      </c>
    </row>
    <row r="2186" spans="1:13" x14ac:dyDescent="0.25">
      <c r="A2186" t="s">
        <v>752</v>
      </c>
      <c r="G2186" t="s">
        <v>750</v>
      </c>
      <c r="K2186" s="1">
        <v>12</v>
      </c>
      <c r="M2186" s="2">
        <v>0.50142385598974282</v>
      </c>
    </row>
    <row r="2187" spans="1:13" x14ac:dyDescent="0.25">
      <c r="A2187" t="s">
        <v>753</v>
      </c>
      <c r="G2187" t="s">
        <v>750</v>
      </c>
      <c r="K2187" s="1">
        <v>12</v>
      </c>
      <c r="M2187" s="2">
        <v>0.50142385598974282</v>
      </c>
    </row>
    <row r="2188" spans="1:13" x14ac:dyDescent="0.25">
      <c r="A2188" t="s">
        <v>754</v>
      </c>
      <c r="G2188" t="s">
        <v>750</v>
      </c>
      <c r="K2188" s="1">
        <v>12</v>
      </c>
      <c r="M2188" s="2">
        <v>0.50142385598974282</v>
      </c>
    </row>
    <row r="2189" spans="1:13" x14ac:dyDescent="0.25">
      <c r="A2189" t="s">
        <v>755</v>
      </c>
      <c r="G2189" t="s">
        <v>750</v>
      </c>
      <c r="K2189" s="1">
        <v>12</v>
      </c>
      <c r="M2189" s="2">
        <v>0.50142385598974282</v>
      </c>
    </row>
    <row r="2190" spans="1:13" x14ac:dyDescent="0.25">
      <c r="A2190" t="s">
        <v>756</v>
      </c>
      <c r="G2190" t="s">
        <v>757</v>
      </c>
      <c r="K2190" s="1">
        <v>12</v>
      </c>
      <c r="M2190" s="2">
        <v>0.50142385598974282</v>
      </c>
    </row>
    <row r="2191" spans="1:13" x14ac:dyDescent="0.25">
      <c r="A2191" t="s">
        <v>758</v>
      </c>
      <c r="G2191" t="s">
        <v>757</v>
      </c>
      <c r="K2191" s="1">
        <v>12</v>
      </c>
      <c r="M2191" s="2">
        <v>0.50142385598974282</v>
      </c>
    </row>
    <row r="2192" spans="1:13" x14ac:dyDescent="0.25">
      <c r="A2192" t="s">
        <v>759</v>
      </c>
      <c r="G2192" t="s">
        <v>757</v>
      </c>
      <c r="K2192" s="1">
        <v>12</v>
      </c>
      <c r="M2192" s="2">
        <v>0.50142385598974282</v>
      </c>
    </row>
    <row r="2193" spans="1:13" x14ac:dyDescent="0.25">
      <c r="A2193" t="s">
        <v>760</v>
      </c>
      <c r="G2193" t="s">
        <v>757</v>
      </c>
      <c r="K2193" s="1">
        <v>12</v>
      </c>
      <c r="M2193" s="2">
        <v>0.50142385598974282</v>
      </c>
    </row>
    <row r="2194" spans="1:13" x14ac:dyDescent="0.25">
      <c r="A2194" t="s">
        <v>761</v>
      </c>
      <c r="G2194" t="s">
        <v>757</v>
      </c>
      <c r="K2194" s="1">
        <v>12</v>
      </c>
      <c r="M2194" s="2">
        <v>0.50142385598974282</v>
      </c>
    </row>
    <row r="2195" spans="1:13" x14ac:dyDescent="0.25">
      <c r="A2195" t="s">
        <v>762</v>
      </c>
      <c r="G2195" t="s">
        <v>757</v>
      </c>
      <c r="K2195" s="1">
        <v>12</v>
      </c>
      <c r="M2195" s="2">
        <v>0.50142385598974282</v>
      </c>
    </row>
    <row r="2196" spans="1:13" x14ac:dyDescent="0.25">
      <c r="A2196" t="s">
        <v>763</v>
      </c>
      <c r="G2196" t="s">
        <v>764</v>
      </c>
      <c r="K2196" s="1">
        <v>12</v>
      </c>
      <c r="M2196" s="2">
        <v>0.50142385598974282</v>
      </c>
    </row>
    <row r="2197" spans="1:13" x14ac:dyDescent="0.25">
      <c r="A2197" t="s">
        <v>765</v>
      </c>
      <c r="G2197" t="s">
        <v>764</v>
      </c>
      <c r="K2197" s="1">
        <v>12</v>
      </c>
      <c r="M2197" s="2">
        <v>0.50142385598974282</v>
      </c>
    </row>
    <row r="2198" spans="1:13" x14ac:dyDescent="0.25">
      <c r="A2198" t="s">
        <v>766</v>
      </c>
      <c r="G2198" t="s">
        <v>764</v>
      </c>
      <c r="K2198" s="1">
        <v>12</v>
      </c>
      <c r="M2198" s="2">
        <v>0.50142385598974282</v>
      </c>
    </row>
    <row r="2199" spans="1:13" x14ac:dyDescent="0.25">
      <c r="A2199" t="s">
        <v>767</v>
      </c>
      <c r="G2199" t="s">
        <v>764</v>
      </c>
      <c r="K2199" s="1">
        <v>12</v>
      </c>
      <c r="M2199" s="2">
        <v>0.50142385598974282</v>
      </c>
    </row>
    <row r="2200" spans="1:13" x14ac:dyDescent="0.25">
      <c r="A2200" t="s">
        <v>768</v>
      </c>
      <c r="G2200" t="s">
        <v>764</v>
      </c>
      <c r="K2200" s="1">
        <v>12</v>
      </c>
      <c r="M2200" s="2">
        <v>0.50142385598974282</v>
      </c>
    </row>
    <row r="2201" spans="1:13" x14ac:dyDescent="0.25">
      <c r="A2201" t="s">
        <v>769</v>
      </c>
      <c r="G2201" t="s">
        <v>764</v>
      </c>
      <c r="K2201" s="1">
        <v>12</v>
      </c>
      <c r="M2201" s="2">
        <v>0.50142385598974282</v>
      </c>
    </row>
    <row r="2202" spans="1:13" x14ac:dyDescent="0.25">
      <c r="A2202" t="s">
        <v>770</v>
      </c>
      <c r="G2202" t="s">
        <v>771</v>
      </c>
      <c r="K2202" s="1">
        <v>12</v>
      </c>
      <c r="M2202" s="2">
        <v>0.50142385598974282</v>
      </c>
    </row>
    <row r="2203" spans="1:13" x14ac:dyDescent="0.25">
      <c r="A2203" t="s">
        <v>772</v>
      </c>
      <c r="G2203" t="s">
        <v>771</v>
      </c>
      <c r="K2203" s="1">
        <v>12</v>
      </c>
      <c r="M2203" s="2">
        <v>0.50142385598974282</v>
      </c>
    </row>
    <row r="2204" spans="1:13" x14ac:dyDescent="0.25">
      <c r="A2204" t="s">
        <v>773</v>
      </c>
      <c r="G2204" t="s">
        <v>771</v>
      </c>
      <c r="K2204" s="1">
        <v>12</v>
      </c>
      <c r="M2204" s="2">
        <v>0.50142385598974282</v>
      </c>
    </row>
    <row r="2205" spans="1:13" x14ac:dyDescent="0.25">
      <c r="A2205" t="s">
        <v>774</v>
      </c>
      <c r="G2205" t="s">
        <v>771</v>
      </c>
      <c r="K2205" s="1">
        <v>12</v>
      </c>
      <c r="M2205" s="2">
        <v>0.50142385598974282</v>
      </c>
    </row>
    <row r="2206" spans="1:13" x14ac:dyDescent="0.25">
      <c r="A2206" t="s">
        <v>775</v>
      </c>
      <c r="G2206" t="s">
        <v>771</v>
      </c>
      <c r="K2206" s="1">
        <v>12</v>
      </c>
      <c r="M2206" s="2">
        <v>0.50142385598974282</v>
      </c>
    </row>
    <row r="2207" spans="1:13" x14ac:dyDescent="0.25">
      <c r="A2207" t="s">
        <v>776</v>
      </c>
      <c r="G2207" t="s">
        <v>771</v>
      </c>
      <c r="K2207" s="1">
        <v>12</v>
      </c>
      <c r="M2207" s="2">
        <v>0.50142385598974282</v>
      </c>
    </row>
    <row r="2208" spans="1:13" x14ac:dyDescent="0.25">
      <c r="A2208" t="s">
        <v>777</v>
      </c>
      <c r="G2208" t="s">
        <v>778</v>
      </c>
      <c r="K2208" s="1">
        <v>5</v>
      </c>
      <c r="M2208" s="2">
        <v>0.29519112583865559</v>
      </c>
    </row>
    <row r="2209" spans="1:13" x14ac:dyDescent="0.25">
      <c r="A2209" t="s">
        <v>779</v>
      </c>
      <c r="G2209" t="s">
        <v>778</v>
      </c>
      <c r="K2209" s="1">
        <v>5</v>
      </c>
      <c r="M2209" s="2">
        <v>0.29519112583865559</v>
      </c>
    </row>
    <row r="2210" spans="1:13" x14ac:dyDescent="0.25">
      <c r="A2210" t="s">
        <v>780</v>
      </c>
      <c r="G2210" t="s">
        <v>781</v>
      </c>
      <c r="K2210" s="1">
        <v>5</v>
      </c>
      <c r="M2210" s="2">
        <v>0.29519112583865559</v>
      </c>
    </row>
    <row r="2211" spans="1:13" x14ac:dyDescent="0.25">
      <c r="A2211" t="s">
        <v>782</v>
      </c>
      <c r="G2211" t="s">
        <v>781</v>
      </c>
      <c r="K2211" s="1">
        <v>5</v>
      </c>
      <c r="M2211" s="2">
        <v>0.29519112583865559</v>
      </c>
    </row>
    <row r="2212" spans="1:13" x14ac:dyDescent="0.25">
      <c r="A2212" t="s">
        <v>783</v>
      </c>
      <c r="G2212" t="s">
        <v>784</v>
      </c>
      <c r="K2212" s="1">
        <v>10</v>
      </c>
      <c r="M2212" s="2">
        <v>0.46921264677093277</v>
      </c>
    </row>
    <row r="2213" spans="1:13" x14ac:dyDescent="0.25">
      <c r="A2213" t="s">
        <v>785</v>
      </c>
      <c r="G2213" t="s">
        <v>784</v>
      </c>
      <c r="K2213" s="1">
        <v>10</v>
      </c>
      <c r="M2213" s="2">
        <v>0.46921264677093277</v>
      </c>
    </row>
    <row r="2214" spans="1:13" x14ac:dyDescent="0.25">
      <c r="A2214" t="s">
        <v>786</v>
      </c>
      <c r="G2214" t="s">
        <v>787</v>
      </c>
      <c r="K2214" s="1">
        <v>15</v>
      </c>
      <c r="M2214" s="2">
        <v>0.6269962886457372</v>
      </c>
    </row>
    <row r="2215" spans="1:13" x14ac:dyDescent="0.25">
      <c r="A2215" t="s">
        <v>788</v>
      </c>
      <c r="G2215" t="s">
        <v>787</v>
      </c>
      <c r="K2215" s="1">
        <v>15</v>
      </c>
      <c r="M2215" s="2">
        <v>0.6269962886457372</v>
      </c>
    </row>
    <row r="2216" spans="1:13" x14ac:dyDescent="0.25">
      <c r="A2216" t="s">
        <v>789</v>
      </c>
      <c r="G2216" t="s">
        <v>790</v>
      </c>
      <c r="K2216" s="1">
        <v>5</v>
      </c>
      <c r="M2216" s="2">
        <v>0.28937570628908127</v>
      </c>
    </row>
    <row r="2217" spans="1:13" x14ac:dyDescent="0.25">
      <c r="A2217" t="s">
        <v>791</v>
      </c>
      <c r="G2217" t="s">
        <v>790</v>
      </c>
      <c r="K2217" s="1">
        <v>5</v>
      </c>
      <c r="M2217" s="2">
        <v>0.28937570628908127</v>
      </c>
    </row>
    <row r="2218" spans="1:13" x14ac:dyDescent="0.25">
      <c r="A2218" t="s">
        <v>792</v>
      </c>
      <c r="G2218" t="s">
        <v>794</v>
      </c>
      <c r="K2218" s="1">
        <v>10</v>
      </c>
      <c r="M2218" s="2">
        <v>0.43297207610283089</v>
      </c>
    </row>
    <row r="2219" spans="1:13" x14ac:dyDescent="0.25">
      <c r="A2219" t="s">
        <v>795</v>
      </c>
      <c r="G2219" t="s">
        <v>794</v>
      </c>
      <c r="K2219" s="1">
        <v>10</v>
      </c>
      <c r="M2219" s="2">
        <v>0.43297207610283089</v>
      </c>
    </row>
    <row r="2220" spans="1:13" x14ac:dyDescent="0.25">
      <c r="A2220" t="s">
        <v>796</v>
      </c>
      <c r="G2220" t="s">
        <v>793</v>
      </c>
      <c r="K2220" s="1">
        <v>15</v>
      </c>
      <c r="M2220" s="2">
        <v>0.63202344278738332</v>
      </c>
    </row>
    <row r="2221" spans="1:13" x14ac:dyDescent="0.25">
      <c r="A2221" t="s">
        <v>797</v>
      </c>
      <c r="G2221" t="s">
        <v>793</v>
      </c>
      <c r="K2221" s="1">
        <v>15</v>
      </c>
      <c r="M2221" s="2">
        <v>0.63202344278738332</v>
      </c>
    </row>
    <row r="2222" spans="1:13" x14ac:dyDescent="0.25">
      <c r="A2222" t="s">
        <v>798</v>
      </c>
      <c r="G2222" t="s">
        <v>793</v>
      </c>
      <c r="K2222" s="1">
        <v>15</v>
      </c>
      <c r="M2222" s="2">
        <v>0.6269962886457372</v>
      </c>
    </row>
    <row r="2223" spans="1:13" x14ac:dyDescent="0.25">
      <c r="A2223" t="s">
        <v>799</v>
      </c>
      <c r="G2223" t="s">
        <v>793</v>
      </c>
      <c r="K2223" s="1">
        <v>15</v>
      </c>
      <c r="M2223" s="2">
        <v>0.6269962886457372</v>
      </c>
    </row>
    <row r="2224" spans="1:13" x14ac:dyDescent="0.25">
      <c r="A2224" t="s">
        <v>800</v>
      </c>
      <c r="G2224" t="s">
        <v>801</v>
      </c>
      <c r="K2224" s="1">
        <v>15</v>
      </c>
      <c r="M2224" s="2">
        <v>0.59221963589442039</v>
      </c>
    </row>
    <row r="2225" spans="1:13" x14ac:dyDescent="0.25">
      <c r="A2225" t="s">
        <v>802</v>
      </c>
      <c r="G2225" t="s">
        <v>801</v>
      </c>
      <c r="K2225" s="1">
        <v>15</v>
      </c>
      <c r="M2225" s="2">
        <v>0.59221963589442039</v>
      </c>
    </row>
    <row r="2226" spans="1:13" x14ac:dyDescent="0.25">
      <c r="A2226" t="s">
        <v>803</v>
      </c>
      <c r="G2226" t="s">
        <v>804</v>
      </c>
      <c r="K2226" s="1">
        <v>15</v>
      </c>
      <c r="M2226" s="2">
        <v>0.80033296338194115</v>
      </c>
    </row>
    <row r="2227" spans="1:13" x14ac:dyDescent="0.25">
      <c r="A2227" t="s">
        <v>805</v>
      </c>
      <c r="G2227" t="s">
        <v>804</v>
      </c>
      <c r="K2227" s="1">
        <v>15</v>
      </c>
      <c r="M2227" s="2">
        <v>0.80033296338194115</v>
      </c>
    </row>
    <row r="2228" spans="1:13" x14ac:dyDescent="0.25">
      <c r="A2228" t="s">
        <v>806</v>
      </c>
      <c r="G2228" t="s">
        <v>804</v>
      </c>
      <c r="K2228" s="1">
        <v>15</v>
      </c>
      <c r="M2228" s="2">
        <v>0.59221963589442039</v>
      </c>
    </row>
    <row r="2229" spans="1:13" x14ac:dyDescent="0.25">
      <c r="A2229" t="s">
        <v>807</v>
      </c>
      <c r="G2229" t="s">
        <v>804</v>
      </c>
      <c r="K2229" s="1">
        <v>15</v>
      </c>
      <c r="M2229" s="2">
        <v>0.59221963589442039</v>
      </c>
    </row>
    <row r="2230" spans="1:13" x14ac:dyDescent="0.25">
      <c r="A2230" t="s">
        <v>808</v>
      </c>
      <c r="G2230" t="s">
        <v>804</v>
      </c>
      <c r="K2230" s="1">
        <v>15</v>
      </c>
      <c r="M2230" s="2">
        <v>0.6269962886457372</v>
      </c>
    </row>
    <row r="2231" spans="1:13" x14ac:dyDescent="0.25">
      <c r="A2231" t="s">
        <v>809</v>
      </c>
      <c r="G2231" t="s">
        <v>804</v>
      </c>
      <c r="K2231" s="1">
        <v>15</v>
      </c>
      <c r="M2231" s="2">
        <v>0.6269962886457372</v>
      </c>
    </row>
    <row r="2232" spans="1:13" x14ac:dyDescent="0.25">
      <c r="A2232" t="s">
        <v>810</v>
      </c>
      <c r="G2232" t="s">
        <v>811</v>
      </c>
      <c r="K2232" s="1">
        <v>10</v>
      </c>
      <c r="M2232" s="2">
        <v>0.43297207610283089</v>
      </c>
    </row>
    <row r="2233" spans="1:13" x14ac:dyDescent="0.25">
      <c r="A2233" t="s">
        <v>812</v>
      </c>
      <c r="G2233" t="s">
        <v>811</v>
      </c>
      <c r="K2233" s="1">
        <v>10</v>
      </c>
      <c r="M2233" s="2">
        <v>0.43297207610283089</v>
      </c>
    </row>
    <row r="2234" spans="1:13" x14ac:dyDescent="0.25">
      <c r="A2234" t="s">
        <v>813</v>
      </c>
      <c r="G2234" t="s">
        <v>811</v>
      </c>
      <c r="K2234" s="1">
        <v>10</v>
      </c>
      <c r="M2234" s="2">
        <v>0.45890207746534312</v>
      </c>
    </row>
    <row r="2235" spans="1:13" x14ac:dyDescent="0.25">
      <c r="A2235" t="s">
        <v>814</v>
      </c>
      <c r="G2235" t="s">
        <v>811</v>
      </c>
      <c r="K2235" s="1">
        <v>10</v>
      </c>
      <c r="M2235" s="2">
        <v>0.45890207746534312</v>
      </c>
    </row>
    <row r="2236" spans="1:13" x14ac:dyDescent="0.25">
      <c r="A2236" t="s">
        <v>815</v>
      </c>
      <c r="G2236" t="s">
        <v>816</v>
      </c>
      <c r="K2236" s="1">
        <v>15</v>
      </c>
      <c r="M2236" s="2">
        <v>0.6269962886457372</v>
      </c>
    </row>
    <row r="2237" spans="1:13" x14ac:dyDescent="0.25">
      <c r="A2237" t="s">
        <v>817</v>
      </c>
      <c r="G2237" t="s">
        <v>816</v>
      </c>
      <c r="K2237" s="1">
        <v>15</v>
      </c>
      <c r="M2237" s="2">
        <v>0.6269962886457372</v>
      </c>
    </row>
    <row r="2238" spans="1:13" x14ac:dyDescent="0.25">
      <c r="A2238" t="s">
        <v>818</v>
      </c>
      <c r="G2238" t="s">
        <v>819</v>
      </c>
      <c r="K2238" s="1">
        <v>15</v>
      </c>
      <c r="M2238" s="2">
        <v>0.63040347313331957</v>
      </c>
    </row>
    <row r="2239" spans="1:13" x14ac:dyDescent="0.25">
      <c r="A2239" t="s">
        <v>820</v>
      </c>
      <c r="G2239" t="s">
        <v>819</v>
      </c>
      <c r="K2239" s="1">
        <v>15</v>
      </c>
      <c r="M2239" s="2">
        <v>0.63040347313331957</v>
      </c>
    </row>
    <row r="2240" spans="1:13" x14ac:dyDescent="0.25">
      <c r="A2240" t="s">
        <v>821</v>
      </c>
      <c r="G2240" t="s">
        <v>819</v>
      </c>
      <c r="K2240" s="1">
        <v>15</v>
      </c>
      <c r="M2240" s="2">
        <v>0.58811439006316979</v>
      </c>
    </row>
    <row r="2241" spans="1:13" x14ac:dyDescent="0.25">
      <c r="A2241" t="s">
        <v>822</v>
      </c>
      <c r="G2241" t="s">
        <v>819</v>
      </c>
      <c r="K2241" s="1">
        <v>15</v>
      </c>
      <c r="M2241" s="2">
        <v>0.58811439006316979</v>
      </c>
    </row>
    <row r="2242" spans="1:13" x14ac:dyDescent="0.25">
      <c r="A2242" t="s">
        <v>823</v>
      </c>
      <c r="G2242" t="s">
        <v>819</v>
      </c>
      <c r="K2242" s="1">
        <v>15</v>
      </c>
      <c r="M2242" s="2">
        <v>0.6269962886457372</v>
      </c>
    </row>
    <row r="2243" spans="1:13" x14ac:dyDescent="0.25">
      <c r="A2243" t="s">
        <v>824</v>
      </c>
      <c r="G2243" t="s">
        <v>819</v>
      </c>
      <c r="K2243" s="1">
        <v>15</v>
      </c>
      <c r="M2243" s="2">
        <v>0.6269962886457372</v>
      </c>
    </row>
    <row r="2244" spans="1:13" x14ac:dyDescent="0.25">
      <c r="A2244" t="s">
        <v>825</v>
      </c>
      <c r="G2244" t="s">
        <v>826</v>
      </c>
      <c r="K2244" s="1">
        <v>15</v>
      </c>
      <c r="M2244" s="2">
        <v>0.80033296338194115</v>
      </c>
    </row>
    <row r="2245" spans="1:13" x14ac:dyDescent="0.25">
      <c r="A2245" t="s">
        <v>827</v>
      </c>
      <c r="G2245" t="s">
        <v>826</v>
      </c>
      <c r="K2245" s="1">
        <v>15</v>
      </c>
      <c r="M2245" s="2">
        <v>0.80033296338194115</v>
      </c>
    </row>
    <row r="2246" spans="1:13" x14ac:dyDescent="0.25">
      <c r="A2246" t="s">
        <v>828</v>
      </c>
      <c r="G2246" t="s">
        <v>826</v>
      </c>
      <c r="K2246" s="1">
        <v>15</v>
      </c>
      <c r="M2246" s="2">
        <v>0.59221963589442039</v>
      </c>
    </row>
    <row r="2247" spans="1:13" x14ac:dyDescent="0.25">
      <c r="A2247" t="s">
        <v>829</v>
      </c>
      <c r="G2247" t="s">
        <v>826</v>
      </c>
      <c r="K2247" s="1">
        <v>15</v>
      </c>
      <c r="M2247" s="2">
        <v>0.59221963589442039</v>
      </c>
    </row>
    <row r="2248" spans="1:13" x14ac:dyDescent="0.25">
      <c r="A2248" t="s">
        <v>830</v>
      </c>
      <c r="G2248" t="s">
        <v>826</v>
      </c>
      <c r="K2248" s="1">
        <v>15</v>
      </c>
      <c r="M2248" s="2">
        <v>0.6269962886457372</v>
      </c>
    </row>
    <row r="2249" spans="1:13" x14ac:dyDescent="0.25">
      <c r="A2249" t="s">
        <v>831</v>
      </c>
      <c r="G2249" t="s">
        <v>826</v>
      </c>
      <c r="K2249" s="1">
        <v>15</v>
      </c>
      <c r="M2249" s="2">
        <v>0.6269962886457372</v>
      </c>
    </row>
    <row r="2250" spans="1:13" x14ac:dyDescent="0.25">
      <c r="A2250" t="s">
        <v>832</v>
      </c>
      <c r="G2250" t="s">
        <v>833</v>
      </c>
      <c r="K2250" s="1">
        <v>15</v>
      </c>
      <c r="M2250" s="2">
        <v>0.63202344278738332</v>
      </c>
    </row>
    <row r="2251" spans="1:13" x14ac:dyDescent="0.25">
      <c r="A2251" t="s">
        <v>834</v>
      </c>
      <c r="G2251" t="s">
        <v>833</v>
      </c>
      <c r="K2251" s="1">
        <v>15</v>
      </c>
      <c r="M2251" s="2">
        <v>0.63202344278738332</v>
      </c>
    </row>
    <row r="2252" spans="1:13" x14ac:dyDescent="0.25">
      <c r="A2252" t="s">
        <v>835</v>
      </c>
      <c r="G2252" t="s">
        <v>833</v>
      </c>
      <c r="K2252" s="1">
        <v>15</v>
      </c>
      <c r="M2252" s="2">
        <v>0.59221963589442039</v>
      </c>
    </row>
    <row r="2253" spans="1:13" x14ac:dyDescent="0.25">
      <c r="A2253" t="s">
        <v>836</v>
      </c>
      <c r="G2253" t="s">
        <v>833</v>
      </c>
      <c r="K2253" s="1">
        <v>15</v>
      </c>
      <c r="M2253" s="2">
        <v>0.59221963589442039</v>
      </c>
    </row>
    <row r="2254" spans="1:13" x14ac:dyDescent="0.25">
      <c r="A2254" t="s">
        <v>837</v>
      </c>
      <c r="G2254" t="s">
        <v>833</v>
      </c>
      <c r="K2254" s="1">
        <v>15</v>
      </c>
      <c r="M2254" s="2">
        <v>0.6269962886457372</v>
      </c>
    </row>
    <row r="2255" spans="1:13" x14ac:dyDescent="0.25">
      <c r="A2255" t="s">
        <v>838</v>
      </c>
      <c r="G2255" t="s">
        <v>833</v>
      </c>
      <c r="K2255" s="1">
        <v>15</v>
      </c>
      <c r="M2255" s="2">
        <v>0.6269962886457372</v>
      </c>
    </row>
    <row r="2256" spans="1:13" x14ac:dyDescent="0.25">
      <c r="A2256" t="s">
        <v>839</v>
      </c>
      <c r="G2256" t="s">
        <v>840</v>
      </c>
      <c r="K2256" s="1">
        <v>15</v>
      </c>
      <c r="M2256" s="2">
        <v>0.59221963589442039</v>
      </c>
    </row>
    <row r="2257" spans="1:13" x14ac:dyDescent="0.25">
      <c r="A2257" t="s">
        <v>841</v>
      </c>
      <c r="G2257" t="s">
        <v>840</v>
      </c>
      <c r="K2257" s="1">
        <v>15</v>
      </c>
      <c r="M2257" s="2">
        <v>0.59221963589442039</v>
      </c>
    </row>
    <row r="2258" spans="1:13" x14ac:dyDescent="0.25">
      <c r="A2258" t="s">
        <v>842</v>
      </c>
      <c r="G2258" t="s">
        <v>840</v>
      </c>
      <c r="K2258" s="1">
        <v>15</v>
      </c>
      <c r="M2258" s="2">
        <v>0.6269962886457372</v>
      </c>
    </row>
    <row r="2259" spans="1:13" x14ac:dyDescent="0.25">
      <c r="A2259" t="s">
        <v>843</v>
      </c>
      <c r="G2259" t="s">
        <v>840</v>
      </c>
      <c r="K2259" s="1">
        <v>15</v>
      </c>
      <c r="M2259" s="2">
        <v>0.6269962886457372</v>
      </c>
    </row>
    <row r="2260" spans="1:13" x14ac:dyDescent="0.25">
      <c r="A2260" t="s">
        <v>844</v>
      </c>
      <c r="G2260" t="s">
        <v>845</v>
      </c>
      <c r="K2260" s="1">
        <v>12</v>
      </c>
      <c r="M2260" s="2">
        <v>0.50142385598974282</v>
      </c>
    </row>
    <row r="2261" spans="1:13" x14ac:dyDescent="0.25">
      <c r="A2261" t="s">
        <v>846</v>
      </c>
      <c r="G2261" t="s">
        <v>845</v>
      </c>
      <c r="K2261" s="1">
        <v>12</v>
      </c>
      <c r="M2261" s="2">
        <v>0.50142385598974282</v>
      </c>
    </row>
    <row r="2262" spans="1:13" x14ac:dyDescent="0.25">
      <c r="A2262" t="s">
        <v>847</v>
      </c>
      <c r="G2262" t="s">
        <v>845</v>
      </c>
      <c r="K2262" s="1">
        <v>12</v>
      </c>
      <c r="M2262" s="2">
        <v>0.50142385598974282</v>
      </c>
    </row>
    <row r="2263" spans="1:13" x14ac:dyDescent="0.25">
      <c r="A2263" t="s">
        <v>848</v>
      </c>
      <c r="G2263" t="s">
        <v>849</v>
      </c>
      <c r="K2263" s="1">
        <v>45</v>
      </c>
      <c r="M2263" s="2">
        <v>1.0900051356043663</v>
      </c>
    </row>
    <row r="2264" spans="1:13" x14ac:dyDescent="0.25">
      <c r="A2264" t="s">
        <v>850</v>
      </c>
      <c r="G2264" t="s">
        <v>851</v>
      </c>
      <c r="K2264" s="1">
        <v>12</v>
      </c>
      <c r="M2264" s="2">
        <v>0.50142385598974282</v>
      </c>
    </row>
    <row r="2265" spans="1:13" x14ac:dyDescent="0.25">
      <c r="A2265" t="s">
        <v>852</v>
      </c>
      <c r="G2265" t="s">
        <v>851</v>
      </c>
      <c r="K2265" s="1">
        <v>12</v>
      </c>
      <c r="M2265" s="2">
        <v>0.50142385598974282</v>
      </c>
    </row>
    <row r="2266" spans="1:13" x14ac:dyDescent="0.25">
      <c r="A2266" t="s">
        <v>853</v>
      </c>
      <c r="G2266" t="s">
        <v>851</v>
      </c>
      <c r="K2266" s="1">
        <v>12</v>
      </c>
      <c r="M2266" s="2">
        <v>0.50142385598974282</v>
      </c>
    </row>
    <row r="2267" spans="1:13" x14ac:dyDescent="0.25">
      <c r="A2267" t="s">
        <v>854</v>
      </c>
      <c r="G2267" t="s">
        <v>851</v>
      </c>
      <c r="K2267" s="1">
        <v>12</v>
      </c>
      <c r="M2267" s="2">
        <v>0.50142385598974282</v>
      </c>
    </row>
    <row r="2268" spans="1:13" x14ac:dyDescent="0.25">
      <c r="A2268" t="s">
        <v>855</v>
      </c>
      <c r="G2268" t="s">
        <v>851</v>
      </c>
      <c r="K2268" s="1">
        <v>12</v>
      </c>
      <c r="M2268" s="2">
        <v>0.50142385598974282</v>
      </c>
    </row>
    <row r="2269" spans="1:13" x14ac:dyDescent="0.25">
      <c r="A2269" t="s">
        <v>856</v>
      </c>
      <c r="G2269" t="s">
        <v>851</v>
      </c>
      <c r="K2269" s="1">
        <v>12</v>
      </c>
      <c r="M2269" s="2">
        <v>0.50142385598974282</v>
      </c>
    </row>
    <row r="2270" spans="1:13" x14ac:dyDescent="0.25">
      <c r="A2270" t="s">
        <v>857</v>
      </c>
      <c r="G2270" t="s">
        <v>858</v>
      </c>
      <c r="K2270" s="1">
        <v>5</v>
      </c>
      <c r="M2270" s="2">
        <v>0.29519112583865559</v>
      </c>
    </row>
    <row r="2271" spans="1:13" x14ac:dyDescent="0.25">
      <c r="A2271" t="s">
        <v>859</v>
      </c>
      <c r="G2271" t="s">
        <v>858</v>
      </c>
      <c r="K2271" s="1">
        <v>5</v>
      </c>
      <c r="M2271" s="2">
        <v>0.29519112583865559</v>
      </c>
    </row>
    <row r="2272" spans="1:13" x14ac:dyDescent="0.25">
      <c r="A2272" t="s">
        <v>860</v>
      </c>
      <c r="G2272" t="s">
        <v>861</v>
      </c>
      <c r="K2272" s="1">
        <v>7</v>
      </c>
      <c r="M2272" s="2">
        <v>0.3370107577576984</v>
      </c>
    </row>
    <row r="2273" spans="1:13" x14ac:dyDescent="0.25">
      <c r="A2273" t="s">
        <v>862</v>
      </c>
      <c r="G2273" t="s">
        <v>861</v>
      </c>
      <c r="K2273" s="1">
        <v>7</v>
      </c>
      <c r="M2273" s="2">
        <v>0.3370107577576984</v>
      </c>
    </row>
    <row r="2274" spans="1:13" x14ac:dyDescent="0.25">
      <c r="A2274" t="s">
        <v>863</v>
      </c>
      <c r="G2274" t="s">
        <v>861</v>
      </c>
      <c r="K2274" s="1">
        <v>7</v>
      </c>
      <c r="M2274" s="2">
        <v>0.3370107577576984</v>
      </c>
    </row>
    <row r="2275" spans="1:13" x14ac:dyDescent="0.25">
      <c r="A2275" t="s">
        <v>864</v>
      </c>
      <c r="G2275" t="s">
        <v>861</v>
      </c>
      <c r="K2275" s="1">
        <v>7</v>
      </c>
      <c r="M2275" s="2">
        <v>0.3370107577576984</v>
      </c>
    </row>
    <row r="2276" spans="1:13" x14ac:dyDescent="0.25">
      <c r="A2276" t="s">
        <v>865</v>
      </c>
      <c r="G2276" t="s">
        <v>861</v>
      </c>
      <c r="K2276" s="1">
        <v>7</v>
      </c>
      <c r="M2276" s="2">
        <v>0.3370107577576984</v>
      </c>
    </row>
    <row r="2277" spans="1:13" x14ac:dyDescent="0.25">
      <c r="A2277" t="s">
        <v>866</v>
      </c>
      <c r="G2277" t="s">
        <v>861</v>
      </c>
      <c r="K2277" s="1">
        <v>7</v>
      </c>
      <c r="M2277" s="2">
        <v>0.3370107577576984</v>
      </c>
    </row>
    <row r="2278" spans="1:13" x14ac:dyDescent="0.25">
      <c r="A2278" t="s">
        <v>867</v>
      </c>
      <c r="G2278" t="s">
        <v>868</v>
      </c>
      <c r="K2278" s="1">
        <v>30</v>
      </c>
      <c r="M2278" s="2">
        <v>0.89631172236074164</v>
      </c>
    </row>
    <row r="2279" spans="1:13" x14ac:dyDescent="0.25">
      <c r="A2279" t="s">
        <v>869</v>
      </c>
      <c r="G2279" t="s">
        <v>868</v>
      </c>
      <c r="K2279" s="1">
        <v>30</v>
      </c>
      <c r="M2279" s="2">
        <v>0.89631172236074164</v>
      </c>
    </row>
    <row r="2280" spans="1:13" x14ac:dyDescent="0.25">
      <c r="A2280" t="s">
        <v>870</v>
      </c>
      <c r="G2280" t="s">
        <v>872</v>
      </c>
      <c r="K2280" s="1">
        <v>15</v>
      </c>
      <c r="M2280" s="2">
        <v>0.62860243080000411</v>
      </c>
    </row>
    <row r="2281" spans="1:13" x14ac:dyDescent="0.25">
      <c r="A2281" t="s">
        <v>873</v>
      </c>
      <c r="G2281" t="s">
        <v>872</v>
      </c>
      <c r="K2281" s="1">
        <v>15</v>
      </c>
      <c r="M2281" s="2">
        <v>0.62860243080000411</v>
      </c>
    </row>
    <row r="2282" spans="1:13" x14ac:dyDescent="0.25">
      <c r="A2282" t="s">
        <v>874</v>
      </c>
      <c r="G2282" t="s">
        <v>872</v>
      </c>
      <c r="K2282" s="1">
        <v>15</v>
      </c>
      <c r="M2282" s="2">
        <v>0.62860243080000411</v>
      </c>
    </row>
    <row r="2283" spans="1:13" x14ac:dyDescent="0.25">
      <c r="A2283" t="s">
        <v>875</v>
      </c>
      <c r="G2283" t="s">
        <v>872</v>
      </c>
      <c r="K2283" s="1">
        <v>15</v>
      </c>
      <c r="M2283" s="2">
        <v>0.62860243080000411</v>
      </c>
    </row>
    <row r="2284" spans="1:13" x14ac:dyDescent="0.25">
      <c r="A2284" t="s">
        <v>876</v>
      </c>
      <c r="G2284" t="s">
        <v>872</v>
      </c>
      <c r="K2284" s="1">
        <v>15</v>
      </c>
      <c r="M2284" s="2">
        <v>0.62860243080000411</v>
      </c>
    </row>
    <row r="2285" spans="1:13" x14ac:dyDescent="0.25">
      <c r="A2285" t="s">
        <v>877</v>
      </c>
      <c r="G2285" t="s">
        <v>872</v>
      </c>
      <c r="K2285" s="1">
        <v>15</v>
      </c>
      <c r="M2285" s="2">
        <v>0.62860243080000411</v>
      </c>
    </row>
    <row r="2286" spans="1:13" x14ac:dyDescent="0.25">
      <c r="A2286" t="s">
        <v>878</v>
      </c>
      <c r="G2286" t="s">
        <v>879</v>
      </c>
      <c r="K2286" s="1">
        <v>7</v>
      </c>
      <c r="M2286" s="2">
        <v>0.45903947205998863</v>
      </c>
    </row>
    <row r="2287" spans="1:13" x14ac:dyDescent="0.25">
      <c r="A2287" t="s">
        <v>880</v>
      </c>
      <c r="G2287" t="s">
        <v>879</v>
      </c>
      <c r="K2287" s="1">
        <v>7</v>
      </c>
      <c r="M2287" s="2">
        <v>0.45903947205998863</v>
      </c>
    </row>
    <row r="2288" spans="1:13" x14ac:dyDescent="0.25">
      <c r="A2288" t="s">
        <v>881</v>
      </c>
      <c r="G2288" t="s">
        <v>879</v>
      </c>
      <c r="K2288" s="1">
        <v>7</v>
      </c>
      <c r="M2288" s="2">
        <v>0.45903947205998863</v>
      </c>
    </row>
    <row r="2289" spans="1:13" x14ac:dyDescent="0.25">
      <c r="A2289" t="s">
        <v>882</v>
      </c>
      <c r="G2289" t="s">
        <v>879</v>
      </c>
      <c r="K2289" s="1">
        <v>7</v>
      </c>
      <c r="M2289" s="2">
        <v>0.45903947205998863</v>
      </c>
    </row>
    <row r="2290" spans="1:13" x14ac:dyDescent="0.25">
      <c r="A2290" t="s">
        <v>883</v>
      </c>
      <c r="G2290" t="s">
        <v>879</v>
      </c>
      <c r="K2290" s="1">
        <v>7</v>
      </c>
      <c r="M2290" s="2">
        <v>0.45903947205998863</v>
      </c>
    </row>
    <row r="2291" spans="1:13" x14ac:dyDescent="0.25">
      <c r="A2291" t="s">
        <v>884</v>
      </c>
      <c r="G2291" t="s">
        <v>879</v>
      </c>
      <c r="K2291" s="1">
        <v>7</v>
      </c>
      <c r="M2291" s="2">
        <v>0.45903947205998863</v>
      </c>
    </row>
    <row r="2292" spans="1:13" x14ac:dyDescent="0.25">
      <c r="A2292" t="s">
        <v>885</v>
      </c>
      <c r="G2292" t="s">
        <v>886</v>
      </c>
      <c r="K2292" s="1">
        <v>10</v>
      </c>
      <c r="M2292" s="2">
        <v>0.45890207746534312</v>
      </c>
    </row>
    <row r="2293" spans="1:13" x14ac:dyDescent="0.25">
      <c r="A2293" t="s">
        <v>887</v>
      </c>
      <c r="G2293" t="s">
        <v>886</v>
      </c>
      <c r="K2293" s="1">
        <v>10</v>
      </c>
      <c r="M2293" s="2">
        <v>0.45890207746534312</v>
      </c>
    </row>
    <row r="2294" spans="1:13" x14ac:dyDescent="0.25">
      <c r="A2294" t="s">
        <v>888</v>
      </c>
      <c r="G2294" t="s">
        <v>889</v>
      </c>
      <c r="K2294" s="1">
        <v>20</v>
      </c>
      <c r="M2294" s="2">
        <v>0.74901332918833474</v>
      </c>
    </row>
    <row r="2295" spans="1:13" x14ac:dyDescent="0.25">
      <c r="A2295" t="s">
        <v>890</v>
      </c>
      <c r="G2295" t="s">
        <v>889</v>
      </c>
      <c r="K2295" s="1">
        <v>20</v>
      </c>
      <c r="M2295" s="2">
        <v>0.74901332918833474</v>
      </c>
    </row>
    <row r="2296" spans="1:13" x14ac:dyDescent="0.25">
      <c r="A2296" t="s">
        <v>891</v>
      </c>
      <c r="G2296" t="s">
        <v>889</v>
      </c>
      <c r="K2296" s="1">
        <v>20</v>
      </c>
      <c r="M2296" s="2">
        <v>0.74901332918833474</v>
      </c>
    </row>
    <row r="2297" spans="1:13" x14ac:dyDescent="0.25">
      <c r="A2297" t="s">
        <v>892</v>
      </c>
      <c r="G2297" t="s">
        <v>889</v>
      </c>
      <c r="K2297" s="1">
        <v>20</v>
      </c>
      <c r="M2297" s="2">
        <v>0.74901332918833474</v>
      </c>
    </row>
    <row r="2298" spans="1:13" x14ac:dyDescent="0.25">
      <c r="A2298" t="s">
        <v>893</v>
      </c>
      <c r="G2298" t="s">
        <v>894</v>
      </c>
      <c r="K2298" s="1">
        <v>10</v>
      </c>
      <c r="M2298" s="2">
        <v>0.58511872373689922</v>
      </c>
    </row>
    <row r="2299" spans="1:13" x14ac:dyDescent="0.25">
      <c r="A2299" t="s">
        <v>895</v>
      </c>
      <c r="G2299" t="s">
        <v>894</v>
      </c>
      <c r="K2299" s="1">
        <v>10</v>
      </c>
      <c r="M2299" s="2">
        <v>0.58511872373689922</v>
      </c>
    </row>
    <row r="2300" spans="1:13" x14ac:dyDescent="0.25">
      <c r="A2300" t="s">
        <v>896</v>
      </c>
      <c r="G2300" t="s">
        <v>897</v>
      </c>
      <c r="K2300" s="1">
        <v>5</v>
      </c>
      <c r="M2300" s="2">
        <v>0.27433063943431352</v>
      </c>
    </row>
    <row r="2301" spans="1:13" x14ac:dyDescent="0.25">
      <c r="A2301" t="s">
        <v>898</v>
      </c>
      <c r="G2301" t="s">
        <v>897</v>
      </c>
      <c r="K2301" s="1">
        <v>5</v>
      </c>
      <c r="M2301" s="2">
        <v>0.27433063943431352</v>
      </c>
    </row>
    <row r="2302" spans="1:13" x14ac:dyDescent="0.25">
      <c r="A2302" t="s">
        <v>899</v>
      </c>
      <c r="G2302" t="s">
        <v>897</v>
      </c>
      <c r="K2302" s="1">
        <v>5</v>
      </c>
      <c r="M2302" s="2">
        <v>0.28870339599271405</v>
      </c>
    </row>
    <row r="2303" spans="1:13" x14ac:dyDescent="0.25">
      <c r="A2303" t="s">
        <v>900</v>
      </c>
      <c r="G2303" t="s">
        <v>897</v>
      </c>
      <c r="K2303" s="1">
        <v>5</v>
      </c>
      <c r="M2303" s="2">
        <v>0.28870339599271405</v>
      </c>
    </row>
    <row r="2304" spans="1:13" x14ac:dyDescent="0.25">
      <c r="A2304" t="s">
        <v>901</v>
      </c>
      <c r="G2304" t="s">
        <v>903</v>
      </c>
      <c r="K2304" s="1">
        <v>10</v>
      </c>
      <c r="M2304" s="2">
        <v>0.43297207610283089</v>
      </c>
    </row>
    <row r="2305" spans="1:13" x14ac:dyDescent="0.25">
      <c r="A2305" t="s">
        <v>904</v>
      </c>
      <c r="G2305" t="s">
        <v>903</v>
      </c>
      <c r="K2305" s="1">
        <v>10</v>
      </c>
      <c r="M2305" s="2">
        <v>0.43297207610283089</v>
      </c>
    </row>
    <row r="2306" spans="1:13" x14ac:dyDescent="0.25">
      <c r="A2306" t="s">
        <v>905</v>
      </c>
      <c r="G2306" t="s">
        <v>902</v>
      </c>
      <c r="K2306" s="1">
        <v>10</v>
      </c>
      <c r="M2306" s="2">
        <v>0.43297207610283089</v>
      </c>
    </row>
    <row r="2307" spans="1:13" x14ac:dyDescent="0.25">
      <c r="A2307" t="s">
        <v>906</v>
      </c>
      <c r="G2307" t="s">
        <v>902</v>
      </c>
      <c r="K2307" s="1">
        <v>10</v>
      </c>
      <c r="M2307" s="2">
        <v>0.43297207610283089</v>
      </c>
    </row>
    <row r="2308" spans="1:13" x14ac:dyDescent="0.25">
      <c r="A2308" t="s">
        <v>907</v>
      </c>
      <c r="G2308" t="s">
        <v>909</v>
      </c>
      <c r="K2308" s="1">
        <v>5</v>
      </c>
      <c r="M2308" s="2">
        <v>0.2757428204476744</v>
      </c>
    </row>
    <row r="2309" spans="1:13" x14ac:dyDescent="0.25">
      <c r="A2309" t="s">
        <v>910</v>
      </c>
      <c r="G2309" t="s">
        <v>909</v>
      </c>
      <c r="K2309" s="1">
        <v>5</v>
      </c>
      <c r="M2309" s="2">
        <v>0.2757428204476744</v>
      </c>
    </row>
    <row r="2310" spans="1:13" x14ac:dyDescent="0.25">
      <c r="A2310" t="s">
        <v>911</v>
      </c>
      <c r="G2310" t="s">
        <v>909</v>
      </c>
      <c r="K2310" s="1">
        <v>5</v>
      </c>
      <c r="M2310" s="2">
        <v>0.28870339599271405</v>
      </c>
    </row>
    <row r="2311" spans="1:13" x14ac:dyDescent="0.25">
      <c r="A2311" t="s">
        <v>912</v>
      </c>
      <c r="G2311" t="s">
        <v>909</v>
      </c>
      <c r="K2311" s="1">
        <v>5</v>
      </c>
      <c r="M2311" s="2">
        <v>0.28870339599271405</v>
      </c>
    </row>
    <row r="2312" spans="1:13" x14ac:dyDescent="0.25">
      <c r="A2312" t="s">
        <v>913</v>
      </c>
      <c r="G2312" t="s">
        <v>914</v>
      </c>
      <c r="K2312" s="1">
        <v>5</v>
      </c>
      <c r="M2312" s="2">
        <v>0.2757428204476744</v>
      </c>
    </row>
    <row r="2313" spans="1:13" x14ac:dyDescent="0.25">
      <c r="A2313" t="s">
        <v>915</v>
      </c>
      <c r="G2313" t="s">
        <v>914</v>
      </c>
      <c r="K2313" s="1">
        <v>5</v>
      </c>
      <c r="M2313" s="2">
        <v>0.2757428204476744</v>
      </c>
    </row>
    <row r="2314" spans="1:13" x14ac:dyDescent="0.25">
      <c r="A2314" t="s">
        <v>916</v>
      </c>
      <c r="G2314" t="s">
        <v>914</v>
      </c>
      <c r="K2314" s="1">
        <v>5</v>
      </c>
      <c r="M2314" s="2">
        <v>0.28870339599271405</v>
      </c>
    </row>
    <row r="2315" spans="1:13" x14ac:dyDescent="0.25">
      <c r="A2315" t="s">
        <v>917</v>
      </c>
      <c r="G2315" t="s">
        <v>914</v>
      </c>
      <c r="K2315" s="1">
        <v>5</v>
      </c>
      <c r="M2315" s="2">
        <v>0.28870339599271405</v>
      </c>
    </row>
    <row r="2316" spans="1:13" x14ac:dyDescent="0.25">
      <c r="A2316" t="s">
        <v>918</v>
      </c>
      <c r="G2316" t="s">
        <v>919</v>
      </c>
      <c r="K2316" s="1">
        <v>10</v>
      </c>
      <c r="M2316" s="2">
        <v>0.46921264677093277</v>
      </c>
    </row>
    <row r="2317" spans="1:13" x14ac:dyDescent="0.25">
      <c r="A2317" t="s">
        <v>920</v>
      </c>
      <c r="G2317" t="s">
        <v>919</v>
      </c>
      <c r="K2317" s="1">
        <v>10</v>
      </c>
      <c r="M2317" s="2">
        <v>0.46921264677093277</v>
      </c>
    </row>
    <row r="2318" spans="1:13" x14ac:dyDescent="0.25">
      <c r="A2318" t="s">
        <v>921</v>
      </c>
      <c r="G2318" t="s">
        <v>919</v>
      </c>
      <c r="K2318" s="1">
        <v>15</v>
      </c>
      <c r="M2318" s="2">
        <v>0.66590945972695026</v>
      </c>
    </row>
    <row r="2319" spans="1:13" x14ac:dyDescent="0.25">
      <c r="A2319" t="s">
        <v>922</v>
      </c>
      <c r="G2319" t="s">
        <v>919</v>
      </c>
      <c r="K2319" s="1">
        <v>15</v>
      </c>
      <c r="M2319" s="2">
        <v>0.66590945972695026</v>
      </c>
    </row>
    <row r="2320" spans="1:13" x14ac:dyDescent="0.25">
      <c r="A2320" t="s">
        <v>923</v>
      </c>
      <c r="G2320" t="s">
        <v>919</v>
      </c>
      <c r="K2320" s="1">
        <v>10</v>
      </c>
      <c r="M2320" s="2">
        <v>0.43297207610283089</v>
      </c>
    </row>
    <row r="2321" spans="1:13" x14ac:dyDescent="0.25">
      <c r="A2321" t="s">
        <v>924</v>
      </c>
      <c r="G2321" t="s">
        <v>919</v>
      </c>
      <c r="K2321" s="1">
        <v>10</v>
      </c>
      <c r="M2321" s="2">
        <v>0.43297207610283089</v>
      </c>
    </row>
    <row r="2322" spans="1:13" x14ac:dyDescent="0.25">
      <c r="A2322" t="s">
        <v>925</v>
      </c>
      <c r="G2322" t="s">
        <v>919</v>
      </c>
      <c r="K2322" s="1">
        <v>10</v>
      </c>
      <c r="M2322" s="2">
        <v>0.45890207746534312</v>
      </c>
    </row>
    <row r="2323" spans="1:13" x14ac:dyDescent="0.25">
      <c r="A2323" t="s">
        <v>926</v>
      </c>
      <c r="G2323" t="s">
        <v>919</v>
      </c>
      <c r="K2323" s="1">
        <v>10</v>
      </c>
      <c r="M2323" s="2">
        <v>0.45890207746534312</v>
      </c>
    </row>
    <row r="2324" spans="1:13" x14ac:dyDescent="0.25">
      <c r="A2324" t="s">
        <v>927</v>
      </c>
      <c r="G2324" t="s">
        <v>928</v>
      </c>
      <c r="K2324" s="1">
        <v>15</v>
      </c>
      <c r="M2324" s="2">
        <v>0.58250057953873935</v>
      </c>
    </row>
    <row r="2325" spans="1:13" x14ac:dyDescent="0.25">
      <c r="A2325" t="s">
        <v>929</v>
      </c>
      <c r="G2325" t="s">
        <v>928</v>
      </c>
      <c r="K2325" s="1">
        <v>15</v>
      </c>
      <c r="M2325" s="2">
        <v>0.58250057953873935</v>
      </c>
    </row>
    <row r="2326" spans="1:13" x14ac:dyDescent="0.25">
      <c r="A2326" t="s">
        <v>930</v>
      </c>
      <c r="G2326" t="s">
        <v>932</v>
      </c>
      <c r="K2326" s="1">
        <v>10</v>
      </c>
      <c r="M2326" s="2">
        <v>0.46921264677093277</v>
      </c>
    </row>
    <row r="2327" spans="1:13" x14ac:dyDescent="0.25">
      <c r="A2327" t="s">
        <v>933</v>
      </c>
      <c r="G2327" t="s">
        <v>932</v>
      </c>
      <c r="K2327" s="1">
        <v>10</v>
      </c>
      <c r="M2327" s="2">
        <v>0.46921264677093277</v>
      </c>
    </row>
    <row r="2328" spans="1:13" x14ac:dyDescent="0.25">
      <c r="A2328" t="s">
        <v>934</v>
      </c>
      <c r="G2328" t="s">
        <v>935</v>
      </c>
      <c r="K2328" s="1">
        <v>5</v>
      </c>
      <c r="M2328" s="2">
        <v>0.29519112583865559</v>
      </c>
    </row>
    <row r="2329" spans="1:13" x14ac:dyDescent="0.25">
      <c r="A2329" t="s">
        <v>936</v>
      </c>
      <c r="G2329" t="s">
        <v>935</v>
      </c>
      <c r="K2329" s="1">
        <v>5</v>
      </c>
      <c r="M2329" s="2">
        <v>0.29519112583865559</v>
      </c>
    </row>
    <row r="2330" spans="1:13" x14ac:dyDescent="0.25">
      <c r="A2330" t="s">
        <v>937</v>
      </c>
      <c r="G2330" t="s">
        <v>938</v>
      </c>
      <c r="K2330" s="1">
        <v>15</v>
      </c>
      <c r="M2330" s="2">
        <v>0.63202344278738332</v>
      </c>
    </row>
    <row r="2331" spans="1:13" x14ac:dyDescent="0.25">
      <c r="A2331" t="s">
        <v>939</v>
      </c>
      <c r="G2331" t="s">
        <v>938</v>
      </c>
      <c r="K2331" s="1">
        <v>15</v>
      </c>
      <c r="M2331" s="2">
        <v>0.63202344278738332</v>
      </c>
    </row>
    <row r="2332" spans="1:13" x14ac:dyDescent="0.25">
      <c r="A2332" t="s">
        <v>940</v>
      </c>
      <c r="G2332" t="s">
        <v>941</v>
      </c>
      <c r="K2332" s="1">
        <v>15</v>
      </c>
      <c r="M2332" s="2">
        <v>0.63202344278738332</v>
      </c>
    </row>
    <row r="2333" spans="1:13" x14ac:dyDescent="0.25">
      <c r="A2333" t="s">
        <v>942</v>
      </c>
      <c r="G2333" t="s">
        <v>941</v>
      </c>
      <c r="K2333" s="1">
        <v>15</v>
      </c>
      <c r="M2333" s="2">
        <v>0.63202344278738332</v>
      </c>
    </row>
    <row r="2334" spans="1:13" x14ac:dyDescent="0.25">
      <c r="A2334" t="s">
        <v>943</v>
      </c>
      <c r="G2334" t="s">
        <v>941</v>
      </c>
      <c r="K2334" s="1">
        <v>15</v>
      </c>
      <c r="M2334" s="2">
        <v>0.63202344278738332</v>
      </c>
    </row>
    <row r="2335" spans="1:13" x14ac:dyDescent="0.25">
      <c r="A2335" t="s">
        <v>945</v>
      </c>
      <c r="G2335" t="s">
        <v>941</v>
      </c>
      <c r="K2335" s="1">
        <v>15</v>
      </c>
      <c r="M2335" s="2">
        <v>0.63202344278738332</v>
      </c>
    </row>
    <row r="2336" spans="1:13" x14ac:dyDescent="0.25">
      <c r="A2336" t="s">
        <v>946</v>
      </c>
      <c r="G2336" t="s">
        <v>941</v>
      </c>
      <c r="K2336" s="1">
        <v>15</v>
      </c>
      <c r="M2336" s="2">
        <v>0.63202344278738332</v>
      </c>
    </row>
    <row r="2337" spans="1:13" x14ac:dyDescent="0.25">
      <c r="A2337" t="s">
        <v>947</v>
      </c>
      <c r="G2337" t="s">
        <v>941</v>
      </c>
      <c r="K2337" s="1">
        <v>15</v>
      </c>
      <c r="M2337" s="2">
        <v>0.63202344278738332</v>
      </c>
    </row>
    <row r="2338" spans="1:13" x14ac:dyDescent="0.25">
      <c r="A2338" t="s">
        <v>948</v>
      </c>
      <c r="G2338" t="s">
        <v>941</v>
      </c>
      <c r="K2338" s="1">
        <v>15</v>
      </c>
      <c r="M2338" s="2">
        <v>0.63202344278738332</v>
      </c>
    </row>
    <row r="2339" spans="1:13" x14ac:dyDescent="0.25">
      <c r="A2339" t="s">
        <v>949</v>
      </c>
      <c r="G2339" t="s">
        <v>941</v>
      </c>
      <c r="K2339" s="1">
        <v>15</v>
      </c>
      <c r="M2339" s="2">
        <v>0.63202344278738332</v>
      </c>
    </row>
    <row r="2340" spans="1:13" x14ac:dyDescent="0.25">
      <c r="A2340" t="s">
        <v>950</v>
      </c>
      <c r="G2340" t="s">
        <v>951</v>
      </c>
      <c r="K2340" s="1">
        <v>5</v>
      </c>
      <c r="M2340" s="2">
        <v>0.29519112583865559</v>
      </c>
    </row>
    <row r="2341" spans="1:13" x14ac:dyDescent="0.25">
      <c r="A2341" t="s">
        <v>952</v>
      </c>
      <c r="G2341" t="s">
        <v>951</v>
      </c>
      <c r="K2341" s="1">
        <v>5</v>
      </c>
      <c r="M2341" s="2">
        <v>0.29519112583865559</v>
      </c>
    </row>
    <row r="2342" spans="1:13" x14ac:dyDescent="0.25">
      <c r="A2342" t="s">
        <v>953</v>
      </c>
      <c r="G2342" t="s">
        <v>954</v>
      </c>
      <c r="K2342" s="1">
        <v>5</v>
      </c>
      <c r="M2342" s="2">
        <v>0.29519112583865559</v>
      </c>
    </row>
    <row r="2343" spans="1:13" x14ac:dyDescent="0.25">
      <c r="A2343" t="s">
        <v>955</v>
      </c>
      <c r="G2343" t="s">
        <v>954</v>
      </c>
      <c r="K2343" s="1">
        <v>5</v>
      </c>
      <c r="M2343" s="2">
        <v>0.29519112583865559</v>
      </c>
    </row>
    <row r="2344" spans="1:13" x14ac:dyDescent="0.25">
      <c r="A2344" t="s">
        <v>956</v>
      </c>
      <c r="G2344" t="s">
        <v>954</v>
      </c>
      <c r="K2344" s="1">
        <v>5</v>
      </c>
      <c r="M2344" s="2">
        <v>0.29519112583865559</v>
      </c>
    </row>
    <row r="2345" spans="1:13" x14ac:dyDescent="0.25">
      <c r="A2345" t="s">
        <v>957</v>
      </c>
      <c r="G2345" t="s">
        <v>954</v>
      </c>
      <c r="K2345" s="1">
        <v>5</v>
      </c>
      <c r="M2345" s="2">
        <v>0.29519112583865559</v>
      </c>
    </row>
    <row r="2346" spans="1:13" x14ac:dyDescent="0.25">
      <c r="A2346" t="s">
        <v>958</v>
      </c>
      <c r="G2346" t="s">
        <v>954</v>
      </c>
      <c r="K2346" s="1">
        <v>5</v>
      </c>
      <c r="M2346" s="2">
        <v>0.29519112583865559</v>
      </c>
    </row>
    <row r="2347" spans="1:13" x14ac:dyDescent="0.25">
      <c r="A2347" t="s">
        <v>959</v>
      </c>
      <c r="G2347" t="s">
        <v>954</v>
      </c>
      <c r="K2347" s="1">
        <v>5</v>
      </c>
      <c r="M2347" s="2">
        <v>0.29519112583865559</v>
      </c>
    </row>
    <row r="2348" spans="1:13" x14ac:dyDescent="0.25">
      <c r="A2348" t="s">
        <v>960</v>
      </c>
      <c r="G2348" t="s">
        <v>961</v>
      </c>
      <c r="K2348" s="1">
        <v>10</v>
      </c>
      <c r="M2348" s="2">
        <v>0.46921264677093277</v>
      </c>
    </row>
    <row r="2349" spans="1:13" x14ac:dyDescent="0.25">
      <c r="A2349" t="s">
        <v>962</v>
      </c>
      <c r="G2349" t="s">
        <v>961</v>
      </c>
      <c r="K2349" s="1">
        <v>10</v>
      </c>
      <c r="M2349" s="2">
        <v>0.46921264677093277</v>
      </c>
    </row>
    <row r="2350" spans="1:13" x14ac:dyDescent="0.25">
      <c r="A2350" t="s">
        <v>963</v>
      </c>
      <c r="G2350" t="s">
        <v>961</v>
      </c>
      <c r="K2350" s="1">
        <v>10</v>
      </c>
      <c r="M2350" s="2">
        <v>0.46921264677093277</v>
      </c>
    </row>
    <row r="2351" spans="1:13" x14ac:dyDescent="0.25">
      <c r="A2351" t="s">
        <v>964</v>
      </c>
      <c r="G2351" t="s">
        <v>961</v>
      </c>
      <c r="K2351" s="1">
        <v>10</v>
      </c>
      <c r="M2351" s="2">
        <v>0.46921264677093277</v>
      </c>
    </row>
    <row r="2352" spans="1:13" x14ac:dyDescent="0.25">
      <c r="A2352" t="s">
        <v>965</v>
      </c>
      <c r="G2352" t="s">
        <v>961</v>
      </c>
      <c r="K2352" s="1">
        <v>10</v>
      </c>
      <c r="M2352" s="2">
        <v>0.46921264677093277</v>
      </c>
    </row>
    <row r="2353" spans="1:13" x14ac:dyDescent="0.25">
      <c r="A2353" t="s">
        <v>966</v>
      </c>
      <c r="G2353" t="s">
        <v>961</v>
      </c>
      <c r="K2353" s="1">
        <v>10</v>
      </c>
      <c r="M2353" s="2">
        <v>0.46921264677093277</v>
      </c>
    </row>
    <row r="2354" spans="1:13" x14ac:dyDescent="0.25">
      <c r="A2354" t="s">
        <v>967</v>
      </c>
      <c r="G2354" t="s">
        <v>968</v>
      </c>
      <c r="K2354" s="1">
        <v>10</v>
      </c>
      <c r="M2354" s="2">
        <v>0.46921264677093277</v>
      </c>
    </row>
    <row r="2355" spans="1:13" x14ac:dyDescent="0.25">
      <c r="A2355" t="s">
        <v>969</v>
      </c>
      <c r="G2355" t="s">
        <v>968</v>
      </c>
      <c r="K2355" s="1">
        <v>10</v>
      </c>
      <c r="M2355" s="2">
        <v>0.46921264677093277</v>
      </c>
    </row>
    <row r="2356" spans="1:13" x14ac:dyDescent="0.25">
      <c r="A2356" t="s">
        <v>970</v>
      </c>
      <c r="G2356" t="s">
        <v>971</v>
      </c>
      <c r="K2356" s="1">
        <v>5</v>
      </c>
      <c r="M2356" s="2">
        <v>0.28937570628908127</v>
      </c>
    </row>
    <row r="2357" spans="1:13" x14ac:dyDescent="0.25">
      <c r="A2357" t="s">
        <v>972</v>
      </c>
      <c r="G2357" t="s">
        <v>971</v>
      </c>
      <c r="K2357" s="1">
        <v>5</v>
      </c>
      <c r="M2357" s="2">
        <v>0.28937570628908127</v>
      </c>
    </row>
    <row r="2358" spans="1:13" x14ac:dyDescent="0.25">
      <c r="A2358" t="s">
        <v>973</v>
      </c>
      <c r="G2358" t="s">
        <v>971</v>
      </c>
      <c r="K2358" s="1">
        <v>5</v>
      </c>
      <c r="M2358" s="2">
        <v>0.28937570628908127</v>
      </c>
    </row>
    <row r="2359" spans="1:13" x14ac:dyDescent="0.25">
      <c r="A2359" t="s">
        <v>974</v>
      </c>
      <c r="G2359" t="s">
        <v>971</v>
      </c>
      <c r="K2359" s="1">
        <v>5</v>
      </c>
      <c r="M2359" s="2">
        <v>0.28937570628908127</v>
      </c>
    </row>
    <row r="2360" spans="1:13" x14ac:dyDescent="0.25">
      <c r="A2360" t="s">
        <v>975</v>
      </c>
      <c r="G2360" t="s">
        <v>971</v>
      </c>
      <c r="K2360" s="1">
        <v>5</v>
      </c>
      <c r="M2360" s="2">
        <v>0.28937570628908127</v>
      </c>
    </row>
    <row r="2361" spans="1:13" x14ac:dyDescent="0.25">
      <c r="A2361" t="s">
        <v>976</v>
      </c>
      <c r="G2361" t="s">
        <v>971</v>
      </c>
      <c r="K2361" s="1">
        <v>5</v>
      </c>
      <c r="M2361" s="2">
        <v>0.28937570628908127</v>
      </c>
    </row>
    <row r="2362" spans="1:13" x14ac:dyDescent="0.25">
      <c r="A2362" t="s">
        <v>977</v>
      </c>
      <c r="G2362" t="s">
        <v>978</v>
      </c>
      <c r="K2362" s="1">
        <v>5</v>
      </c>
      <c r="M2362" s="2">
        <v>0.28937570628908127</v>
      </c>
    </row>
    <row r="2363" spans="1:13" x14ac:dyDescent="0.25">
      <c r="A2363" t="s">
        <v>979</v>
      </c>
      <c r="G2363" t="s">
        <v>978</v>
      </c>
      <c r="K2363" s="1">
        <v>5</v>
      </c>
      <c r="M2363" s="2">
        <v>0.28937570628908127</v>
      </c>
    </row>
    <row r="2364" spans="1:13" x14ac:dyDescent="0.25">
      <c r="A2364" t="s">
        <v>980</v>
      </c>
      <c r="G2364" t="s">
        <v>978</v>
      </c>
      <c r="K2364" s="1">
        <v>5</v>
      </c>
      <c r="M2364" s="2">
        <v>0.28937570628908127</v>
      </c>
    </row>
    <row r="2365" spans="1:13" x14ac:dyDescent="0.25">
      <c r="A2365" t="s">
        <v>981</v>
      </c>
      <c r="G2365" t="s">
        <v>978</v>
      </c>
      <c r="K2365" s="1">
        <v>5</v>
      </c>
      <c r="M2365" s="2">
        <v>0.28937570628908127</v>
      </c>
    </row>
    <row r="2366" spans="1:13" x14ac:dyDescent="0.25">
      <c r="A2366" t="s">
        <v>982</v>
      </c>
      <c r="G2366" t="s">
        <v>978</v>
      </c>
      <c r="K2366" s="1">
        <v>5</v>
      </c>
      <c r="M2366" s="2">
        <v>0.28937570628908127</v>
      </c>
    </row>
    <row r="2367" spans="1:13" x14ac:dyDescent="0.25">
      <c r="A2367" t="s">
        <v>983</v>
      </c>
      <c r="G2367" t="s">
        <v>978</v>
      </c>
      <c r="K2367" s="1">
        <v>5</v>
      </c>
      <c r="M2367" s="2">
        <v>0.28937570628908127</v>
      </c>
    </row>
    <row r="2368" spans="1:13" x14ac:dyDescent="0.25">
      <c r="A2368" t="s">
        <v>984</v>
      </c>
      <c r="G2368" t="s">
        <v>985</v>
      </c>
      <c r="K2368" s="1">
        <v>15</v>
      </c>
      <c r="M2368" s="2">
        <v>0.62860243080000411</v>
      </c>
    </row>
    <row r="2369" spans="1:13" x14ac:dyDescent="0.25">
      <c r="A2369" t="s">
        <v>986</v>
      </c>
      <c r="G2369" t="s">
        <v>985</v>
      </c>
      <c r="K2369" s="1">
        <v>15</v>
      </c>
      <c r="M2369" s="2">
        <v>0.62860243080000411</v>
      </c>
    </row>
    <row r="2370" spans="1:13" x14ac:dyDescent="0.25">
      <c r="A2370" t="s">
        <v>987</v>
      </c>
      <c r="G2370" t="s">
        <v>988</v>
      </c>
      <c r="K2370" s="1">
        <v>15</v>
      </c>
      <c r="M2370" s="2">
        <v>0.58250057953873935</v>
      </c>
    </row>
    <row r="2371" spans="1:13" x14ac:dyDescent="0.25">
      <c r="A2371" t="s">
        <v>989</v>
      </c>
      <c r="G2371" t="s">
        <v>988</v>
      </c>
      <c r="K2371" s="1">
        <v>15</v>
      </c>
      <c r="M2371" s="2">
        <v>0.58250057953873935</v>
      </c>
    </row>
    <row r="2372" spans="1:13" x14ac:dyDescent="0.25">
      <c r="A2372" t="s">
        <v>990</v>
      </c>
      <c r="G2372" t="s">
        <v>988</v>
      </c>
      <c r="K2372" s="1">
        <v>15</v>
      </c>
      <c r="M2372" s="2">
        <v>0.6269962886457372</v>
      </c>
    </row>
    <row r="2373" spans="1:13" x14ac:dyDescent="0.25">
      <c r="A2373" t="s">
        <v>991</v>
      </c>
      <c r="G2373" t="s">
        <v>988</v>
      </c>
      <c r="K2373" s="1">
        <v>15</v>
      </c>
      <c r="M2373" s="2">
        <v>0.6269962886457372</v>
      </c>
    </row>
    <row r="2374" spans="1:13" x14ac:dyDescent="0.25">
      <c r="A2374" t="s">
        <v>992</v>
      </c>
      <c r="G2374" t="s">
        <v>993</v>
      </c>
      <c r="K2374" s="1">
        <v>20</v>
      </c>
      <c r="M2374" s="2">
        <v>0.70116810707842225</v>
      </c>
    </row>
    <row r="2375" spans="1:13" x14ac:dyDescent="0.25">
      <c r="A2375" t="s">
        <v>994</v>
      </c>
      <c r="G2375" t="s">
        <v>993</v>
      </c>
      <c r="K2375" s="1">
        <v>20</v>
      </c>
      <c r="M2375" s="2">
        <v>0.70116810707842225</v>
      </c>
    </row>
    <row r="2376" spans="1:13" x14ac:dyDescent="0.25">
      <c r="A2376" t="s">
        <v>995</v>
      </c>
      <c r="G2376" t="s">
        <v>993</v>
      </c>
      <c r="K2376" s="1">
        <v>20</v>
      </c>
      <c r="M2376" s="2">
        <v>0.74901332918833474</v>
      </c>
    </row>
    <row r="2377" spans="1:13" x14ac:dyDescent="0.25">
      <c r="A2377" t="s">
        <v>996</v>
      </c>
      <c r="G2377" t="s">
        <v>993</v>
      </c>
      <c r="K2377" s="1">
        <v>20</v>
      </c>
      <c r="M2377" s="2">
        <v>0.74901332918833474</v>
      </c>
    </row>
    <row r="2378" spans="1:13" x14ac:dyDescent="0.25">
      <c r="A2378" t="s">
        <v>997</v>
      </c>
      <c r="G2378" t="s">
        <v>998</v>
      </c>
      <c r="K2378" s="1">
        <v>20</v>
      </c>
      <c r="M2378" s="2">
        <v>0.70116810707842225</v>
      </c>
    </row>
    <row r="2379" spans="1:13" x14ac:dyDescent="0.25">
      <c r="A2379" t="s">
        <v>999</v>
      </c>
      <c r="G2379" t="s">
        <v>998</v>
      </c>
      <c r="K2379" s="1">
        <v>20</v>
      </c>
      <c r="M2379" s="2">
        <v>0.70116810707842225</v>
      </c>
    </row>
    <row r="2380" spans="1:13" x14ac:dyDescent="0.25">
      <c r="A2380" t="s">
        <v>1000</v>
      </c>
      <c r="G2380" t="s">
        <v>998</v>
      </c>
      <c r="K2380" s="1">
        <v>20</v>
      </c>
      <c r="M2380" s="2">
        <v>0.74901332918833474</v>
      </c>
    </row>
    <row r="2381" spans="1:13" x14ac:dyDescent="0.25">
      <c r="A2381" t="s">
        <v>1001</v>
      </c>
      <c r="G2381" t="s">
        <v>998</v>
      </c>
      <c r="K2381" s="1">
        <v>20</v>
      </c>
      <c r="M2381" s="2">
        <v>0.74901332918833474</v>
      </c>
    </row>
    <row r="2382" spans="1:13" x14ac:dyDescent="0.25">
      <c r="A2382" t="s">
        <v>1002</v>
      </c>
      <c r="G2382" t="s">
        <v>1004</v>
      </c>
      <c r="K2382" s="1">
        <v>5</v>
      </c>
      <c r="M2382" s="2">
        <v>0.26880966663128036</v>
      </c>
    </row>
    <row r="2383" spans="1:13" x14ac:dyDescent="0.25">
      <c r="A2383" t="s">
        <v>1006</v>
      </c>
      <c r="G2383" t="s">
        <v>1004</v>
      </c>
      <c r="K2383" s="1">
        <v>5</v>
      </c>
      <c r="M2383" s="2">
        <v>0.26880966663128036</v>
      </c>
    </row>
    <row r="2384" spans="1:13" x14ac:dyDescent="0.25">
      <c r="A2384" t="s">
        <v>1007</v>
      </c>
      <c r="G2384" t="s">
        <v>1008</v>
      </c>
      <c r="K2384" s="1">
        <v>5</v>
      </c>
      <c r="M2384" s="2">
        <v>0.26880966663128036</v>
      </c>
    </row>
    <row r="2385" spans="1:13" x14ac:dyDescent="0.25">
      <c r="A2385" t="s">
        <v>1009</v>
      </c>
      <c r="G2385" t="s">
        <v>1008</v>
      </c>
      <c r="K2385" s="1">
        <v>5</v>
      </c>
      <c r="M2385" s="2">
        <v>0.26880966663128036</v>
      </c>
    </row>
    <row r="2386" spans="1:13" x14ac:dyDescent="0.25">
      <c r="A2386" t="s">
        <v>1010</v>
      </c>
      <c r="G2386" t="s">
        <v>1012</v>
      </c>
      <c r="K2386" s="1">
        <v>35</v>
      </c>
      <c r="M2386" s="2">
        <v>0.91753067007026201</v>
      </c>
    </row>
    <row r="2387" spans="1:13" x14ac:dyDescent="0.25">
      <c r="A2387" t="s">
        <v>1013</v>
      </c>
      <c r="G2387" t="s">
        <v>1012</v>
      </c>
      <c r="K2387" s="1">
        <v>35</v>
      </c>
      <c r="M2387" s="2">
        <v>0.91753067007026201</v>
      </c>
    </row>
    <row r="2388" spans="1:13" x14ac:dyDescent="0.25">
      <c r="A2388" t="s">
        <v>1014</v>
      </c>
      <c r="G2388" t="s">
        <v>1012</v>
      </c>
      <c r="K2388" s="1">
        <v>35</v>
      </c>
      <c r="M2388" s="2">
        <v>0.95924833819341637</v>
      </c>
    </row>
    <row r="2389" spans="1:13" x14ac:dyDescent="0.25">
      <c r="A2389" t="s">
        <v>1015</v>
      </c>
      <c r="G2389" t="s">
        <v>1012</v>
      </c>
      <c r="K2389" s="1">
        <v>35</v>
      </c>
      <c r="M2389" s="2">
        <v>0.95924833819341637</v>
      </c>
    </row>
    <row r="2390" spans="1:13" x14ac:dyDescent="0.25">
      <c r="A2390" t="s">
        <v>1016</v>
      </c>
      <c r="G2390" t="s">
        <v>1012</v>
      </c>
      <c r="K2390" s="1">
        <v>35</v>
      </c>
      <c r="M2390" s="2">
        <v>0.95342692263839157</v>
      </c>
    </row>
    <row r="2391" spans="1:13" x14ac:dyDescent="0.25">
      <c r="A2391" t="s">
        <v>1017</v>
      </c>
      <c r="G2391" t="s">
        <v>1012</v>
      </c>
      <c r="K2391" s="1">
        <v>35</v>
      </c>
      <c r="M2391" s="2">
        <v>0.95342692263839157</v>
      </c>
    </row>
    <row r="2392" spans="1:13" x14ac:dyDescent="0.25">
      <c r="A2392" t="s">
        <v>1018</v>
      </c>
      <c r="G2392" t="s">
        <v>1012</v>
      </c>
      <c r="K2392" s="1">
        <v>35</v>
      </c>
      <c r="M2392" s="2">
        <v>0.96736911062607356</v>
      </c>
    </row>
    <row r="2393" spans="1:13" x14ac:dyDescent="0.25">
      <c r="A2393" t="s">
        <v>1019</v>
      </c>
      <c r="G2393" t="s">
        <v>1012</v>
      </c>
      <c r="K2393" s="1">
        <v>35</v>
      </c>
      <c r="M2393" s="2">
        <v>0.96736911062607356</v>
      </c>
    </row>
    <row r="2394" spans="1:13" x14ac:dyDescent="0.25">
      <c r="A2394" t="s">
        <v>1020</v>
      </c>
      <c r="G2394" t="s">
        <v>1022</v>
      </c>
      <c r="K2394" s="1">
        <v>35</v>
      </c>
      <c r="M2394" s="2">
        <v>0.96736911062607356</v>
      </c>
    </row>
    <row r="2395" spans="1:13" x14ac:dyDescent="0.25">
      <c r="A2395" t="s">
        <v>1023</v>
      </c>
      <c r="G2395" t="s">
        <v>1022</v>
      </c>
      <c r="K2395" s="1">
        <v>35</v>
      </c>
      <c r="M2395" s="2">
        <v>0.96736911062607356</v>
      </c>
    </row>
    <row r="2396" spans="1:13" x14ac:dyDescent="0.25">
      <c r="A2396" t="s">
        <v>1024</v>
      </c>
      <c r="G2396" t="s">
        <v>1025</v>
      </c>
      <c r="K2396" s="1">
        <v>10</v>
      </c>
      <c r="M2396" s="2">
        <v>0.45224484568080731</v>
      </c>
    </row>
    <row r="2397" spans="1:13" x14ac:dyDescent="0.25">
      <c r="A2397" t="s">
        <v>1027</v>
      </c>
      <c r="G2397" t="s">
        <v>1028</v>
      </c>
      <c r="K2397" s="1">
        <v>12</v>
      </c>
      <c r="M2397" s="2">
        <v>0.50142385598974282</v>
      </c>
    </row>
    <row r="2398" spans="1:13" x14ac:dyDescent="0.25">
      <c r="A2398" t="s">
        <v>1029</v>
      </c>
      <c r="G2398" t="s">
        <v>1028</v>
      </c>
      <c r="K2398" s="1">
        <v>12</v>
      </c>
      <c r="M2398" s="2">
        <v>0.50142385598974282</v>
      </c>
    </row>
    <row r="2399" spans="1:13" x14ac:dyDescent="0.25">
      <c r="A2399" t="s">
        <v>1030</v>
      </c>
      <c r="G2399" t="s">
        <v>1028</v>
      </c>
      <c r="K2399" s="1">
        <v>12</v>
      </c>
      <c r="M2399" s="2">
        <v>0.50142385598974282</v>
      </c>
    </row>
    <row r="2400" spans="1:13" x14ac:dyDescent="0.25">
      <c r="A2400" t="s">
        <v>1031</v>
      </c>
      <c r="G2400" t="s">
        <v>1028</v>
      </c>
      <c r="K2400" s="1">
        <v>12</v>
      </c>
      <c r="M2400" s="2">
        <v>0.50142385598974282</v>
      </c>
    </row>
    <row r="2401" spans="1:13" x14ac:dyDescent="0.25">
      <c r="A2401" t="s">
        <v>1032</v>
      </c>
      <c r="G2401" t="s">
        <v>1028</v>
      </c>
      <c r="K2401" s="1">
        <v>12</v>
      </c>
      <c r="M2401" s="2">
        <v>0.50142385598974282</v>
      </c>
    </row>
    <row r="2402" spans="1:13" x14ac:dyDescent="0.25">
      <c r="A2402" t="s">
        <v>1033</v>
      </c>
      <c r="G2402" t="s">
        <v>1028</v>
      </c>
      <c r="K2402" s="1">
        <v>12</v>
      </c>
      <c r="M2402" s="2">
        <v>0.50142385598974282</v>
      </c>
    </row>
    <row r="2403" spans="1:13" x14ac:dyDescent="0.25">
      <c r="A2403" t="s">
        <v>1034</v>
      </c>
      <c r="G2403" t="s">
        <v>1035</v>
      </c>
      <c r="K2403" s="1">
        <v>5</v>
      </c>
      <c r="M2403" s="2">
        <v>0.29519112583865559</v>
      </c>
    </row>
    <row r="2404" spans="1:13" x14ac:dyDescent="0.25">
      <c r="A2404" t="s">
        <v>1036</v>
      </c>
      <c r="G2404" t="s">
        <v>1035</v>
      </c>
      <c r="K2404" s="1">
        <v>5</v>
      </c>
      <c r="M2404" s="2">
        <v>0.29519112583865559</v>
      </c>
    </row>
    <row r="2405" spans="1:13" x14ac:dyDescent="0.25">
      <c r="A2405" t="s">
        <v>1037</v>
      </c>
      <c r="G2405" t="s">
        <v>1039</v>
      </c>
      <c r="K2405" s="1">
        <v>1</v>
      </c>
      <c r="M2405" s="2">
        <v>6.6130955996402951E-2</v>
      </c>
    </row>
    <row r="2406" spans="1:13" x14ac:dyDescent="0.25">
      <c r="A2406" t="s">
        <v>1040</v>
      </c>
      <c r="G2406" t="s">
        <v>1039</v>
      </c>
      <c r="K2406" s="1">
        <v>1</v>
      </c>
      <c r="M2406" s="2">
        <v>6.8532045597663432E-2</v>
      </c>
    </row>
    <row r="2407" spans="1:13" x14ac:dyDescent="0.25">
      <c r="A2407" t="s">
        <v>1041</v>
      </c>
      <c r="G2407" t="s">
        <v>1042</v>
      </c>
      <c r="K2407" s="1">
        <v>12</v>
      </c>
      <c r="M2407" s="2">
        <v>0.50142385598974282</v>
      </c>
    </row>
    <row r="2408" spans="1:13" x14ac:dyDescent="0.25">
      <c r="A2408" t="s">
        <v>1043</v>
      </c>
      <c r="G2408" t="s">
        <v>1042</v>
      </c>
      <c r="K2408" s="1">
        <v>12</v>
      </c>
      <c r="M2408" s="2">
        <v>0.50142385598974282</v>
      </c>
    </row>
    <row r="2409" spans="1:13" x14ac:dyDescent="0.25">
      <c r="A2409" t="s">
        <v>1044</v>
      </c>
      <c r="G2409" t="s">
        <v>1045</v>
      </c>
      <c r="K2409" s="1">
        <v>10</v>
      </c>
      <c r="M2409" s="2">
        <v>0.43297207610283089</v>
      </c>
    </row>
    <row r="2410" spans="1:13" x14ac:dyDescent="0.25">
      <c r="A2410" t="s">
        <v>1046</v>
      </c>
      <c r="G2410" t="s">
        <v>1045</v>
      </c>
      <c r="K2410" s="1">
        <v>10</v>
      </c>
      <c r="M2410" s="2">
        <v>0.43297207610283089</v>
      </c>
    </row>
    <row r="2411" spans="1:13" x14ac:dyDescent="0.25">
      <c r="A2411" t="s">
        <v>1047</v>
      </c>
      <c r="G2411" t="s">
        <v>1045</v>
      </c>
      <c r="K2411" s="1">
        <v>10</v>
      </c>
      <c r="M2411" s="2">
        <v>0.45890207746534312</v>
      </c>
    </row>
    <row r="2412" spans="1:13" x14ac:dyDescent="0.25">
      <c r="A2412" t="s">
        <v>1048</v>
      </c>
      <c r="G2412" t="s">
        <v>1045</v>
      </c>
      <c r="K2412" s="1">
        <v>10</v>
      </c>
      <c r="M2412" s="2">
        <v>0.45890207746534312</v>
      </c>
    </row>
    <row r="2413" spans="1:13" x14ac:dyDescent="0.25">
      <c r="A2413" t="s">
        <v>1049</v>
      </c>
      <c r="G2413" t="s">
        <v>1050</v>
      </c>
      <c r="K2413" s="1">
        <v>1</v>
      </c>
      <c r="M2413" s="2">
        <v>6.6130955996402951E-2</v>
      </c>
    </row>
    <row r="2414" spans="1:13" x14ac:dyDescent="0.25">
      <c r="A2414" t="s">
        <v>1051</v>
      </c>
      <c r="G2414" t="s">
        <v>1050</v>
      </c>
      <c r="K2414" s="1">
        <v>8</v>
      </c>
      <c r="M2414" s="2">
        <v>0.38342204973635402</v>
      </c>
    </row>
    <row r="2415" spans="1:13" x14ac:dyDescent="0.25">
      <c r="A2415" t="s">
        <v>1052</v>
      </c>
      <c r="G2415" t="s">
        <v>1050</v>
      </c>
      <c r="K2415" s="1">
        <v>1</v>
      </c>
      <c r="M2415" s="2">
        <v>6.8532045597663432E-2</v>
      </c>
    </row>
    <row r="2416" spans="1:13" x14ac:dyDescent="0.25">
      <c r="A2416" t="s">
        <v>1053</v>
      </c>
      <c r="G2416" t="s">
        <v>1050</v>
      </c>
      <c r="K2416" s="1">
        <v>8</v>
      </c>
      <c r="M2416" s="2">
        <v>0.39896001842716056</v>
      </c>
    </row>
    <row r="2417" spans="1:13" x14ac:dyDescent="0.25">
      <c r="A2417" t="s">
        <v>1054</v>
      </c>
      <c r="G2417" t="s">
        <v>1055</v>
      </c>
      <c r="K2417" s="1">
        <v>5</v>
      </c>
      <c r="M2417" s="2">
        <v>0.29519112583865559</v>
      </c>
    </row>
    <row r="2418" spans="1:13" x14ac:dyDescent="0.25">
      <c r="A2418" t="s">
        <v>1056</v>
      </c>
      <c r="G2418" t="s">
        <v>1055</v>
      </c>
      <c r="K2418" s="1">
        <v>5</v>
      </c>
      <c r="M2418" s="2">
        <v>0.29519112583865559</v>
      </c>
    </row>
    <row r="2419" spans="1:13" x14ac:dyDescent="0.25">
      <c r="A2419" t="s">
        <v>1057</v>
      </c>
      <c r="G2419" t="s">
        <v>1055</v>
      </c>
      <c r="K2419" s="1">
        <v>5</v>
      </c>
      <c r="M2419" s="2">
        <v>0.29519112583865559</v>
      </c>
    </row>
    <row r="2420" spans="1:13" x14ac:dyDescent="0.25">
      <c r="A2420" t="s">
        <v>1058</v>
      </c>
      <c r="G2420" t="s">
        <v>1055</v>
      </c>
      <c r="K2420" s="1">
        <v>5</v>
      </c>
      <c r="M2420" s="2">
        <v>0.29519112583865559</v>
      </c>
    </row>
    <row r="2421" spans="1:13" x14ac:dyDescent="0.25">
      <c r="A2421" t="s">
        <v>1059</v>
      </c>
      <c r="G2421" t="s">
        <v>1055</v>
      </c>
      <c r="K2421" s="1">
        <v>5</v>
      </c>
      <c r="M2421" s="2">
        <v>0.29519112583865559</v>
      </c>
    </row>
    <row r="2422" spans="1:13" x14ac:dyDescent="0.25">
      <c r="A2422" t="s">
        <v>1060</v>
      </c>
      <c r="G2422" t="s">
        <v>1055</v>
      </c>
      <c r="K2422" s="1">
        <v>5</v>
      </c>
      <c r="M2422" s="2">
        <v>0.29519112583865559</v>
      </c>
    </row>
    <row r="2423" spans="1:13" x14ac:dyDescent="0.25">
      <c r="A2423" t="s">
        <v>1061</v>
      </c>
      <c r="G2423" t="s">
        <v>1062</v>
      </c>
      <c r="K2423" s="1">
        <v>12</v>
      </c>
      <c r="M2423" s="2">
        <v>0.50142385598974282</v>
      </c>
    </row>
    <row r="2424" spans="1:13" x14ac:dyDescent="0.25">
      <c r="A2424" t="s">
        <v>1063</v>
      </c>
      <c r="G2424" t="s">
        <v>1062</v>
      </c>
      <c r="K2424" s="1">
        <v>12</v>
      </c>
      <c r="M2424" s="2">
        <v>0.50142385598974282</v>
      </c>
    </row>
    <row r="2425" spans="1:13" x14ac:dyDescent="0.25">
      <c r="A2425" t="s">
        <v>1064</v>
      </c>
      <c r="G2425" t="s">
        <v>1062</v>
      </c>
      <c r="K2425" s="1">
        <v>12</v>
      </c>
      <c r="M2425" s="2">
        <v>0.50142385598974282</v>
      </c>
    </row>
    <row r="2426" spans="1:13" x14ac:dyDescent="0.25">
      <c r="A2426" t="s">
        <v>1065</v>
      </c>
      <c r="G2426" t="s">
        <v>1062</v>
      </c>
      <c r="K2426" s="1">
        <v>12</v>
      </c>
      <c r="M2426" s="2">
        <v>0.50142385598974282</v>
      </c>
    </row>
    <row r="2427" spans="1:13" x14ac:dyDescent="0.25">
      <c r="A2427" t="s">
        <v>1066</v>
      </c>
      <c r="G2427" t="s">
        <v>1062</v>
      </c>
      <c r="K2427" s="1">
        <v>12</v>
      </c>
      <c r="M2427" s="2">
        <v>0.50142385598974282</v>
      </c>
    </row>
    <row r="2428" spans="1:13" x14ac:dyDescent="0.25">
      <c r="A2428" t="s">
        <v>1067</v>
      </c>
      <c r="G2428" t="s">
        <v>1062</v>
      </c>
      <c r="K2428" s="1">
        <v>12</v>
      </c>
      <c r="M2428" s="2">
        <v>0.50142385598974282</v>
      </c>
    </row>
    <row r="2429" spans="1:13" x14ac:dyDescent="0.25">
      <c r="A2429" t="s">
        <v>1068</v>
      </c>
      <c r="G2429" t="s">
        <v>1069</v>
      </c>
      <c r="K2429" s="1">
        <v>5</v>
      </c>
      <c r="M2429" s="2">
        <v>0.29581234638832765</v>
      </c>
    </row>
    <row r="2430" spans="1:13" x14ac:dyDescent="0.25">
      <c r="A2430" t="s">
        <v>1070</v>
      </c>
      <c r="G2430" t="s">
        <v>1069</v>
      </c>
      <c r="K2430" s="1">
        <v>5</v>
      </c>
      <c r="M2430" s="2">
        <v>0.29581234638832765</v>
      </c>
    </row>
    <row r="2431" spans="1:13" x14ac:dyDescent="0.25">
      <c r="A2431" t="s">
        <v>1071</v>
      </c>
      <c r="G2431" t="s">
        <v>1069</v>
      </c>
      <c r="K2431" s="1">
        <v>5</v>
      </c>
      <c r="M2431" s="2">
        <v>0.28870339599271405</v>
      </c>
    </row>
    <row r="2432" spans="1:13" x14ac:dyDescent="0.25">
      <c r="A2432" t="s">
        <v>1072</v>
      </c>
      <c r="G2432" t="s">
        <v>1069</v>
      </c>
      <c r="K2432" s="1">
        <v>5</v>
      </c>
      <c r="M2432" s="2">
        <v>0.28870339599271405</v>
      </c>
    </row>
    <row r="2433" spans="1:13" x14ac:dyDescent="0.25">
      <c r="A2433" t="s">
        <v>1073</v>
      </c>
      <c r="G2433" t="s">
        <v>1074</v>
      </c>
      <c r="K2433" s="1">
        <v>7</v>
      </c>
      <c r="M2433" s="2">
        <v>0.3370107577576984</v>
      </c>
    </row>
    <row r="2434" spans="1:13" x14ac:dyDescent="0.25">
      <c r="A2434" t="s">
        <v>1075</v>
      </c>
      <c r="G2434" t="s">
        <v>1074</v>
      </c>
      <c r="K2434" s="1">
        <v>7</v>
      </c>
      <c r="M2434" s="2">
        <v>0.3370107577576984</v>
      </c>
    </row>
    <row r="2435" spans="1:13" x14ac:dyDescent="0.25">
      <c r="A2435" t="s">
        <v>1076</v>
      </c>
      <c r="G2435" t="s">
        <v>1074</v>
      </c>
      <c r="K2435" s="1">
        <v>7</v>
      </c>
      <c r="M2435" s="2">
        <v>0.3370107577576984</v>
      </c>
    </row>
    <row r="2436" spans="1:13" x14ac:dyDescent="0.25">
      <c r="A2436" t="s">
        <v>1077</v>
      </c>
      <c r="G2436" t="s">
        <v>1074</v>
      </c>
      <c r="K2436" s="1">
        <v>7</v>
      </c>
      <c r="M2436" s="2">
        <v>0.3370107577576984</v>
      </c>
    </row>
    <row r="2437" spans="1:13" x14ac:dyDescent="0.25">
      <c r="A2437" t="s">
        <v>1078</v>
      </c>
      <c r="G2437" t="s">
        <v>1074</v>
      </c>
      <c r="K2437" s="1">
        <v>7</v>
      </c>
      <c r="M2437" s="2">
        <v>0.3370107577576984</v>
      </c>
    </row>
    <row r="2438" spans="1:13" x14ac:dyDescent="0.25">
      <c r="A2438" t="s">
        <v>1079</v>
      </c>
      <c r="G2438" t="s">
        <v>1074</v>
      </c>
      <c r="K2438" s="1">
        <v>7</v>
      </c>
      <c r="M2438" s="2">
        <v>0.3370107577576984</v>
      </c>
    </row>
    <row r="2439" spans="1:13" x14ac:dyDescent="0.25">
      <c r="A2439" t="s">
        <v>1080</v>
      </c>
      <c r="G2439" t="s">
        <v>1081</v>
      </c>
      <c r="K2439" s="1">
        <v>30</v>
      </c>
      <c r="M2439" s="2">
        <v>0.89631172236074164</v>
      </c>
    </row>
    <row r="2440" spans="1:13" x14ac:dyDescent="0.25">
      <c r="A2440" t="s">
        <v>1082</v>
      </c>
      <c r="G2440" t="s">
        <v>1081</v>
      </c>
      <c r="K2440" s="1">
        <v>30</v>
      </c>
      <c r="M2440" s="2">
        <v>0.89631172236074164</v>
      </c>
    </row>
    <row r="2441" spans="1:13" x14ac:dyDescent="0.25">
      <c r="A2441" t="s">
        <v>1083</v>
      </c>
      <c r="G2441" t="s">
        <v>1081</v>
      </c>
      <c r="K2441" s="1">
        <v>30</v>
      </c>
      <c r="M2441" s="2">
        <v>0.90956294487487643</v>
      </c>
    </row>
    <row r="2442" spans="1:13" x14ac:dyDescent="0.25">
      <c r="A2442" t="s">
        <v>1084</v>
      </c>
      <c r="G2442" t="s">
        <v>1081</v>
      </c>
      <c r="K2442" s="1">
        <v>30</v>
      </c>
      <c r="M2442" s="2">
        <v>0.90956294487487643</v>
      </c>
    </row>
    <row r="2443" spans="1:13" x14ac:dyDescent="0.25">
      <c r="A2443" t="s">
        <v>1085</v>
      </c>
      <c r="G2443" t="s">
        <v>1086</v>
      </c>
      <c r="K2443" s="1">
        <v>30</v>
      </c>
      <c r="M2443" s="2">
        <v>0.86395585604317371</v>
      </c>
    </row>
    <row r="2444" spans="1:13" x14ac:dyDescent="0.25">
      <c r="A2444" t="s">
        <v>1087</v>
      </c>
      <c r="G2444" t="s">
        <v>1086</v>
      </c>
      <c r="K2444" s="1">
        <v>30</v>
      </c>
      <c r="M2444" s="2">
        <v>0.86395585604317371</v>
      </c>
    </row>
    <row r="2445" spans="1:13" x14ac:dyDescent="0.25">
      <c r="A2445" t="s">
        <v>1088</v>
      </c>
      <c r="G2445" t="s">
        <v>1086</v>
      </c>
      <c r="K2445" s="1">
        <v>30</v>
      </c>
      <c r="M2445" s="2">
        <v>0.90160459736008924</v>
      </c>
    </row>
    <row r="2446" spans="1:13" x14ac:dyDescent="0.25">
      <c r="A2446" t="s">
        <v>1089</v>
      </c>
      <c r="G2446" t="s">
        <v>1086</v>
      </c>
      <c r="K2446" s="1">
        <v>30</v>
      </c>
      <c r="M2446" s="2">
        <v>0.90160459736008924</v>
      </c>
    </row>
    <row r="2447" spans="1:13" x14ac:dyDescent="0.25">
      <c r="A2447" t="s">
        <v>1090</v>
      </c>
      <c r="G2447" t="s">
        <v>1086</v>
      </c>
      <c r="K2447" s="1">
        <v>30</v>
      </c>
      <c r="M2447" s="2">
        <v>0.89631172236074164</v>
      </c>
    </row>
    <row r="2448" spans="1:13" x14ac:dyDescent="0.25">
      <c r="A2448" t="s">
        <v>1091</v>
      </c>
      <c r="G2448" t="s">
        <v>1086</v>
      </c>
      <c r="K2448" s="1">
        <v>30</v>
      </c>
      <c r="M2448" s="2">
        <v>0.89631172236074164</v>
      </c>
    </row>
    <row r="2449" spans="1:13" x14ac:dyDescent="0.25">
      <c r="A2449" t="s">
        <v>1092</v>
      </c>
      <c r="G2449" t="s">
        <v>1086</v>
      </c>
      <c r="K2449" s="1">
        <v>30</v>
      </c>
      <c r="M2449" s="2">
        <v>0.90956294487487643</v>
      </c>
    </row>
    <row r="2450" spans="1:13" x14ac:dyDescent="0.25">
      <c r="A2450" t="s">
        <v>1093</v>
      </c>
      <c r="G2450" t="s">
        <v>1086</v>
      </c>
      <c r="K2450" s="1">
        <v>30</v>
      </c>
      <c r="M2450" s="2">
        <v>0.90956294487487643</v>
      </c>
    </row>
    <row r="2451" spans="1:13" x14ac:dyDescent="0.25">
      <c r="A2451" t="s">
        <v>1094</v>
      </c>
      <c r="G2451" t="s">
        <v>1095</v>
      </c>
      <c r="K2451" s="1">
        <v>10</v>
      </c>
      <c r="M2451" s="2">
        <v>0.46921264677093277</v>
      </c>
    </row>
    <row r="2452" spans="1:13" x14ac:dyDescent="0.25">
      <c r="A2452" t="s">
        <v>1096</v>
      </c>
      <c r="G2452" t="s">
        <v>1095</v>
      </c>
      <c r="K2452" s="1">
        <v>10</v>
      </c>
      <c r="M2452" s="2">
        <v>0.46921264677093277</v>
      </c>
    </row>
    <row r="2453" spans="1:13" x14ac:dyDescent="0.25">
      <c r="A2453" t="s">
        <v>1097</v>
      </c>
      <c r="G2453" t="s">
        <v>1095</v>
      </c>
      <c r="K2453" s="1">
        <v>10</v>
      </c>
      <c r="M2453" s="2">
        <v>0.46921264677093277</v>
      </c>
    </row>
    <row r="2454" spans="1:13" x14ac:dyDescent="0.25">
      <c r="A2454" t="s">
        <v>1098</v>
      </c>
      <c r="G2454" t="s">
        <v>1095</v>
      </c>
      <c r="K2454" s="1">
        <v>10</v>
      </c>
      <c r="M2454" s="2">
        <v>0.46921264677093277</v>
      </c>
    </row>
    <row r="2455" spans="1:13" x14ac:dyDescent="0.25">
      <c r="A2455" t="s">
        <v>1099</v>
      </c>
      <c r="G2455" t="s">
        <v>1095</v>
      </c>
      <c r="K2455" s="1">
        <v>10</v>
      </c>
      <c r="M2455" s="2">
        <v>0.43297207610283089</v>
      </c>
    </row>
    <row r="2456" spans="1:13" x14ac:dyDescent="0.25">
      <c r="A2456" t="s">
        <v>1100</v>
      </c>
      <c r="G2456" t="s">
        <v>1095</v>
      </c>
      <c r="K2456" s="1">
        <v>10</v>
      </c>
      <c r="M2456" s="2">
        <v>0.43297207610283089</v>
      </c>
    </row>
    <row r="2457" spans="1:13" x14ac:dyDescent="0.25">
      <c r="A2457" t="s">
        <v>1101</v>
      </c>
      <c r="G2457" t="s">
        <v>1102</v>
      </c>
      <c r="K2457" s="1">
        <v>10</v>
      </c>
      <c r="M2457" s="2">
        <v>0.45890207746534312</v>
      </c>
    </row>
    <row r="2458" spans="1:13" x14ac:dyDescent="0.25">
      <c r="A2458" t="s">
        <v>1103</v>
      </c>
      <c r="G2458" t="s">
        <v>1102</v>
      </c>
      <c r="K2458" s="1">
        <v>10</v>
      </c>
      <c r="M2458" s="2">
        <v>0.45890207746534312</v>
      </c>
    </row>
    <row r="2459" spans="1:13" x14ac:dyDescent="0.25">
      <c r="A2459" t="s">
        <v>1104</v>
      </c>
      <c r="G2459" t="s">
        <v>1105</v>
      </c>
      <c r="K2459" s="1">
        <v>12</v>
      </c>
      <c r="M2459" s="2">
        <v>0.50157563807389394</v>
      </c>
    </row>
    <row r="2460" spans="1:13" x14ac:dyDescent="0.25">
      <c r="A2460" t="s">
        <v>1106</v>
      </c>
      <c r="G2460" t="s">
        <v>1105</v>
      </c>
      <c r="K2460" s="1">
        <v>12</v>
      </c>
      <c r="M2460" s="2">
        <v>0.50157563807389394</v>
      </c>
    </row>
    <row r="2461" spans="1:13" x14ac:dyDescent="0.25">
      <c r="A2461" t="s">
        <v>1107</v>
      </c>
      <c r="G2461" t="s">
        <v>1108</v>
      </c>
      <c r="K2461" s="1">
        <v>5</v>
      </c>
      <c r="M2461" s="2">
        <v>0.26880966663128036</v>
      </c>
    </row>
    <row r="2462" spans="1:13" x14ac:dyDescent="0.25">
      <c r="A2462" t="s">
        <v>1109</v>
      </c>
      <c r="G2462" t="s">
        <v>1108</v>
      </c>
      <c r="K2462" s="1">
        <v>5</v>
      </c>
      <c r="M2462" s="2">
        <v>0.26880966663128036</v>
      </c>
    </row>
    <row r="2463" spans="1:13" x14ac:dyDescent="0.25">
      <c r="A2463" t="s">
        <v>1110</v>
      </c>
      <c r="G2463" t="s">
        <v>1108</v>
      </c>
      <c r="K2463" s="1">
        <v>5</v>
      </c>
      <c r="M2463" s="2">
        <v>0.26880966663128036</v>
      </c>
    </row>
    <row r="2464" spans="1:13" x14ac:dyDescent="0.25">
      <c r="A2464" t="s">
        <v>1111</v>
      </c>
      <c r="G2464" t="s">
        <v>1108</v>
      </c>
      <c r="K2464" s="1">
        <v>5</v>
      </c>
      <c r="M2464" s="2">
        <v>0.26880966663128036</v>
      </c>
    </row>
    <row r="2465" spans="1:13" x14ac:dyDescent="0.25">
      <c r="A2465" t="s">
        <v>1112</v>
      </c>
      <c r="G2465" t="s">
        <v>1113</v>
      </c>
      <c r="K2465" s="1">
        <v>12</v>
      </c>
      <c r="M2465" s="2">
        <v>0.50157563807389394</v>
      </c>
    </row>
    <row r="2466" spans="1:13" x14ac:dyDescent="0.25">
      <c r="A2466" t="s">
        <v>1114</v>
      </c>
      <c r="G2466" t="s">
        <v>1113</v>
      </c>
      <c r="K2466" s="1">
        <v>12</v>
      </c>
      <c r="M2466" s="2">
        <v>0.50157563807389394</v>
      </c>
    </row>
    <row r="2467" spans="1:13" x14ac:dyDescent="0.25">
      <c r="A2467" t="s">
        <v>1115</v>
      </c>
      <c r="G2467" t="s">
        <v>1116</v>
      </c>
      <c r="K2467" s="1">
        <v>30</v>
      </c>
      <c r="M2467" s="2">
        <v>0.89631172236074164</v>
      </c>
    </row>
    <row r="2468" spans="1:13" x14ac:dyDescent="0.25">
      <c r="A2468" t="s">
        <v>1117</v>
      </c>
      <c r="G2468" t="s">
        <v>1116</v>
      </c>
      <c r="K2468" s="1">
        <v>30</v>
      </c>
      <c r="M2468" s="2">
        <v>0.89631172236074164</v>
      </c>
    </row>
    <row r="2469" spans="1:13" x14ac:dyDescent="0.25">
      <c r="A2469" t="s">
        <v>1118</v>
      </c>
      <c r="G2469" t="s">
        <v>1119</v>
      </c>
      <c r="K2469" s="1">
        <v>30</v>
      </c>
      <c r="M2469" s="2">
        <v>0.89631172236074164</v>
      </c>
    </row>
    <row r="2470" spans="1:13" x14ac:dyDescent="0.25">
      <c r="A2470" t="s">
        <v>1120</v>
      </c>
      <c r="G2470" t="s">
        <v>1119</v>
      </c>
      <c r="K2470" s="1">
        <v>30</v>
      </c>
      <c r="M2470" s="2">
        <v>0.89631172236074164</v>
      </c>
    </row>
    <row r="2471" spans="1:13" x14ac:dyDescent="0.25">
      <c r="A2471" t="s">
        <v>1121</v>
      </c>
      <c r="G2471" t="s">
        <v>1122</v>
      </c>
      <c r="K2471" s="1">
        <v>15</v>
      </c>
      <c r="M2471" s="2">
        <v>0.6269962886457372</v>
      </c>
    </row>
    <row r="2472" spans="1:13" x14ac:dyDescent="0.25">
      <c r="A2472" t="s">
        <v>1123</v>
      </c>
      <c r="G2472" t="s">
        <v>1122</v>
      </c>
      <c r="K2472" s="1">
        <v>15</v>
      </c>
      <c r="M2472" s="2">
        <v>0.6269962886457372</v>
      </c>
    </row>
    <row r="2473" spans="1:13" x14ac:dyDescent="0.25">
      <c r="A2473" t="s">
        <v>1124</v>
      </c>
      <c r="G2473" t="s">
        <v>1125</v>
      </c>
      <c r="K2473" s="1">
        <v>10</v>
      </c>
      <c r="M2473" s="2">
        <v>0.46921264677093277</v>
      </c>
    </row>
    <row r="2474" spans="1:13" x14ac:dyDescent="0.25">
      <c r="A2474" t="s">
        <v>1126</v>
      </c>
      <c r="G2474" t="s">
        <v>1125</v>
      </c>
      <c r="K2474" s="1">
        <v>10</v>
      </c>
      <c r="M2474" s="2">
        <v>0.46921264677093277</v>
      </c>
    </row>
    <row r="2475" spans="1:13" x14ac:dyDescent="0.25">
      <c r="A2475" t="s">
        <v>1127</v>
      </c>
      <c r="G2475" t="s">
        <v>1125</v>
      </c>
      <c r="K2475" s="1">
        <v>10</v>
      </c>
      <c r="M2475" s="2">
        <v>0.43297207610283089</v>
      </c>
    </row>
    <row r="2476" spans="1:13" x14ac:dyDescent="0.25">
      <c r="A2476" t="s">
        <v>1128</v>
      </c>
      <c r="G2476" t="s">
        <v>1125</v>
      </c>
      <c r="K2476" s="1">
        <v>10</v>
      </c>
      <c r="M2476" s="2">
        <v>0.43297207610283089</v>
      </c>
    </row>
    <row r="2477" spans="1:13" x14ac:dyDescent="0.25">
      <c r="A2477" t="s">
        <v>1129</v>
      </c>
      <c r="G2477" t="s">
        <v>1125</v>
      </c>
      <c r="K2477" s="1">
        <v>10</v>
      </c>
      <c r="M2477" s="2">
        <v>0.45890207746534312</v>
      </c>
    </row>
    <row r="2478" spans="1:13" x14ac:dyDescent="0.25">
      <c r="A2478" t="s">
        <v>1130</v>
      </c>
      <c r="G2478" t="s">
        <v>1125</v>
      </c>
      <c r="K2478" s="1">
        <v>10</v>
      </c>
      <c r="M2478" s="2">
        <v>0.45890207746534312</v>
      </c>
    </row>
    <row r="2479" spans="1:13" x14ac:dyDescent="0.25">
      <c r="A2479" t="s">
        <v>1131</v>
      </c>
      <c r="G2479" t="s">
        <v>1133</v>
      </c>
      <c r="K2479" s="1">
        <v>5</v>
      </c>
      <c r="M2479" s="2">
        <v>0.27806918453012736</v>
      </c>
    </row>
    <row r="2480" spans="1:13" x14ac:dyDescent="0.25">
      <c r="A2480" t="s">
        <v>1134</v>
      </c>
      <c r="G2480" t="s">
        <v>1133</v>
      </c>
      <c r="K2480" s="1">
        <v>5</v>
      </c>
      <c r="M2480" s="2">
        <v>0.27806918453012736</v>
      </c>
    </row>
    <row r="2481" spans="1:13" x14ac:dyDescent="0.25">
      <c r="A2481" t="s">
        <v>1135</v>
      </c>
      <c r="G2481" t="s">
        <v>1133</v>
      </c>
      <c r="K2481" s="1">
        <v>5</v>
      </c>
      <c r="M2481" s="2">
        <v>0.28870339599271405</v>
      </c>
    </row>
    <row r="2482" spans="1:13" x14ac:dyDescent="0.25">
      <c r="A2482" t="s">
        <v>1136</v>
      </c>
      <c r="G2482" t="s">
        <v>1133</v>
      </c>
      <c r="K2482" s="1">
        <v>5</v>
      </c>
      <c r="M2482" s="2">
        <v>0.28870339599271405</v>
      </c>
    </row>
    <row r="2483" spans="1:13" x14ac:dyDescent="0.25">
      <c r="A2483" t="s">
        <v>1137</v>
      </c>
      <c r="G2483" t="s">
        <v>1138</v>
      </c>
      <c r="K2483" s="1">
        <v>5</v>
      </c>
      <c r="M2483" s="2">
        <v>0.28713187847225247</v>
      </c>
    </row>
    <row r="2484" spans="1:13" x14ac:dyDescent="0.25">
      <c r="A2484" t="s">
        <v>1139</v>
      </c>
      <c r="G2484" t="s">
        <v>1138</v>
      </c>
      <c r="K2484" s="1">
        <v>5</v>
      </c>
      <c r="M2484" s="2">
        <v>0.28713187847225247</v>
      </c>
    </row>
    <row r="2485" spans="1:13" x14ac:dyDescent="0.25">
      <c r="A2485" t="s">
        <v>1140</v>
      </c>
      <c r="G2485" t="s">
        <v>1138</v>
      </c>
      <c r="K2485" s="1">
        <v>5</v>
      </c>
      <c r="M2485" s="2">
        <v>0.29106801799605958</v>
      </c>
    </row>
    <row r="2486" spans="1:13" x14ac:dyDescent="0.25">
      <c r="A2486" t="s">
        <v>1141</v>
      </c>
      <c r="G2486" t="s">
        <v>1138</v>
      </c>
      <c r="K2486" s="1">
        <v>5</v>
      </c>
      <c r="M2486" s="2">
        <v>0.29106801799605958</v>
      </c>
    </row>
    <row r="2487" spans="1:13" x14ac:dyDescent="0.25">
      <c r="A2487" t="s">
        <v>1142</v>
      </c>
      <c r="G2487" t="s">
        <v>1143</v>
      </c>
      <c r="K2487" s="1">
        <v>15</v>
      </c>
      <c r="M2487" s="2">
        <v>0.59221963589442039</v>
      </c>
    </row>
    <row r="2488" spans="1:13" x14ac:dyDescent="0.25">
      <c r="A2488" t="s">
        <v>1144</v>
      </c>
      <c r="G2488" t="s">
        <v>1143</v>
      </c>
      <c r="K2488" s="1">
        <v>15</v>
      </c>
      <c r="M2488" s="2">
        <v>0.59221963589442039</v>
      </c>
    </row>
    <row r="2489" spans="1:13" x14ac:dyDescent="0.25">
      <c r="A2489" t="s">
        <v>1145</v>
      </c>
      <c r="G2489" t="s">
        <v>1143</v>
      </c>
      <c r="K2489" s="1">
        <v>15</v>
      </c>
      <c r="M2489" s="2">
        <v>0.6269962886457372</v>
      </c>
    </row>
    <row r="2490" spans="1:13" x14ac:dyDescent="0.25">
      <c r="A2490" t="s">
        <v>1146</v>
      </c>
      <c r="G2490" t="s">
        <v>1143</v>
      </c>
      <c r="K2490" s="1">
        <v>15</v>
      </c>
      <c r="M2490" s="2">
        <v>0.6269962886457372</v>
      </c>
    </row>
    <row r="2491" spans="1:13" x14ac:dyDescent="0.25">
      <c r="A2491" t="s">
        <v>1147</v>
      </c>
      <c r="G2491" t="s">
        <v>1148</v>
      </c>
      <c r="K2491" s="1">
        <v>20</v>
      </c>
      <c r="M2491" s="2">
        <v>0.90105368807260355</v>
      </c>
    </row>
    <row r="2492" spans="1:13" x14ac:dyDescent="0.25">
      <c r="A2492" t="s">
        <v>1149</v>
      </c>
      <c r="G2492" t="s">
        <v>1148</v>
      </c>
      <c r="K2492" s="1">
        <v>20</v>
      </c>
      <c r="M2492" s="2">
        <v>0.90105368807260355</v>
      </c>
    </row>
    <row r="2493" spans="1:13" x14ac:dyDescent="0.25">
      <c r="A2493" t="s">
        <v>1150</v>
      </c>
      <c r="G2493" t="s">
        <v>1151</v>
      </c>
      <c r="K2493" s="1">
        <v>10</v>
      </c>
      <c r="M2493" s="2">
        <v>0.43297207610283089</v>
      </c>
    </row>
    <row r="2494" spans="1:13" x14ac:dyDescent="0.25">
      <c r="A2494" t="s">
        <v>1152</v>
      </c>
      <c r="G2494" t="s">
        <v>1151</v>
      </c>
      <c r="K2494" s="1">
        <v>10</v>
      </c>
      <c r="M2494" s="2">
        <v>0.43297207610283089</v>
      </c>
    </row>
    <row r="2495" spans="1:13" x14ac:dyDescent="0.25">
      <c r="A2495" t="s">
        <v>1153</v>
      </c>
      <c r="G2495" t="s">
        <v>1151</v>
      </c>
      <c r="K2495" s="1">
        <v>10</v>
      </c>
      <c r="M2495" s="2">
        <v>0.45890207746534312</v>
      </c>
    </row>
    <row r="2496" spans="1:13" x14ac:dyDescent="0.25">
      <c r="A2496" t="s">
        <v>1154</v>
      </c>
      <c r="G2496" t="s">
        <v>1151</v>
      </c>
      <c r="K2496" s="1">
        <v>10</v>
      </c>
      <c r="M2496" s="2">
        <v>0.45890207746534312</v>
      </c>
    </row>
    <row r="2497" spans="1:13" x14ac:dyDescent="0.25">
      <c r="A2497" t="s">
        <v>1155</v>
      </c>
      <c r="G2497" t="s">
        <v>495</v>
      </c>
      <c r="K2497" s="1">
        <v>10</v>
      </c>
      <c r="M2497" s="2">
        <v>0.58511872373689922</v>
      </c>
    </row>
    <row r="2498" spans="1:13" x14ac:dyDescent="0.25">
      <c r="A2498" t="s">
        <v>1156</v>
      </c>
      <c r="G2498" t="s">
        <v>495</v>
      </c>
      <c r="K2498" s="1">
        <v>10</v>
      </c>
      <c r="M2498" s="2">
        <v>0.58511872373689922</v>
      </c>
    </row>
    <row r="2499" spans="1:13" x14ac:dyDescent="0.25">
      <c r="A2499" t="s">
        <v>1157</v>
      </c>
      <c r="G2499" t="s">
        <v>495</v>
      </c>
      <c r="K2499" s="1">
        <v>10</v>
      </c>
      <c r="M2499" s="2">
        <v>0.43222833727285442</v>
      </c>
    </row>
    <row r="2500" spans="1:13" x14ac:dyDescent="0.25">
      <c r="A2500" t="s">
        <v>1158</v>
      </c>
      <c r="G2500" t="s">
        <v>495</v>
      </c>
      <c r="K2500" s="1">
        <v>10</v>
      </c>
      <c r="M2500" s="2">
        <v>0.43222833727285442</v>
      </c>
    </row>
    <row r="2501" spans="1:13" x14ac:dyDescent="0.25">
      <c r="A2501" t="s">
        <v>1159</v>
      </c>
      <c r="G2501" t="s">
        <v>1160</v>
      </c>
      <c r="K2501" s="1">
        <v>10</v>
      </c>
      <c r="M2501" s="2">
        <v>0.43222833727285442</v>
      </c>
    </row>
    <row r="2502" spans="1:13" x14ac:dyDescent="0.25">
      <c r="A2502" t="s">
        <v>1161</v>
      </c>
      <c r="G2502" t="s">
        <v>1160</v>
      </c>
      <c r="K2502" s="1">
        <v>10</v>
      </c>
      <c r="M2502" s="2">
        <v>0.43222833727285442</v>
      </c>
    </row>
    <row r="2503" spans="1:13" x14ac:dyDescent="0.25">
      <c r="A2503" t="s">
        <v>1162</v>
      </c>
      <c r="G2503" t="s">
        <v>1160</v>
      </c>
      <c r="K2503" s="1">
        <v>10</v>
      </c>
      <c r="M2503" s="2">
        <v>0.45890207746534312</v>
      </c>
    </row>
    <row r="2504" spans="1:13" x14ac:dyDescent="0.25">
      <c r="A2504" t="s">
        <v>1163</v>
      </c>
      <c r="G2504" t="s">
        <v>1160</v>
      </c>
      <c r="K2504" s="1">
        <v>10</v>
      </c>
      <c r="M2504" s="2">
        <v>0.45890207746534312</v>
      </c>
    </row>
    <row r="2505" spans="1:13" x14ac:dyDescent="0.25">
      <c r="A2505" t="s">
        <v>1164</v>
      </c>
      <c r="G2505" t="s">
        <v>1165</v>
      </c>
      <c r="K2505" s="1">
        <v>10</v>
      </c>
      <c r="M2505" s="2">
        <v>0.43222833727285442</v>
      </c>
    </row>
    <row r="2506" spans="1:13" x14ac:dyDescent="0.25">
      <c r="A2506" t="s">
        <v>1166</v>
      </c>
      <c r="G2506" t="s">
        <v>1165</v>
      </c>
      <c r="K2506" s="1">
        <v>10</v>
      </c>
      <c r="M2506" s="2">
        <v>0.43222833727285442</v>
      </c>
    </row>
    <row r="2507" spans="1:13" x14ac:dyDescent="0.25">
      <c r="A2507" t="s">
        <v>1167</v>
      </c>
      <c r="G2507" t="s">
        <v>1165</v>
      </c>
      <c r="K2507" s="1">
        <v>10</v>
      </c>
      <c r="M2507" s="2">
        <v>0.45890207746534312</v>
      </c>
    </row>
    <row r="2508" spans="1:13" x14ac:dyDescent="0.25">
      <c r="A2508" t="s">
        <v>1168</v>
      </c>
      <c r="G2508" t="s">
        <v>1165</v>
      </c>
      <c r="K2508" s="1">
        <v>10</v>
      </c>
      <c r="M2508" s="2">
        <v>0.45890207746534312</v>
      </c>
    </row>
    <row r="2509" spans="1:13" x14ac:dyDescent="0.25">
      <c r="A2509" t="s">
        <v>1169</v>
      </c>
      <c r="G2509" t="s">
        <v>1170</v>
      </c>
      <c r="K2509" s="1">
        <v>15</v>
      </c>
      <c r="M2509" s="2">
        <v>0.59221963589442039</v>
      </c>
    </row>
    <row r="2510" spans="1:13" x14ac:dyDescent="0.25">
      <c r="A2510" t="s">
        <v>1171</v>
      </c>
      <c r="G2510" t="s">
        <v>1170</v>
      </c>
      <c r="K2510" s="1">
        <v>15</v>
      </c>
      <c r="M2510" s="2">
        <v>0.59221963589442039</v>
      </c>
    </row>
    <row r="2511" spans="1:13" x14ac:dyDescent="0.25">
      <c r="A2511" t="s">
        <v>1172</v>
      </c>
      <c r="G2511" t="s">
        <v>1170</v>
      </c>
      <c r="K2511" s="1">
        <v>15</v>
      </c>
      <c r="M2511" s="2">
        <v>0.6269962886457372</v>
      </c>
    </row>
    <row r="2512" spans="1:13" x14ac:dyDescent="0.25">
      <c r="A2512" t="s">
        <v>1173</v>
      </c>
      <c r="G2512" t="s">
        <v>1170</v>
      </c>
      <c r="K2512" s="1">
        <v>15</v>
      </c>
      <c r="M2512" s="2">
        <v>0.6269962886457372</v>
      </c>
    </row>
    <row r="2513" spans="1:13" x14ac:dyDescent="0.25">
      <c r="A2513" t="s">
        <v>1174</v>
      </c>
      <c r="G2513" t="s">
        <v>1175</v>
      </c>
      <c r="K2513" s="1">
        <v>30</v>
      </c>
      <c r="M2513" s="2">
        <v>0.93701255059446531</v>
      </c>
    </row>
    <row r="2514" spans="1:13" x14ac:dyDescent="0.25">
      <c r="A2514" t="s">
        <v>1176</v>
      </c>
      <c r="G2514" t="s">
        <v>1175</v>
      </c>
      <c r="K2514" s="1">
        <v>30</v>
      </c>
      <c r="M2514" s="2">
        <v>0.93701255059446531</v>
      </c>
    </row>
    <row r="2515" spans="1:13" x14ac:dyDescent="0.25">
      <c r="A2515" t="s">
        <v>1177</v>
      </c>
      <c r="G2515" t="s">
        <v>1175</v>
      </c>
      <c r="K2515" s="1">
        <v>30</v>
      </c>
      <c r="M2515" s="2">
        <v>0.90160459736008924</v>
      </c>
    </row>
    <row r="2516" spans="1:13" x14ac:dyDescent="0.25">
      <c r="A2516" t="s">
        <v>1178</v>
      </c>
      <c r="G2516" t="s">
        <v>1175</v>
      </c>
      <c r="K2516" s="1">
        <v>30</v>
      </c>
      <c r="M2516" s="2">
        <v>0.90160459736008924</v>
      </c>
    </row>
    <row r="2517" spans="1:13" x14ac:dyDescent="0.25">
      <c r="A2517" t="s">
        <v>1179</v>
      </c>
      <c r="G2517" t="s">
        <v>1175</v>
      </c>
      <c r="K2517" s="1">
        <v>45</v>
      </c>
      <c r="M2517" s="2">
        <v>1.1938264117478663</v>
      </c>
    </row>
    <row r="2518" spans="1:13" x14ac:dyDescent="0.25">
      <c r="A2518" t="s">
        <v>1180</v>
      </c>
      <c r="G2518" t="s">
        <v>1181</v>
      </c>
      <c r="K2518" s="1">
        <v>3</v>
      </c>
      <c r="M2518" s="2">
        <v>0.19266055070705185</v>
      </c>
    </row>
    <row r="2519" spans="1:13" x14ac:dyDescent="0.25">
      <c r="A2519" t="s">
        <v>1182</v>
      </c>
      <c r="G2519" t="s">
        <v>1181</v>
      </c>
      <c r="K2519" s="1">
        <v>5</v>
      </c>
      <c r="M2519" s="2">
        <v>0.3002819220036449</v>
      </c>
    </row>
    <row r="2520" spans="1:13" x14ac:dyDescent="0.25">
      <c r="A2520" t="s">
        <v>1183</v>
      </c>
      <c r="G2520" t="s">
        <v>1181</v>
      </c>
      <c r="K2520" s="1">
        <v>8</v>
      </c>
      <c r="M2520" s="2">
        <v>0.41632534112866099</v>
      </c>
    </row>
    <row r="2521" spans="1:13" x14ac:dyDescent="0.25">
      <c r="A2521" t="s">
        <v>1184</v>
      </c>
      <c r="G2521" t="s">
        <v>1181</v>
      </c>
      <c r="K2521" s="1">
        <v>3</v>
      </c>
      <c r="M2521" s="2">
        <v>0.21259440446529665</v>
      </c>
    </row>
    <row r="2522" spans="1:13" x14ac:dyDescent="0.25">
      <c r="A2522" t="s">
        <v>1185</v>
      </c>
      <c r="G2522" t="s">
        <v>1181</v>
      </c>
      <c r="K2522" s="1">
        <v>5</v>
      </c>
      <c r="M2522" s="2">
        <v>0.33324229430046914</v>
      </c>
    </row>
    <row r="2523" spans="1:13" x14ac:dyDescent="0.25">
      <c r="A2523" t="s">
        <v>1186</v>
      </c>
      <c r="G2523" t="s">
        <v>1181</v>
      </c>
      <c r="K2523" s="1">
        <v>8</v>
      </c>
      <c r="M2523" s="2">
        <v>0.4685930811166602</v>
      </c>
    </row>
    <row r="2524" spans="1:13" x14ac:dyDescent="0.25">
      <c r="A2524" t="s">
        <v>4696</v>
      </c>
      <c r="G2524" t="s">
        <v>4698</v>
      </c>
      <c r="K2524">
        <v>15</v>
      </c>
      <c r="M2524">
        <v>0.65649226615016587</v>
      </c>
    </row>
  </sheetData>
  <autoFilter ref="A2:M1646" xr:uid="{42749E24-D724-4D33-90CF-78ECCCE30243}"/>
  <dataValidations count="1">
    <dataValidation errorStyle="information" allowBlank="1" showInputMessage="1" showErrorMessage="1" errorTitle="Use drop down values if possible" error="If possible, use a value from the drop-down menu.  However, it is acceptable to use a custom value._x000a_" sqref="A1:M2524" xr:uid="{D906364A-B724-49A6-B336-A25D0260DB07}"/>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2322E-6038-4C84-A678-43EAE3F33D20}">
  <sheetPr>
    <tabColor rgb="FF92D050"/>
  </sheetPr>
  <dimension ref="A1:AY352"/>
  <sheetViews>
    <sheetView zoomScale="70" zoomScaleNormal="70" workbookViewId="0">
      <pane xSplit="1" ySplit="1" topLeftCell="B2" activePane="bottomRight" state="frozen"/>
      <selection pane="topRight" activeCell="B1" sqref="B1"/>
      <selection pane="bottomLeft" activeCell="A2" sqref="A2"/>
      <selection pane="bottomRight" activeCell="M39" sqref="M39"/>
    </sheetView>
  </sheetViews>
  <sheetFormatPr defaultRowHeight="15" x14ac:dyDescent="0.25"/>
  <cols>
    <col min="1" max="1" width="41.7109375" bestFit="1" customWidth="1"/>
    <col min="47" max="47" width="27.140625" bestFit="1" customWidth="1"/>
    <col min="48" max="48" width="25" bestFit="1" customWidth="1"/>
    <col min="49" max="49" width="35.28515625" bestFit="1" customWidth="1"/>
    <col min="50" max="50" width="33.140625" bestFit="1" customWidth="1"/>
  </cols>
  <sheetData>
    <row r="1" spans="1:51" x14ac:dyDescent="0.25">
      <c r="B1" s="44" t="s">
        <v>1196</v>
      </c>
      <c r="C1" s="44" t="s">
        <v>1196</v>
      </c>
      <c r="D1" s="44" t="s">
        <v>1196</v>
      </c>
      <c r="E1" s="44" t="s">
        <v>1196</v>
      </c>
      <c r="F1" s="44" t="s">
        <v>1196</v>
      </c>
      <c r="G1" s="44" t="s">
        <v>1196</v>
      </c>
      <c r="H1" s="44" t="s">
        <v>1196</v>
      </c>
      <c r="I1" s="44" t="s">
        <v>1196</v>
      </c>
      <c r="J1" s="44" t="s">
        <v>1196</v>
      </c>
      <c r="K1" s="44" t="s">
        <v>1196</v>
      </c>
      <c r="L1" s="44" t="s">
        <v>1196</v>
      </c>
      <c r="M1" s="44" t="s">
        <v>1196</v>
      </c>
      <c r="N1" s="44" t="s">
        <v>1196</v>
      </c>
      <c r="O1" s="44" t="s">
        <v>1196</v>
      </c>
      <c r="P1" s="44" t="s">
        <v>1196</v>
      </c>
      <c r="Q1" s="44" t="s">
        <v>1196</v>
      </c>
      <c r="R1" s="44" t="s">
        <v>1196</v>
      </c>
      <c r="S1" s="44" t="s">
        <v>1196</v>
      </c>
      <c r="T1" s="44" t="s">
        <v>1196</v>
      </c>
      <c r="U1" s="44" t="s">
        <v>1196</v>
      </c>
      <c r="V1" s="44" t="s">
        <v>1196</v>
      </c>
      <c r="W1" s="44" t="s">
        <v>1196</v>
      </c>
      <c r="X1" s="44" t="s">
        <v>1196</v>
      </c>
      <c r="Y1" s="44" t="s">
        <v>1196</v>
      </c>
      <c r="Z1" s="44" t="s">
        <v>1196</v>
      </c>
      <c r="AA1" s="44" t="s">
        <v>1196</v>
      </c>
      <c r="AB1" s="44" t="s">
        <v>1196</v>
      </c>
      <c r="AC1" s="44" t="s">
        <v>1196</v>
      </c>
      <c r="AD1" s="44" t="s">
        <v>1196</v>
      </c>
      <c r="AE1" s="44" t="s">
        <v>1196</v>
      </c>
      <c r="AF1" s="44" t="s">
        <v>1196</v>
      </c>
      <c r="AG1" s="44" t="s">
        <v>1196</v>
      </c>
      <c r="AH1" s="44" t="s">
        <v>1196</v>
      </c>
      <c r="AI1" s="44" t="s">
        <v>1196</v>
      </c>
      <c r="AJ1" s="44" t="s">
        <v>1196</v>
      </c>
      <c r="AK1" s="44" t="s">
        <v>1196</v>
      </c>
      <c r="AL1" s="44" t="s">
        <v>1196</v>
      </c>
      <c r="AM1" s="44" t="s">
        <v>1196</v>
      </c>
      <c r="AN1" s="44" t="s">
        <v>1196</v>
      </c>
      <c r="AO1" s="44" t="s">
        <v>1196</v>
      </c>
      <c r="AP1" s="44" t="s">
        <v>1196</v>
      </c>
      <c r="AQ1" s="44" t="s">
        <v>1196</v>
      </c>
      <c r="AR1" s="44" t="s">
        <v>1196</v>
      </c>
      <c r="AS1" s="44" t="s">
        <v>1196</v>
      </c>
      <c r="AT1" s="44" t="s">
        <v>1196</v>
      </c>
      <c r="AU1" s="44" t="s">
        <v>4704</v>
      </c>
      <c r="AV1" s="44" t="s">
        <v>4705</v>
      </c>
      <c r="AW1" s="45" t="s">
        <v>4706</v>
      </c>
      <c r="AX1" s="46" t="s">
        <v>4707</v>
      </c>
    </row>
    <row r="2" spans="1:51" x14ac:dyDescent="0.25">
      <c r="A2" t="s">
        <v>4708</v>
      </c>
      <c r="B2" s="72">
        <v>1</v>
      </c>
      <c r="C2" s="44">
        <v>2</v>
      </c>
      <c r="D2" s="44">
        <v>3</v>
      </c>
      <c r="E2" s="44">
        <v>4</v>
      </c>
      <c r="F2" s="44">
        <v>5</v>
      </c>
      <c r="G2" s="44">
        <v>6</v>
      </c>
      <c r="H2" s="44">
        <v>7</v>
      </c>
      <c r="I2" s="44">
        <v>8</v>
      </c>
      <c r="J2" s="44">
        <v>9</v>
      </c>
      <c r="K2" s="44">
        <v>10</v>
      </c>
      <c r="L2" s="44">
        <v>11</v>
      </c>
      <c r="M2" s="44">
        <v>12</v>
      </c>
      <c r="N2" s="44">
        <v>13</v>
      </c>
      <c r="O2" s="44">
        <v>14</v>
      </c>
      <c r="P2" s="44">
        <v>15</v>
      </c>
      <c r="Q2" s="44">
        <v>16</v>
      </c>
      <c r="R2" s="44">
        <v>17</v>
      </c>
      <c r="S2" s="44">
        <v>18</v>
      </c>
      <c r="T2" s="44">
        <v>19</v>
      </c>
      <c r="U2" s="44">
        <v>20</v>
      </c>
      <c r="V2" s="44">
        <v>21</v>
      </c>
      <c r="W2" s="44">
        <v>22</v>
      </c>
      <c r="X2" s="44">
        <v>23</v>
      </c>
      <c r="Y2" s="44">
        <v>24</v>
      </c>
      <c r="Z2" s="44">
        <v>25</v>
      </c>
      <c r="AA2" s="44">
        <v>26</v>
      </c>
      <c r="AB2" s="44">
        <v>27</v>
      </c>
      <c r="AC2" s="44">
        <v>28</v>
      </c>
      <c r="AD2" s="44">
        <v>29</v>
      </c>
      <c r="AE2" s="44">
        <v>30</v>
      </c>
      <c r="AF2" s="44">
        <v>31</v>
      </c>
      <c r="AG2" s="44">
        <v>32</v>
      </c>
      <c r="AH2" s="44">
        <v>33</v>
      </c>
      <c r="AI2" s="44">
        <v>34</v>
      </c>
      <c r="AJ2" s="44">
        <v>35</v>
      </c>
      <c r="AK2" s="44">
        <v>36</v>
      </c>
      <c r="AL2" s="44">
        <v>37</v>
      </c>
      <c r="AM2" s="44">
        <v>38</v>
      </c>
      <c r="AN2" s="44">
        <v>39</v>
      </c>
      <c r="AO2" s="44">
        <v>40</v>
      </c>
      <c r="AP2" s="44">
        <v>41</v>
      </c>
      <c r="AQ2" s="44">
        <v>42</v>
      </c>
      <c r="AR2" s="44">
        <v>43</v>
      </c>
      <c r="AS2" s="44">
        <v>44</v>
      </c>
      <c r="AT2" s="47">
        <v>45</v>
      </c>
      <c r="AU2" s="44"/>
      <c r="AV2" s="44"/>
      <c r="AX2" s="44"/>
    </row>
    <row r="3" spans="1:51" x14ac:dyDescent="0.25">
      <c r="A3" t="s">
        <v>93</v>
      </c>
      <c r="B3" s="73">
        <v>7.1192140349595284E-2</v>
      </c>
      <c r="C3" s="48">
        <v>0.13737406338659797</v>
      </c>
      <c r="D3" s="48">
        <v>0.18990009535477032</v>
      </c>
      <c r="E3" s="48">
        <v>0.24313289583363609</v>
      </c>
      <c r="F3" s="48">
        <v>0.29519112583865559</v>
      </c>
      <c r="G3" s="48">
        <v>0.33749994532494515</v>
      </c>
      <c r="H3" s="48">
        <v>0.37018331122902515</v>
      </c>
      <c r="I3" s="48">
        <v>0.40546158092079992</v>
      </c>
      <c r="J3" s="48">
        <v>0.43650178826342878</v>
      </c>
      <c r="K3" s="48">
        <v>0.46921264677093277</v>
      </c>
      <c r="L3" s="48">
        <v>0.50381821118001024</v>
      </c>
      <c r="M3" s="48">
        <v>0.54728732690560222</v>
      </c>
      <c r="N3" s="48">
        <v>0.57982137077870854</v>
      </c>
      <c r="O3" s="48">
        <v>0.60804726534868525</v>
      </c>
      <c r="P3" s="48">
        <v>0.63202344278738332</v>
      </c>
      <c r="Q3" s="48">
        <v>0.66354592946244439</v>
      </c>
      <c r="R3" s="48">
        <v>0.69541964924418276</v>
      </c>
      <c r="S3" s="48">
        <v>0.729367567045625</v>
      </c>
      <c r="T3" s="48">
        <v>0.746201453489172</v>
      </c>
      <c r="U3" s="48">
        <v>0.76841710819276332</v>
      </c>
      <c r="V3" s="48">
        <v>0.78982978742514043</v>
      </c>
      <c r="W3" s="48">
        <v>0.81046851439610623</v>
      </c>
      <c r="X3" s="48">
        <v>0.83036126328378412</v>
      </c>
      <c r="Y3" s="48">
        <v>0.84953499715142555</v>
      </c>
      <c r="Z3" s="48">
        <v>0.86801570449373056</v>
      </c>
      <c r="AA3" s="48">
        <v>0.88582843446221715</v>
      </c>
      <c r="AB3" s="48">
        <v>0.90299733081738509</v>
      </c>
      <c r="AC3" s="48">
        <v>0.91954566465369147</v>
      </c>
      <c r="AD3" s="48">
        <v>0.93549586594169787</v>
      </c>
      <c r="AE3" s="48">
        <v>0.95086955393013761</v>
      </c>
      <c r="AF3" s="48">
        <v>0.96568756644911558</v>
      </c>
      <c r="AG3" s="48">
        <v>0.97996998815415459</v>
      </c>
      <c r="AH3" s="48">
        <v>0.99373617774937284</v>
      </c>
      <c r="AI3" s="48">
        <v>1.0070047942266918</v>
      </c>
      <c r="AJ3" s="48">
        <v>1.0197938221566376</v>
      </c>
      <c r="AK3" s="48">
        <v>1.0321205960650193</v>
      </c>
      <c r="AL3" s="48">
        <v>1.0440018239285196</v>
      </c>
      <c r="AM3" s="48">
        <v>1.0554536098210501</v>
      </c>
      <c r="AN3" s="48">
        <v>1.0664914757415611</v>
      </c>
      <c r="AO3" s="48">
        <v>1.0771303826528973</v>
      </c>
      <c r="AP3" s="48">
        <v>1.0873847507602097</v>
      </c>
      <c r="AQ3" s="48">
        <v>1.0972684790564138</v>
      </c>
      <c r="AR3" s="48">
        <v>1.1067949641611892</v>
      </c>
      <c r="AS3" s="48">
        <v>1.1159771184790448</v>
      </c>
      <c r="AT3" s="49">
        <v>1.1248273877010744</v>
      </c>
      <c r="AU3" s="50">
        <v>3.3943646121770144E-4</v>
      </c>
      <c r="AV3" s="50">
        <v>0</v>
      </c>
      <c r="AW3" s="50">
        <v>2.8859528811153723E-6</v>
      </c>
      <c r="AX3" s="50">
        <v>1.5599326275150815E-7</v>
      </c>
      <c r="AY3" s="51"/>
    </row>
    <row r="4" spans="1:51" x14ac:dyDescent="0.25">
      <c r="A4" t="s">
        <v>270</v>
      </c>
      <c r="B4" s="73">
        <v>8.34553128697407E-2</v>
      </c>
      <c r="C4" s="48">
        <v>0.16148595120041742</v>
      </c>
      <c r="D4" s="48">
        <v>0.22869881379136631</v>
      </c>
      <c r="E4" s="48">
        <v>0.29475000031779292</v>
      </c>
      <c r="F4" s="48">
        <v>0.35802063371578252</v>
      </c>
      <c r="G4" s="48">
        <v>0.41047158045821358</v>
      </c>
      <c r="H4" s="48">
        <v>0.45648860250489925</v>
      </c>
      <c r="I4" s="48">
        <v>0.50373830385578056</v>
      </c>
      <c r="J4" s="48">
        <v>0.54413995741436594</v>
      </c>
      <c r="K4" s="48">
        <v>0.58511872373689922</v>
      </c>
      <c r="L4" s="48">
        <v>0.62796979843316136</v>
      </c>
      <c r="M4" s="48">
        <v>0.68733992321741566</v>
      </c>
      <c r="N4" s="48">
        <v>0.72865430771280304</v>
      </c>
      <c r="O4" s="48">
        <v>0.76839674509055333</v>
      </c>
      <c r="P4" s="48">
        <v>0.80033296338194115</v>
      </c>
      <c r="Q4" s="48">
        <v>0.83618234989050533</v>
      </c>
      <c r="R4" s="48">
        <v>0.8718037415971136</v>
      </c>
      <c r="S4" s="48">
        <v>0.91223089400594382</v>
      </c>
      <c r="T4" s="48">
        <v>0.93585498338111439</v>
      </c>
      <c r="U4" s="48">
        <v>0.96173211322568564</v>
      </c>
      <c r="V4" s="48">
        <v>0.98667392512406715</v>
      </c>
      <c r="W4" s="48">
        <v>1.0107142257490134</v>
      </c>
      <c r="X4" s="48">
        <v>1.0338855998453471</v>
      </c>
      <c r="Y4" s="48">
        <v>1.0562194543960304</v>
      </c>
      <c r="Z4" s="48">
        <v>1.0777460611918694</v>
      </c>
      <c r="AA4" s="48">
        <v>1.0984945978625578</v>
      </c>
      <c r="AB4" s="48">
        <v>1.1184931874246669</v>
      </c>
      <c r="AC4" s="48">
        <v>1.1377689364001935</v>
      </c>
      <c r="AD4" s="48">
        <v>1.1563479715573282</v>
      </c>
      <c r="AE4" s="48">
        <v>1.1742554753232408</v>
      </c>
      <c r="AF4" s="48">
        <v>1.1915157199168915</v>
      </c>
      <c r="AG4" s="48">
        <v>1.208152100248121</v>
      </c>
      <c r="AH4" s="48">
        <v>1.2241871656276195</v>
      </c>
      <c r="AI4" s="48">
        <v>1.2396426503307507</v>
      </c>
      <c r="AJ4" s="48">
        <v>1.2545395030566602</v>
      </c>
      <c r="AK4" s="48">
        <v>1.2688979153225968</v>
      </c>
      <c r="AL4" s="48">
        <v>1.2827373488319336</v>
      </c>
      <c r="AM4" s="48">
        <v>1.2960765618529808</v>
      </c>
      <c r="AN4" s="48">
        <v>1.3089336346443521</v>
      </c>
      <c r="AO4" s="48">
        <v>1.321325993961336</v>
      </c>
      <c r="AP4" s="48">
        <v>1.3332704366765014</v>
      </c>
      <c r="AQ4" s="48">
        <v>1.3447831525465404</v>
      </c>
      <c r="AR4" s="48">
        <v>1.3558797461562162</v>
      </c>
      <c r="AS4" s="48">
        <v>1.3665752580691573</v>
      </c>
      <c r="AT4" s="49">
        <v>1.37688418521416</v>
      </c>
      <c r="AU4" s="50">
        <v>3.7188027636148036E-4</v>
      </c>
      <c r="AV4" s="50">
        <v>3.7593863089568913E-4</v>
      </c>
      <c r="AW4" s="50">
        <v>3.7312941276468337E-4</v>
      </c>
      <c r="AX4" s="50">
        <v>1.8805210129357874E-4</v>
      </c>
    </row>
    <row r="5" spans="1:51" x14ac:dyDescent="0.25">
      <c r="A5" t="s">
        <v>4709</v>
      </c>
      <c r="B5" s="73">
        <v>7.4381030300124884E-2</v>
      </c>
      <c r="C5" s="48">
        <v>0.1437178897526456</v>
      </c>
      <c r="D5" s="48">
        <v>0.20429904473389229</v>
      </c>
      <c r="E5" s="48">
        <v>0.26319687843576545</v>
      </c>
      <c r="F5" s="48">
        <v>0.31876927623015849</v>
      </c>
      <c r="G5" s="48">
        <v>0.36304238465203387</v>
      </c>
      <c r="H5" s="48">
        <v>0.40334342453482946</v>
      </c>
      <c r="I5" s="48">
        <v>0.44501979210375808</v>
      </c>
      <c r="J5" s="48">
        <v>0.47812375898660986</v>
      </c>
      <c r="K5" s="48">
        <v>0.51175983133823055</v>
      </c>
      <c r="L5" s="48">
        <v>0.54557050729006729</v>
      </c>
      <c r="M5" s="48">
        <v>0.60543711936602695</v>
      </c>
      <c r="N5" s="48">
        <v>0.64096311262180605</v>
      </c>
      <c r="O5" s="48">
        <v>0.67748874930617775</v>
      </c>
      <c r="P5" s="48">
        <v>0.70417933445787018</v>
      </c>
      <c r="Q5" s="48">
        <v>0.73277367528230675</v>
      </c>
      <c r="R5" s="48">
        <v>0.76039705006720149</v>
      </c>
      <c r="S5" s="48">
        <v>0.79670751709245058</v>
      </c>
      <c r="T5" s="48">
        <v>0.81561929165983083</v>
      </c>
      <c r="U5" s="48">
        <v>0.83521386907878437</v>
      </c>
      <c r="V5" s="48">
        <v>0.85410020875970283</v>
      </c>
      <c r="W5" s="48">
        <v>0.87230390965697424</v>
      </c>
      <c r="X5" s="48">
        <v>0.88984964546157297</v>
      </c>
      <c r="Y5" s="48">
        <v>0.90676119804431854</v>
      </c>
      <c r="Z5" s="48">
        <v>0.92306148969033852</v>
      </c>
      <c r="AA5" s="48">
        <v>0.93877261416843005</v>
      </c>
      <c r="AB5" s="48">
        <v>0.95391586667743389</v>
      </c>
      <c r="AC5" s="48">
        <v>0.96851177271020861</v>
      </c>
      <c r="AD5" s="48">
        <v>0.98258011587432892</v>
      </c>
      <c r="AE5" s="48">
        <v>0.99613996470721611</v>
      </c>
      <c r="AF5" s="48">
        <v>1.0092096985220469</v>
      </c>
      <c r="AG5" s="48">
        <v>1.0218070323194743</v>
      </c>
      <c r="AH5" s="48">
        <v>1.0339490407989222</v>
      </c>
      <c r="AI5" s="48">
        <v>1.0456521815020048</v>
      </c>
      <c r="AJ5" s="48">
        <v>1.0569323171194336</v>
      </c>
      <c r="AK5" s="48">
        <v>1.0678047369916546</v>
      </c>
      <c r="AL5" s="48">
        <v>1.0782841778323489</v>
      </c>
      <c r="AM5" s="48">
        <v>1.088384843702898</v>
      </c>
      <c r="AN5" s="48">
        <v>1.0981204252648729</v>
      </c>
      <c r="AO5" s="48">
        <v>1.1075041183366556</v>
      </c>
      <c r="AP5" s="48">
        <v>1.1165486417793384</v>
      </c>
      <c r="AQ5" s="48">
        <v>1.1252662547361405</v>
      </c>
      <c r="AR5" s="48">
        <v>1.1336687732487212</v>
      </c>
      <c r="AS5" s="48">
        <v>1.1417675862728951</v>
      </c>
      <c r="AT5" s="49">
        <v>1.1495736711154727</v>
      </c>
      <c r="AU5" s="50">
        <v>2.3510663595516235E-5</v>
      </c>
      <c r="AV5" s="50">
        <v>3.2065468258224428E-4</v>
      </c>
      <c r="AW5" s="50">
        <v>3.1850600498728454E-4</v>
      </c>
      <c r="AX5" s="50">
        <v>3.2104202546179295E-4</v>
      </c>
    </row>
    <row r="6" spans="1:51" x14ac:dyDescent="0.25">
      <c r="A6" t="s">
        <v>4710</v>
      </c>
      <c r="B6" s="73">
        <v>7.1627944969118146E-2</v>
      </c>
      <c r="C6" s="48">
        <v>0.1379283175175022</v>
      </c>
      <c r="D6" s="48">
        <v>0.1961711048463736</v>
      </c>
      <c r="E6" s="48">
        <v>0.25502293404216336</v>
      </c>
      <c r="F6" s="48">
        <v>0.31079253584902411</v>
      </c>
      <c r="G6" s="48">
        <v>0.35351671503801047</v>
      </c>
      <c r="H6" s="48">
        <v>0.39482899207473249</v>
      </c>
      <c r="I6" s="48">
        <v>0.43750883625602838</v>
      </c>
      <c r="J6" s="48">
        <v>0.4689692406688083</v>
      </c>
      <c r="K6" s="48">
        <v>0.50289083368057674</v>
      </c>
      <c r="L6" s="48">
        <v>0.53565789146070331</v>
      </c>
      <c r="M6" s="48">
        <v>0.61805420614839568</v>
      </c>
      <c r="N6" s="48">
        <v>0.66288165642579067</v>
      </c>
      <c r="O6" s="48">
        <v>0.70320494261535327</v>
      </c>
      <c r="P6" s="48">
        <v>0.72948597746509436</v>
      </c>
      <c r="Q6" s="48">
        <v>0.76111522600206205</v>
      </c>
      <c r="R6" s="48">
        <v>0.7889647522879456</v>
      </c>
      <c r="S6" s="48">
        <v>0.84040033787663915</v>
      </c>
      <c r="T6" s="48">
        <v>0.85943619415320971</v>
      </c>
      <c r="U6" s="48">
        <v>0.87830828254967908</v>
      </c>
      <c r="V6" s="48">
        <v>0.89649824726916716</v>
      </c>
      <c r="W6" s="48">
        <v>0.91403074338433676</v>
      </c>
      <c r="X6" s="48">
        <v>0.93092953482064478</v>
      </c>
      <c r="Y6" s="48">
        <v>0.94721752656648384</v>
      </c>
      <c r="Z6" s="48">
        <v>0.96291679571909983</v>
      </c>
      <c r="AA6" s="48">
        <v>0.97804862140836812</v>
      </c>
      <c r="AB6" s="48">
        <v>0.992633513638988</v>
      </c>
      <c r="AC6" s="48">
        <v>1.0066912410901885</v>
      </c>
      <c r="AD6" s="48">
        <v>1.0202408579106219</v>
      </c>
      <c r="AE6" s="48">
        <v>1.0333007295447751</v>
      </c>
      <c r="AF6" s="48">
        <v>1.0458885576258865</v>
      </c>
      <c r="AG6" s="48">
        <v>1.0580214039691265</v>
      </c>
      <c r="AH6" s="48">
        <v>1.0697157136975506</v>
      </c>
      <c r="AI6" s="48">
        <v>1.0809873375321759</v>
      </c>
      <c r="AJ6" s="48">
        <v>1.0918515532763935</v>
      </c>
      <c r="AK6" s="48">
        <v>1.1023230865238318</v>
      </c>
      <c r="AL6" s="48">
        <v>1.1124161306177485</v>
      </c>
      <c r="AM6" s="48">
        <v>1.1221443658889934</v>
      </c>
      <c r="AN6" s="48">
        <v>1.1315209781986273</v>
      </c>
      <c r="AO6" s="48">
        <v>1.140558676810322</v>
      </c>
      <c r="AP6" s="48">
        <v>1.1492697116167752</v>
      </c>
      <c r="AQ6" s="48">
        <v>1.1576658897434768</v>
      </c>
      <c r="AR6" s="48">
        <v>1.1657585915523461</v>
      </c>
      <c r="AS6" s="48">
        <v>1.1735587860669188</v>
      </c>
      <c r="AT6" s="49">
        <v>1.1810770458400008</v>
      </c>
      <c r="AU6" s="50">
        <v>3.6249875989824432E-8</v>
      </c>
      <c r="AV6" s="50">
        <v>7.4801448499783874E-4</v>
      </c>
      <c r="AW6" s="50">
        <v>7.4300204869359732E-4</v>
      </c>
      <c r="AX6" s="50">
        <v>7.4891804251819849E-4</v>
      </c>
    </row>
    <row r="7" spans="1:51" x14ac:dyDescent="0.25">
      <c r="A7" t="s">
        <v>4711</v>
      </c>
      <c r="B7" s="73">
        <v>6.3720548965657084E-2</v>
      </c>
      <c r="C7" s="48">
        <v>0.12278343149611252</v>
      </c>
      <c r="D7" s="48">
        <v>0.17196290565495684</v>
      </c>
      <c r="E7" s="48">
        <v>0.22048915916229184</v>
      </c>
      <c r="F7" s="48">
        <v>0.26687689128240416</v>
      </c>
      <c r="G7" s="48">
        <v>0.30316396410117952</v>
      </c>
      <c r="H7" s="48">
        <v>0.33390167466480808</v>
      </c>
      <c r="I7" s="48">
        <v>0.36629857386218262</v>
      </c>
      <c r="J7" s="48">
        <v>0.39233987596714182</v>
      </c>
      <c r="K7" s="48">
        <v>0.4193708891442845</v>
      </c>
      <c r="L7" s="48">
        <v>0.44952753048094063</v>
      </c>
      <c r="M7" s="48">
        <v>0.49588885455810994</v>
      </c>
      <c r="N7" s="48">
        <v>0.52478405876174394</v>
      </c>
      <c r="O7" s="48">
        <v>0.55281954583590087</v>
      </c>
      <c r="P7" s="48">
        <v>0.57333001541861661</v>
      </c>
      <c r="Q7" s="48">
        <v>0.59793474277894254</v>
      </c>
      <c r="R7" s="48">
        <v>0.62283955761554122</v>
      </c>
      <c r="S7" s="48">
        <v>0.65263019263277577</v>
      </c>
      <c r="T7" s="48">
        <v>0.66631917385846673</v>
      </c>
      <c r="U7" s="48">
        <v>0.68238099807618335</v>
      </c>
      <c r="V7" s="48">
        <v>0.69786227443060889</v>
      </c>
      <c r="W7" s="48">
        <v>0.71278398657945274</v>
      </c>
      <c r="X7" s="48">
        <v>0.72716635973496491</v>
      </c>
      <c r="Y7" s="48">
        <v>0.74102888807762723</v>
      </c>
      <c r="Z7" s="48">
        <v>0.75439036117898861</v>
      </c>
      <c r="AA7" s="48">
        <v>0.76726888946945748</v>
      </c>
      <c r="AB7" s="48">
        <v>0.77968192878557185</v>
      </c>
      <c r="AC7" s="48">
        <v>0.79164630403001934</v>
      </c>
      <c r="AD7" s="48">
        <v>0.80317823197647487</v>
      </c>
      <c r="AE7" s="48">
        <v>0.814293343250167</v>
      </c>
      <c r="AF7" s="48">
        <v>0.82500670351396677</v>
      </c>
      <c r="AG7" s="48">
        <v>0.83533283388871327</v>
      </c>
      <c r="AH7" s="48">
        <v>0.84528573063545709</v>
      </c>
      <c r="AI7" s="48">
        <v>0.8548788841262942</v>
      </c>
      <c r="AJ7" s="48">
        <v>0.86412529712951103</v>
      </c>
      <c r="AK7" s="48">
        <v>0.87303750243381628</v>
      </c>
      <c r="AL7" s="48">
        <v>0.88162757983555629</v>
      </c>
      <c r="AM7" s="48">
        <v>0.88990717251193219</v>
      </c>
      <c r="AN7" s="48">
        <v>0.89788750280241503</v>
      </c>
      <c r="AO7" s="48">
        <v>0.90557938741974786</v>
      </c>
      <c r="AP7" s="48">
        <v>0.91299325211115279</v>
      </c>
      <c r="AQ7" s="48">
        <v>0.92013914578961564</v>
      </c>
      <c r="AR7" s="48">
        <v>0.92702675415439906</v>
      </c>
      <c r="AS7" s="48">
        <v>0.93366541281925053</v>
      </c>
      <c r="AT7" s="49">
        <v>0.9400641199660954</v>
      </c>
      <c r="AU7" s="50">
        <v>2.1646489039994776E-4</v>
      </c>
      <c r="AV7" s="50">
        <v>2.4885099264793098E-4</v>
      </c>
      <c r="AW7" s="50">
        <v>2.417680952930823E-4</v>
      </c>
      <c r="AX7" s="50">
        <v>1.8295446352567524E-4</v>
      </c>
      <c r="AY7" s="51"/>
    </row>
    <row r="8" spans="1:51" x14ac:dyDescent="0.25">
      <c r="A8" t="s">
        <v>4712</v>
      </c>
      <c r="B8" s="73">
        <v>6.5527267029243691E-2</v>
      </c>
      <c r="C8" s="48">
        <v>0.12630762094349224</v>
      </c>
      <c r="D8" s="48">
        <v>0.17702004084063941</v>
      </c>
      <c r="E8" s="48">
        <v>0.2271055380010425</v>
      </c>
      <c r="F8" s="48">
        <v>0.27497781288871886</v>
      </c>
      <c r="G8" s="48">
        <v>0.31267244489875962</v>
      </c>
      <c r="H8" s="48">
        <v>0.34462008255808596</v>
      </c>
      <c r="I8" s="48">
        <v>0.37817585617998239</v>
      </c>
      <c r="J8" s="48">
        <v>0.40543229729350488</v>
      </c>
      <c r="K8" s="48">
        <v>0.43368729822500751</v>
      </c>
      <c r="L8" s="48">
        <v>0.46466614354117614</v>
      </c>
      <c r="M8" s="48">
        <v>0.51215004633422845</v>
      </c>
      <c r="N8" s="48">
        <v>0.54206560494807521</v>
      </c>
      <c r="O8" s="48">
        <v>0.57090958814679227</v>
      </c>
      <c r="P8" s="48">
        <v>0.59234144747640494</v>
      </c>
      <c r="Q8" s="48">
        <v>0.61790673839235766</v>
      </c>
      <c r="R8" s="48">
        <v>0.64372395436585328</v>
      </c>
      <c r="S8" s="48">
        <v>0.67448483101768419</v>
      </c>
      <c r="T8" s="48">
        <v>0.68899874789624838</v>
      </c>
      <c r="U8" s="48">
        <v>0.70598549085090501</v>
      </c>
      <c r="V8" s="48">
        <v>0.72235825514454988</v>
      </c>
      <c r="W8" s="48">
        <v>0.73813923277697868</v>
      </c>
      <c r="X8" s="48">
        <v>0.75334981362751263</v>
      </c>
      <c r="Y8" s="48">
        <v>0.76801061444730412</v>
      </c>
      <c r="Z8" s="48">
        <v>0.78214150680372996</v>
      </c>
      <c r="AA8" s="48">
        <v>0.79576164401474259</v>
      </c>
      <c r="AB8" s="48">
        <v>0.80888948710969477</v>
      </c>
      <c r="AC8" s="48">
        <v>0.82154282985181692</v>
      </c>
      <c r="AD8" s="48">
        <v>0.83373882285627221</v>
      </c>
      <c r="AE8" s="48">
        <v>0.8454939968364702</v>
      </c>
      <c r="AF8" s="48">
        <v>0.85682428501015484</v>
      </c>
      <c r="AG8" s="48">
        <v>0.86774504469563429</v>
      </c>
      <c r="AH8" s="48">
        <v>0.87827107812742145</v>
      </c>
      <c r="AI8" s="48">
        <v>0.88841665251950541</v>
      </c>
      <c r="AJ8" s="48">
        <v>0.89819551940344211</v>
      </c>
      <c r="AK8" s="48">
        <v>0.90762093326747695</v>
      </c>
      <c r="AL8" s="48">
        <v>0.91670566952196864</v>
      </c>
      <c r="AM8" s="48">
        <v>0.92546204181545477</v>
      </c>
      <c r="AN8" s="48">
        <v>0.93390191872483874</v>
      </c>
      <c r="AO8" s="48">
        <v>0.94203673984231739</v>
      </c>
      <c r="AP8" s="48">
        <v>0.94987753128085106</v>
      </c>
      <c r="AQ8" s="48">
        <v>0.95743492061919677</v>
      </c>
      <c r="AR8" s="48">
        <v>0.96471915130675867</v>
      </c>
      <c r="AS8" s="48">
        <v>0.97174009654778237</v>
      </c>
      <c r="AT8" s="49">
        <v>0.97850727268370896</v>
      </c>
      <c r="AU8" s="50">
        <v>2.1105824271216989E-4</v>
      </c>
      <c r="AV8" s="50">
        <v>1.9987995619885623E-4</v>
      </c>
      <c r="AW8" s="50">
        <v>2.1272135199978948E-4</v>
      </c>
      <c r="AX8" s="50">
        <v>1.7774483421817422E-4</v>
      </c>
    </row>
    <row r="9" spans="1:51" x14ac:dyDescent="0.25">
      <c r="A9" t="s">
        <v>4713</v>
      </c>
      <c r="B9" s="73">
        <v>6.6938985667516382E-2</v>
      </c>
      <c r="C9" s="48">
        <v>0.12915881570019988</v>
      </c>
      <c r="D9" s="48">
        <v>0.1802679971254513</v>
      </c>
      <c r="E9" s="48">
        <v>0.2313633896009234</v>
      </c>
      <c r="F9" s="48">
        <v>0.28047856376522001</v>
      </c>
      <c r="G9" s="48">
        <v>0.32003099784544919</v>
      </c>
      <c r="H9" s="48">
        <v>0.35128341808230945</v>
      </c>
      <c r="I9" s="48">
        <v>0.38531904335429656</v>
      </c>
      <c r="J9" s="48">
        <v>0.41388173410254342</v>
      </c>
      <c r="K9" s="48">
        <v>0.44379776768993262</v>
      </c>
      <c r="L9" s="48">
        <v>0.47542316635873438</v>
      </c>
      <c r="M9" s="48">
        <v>0.52063938093720052</v>
      </c>
      <c r="N9" s="48">
        <v>0.55174256192225757</v>
      </c>
      <c r="O9" s="48">
        <v>0.58020509704012679</v>
      </c>
      <c r="P9" s="48">
        <v>0.60252579569683395</v>
      </c>
      <c r="Q9" s="48">
        <v>0.63031372543248398</v>
      </c>
      <c r="R9" s="48">
        <v>0.65841942567096234</v>
      </c>
      <c r="S9" s="48">
        <v>0.68985482372815965</v>
      </c>
      <c r="T9" s="48">
        <v>0.70518688884156144</v>
      </c>
      <c r="U9" s="48">
        <v>0.72438027439717989</v>
      </c>
      <c r="V9" s="48">
        <v>0.74287992312548667</v>
      </c>
      <c r="W9" s="48">
        <v>0.76071090985156564</v>
      </c>
      <c r="X9" s="48">
        <v>0.77789740308152133</v>
      </c>
      <c r="Y9" s="48">
        <v>0.79446269776099676</v>
      </c>
      <c r="Z9" s="48">
        <v>0.81042924684964768</v>
      </c>
      <c r="AA9" s="48">
        <v>0.82581869175437117</v>
      </c>
      <c r="AB9" s="48">
        <v>0.84065189166253873</v>
      </c>
      <c r="AC9" s="48">
        <v>0.85494895181498931</v>
      </c>
      <c r="AD9" s="48">
        <v>0.8687292507571106</v>
      </c>
      <c r="AE9" s="48">
        <v>0.8820114666049379</v>
      </c>
      <c r="AF9" s="48">
        <v>0.8948136023618799</v>
      </c>
      <c r="AG9" s="48">
        <v>0.90715301032037854</v>
      </c>
      <c r="AH9" s="48">
        <v>0.91904641558158173</v>
      </c>
      <c r="AI9" s="48">
        <v>0.93050993872491028</v>
      </c>
      <c r="AJ9" s="48">
        <v>0.94155911765823908</v>
      </c>
      <c r="AK9" s="48">
        <v>0.95220892867831475</v>
      </c>
      <c r="AL9" s="48">
        <v>0.96247380676995409</v>
      </c>
      <c r="AM9" s="48">
        <v>0.97236766517153428</v>
      </c>
      <c r="AN9" s="48">
        <v>0.98190391423329804</v>
      </c>
      <c r="AO9" s="48">
        <v>0.99109547959403421</v>
      </c>
      <c r="AP9" s="48">
        <v>0.99995481970076816</v>
      </c>
      <c r="AQ9" s="48">
        <v>1.0084939426952104</v>
      </c>
      <c r="AR9" s="48">
        <v>1.0167244226898533</v>
      </c>
      <c r="AS9" s="48">
        <v>1.0246574154557746</v>
      </c>
      <c r="AT9" s="49">
        <v>1.0323036735434092</v>
      </c>
      <c r="AU9" s="50">
        <v>5.5552989942952991E-4</v>
      </c>
      <c r="AV9" s="50">
        <v>1.0050571290776134E-4</v>
      </c>
      <c r="AW9" s="50">
        <v>2.017651277128607E-4</v>
      </c>
      <c r="AX9" s="50">
        <v>1.1582964361878112E-4</v>
      </c>
    </row>
    <row r="10" spans="1:51" x14ac:dyDescent="0.25">
      <c r="A10" t="s">
        <v>4714</v>
      </c>
      <c r="B10" s="73">
        <v>8.5830130818608047E-2</v>
      </c>
      <c r="C10" s="48">
        <v>0.16638076293304915</v>
      </c>
      <c r="D10" s="48">
        <v>0.2361860787961946</v>
      </c>
      <c r="E10" s="48">
        <v>0.3044168535359123</v>
      </c>
      <c r="F10" s="48">
        <v>0.36959216281084567</v>
      </c>
      <c r="G10" s="48">
        <v>0.42349218873575978</v>
      </c>
      <c r="H10" s="48">
        <v>0.47125794666088783</v>
      </c>
      <c r="I10" s="48">
        <v>0.52014218160790215</v>
      </c>
      <c r="J10" s="48">
        <v>0.56181404813430069</v>
      </c>
      <c r="K10" s="48">
        <v>0.60385951292630757</v>
      </c>
      <c r="L10" s="48">
        <v>0.6464176669881283</v>
      </c>
      <c r="M10" s="48">
        <v>0.70573026201557587</v>
      </c>
      <c r="N10" s="48">
        <v>0.74765539275544157</v>
      </c>
      <c r="O10" s="48">
        <v>0.78839495491097245</v>
      </c>
      <c r="P10" s="48">
        <v>0.82103735337355932</v>
      </c>
      <c r="Q10" s="48">
        <v>0.85734764076022318</v>
      </c>
      <c r="R10" s="48">
        <v>0.89311625169132125</v>
      </c>
      <c r="S10" s="48">
        <v>0.93367747035805748</v>
      </c>
      <c r="T10" s="48">
        <v>0.95837817410246817</v>
      </c>
      <c r="U10" s="48">
        <v>0.98493022506105243</v>
      </c>
      <c r="V10" s="48">
        <v>1.0105225633343868</v>
      </c>
      <c r="W10" s="48">
        <v>1.0351898773327814</v>
      </c>
      <c r="X10" s="48">
        <v>1.0589656016685831</v>
      </c>
      <c r="Y10" s="48">
        <v>1.0818819624741756</v>
      </c>
      <c r="Z10" s="48">
        <v>1.1039700210819754</v>
      </c>
      <c r="AA10" s="48">
        <v>1.1252597161256377</v>
      </c>
      <c r="AB10" s="48">
        <v>1.1457799041195291</v>
      </c>
      <c r="AC10" s="48">
        <v>1.1655583985714728</v>
      </c>
      <c r="AD10" s="48">
        <v>1.1846220076817795</v>
      </c>
      <c r="AE10" s="48">
        <v>1.2029965706796659</v>
      </c>
      <c r="AF10" s="48">
        <v>1.2207069928463037</v>
      </c>
      <c r="AG10" s="48">
        <v>1.2377772792719779</v>
      </c>
      <c r="AH10" s="48">
        <v>1.2542305673931105</v>
      </c>
      <c r="AI10" s="48">
        <v>1.2700891583532377</v>
      </c>
      <c r="AJ10" s="48">
        <v>1.285374547230469</v>
      </c>
      <c r="AK10" s="48">
        <v>1.3001074521723786</v>
      </c>
      <c r="AL10" s="48">
        <v>1.3143078424778334</v>
      </c>
      <c r="AM10" s="48">
        <v>1.3279949656638139</v>
      </c>
      <c r="AN10" s="48">
        <v>1.3411873735539162</v>
      </c>
      <c r="AO10" s="48">
        <v>1.3539029474238935</v>
      </c>
      <c r="AP10" s="48">
        <v>1.3661589222383299</v>
      </c>
      <c r="AQ10" s="48">
        <v>1.3779719100112813</v>
      </c>
      <c r="AR10" s="48">
        <v>1.3893579223225587</v>
      </c>
      <c r="AS10" s="48">
        <v>1.400332392020176</v>
      </c>
      <c r="AT10" s="49">
        <v>1.4109101941383613</v>
      </c>
      <c r="AU10" s="50">
        <v>2.4775859856163152E-5</v>
      </c>
      <c r="AV10" s="50">
        <v>5.1024908316321671E-5</v>
      </c>
      <c r="AW10" s="50">
        <v>2.3464132391382009E-4</v>
      </c>
      <c r="AX10" s="50">
        <v>2.5448555243201554E-4</v>
      </c>
    </row>
    <row r="11" spans="1:51" x14ac:dyDescent="0.25">
      <c r="A11" t="s">
        <v>4715</v>
      </c>
      <c r="B11" s="73">
        <v>6.596345513357979E-2</v>
      </c>
      <c r="C11" s="48">
        <v>0.12681968812052083</v>
      </c>
      <c r="D11" s="48">
        <v>0.17803077049296404</v>
      </c>
      <c r="E11" s="48">
        <v>0.22846115052858823</v>
      </c>
      <c r="F11" s="48">
        <v>0.27673736003507654</v>
      </c>
      <c r="G11" s="48">
        <v>0.31415825178837797</v>
      </c>
      <c r="H11" s="48">
        <v>0.34735272371846981</v>
      </c>
      <c r="I11" s="48">
        <v>0.38118104098065431</v>
      </c>
      <c r="J11" s="48">
        <v>0.40838281619708744</v>
      </c>
      <c r="K11" s="48">
        <v>0.43665853000827642</v>
      </c>
      <c r="L11" s="48">
        <v>0.46750325812630833</v>
      </c>
      <c r="M11" s="48">
        <v>0.51843479849084262</v>
      </c>
      <c r="N11" s="48">
        <v>0.54900176073734419</v>
      </c>
      <c r="O11" s="48">
        <v>0.57871112870482566</v>
      </c>
      <c r="P11" s="48">
        <v>0.60033232184884433</v>
      </c>
      <c r="Q11" s="48">
        <v>0.62549855952979783</v>
      </c>
      <c r="R11" s="48">
        <v>0.65083397263638576</v>
      </c>
      <c r="S11" s="48">
        <v>0.68309318378727713</v>
      </c>
      <c r="T11" s="48">
        <v>0.69759409466742395</v>
      </c>
      <c r="U11" s="48">
        <v>0.71406383110592375</v>
      </c>
      <c r="V11" s="48">
        <v>0.72993827586592364</v>
      </c>
      <c r="W11" s="48">
        <v>0.7452389455141164</v>
      </c>
      <c r="X11" s="48">
        <v>0.75998657890996468</v>
      </c>
      <c r="Y11" s="48">
        <v>0.77420116531560179</v>
      </c>
      <c r="Z11" s="48">
        <v>0.78790197148970964</v>
      </c>
      <c r="AA11" s="48">
        <v>0.80110756780210268</v>
      </c>
      <c r="AB11" s="48">
        <v>0.81383585340440945</v>
      </c>
      <c r="AC11" s="48">
        <v>0.82610408049097028</v>
      </c>
      <c r="AD11" s="48">
        <v>0.83792887768283564</v>
      </c>
      <c r="AE11" s="48">
        <v>0.84932627256656179</v>
      </c>
      <c r="AF11" s="48">
        <v>0.86031171341834578</v>
      </c>
      <c r="AG11" s="48">
        <v>0.87090009014295677</v>
      </c>
      <c r="AH11" s="48">
        <v>0.88110575445583506</v>
      </c>
      <c r="AI11" s="48">
        <v>0.89094253933571765</v>
      </c>
      <c r="AJ11" s="48">
        <v>0.90042377777415872</v>
      </c>
      <c r="AK11" s="48">
        <v>0.90956232084735489</v>
      </c>
      <c r="AL11" s="48">
        <v>0.91837055513477295</v>
      </c>
      <c r="AM11" s="48">
        <v>0.92686041950818787</v>
      </c>
      <c r="AN11" s="48">
        <v>0.93504342131388907</v>
      </c>
      <c r="AO11" s="48">
        <v>0.94293065196998671</v>
      </c>
      <c r="AP11" s="48">
        <v>0.95053280199996038</v>
      </c>
      <c r="AQ11" s="48">
        <v>0.95786017552282621</v>
      </c>
      <c r="AR11" s="48">
        <v>0.96492270421956483</v>
      </c>
      <c r="AS11" s="48">
        <v>0.97172996079473428</v>
      </c>
      <c r="AT11" s="49">
        <v>0.97829117195152404</v>
      </c>
      <c r="AU11" s="50">
        <v>1.2162164057372138E-4</v>
      </c>
      <c r="AV11" s="50">
        <v>4.3073287815786898E-4</v>
      </c>
      <c r="AW11" s="50">
        <v>2.3770112602505833E-4</v>
      </c>
      <c r="AX11" s="50">
        <v>2.5701778940856457E-4</v>
      </c>
    </row>
    <row r="12" spans="1:51" x14ac:dyDescent="0.25">
      <c r="A12" t="s">
        <v>4716</v>
      </c>
      <c r="B12" s="73">
        <v>6.3813296168851716E-2</v>
      </c>
      <c r="C12" s="48">
        <v>0.12278367399832796</v>
      </c>
      <c r="D12" s="48">
        <v>0.17178253169329094</v>
      </c>
      <c r="E12" s="48">
        <v>0.22024112297890225</v>
      </c>
      <c r="F12" s="48">
        <v>0.26663221928830122</v>
      </c>
      <c r="G12" s="48">
        <v>0.30261187078518814</v>
      </c>
      <c r="H12" s="48">
        <v>0.33348418143761249</v>
      </c>
      <c r="I12" s="48">
        <v>0.36552335642407785</v>
      </c>
      <c r="J12" s="48">
        <v>0.39142361660539671</v>
      </c>
      <c r="K12" s="48">
        <v>0.41839321251573081</v>
      </c>
      <c r="L12" s="48">
        <v>0.44853059849193178</v>
      </c>
      <c r="M12" s="48">
        <v>0.49613606088240542</v>
      </c>
      <c r="N12" s="48">
        <v>0.52480259546634866</v>
      </c>
      <c r="O12" s="48">
        <v>0.55251795167222251</v>
      </c>
      <c r="P12" s="48">
        <v>0.57287073561297419</v>
      </c>
      <c r="Q12" s="48">
        <v>0.59729931908934786</v>
      </c>
      <c r="R12" s="48">
        <v>0.62198744006777562</v>
      </c>
      <c r="S12" s="48">
        <v>0.6520518281323161</v>
      </c>
      <c r="T12" s="48">
        <v>0.66557262758374236</v>
      </c>
      <c r="U12" s="48">
        <v>0.68148695296878936</v>
      </c>
      <c r="V12" s="48">
        <v>0.69682606177365392</v>
      </c>
      <c r="W12" s="48">
        <v>0.71161074495906562</v>
      </c>
      <c r="X12" s="48">
        <v>0.72586104200524559</v>
      </c>
      <c r="Y12" s="48">
        <v>0.7395962680738527</v>
      </c>
      <c r="Z12" s="48">
        <v>0.75283504018817282</v>
      </c>
      <c r="AA12" s="48">
        <v>0.76559530246703567</v>
      </c>
      <c r="AB12" s="48">
        <v>0.77789435044666244</v>
      </c>
      <c r="AC12" s="48">
        <v>0.78974885452341115</v>
      </c>
      <c r="AD12" s="48">
        <v>0.80117488254919311</v>
      </c>
      <c r="AE12" s="48">
        <v>0.8121879216101876</v>
      </c>
      <c r="AF12" s="48">
        <v>0.822802899018375</v>
      </c>
      <c r="AG12" s="48">
        <v>0.83303420254433891</v>
      </c>
      <c r="AH12" s="48">
        <v>0.84289569991876212</v>
      </c>
      <c r="AI12" s="48">
        <v>0.85240075762904932</v>
      </c>
      <c r="AJ12" s="48">
        <v>0.86156225903655503</v>
      </c>
      <c r="AK12" s="48">
        <v>0.87039262183897004</v>
      </c>
      <c r="AL12" s="48">
        <v>0.87890381490153924</v>
      </c>
      <c r="AM12" s="48">
        <v>0.88710737447991883</v>
      </c>
      <c r="AN12" s="48">
        <v>0.8950144198566703</v>
      </c>
      <c r="AO12" s="48">
        <v>0.90263566841257525</v>
      </c>
      <c r="AP12" s="48">
        <v>0.90998145015320653</v>
      </c>
      <c r="AQ12" s="48">
        <v>0.91706172171044165</v>
      </c>
      <c r="AR12" s="48">
        <v>0.92388607983789695</v>
      </c>
      <c r="AS12" s="48">
        <v>0.93046377441857697</v>
      </c>
      <c r="AT12" s="49">
        <v>0.93680372100236498</v>
      </c>
      <c r="AU12" s="50">
        <v>2.0022742683067918E-4</v>
      </c>
      <c r="AV12" s="50">
        <v>2.7201749617233872E-4</v>
      </c>
      <c r="AW12" s="50">
        <v>2.683416532818228E-4</v>
      </c>
      <c r="AX12" s="50">
        <v>2.2288122272584587E-4</v>
      </c>
    </row>
    <row r="13" spans="1:51" x14ac:dyDescent="0.25">
      <c r="A13" t="s">
        <v>4717</v>
      </c>
      <c r="B13" s="73">
        <v>6.4218580644331905E-2</v>
      </c>
      <c r="C13" s="48">
        <v>0.12374372074648726</v>
      </c>
      <c r="D13" s="48">
        <v>0.1733410965763845</v>
      </c>
      <c r="E13" s="48">
        <v>0.22234881909302423</v>
      </c>
      <c r="F13" s="48">
        <v>0.26914988880014146</v>
      </c>
      <c r="G13" s="48">
        <v>0.30580475384072636</v>
      </c>
      <c r="H13" s="48">
        <v>0.33678931002379398</v>
      </c>
      <c r="I13" s="48">
        <v>0.36947422319280504</v>
      </c>
      <c r="J13" s="48">
        <v>0.39581661872737733</v>
      </c>
      <c r="K13" s="48">
        <v>0.42318111034436912</v>
      </c>
      <c r="L13" s="48">
        <v>0.45331697666701609</v>
      </c>
      <c r="M13" s="48">
        <v>0.50044207350493775</v>
      </c>
      <c r="N13" s="48">
        <v>0.52965935743424331</v>
      </c>
      <c r="O13" s="48">
        <v>0.5578717747941262</v>
      </c>
      <c r="P13" s="48">
        <v>0.5785981107651903</v>
      </c>
      <c r="Q13" s="48">
        <v>0.60342465192227479</v>
      </c>
      <c r="R13" s="48">
        <v>0.62849034311151308</v>
      </c>
      <c r="S13" s="48">
        <v>0.65868045280714882</v>
      </c>
      <c r="T13" s="48">
        <v>0.67257448621148808</v>
      </c>
      <c r="U13" s="48">
        <v>0.68889802350023344</v>
      </c>
      <c r="V13" s="48">
        <v>0.70463155341709649</v>
      </c>
      <c r="W13" s="48">
        <v>0.71979640152973556</v>
      </c>
      <c r="X13" s="48">
        <v>0.73441312260215885</v>
      </c>
      <c r="Y13" s="48">
        <v>0.74850152845509677</v>
      </c>
      <c r="Z13" s="48">
        <v>0.76208071481937445</v>
      </c>
      <c r="AA13" s="48">
        <v>0.77516908721867805</v>
      </c>
      <c r="AB13" s="48">
        <v>0.78778438591680222</v>
      </c>
      <c r="AC13" s="48">
        <v>0.79994370996318653</v>
      </c>
      <c r="AD13" s="48">
        <v>0.81166354036934063</v>
      </c>
      <c r="AE13" s="48">
        <v>0.82295976244756108</v>
      </c>
      <c r="AF13" s="48">
        <v>0.83384768734223147</v>
      </c>
      <c r="AG13" s="48">
        <v>0.84434207278287787</v>
      </c>
      <c r="AH13" s="48">
        <v>0.85445714308711507</v>
      </c>
      <c r="AI13" s="48">
        <v>0.86420660844059694</v>
      </c>
      <c r="AJ13" s="48">
        <v>0.87360368348009743</v>
      </c>
      <c r="AK13" s="48">
        <v>0.88266110520491692</v>
      </c>
      <c r="AL13" s="48">
        <v>0.89139115024088789</v>
      </c>
      <c r="AM13" s="48">
        <v>0.89980565148037772</v>
      </c>
      <c r="AN13" s="48">
        <v>0.90791601412084999</v>
      </c>
      <c r="AO13" s="48">
        <v>0.91573323112371485</v>
      </c>
      <c r="AP13" s="48">
        <v>0.923267898114428</v>
      </c>
      <c r="AQ13" s="48">
        <v>0.93053022774403082</v>
      </c>
      <c r="AR13" s="48">
        <v>0.93753006353159996</v>
      </c>
      <c r="AS13" s="48">
        <v>0.94427689320636543</v>
      </c>
      <c r="AT13" s="49">
        <v>0.95077986156758509</v>
      </c>
      <c r="AU13" s="50">
        <v>2.2105596144683659E-4</v>
      </c>
      <c r="AV13" s="50">
        <v>2.3115353542380035E-4</v>
      </c>
      <c r="AW13" s="50">
        <v>2.3828915436752141E-4</v>
      </c>
      <c r="AX13" s="50">
        <v>1.9399606389924884E-4</v>
      </c>
    </row>
    <row r="14" spans="1:51" x14ac:dyDescent="0.25">
      <c r="A14" t="s">
        <v>4718</v>
      </c>
      <c r="B14" s="73">
        <v>6.5687337347726985E-2</v>
      </c>
      <c r="C14" s="48">
        <v>0.12669405615488516</v>
      </c>
      <c r="D14" s="48">
        <v>0.17778108046840829</v>
      </c>
      <c r="E14" s="48">
        <v>0.22805125930736417</v>
      </c>
      <c r="F14" s="48">
        <v>0.27613082259044724</v>
      </c>
      <c r="G14" s="48">
        <v>0.31402034128846368</v>
      </c>
      <c r="H14" s="48">
        <v>0.34636227145942383</v>
      </c>
      <c r="I14" s="48">
        <v>0.38035045738631951</v>
      </c>
      <c r="J14" s="48">
        <v>0.40783518379034767</v>
      </c>
      <c r="K14" s="48">
        <v>0.43621517283197631</v>
      </c>
      <c r="L14" s="48">
        <v>0.46765493699440946</v>
      </c>
      <c r="M14" s="48">
        <v>0.51476921309516421</v>
      </c>
      <c r="N14" s="48">
        <v>0.54482767431709833</v>
      </c>
      <c r="O14" s="48">
        <v>0.57413491361521007</v>
      </c>
      <c r="P14" s="48">
        <v>0.59576721855340287</v>
      </c>
      <c r="Q14" s="48">
        <v>0.62147451109802354</v>
      </c>
      <c r="R14" s="48">
        <v>0.64739208885325383</v>
      </c>
      <c r="S14" s="48">
        <v>0.67801189675977847</v>
      </c>
      <c r="T14" s="48">
        <v>0.69275193697036896</v>
      </c>
      <c r="U14" s="48">
        <v>0.70975662843036036</v>
      </c>
      <c r="V14" s="48">
        <v>0.72614669248818331</v>
      </c>
      <c r="W14" s="48">
        <v>0.74194434459210923</v>
      </c>
      <c r="X14" s="48">
        <v>0.757170997222399</v>
      </c>
      <c r="Y14" s="48">
        <v>0.7718472889142447</v>
      </c>
      <c r="Z14" s="48">
        <v>0.78599311223168644</v>
      </c>
      <c r="AA14" s="48">
        <v>0.79962764073042525</v>
      </c>
      <c r="AB14" s="48">
        <v>0.81276935494607727</v>
      </c>
      <c r="AC14" s="48">
        <v>0.82543606744309117</v>
      </c>
      <c r="AD14" s="48">
        <v>0.83764494695828529</v>
      </c>
      <c r="AE14" s="48">
        <v>0.84941254167172542</v>
      </c>
      <c r="AF14" s="48">
        <v>0.86075480163648699</v>
      </c>
      <c r="AG14" s="48">
        <v>0.87168710039770292</v>
      </c>
      <c r="AH14" s="48">
        <v>0.88222425583020037</v>
      </c>
      <c r="AI14" s="48">
        <v>0.8923805502229688</v>
      </c>
      <c r="AJ14" s="48">
        <v>0.90216974963768548</v>
      </c>
      <c r="AK14" s="48">
        <v>0.91160512256753279</v>
      </c>
      <c r="AL14" s="48">
        <v>0.92069945792160257</v>
      </c>
      <c r="AM14" s="48">
        <v>0.92946508235926029</v>
      </c>
      <c r="AN14" s="48">
        <v>0.93791387699796624</v>
      </c>
      <c r="AO14" s="48">
        <v>0.94605729351720091</v>
      </c>
      <c r="AP14" s="48">
        <v>0.95390636968031883</v>
      </c>
      <c r="AQ14" s="48">
        <v>0.96147174429537252</v>
      </c>
      <c r="AR14" s="48">
        <v>0.96876367163518307</v>
      </c>
      <c r="AS14" s="48">
        <v>0.97579203533620507</v>
      </c>
      <c r="AT14" s="49">
        <v>0.98256636179502155</v>
      </c>
      <c r="AU14" s="50">
        <v>1.9775867986027151E-4</v>
      </c>
      <c r="AV14" s="50">
        <v>2.2887629165779799E-4</v>
      </c>
      <c r="AW14" s="50">
        <v>2.2145842376630753E-4</v>
      </c>
      <c r="AX14" s="50">
        <v>1.8683267990127206E-4</v>
      </c>
    </row>
    <row r="15" spans="1:51" x14ac:dyDescent="0.25">
      <c r="A15" t="s">
        <v>4719</v>
      </c>
      <c r="B15" s="73">
        <v>6.4216201202000986E-2</v>
      </c>
      <c r="C15" s="48">
        <v>0.12380656504616408</v>
      </c>
      <c r="D15" s="48">
        <v>0.17349564525964817</v>
      </c>
      <c r="E15" s="48">
        <v>0.22245744760493891</v>
      </c>
      <c r="F15" s="48">
        <v>0.26921578078090513</v>
      </c>
      <c r="G15" s="48">
        <v>0.30580966025648859</v>
      </c>
      <c r="H15" s="48">
        <v>0.33695019834481271</v>
      </c>
      <c r="I15" s="48">
        <v>0.36969112188103181</v>
      </c>
      <c r="J15" s="48">
        <v>0.39603030934717798</v>
      </c>
      <c r="K15" s="48">
        <v>0.42329107824329326</v>
      </c>
      <c r="L15" s="48">
        <v>0.45367924293334594</v>
      </c>
      <c r="M15" s="48">
        <v>0.50020239082504081</v>
      </c>
      <c r="N15" s="48">
        <v>0.52921511822055212</v>
      </c>
      <c r="O15" s="48">
        <v>0.55746535535155894</v>
      </c>
      <c r="P15" s="48">
        <v>0.57815658356437183</v>
      </c>
      <c r="Q15" s="48">
        <v>0.60287412235447713</v>
      </c>
      <c r="R15" s="48">
        <v>0.62786383997592288</v>
      </c>
      <c r="S15" s="48">
        <v>0.65767956407147055</v>
      </c>
      <c r="T15" s="48">
        <v>0.67158637683527245</v>
      </c>
      <c r="U15" s="48">
        <v>0.68776199909363578</v>
      </c>
      <c r="V15" s="48">
        <v>0.70335296030651606</v>
      </c>
      <c r="W15" s="48">
        <v>0.71838039280085852</v>
      </c>
      <c r="X15" s="48">
        <v>0.73286466508456227</v>
      </c>
      <c r="Y15" s="48">
        <v>0.7468254094543969</v>
      </c>
      <c r="Z15" s="48">
        <v>0.7602815486060448</v>
      </c>
      <c r="AA15" s="48">
        <v>0.77325132128233198</v>
      </c>
      <c r="AB15" s="48">
        <v>0.78575230699441612</v>
      </c>
      <c r="AC15" s="48">
        <v>0.79780144984943691</v>
      </c>
      <c r="AD15" s="48">
        <v>0.80941508151692676</v>
      </c>
      <c r="AE15" s="48">
        <v>0.82060894336510981</v>
      </c>
      <c r="AF15" s="48">
        <v>0.83139820779709339</v>
      </c>
      <c r="AG15" s="48">
        <v>0.84179749881587296</v>
      </c>
      <c r="AH15" s="48">
        <v>0.85182091184602171</v>
      </c>
      <c r="AI15" s="48">
        <v>0.86148203283893632</v>
      </c>
      <c r="AJ15" s="48">
        <v>0.87079395668752868</v>
      </c>
      <c r="AK15" s="48">
        <v>0.87976930497532846</v>
      </c>
      <c r="AL15" s="48">
        <v>0.88842024308405121</v>
      </c>
      <c r="AM15" s="48">
        <v>0.89675849668282015</v>
      </c>
      <c r="AN15" s="48">
        <v>0.90479536762139268</v>
      </c>
      <c r="AO15" s="48">
        <v>0.91254174924893205</v>
      </c>
      <c r="AP15" s="48">
        <v>0.92000814117909091</v>
      </c>
      <c r="AQ15" s="48">
        <v>0.92720466352141251</v>
      </c>
      <c r="AR15" s="48">
        <v>0.93414107059834917</v>
      </c>
      <c r="AS15" s="48">
        <v>0.94082676416648081</v>
      </c>
      <c r="AT15" s="49">
        <v>0.94727080615986048</v>
      </c>
      <c r="AU15" s="50">
        <v>2.1409237524494529E-4</v>
      </c>
      <c r="AV15" s="50">
        <v>2.5674028438515961E-4</v>
      </c>
      <c r="AW15" s="50">
        <v>2.5134571478702128E-4</v>
      </c>
      <c r="AX15" s="50">
        <v>2.0748535462189466E-4</v>
      </c>
    </row>
    <row r="16" spans="1:51" x14ac:dyDescent="0.25">
      <c r="A16" t="s">
        <v>4720</v>
      </c>
      <c r="B16" s="73">
        <v>6.3784638410979394E-2</v>
      </c>
      <c r="C16" s="48">
        <v>0.1228625548159752</v>
      </c>
      <c r="D16" s="48">
        <v>0.17204721704663328</v>
      </c>
      <c r="E16" s="48">
        <v>0.22067917025134567</v>
      </c>
      <c r="F16" s="48">
        <v>0.26713632673917115</v>
      </c>
      <c r="G16" s="48">
        <v>0.3035527228492747</v>
      </c>
      <c r="H16" s="48">
        <v>0.33433503668245135</v>
      </c>
      <c r="I16" s="48">
        <v>0.36680566100516609</v>
      </c>
      <c r="J16" s="48">
        <v>0.3929403046707628</v>
      </c>
      <c r="K16" s="48">
        <v>0.4201101528638172</v>
      </c>
      <c r="L16" s="48">
        <v>0.45033287746567574</v>
      </c>
      <c r="M16" s="48">
        <v>0.49741380871943114</v>
      </c>
      <c r="N16" s="48">
        <v>0.52653095007167194</v>
      </c>
      <c r="O16" s="48">
        <v>0.55465535610189987</v>
      </c>
      <c r="P16" s="48">
        <v>0.57528651977388834</v>
      </c>
      <c r="Q16" s="48">
        <v>0.6000155240869971</v>
      </c>
      <c r="R16" s="48">
        <v>0.62502590889196563</v>
      </c>
      <c r="S16" s="48">
        <v>0.65520354094215938</v>
      </c>
      <c r="T16" s="48">
        <v>0.66893627881685813</v>
      </c>
      <c r="U16" s="48">
        <v>0.68510392199077474</v>
      </c>
      <c r="V16" s="48">
        <v>0.70068719251985101</v>
      </c>
      <c r="W16" s="48">
        <v>0.71570721230691259</v>
      </c>
      <c r="X16" s="48">
        <v>0.73018433981251407</v>
      </c>
      <c r="Y16" s="48">
        <v>0.74413819764923839</v>
      </c>
      <c r="Z16" s="48">
        <v>0.75758769917861124</v>
      </c>
      <c r="AA16" s="48">
        <v>0.77055107414668123</v>
      </c>
      <c r="AB16" s="48">
        <v>0.78304589339301411</v>
      </c>
      <c r="AC16" s="48">
        <v>0.79508909266658789</v>
      </c>
      <c r="AD16" s="48">
        <v>0.8066969955808756</v>
      </c>
      <c r="AE16" s="48">
        <v>0.81788533573922528</v>
      </c>
      <c r="AF16" s="48">
        <v>0.82866927806052626</v>
      </c>
      <c r="AG16" s="48">
        <v>0.83906343933406946</v>
      </c>
      <c r="AH16" s="48">
        <v>0.84908190803146044</v>
      </c>
      <c r="AI16" s="48">
        <v>0.85873826340243964</v>
      </c>
      <c r="AJ16" s="48">
        <v>0.86804559388049196</v>
      </c>
      <c r="AK16" s="48">
        <v>0.87701651482319276</v>
      </c>
      <c r="AL16" s="48">
        <v>0.88566318561133839</v>
      </c>
      <c r="AM16" s="48">
        <v>0.89399732613003291</v>
      </c>
      <c r="AN16" s="48">
        <v>0.90203023265407567</v>
      </c>
      <c r="AO16" s="48">
        <v>0.90977279315917725</v>
      </c>
      <c r="AP16" s="48">
        <v>0.91723550207975713</v>
      </c>
      <c r="AQ16" s="48">
        <v>0.92442847453332799</v>
      </c>
      <c r="AR16" s="48">
        <v>0.93136146003074571</v>
      </c>
      <c r="AS16" s="48">
        <v>0.93804385569090731</v>
      </c>
      <c r="AT16" s="49">
        <v>0.94448471897781028</v>
      </c>
      <c r="AU16" s="50">
        <v>1.9664283900056034E-4</v>
      </c>
      <c r="AV16" s="50">
        <v>2.3300206521525979E-4</v>
      </c>
      <c r="AW16" s="50">
        <v>2.1326333808247E-4</v>
      </c>
      <c r="AX16" s="50">
        <v>1.5694026660639793E-4</v>
      </c>
    </row>
    <row r="17" spans="1:50" x14ac:dyDescent="0.25">
      <c r="A17" t="s">
        <v>4721</v>
      </c>
      <c r="B17" s="73">
        <v>6.398297868494103E-2</v>
      </c>
      <c r="C17" s="48">
        <v>0.12327758692015948</v>
      </c>
      <c r="D17" s="48">
        <v>0.17279732066227582</v>
      </c>
      <c r="E17" s="48">
        <v>0.22167932530907664</v>
      </c>
      <c r="F17" s="48">
        <v>0.26830423892719213</v>
      </c>
      <c r="G17" s="48">
        <v>0.3048291342397475</v>
      </c>
      <c r="H17" s="48">
        <v>0.3357368217606318</v>
      </c>
      <c r="I17" s="48">
        <v>0.36830237783796144</v>
      </c>
      <c r="J17" s="48">
        <v>0.39454486081140006</v>
      </c>
      <c r="K17" s="48">
        <v>0.42176922868049999</v>
      </c>
      <c r="L17" s="48">
        <v>0.45174640703464342</v>
      </c>
      <c r="M17" s="48">
        <v>0.49889798173090455</v>
      </c>
      <c r="N17" s="48">
        <v>0.52802592000889792</v>
      </c>
      <c r="O17" s="48">
        <v>0.55620657534290763</v>
      </c>
      <c r="P17" s="48">
        <v>0.57685625043442146</v>
      </c>
      <c r="Q17" s="48">
        <v>0.6014117973448867</v>
      </c>
      <c r="R17" s="48">
        <v>0.62629095940429325</v>
      </c>
      <c r="S17" s="48">
        <v>0.65630537174361192</v>
      </c>
      <c r="T17" s="48">
        <v>0.67011044707344558</v>
      </c>
      <c r="U17" s="48">
        <v>0.68629113044882961</v>
      </c>
      <c r="V17" s="48">
        <v>0.70188696984679</v>
      </c>
      <c r="W17" s="48">
        <v>0.71691910420626992</v>
      </c>
      <c r="X17" s="48">
        <v>0.73140790840817804</v>
      </c>
      <c r="Y17" s="48">
        <v>0.74537302089194524</v>
      </c>
      <c r="Z17" s="48">
        <v>0.75883337027388964</v>
      </c>
      <c r="AA17" s="48">
        <v>0.77180720100347444</v>
      </c>
      <c r="AB17" s="48">
        <v>0.78431209809223068</v>
      </c>
      <c r="AC17" s="48">
        <v>0.79636501094886347</v>
      </c>
      <c r="AD17" s="48">
        <v>0.80798227635284692</v>
      </c>
      <c r="AE17" s="48">
        <v>0.81917964059765003</v>
      </c>
      <c r="AF17" s="48">
        <v>0.82997228083360475</v>
      </c>
      <c r="AG17" s="48">
        <v>0.8403748256393444</v>
      </c>
      <c r="AH17" s="48">
        <v>0.8504013748496958</v>
      </c>
      <c r="AI17" s="48">
        <v>0.86006551866690228</v>
      </c>
      <c r="AJ17" s="48">
        <v>0.86938035608107678</v>
      </c>
      <c r="AK17" s="48">
        <v>0.87835851262485964</v>
      </c>
      <c r="AL17" s="48">
        <v>0.88701215748633711</v>
      </c>
      <c r="AM17" s="48">
        <v>0.89535302000342387</v>
      </c>
      <c r="AN17" s="48">
        <v>0.90339240556206146</v>
      </c>
      <c r="AO17" s="48">
        <v>0.91114121091978462</v>
      </c>
      <c r="AP17" s="48">
        <v>0.91860993897542143</v>
      </c>
      <c r="AQ17" s="48">
        <v>0.92580871300495093</v>
      </c>
      <c r="AR17" s="48">
        <v>0.93274729038281035</v>
      </c>
      <c r="AS17" s="48">
        <v>0.93943507580725349</v>
      </c>
      <c r="AT17" s="49">
        <v>0.94588113404768048</v>
      </c>
      <c r="AU17" s="50">
        <v>2.4863120052032173E-4</v>
      </c>
      <c r="AV17" s="50">
        <v>2.7453439543023705E-4</v>
      </c>
      <c r="AW17" s="50">
        <v>2.7108608628623188E-4</v>
      </c>
      <c r="AX17" s="50">
        <v>2.1864159498363733E-4</v>
      </c>
    </row>
    <row r="18" spans="1:50" x14ac:dyDescent="0.25">
      <c r="A18" t="s">
        <v>4722</v>
      </c>
      <c r="B18" s="73">
        <v>6.8395344010776266E-2</v>
      </c>
      <c r="C18" s="48">
        <v>0.1319027681025845</v>
      </c>
      <c r="D18" s="48">
        <v>0.18518464986441521</v>
      </c>
      <c r="E18" s="48">
        <v>0.23781471986777669</v>
      </c>
      <c r="F18" s="48">
        <v>0.28818604878066367</v>
      </c>
      <c r="G18" s="48">
        <v>0.32830167832237256</v>
      </c>
      <c r="H18" s="48">
        <v>0.36243652015950761</v>
      </c>
      <c r="I18" s="48">
        <v>0.3982366412815419</v>
      </c>
      <c r="J18" s="48">
        <v>0.42763074823169051</v>
      </c>
      <c r="K18" s="48">
        <v>0.45800527479131103</v>
      </c>
      <c r="L18" s="48">
        <v>0.49081887773274385</v>
      </c>
      <c r="M18" s="48">
        <v>0.54031022915609517</v>
      </c>
      <c r="N18" s="48">
        <v>0.57219610164326085</v>
      </c>
      <c r="O18" s="48">
        <v>0.60283789742889882</v>
      </c>
      <c r="P18" s="48">
        <v>0.62600973223750034</v>
      </c>
      <c r="Q18" s="48">
        <v>0.65339958361280026</v>
      </c>
      <c r="R18" s="48">
        <v>0.68090116632634023</v>
      </c>
      <c r="S18" s="48">
        <v>0.71346380074246052</v>
      </c>
      <c r="T18" s="48">
        <v>0.7294791775891879</v>
      </c>
      <c r="U18" s="48">
        <v>0.74802405808127892</v>
      </c>
      <c r="V18" s="48">
        <v>0.76589864168811372</v>
      </c>
      <c r="W18" s="48">
        <v>0.78312715600795424</v>
      </c>
      <c r="X18" s="48">
        <v>0.7997329529427406</v>
      </c>
      <c r="Y18" s="48">
        <v>0.81573854034976334</v>
      </c>
      <c r="Z18" s="48">
        <v>0.83116561254930332</v>
      </c>
      <c r="AA18" s="48">
        <v>0.84603507972958303</v>
      </c>
      <c r="AB18" s="48">
        <v>0.86036709628888863</v>
      </c>
      <c r="AC18" s="48">
        <v>0.87418108815327955</v>
      </c>
      <c r="AD18" s="48">
        <v>0.88749577910690924</v>
      </c>
      <c r="AE18" s="48">
        <v>0.90032921617064876</v>
      </c>
      <c r="AF18" s="48">
        <v>0.91269879406340992</v>
      </c>
      <c r="AG18" s="48">
        <v>0.92462127877932443</v>
      </c>
      <c r="AH18" s="48">
        <v>0.93611283031273573</v>
      </c>
      <c r="AI18" s="48">
        <v>0.94718902456180676</v>
      </c>
      <c r="AJ18" s="48">
        <v>0.95786487444042956</v>
      </c>
      <c r="AK18" s="48">
        <v>0.96815485022705405</v>
      </c>
      <c r="AL18" s="48">
        <v>0.97807289917801743</v>
      </c>
      <c r="AM18" s="48">
        <v>0.98763246443195796</v>
      </c>
      <c r="AN18" s="48">
        <v>0.9968465032309366</v>
      </c>
      <c r="AO18" s="48">
        <v>1.0057275044829646</v>
      </c>
      <c r="AP18" s="48">
        <v>1.0142875056897382</v>
      </c>
      <c r="AQ18" s="48">
        <v>1.0225381092625321</v>
      </c>
      <c r="AR18" s="48">
        <v>1.0304904982483576</v>
      </c>
      <c r="AS18" s="48">
        <v>1.0381554514877076</v>
      </c>
      <c r="AT18" s="49">
        <v>1.0455433582244302</v>
      </c>
      <c r="AU18" s="50">
        <v>1.3616002979688346E-4</v>
      </c>
      <c r="AV18" s="50">
        <v>1.3615190982818604E-4</v>
      </c>
      <c r="AW18" s="50">
        <v>1.3639216194860637E-4</v>
      </c>
      <c r="AX18" s="50">
        <v>1.3289712660480291E-4</v>
      </c>
    </row>
    <row r="19" spans="1:50" x14ac:dyDescent="0.25">
      <c r="A19" t="s">
        <v>4723</v>
      </c>
      <c r="B19" s="73">
        <v>6.5088568843209932E-2</v>
      </c>
      <c r="C19" s="48">
        <v>0.12541170109522304</v>
      </c>
      <c r="D19" s="48">
        <v>0.17555915138333389</v>
      </c>
      <c r="E19" s="48">
        <v>0.22519203683182601</v>
      </c>
      <c r="F19" s="48">
        <v>0.27268658298061799</v>
      </c>
      <c r="G19" s="48">
        <v>0.30999427049149897</v>
      </c>
      <c r="H19" s="48">
        <v>0.3413936158267325</v>
      </c>
      <c r="I19" s="48">
        <v>0.3744584336084949</v>
      </c>
      <c r="J19" s="48">
        <v>0.40135320911691141</v>
      </c>
      <c r="K19" s="48">
        <v>0.42934384339367854</v>
      </c>
      <c r="L19" s="48">
        <v>0.45979775645466048</v>
      </c>
      <c r="M19" s="48">
        <v>0.5069036627796335</v>
      </c>
      <c r="N19" s="48">
        <v>0.5365866489630452</v>
      </c>
      <c r="O19" s="48">
        <v>0.56497514612241062</v>
      </c>
      <c r="P19" s="48">
        <v>0.58610801597146933</v>
      </c>
      <c r="Q19" s="48">
        <v>0.61152203169758679</v>
      </c>
      <c r="R19" s="48">
        <v>0.63719797325596816</v>
      </c>
      <c r="S19" s="48">
        <v>0.66787400831652155</v>
      </c>
      <c r="T19" s="48">
        <v>0.68212825358363538</v>
      </c>
      <c r="U19" s="48">
        <v>0.69903247938244062</v>
      </c>
      <c r="V19" s="48">
        <v>0.71532570906803605</v>
      </c>
      <c r="W19" s="48">
        <v>0.73103002683728469</v>
      </c>
      <c r="X19" s="48">
        <v>0.74616671866306639</v>
      </c>
      <c r="Y19" s="48">
        <v>0.76075630114574766</v>
      </c>
      <c r="Z19" s="48">
        <v>0.77481854932182581</v>
      </c>
      <c r="AA19" s="48">
        <v>0.78837252346744346</v>
      </c>
      <c r="AB19" s="48">
        <v>0.80143659493309904</v>
      </c>
      <c r="AC19" s="48">
        <v>0.81402847104457421</v>
      </c>
      <c r="AD19" s="48">
        <v>0.82616521910382734</v>
      </c>
      <c r="AE19" s="48">
        <v>0.83786328952238442</v>
      </c>
      <c r="AF19" s="48">
        <v>0.84913853811858453</v>
      </c>
      <c r="AG19" s="48">
        <v>0.86000624760889754</v>
      </c>
      <c r="AH19" s="48">
        <v>0.87048114832245227</v>
      </c>
      <c r="AI19" s="48">
        <v>0.88057743816684242</v>
      </c>
      <c r="AJ19" s="48">
        <v>0.89030880187227868</v>
      </c>
      <c r="AK19" s="48">
        <v>0.89968842954016914</v>
      </c>
      <c r="AL19" s="48">
        <v>0.90872903452126819</v>
      </c>
      <c r="AM19" s="48">
        <v>0.91744287064762875</v>
      </c>
      <c r="AN19" s="48">
        <v>0.92584174884171133</v>
      </c>
      <c r="AO19" s="48">
        <v>0.9339370531251644</v>
      </c>
      <c r="AP19" s="48">
        <v>0.94173975604897453</v>
      </c>
      <c r="AQ19" s="48">
        <v>0.94926043356589995</v>
      </c>
      <c r="AR19" s="48">
        <v>0.95650927936534624</v>
      </c>
      <c r="AS19" s="48">
        <v>0.96349611869011365</v>
      </c>
      <c r="AT19" s="49">
        <v>0.97023042165374496</v>
      </c>
      <c r="AU19" s="50">
        <v>2.0146439783275127E-4</v>
      </c>
      <c r="AV19" s="50">
        <v>2.0516449876595289E-4</v>
      </c>
      <c r="AW19" s="50">
        <v>1.9426790822762996E-4</v>
      </c>
      <c r="AX19" s="50">
        <v>1.8450910283718258E-4</v>
      </c>
    </row>
    <row r="20" spans="1:50" x14ac:dyDescent="0.25">
      <c r="A20" t="s">
        <v>4724</v>
      </c>
      <c r="B20" s="73">
        <v>6.6579712626635451E-2</v>
      </c>
      <c r="C20" s="48">
        <v>0.12835918845087133</v>
      </c>
      <c r="D20" s="48">
        <v>0.17992081867293949</v>
      </c>
      <c r="E20" s="48">
        <v>0.23091547440244903</v>
      </c>
      <c r="F20" s="48">
        <v>0.2797169648801261</v>
      </c>
      <c r="G20" s="48">
        <v>0.31826514560522506</v>
      </c>
      <c r="H20" s="48">
        <v>0.35089370098763262</v>
      </c>
      <c r="I20" s="48">
        <v>0.38521000314553006</v>
      </c>
      <c r="J20" s="48">
        <v>0.41319588074758951</v>
      </c>
      <c r="K20" s="48">
        <v>0.4422150485871793</v>
      </c>
      <c r="L20" s="48">
        <v>0.47370393506852038</v>
      </c>
      <c r="M20" s="48">
        <v>0.52204616578250707</v>
      </c>
      <c r="N20" s="48">
        <v>0.55270807384201848</v>
      </c>
      <c r="O20" s="48">
        <v>0.58212410050167285</v>
      </c>
      <c r="P20" s="48">
        <v>0.60413097149146711</v>
      </c>
      <c r="Q20" s="48">
        <v>0.63043017595843442</v>
      </c>
      <c r="R20" s="48">
        <v>0.65690886251733105</v>
      </c>
      <c r="S20" s="48">
        <v>0.68849697354654293</v>
      </c>
      <c r="T20" s="48">
        <v>0.70352193467124813</v>
      </c>
      <c r="U20" s="48">
        <v>0.72112798268742018</v>
      </c>
      <c r="V20" s="48">
        <v>0.73809766752228478</v>
      </c>
      <c r="W20" s="48">
        <v>0.7544539902546844</v>
      </c>
      <c r="X20" s="48">
        <v>0.77021912059916597</v>
      </c>
      <c r="Y20" s="48">
        <v>0.78541442695529284</v>
      </c>
      <c r="Z20" s="48">
        <v>0.80006050537083662</v>
      </c>
      <c r="AA20" s="48">
        <v>0.81417720745810773</v>
      </c>
      <c r="AB20" s="48">
        <v>0.82778366730126085</v>
      </c>
      <c r="AC20" s="48">
        <v>0.84089832739104675</v>
      </c>
      <c r="AD20" s="48">
        <v>0.85353896362216575</v>
      </c>
      <c r="AE20" s="48">
        <v>0.86572270938709983</v>
      </c>
      <c r="AF20" s="48">
        <v>0.87746607879908445</v>
      </c>
      <c r="AG20" s="48">
        <v>0.88878498907569614</v>
      </c>
      <c r="AH20" s="48">
        <v>0.89969478211339404</v>
      </c>
      <c r="AI20" s="48">
        <v>0.91021024528225947</v>
      </c>
      <c r="AJ20" s="48">
        <v>0.92034563146911796</v>
      </c>
      <c r="AK20" s="48">
        <v>0.9301146783962102</v>
      </c>
      <c r="AL20" s="48">
        <v>0.93953062724160052</v>
      </c>
      <c r="AM20" s="48">
        <v>0.94860624058655485</v>
      </c>
      <c r="AN20" s="48">
        <v>0.95735381971422173</v>
      </c>
      <c r="AO20" s="48">
        <v>0.96578522128305744</v>
      </c>
      <c r="AP20" s="48">
        <v>0.97391187339759788</v>
      </c>
      <c r="AQ20" s="48">
        <v>0.98174479109835988</v>
      </c>
      <c r="AR20" s="48">
        <v>0.98929459129186492</v>
      </c>
      <c r="AS20" s="48">
        <v>0.99657150714102694</v>
      </c>
      <c r="AT20" s="49">
        <v>1.0035854019353994</v>
      </c>
      <c r="AU20" s="50">
        <v>1.7853931058198214E-4</v>
      </c>
      <c r="AV20" s="50">
        <v>1.7862069944385439E-4</v>
      </c>
      <c r="AW20" s="50">
        <v>1.7919659148901701E-4</v>
      </c>
      <c r="AX20" s="50">
        <v>1.5706756676081568E-4</v>
      </c>
    </row>
    <row r="21" spans="1:50" x14ac:dyDescent="0.25">
      <c r="A21" t="s">
        <v>4725</v>
      </c>
      <c r="B21" s="73">
        <v>6.722920479544861E-2</v>
      </c>
      <c r="C21" s="48">
        <v>0.12956724787830054</v>
      </c>
      <c r="D21" s="48">
        <v>0.18175259937231808</v>
      </c>
      <c r="E21" s="48">
        <v>0.23338362211586489</v>
      </c>
      <c r="F21" s="48">
        <v>0.28283547418509525</v>
      </c>
      <c r="G21" s="48">
        <v>0.32211156734165924</v>
      </c>
      <c r="H21" s="48">
        <v>0.35544526645352659</v>
      </c>
      <c r="I21" s="48">
        <v>0.39046147397794762</v>
      </c>
      <c r="J21" s="48">
        <v>0.4191041697369885</v>
      </c>
      <c r="K21" s="48">
        <v>0.4487974044541635</v>
      </c>
      <c r="L21" s="48">
        <v>0.4811597615895985</v>
      </c>
      <c r="M21" s="48">
        <v>0.53048755925388003</v>
      </c>
      <c r="N21" s="48">
        <v>0.56192678687853459</v>
      </c>
      <c r="O21" s="48">
        <v>0.59207483802930705</v>
      </c>
      <c r="P21" s="48">
        <v>0.61473445590577358</v>
      </c>
      <c r="Q21" s="48">
        <v>0.64164429699102521</v>
      </c>
      <c r="R21" s="48">
        <v>0.66873362330807751</v>
      </c>
      <c r="S21" s="48">
        <v>0.70106411429986182</v>
      </c>
      <c r="T21" s="48">
        <v>0.71653354145757431</v>
      </c>
      <c r="U21" s="48">
        <v>0.73458565740094683</v>
      </c>
      <c r="V21" s="48">
        <v>0.7519852872258842</v>
      </c>
      <c r="W21" s="48">
        <v>0.76875601476799227</v>
      </c>
      <c r="X21" s="48">
        <v>0.78492057143508454</v>
      </c>
      <c r="Y21" s="48">
        <v>0.80050086701782397</v>
      </c>
      <c r="Z21" s="48">
        <v>0.81551801938672963</v>
      </c>
      <c r="AA21" s="48">
        <v>0.82999238311579515</v>
      </c>
      <c r="AB21" s="48">
        <v>0.84394357707152112</v>
      </c>
      <c r="AC21" s="48">
        <v>0.85739051100475083</v>
      </c>
      <c r="AD21" s="48">
        <v>0.87035141118135773</v>
      </c>
      <c r="AE21" s="48">
        <v>0.88284384508652125</v>
      </c>
      <c r="AF21" s="48">
        <v>0.8948847452360762</v>
      </c>
      <c r="AG21" s="48">
        <v>0.90649043212721359</v>
      </c>
      <c r="AH21" s="48">
        <v>0.91767663635963515</v>
      </c>
      <c r="AI21" s="48">
        <v>0.92845851995715012</v>
      </c>
      <c r="AJ21" s="48">
        <v>0.93885069691860989</v>
      </c>
      <c r="AK21" s="48">
        <v>0.94886725302604125</v>
      </c>
      <c r="AL21" s="48">
        <v>0.9585217649368184</v>
      </c>
      <c r="AM21" s="48">
        <v>0.96782731858576021</v>
      </c>
      <c r="AN21" s="48">
        <v>0.97679652692208974</v>
      </c>
      <c r="AO21" s="48">
        <v>0.98544154700529885</v>
      </c>
      <c r="AP21" s="48">
        <v>0.99377409648309067</v>
      </c>
      <c r="AQ21" s="48">
        <v>1.0018054694737335</v>
      </c>
      <c r="AR21" s="48">
        <v>1.0095465518743532</v>
      </c>
      <c r="AS21" s="48">
        <v>1.0170078361159145</v>
      </c>
      <c r="AT21" s="49">
        <v>1.0241994353848889</v>
      </c>
      <c r="AU21" s="50">
        <v>1.4497677329927683E-4</v>
      </c>
      <c r="AV21" s="50">
        <v>1.9932579016312957E-4</v>
      </c>
      <c r="AW21" s="50">
        <v>1.4541820564772934E-4</v>
      </c>
      <c r="AX21" s="50">
        <v>1.2489850632846355E-4</v>
      </c>
    </row>
    <row r="22" spans="1:50" x14ac:dyDescent="0.25">
      <c r="A22" t="s">
        <v>4726</v>
      </c>
      <c r="B22" s="73">
        <v>6.921774802528935E-2</v>
      </c>
      <c r="C22" s="48">
        <v>0.13355286176373674</v>
      </c>
      <c r="D22" s="48">
        <v>0.18638500685281556</v>
      </c>
      <c r="E22" s="48">
        <v>0.23928570447353045</v>
      </c>
      <c r="F22" s="48">
        <v>0.29028742500444238</v>
      </c>
      <c r="G22" s="48">
        <v>0.33162587939680305</v>
      </c>
      <c r="H22" s="48">
        <v>0.36425031348949166</v>
      </c>
      <c r="I22" s="48">
        <v>0.39962342672694706</v>
      </c>
      <c r="J22" s="48">
        <v>0.42972002866642622</v>
      </c>
      <c r="K22" s="48">
        <v>0.46121267635540752</v>
      </c>
      <c r="L22" s="48">
        <v>0.49407408151116711</v>
      </c>
      <c r="M22" s="48">
        <v>0.5402055870582253</v>
      </c>
      <c r="N22" s="48">
        <v>0.57263135527409148</v>
      </c>
      <c r="O22" s="48">
        <v>0.60198123357543865</v>
      </c>
      <c r="P22" s="48">
        <v>0.62546392701215991</v>
      </c>
      <c r="Q22" s="48">
        <v>0.65470831182364364</v>
      </c>
      <c r="R22" s="48">
        <v>0.68424146427114241</v>
      </c>
      <c r="S22" s="48">
        <v>0.71697818464062291</v>
      </c>
      <c r="T22" s="48">
        <v>0.73333173504424898</v>
      </c>
      <c r="U22" s="48">
        <v>0.75385423786410177</v>
      </c>
      <c r="V22" s="48">
        <v>0.77363496347359839</v>
      </c>
      <c r="W22" s="48">
        <v>0.79270072309720963</v>
      </c>
      <c r="X22" s="48">
        <v>0.81107735887900356</v>
      </c>
      <c r="Y22" s="48">
        <v>0.82878977890964811</v>
      </c>
      <c r="Z22" s="48">
        <v>0.84586199098737791</v>
      </c>
      <c r="AA22" s="48">
        <v>0.86231713515868347</v>
      </c>
      <c r="AB22" s="48">
        <v>0.87817751508283404</v>
      </c>
      <c r="AC22" s="48">
        <v>0.89346462826273787</v>
      </c>
      <c r="AD22" s="48">
        <v>0.90819919518312708</v>
      </c>
      <c r="AE22" s="48">
        <v>0.92240118739555044</v>
      </c>
      <c r="AF22" s="48">
        <v>0.93608985458824756</v>
      </c>
      <c r="AG22" s="48">
        <v>0.94928375067759441</v>
      </c>
      <c r="AH22" s="48">
        <v>0.96200075895648274</v>
      </c>
      <c r="AI22" s="48">
        <v>0.97425811633372439</v>
      </c>
      <c r="AJ22" s="48">
        <v>0.98607243669733102</v>
      </c>
      <c r="AK22" s="48">
        <v>0.99745973343333749</v>
      </c>
      <c r="AL22" s="48">
        <v>1.0084354411306928</v>
      </c>
      <c r="AM22" s="48">
        <v>1.0190144365016378</v>
      </c>
      <c r="AN22" s="48">
        <v>1.0292110585459224</v>
      </c>
      <c r="AO22" s="48">
        <v>1.0390391279861966</v>
      </c>
      <c r="AP22" s="48">
        <v>1.0485119660009186</v>
      </c>
      <c r="AQ22" s="48">
        <v>1.0576424122801689</v>
      </c>
      <c r="AR22" s="48">
        <v>1.0664428424288437</v>
      </c>
      <c r="AS22" s="48">
        <v>1.0749251847408194</v>
      </c>
      <c r="AT22" s="49">
        <v>1.0831009363668205</v>
      </c>
      <c r="AU22" s="50">
        <v>5.2944920025765896E-4</v>
      </c>
      <c r="AV22" s="50">
        <v>6.8917477619834244E-5</v>
      </c>
      <c r="AW22" s="50">
        <v>1.559412048663944E-4</v>
      </c>
      <c r="AX22" s="50">
        <v>8.2084858149755746E-5</v>
      </c>
    </row>
    <row r="23" spans="1:50" x14ac:dyDescent="0.25">
      <c r="A23" t="s">
        <v>4727</v>
      </c>
      <c r="B23" s="73">
        <v>8.3535475123746233E-2</v>
      </c>
      <c r="C23" s="48">
        <v>0.16187407247808833</v>
      </c>
      <c r="D23" s="48">
        <v>0.22944685305619264</v>
      </c>
      <c r="E23" s="48">
        <v>0.29557133482090725</v>
      </c>
      <c r="F23" s="48">
        <v>0.3587158034935547</v>
      </c>
      <c r="G23" s="48">
        <v>0.41069363973772066</v>
      </c>
      <c r="H23" s="48">
        <v>0.45650192951626806</v>
      </c>
      <c r="I23" s="48">
        <v>0.50350473154358233</v>
      </c>
      <c r="J23" s="48">
        <v>0.54345002742852722</v>
      </c>
      <c r="K23" s="48">
        <v>0.58382948898221998</v>
      </c>
      <c r="L23" s="48">
        <v>0.62487037453127958</v>
      </c>
      <c r="M23" s="48">
        <v>0.6825129421527707</v>
      </c>
      <c r="N23" s="48">
        <v>0.72286077065319954</v>
      </c>
      <c r="O23" s="48">
        <v>0.76200761092927205</v>
      </c>
      <c r="P23" s="48">
        <v>0.7932341989729913</v>
      </c>
      <c r="Q23" s="48">
        <v>0.82822985061108867</v>
      </c>
      <c r="R23" s="48">
        <v>0.86277963595097296</v>
      </c>
      <c r="S23" s="48">
        <v>0.90202522144321828</v>
      </c>
      <c r="T23" s="48">
        <v>0.92549554694746561</v>
      </c>
      <c r="U23" s="48">
        <v>0.9509336585645386</v>
      </c>
      <c r="V23" s="48">
        <v>0.97545232036412677</v>
      </c>
      <c r="W23" s="48">
        <v>0.99908476547216396</v>
      </c>
      <c r="X23" s="48">
        <v>1.0218630258172601</v>
      </c>
      <c r="Y23" s="48">
        <v>1.0438179755474728</v>
      </c>
      <c r="Z23" s="48">
        <v>1.0649793728777983</v>
      </c>
      <c r="AA23" s="48">
        <v>1.0853759004251009</v>
      </c>
      <c r="AB23" s="48">
        <v>1.1050352040851508</v>
      </c>
      <c r="AC23" s="48">
        <v>1.1239839305044761</v>
      </c>
      <c r="AD23" s="48">
        <v>1.1422477631978016</v>
      </c>
      <c r="AE23" s="48">
        <v>1.1598514573600434</v>
      </c>
      <c r="AF23" s="48">
        <v>1.1768188734200349</v>
      </c>
      <c r="AG23" s="48">
        <v>1.193173009381473</v>
      </c>
      <c r="AH23" s="48">
        <v>1.2089360319949072</v>
      </c>
      <c r="AI23" s="48">
        <v>1.2241293068030366</v>
      </c>
      <c r="AJ23" s="48">
        <v>1.2387734271000284</v>
      </c>
      <c r="AK23" s="48">
        <v>1.2528882418441174</v>
      </c>
      <c r="AL23" s="48">
        <v>1.2664928825613111</v>
      </c>
      <c r="AM23" s="48">
        <v>1.2796057892766792</v>
      </c>
      <c r="AN23" s="48">
        <v>1.2922447355083588</v>
      </c>
      <c r="AO23" s="48">
        <v>1.3044268523581706</v>
      </c>
      <c r="AP23" s="48">
        <v>1.316168651731483</v>
      </c>
      <c r="AQ23" s="48">
        <v>1.3274860487178084</v>
      </c>
      <c r="AR23" s="48">
        <v>1.3383943831624592</v>
      </c>
      <c r="AS23" s="48">
        <v>1.3489084404585083</v>
      </c>
      <c r="AT23" s="49">
        <v>1.3590424715872302</v>
      </c>
      <c r="AU23" s="50">
        <v>7.4615658377297223E-5</v>
      </c>
      <c r="AV23" s="50">
        <v>6.1823557189200073E-5</v>
      </c>
      <c r="AW23" s="50">
        <v>2.3397349286824465E-4</v>
      </c>
      <c r="AX23" s="50">
        <v>2.5174079928547144E-4</v>
      </c>
    </row>
    <row r="24" spans="1:50" x14ac:dyDescent="0.25">
      <c r="A24" t="s">
        <v>4728</v>
      </c>
      <c r="B24" s="73">
        <v>7.5011715525575659E-2</v>
      </c>
      <c r="C24" s="48">
        <v>0.14402888278229226</v>
      </c>
      <c r="D24" s="48">
        <v>0.20479836213754948</v>
      </c>
      <c r="E24" s="48">
        <v>0.26382932561990957</v>
      </c>
      <c r="F24" s="48">
        <v>0.32074986238046443</v>
      </c>
      <c r="G24" s="48">
        <v>0.36507005512086793</v>
      </c>
      <c r="H24" s="48">
        <v>0.4087456059766188</v>
      </c>
      <c r="I24" s="48">
        <v>0.45062225001280776</v>
      </c>
      <c r="J24" s="48">
        <v>0.48437088564001846</v>
      </c>
      <c r="K24" s="48">
        <v>0.51915358942061873</v>
      </c>
      <c r="L24" s="48">
        <v>0.55615028993629523</v>
      </c>
      <c r="M24" s="48">
        <v>0.62005018895698405</v>
      </c>
      <c r="N24" s="48">
        <v>0.65872125610022647</v>
      </c>
      <c r="O24" s="48">
        <v>0.69703455534547165</v>
      </c>
      <c r="P24" s="48">
        <v>0.72469939062002608</v>
      </c>
      <c r="Q24" s="48">
        <v>0.7543309539803611</v>
      </c>
      <c r="R24" s="48">
        <v>0.78370718043279475</v>
      </c>
      <c r="S24" s="48">
        <v>0.82441632287070588</v>
      </c>
      <c r="T24" s="48">
        <v>0.8437567386395961</v>
      </c>
      <c r="U24" s="48">
        <v>0.86339594966214861</v>
      </c>
      <c r="V24" s="48">
        <v>0.88232530968388612</v>
      </c>
      <c r="W24" s="48">
        <v>0.90057047596989803</v>
      </c>
      <c r="X24" s="48">
        <v>0.91815617841424668</v>
      </c>
      <c r="Y24" s="48">
        <v>0.9351062530594022</v>
      </c>
      <c r="Z24" s="48">
        <v>0.95144367440413058</v>
      </c>
      <c r="AA24" s="48">
        <v>0.96719058654362755</v>
      </c>
      <c r="AB24" s="48">
        <v>0.98236833318410677</v>
      </c>
      <c r="AC24" s="48">
        <v>0.99699748657251996</v>
      </c>
      <c r="AD24" s="48">
        <v>1.0110978753806297</v>
      </c>
      <c r="AE24" s="48">
        <v>1.024688611581217</v>
      </c>
      <c r="AF24" s="48">
        <v>1.0377881163528675</v>
      </c>
      <c r="AG24" s="48">
        <v>1.0504141450484346</v>
      </c>
      <c r="AH24" s="48">
        <v>1.0625838112610293</v>
      </c>
      <c r="AI24" s="48">
        <v>1.0743136100201562</v>
      </c>
      <c r="AJ24" s="48">
        <v>1.0856194401494357</v>
      </c>
      <c r="AK24" s="48">
        <v>1.0965166258162109</v>
      </c>
      <c r="AL24" s="48">
        <v>1.1070199373022591</v>
      </c>
      <c r="AM24" s="48">
        <v>1.1171436110237514</v>
      </c>
      <c r="AN24" s="48">
        <v>1.1269013688275995</v>
      </c>
      <c r="AO24" s="48">
        <v>1.1363064365903446</v>
      </c>
      <c r="AP24" s="48">
        <v>1.1453715621447975</v>
      </c>
      <c r="AQ24" s="48">
        <v>1.1541090325587284</v>
      </c>
      <c r="AR24" s="48">
        <v>1.1625306907890232</v>
      </c>
      <c r="AS24" s="48">
        <v>1.1706479517338857</v>
      </c>
      <c r="AT24" s="49">
        <v>1.1784718177048372</v>
      </c>
      <c r="AU24" s="50">
        <v>1.3805278285872191E-5</v>
      </c>
      <c r="AV24" s="50">
        <v>8.6616375483572483E-4</v>
      </c>
      <c r="AW24" s="50">
        <v>3.8720318116247654E-4</v>
      </c>
      <c r="AX24" s="50">
        <v>4.987874417565763E-4</v>
      </c>
    </row>
    <row r="25" spans="1:50" x14ac:dyDescent="0.25">
      <c r="A25" t="s">
        <v>4729</v>
      </c>
      <c r="B25" s="73">
        <v>6.6124218242462715E-2</v>
      </c>
      <c r="C25" s="48">
        <v>0.12739965037743509</v>
      </c>
      <c r="D25" s="48">
        <v>0.17853954668895725</v>
      </c>
      <c r="E25" s="48">
        <v>0.22904569618110959</v>
      </c>
      <c r="F25" s="48">
        <v>0.27741426707577621</v>
      </c>
      <c r="G25" s="48">
        <v>0.31534572620987522</v>
      </c>
      <c r="H25" s="48">
        <v>0.34790721273475211</v>
      </c>
      <c r="I25" s="48">
        <v>0.38171377923908528</v>
      </c>
      <c r="J25" s="48">
        <v>0.40930803573372709</v>
      </c>
      <c r="K25" s="48">
        <v>0.43788227445512717</v>
      </c>
      <c r="L25" s="48">
        <v>0.46935585408382902</v>
      </c>
      <c r="M25" s="48">
        <v>0.51792998358296516</v>
      </c>
      <c r="N25" s="48">
        <v>0.54802717629738296</v>
      </c>
      <c r="O25" s="48">
        <v>0.57707250448047454</v>
      </c>
      <c r="P25" s="48">
        <v>0.59873114605823108</v>
      </c>
      <c r="Q25" s="48">
        <v>0.62449600805061123</v>
      </c>
      <c r="R25" s="48">
        <v>0.65050197807203181</v>
      </c>
      <c r="S25" s="48">
        <v>0.68169358160979077</v>
      </c>
      <c r="T25" s="48">
        <v>0.69639645225274938</v>
      </c>
      <c r="U25" s="48">
        <v>0.71352432859194237</v>
      </c>
      <c r="V25" s="48">
        <v>0.73003312506345364</v>
      </c>
      <c r="W25" s="48">
        <v>0.74594521804804292</v>
      </c>
      <c r="X25" s="48">
        <v>0.76128217514162277</v>
      </c>
      <c r="Y25" s="48">
        <v>0.77606478438844673</v>
      </c>
      <c r="Z25" s="48">
        <v>0.79031308245767473</v>
      </c>
      <c r="AA25" s="48">
        <v>0.804046381801509</v>
      </c>
      <c r="AB25" s="48">
        <v>0.81728329683171053</v>
      </c>
      <c r="AC25" s="48">
        <v>0.83004176914997707</v>
      </c>
      <c r="AD25" s="48">
        <v>0.8423390918663789</v>
      </c>
      <c r="AE25" s="48">
        <v>0.85419193303881413</v>
      </c>
      <c r="AF25" s="48">
        <v>0.86561635826525773</v>
      </c>
      <c r="AG25" s="48">
        <v>0.87662785245942021</v>
      </c>
      <c r="AH25" s="48">
        <v>0.88724134083933603</v>
      </c>
      <c r="AI25" s="48">
        <v>0.89747120915732692</v>
      </c>
      <c r="AJ25" s="48">
        <v>0.90733132319876419</v>
      </c>
      <c r="AK25" s="48">
        <v>0.91683504757605294</v>
      </c>
      <c r="AL25" s="48">
        <v>0.92599526384331932</v>
      </c>
      <c r="AM25" s="48">
        <v>0.93482438795634704</v>
      </c>
      <c r="AN25" s="48">
        <v>0.94333438710143391</v>
      </c>
      <c r="AO25" s="48">
        <v>0.95153679591597573</v>
      </c>
      <c r="AP25" s="48">
        <v>0.95944273212276299</v>
      </c>
      <c r="AQ25" s="48">
        <v>0.96706291159918412</v>
      </c>
      <c r="AR25" s="48">
        <v>0.97440766290175884</v>
      </c>
      <c r="AS25" s="48">
        <v>0.98148694126568636</v>
      </c>
      <c r="AT25" s="49">
        <v>0.98831034209838786</v>
      </c>
      <c r="AU25" s="50">
        <v>1.6339732974302024E-4</v>
      </c>
      <c r="AV25" s="50">
        <v>1.9765252363868058E-4</v>
      </c>
      <c r="AW25" s="50">
        <v>1.9397243158891797E-4</v>
      </c>
      <c r="AX25" s="50">
        <v>1.7753390420693904E-4</v>
      </c>
    </row>
    <row r="26" spans="1:50" x14ac:dyDescent="0.25">
      <c r="A26" t="s">
        <v>4730</v>
      </c>
      <c r="B26" s="73">
        <v>6.7675117049492195E-2</v>
      </c>
      <c r="C26" s="48">
        <v>0.13050301356906199</v>
      </c>
      <c r="D26" s="48">
        <v>0.1830761164895203</v>
      </c>
      <c r="E26" s="48">
        <v>0.23502893683913195</v>
      </c>
      <c r="F26" s="48">
        <v>0.28473106092023426</v>
      </c>
      <c r="G26" s="48">
        <v>0.32414066513168122</v>
      </c>
      <c r="H26" s="48">
        <v>0.35759203304580894</v>
      </c>
      <c r="I26" s="48">
        <v>0.3927138450349269</v>
      </c>
      <c r="J26" s="48">
        <v>0.42146075675540789</v>
      </c>
      <c r="K26" s="48">
        <v>0.45120775342238506</v>
      </c>
      <c r="L26" s="48">
        <v>0.48330752771187446</v>
      </c>
      <c r="M26" s="48">
        <v>0.53222663083890243</v>
      </c>
      <c r="N26" s="48">
        <v>0.56349071430482434</v>
      </c>
      <c r="O26" s="48">
        <v>0.59352319057265479</v>
      </c>
      <c r="P26" s="48">
        <v>0.61612878199318555</v>
      </c>
      <c r="Q26" s="48">
        <v>0.64298571379513347</v>
      </c>
      <c r="R26" s="48">
        <v>0.66996854917407556</v>
      </c>
      <c r="S26" s="48">
        <v>0.70203211249244291</v>
      </c>
      <c r="T26" s="48">
        <v>0.71759091789998408</v>
      </c>
      <c r="U26" s="48">
        <v>0.73570271376502028</v>
      </c>
      <c r="V26" s="48">
        <v>0.75315986640601884</v>
      </c>
      <c r="W26" s="48">
        <v>0.76998603762625883</v>
      </c>
      <c r="X26" s="48">
        <v>0.78620403398311611</v>
      </c>
      <c r="Y26" s="48">
        <v>0.80183583770056943</v>
      </c>
      <c r="Z26" s="48">
        <v>0.81690263646437955</v>
      </c>
      <c r="AA26" s="48">
        <v>0.83142485214034123</v>
      </c>
      <c r="AB26" s="48">
        <v>0.84542216845452112</v>
      </c>
      <c r="AC26" s="48">
        <v>0.85891355767300781</v>
      </c>
      <c r="AD26" s="48">
        <v>0.87191730631733211</v>
      </c>
      <c r="AE26" s="48">
        <v>0.88445103995041596</v>
      </c>
      <c r="AF26" s="48">
        <v>0.8965317470666414</v>
      </c>
      <c r="AG26" s="48">
        <v>0.90817580211842475</v>
      </c>
      <c r="AH26" s="48">
        <v>0.91939898771050532</v>
      </c>
      <c r="AI26" s="48">
        <v>0.93021651599202837</v>
      </c>
      <c r="AJ26" s="48">
        <v>0.94064304927542453</v>
      </c>
      <c r="AK26" s="48">
        <v>0.95069271991002302</v>
      </c>
      <c r="AL26" s="48">
        <v>0.96037914943734692</v>
      </c>
      <c r="AM26" s="48">
        <v>0.96971546705404477</v>
      </c>
      <c r="AN26" s="48">
        <v>0.97871432740748832</v>
      </c>
      <c r="AO26" s="48">
        <v>0.98738792774815676</v>
      </c>
      <c r="AP26" s="48">
        <v>0.99574802446205413</v>
      </c>
      <c r="AQ26" s="48">
        <v>1.0038059490055695</v>
      </c>
      <c r="AR26" s="48">
        <v>1.01157262326438</v>
      </c>
      <c r="AS26" s="48">
        <v>1.0190585743572087</v>
      </c>
      <c r="AT26" s="49">
        <v>1.0262739489045145</v>
      </c>
      <c r="AU26" s="50">
        <v>1.5212160360533744E-4</v>
      </c>
      <c r="AV26" s="50">
        <v>1.573080662637949E-4</v>
      </c>
      <c r="AW26" s="50">
        <v>1.5244378300849348E-4</v>
      </c>
      <c r="AX26" s="50">
        <v>1.4839369396213442E-4</v>
      </c>
    </row>
    <row r="27" spans="1:50" x14ac:dyDescent="0.25">
      <c r="A27" t="s">
        <v>4731</v>
      </c>
      <c r="B27" s="73">
        <v>6.7652512243123908E-2</v>
      </c>
      <c r="C27" s="48">
        <v>0.13042500137756283</v>
      </c>
      <c r="D27" s="48">
        <v>0.18299921602261679</v>
      </c>
      <c r="E27" s="48">
        <v>0.23498645942990221</v>
      </c>
      <c r="F27" s="48">
        <v>0.28475828510352741</v>
      </c>
      <c r="G27" s="48">
        <v>0.32430634447486739</v>
      </c>
      <c r="H27" s="48">
        <v>0.35789982630469341</v>
      </c>
      <c r="I27" s="48">
        <v>0.39315997211151327</v>
      </c>
      <c r="J27" s="48">
        <v>0.42204361522891037</v>
      </c>
      <c r="K27" s="48">
        <v>0.45195017019119327</v>
      </c>
      <c r="L27" s="48">
        <v>0.48439809636454734</v>
      </c>
      <c r="M27" s="48">
        <v>0.53373562559898091</v>
      </c>
      <c r="N27" s="48">
        <v>0.56526962290719485</v>
      </c>
      <c r="O27" s="48">
        <v>0.59553208673064917</v>
      </c>
      <c r="P27" s="48">
        <v>0.618331474550321</v>
      </c>
      <c r="Q27" s="48">
        <v>0.64537333853858003</v>
      </c>
      <c r="R27" s="48">
        <v>0.67256827275973674</v>
      </c>
      <c r="S27" s="48">
        <v>0.70492719706890061</v>
      </c>
      <c r="T27" s="48">
        <v>0.72057168238045177</v>
      </c>
      <c r="U27" s="48">
        <v>0.7387810838247123</v>
      </c>
      <c r="V27" s="48">
        <v>0.75633231413243329</v>
      </c>
      <c r="W27" s="48">
        <v>0.77324916262180277</v>
      </c>
      <c r="X27" s="48">
        <v>0.78955455875613467</v>
      </c>
      <c r="Y27" s="48">
        <v>0.80527060322296085</v>
      </c>
      <c r="Z27" s="48">
        <v>0.82041859788978133</v>
      </c>
      <c r="AA27" s="48">
        <v>0.83501907467707792</v>
      </c>
      <c r="AB27" s="48">
        <v>0.84909182338772549</v>
      </c>
      <c r="AC27" s="48">
        <v>0.86265591853051804</v>
      </c>
      <c r="AD27" s="48">
        <v>0.87572974517417379</v>
      </c>
      <c r="AE27" s="48">
        <v>0.88833102386685381</v>
      </c>
      <c r="AF27" s="48">
        <v>0.90047683465497919</v>
      </c>
      <c r="AG27" s="48">
        <v>0.9121836402338952</v>
      </c>
      <c r="AH27" s="48">
        <v>0.92346730826176593</v>
      </c>
      <c r="AI27" s="48">
        <v>0.93434313286694259</v>
      </c>
      <c r="AJ27" s="48">
        <v>0.94482585537795627</v>
      </c>
      <c r="AK27" s="48">
        <v>0.95492968430423453</v>
      </c>
      <c r="AL27" s="48">
        <v>0.96466831459462332</v>
      </c>
      <c r="AM27" s="48">
        <v>0.97405494619981725</v>
      </c>
      <c r="AN27" s="48">
        <v>0.98310230196385973</v>
      </c>
      <c r="AO27" s="48">
        <v>0.99182264486896066</v>
      </c>
      <c r="AP27" s="48">
        <v>1.0002277946570095</v>
      </c>
      <c r="AQ27" s="48">
        <v>1.0083291438503099</v>
      </c>
      <c r="AR27" s="48">
        <v>1.0161376731932503</v>
      </c>
      <c r="AS27" s="48">
        <v>1.0236639665358434</v>
      </c>
      <c r="AT27" s="49">
        <v>1.0309182251793063</v>
      </c>
      <c r="AU27" s="50">
        <v>1.6406491340603679E-4</v>
      </c>
      <c r="AV27" s="50">
        <v>1.6815456910990179E-4</v>
      </c>
      <c r="AW27" s="50">
        <v>1.6467869863845408E-4</v>
      </c>
      <c r="AX27" s="50">
        <v>1.355683634756133E-4</v>
      </c>
    </row>
    <row r="28" spans="1:50" x14ac:dyDescent="0.25">
      <c r="A28" t="s">
        <v>4732</v>
      </c>
      <c r="B28" s="73">
        <v>6.7135910295084686E-2</v>
      </c>
      <c r="C28" s="48">
        <v>0.12943648199732435</v>
      </c>
      <c r="D28" s="48">
        <v>0.18150025338057121</v>
      </c>
      <c r="E28" s="48">
        <v>0.2329730225852773</v>
      </c>
      <c r="F28" s="48">
        <v>0.28222309900371123</v>
      </c>
      <c r="G28" s="48">
        <v>0.32120491620493657</v>
      </c>
      <c r="H28" s="48">
        <v>0.3542373687975291</v>
      </c>
      <c r="I28" s="48">
        <v>0.38895292271575438</v>
      </c>
      <c r="J28" s="48">
        <v>0.4173130671986473</v>
      </c>
      <c r="K28" s="48">
        <v>0.44669707464847297</v>
      </c>
      <c r="L28" s="48">
        <v>0.47848677791625094</v>
      </c>
      <c r="M28" s="48">
        <v>0.52713175843320559</v>
      </c>
      <c r="N28" s="48">
        <v>0.55809257469730034</v>
      </c>
      <c r="O28" s="48">
        <v>0.58782067156153783</v>
      </c>
      <c r="P28" s="48">
        <v>0.61013287671111804</v>
      </c>
      <c r="Q28" s="48">
        <v>0.63671442815669432</v>
      </c>
      <c r="R28" s="48">
        <v>0.66344365439585451</v>
      </c>
      <c r="S28" s="48">
        <v>0.6952767772552515</v>
      </c>
      <c r="T28" s="48">
        <v>0.71055967428550959</v>
      </c>
      <c r="U28" s="48">
        <v>0.72841836347940925</v>
      </c>
      <c r="V28" s="48">
        <v>0.74563155788316837</v>
      </c>
      <c r="W28" s="48">
        <v>0.76222258863377923</v>
      </c>
      <c r="X28" s="48">
        <v>0.77821394357412721</v>
      </c>
      <c r="Y28" s="48">
        <v>0.7936272977334986</v>
      </c>
      <c r="Z28" s="48">
        <v>0.80848354270638667</v>
      </c>
      <c r="AA28" s="48">
        <v>0.82280281496941154</v>
      </c>
      <c r="AB28" s="48">
        <v>0.83660452317473644</v>
      </c>
      <c r="AC28" s="48">
        <v>0.84990737445697762</v>
      </c>
      <c r="AD28" s="48">
        <v>0.862729399789258</v>
      </c>
      <c r="AE28" s="48">
        <v>0.87508797842278141</v>
      </c>
      <c r="AF28" s="48">
        <v>0.88699986144304477</v>
      </c>
      <c r="AG28" s="48">
        <v>0.89848119447462416</v>
      </c>
      <c r="AH28" s="48">
        <v>0.90954753956530299</v>
      </c>
      <c r="AI28" s="48">
        <v>0.92021389627921013</v>
      </c>
      <c r="AJ28" s="48">
        <v>0.93049472202755457</v>
      </c>
      <c r="AK28" s="48">
        <v>0.94040395166451307</v>
      </c>
      <c r="AL28" s="48">
        <v>0.94995501637483426</v>
      </c>
      <c r="AM28" s="48">
        <v>0.9591608618787586</v>
      </c>
      <c r="AN28" s="48">
        <v>0.96803396597892655</v>
      </c>
      <c r="AO28" s="48">
        <v>0.97658635547306427</v>
      </c>
      <c r="AP28" s="48">
        <v>0.98482962245536565</v>
      </c>
      <c r="AQ28" s="48">
        <v>0.99277494002866828</v>
      </c>
      <c r="AR28" s="48">
        <v>1.0004330774487189</v>
      </c>
      <c r="AS28" s="48">
        <v>1.0078144147210568</v>
      </c>
      <c r="AT28" s="49">
        <v>1.0149289566702984</v>
      </c>
      <c r="AU28" s="50">
        <v>1.6818982840050012E-4</v>
      </c>
      <c r="AV28" s="50">
        <v>1.7049741290975362E-4</v>
      </c>
      <c r="AW28" s="50">
        <v>1.6786879859864712E-4</v>
      </c>
      <c r="AX28" s="50">
        <v>1.5414833615068346E-4</v>
      </c>
    </row>
    <row r="29" spans="1:50" x14ac:dyDescent="0.25">
      <c r="A29" t="s">
        <v>4733</v>
      </c>
      <c r="B29" s="73">
        <v>6.5660510835562277E-2</v>
      </c>
      <c r="C29" s="48">
        <v>0.12653727946020082</v>
      </c>
      <c r="D29" s="48">
        <v>0.17724637221923048</v>
      </c>
      <c r="E29" s="48">
        <v>0.22742748904906115</v>
      </c>
      <c r="F29" s="48">
        <v>0.27544709781866122</v>
      </c>
      <c r="G29" s="48">
        <v>0.31326617063358952</v>
      </c>
      <c r="H29" s="48">
        <v>0.3451861727421372</v>
      </c>
      <c r="I29" s="48">
        <v>0.37882924440846111</v>
      </c>
      <c r="J29" s="48">
        <v>0.40615651743468512</v>
      </c>
      <c r="K29" s="48">
        <v>0.43455182451561153</v>
      </c>
      <c r="L29" s="48">
        <v>0.46547765954970138</v>
      </c>
      <c r="M29" s="48">
        <v>0.51330351155441101</v>
      </c>
      <c r="N29" s="48">
        <v>0.54343256665345363</v>
      </c>
      <c r="O29" s="48">
        <v>0.572342200832333</v>
      </c>
      <c r="P29" s="48">
        <v>0.59385005764863985</v>
      </c>
      <c r="Q29" s="48">
        <v>0.61966284545532158</v>
      </c>
      <c r="R29" s="48">
        <v>0.64567063726028362</v>
      </c>
      <c r="S29" s="48">
        <v>0.67683345420001295</v>
      </c>
      <c r="T29" s="48">
        <v>0.69140040522662294</v>
      </c>
      <c r="U29" s="48">
        <v>0.70856892714478292</v>
      </c>
      <c r="V29" s="48">
        <v>0.72511690007794916</v>
      </c>
      <c r="W29" s="48">
        <v>0.74106675350750706</v>
      </c>
      <c r="X29" s="48">
        <v>0.75644010621069535</v>
      </c>
      <c r="Y29" s="48">
        <v>0.77125779556316587</v>
      </c>
      <c r="Z29" s="48">
        <v>0.7855399057824145</v>
      </c>
      <c r="AA29" s="48">
        <v>0.79930579515036526</v>
      </c>
      <c r="AB29" s="48">
        <v>0.81257412225200432</v>
      </c>
      <c r="AC29" s="48">
        <v>0.82536287126563246</v>
      </c>
      <c r="AD29" s="48">
        <v>0.83768937633900875</v>
      </c>
      <c r="AE29" s="48">
        <v>0.84957034508443197</v>
      </c>
      <c r="AF29" s="48">
        <v>0.86102188122459899</v>
      </c>
      <c r="AG29" s="48">
        <v>0.87205950641994068</v>
      </c>
      <c r="AH29" s="48">
        <v>0.88269818130701683</v>
      </c>
      <c r="AI29" s="48">
        <v>0.89295232577648764</v>
      </c>
      <c r="AJ29" s="48">
        <v>0.90283583851814675</v>
      </c>
      <c r="AK29" s="48">
        <v>0.91236211585950466</v>
      </c>
      <c r="AL29" s="48">
        <v>0.92154406992346405</v>
      </c>
      <c r="AM29" s="48">
        <v>0.93039414612968996</v>
      </c>
      <c r="AN29" s="48">
        <v>0.93892434006340175</v>
      </c>
      <c r="AO29" s="48">
        <v>0.94714621373444907</v>
      </c>
      <c r="AP29" s="48">
        <v>0.9550709112487118</v>
      </c>
      <c r="AQ29" s="48">
        <v>0.96270917391306121</v>
      </c>
      <c r="AR29" s="48">
        <v>0.97007135479436191</v>
      </c>
      <c r="AS29" s="48">
        <v>0.97716743275224227</v>
      </c>
      <c r="AT29" s="49">
        <v>0.98400702596465683</v>
      </c>
      <c r="AU29" s="50">
        <v>1.8335373897571117E-4</v>
      </c>
      <c r="AV29" s="50">
        <v>1.8378862296231091E-4</v>
      </c>
      <c r="AW29" s="50">
        <v>1.8392379570286721E-4</v>
      </c>
      <c r="AX29" s="50">
        <v>1.5049113426357508E-4</v>
      </c>
    </row>
    <row r="30" spans="1:50" x14ac:dyDescent="0.25">
      <c r="A30" t="s">
        <v>4734</v>
      </c>
      <c r="B30" s="73">
        <v>6.8447787984957292E-2</v>
      </c>
      <c r="C30" s="48">
        <v>0.13206575394122053</v>
      </c>
      <c r="D30" s="48">
        <v>0.1853180927885788</v>
      </c>
      <c r="E30" s="48">
        <v>0.23789907051051051</v>
      </c>
      <c r="F30" s="48">
        <v>0.28816831120144815</v>
      </c>
      <c r="G30" s="48">
        <v>0.32802443288767619</v>
      </c>
      <c r="H30" s="48">
        <v>0.3618881283999637</v>
      </c>
      <c r="I30" s="48">
        <v>0.39741346306409481</v>
      </c>
      <c r="J30" s="48">
        <v>0.426532330401724</v>
      </c>
      <c r="K30" s="48">
        <v>0.4566111851675429</v>
      </c>
      <c r="L30" s="48">
        <v>0.48883204904915306</v>
      </c>
      <c r="M30" s="48">
        <v>0.53783567173617941</v>
      </c>
      <c r="N30" s="48">
        <v>0.56927763238028617</v>
      </c>
      <c r="O30" s="48">
        <v>0.59950367021556006</v>
      </c>
      <c r="P30" s="48">
        <v>0.62230794346372242</v>
      </c>
      <c r="Q30" s="48">
        <v>0.64938427209073046</v>
      </c>
      <c r="R30" s="48">
        <v>0.67654720221551701</v>
      </c>
      <c r="S30" s="48">
        <v>0.70870314302711301</v>
      </c>
      <c r="T30" s="48">
        <v>0.72452269789223267</v>
      </c>
      <c r="U30" s="48">
        <v>0.7428743674387801</v>
      </c>
      <c r="V30" s="48">
        <v>0.76056272362822364</v>
      </c>
      <c r="W30" s="48">
        <v>0.77761174164214508</v>
      </c>
      <c r="X30" s="48">
        <v>0.79404453008929843</v>
      </c>
      <c r="Y30" s="48">
        <v>0.80988336232751845</v>
      </c>
      <c r="Z30" s="48">
        <v>0.82514970665351361</v>
      </c>
      <c r="AA30" s="48">
        <v>0.83986425540146081</v>
      </c>
      <c r="AB30" s="48">
        <v>0.85404695298984357</v>
      </c>
      <c r="AC30" s="48">
        <v>0.86771702295454989</v>
      </c>
      <c r="AD30" s="48">
        <v>0.88089299400486909</v>
      </c>
      <c r="AE30" s="48">
        <v>0.89359272513770716</v>
      </c>
      <c r="AF30" s="48">
        <v>0.90583342984405679</v>
      </c>
      <c r="AG30" s="48">
        <v>0.91763169944053857</v>
      </c>
      <c r="AH30" s="48">
        <v>0.92900352555762933</v>
      </c>
      <c r="AI30" s="48">
        <v>0.93996432181506628</v>
      </c>
      <c r="AJ30" s="48">
        <v>0.95052894471380067</v>
      </c>
      <c r="AK30" s="48">
        <v>0.96071171377282161</v>
      </c>
      <c r="AL30" s="48">
        <v>0.97052643093814339</v>
      </c>
      <c r="AM30" s="48">
        <v>0.97998639929026043</v>
      </c>
      <c r="AN30" s="48">
        <v>0.98910444107543349</v>
      </c>
      <c r="AO30" s="48">
        <v>0.99789291508523925</v>
      </c>
      <c r="AP30" s="48">
        <v>1.0063637334079432</v>
      </c>
      <c r="AQ30" s="48">
        <v>1.0145283775744047</v>
      </c>
      <c r="AR30" s="48">
        <v>1.022397914120392</v>
      </c>
      <c r="AS30" s="48">
        <v>1.0299830095864038</v>
      </c>
      <c r="AT30" s="49">
        <v>1.0372939449753309</v>
      </c>
      <c r="AU30" s="50">
        <v>1.7396740440744907E-4</v>
      </c>
      <c r="AV30" s="50">
        <v>1.7563934670761228E-4</v>
      </c>
      <c r="AW30" s="50">
        <v>1.7468158330302685E-4</v>
      </c>
      <c r="AX30" s="50">
        <v>1.6918785695452243E-4</v>
      </c>
    </row>
    <row r="31" spans="1:50" x14ac:dyDescent="0.25">
      <c r="A31" t="s">
        <v>4735</v>
      </c>
      <c r="B31" s="73">
        <v>6.8643620721134418E-2</v>
      </c>
      <c r="C31" s="48">
        <v>0.13240978991522862</v>
      </c>
      <c r="D31" s="48">
        <v>0.1858119101738476</v>
      </c>
      <c r="E31" s="48">
        <v>0.23864424820679997</v>
      </c>
      <c r="F31" s="48">
        <v>0.28921506378283207</v>
      </c>
      <c r="G31" s="48">
        <v>0.32963224966181015</v>
      </c>
      <c r="H31" s="48">
        <v>0.36371719251791496</v>
      </c>
      <c r="I31" s="48">
        <v>0.3996476949649278</v>
      </c>
      <c r="J31" s="48">
        <v>0.42925235849715165</v>
      </c>
      <c r="K31" s="48">
        <v>0.4598657967659911</v>
      </c>
      <c r="L31" s="48">
        <v>0.49280486747481511</v>
      </c>
      <c r="M31" s="48">
        <v>0.54210236599894357</v>
      </c>
      <c r="N31" s="48">
        <v>0.57413914892774487</v>
      </c>
      <c r="O31" s="48">
        <v>0.60476710957654678</v>
      </c>
      <c r="P31" s="48">
        <v>0.62808187666719739</v>
      </c>
      <c r="Q31" s="48">
        <v>0.65577546741116466</v>
      </c>
      <c r="R31" s="48">
        <v>0.68357548714620975</v>
      </c>
      <c r="S31" s="48">
        <v>0.71623376362522118</v>
      </c>
      <c r="T31" s="48">
        <v>0.73237930861613132</v>
      </c>
      <c r="U31" s="48">
        <v>0.751220235352411</v>
      </c>
      <c r="V31" s="48">
        <v>0.76938016473677717</v>
      </c>
      <c r="W31" s="48">
        <v>0.78688371113134692</v>
      </c>
      <c r="X31" s="48">
        <v>0.80375459922249826</v>
      </c>
      <c r="Y31" s="48">
        <v>0.8200156961778251</v>
      </c>
      <c r="Z31" s="48">
        <v>0.83568904264079058</v>
      </c>
      <c r="AA31" s="48">
        <v>0.85079588260509476</v>
      </c>
      <c r="AB31" s="48">
        <v>0.86535669220924316</v>
      </c>
      <c r="AC31" s="48">
        <v>0.87939120749035027</v>
      </c>
      <c r="AD31" s="48">
        <v>0.89291845113479085</v>
      </c>
      <c r="AE31" s="48">
        <v>0.90595675826196254</v>
      </c>
      <c r="AF31" s="48">
        <v>0.91852380127610367</v>
      </c>
      <c r="AG31" s="48">
        <v>0.93063661381985441</v>
      </c>
      <c r="AH31" s="48">
        <v>0.94231161386202356</v>
      </c>
      <c r="AI31" s="48">
        <v>0.95356462595086133</v>
      </c>
      <c r="AJ31" s="48">
        <v>0.96441090266299412</v>
      </c>
      <c r="AK31" s="48">
        <v>0.97486514527709822</v>
      </c>
      <c r="AL31" s="48">
        <v>0.98494152370033106</v>
      </c>
      <c r="AM31" s="48">
        <v>0.99465369567453121</v>
      </c>
      <c r="AN31" s="48">
        <v>1.0040148252882182</v>
      </c>
      <c r="AO31" s="48">
        <v>1.0130376008194828</v>
      </c>
      <c r="AP31" s="48">
        <v>1.0217342519339545</v>
      </c>
      <c r="AQ31" s="48">
        <v>1.0301165662611564</v>
      </c>
      <c r="AR31" s="48">
        <v>1.0381959053717122</v>
      </c>
      <c r="AS31" s="48">
        <v>1.0459832201770674</v>
      </c>
      <c r="AT31" s="49">
        <v>1.0534890657725904</v>
      </c>
      <c r="AU31" s="50">
        <v>1.4870826271362603E-4</v>
      </c>
      <c r="AV31" s="50">
        <v>1.1436834756750613E-4</v>
      </c>
      <c r="AW31" s="50">
        <v>1.2656806211452931E-4</v>
      </c>
      <c r="AX31" s="50">
        <v>1.1853750766022131E-4</v>
      </c>
    </row>
    <row r="32" spans="1:50" x14ac:dyDescent="0.25">
      <c r="A32" t="s">
        <v>4736</v>
      </c>
      <c r="B32" s="73">
        <v>6.8351775715676272E-2</v>
      </c>
      <c r="C32" s="48">
        <v>0.1318324003413974</v>
      </c>
      <c r="D32" s="48">
        <v>0.18498689414781017</v>
      </c>
      <c r="E32" s="48">
        <v>0.23752289949052308</v>
      </c>
      <c r="F32" s="48">
        <v>0.28780428352662812</v>
      </c>
      <c r="G32" s="48">
        <v>0.32781059787542755</v>
      </c>
      <c r="H32" s="48">
        <v>0.36171972838444277</v>
      </c>
      <c r="I32" s="48">
        <v>0.39732964190116399</v>
      </c>
      <c r="J32" s="48">
        <v>0.42660310009803809</v>
      </c>
      <c r="K32" s="48">
        <v>0.45687291971753485</v>
      </c>
      <c r="L32" s="48">
        <v>0.48942556619523198</v>
      </c>
      <c r="M32" s="48">
        <v>0.53856862220773383</v>
      </c>
      <c r="N32" s="48">
        <v>0.57027560314308356</v>
      </c>
      <c r="O32" s="48">
        <v>0.60065828091424445</v>
      </c>
      <c r="P32" s="48">
        <v>0.62367714284283848</v>
      </c>
      <c r="Q32" s="48">
        <v>0.65098835500779195</v>
      </c>
      <c r="R32" s="48">
        <v>0.67842247445297255</v>
      </c>
      <c r="S32" s="48">
        <v>0.71082137838585591</v>
      </c>
      <c r="T32" s="48">
        <v>0.72674253380521214</v>
      </c>
      <c r="U32" s="48">
        <v>0.74527362875041936</v>
      </c>
      <c r="V32" s="48">
        <v>0.76313492508314917</v>
      </c>
      <c r="W32" s="48">
        <v>0.78035063239180447</v>
      </c>
      <c r="X32" s="48">
        <v>0.79694408521942395</v>
      </c>
      <c r="Y32" s="48">
        <v>0.81293777469182837</v>
      </c>
      <c r="Z32" s="48">
        <v>0.82835337900257955</v>
      </c>
      <c r="AA32" s="48">
        <v>0.84321179279607472</v>
      </c>
      <c r="AB32" s="48">
        <v>0.8575331554886001</v>
      </c>
      <c r="AC32" s="48">
        <v>0.87133687856573316</v>
      </c>
      <c r="AD32" s="48">
        <v>0.88464167189309029</v>
      </c>
      <c r="AE32" s="48">
        <v>0.89746556907608477</v>
      </c>
      <c r="AF32" s="48">
        <v>0.90982595190306781</v>
      </c>
      <c r="AG32" s="48">
        <v>0.92173957390497918</v>
      </c>
      <c r="AH32" s="48">
        <v>0.93322258306344763</v>
      </c>
      <c r="AI32" s="48">
        <v>0.94429054369811627</v>
      </c>
      <c r="AJ32" s="48">
        <v>0.95495845756285713</v>
      </c>
      <c r="AK32" s="48">
        <v>0.96524078417947468</v>
      </c>
      <c r="AL32" s="48">
        <v>0.97515146043645573</v>
      </c>
      <c r="AM32" s="48">
        <v>0.98470391947932867</v>
      </c>
      <c r="AN32" s="48">
        <v>0.99391110891824241</v>
      </c>
      <c r="AO32" s="48">
        <v>1.0027855083774366</v>
      </c>
      <c r="AP32" s="48">
        <v>1.0113391464103949</v>
      </c>
      <c r="AQ32" s="48">
        <v>1.0195836168036074</v>
      </c>
      <c r="AR32" s="48">
        <v>1.0275300942910413</v>
      </c>
      <c r="AS32" s="48">
        <v>1.0351893497006159</v>
      </c>
      <c r="AT32" s="49">
        <v>1.0425717645532182</v>
      </c>
      <c r="AU32" s="50">
        <v>1.4990846102591604E-4</v>
      </c>
      <c r="AV32" s="50">
        <v>1.4075319631956518E-4</v>
      </c>
      <c r="AW32" s="50">
        <v>1.407095551257953E-4</v>
      </c>
      <c r="AX32" s="50">
        <v>1.3959375792182982E-4</v>
      </c>
    </row>
    <row r="33" spans="1:50" x14ac:dyDescent="0.25">
      <c r="A33" t="s">
        <v>4737</v>
      </c>
      <c r="B33" s="73">
        <v>6.5552091679284941E-2</v>
      </c>
      <c r="C33" s="48">
        <v>0.1262324117598273</v>
      </c>
      <c r="D33" s="48">
        <v>0.17688670448637123</v>
      </c>
      <c r="E33" s="48">
        <v>0.2270706501613165</v>
      </c>
      <c r="F33" s="48">
        <v>0.27514740443296226</v>
      </c>
      <c r="G33" s="48">
        <v>0.31317012487937107</v>
      </c>
      <c r="H33" s="48">
        <v>0.34530262182759652</v>
      </c>
      <c r="I33" s="48">
        <v>0.37918026100053687</v>
      </c>
      <c r="J33" s="48">
        <v>0.40670808460455093</v>
      </c>
      <c r="K33" s="48">
        <v>0.4353555463219323</v>
      </c>
      <c r="L33" s="48">
        <v>0.46683798985286246</v>
      </c>
      <c r="M33" s="48">
        <v>0.51548403826999212</v>
      </c>
      <c r="N33" s="48">
        <v>0.5461256603546546</v>
      </c>
      <c r="O33" s="48">
        <v>0.57547932523370493</v>
      </c>
      <c r="P33" s="48">
        <v>0.5973309969552012</v>
      </c>
      <c r="Q33" s="48">
        <v>0.62344828537520014</v>
      </c>
      <c r="R33" s="48">
        <v>0.64977996295852813</v>
      </c>
      <c r="S33" s="48">
        <v>0.68152255791853722</v>
      </c>
      <c r="T33" s="48">
        <v>0.69622153546805088</v>
      </c>
      <c r="U33" s="48">
        <v>0.71353603500904783</v>
      </c>
      <c r="V33" s="48">
        <v>0.73022470926543026</v>
      </c>
      <c r="W33" s="48">
        <v>0.74631017842820879</v>
      </c>
      <c r="X33" s="48">
        <v>0.76181424509112772</v>
      </c>
      <c r="Y33" s="48">
        <v>0.77675792380237474</v>
      </c>
      <c r="Z33" s="48">
        <v>0.79116146954815525</v>
      </c>
      <c r="AA33" s="48">
        <v>0.80504440520673859</v>
      </c>
      <c r="AB33" s="48">
        <v>0.81842554801019252</v>
      </c>
      <c r="AC33" s="48">
        <v>0.83132303504966643</v>
      </c>
      <c r="AD33" s="48">
        <v>0.84375434785879755</v>
      </c>
      <c r="AE33" s="48">
        <v>0.8557363361085627</v>
      </c>
      <c r="AF33" s="48">
        <v>0.86728524044568556</v>
      </c>
      <c r="AG33" s="48">
        <v>0.87841671450556325</v>
      </c>
      <c r="AH33" s="48">
        <v>0.8891458461295414</v>
      </c>
      <c r="AI33" s="48">
        <v>0.89948717781530396</v>
      </c>
      <c r="AJ33" s="48">
        <v>0.90945472642808667</v>
      </c>
      <c r="AK33" s="48">
        <v>0.91906200219944389</v>
      </c>
      <c r="AL33" s="48">
        <v>0.92832202703930622</v>
      </c>
      <c r="AM33" s="48">
        <v>0.93724735218616129</v>
      </c>
      <c r="AN33" s="48">
        <v>0.94585007521927467</v>
      </c>
      <c r="AO33" s="48">
        <v>0.95414185645601035</v>
      </c>
      <c r="AP33" s="48">
        <v>0.96213393475647857</v>
      </c>
      <c r="AQ33" s="48">
        <v>0.96983714275692978</v>
      </c>
      <c r="AR33" s="48">
        <v>0.97726192155254565</v>
      </c>
      <c r="AS33" s="48">
        <v>0.98441833484952468</v>
      </c>
      <c r="AT33" s="49">
        <v>0.99131608260564885</v>
      </c>
      <c r="AU33" s="50">
        <v>1.5687457926105708E-4</v>
      </c>
      <c r="AV33" s="50">
        <v>1.8398823158349842E-4</v>
      </c>
      <c r="AW33" s="50">
        <v>1.5732085739728063E-4</v>
      </c>
      <c r="AX33" s="50">
        <v>9.8268814326729625E-5</v>
      </c>
    </row>
    <row r="34" spans="1:50" x14ac:dyDescent="0.25">
      <c r="A34" t="s">
        <v>4738</v>
      </c>
      <c r="B34" s="73">
        <v>6.6058517141685758E-2</v>
      </c>
      <c r="C34" s="48">
        <v>0.12728991342683116</v>
      </c>
      <c r="D34" s="48">
        <v>0.17838730938171257</v>
      </c>
      <c r="E34" s="48">
        <v>0.22898738303875785</v>
      </c>
      <c r="F34" s="48">
        <v>0.2774468782373577</v>
      </c>
      <c r="G34" s="48">
        <v>0.31575613305111472</v>
      </c>
      <c r="H34" s="48">
        <v>0.34814877024854712</v>
      </c>
      <c r="I34" s="48">
        <v>0.38226383409853959</v>
      </c>
      <c r="J34" s="48">
        <v>0.41003913832128369</v>
      </c>
      <c r="K34" s="48">
        <v>0.43889963649236047</v>
      </c>
      <c r="L34" s="48">
        <v>0.47046003952964038</v>
      </c>
      <c r="M34" s="48">
        <v>0.51905348068074553</v>
      </c>
      <c r="N34" s="48">
        <v>0.54975477481977952</v>
      </c>
      <c r="O34" s="48">
        <v>0.579163583296742</v>
      </c>
      <c r="P34" s="48">
        <v>0.60111290633042702</v>
      </c>
      <c r="Q34" s="48">
        <v>0.62737116745180588</v>
      </c>
      <c r="R34" s="48">
        <v>0.65383465241383709</v>
      </c>
      <c r="S34" s="48">
        <v>0.68556914047218664</v>
      </c>
      <c r="T34" s="48">
        <v>0.70044011111408588</v>
      </c>
      <c r="U34" s="48">
        <v>0.71791956774278165</v>
      </c>
      <c r="V34" s="48">
        <v>0.73476723678248845</v>
      </c>
      <c r="W34" s="48">
        <v>0.75100595392919356</v>
      </c>
      <c r="X34" s="48">
        <v>0.76665772949228317</v>
      </c>
      <c r="Y34" s="48">
        <v>0.78174377822779118</v>
      </c>
      <c r="Z34" s="48">
        <v>0.79628454809334093</v>
      </c>
      <c r="AA34" s="48">
        <v>0.81029974796375037</v>
      </c>
      <c r="AB34" s="48">
        <v>0.8238083743448682</v>
      </c>
      <c r="AC34" s="48">
        <v>0.8368287371218488</v>
      </c>
      <c r="AD34" s="48">
        <v>0.84937848437676988</v>
      </c>
      <c r="AE34" s="48">
        <v>0.86147462630922411</v>
      </c>
      <c r="AF34" s="48">
        <v>0.87313355829231265</v>
      </c>
      <c r="AG34" s="48">
        <v>0.88437108309528933</v>
      </c>
      <c r="AH34" s="48">
        <v>0.89520243230297758</v>
      </c>
      <c r="AI34" s="48">
        <v>0.90564228696099058</v>
      </c>
      <c r="AJ34" s="48">
        <v>0.91570479747473787</v>
      </c>
      <c r="AK34" s="48">
        <v>0.9254036027891932</v>
      </c>
      <c r="AL34" s="48">
        <v>0.9347518488754154</v>
      </c>
      <c r="AM34" s="48">
        <v>0.94376220654888221</v>
      </c>
      <c r="AN34" s="48">
        <v>0.95244688864379023</v>
      </c>
      <c r="AO34" s="48">
        <v>0.96081766656659306</v>
      </c>
      <c r="AP34" s="48">
        <v>0.96888588625122241</v>
      </c>
      <c r="AQ34" s="48">
        <v>0.9766624835376122</v>
      </c>
      <c r="AR34" s="48">
        <v>0.98415799899437317</v>
      </c>
      <c r="AS34" s="48">
        <v>0.99138259220570912</v>
      </c>
      <c r="AT34" s="49">
        <v>0.99834605554193678</v>
      </c>
      <c r="AU34" s="50">
        <v>1.888764527393505E-4</v>
      </c>
      <c r="AV34" s="50">
        <v>1.8694711616262794E-4</v>
      </c>
      <c r="AW34" s="50">
        <v>1.8892927619162947E-4</v>
      </c>
      <c r="AX34" s="50">
        <v>1.3775577826891094E-4</v>
      </c>
    </row>
    <row r="35" spans="1:50" x14ac:dyDescent="0.25">
      <c r="A35" t="s">
        <v>4739</v>
      </c>
      <c r="B35" s="73">
        <v>6.8250715284847677E-2</v>
      </c>
      <c r="C35" s="48">
        <v>0.13166410158770006</v>
      </c>
      <c r="D35" s="48">
        <v>0.18383357785335677</v>
      </c>
      <c r="E35" s="48">
        <v>0.23601683851876729</v>
      </c>
      <c r="F35" s="48">
        <v>0.28626220147206638</v>
      </c>
      <c r="G35" s="48">
        <v>0.32686818900102094</v>
      </c>
      <c r="H35" s="48">
        <v>0.35915244147152681</v>
      </c>
      <c r="I35" s="48">
        <v>0.3941185467043653</v>
      </c>
      <c r="J35" s="48">
        <v>0.42363931864417342</v>
      </c>
      <c r="K35" s="48">
        <v>0.45451506615405574</v>
      </c>
      <c r="L35" s="48">
        <v>0.4870516995276537</v>
      </c>
      <c r="M35" s="48">
        <v>0.53342952738322291</v>
      </c>
      <c r="N35" s="48">
        <v>0.56541637428006575</v>
      </c>
      <c r="O35" s="48">
        <v>0.59463549188439124</v>
      </c>
      <c r="P35" s="48">
        <v>0.61774444784837379</v>
      </c>
      <c r="Q35" s="48">
        <v>0.64637894737697876</v>
      </c>
      <c r="R35" s="48">
        <v>0.67529405807132825</v>
      </c>
      <c r="S35" s="48">
        <v>0.70771667265825267</v>
      </c>
      <c r="T35" s="48">
        <v>0.72369733416104431</v>
      </c>
      <c r="U35" s="48">
        <v>0.74360820423241003</v>
      </c>
      <c r="V35" s="48">
        <v>0.76279940430119653</v>
      </c>
      <c r="W35" s="48">
        <v>0.78129694653617132</v>
      </c>
      <c r="X35" s="48">
        <v>0.7991259029072314</v>
      </c>
      <c r="Y35" s="48">
        <v>0.81631043916849411</v>
      </c>
      <c r="Z35" s="48">
        <v>0.83287384761308469</v>
      </c>
      <c r="AA35" s="48">
        <v>0.84883857864401524</v>
      </c>
      <c r="AB35" s="48">
        <v>0.86422627120394813</v>
      </c>
      <c r="AC35" s="48">
        <v>0.87905778210508867</v>
      </c>
      <c r="AD35" s="48">
        <v>0.89335321429895886</v>
      </c>
      <c r="AE35" s="48">
        <v>0.90713194412437603</v>
      </c>
      <c r="AF35" s="48">
        <v>0.92041264757056107</v>
      </c>
      <c r="AG35" s="48">
        <v>0.93321332559098047</v>
      </c>
      <c r="AH35" s="48">
        <v>0.94555132850222812</v>
      </c>
      <c r="AI35" s="48">
        <v>0.95744337950102132</v>
      </c>
      <c r="AJ35" s="48">
        <v>0.96890559733118309</v>
      </c>
      <c r="AK35" s="48">
        <v>0.97995351813133891</v>
      </c>
      <c r="AL35" s="48">
        <v>0.99060211649293539</v>
      </c>
      <c r="AM35" s="48">
        <v>1.0008658257571243</v>
      </c>
      <c r="AN35" s="48">
        <v>1.0107585575780291</v>
      </c>
      <c r="AO35" s="48">
        <v>1.0202937207789016</v>
      </c>
      <c r="AP35" s="48">
        <v>1.0294842395267303</v>
      </c>
      <c r="AQ35" s="48">
        <v>1.038342570849939</v>
      </c>
      <c r="AR35" s="48">
        <v>1.0468807215229108</v>
      </c>
      <c r="AS35" s="48">
        <v>1.0551102643402333</v>
      </c>
      <c r="AT35" s="49">
        <v>1.0630423538027127</v>
      </c>
      <c r="AU35" s="50">
        <v>4.4975476339459419E-4</v>
      </c>
      <c r="AV35" s="50">
        <v>8.8884640717878938E-5</v>
      </c>
      <c r="AW35" s="50">
        <v>1.5546820941381156E-4</v>
      </c>
      <c r="AX35" s="50">
        <v>8.148105553118512E-5</v>
      </c>
    </row>
    <row r="36" spans="1:50" x14ac:dyDescent="0.25">
      <c r="A36" t="s">
        <v>4740</v>
      </c>
      <c r="B36" s="73">
        <v>8.382732042645448E-2</v>
      </c>
      <c r="C36" s="48">
        <v>0.16243237443749353</v>
      </c>
      <c r="D36" s="48">
        <v>0.23028181875329201</v>
      </c>
      <c r="E36" s="48">
        <v>0.29667707872947136</v>
      </c>
      <c r="F36" s="48">
        <v>0.36008765118827435</v>
      </c>
      <c r="G36" s="48">
        <v>0.41234364890826936</v>
      </c>
      <c r="H36" s="48">
        <v>0.45842219335217504</v>
      </c>
      <c r="I36" s="48">
        <v>0.50568744645436514</v>
      </c>
      <c r="J36" s="48">
        <v>0.54588056603862811</v>
      </c>
      <c r="K36" s="48">
        <v>0.58650650200922394</v>
      </c>
      <c r="L36" s="48">
        <v>0.6278217147266707</v>
      </c>
      <c r="M36" s="48">
        <v>0.68575616052982813</v>
      </c>
      <c r="N36" s="48">
        <v>0.72635405559367372</v>
      </c>
      <c r="O36" s="48">
        <v>0.76574400308727275</v>
      </c>
      <c r="P36" s="48">
        <v>0.79719482760689986</v>
      </c>
      <c r="Q36" s="48">
        <v>0.832398959856125</v>
      </c>
      <c r="R36" s="48">
        <v>0.86714886729656149</v>
      </c>
      <c r="S36" s="48">
        <v>0.9066185506967912</v>
      </c>
      <c r="T36" s="48">
        <v>0.93025955959795359</v>
      </c>
      <c r="U36" s="48">
        <v>0.95586413489402733</v>
      </c>
      <c r="V36" s="48">
        <v>0.98054324361313439</v>
      </c>
      <c r="W36" s="48">
        <v>1.0043303363544425</v>
      </c>
      <c r="X36" s="48">
        <v>1.0272576546593175</v>
      </c>
      <c r="Y36" s="48">
        <v>1.0493562747122094</v>
      </c>
      <c r="Z36" s="48">
        <v>1.0706561494619846</v>
      </c>
      <c r="AA36" s="48">
        <v>1.0911861492208039</v>
      </c>
      <c r="AB36" s="48">
        <v>1.1109741007955698</v>
      </c>
      <c r="AC36" s="48">
        <v>1.1300468252049825</v>
      </c>
      <c r="AD36" s="48">
        <v>1.1484301740333325</v>
      </c>
      <c r="AE36" s="48">
        <v>1.1661490644702956</v>
      </c>
      <c r="AF36" s="48">
        <v>1.1832275130842365</v>
      </c>
      <c r="AG36" s="48">
        <v>1.1996886683747818</v>
      </c>
      <c r="AH36" s="48">
        <v>1.2155548421488012</v>
      </c>
      <c r="AI36" s="48">
        <v>1.230847539762314</v>
      </c>
      <c r="AJ36" s="48">
        <v>1.2455874892693144</v>
      </c>
      <c r="AK36" s="48">
        <v>1.2597946695170257</v>
      </c>
      <c r="AL36" s="48">
        <v>1.2734883372256629</v>
      </c>
      <c r="AM36" s="48">
        <v>1.2866870530894094</v>
      </c>
      <c r="AN36" s="48">
        <v>1.2994087069339846</v>
      </c>
      <c r="AO36" s="48">
        <v>1.3116705419649004</v>
      </c>
      <c r="AP36" s="48">
        <v>1.323489178139277</v>
      </c>
      <c r="AQ36" s="48">
        <v>1.3348806346928932</v>
      </c>
      <c r="AR36" s="48">
        <v>1.345860351853005</v>
      </c>
      <c r="AS36" s="48">
        <v>1.3564432117663658</v>
      </c>
      <c r="AT36" s="49">
        <v>1.3666435586708101</v>
      </c>
      <c r="AU36" s="50">
        <v>5.8358418755233288E-5</v>
      </c>
      <c r="AV36" s="50">
        <v>5.4171610827324912E-5</v>
      </c>
      <c r="AW36" s="50">
        <v>2.1902353910263628E-4</v>
      </c>
      <c r="AX36" s="50">
        <v>2.4526056949980557E-4</v>
      </c>
    </row>
    <row r="37" spans="1:50" x14ac:dyDescent="0.25">
      <c r="A37" t="s">
        <v>4741</v>
      </c>
      <c r="B37" s="73">
        <v>7.0482909416609535E-2</v>
      </c>
      <c r="C37" s="48">
        <v>0.13584077103416778</v>
      </c>
      <c r="D37" s="48">
        <v>0.19142068265313009</v>
      </c>
      <c r="E37" s="48">
        <v>0.24604252676541519</v>
      </c>
      <c r="F37" s="48">
        <v>0.29834388783600185</v>
      </c>
      <c r="G37" s="48">
        <v>0.33987934117215607</v>
      </c>
      <c r="H37" s="48">
        <v>0.37669952759740755</v>
      </c>
      <c r="I37" s="48">
        <v>0.41439269229979969</v>
      </c>
      <c r="J37" s="48">
        <v>0.4452397417371613</v>
      </c>
      <c r="K37" s="48">
        <v>0.47698003054169014</v>
      </c>
      <c r="L37" s="48">
        <v>0.51130380826184352</v>
      </c>
      <c r="M37" s="48">
        <v>0.56458011401529173</v>
      </c>
      <c r="N37" s="48">
        <v>0.5982300946195418</v>
      </c>
      <c r="O37" s="48">
        <v>0.63097780588138197</v>
      </c>
      <c r="P37" s="48">
        <v>0.65551727177238728</v>
      </c>
      <c r="Q37" s="48">
        <v>0.6836297447897326</v>
      </c>
      <c r="R37" s="48">
        <v>0.71179053790864111</v>
      </c>
      <c r="S37" s="48">
        <v>0.7462993897400042</v>
      </c>
      <c r="T37" s="48">
        <v>0.76336930531733249</v>
      </c>
      <c r="U37" s="48">
        <v>0.78234765128095995</v>
      </c>
      <c r="V37" s="48">
        <v>0.80064003293264907</v>
      </c>
      <c r="W37" s="48">
        <v>0.81827124416319297</v>
      </c>
      <c r="X37" s="48">
        <v>0.83526518269865679</v>
      </c>
      <c r="Y37" s="48">
        <v>0.85164488249187509</v>
      </c>
      <c r="Z37" s="48">
        <v>0.86743254494316957</v>
      </c>
      <c r="AA37" s="48">
        <v>0.88264956899261038</v>
      </c>
      <c r="AB37" s="48">
        <v>0.89731658012460125</v>
      </c>
      <c r="AC37" s="48">
        <v>0.91145345832411051</v>
      </c>
      <c r="AD37" s="48">
        <v>0.9250793650224326</v>
      </c>
      <c r="AE37" s="48">
        <v>0.93821276906900852</v>
      </c>
      <c r="AF37" s="48">
        <v>0.95087147176450304</v>
      </c>
      <c r="AG37" s="48">
        <v>0.96307263098907636</v>
      </c>
      <c r="AH37" s="48">
        <v>0.97483278445854427</v>
      </c>
      <c r="AI37" s="48">
        <v>0.98616787213995916</v>
      </c>
      <c r="AJ37" s="48">
        <v>0.99709325785698577</v>
      </c>
      <c r="AK37" s="48">
        <v>1.0076237501143608</v>
      </c>
      <c r="AL37" s="48">
        <v>1.0177736221696616</v>
      </c>
      <c r="AM37" s="48">
        <v>1.0275566313795903</v>
      </c>
      <c r="AN37" s="48">
        <v>1.0369860378469915</v>
      </c>
      <c r="AO37" s="48">
        <v>1.0460746223938846</v>
      </c>
      <c r="AP37" s="48">
        <v>1.0548347038848656</v>
      </c>
      <c r="AQ37" s="48">
        <v>1.0632781559243654</v>
      </c>
      <c r="AR37" s="48">
        <v>1.0714164229503893</v>
      </c>
      <c r="AS37" s="48">
        <v>1.079260535746557</v>
      </c>
      <c r="AT37" s="49">
        <v>1.0868211263934653</v>
      </c>
      <c r="AU37" s="50">
        <v>7.9799385275691748E-5</v>
      </c>
      <c r="AV37" s="50">
        <v>2.9831213760189712E-4</v>
      </c>
      <c r="AW37" s="50">
        <v>1.7068268789444119E-4</v>
      </c>
      <c r="AX37" s="50">
        <v>1.7483854026068002E-4</v>
      </c>
    </row>
    <row r="38" spans="1:50" x14ac:dyDescent="0.25">
      <c r="A38" t="s">
        <v>4742</v>
      </c>
      <c r="B38" s="73">
        <v>6.5160810823294821E-2</v>
      </c>
      <c r="C38" s="48">
        <v>0.12540599711923056</v>
      </c>
      <c r="D38" s="48">
        <v>0.17569335801058189</v>
      </c>
      <c r="E38" s="48">
        <v>0.22541185428290827</v>
      </c>
      <c r="F38" s="48">
        <v>0.27305242857795453</v>
      </c>
      <c r="G38" s="48">
        <v>0.31036287520465633</v>
      </c>
      <c r="H38" s="48">
        <v>0.34244060960875905</v>
      </c>
      <c r="I38" s="48">
        <v>0.37572098913481744</v>
      </c>
      <c r="J38" s="48">
        <v>0.40279822736376686</v>
      </c>
      <c r="K38" s="48">
        <v>0.43091503742756193</v>
      </c>
      <c r="L38" s="48">
        <v>0.46224980207083455</v>
      </c>
      <c r="M38" s="48">
        <v>0.51101032095171672</v>
      </c>
      <c r="N38" s="48">
        <v>0.54088230442748531</v>
      </c>
      <c r="O38" s="48">
        <v>0.56971833713884668</v>
      </c>
      <c r="P38" s="48">
        <v>0.59110922597516924</v>
      </c>
      <c r="Q38" s="48">
        <v>0.61653691384444731</v>
      </c>
      <c r="R38" s="48">
        <v>0.64222850963139622</v>
      </c>
      <c r="S38" s="48">
        <v>0.67335629526426077</v>
      </c>
      <c r="T38" s="48">
        <v>0.68769511871550737</v>
      </c>
      <c r="U38" s="48">
        <v>0.70444354339101944</v>
      </c>
      <c r="V38" s="48">
        <v>0.72058660331922386</v>
      </c>
      <c r="W38" s="48">
        <v>0.73614617915363778</v>
      </c>
      <c r="X38" s="48">
        <v>0.7511433606807838</v>
      </c>
      <c r="Y38" s="48">
        <v>0.76559847540574366</v>
      </c>
      <c r="Z38" s="48">
        <v>0.77953111610450021</v>
      </c>
      <c r="AA38" s="48">
        <v>0.79296016738041009</v>
      </c>
      <c r="AB38" s="48">
        <v>0.80590383126080523</v>
      </c>
      <c r="AC38" s="48">
        <v>0.81837965186841499</v>
      </c>
      <c r="AD38" s="48">
        <v>0.83040453920105084</v>
      </c>
      <c r="AE38" s="48">
        <v>0.84199479205178429</v>
      </c>
      <c r="AF38" s="48">
        <v>0.85316612010068404</v>
      </c>
      <c r="AG38" s="48">
        <v>0.86393366520805692</v>
      </c>
      <c r="AH38" s="48">
        <v>0.87431202193805535</v>
      </c>
      <c r="AI38" s="48">
        <v>0.88431525734046301</v>
      </c>
      <c r="AJ38" s="48">
        <v>0.89395693001748289</v>
      </c>
      <c r="AK38" s="48">
        <v>0.90325010850135723</v>
      </c>
      <c r="AL38" s="48">
        <v>0.91220738896774223</v>
      </c>
      <c r="AM38" s="48">
        <v>0.92084091230883613</v>
      </c>
      <c r="AN38" s="48">
        <v>0.92916238058940848</v>
      </c>
      <c r="AO38" s="48">
        <v>0.9371830729080326</v>
      </c>
      <c r="AP38" s="48">
        <v>0.94491386068501948</v>
      </c>
      <c r="AQ38" s="48">
        <v>0.95236522239777821</v>
      </c>
      <c r="AR38" s="48">
        <v>0.95954725778356975</v>
      </c>
      <c r="AS38" s="48">
        <v>0.96646970152891087</v>
      </c>
      <c r="AT38" s="49">
        <v>0.97314193646417957</v>
      </c>
      <c r="AU38" s="50">
        <v>1.4356023166328669E-4</v>
      </c>
      <c r="AV38" s="50">
        <v>2.1068194473627955E-4</v>
      </c>
      <c r="AW38" s="50">
        <v>1.7823782400228083E-4</v>
      </c>
      <c r="AX38" s="50">
        <v>1.2437041732482612E-4</v>
      </c>
    </row>
    <row r="39" spans="1:50" x14ac:dyDescent="0.25">
      <c r="A39" t="s">
        <v>4743</v>
      </c>
      <c r="B39" s="73">
        <v>6.6553943938646692E-2</v>
      </c>
      <c r="C39" s="48">
        <v>0.12825923540267359</v>
      </c>
      <c r="D39" s="48">
        <v>0.17980601174229274</v>
      </c>
      <c r="E39" s="48">
        <v>0.2308109484026056</v>
      </c>
      <c r="F39" s="48">
        <v>0.27963399167293518</v>
      </c>
      <c r="G39" s="48">
        <v>0.31827271207060964</v>
      </c>
      <c r="H39" s="48">
        <v>0.35098289606942862</v>
      </c>
      <c r="I39" s="48">
        <v>0.38539669947002941</v>
      </c>
      <c r="J39" s="48">
        <v>0.4134640824007344</v>
      </c>
      <c r="K39" s="48">
        <v>0.44259187206869144</v>
      </c>
      <c r="L39" s="48">
        <v>0.47427005460243721</v>
      </c>
      <c r="M39" s="48">
        <v>0.5229292554222047</v>
      </c>
      <c r="N39" s="48">
        <v>0.55378533469179303</v>
      </c>
      <c r="O39" s="48">
        <v>0.58337656196035714</v>
      </c>
      <c r="P39" s="48">
        <v>0.60552940234178687</v>
      </c>
      <c r="Q39" s="48">
        <v>0.63195103685748677</v>
      </c>
      <c r="R39" s="48">
        <v>0.65853873043326905</v>
      </c>
      <c r="S39" s="48">
        <v>0.69035318444761273</v>
      </c>
      <c r="T39" s="48">
        <v>0.70543496947248108</v>
      </c>
      <c r="U39" s="48">
        <v>0.72310732837570213</v>
      </c>
      <c r="V39" s="48">
        <v>0.74014092731856573</v>
      </c>
      <c r="W39" s="48">
        <v>0.75655885401048251</v>
      </c>
      <c r="X39" s="48">
        <v>0.77238336166534205</v>
      </c>
      <c r="Y39" s="48">
        <v>0.78763589916400178</v>
      </c>
      <c r="Z39" s="48">
        <v>0.80233714012656532</v>
      </c>
      <c r="AA39" s="48">
        <v>0.81650701093385569</v>
      </c>
      <c r="AB39" s="48">
        <v>0.83016471773606304</v>
      </c>
      <c r="AC39" s="48">
        <v>0.84332877248517868</v>
      </c>
      <c r="AD39" s="48">
        <v>0.85601701802649499</v>
      </c>
      <c r="AE39" s="48">
        <v>0.86824665228318532</v>
      </c>
      <c r="AF39" s="48">
        <v>0.8800342515667422</v>
      </c>
      <c r="AG39" s="48">
        <v>0.89139579304486949</v>
      </c>
      <c r="AH39" s="48">
        <v>0.90234667639728117</v>
      </c>
      <c r="AI39" s="48">
        <v>0.91290174468876251</v>
      </c>
      <c r="AJ39" s="48">
        <v>0.92307530448778052</v>
      </c>
      <c r="AK39" s="48">
        <v>0.93288114525791843</v>
      </c>
      <c r="AL39" s="48">
        <v>0.94233255804841243</v>
      </c>
      <c r="AM39" s="48">
        <v>0.95144235350913009</v>
      </c>
      <c r="AN39" s="48">
        <v>0.96022287925439997</v>
      </c>
      <c r="AO39" s="48">
        <v>0.96868603659923824</v>
      </c>
      <c r="AP39" s="48">
        <v>0.97684329669064862</v>
      </c>
      <c r="AQ39" s="48">
        <v>0.98470571605586354</v>
      </c>
      <c r="AR39" s="48">
        <v>0.99228395158860083</v>
      </c>
      <c r="AS39" s="48">
        <v>0.999588274993649</v>
      </c>
      <c r="AT39" s="49">
        <v>1.0066285867093576</v>
      </c>
      <c r="AU39" s="50">
        <v>1.5769274614285678E-4</v>
      </c>
      <c r="AV39" s="50">
        <v>1.6859975585248321E-4</v>
      </c>
      <c r="AW39" s="50">
        <v>1.5714895562268794E-4</v>
      </c>
      <c r="AX39" s="50">
        <v>1.3358693104237318E-4</v>
      </c>
    </row>
    <row r="40" spans="1:50" x14ac:dyDescent="0.25">
      <c r="A40" t="s">
        <v>4744</v>
      </c>
      <c r="B40" s="73">
        <v>6.526812683829615E-2</v>
      </c>
      <c r="C40" s="48">
        <v>0.12569209651951474</v>
      </c>
      <c r="D40" s="48">
        <v>0.17606378779181564</v>
      </c>
      <c r="E40" s="48">
        <v>0.22596186732332227</v>
      </c>
      <c r="F40" s="48">
        <v>0.27374715128806859</v>
      </c>
      <c r="G40" s="48">
        <v>0.31145164468987241</v>
      </c>
      <c r="H40" s="48">
        <v>0.34327118746909818</v>
      </c>
      <c r="I40" s="48">
        <v>0.37683710572767937</v>
      </c>
      <c r="J40" s="48">
        <v>0.40407530760459498</v>
      </c>
      <c r="K40" s="48">
        <v>0.43243065472199838</v>
      </c>
      <c r="L40" s="48">
        <v>0.46354452147618574</v>
      </c>
      <c r="M40" s="48">
        <v>0.51176783289872441</v>
      </c>
      <c r="N40" s="48">
        <v>0.54206847573389561</v>
      </c>
      <c r="O40" s="48">
        <v>0.57110417701179361</v>
      </c>
      <c r="P40" s="48">
        <v>0.59267789352995737</v>
      </c>
      <c r="Q40" s="48">
        <v>0.61853318547427349</v>
      </c>
      <c r="R40" s="48">
        <v>0.64459736528812561</v>
      </c>
      <c r="S40" s="48">
        <v>0.67601897937259525</v>
      </c>
      <c r="T40" s="48">
        <v>0.6905188881552341</v>
      </c>
      <c r="U40" s="48">
        <v>0.70763959638891938</v>
      </c>
      <c r="V40" s="48">
        <v>0.72414148384307397</v>
      </c>
      <c r="W40" s="48">
        <v>0.74004691753382523</v>
      </c>
      <c r="X40" s="48">
        <v>0.75537745603093509</v>
      </c>
      <c r="Y40" s="48">
        <v>0.77015387867875174</v>
      </c>
      <c r="Z40" s="48">
        <v>0.78439621376098467</v>
      </c>
      <c r="AA40" s="48">
        <v>0.79812376564747411</v>
      </c>
      <c r="AB40" s="48">
        <v>0.81135514095975314</v>
      </c>
      <c r="AC40" s="48">
        <v>0.82410827379086549</v>
      </c>
      <c r="AD40" s="48">
        <v>0.83640045001362451</v>
      </c>
      <c r="AE40" s="48">
        <v>0.8482483307102594</v>
      </c>
      <c r="AF40" s="48">
        <v>0.85966797475520895</v>
      </c>
      <c r="AG40" s="48">
        <v>0.87067486058166621</v>
      </c>
      <c r="AH40" s="48">
        <v>0.88128390716138427</v>
      </c>
      <c r="AI40" s="48">
        <v>0.89150949422617232</v>
      </c>
      <c r="AJ40" s="48">
        <v>0.9013654817584984</v>
      </c>
      <c r="AK40" s="48">
        <v>0.910865228777608</v>
      </c>
      <c r="AL40" s="48">
        <v>0.92002161144662931</v>
      </c>
      <c r="AM40" s="48">
        <v>0.92884704052520384</v>
      </c>
      <c r="AN40" s="48">
        <v>0.93735347819129999</v>
      </c>
      <c r="AO40" s="48">
        <v>0.94555245425500689</v>
      </c>
      <c r="AP40" s="48">
        <v>0.95345508178629068</v>
      </c>
      <c r="AQ40" s="48">
        <v>0.96107207217788959</v>
      </c>
      <c r="AR40" s="48">
        <v>0.96841374966376814</v>
      </c>
      <c r="AS40" s="48">
        <v>0.97549006531280769</v>
      </c>
      <c r="AT40" s="49">
        <v>0.98231061051670121</v>
      </c>
      <c r="AU40" s="50">
        <v>1.5654173330403864E-4</v>
      </c>
      <c r="AV40" s="50">
        <v>1.8406967865303159E-4</v>
      </c>
      <c r="AW40" s="50">
        <v>1.5658598567824811E-4</v>
      </c>
      <c r="AX40" s="50">
        <v>1.0647460294421762E-4</v>
      </c>
    </row>
    <row r="41" spans="1:50" x14ac:dyDescent="0.25">
      <c r="A41" t="s">
        <v>4745</v>
      </c>
      <c r="B41" s="73">
        <v>6.6244240597618284E-2</v>
      </c>
      <c r="C41" s="48">
        <v>0.1276135965167039</v>
      </c>
      <c r="D41" s="48">
        <v>0.17889983010040089</v>
      </c>
      <c r="E41" s="48">
        <v>0.22967737887585393</v>
      </c>
      <c r="F41" s="48">
        <v>0.27830730129939363</v>
      </c>
      <c r="G41" s="48">
        <v>0.31682364651884898</v>
      </c>
      <c r="H41" s="48">
        <v>0.34942674165142107</v>
      </c>
      <c r="I41" s="48">
        <v>0.38375788012485301</v>
      </c>
      <c r="J41" s="48">
        <v>0.41172133649035875</v>
      </c>
      <c r="K41" s="48">
        <v>0.440773460207599</v>
      </c>
      <c r="L41" s="48">
        <v>0.47254734663932074</v>
      </c>
      <c r="M41" s="48">
        <v>0.52143155170705291</v>
      </c>
      <c r="N41" s="48">
        <v>0.55236365414932986</v>
      </c>
      <c r="O41" s="48">
        <v>0.58201278613457796</v>
      </c>
      <c r="P41" s="48">
        <v>0.60416576893293028</v>
      </c>
      <c r="Q41" s="48">
        <v>0.63058110692384495</v>
      </c>
      <c r="R41" s="48">
        <v>0.65718006479614088</v>
      </c>
      <c r="S41" s="48">
        <v>0.68912903388148716</v>
      </c>
      <c r="T41" s="48">
        <v>0.70413426581468297</v>
      </c>
      <c r="U41" s="48">
        <v>0.72173620322133358</v>
      </c>
      <c r="V41" s="48">
        <v>0.73870192602292484</v>
      </c>
      <c r="W41" s="48">
        <v>0.75505442992807259</v>
      </c>
      <c r="X41" s="48">
        <v>0.77081587947520325</v>
      </c>
      <c r="Y41" s="48">
        <v>0.78600763807484708</v>
      </c>
      <c r="Z41" s="48">
        <v>0.80065029696607004</v>
      </c>
      <c r="AA41" s="48">
        <v>0.8147637031262851</v>
      </c>
      <c r="AB41" s="48">
        <v>0.82836698617227533</v>
      </c>
      <c r="AC41" s="48">
        <v>0.84147858428889244</v>
      </c>
      <c r="AD41" s="48">
        <v>0.85411626922057182</v>
      </c>
      <c r="AE41" s="48">
        <v>0.86629717035953968</v>
      </c>
      <c r="AF41" s="48">
        <v>0.87803779796336412</v>
      </c>
      <c r="AG41" s="48">
        <v>0.88935406553331531</v>
      </c>
      <c r="AH41" s="48">
        <v>0.900261311383871</v>
      </c>
      <c r="AI41" s="48">
        <v>0.91077431943259957</v>
      </c>
      <c r="AJ41" s="48">
        <v>0.92090733923860235</v>
      </c>
      <c r="AK41" s="48">
        <v>0.93067410531667771</v>
      </c>
      <c r="AL41" s="48">
        <v>0.94008785575337661</v>
      </c>
      <c r="AM41" s="48">
        <v>0.94916135015019509</v>
      </c>
      <c r="AN41" s="48">
        <v>0.9579068869182128</v>
      </c>
      <c r="AO41" s="48">
        <v>0.96633631994762736</v>
      </c>
      <c r="AP41" s="48">
        <v>0.97446107467477394</v>
      </c>
      <c r="AQ41" s="48">
        <v>0.98229216356840909</v>
      </c>
      <c r="AR41" s="48">
        <v>0.98984020105625037</v>
      </c>
      <c r="AS41" s="48">
        <v>0.99711541791200098</v>
      </c>
      <c r="AT41" s="49">
        <v>1.0041276751223631</v>
      </c>
      <c r="AU41" s="50">
        <v>1.5511731908190995E-4</v>
      </c>
      <c r="AV41" s="50">
        <v>1.7196148110087961E-4</v>
      </c>
      <c r="AW41" s="50">
        <v>1.5529722440987825E-4</v>
      </c>
      <c r="AX41" s="50">
        <v>1.0812627442646772E-4</v>
      </c>
    </row>
    <row r="42" spans="1:50" x14ac:dyDescent="0.25">
      <c r="A42" t="s">
        <v>4746</v>
      </c>
      <c r="B42" s="73">
        <v>6.5408715900244968E-2</v>
      </c>
      <c r="C42" s="48">
        <v>0.12596708337079693</v>
      </c>
      <c r="D42" s="48">
        <v>0.17647166186163654</v>
      </c>
      <c r="E42" s="48">
        <v>0.22649747794934297</v>
      </c>
      <c r="F42" s="48">
        <v>0.27440562945865171</v>
      </c>
      <c r="G42" s="48">
        <v>0.31223368035800525</v>
      </c>
      <c r="H42" s="48">
        <v>0.34417422545826826</v>
      </c>
      <c r="I42" s="48">
        <v>0.3778507555396779</v>
      </c>
      <c r="J42" s="48">
        <v>0.40520239585226281</v>
      </c>
      <c r="K42" s="48">
        <v>0.43366654064036497</v>
      </c>
      <c r="L42" s="48">
        <v>0.46488827267345006</v>
      </c>
      <c r="M42" s="48">
        <v>0.51320735118679162</v>
      </c>
      <c r="N42" s="48">
        <v>0.54360097891272285</v>
      </c>
      <c r="O42" s="48">
        <v>0.57272648705304929</v>
      </c>
      <c r="P42" s="48">
        <v>0.59439353038932363</v>
      </c>
      <c r="Q42" s="48">
        <v>0.62033065500313478</v>
      </c>
      <c r="R42" s="48">
        <v>0.64647697016044658</v>
      </c>
      <c r="S42" s="48">
        <v>0.67797190841709409</v>
      </c>
      <c r="T42" s="48">
        <v>0.69254960643235375</v>
      </c>
      <c r="U42" s="48">
        <v>0.70974526048264164</v>
      </c>
      <c r="V42" s="48">
        <v>0.72631938486846126</v>
      </c>
      <c r="W42" s="48">
        <v>0.74229444451744397</v>
      </c>
      <c r="X42" s="48">
        <v>0.75769209237188528</v>
      </c>
      <c r="Y42" s="48">
        <v>0.77253319873761173</v>
      </c>
      <c r="Z42" s="48">
        <v>0.78683787957204687</v>
      </c>
      <c r="AA42" s="48">
        <v>0.80062552374981588</v>
      </c>
      <c r="AB42" s="48">
        <v>0.81391481934284571</v>
      </c>
      <c r="AC42" s="48">
        <v>0.82672377895058591</v>
      </c>
      <c r="AD42" s="48">
        <v>0.83906976411467249</v>
      </c>
      <c r="AE42" s="48">
        <v>0.85096950885114164</v>
      </c>
      <c r="AF42" s="48">
        <v>0.86243914233207564</v>
      </c>
      <c r="AG42" s="48">
        <v>0.87349421074743394</v>
      </c>
      <c r="AH42" s="48">
        <v>0.88414969837669488</v>
      </c>
      <c r="AI42" s="48">
        <v>0.89442004789887397</v>
      </c>
      <c r="AJ42" s="48">
        <v>0.90431917996844413</v>
      </c>
      <c r="AK42" s="48">
        <v>0.91386051208369268</v>
      </c>
      <c r="AL42" s="48">
        <v>0.92305697677308884</v>
      </c>
      <c r="AM42" s="48">
        <v>0.93192103912431401</v>
      </c>
      <c r="AN42" s="48">
        <v>0.94046471367971163</v>
      </c>
      <c r="AO42" s="48">
        <v>0.94869958072105876</v>
      </c>
      <c r="AP42" s="48">
        <v>0.95663680196573087</v>
      </c>
      <c r="AQ42" s="48">
        <v>0.96428713569553515</v>
      </c>
      <c r="AR42" s="48">
        <v>0.97166095133871999</v>
      </c>
      <c r="AS42" s="48">
        <v>0.9787682435249222</v>
      </c>
      <c r="AT42" s="49">
        <v>0.98561864563210544</v>
      </c>
      <c r="AU42" s="50">
        <v>1.6504300583619624E-4</v>
      </c>
      <c r="AV42" s="50">
        <v>1.8390678451396525E-4</v>
      </c>
      <c r="AW42" s="50">
        <v>1.6560166841372848E-4</v>
      </c>
      <c r="AX42" s="50">
        <v>1.0667841706890613E-4</v>
      </c>
    </row>
    <row r="43" spans="1:50" x14ac:dyDescent="0.25">
      <c r="A43" t="s">
        <v>4747</v>
      </c>
      <c r="B43" s="73">
        <v>6.5590871792557306E-2</v>
      </c>
      <c r="C43" s="48">
        <v>0.12631353344787097</v>
      </c>
      <c r="D43" s="48">
        <v>0.17699152038991567</v>
      </c>
      <c r="E43" s="48">
        <v>0.2271876341282128</v>
      </c>
      <c r="F43" s="48">
        <v>0.27526391918546034</v>
      </c>
      <c r="G43" s="48">
        <v>0.31327216185593831</v>
      </c>
      <c r="H43" s="48">
        <v>0.3453899295915332</v>
      </c>
      <c r="I43" s="48">
        <v>0.37923508230332192</v>
      </c>
      <c r="J43" s="48">
        <v>0.4067476125182411</v>
      </c>
      <c r="K43" s="48">
        <v>0.4353723515407979</v>
      </c>
      <c r="L43" s="48">
        <v>0.46677453483010728</v>
      </c>
      <c r="M43" s="48">
        <v>0.51526631605979467</v>
      </c>
      <c r="N43" s="48">
        <v>0.54580612443645138</v>
      </c>
      <c r="O43" s="48">
        <v>0.57509015039265421</v>
      </c>
      <c r="P43" s="48">
        <v>0.59690851653571486</v>
      </c>
      <c r="Q43" s="48">
        <v>0.62297834153653764</v>
      </c>
      <c r="R43" s="48">
        <v>0.64925551851661201</v>
      </c>
      <c r="S43" s="48">
        <v>0.68088223001416492</v>
      </c>
      <c r="T43" s="48">
        <v>0.69556904824397225</v>
      </c>
      <c r="U43" s="48">
        <v>0.71287136848643951</v>
      </c>
      <c r="V43" s="48">
        <v>0.72954830365990198</v>
      </c>
      <c r="W43" s="48">
        <v>0.74562245804396221</v>
      </c>
      <c r="X43" s="48">
        <v>0.76111561889606827</v>
      </c>
      <c r="Y43" s="48">
        <v>0.77604878598243587</v>
      </c>
      <c r="Z43" s="48">
        <v>0.79044220004158527</v>
      </c>
      <c r="AA43" s="48">
        <v>0.80431537021907851</v>
      </c>
      <c r="AB43" s="48">
        <v>0.8176871005106382</v>
      </c>
      <c r="AC43" s="48">
        <v>0.83057551524949125</v>
      </c>
      <c r="AD43" s="48">
        <v>0.84299808367248197</v>
      </c>
      <c r="AE43" s="48">
        <v>0.85497164359825595</v>
      </c>
      <c r="AF43" s="48">
        <v>0.86651242424960484</v>
      </c>
      <c r="AG43" s="48">
        <v>0.87763606825090468</v>
      </c>
      <c r="AH43" s="48">
        <v>0.88835765283047108</v>
      </c>
      <c r="AI43" s="48">
        <v>0.89869171025655858</v>
      </c>
      <c r="AJ43" s="48">
        <v>0.90865224753471563</v>
      </c>
      <c r="AK43" s="48">
        <v>0.91825276539318001</v>
      </c>
      <c r="AL43" s="48">
        <v>0.92750627658206164</v>
      </c>
      <c r="AM43" s="48">
        <v>0.93642532351110397</v>
      </c>
      <c r="AN43" s="48">
        <v>0.94502199524994013</v>
      </c>
      <c r="AO43" s="48">
        <v>0.95330794391387841</v>
      </c>
      <c r="AP43" s="48">
        <v>0.96129440045743331</v>
      </c>
      <c r="AQ43" s="48">
        <v>0.96899218989700453</v>
      </c>
      <c r="AR43" s="48">
        <v>0.97641174598333813</v>
      </c>
      <c r="AS43" s="48">
        <v>0.98356312534365953</v>
      </c>
      <c r="AT43" s="49">
        <v>0.99045602111264441</v>
      </c>
      <c r="AU43" s="50">
        <v>1.6178192163351923E-4</v>
      </c>
      <c r="AV43" s="50">
        <v>1.8158365855924785E-4</v>
      </c>
      <c r="AW43" s="50">
        <v>1.6214870265685022E-4</v>
      </c>
      <c r="AX43" s="50">
        <v>1.2093269469914958E-4</v>
      </c>
    </row>
    <row r="44" spans="1:50" x14ac:dyDescent="0.25">
      <c r="A44" t="s">
        <v>4748</v>
      </c>
      <c r="B44" s="73">
        <v>6.8320515273409571E-2</v>
      </c>
      <c r="C44" s="48">
        <v>0.13174203282091032</v>
      </c>
      <c r="D44" s="48">
        <v>0.18492401470163561</v>
      </c>
      <c r="E44" s="48">
        <v>0.23749242860380573</v>
      </c>
      <c r="F44" s="48">
        <v>0.28780578322173211</v>
      </c>
      <c r="G44" s="48">
        <v>0.32788517752937929</v>
      </c>
      <c r="H44" s="48">
        <v>0.36193253816947518</v>
      </c>
      <c r="I44" s="48">
        <v>0.39767215878068574</v>
      </c>
      <c r="J44" s="48">
        <v>0.42702190994057521</v>
      </c>
      <c r="K44" s="48">
        <v>0.4573734262383522</v>
      </c>
      <c r="L44" s="48">
        <v>0.49013678777880904</v>
      </c>
      <c r="M44" s="48">
        <v>0.53970914915479484</v>
      </c>
      <c r="N44" s="48">
        <v>0.57159894169984016</v>
      </c>
      <c r="O44" s="48">
        <v>0.60219416324497899</v>
      </c>
      <c r="P44" s="48">
        <v>0.6253434128343367</v>
      </c>
      <c r="Q44" s="48">
        <v>0.6527356898739235</v>
      </c>
      <c r="R44" s="48">
        <v>0.68023911157011963</v>
      </c>
      <c r="S44" s="48">
        <v>0.71285786476429869</v>
      </c>
      <c r="T44" s="48">
        <v>0.72883571157678961</v>
      </c>
      <c r="U44" s="48">
        <v>0.74738170404490334</v>
      </c>
      <c r="V44" s="48">
        <v>0.76525735943585627</v>
      </c>
      <c r="W44" s="48">
        <v>0.78248690680063038</v>
      </c>
      <c r="X44" s="48">
        <v>0.7990936994413762</v>
      </c>
      <c r="Y44" s="48">
        <v>0.81510024656498692</v>
      </c>
      <c r="Z44" s="48">
        <v>0.8305282437925634</v>
      </c>
      <c r="AA44" s="48">
        <v>0.8453986025661312</v>
      </c>
      <c r="AB44" s="48">
        <v>0.85973147849246123</v>
      </c>
      <c r="AC44" s="48">
        <v>0.87354629866241829</v>
      </c>
      <c r="AD44" s="48">
        <v>0.88686178798285853</v>
      </c>
      <c r="AE44" s="48">
        <v>0.89969599455677707</v>
      </c>
      <c r="AF44" s="48">
        <v>0.91206631414609596</v>
      </c>
      <c r="AG44" s="48">
        <v>0.92398951375025884</v>
      </c>
      <c r="AH44" s="48">
        <v>0.93548175433258463</v>
      </c>
      <c r="AI44" s="48">
        <v>0.94655861272518771</v>
      </c>
      <c r="AJ44" s="48">
        <v>0.95723510274215451</v>
      </c>
      <c r="AK44" s="48">
        <v>0.96752569552959233</v>
      </c>
      <c r="AL44" s="48">
        <v>0.97744433918013507</v>
      </c>
      <c r="AM44" s="48">
        <v>0.98700447763848909</v>
      </c>
      <c r="AN44" s="48">
        <v>0.99621906892364998</v>
      </c>
      <c r="AO44" s="48">
        <v>1.0051006026924794</v>
      </c>
      <c r="AP44" s="48">
        <v>1.0136611171684595</v>
      </c>
      <c r="AQ44" s="48">
        <v>1.0219122154585611</v>
      </c>
      <c r="AR44" s="48">
        <v>1.0298650812803458</v>
      </c>
      <c r="AS44" s="48">
        <v>1.0375304941206205</v>
      </c>
      <c r="AT44" s="49">
        <v>1.0449188438461858</v>
      </c>
      <c r="AU44" s="50">
        <v>1.3536728511098772E-4</v>
      </c>
      <c r="AV44" s="50">
        <v>1.3267119356896728E-4</v>
      </c>
      <c r="AW44" s="50">
        <v>1.3157376088202E-4</v>
      </c>
      <c r="AX44" s="50">
        <v>1.2426178727764636E-4</v>
      </c>
    </row>
    <row r="45" spans="1:50" x14ac:dyDescent="0.25">
      <c r="A45" t="s">
        <v>4749</v>
      </c>
      <c r="B45" s="73">
        <v>6.812801296396534E-2</v>
      </c>
      <c r="C45" s="48">
        <v>0.13135632369423242</v>
      </c>
      <c r="D45" s="48">
        <v>0.18434587921941695</v>
      </c>
      <c r="E45" s="48">
        <v>0.23673917642357881</v>
      </c>
      <c r="F45" s="48">
        <v>0.28689439487416857</v>
      </c>
      <c r="G45" s="48">
        <v>0.32682405266614556</v>
      </c>
      <c r="H45" s="48">
        <v>0.36071823762720145</v>
      </c>
      <c r="I45" s="48">
        <v>0.3962997609338107</v>
      </c>
      <c r="J45" s="48">
        <v>0.42551537903668962</v>
      </c>
      <c r="K45" s="48">
        <v>0.45574947710651759</v>
      </c>
      <c r="L45" s="48">
        <v>0.48839365863116357</v>
      </c>
      <c r="M45" s="48">
        <v>0.5378693254823057</v>
      </c>
      <c r="N45" s="48">
        <v>0.56967142974868168</v>
      </c>
      <c r="O45" s="48">
        <v>0.60014693001405683</v>
      </c>
      <c r="P45" s="48">
        <v>0.62319592932879608</v>
      </c>
      <c r="Q45" s="48">
        <v>0.65050278035896014</v>
      </c>
      <c r="R45" s="48">
        <v>0.67792893457004255</v>
      </c>
      <c r="S45" s="48">
        <v>0.71048986433040484</v>
      </c>
      <c r="T45" s="48">
        <v>0.7263731681060579</v>
      </c>
      <c r="U45" s="48">
        <v>0.74484486292457108</v>
      </c>
      <c r="V45" s="48">
        <v>0.76264890612313807</v>
      </c>
      <c r="W45" s="48">
        <v>0.77980942968802192</v>
      </c>
      <c r="X45" s="48">
        <v>0.79634969336501837</v>
      </c>
      <c r="Y45" s="48">
        <v>0.81229211618621966</v>
      </c>
      <c r="Z45" s="48">
        <v>0.82765830685725716</v>
      </c>
      <c r="AA45" s="48">
        <v>0.84246909304620898</v>
      </c>
      <c r="AB45" s="48">
        <v>0.85674454961387325</v>
      </c>
      <c r="AC45" s="48">
        <v>0.87050402582367026</v>
      </c>
      <c r="AD45" s="48">
        <v>0.88376617156805282</v>
      </c>
      <c r="AE45" s="48">
        <v>0.8965489626469757</v>
      </c>
      <c r="AF45" s="48">
        <v>0.90886972513268482</v>
      </c>
      <c r="AG45" s="48">
        <v>0.92074515885385</v>
      </c>
      <c r="AH45" s="48">
        <v>0.93219136003087677</v>
      </c>
      <c r="AI45" s="48">
        <v>0.94322384309307117</v>
      </c>
      <c r="AJ45" s="48">
        <v>0.95385756170723435</v>
      </c>
      <c r="AK45" s="48">
        <v>0.964106929046187</v>
      </c>
      <c r="AL45" s="48">
        <v>0.97398583732469568</v>
      </c>
      <c r="AM45" s="48">
        <v>0.98350767662928207</v>
      </c>
      <c r="AN45" s="48">
        <v>0.99268535306743777</v>
      </c>
      <c r="AO45" s="48">
        <v>1.0015313062608409</v>
      </c>
      <c r="AP45" s="48">
        <v>1.0100575262062894</v>
      </c>
      <c r="AQ45" s="48">
        <v>1.0182755695272037</v>
      </c>
      <c r="AR45" s="48">
        <v>1.0261965751377238</v>
      </c>
      <c r="AS45" s="48">
        <v>1.0338312793406346</v>
      </c>
      <c r="AT45" s="49">
        <v>1.0411900303795849</v>
      </c>
      <c r="AU45" s="50">
        <v>1.4357002510223538E-4</v>
      </c>
      <c r="AV45" s="50">
        <v>1.3311374641489238E-4</v>
      </c>
      <c r="AW45" s="50">
        <v>1.3250460324343294E-4</v>
      </c>
      <c r="AX45" s="50">
        <v>1.2375698133837432E-4</v>
      </c>
    </row>
    <row r="46" spans="1:50" x14ac:dyDescent="0.25">
      <c r="A46" t="s">
        <v>4750</v>
      </c>
      <c r="B46" s="73">
        <v>6.935261823035388E-2</v>
      </c>
      <c r="C46" s="48">
        <v>0.13384258546509795</v>
      </c>
      <c r="D46" s="48">
        <v>0.18796323186746391</v>
      </c>
      <c r="E46" s="48">
        <v>0.2413864909728814</v>
      </c>
      <c r="F46" s="48">
        <v>0.2924803803221192</v>
      </c>
      <c r="G46" s="48">
        <v>0.33316840978954665</v>
      </c>
      <c r="H46" s="48">
        <v>0.3678469420470889</v>
      </c>
      <c r="I46" s="48">
        <v>0.40414586600269153</v>
      </c>
      <c r="J46" s="48">
        <v>0.43403076535851393</v>
      </c>
      <c r="K46" s="48">
        <v>0.46484793664057455</v>
      </c>
      <c r="L46" s="48">
        <v>0.49783762150951938</v>
      </c>
      <c r="M46" s="48">
        <v>0.54753353849367559</v>
      </c>
      <c r="N46" s="48">
        <v>0.57964663064326483</v>
      </c>
      <c r="O46" s="48">
        <v>0.61051402918204878</v>
      </c>
      <c r="P46" s="48">
        <v>0.63395139004085599</v>
      </c>
      <c r="Q46" s="48">
        <v>0.66162686843420715</v>
      </c>
      <c r="R46" s="48">
        <v>0.68937911082537728</v>
      </c>
      <c r="S46" s="48">
        <v>0.72209203913410225</v>
      </c>
      <c r="T46" s="48">
        <v>0.73844643158321677</v>
      </c>
      <c r="U46" s="48">
        <v>0.75731196052212546</v>
      </c>
      <c r="V46" s="48">
        <v>0.775495602872881</v>
      </c>
      <c r="W46" s="48">
        <v>0.79302200513866949</v>
      </c>
      <c r="X46" s="48">
        <v>0.80991492298521228</v>
      </c>
      <c r="Y46" s="48">
        <v>0.82619725343971173</v>
      </c>
      <c r="Z46" s="48">
        <v>0.84189106592597596</v>
      </c>
      <c r="AA46" s="48">
        <v>0.85701763217779692</v>
      </c>
      <c r="AB46" s="48">
        <v>0.8715974550711183</v>
      </c>
      <c r="AC46" s="48">
        <v>0.88565029641407877</v>
      </c>
      <c r="AD46" s="48">
        <v>0.89919520373259509</v>
      </c>
      <c r="AE46" s="48">
        <v>0.91225053608779139</v>
      </c>
      <c r="AF46" s="48">
        <v>0.92483398896026947</v>
      </c>
      <c r="AG46" s="48">
        <v>0.93696261823494731</v>
      </c>
      <c r="AH46" s="48">
        <v>0.94865286331897436</v>
      </c>
      <c r="AI46" s="48">
        <v>0.95992056942406068</v>
      </c>
      <c r="AJ46" s="48">
        <v>0.97078100904342068</v>
      </c>
      <c r="AK46" s="48">
        <v>0.98124890265244236</v>
      </c>
      <c r="AL46" s="48">
        <v>0.99133843866113813</v>
      </c>
      <c r="AM46" s="48">
        <v>1.0010632926454233</v>
      </c>
      <c r="AN46" s="48">
        <v>1.0104366458832883</v>
      </c>
      <c r="AO46" s="48">
        <v>1.0194712032209898</v>
      </c>
      <c r="AP46" s="48">
        <v>1.028179210293473</v>
      </c>
      <c r="AQ46" s="48">
        <v>1.0365724701223722</v>
      </c>
      <c r="AR46" s="48">
        <v>1.0446623591140829</v>
      </c>
      <c r="AS46" s="48">
        <v>1.0524598424795866</v>
      </c>
      <c r="AT46" s="49">
        <v>1.0599754890969395</v>
      </c>
      <c r="AU46" s="50">
        <v>1.634112122701481E-4</v>
      </c>
      <c r="AV46" s="50">
        <v>1.5813247591722757E-4</v>
      </c>
      <c r="AW46" s="50">
        <v>1.6375683480873704E-4</v>
      </c>
      <c r="AX46" s="50">
        <v>1.6667478485032916E-4</v>
      </c>
    </row>
    <row r="47" spans="1:50" x14ac:dyDescent="0.25">
      <c r="A47" t="s">
        <v>4751</v>
      </c>
      <c r="B47" s="73">
        <v>6.966576062833417E-2</v>
      </c>
      <c r="C47" s="48">
        <v>0.13446975342876524</v>
      </c>
      <c r="D47" s="48">
        <v>0.18883809268600155</v>
      </c>
      <c r="E47" s="48">
        <v>0.24253097971543511</v>
      </c>
      <c r="F47" s="48">
        <v>0.29388879847213462</v>
      </c>
      <c r="G47" s="48">
        <v>0.33482267426058038</v>
      </c>
      <c r="H47" s="48">
        <v>0.36965952651427569</v>
      </c>
      <c r="I47" s="48">
        <v>0.40615974404583433</v>
      </c>
      <c r="J47" s="48">
        <v>0.43623135080000031</v>
      </c>
      <c r="K47" s="48">
        <v>0.46725031867997086</v>
      </c>
      <c r="L47" s="48">
        <v>0.50034323303016781</v>
      </c>
      <c r="M47" s="48">
        <v>0.55017485809630706</v>
      </c>
      <c r="N47" s="48">
        <v>0.58247369130925231</v>
      </c>
      <c r="O47" s="48">
        <v>0.61347160122150102</v>
      </c>
      <c r="P47" s="48">
        <v>0.63704717490561191</v>
      </c>
      <c r="Q47" s="48">
        <v>0.66492690305140512</v>
      </c>
      <c r="R47" s="48">
        <v>0.69286244114942541</v>
      </c>
      <c r="S47" s="48">
        <v>0.72576721357573648</v>
      </c>
      <c r="T47" s="48">
        <v>0.7422534238501115</v>
      </c>
      <c r="U47" s="48">
        <v>0.76128947585073359</v>
      </c>
      <c r="V47" s="48">
        <v>0.77963747777904402</v>
      </c>
      <c r="W47" s="48">
        <v>0.7973222989147648</v>
      </c>
      <c r="X47" s="48">
        <v>0.81436790964798955</v>
      </c>
      <c r="Y47" s="48">
        <v>0.83079741396917028</v>
      </c>
      <c r="Z47" s="48">
        <v>0.84663308078476607</v>
      </c>
      <c r="AA47" s="48">
        <v>0.86189637410100306</v>
      </c>
      <c r="AB47" s="48">
        <v>0.87660798211665292</v>
      </c>
      <c r="AC47" s="48">
        <v>0.89078784526426757</v>
      </c>
      <c r="AD47" s="48">
        <v>0.90445518323787188</v>
      </c>
      <c r="AE47" s="48">
        <v>0.91762852104375547</v>
      </c>
      <c r="AF47" s="48">
        <v>0.93032571410966725</v>
      </c>
      <c r="AG47" s="48">
        <v>0.94256397248645007</v>
      </c>
      <c r="AH47" s="48">
        <v>0.95435988417491524</v>
      </c>
      <c r="AI47" s="48">
        <v>0.96572943760958041</v>
      </c>
      <c r="AJ47" s="48">
        <v>0.97668804332973957</v>
      </c>
      <c r="AK47" s="48">
        <v>0.98725055486724245</v>
      </c>
      <c r="AL47" s="48">
        <v>0.99743128887929333</v>
      </c>
      <c r="AM47" s="48">
        <v>1.0072440445535595</v>
      </c>
      <c r="AN47" s="48">
        <v>1.0167021223118879</v>
      </c>
      <c r="AO47" s="48">
        <v>1.025818341837988</v>
      </c>
      <c r="AP47" s="48">
        <v>1.0346050594535059</v>
      </c>
      <c r="AQ47" s="48">
        <v>1.0430741848660534</v>
      </c>
      <c r="AR47" s="48">
        <v>1.0512371973118824</v>
      </c>
      <c r="AS47" s="48">
        <v>1.0591051611150908</v>
      </c>
      <c r="AT47" s="49">
        <v>1.0666887406844483</v>
      </c>
      <c r="AU47" s="50">
        <v>2.0674624829553068E-4</v>
      </c>
      <c r="AV47" s="50">
        <v>1.8130116222891957E-4</v>
      </c>
      <c r="AW47" s="50">
        <v>1.9740025163628161E-4</v>
      </c>
      <c r="AX47" s="50">
        <v>1.8244300736114383E-4</v>
      </c>
    </row>
    <row r="48" spans="1:50" x14ac:dyDescent="0.25">
      <c r="A48" t="s">
        <v>4752</v>
      </c>
      <c r="B48" s="73">
        <v>6.9663266877600147E-2</v>
      </c>
      <c r="C48" s="48">
        <v>0.13443154956732861</v>
      </c>
      <c r="D48" s="48">
        <v>0.18787601571889703</v>
      </c>
      <c r="E48" s="48">
        <v>0.24125097838706056</v>
      </c>
      <c r="F48" s="48">
        <v>0.29263093623197323</v>
      </c>
      <c r="G48" s="48">
        <v>0.33428557202538356</v>
      </c>
      <c r="H48" s="48">
        <v>0.36750894250637334</v>
      </c>
      <c r="I48" s="48">
        <v>0.40338022700731418</v>
      </c>
      <c r="J48" s="48">
        <v>0.43377334934692774</v>
      </c>
      <c r="K48" s="48">
        <v>0.46548964882949878</v>
      </c>
      <c r="L48" s="48">
        <v>0.49862999156915983</v>
      </c>
      <c r="M48" s="48">
        <v>0.54544882338589717</v>
      </c>
      <c r="N48" s="48">
        <v>0.57811745654390845</v>
      </c>
      <c r="O48" s="48">
        <v>0.60798143497032298</v>
      </c>
      <c r="P48" s="48">
        <v>0.63173892280841648</v>
      </c>
      <c r="Q48" s="48">
        <v>0.66102701158715416</v>
      </c>
      <c r="R48" s="48">
        <v>0.69053957514749609</v>
      </c>
      <c r="S48" s="48">
        <v>0.72343302908499851</v>
      </c>
      <c r="T48" s="48">
        <v>0.74002015843372115</v>
      </c>
      <c r="U48" s="48">
        <v>0.76054422103566077</v>
      </c>
      <c r="V48" s="48">
        <v>0.78032645004957835</v>
      </c>
      <c r="W48" s="48">
        <v>0.79939365873769186</v>
      </c>
      <c r="X48" s="48">
        <v>0.81777169120816284</v>
      </c>
      <c r="Y48" s="48">
        <v>0.83548545744476133</v>
      </c>
      <c r="Z48" s="48">
        <v>0.85255896707039813</v>
      </c>
      <c r="AA48" s="48">
        <v>0.86901536189028927</v>
      </c>
      <c r="AB48" s="48">
        <v>0.88487694725885901</v>
      </c>
      <c r="AC48" s="48">
        <v>0.90016522231290208</v>
      </c>
      <c r="AD48" s="48">
        <v>0.91490090911197963</v>
      </c>
      <c r="AE48" s="48">
        <v>0.92910398072554845</v>
      </c>
      <c r="AF48" s="48">
        <v>0.94279368830489196</v>
      </c>
      <c r="AG48" s="48">
        <v>0.95598858717654833</v>
      </c>
      <c r="AH48" s="48">
        <v>0.96870656199260252</v>
      </c>
      <c r="AI48" s="48">
        <v>0.98096485097193187</v>
      </c>
      <c r="AJ48" s="48">
        <v>0.99278006926526141</v>
      </c>
      <c r="AK48" s="48">
        <v>1.0041682314756997</v>
      </c>
      <c r="AL48" s="48">
        <v>1.0151447733652783</v>
      </c>
      <c r="AM48" s="48">
        <v>1.0257245727769209</v>
      </c>
      <c r="AN48" s="48">
        <v>1.0359219698001905</v>
      </c>
      <c r="AO48" s="48">
        <v>1.0457507862081612</v>
      </c>
      <c r="AP48" s="48">
        <v>1.0552243441917477</v>
      </c>
      <c r="AQ48" s="48">
        <v>1.0643554844168912</v>
      </c>
      <c r="AR48" s="48">
        <v>1.0731565834290775</v>
      </c>
      <c r="AS48" s="48">
        <v>1.0816395704287751</v>
      </c>
      <c r="AT48" s="49">
        <v>1.0898159434405323</v>
      </c>
      <c r="AU48" s="50">
        <v>4.6418863348662853E-4</v>
      </c>
      <c r="AV48" s="50">
        <v>8.4936858911532909E-5</v>
      </c>
      <c r="AW48" s="50">
        <v>1.4166512119118124E-4</v>
      </c>
      <c r="AX48" s="50">
        <v>8.8877452071756124E-5</v>
      </c>
    </row>
    <row r="49" spans="1:50" x14ac:dyDescent="0.25">
      <c r="A49" t="s">
        <v>4753</v>
      </c>
      <c r="B49" s="73">
        <v>8.4478503360489926E-2</v>
      </c>
      <c r="C49" s="48">
        <v>0.16373229509314657</v>
      </c>
      <c r="D49" s="48">
        <v>0.23216383343419317</v>
      </c>
      <c r="E49" s="48">
        <v>0.29910569478026616</v>
      </c>
      <c r="F49" s="48">
        <v>0.3630267148488327</v>
      </c>
      <c r="G49" s="48">
        <v>0.4157358835644735</v>
      </c>
      <c r="H49" s="48">
        <v>0.46223434149123055</v>
      </c>
      <c r="I49" s="48">
        <v>0.5099086970678276</v>
      </c>
      <c r="J49" s="48">
        <v>0.55050828057760692</v>
      </c>
      <c r="K49" s="48">
        <v>0.59150558574267009</v>
      </c>
      <c r="L49" s="48">
        <v>0.6330985625937664</v>
      </c>
      <c r="M49" s="48">
        <v>0.69122338662090121</v>
      </c>
      <c r="N49" s="48">
        <v>0.73206835446060237</v>
      </c>
      <c r="O49" s="48">
        <v>0.77170736133979756</v>
      </c>
      <c r="P49" s="48">
        <v>0.80343185871323675</v>
      </c>
      <c r="Q49" s="48">
        <v>0.83890628800521083</v>
      </c>
      <c r="R49" s="48">
        <v>0.87390450458187563</v>
      </c>
      <c r="S49" s="48">
        <v>0.91352849237175837</v>
      </c>
      <c r="T49" s="48">
        <v>0.93744937537082351</v>
      </c>
      <c r="U49" s="48">
        <v>0.96332322117657443</v>
      </c>
      <c r="V49" s="48">
        <v>0.98826186773633407</v>
      </c>
      <c r="W49" s="48">
        <v>1.012299117432488</v>
      </c>
      <c r="X49" s="48">
        <v>1.0354675508745641</v>
      </c>
      <c r="Y49" s="48">
        <v>1.0577985710596975</v>
      </c>
      <c r="Z49" s="48">
        <v>1.0793224459369348</v>
      </c>
      <c r="AA49" s="48">
        <v>1.1000683494330672</v>
      </c>
      <c r="AB49" s="48">
        <v>1.1200644009956042</v>
      </c>
      <c r="AC49" s="48">
        <v>1.1393377037064836</v>
      </c>
      <c r="AD49" s="48">
        <v>1.157914381018174</v>
      </c>
      <c r="AE49" s="48">
        <v>1.1758196121619724</v>
      </c>
      <c r="AF49" s="48">
        <v>1.1930776662764766</v>
      </c>
      <c r="AG49" s="48">
        <v>1.209711935302505</v>
      </c>
      <c r="AH49" s="48">
        <v>1.2257449656890382</v>
      </c>
      <c r="AI49" s="48">
        <v>1.2411984889531669</v>
      </c>
      <c r="AJ49" s="48">
        <v>1.2560934511354591</v>
      </c>
      <c r="AK49" s="48">
        <v>1.2704500411906807</v>
      </c>
      <c r="AL49" s="48">
        <v>1.2842877183523405</v>
      </c>
      <c r="AM49" s="48">
        <v>1.2976252385081568</v>
      </c>
      <c r="AN49" s="48">
        <v>1.3104806796221968</v>
      </c>
      <c r="AO49" s="48">
        <v>1.3228714662381389</v>
      </c>
      <c r="AP49" s="48">
        <v>1.3348143930968781</v>
      </c>
      <c r="AQ49" s="48">
        <v>1.3463256479004824</v>
      </c>
      <c r="AR49" s="48">
        <v>1.3574208332533535</v>
      </c>
      <c r="AS49" s="48">
        <v>1.3681149878103382</v>
      </c>
      <c r="AT49" s="49">
        <v>1.3784226066604437</v>
      </c>
      <c r="AU49" s="50">
        <v>6.4250700233969837E-5</v>
      </c>
      <c r="AV49" s="50">
        <v>5.0630489567993209E-5</v>
      </c>
      <c r="AW49" s="50">
        <v>2.1886476315557957E-4</v>
      </c>
      <c r="AX49" s="50">
        <v>2.5653827469795942E-4</v>
      </c>
    </row>
    <row r="50" spans="1:50" x14ac:dyDescent="0.25">
      <c r="A50" t="s">
        <v>4754</v>
      </c>
      <c r="B50" s="73">
        <v>7.5856532900730023E-2</v>
      </c>
      <c r="C50" s="48">
        <v>0.14584982387949186</v>
      </c>
      <c r="D50" s="48">
        <v>0.206911364667662</v>
      </c>
      <c r="E50" s="48">
        <v>0.26648821062150158</v>
      </c>
      <c r="F50" s="48">
        <v>0.32411976181282642</v>
      </c>
      <c r="G50" s="48">
        <v>0.3694325086496989</v>
      </c>
      <c r="H50" s="48">
        <v>0.41298700933340154</v>
      </c>
      <c r="I50" s="48">
        <v>0.45513596893682928</v>
      </c>
      <c r="J50" s="48">
        <v>0.48981347093334943</v>
      </c>
      <c r="K50" s="48">
        <v>0.52556738201663322</v>
      </c>
      <c r="L50" s="48">
        <v>0.56359605403127788</v>
      </c>
      <c r="M50" s="48">
        <v>0.62657575446186287</v>
      </c>
      <c r="N50" s="48">
        <v>0.6663134838126662</v>
      </c>
      <c r="O50" s="48">
        <v>0.70442043030736323</v>
      </c>
      <c r="P50" s="48">
        <v>0.7326535386809776</v>
      </c>
      <c r="Q50" s="48">
        <v>0.76345051229468075</v>
      </c>
      <c r="R50" s="48">
        <v>0.79444463875725324</v>
      </c>
      <c r="S50" s="48">
        <v>0.83568650191547644</v>
      </c>
      <c r="T50" s="48">
        <v>0.85554618399853877</v>
      </c>
      <c r="U50" s="48">
        <v>0.87633474387461296</v>
      </c>
      <c r="V50" s="48">
        <v>0.8963719100202262</v>
      </c>
      <c r="W50" s="48">
        <v>0.91568484124491423</v>
      </c>
      <c r="X50" s="48">
        <v>0.93429971471449269</v>
      </c>
      <c r="Y50" s="48">
        <v>0.95224176143215877</v>
      </c>
      <c r="Z50" s="48">
        <v>0.96953530043713809</v>
      </c>
      <c r="AA50" s="48">
        <v>0.98620377176723872</v>
      </c>
      <c r="AB50" s="48">
        <v>1.0022697682299859</v>
      </c>
      <c r="AC50" s="48">
        <v>1.0177550660254051</v>
      </c>
      <c r="AD50" s="48">
        <v>1.032680654261954</v>
      </c>
      <c r="AE50" s="48">
        <v>1.0470667634056154</v>
      </c>
      <c r="AF50" s="48">
        <v>1.0609328927007109</v>
      </c>
      <c r="AG50" s="48">
        <v>1.0742978365995981</v>
      </c>
      <c r="AH50" s="48">
        <v>1.0871797102370797</v>
      </c>
      <c r="AI50" s="48">
        <v>1.0995959739840495</v>
      </c>
      <c r="AJ50" s="48">
        <v>1.1115634571136592</v>
      </c>
      <c r="AK50" s="48">
        <v>1.1230983806120782</v>
      </c>
      <c r="AL50" s="48">
        <v>1.1342163791647712</v>
      </c>
      <c r="AM50" s="48">
        <v>1.14493252234809</v>
      </c>
      <c r="AN50" s="48">
        <v>1.1552613350549028</v>
      </c>
      <c r="AO50" s="48">
        <v>1.1652168171819519</v>
      </c>
      <c r="AP50" s="48">
        <v>1.1748124626056131</v>
      </c>
      <c r="AQ50" s="48">
        <v>1.1840612774717929</v>
      </c>
      <c r="AR50" s="48">
        <v>1.1929757978247373</v>
      </c>
      <c r="AS50" s="48">
        <v>1.2015681065986596</v>
      </c>
      <c r="AT50" s="49">
        <v>1.2098498499952108</v>
      </c>
      <c r="AU50" s="50">
        <v>3.3805303246481344E-5</v>
      </c>
      <c r="AV50" s="50">
        <v>7.4364157626405358E-4</v>
      </c>
      <c r="AW50" s="50">
        <v>3.2125692814588547E-4</v>
      </c>
      <c r="AX50" s="50">
        <v>4.2185667552985251E-4</v>
      </c>
    </row>
    <row r="51" spans="1:50" x14ac:dyDescent="0.25">
      <c r="A51" t="s">
        <v>4755</v>
      </c>
      <c r="B51" s="73">
        <v>6.7649432290251332E-2</v>
      </c>
      <c r="C51" s="48">
        <v>0.13040381076590948</v>
      </c>
      <c r="D51" s="48">
        <v>0.18296234487092083</v>
      </c>
      <c r="E51" s="48">
        <v>0.23484768494338204</v>
      </c>
      <c r="F51" s="48">
        <v>0.28447465626118706</v>
      </c>
      <c r="G51" s="48">
        <v>0.323686151532454</v>
      </c>
      <c r="H51" s="48">
        <v>0.35738045858182788</v>
      </c>
      <c r="I51" s="48">
        <v>0.39236232842807162</v>
      </c>
      <c r="J51" s="48">
        <v>0.42110009705401608</v>
      </c>
      <c r="K51" s="48">
        <v>0.4507306773380978</v>
      </c>
      <c r="L51" s="48">
        <v>0.48335313267287616</v>
      </c>
      <c r="M51" s="48">
        <v>0.5330434758184639</v>
      </c>
      <c r="N51" s="48">
        <v>0.5639127236253263</v>
      </c>
      <c r="O51" s="48">
        <v>0.59380932700091782</v>
      </c>
      <c r="P51" s="48">
        <v>0.61636002288843317</v>
      </c>
      <c r="Q51" s="48">
        <v>0.64294669431133011</v>
      </c>
      <c r="R51" s="48">
        <v>0.66972340625135152</v>
      </c>
      <c r="S51" s="48">
        <v>0.70148361160960215</v>
      </c>
      <c r="T51" s="48">
        <v>0.71693899758820301</v>
      </c>
      <c r="U51" s="48">
        <v>0.73479370628525076</v>
      </c>
      <c r="V51" s="48">
        <v>0.75200306406553763</v>
      </c>
      <c r="W51" s="48">
        <v>0.76859039686581387</v>
      </c>
      <c r="X51" s="48">
        <v>0.78457818751668285</v>
      </c>
      <c r="Y51" s="48">
        <v>0.79998810621631555</v>
      </c>
      <c r="Z51" s="48">
        <v>0.8148410399027084</v>
      </c>
      <c r="AA51" s="48">
        <v>0.82915712056429181</v>
      </c>
      <c r="AB51" s="48">
        <v>0.84295575252726396</v>
      </c>
      <c r="AC51" s="48">
        <v>0.85625563875663468</v>
      </c>
      <c r="AD51" s="48">
        <v>0.86907480620663036</v>
      </c>
      <c r="AE51" s="48">
        <v>0.88143063025481916</v>
      </c>
      <c r="AF51" s="48">
        <v>0.89333985825307349</v>
      </c>
      <c r="AG51" s="48">
        <v>0.90481863222729442</v>
      </c>
      <c r="AH51" s="48">
        <v>0.91588251075666405</v>
      </c>
      <c r="AI51" s="48">
        <v>0.92654649006208067</v>
      </c>
      <c r="AJ51" s="48">
        <v>0.93682502433236148</v>
      </c>
      <c r="AK51" s="48">
        <v>0.94673204531576483</v>
      </c>
      <c r="AL51" s="48">
        <v>0.95628098120338223</v>
      </c>
      <c r="AM51" s="48">
        <v>0.96548477483000195</v>
      </c>
      <c r="AN51" s="48">
        <v>0.9743559012171048</v>
      </c>
      <c r="AO51" s="48">
        <v>0.98290638448178236</v>
      </c>
      <c r="AP51" s="48">
        <v>0.99114781413448383</v>
      </c>
      <c r="AQ51" s="48">
        <v>0.99909136078769001</v>
      </c>
      <c r="AR51" s="48">
        <v>1.0067477912968039</v>
      </c>
      <c r="AS51" s="48">
        <v>1.0141274833537817</v>
      </c>
      <c r="AT51" s="49">
        <v>1.0212404395532784</v>
      </c>
      <c r="AU51" s="50">
        <v>1.3485821546055377E-4</v>
      </c>
      <c r="AV51" s="50">
        <v>2.0554556977003813E-4</v>
      </c>
      <c r="AW51" s="50">
        <v>1.5941170568112284E-4</v>
      </c>
      <c r="AX51" s="50">
        <v>1.5697417256888002E-4</v>
      </c>
    </row>
    <row r="52" spans="1:50" x14ac:dyDescent="0.25">
      <c r="A52" t="s">
        <v>4756</v>
      </c>
      <c r="B52" s="73">
        <v>7.0059538712085367E-2</v>
      </c>
      <c r="C52" s="48">
        <v>0.13523956097612463</v>
      </c>
      <c r="D52" s="48">
        <v>0.19000285599169603</v>
      </c>
      <c r="E52" s="48">
        <v>0.24402797417560165</v>
      </c>
      <c r="F52" s="48">
        <v>0.29567727947234973</v>
      </c>
      <c r="G52" s="48">
        <v>0.33687143710537915</v>
      </c>
      <c r="H52" s="48">
        <v>0.37202120912609293</v>
      </c>
      <c r="I52" s="48">
        <v>0.40878760544271586</v>
      </c>
      <c r="J52" s="48">
        <v>0.43911222013343254</v>
      </c>
      <c r="K52" s="48">
        <v>0.47034434081908849</v>
      </c>
      <c r="L52" s="48">
        <v>0.50359015357315062</v>
      </c>
      <c r="M52" s="48">
        <v>0.55350644106684732</v>
      </c>
      <c r="N52" s="48">
        <v>0.58592784080574989</v>
      </c>
      <c r="O52" s="48">
        <v>0.61711012839166979</v>
      </c>
      <c r="P52" s="48">
        <v>0.64086403765254385</v>
      </c>
      <c r="Q52" s="48">
        <v>0.66884268558626292</v>
      </c>
      <c r="R52" s="48">
        <v>0.69685406280181172</v>
      </c>
      <c r="S52" s="48">
        <v>0.72978961781023532</v>
      </c>
      <c r="T52" s="48">
        <v>0.74645885433873427</v>
      </c>
      <c r="U52" s="48">
        <v>0.76562333931259696</v>
      </c>
      <c r="V52" s="48">
        <v>0.7840951320584888</v>
      </c>
      <c r="W52" s="48">
        <v>0.80189926964489044</v>
      </c>
      <c r="X52" s="48">
        <v>0.81905988418600062</v>
      </c>
      <c r="Y52" s="48">
        <v>0.835600235550926</v>
      </c>
      <c r="Z52" s="48">
        <v>0.85154274289061327</v>
      </c>
      <c r="AA52" s="48">
        <v>0.86690901502525131</v>
      </c>
      <c r="AB52" s="48">
        <v>0.88171987973333632</v>
      </c>
      <c r="AC52" s="48">
        <v>0.89599541198209298</v>
      </c>
      <c r="AD52" s="48">
        <v>0.90975496113752075</v>
      </c>
      <c r="AE52" s="48">
        <v>0.92301717719094556</v>
      </c>
      <c r="AF52" s="48">
        <v>0.93580003603761996</v>
      </c>
      <c r="AG52" s="48">
        <v>0.9481208638416434</v>
      </c>
      <c r="AH52" s="48">
        <v>0.95999636052022042</v>
      </c>
      <c r="AI52" s="48">
        <v>0.97144262237908963</v>
      </c>
      <c r="AJ52" s="48">
        <v>0.98247516392980683</v>
      </c>
      <c r="AK52" s="48">
        <v>0.9931089389184502</v>
      </c>
      <c r="AL52" s="48">
        <v>1.0033583605942509</v>
      </c>
      <c r="AM52" s="48">
        <v>1.0132373212456247</v>
      </c>
      <c r="AN52" s="48">
        <v>1.022759211030082</v>
      </c>
      <c r="AO52" s="48">
        <v>1.0319369361235349</v>
      </c>
      <c r="AP52" s="48">
        <v>1.0407829362136094</v>
      </c>
      <c r="AQ52" s="48">
        <v>1.0493092013606695</v>
      </c>
      <c r="AR52" s="48">
        <v>1.057527288249402</v>
      </c>
      <c r="AS52" s="48">
        <v>1.0654483358529996</v>
      </c>
      <c r="AT52" s="49">
        <v>1.073083080531166</v>
      </c>
      <c r="AU52" s="50">
        <v>1.555477938381955E-4</v>
      </c>
      <c r="AV52" s="50">
        <v>1.572965265950188E-4</v>
      </c>
      <c r="AW52" s="50">
        <v>1.559279189677909E-4</v>
      </c>
      <c r="AX52" s="50">
        <v>1.7165546887554228E-4</v>
      </c>
    </row>
    <row r="53" spans="1:50" x14ac:dyDescent="0.25">
      <c r="A53" t="s">
        <v>4757</v>
      </c>
      <c r="B53" s="73">
        <v>6.9299681592963805E-2</v>
      </c>
      <c r="C53" s="48">
        <v>0.13371735463406229</v>
      </c>
      <c r="D53" s="48">
        <v>0.18776962452099852</v>
      </c>
      <c r="E53" s="48">
        <v>0.24114105173068251</v>
      </c>
      <c r="F53" s="48">
        <v>0.29219482412969844</v>
      </c>
      <c r="G53" s="48">
        <v>0.33286318235218271</v>
      </c>
      <c r="H53" s="48">
        <v>0.36750137770656349</v>
      </c>
      <c r="I53" s="48">
        <v>0.40376917967094123</v>
      </c>
      <c r="J53" s="48">
        <v>0.43363187467242553</v>
      </c>
      <c r="K53" s="48">
        <v>0.46444477576331578</v>
      </c>
      <c r="L53" s="48">
        <v>0.4974140358225117</v>
      </c>
      <c r="M53" s="48">
        <v>0.54712625884661992</v>
      </c>
      <c r="N53" s="48">
        <v>0.5792551785567448</v>
      </c>
      <c r="O53" s="48">
        <v>0.61011523807767931</v>
      </c>
      <c r="P53" s="48">
        <v>0.63355737218668817</v>
      </c>
      <c r="Q53" s="48">
        <v>0.66124698860187481</v>
      </c>
      <c r="R53" s="48">
        <v>0.68900541799603476</v>
      </c>
      <c r="S53" s="48">
        <v>0.7217630097264951</v>
      </c>
      <c r="T53" s="48">
        <v>0.738102918854877</v>
      </c>
      <c r="U53" s="48">
        <v>0.75697729076974385</v>
      </c>
      <c r="V53" s="48">
        <v>0.77516945647082047</v>
      </c>
      <c r="W53" s="48">
        <v>0.79270407401402676</v>
      </c>
      <c r="X53" s="48">
        <v>0.80960491020024972</v>
      </c>
      <c r="Y53" s="48">
        <v>0.82589487278938034</v>
      </c>
      <c r="Z53" s="48">
        <v>0.84159604154998802</v>
      </c>
      <c r="AA53" s="48">
        <v>0.85672969818671851</v>
      </c>
      <c r="AB53" s="48">
        <v>0.87131635518597661</v>
      </c>
      <c r="AC53" s="48">
        <v>0.8853757836189966</v>
      </c>
      <c r="AD53" s="48">
        <v>0.8989270399399798</v>
      </c>
      <c r="AE53" s="48">
        <v>0.91198849181562613</v>
      </c>
      <c r="AF53" s="48">
        <v>0.92457784302106827</v>
      </c>
      <c r="AG53" s="48">
        <v>0.93671215743595238</v>
      </c>
      <c r="AH53" s="48">
        <v>0.94840788217319005</v>
      </c>
      <c r="AI53" s="48">
        <v>0.95968086987173251</v>
      </c>
      <c r="AJ53" s="48">
        <v>0.97054640018358063</v>
      </c>
      <c r="AK53" s="48">
        <v>0.98101920048415692</v>
      </c>
      <c r="AL53" s="48">
        <v>0.99111346583411009</v>
      </c>
      <c r="AM53" s="48">
        <v>1.000842878219607</v>
      </c>
      <c r="AN53" s="48">
        <v>1.0102206250971946</v>
      </c>
      <c r="AO53" s="48">
        <v>1.0192594172683631</v>
      </c>
      <c r="AP53" s="48">
        <v>1.0279715061080441</v>
      </c>
      <c r="AQ53" s="48">
        <v>1.036368700170387</v>
      </c>
      <c r="AR53" s="48">
        <v>1.0444623811943317</v>
      </c>
      <c r="AS53" s="48">
        <v>1.0522635195306642</v>
      </c>
      <c r="AT53" s="49">
        <v>1.0597826890114663</v>
      </c>
      <c r="AU53" s="50">
        <v>1.6704935114830732E-4</v>
      </c>
      <c r="AV53" s="50">
        <v>1.3596309872809798E-4</v>
      </c>
      <c r="AW53" s="50">
        <v>1.625983277335763E-4</v>
      </c>
      <c r="AX53" s="50">
        <v>1.641119597479701E-4</v>
      </c>
    </row>
    <row r="54" spans="1:50" x14ac:dyDescent="0.25">
      <c r="A54" t="s">
        <v>4758</v>
      </c>
      <c r="B54" s="73">
        <v>7.0047310910330229E-2</v>
      </c>
      <c r="C54" s="48">
        <v>0.13523692954571245</v>
      </c>
      <c r="D54" s="48">
        <v>0.18997717355347016</v>
      </c>
      <c r="E54" s="48">
        <v>0.24397992186415268</v>
      </c>
      <c r="F54" s="48">
        <v>0.29561289426408971</v>
      </c>
      <c r="G54" s="48">
        <v>0.33676460394099172</v>
      </c>
      <c r="H54" s="48">
        <v>0.37187206647779242</v>
      </c>
      <c r="I54" s="48">
        <v>0.40858363398117342</v>
      </c>
      <c r="J54" s="48">
        <v>0.43887021379076113</v>
      </c>
      <c r="K54" s="48">
        <v>0.47005684307631473</v>
      </c>
      <c r="L54" s="48">
        <v>0.50325148469522663</v>
      </c>
      <c r="M54" s="48">
        <v>0.55308188467858577</v>
      </c>
      <c r="N54" s="48">
        <v>0.58542747654069371</v>
      </c>
      <c r="O54" s="48">
        <v>0.61652979871812186</v>
      </c>
      <c r="P54" s="48">
        <v>0.64022293117390916</v>
      </c>
      <c r="Q54" s="48">
        <v>0.66816491109267129</v>
      </c>
      <c r="R54" s="48">
        <v>0.69615074845992686</v>
      </c>
      <c r="S54" s="48">
        <v>0.72901714011092289</v>
      </c>
      <c r="T54" s="48">
        <v>0.74565472884260076</v>
      </c>
      <c r="U54" s="48">
        <v>0.76479503789881476</v>
      </c>
      <c r="V54" s="48">
        <v>0.78324352855540658</v>
      </c>
      <c r="W54" s="48">
        <v>0.80102520629669982</v>
      </c>
      <c r="X54" s="48">
        <v>0.81816417279433196</v>
      </c>
      <c r="Y54" s="48">
        <v>0.83468365857518212</v>
      </c>
      <c r="Z54" s="48">
        <v>0.85060605450853188</v>
      </c>
      <c r="AA54" s="48">
        <v>0.86595294215513374</v>
      </c>
      <c r="AB54" s="48">
        <v>0.8807451230193285</v>
      </c>
      <c r="AC54" s="48">
        <v>0.89500264674385344</v>
      </c>
      <c r="AD54" s="48">
        <v>0.90874483828556429</v>
      </c>
      <c r="AE54" s="48">
        <v>0.92199032410890003</v>
      </c>
      <c r="AF54" s="48">
        <v>0.93475705743259707</v>
      </c>
      <c r="AG54" s="48">
        <v>0.94706234256387156</v>
      </c>
      <c r="AH54" s="48">
        <v>0.95892285835305147</v>
      </c>
      <c r="AI54" s="48">
        <v>0.97035468080045428</v>
      </c>
      <c r="AJ54" s="48">
        <v>0.98137330484614316</v>
      </c>
      <c r="AK54" s="48">
        <v>0.99199366537210865</v>
      </c>
      <c r="AL54" s="48">
        <v>1.0022301574453285</v>
      </c>
      <c r="AM54" s="48">
        <v>1.0120966558291546</v>
      </c>
      <c r="AN54" s="48">
        <v>1.0216065337894689</v>
      </c>
      <c r="AO54" s="48">
        <v>1.0307726812210971</v>
      </c>
      <c r="AP54" s="48">
        <v>1.0396075221190522</v>
      </c>
      <c r="AQ54" s="48">
        <v>1.0481230314182861</v>
      </c>
      <c r="AR54" s="48">
        <v>1.0563307512247764</v>
      </c>
      <c r="AS54" s="48">
        <v>1.0642418064599479</v>
      </c>
      <c r="AT54" s="49">
        <v>1.0718669199396311</v>
      </c>
      <c r="AU54" s="50">
        <v>1.7577041580807418E-4</v>
      </c>
      <c r="AV54" s="50">
        <v>1.5457709378097206E-4</v>
      </c>
      <c r="AW54" s="50">
        <v>1.73921202076599E-4</v>
      </c>
      <c r="AX54" s="50">
        <v>1.8028692284133285E-4</v>
      </c>
    </row>
    <row r="55" spans="1:50" x14ac:dyDescent="0.25">
      <c r="A55" t="s">
        <v>4759</v>
      </c>
      <c r="B55" s="73">
        <v>6.7535298964296289E-2</v>
      </c>
      <c r="C55" s="48">
        <v>0.13020228860048014</v>
      </c>
      <c r="D55" s="48">
        <v>0.18265228224463512</v>
      </c>
      <c r="E55" s="48">
        <v>0.23451095143036171</v>
      </c>
      <c r="F55" s="48">
        <v>0.28414013631199692</v>
      </c>
      <c r="G55" s="48">
        <v>0.32352040887803657</v>
      </c>
      <c r="H55" s="48">
        <v>0.35693507111836392</v>
      </c>
      <c r="I55" s="48">
        <v>0.39204197230634774</v>
      </c>
      <c r="J55" s="48">
        <v>0.4207609628543128</v>
      </c>
      <c r="K55" s="48">
        <v>0.45050440788286594</v>
      </c>
      <c r="L55" s="48">
        <v>0.48267572026326938</v>
      </c>
      <c r="M55" s="48">
        <v>0.53178762795205703</v>
      </c>
      <c r="N55" s="48">
        <v>0.56314592242825601</v>
      </c>
      <c r="O55" s="48">
        <v>0.59324116064647059</v>
      </c>
      <c r="P55" s="48">
        <v>0.61587801599485625</v>
      </c>
      <c r="Q55" s="48">
        <v>0.64277529331774041</v>
      </c>
      <c r="R55" s="48">
        <v>0.66979960009927697</v>
      </c>
      <c r="S55" s="48">
        <v>0.70200426190848764</v>
      </c>
      <c r="T55" s="48">
        <v>0.71754315981500116</v>
      </c>
      <c r="U55" s="48">
        <v>0.73564959823478659</v>
      </c>
      <c r="V55" s="48">
        <v>0.75310158707313379</v>
      </c>
      <c r="W55" s="48">
        <v>0.7699227811341911</v>
      </c>
      <c r="X55" s="48">
        <v>0.7861359802291864</v>
      </c>
      <c r="Y55" s="48">
        <v>0.80176316007978421</v>
      </c>
      <c r="Z55" s="48">
        <v>0.81682550210445681</v>
      </c>
      <c r="AA55" s="48">
        <v>0.83134342212823764</v>
      </c>
      <c r="AB55" s="48">
        <v>0.84533659805477324</v>
      </c>
      <c r="AC55" s="48">
        <v>0.8588239965381812</v>
      </c>
      <c r="AD55" s="48">
        <v>0.87182389869086352</v>
      </c>
      <c r="AE55" s="48">
        <v>0.8843539248621235</v>
      </c>
      <c r="AF55" s="48">
        <v>0.89643105852116944</v>
      </c>
      <c r="AG55" s="48">
        <v>0.90807166927687633</v>
      </c>
      <c r="AH55" s="48">
        <v>0.91929153506550931</v>
      </c>
      <c r="AI55" s="48">
        <v>0.93010586353648095</v>
      </c>
      <c r="AJ55" s="48">
        <v>0.94052931266512829</v>
      </c>
      <c r="AK55" s="48">
        <v>0.95057601062045105</v>
      </c>
      <c r="AL55" s="48">
        <v>0.96025957491473812</v>
      </c>
      <c r="AM55" s="48">
        <v>0.96959313086103893</v>
      </c>
      <c r="AN55" s="48">
        <v>0.97858932936349718</v>
      </c>
      <c r="AO55" s="48">
        <v>0.98726036406466222</v>
      </c>
      <c r="AP55" s="48">
        <v>0.99561798787301403</v>
      </c>
      <c r="AQ55" s="48">
        <v>1.003673528893112</v>
      </c>
      <c r="AR55" s="48">
        <v>1.0114379057799532</v>
      </c>
      <c r="AS55" s="48">
        <v>1.0189216425383547</v>
      </c>
      <c r="AT55" s="49">
        <v>1.0261348827874164</v>
      </c>
      <c r="AU55" s="50">
        <v>1.569057785673067E-4</v>
      </c>
      <c r="AV55" s="50">
        <v>1.5938431897666305E-4</v>
      </c>
      <c r="AW55" s="50">
        <v>1.5515365521423519E-4</v>
      </c>
      <c r="AX55" s="50">
        <v>1.3558776117861271E-4</v>
      </c>
    </row>
    <row r="56" spans="1:50" x14ac:dyDescent="0.25">
      <c r="A56" t="s">
        <v>4760</v>
      </c>
      <c r="B56" s="73">
        <v>6.8564777878057592E-2</v>
      </c>
      <c r="C56" s="48">
        <v>0.13222905180717967</v>
      </c>
      <c r="D56" s="48">
        <v>0.18564070647139919</v>
      </c>
      <c r="E56" s="48">
        <v>0.23842060221254421</v>
      </c>
      <c r="F56" s="48">
        <v>0.28892981134103635</v>
      </c>
      <c r="G56" s="48">
        <v>0.32917696241213928</v>
      </c>
      <c r="H56" s="48">
        <v>0.36340338047728427</v>
      </c>
      <c r="I56" s="48">
        <v>0.39930772690982974</v>
      </c>
      <c r="J56" s="48">
        <v>0.42880602530894518</v>
      </c>
      <c r="K56" s="48">
        <v>0.45929389258965231</v>
      </c>
      <c r="L56" s="48">
        <v>0.49215361185909512</v>
      </c>
      <c r="M56" s="48">
        <v>0.54183294636835222</v>
      </c>
      <c r="N56" s="48">
        <v>0.5738259913754713</v>
      </c>
      <c r="O56" s="48">
        <v>0.60453700599291205</v>
      </c>
      <c r="P56" s="48">
        <v>0.62779043840695858</v>
      </c>
      <c r="Q56" s="48">
        <v>0.65527704084974592</v>
      </c>
      <c r="R56" s="48">
        <v>0.68286328313809963</v>
      </c>
      <c r="S56" s="48">
        <v>0.71556108185237066</v>
      </c>
      <c r="T56" s="48">
        <v>0.73164494541121727</v>
      </c>
      <c r="U56" s="48">
        <v>0.75027989931129124</v>
      </c>
      <c r="V56" s="48">
        <v>0.7682413006607598</v>
      </c>
      <c r="W56" s="48">
        <v>0.78555349473253699</v>
      </c>
      <c r="X56" s="48">
        <v>0.80223994684991251</v>
      </c>
      <c r="Y56" s="48">
        <v>0.81832327419196116</v>
      </c>
      <c r="Z56" s="48">
        <v>0.83382527644935756</v>
      </c>
      <c r="AA56" s="48">
        <v>0.84876696537214924</v>
      </c>
      <c r="AB56" s="48">
        <v>0.86316859324953876</v>
      </c>
      <c r="AC56" s="48">
        <v>0.87704968036027531</v>
      </c>
      <c r="AD56" s="48">
        <v>0.89042904143086532</v>
      </c>
      <c r="AE56" s="48">
        <v>0.90332481113745788</v>
      </c>
      <c r="AF56" s="48">
        <v>0.91575446868598076</v>
      </c>
      <c r="AG56" s="48">
        <v>0.92773486150383411</v>
      </c>
      <c r="AH56" s="48">
        <v>0.93928222807525907</v>
      </c>
      <c r="AI56" s="48">
        <v>0.95041221995133141</v>
      </c>
      <c r="AJ56" s="48">
        <v>0.96113992296441308</v>
      </c>
      <c r="AK56" s="48">
        <v>0.97147987767581723</v>
      </c>
      <c r="AL56" s="48">
        <v>0.98144609908439939</v>
      </c>
      <c r="AM56" s="48">
        <v>0.99105209562279195</v>
      </c>
      <c r="AN56" s="48">
        <v>1.0003108874670257</v>
      </c>
      <c r="AO56" s="48">
        <v>1.0092350241843595</v>
      </c>
      <c r="AP56" s="48">
        <v>1.0178366017432352</v>
      </c>
      <c r="AQ56" s="48">
        <v>1.0261272789084168</v>
      </c>
      <c r="AR56" s="48">
        <v>1.0341182930435318</v>
      </c>
      <c r="AS56" s="48">
        <v>1.0418204753424374</v>
      </c>
      <c r="AT56" s="49">
        <v>1.0492442655100571</v>
      </c>
      <c r="AU56" s="50">
        <v>1.3446494995150715E-4</v>
      </c>
      <c r="AV56" s="50">
        <v>1.3152412429917604E-4</v>
      </c>
      <c r="AW56" s="50">
        <v>1.3204092101659626E-4</v>
      </c>
      <c r="AX56" s="50">
        <v>1.2931374658364803E-4</v>
      </c>
    </row>
    <row r="57" spans="1:50" x14ac:dyDescent="0.25">
      <c r="A57" t="s">
        <v>4761</v>
      </c>
      <c r="B57" s="73">
        <v>6.8756870639629403E-2</v>
      </c>
      <c r="C57" s="48">
        <v>0.13259726056048071</v>
      </c>
      <c r="D57" s="48">
        <v>0.18614567879820457</v>
      </c>
      <c r="E57" s="48">
        <v>0.2390794446843606</v>
      </c>
      <c r="F57" s="48">
        <v>0.28975650007061471</v>
      </c>
      <c r="G57" s="48">
        <v>0.33017059936693266</v>
      </c>
      <c r="H57" s="48">
        <v>0.36449419669528615</v>
      </c>
      <c r="I57" s="48">
        <v>0.40050110265612165</v>
      </c>
      <c r="J57" s="48">
        <v>0.43014157771180672</v>
      </c>
      <c r="K57" s="48">
        <v>0.46079024178127698</v>
      </c>
      <c r="L57" s="48">
        <v>0.49374632318397049</v>
      </c>
      <c r="M57" s="48">
        <v>0.54348670252860243</v>
      </c>
      <c r="N57" s="48">
        <v>0.57563560831912652</v>
      </c>
      <c r="O57" s="48">
        <v>0.60641309184522429</v>
      </c>
      <c r="P57" s="48">
        <v>0.62977894946373814</v>
      </c>
      <c r="Q57" s="48">
        <v>0.65741765496502347</v>
      </c>
      <c r="R57" s="48">
        <v>0.68515800291642148</v>
      </c>
      <c r="S57" s="48">
        <v>0.71799128375656651</v>
      </c>
      <c r="T57" s="48">
        <v>0.73417045041645346</v>
      </c>
      <c r="U57" s="48">
        <v>0.75295068394168452</v>
      </c>
      <c r="V57" s="48">
        <v>0.77105211384552164</v>
      </c>
      <c r="W57" s="48">
        <v>0.78849927519861762</v>
      </c>
      <c r="X57" s="48">
        <v>0.80531581626184257</v>
      </c>
      <c r="Y57" s="48">
        <v>0.82152453053964991</v>
      </c>
      <c r="Z57" s="48">
        <v>0.83714738767488572</v>
      </c>
      <c r="AA57" s="48">
        <v>0.85220556322692043</v>
      </c>
      <c r="AB57" s="48">
        <v>0.86671946737345995</v>
      </c>
      <c r="AC57" s="48">
        <v>0.88070877257494373</v>
      </c>
      <c r="AD57" s="48">
        <v>0.89419244023902444</v>
      </c>
      <c r="AE57" s="48">
        <v>0.90718874642127079</v>
      </c>
      <c r="AF57" s="48">
        <v>0.91971530659693035</v>
      </c>
      <c r="AG57" s="48">
        <v>0.93178909953732481</v>
      </c>
      <c r="AH57" s="48">
        <v>0.94342649032324721</v>
      </c>
      <c r="AI57" s="48">
        <v>0.9546432525265458</v>
      </c>
      <c r="AJ57" s="48">
        <v>0.96545458958996644</v>
      </c>
      <c r="AK57" s="48">
        <v>0.97587515543422687</v>
      </c>
      <c r="AL57" s="48">
        <v>0.98591907432026127</v>
      </c>
      <c r="AM57" s="48">
        <v>0.99559995999354756</v>
      </c>
      <c r="AN57" s="48">
        <v>1.0049309341364738</v>
      </c>
      <c r="AO57" s="48">
        <v>1.0139246441537522</v>
      </c>
      <c r="AP57" s="48">
        <v>1.0225932803149844</v>
      </c>
      <c r="AQ57" s="48">
        <v>1.0309485922776178</v>
      </c>
      <c r="AR57" s="48">
        <v>1.0390019050126862</v>
      </c>
      <c r="AS57" s="48">
        <v>1.0467641341549208</v>
      </c>
      <c r="AT57" s="49">
        <v>1.0542458007980384</v>
      </c>
      <c r="AU57" s="50">
        <v>1.4998432016000152E-4</v>
      </c>
      <c r="AV57" s="50">
        <v>1.262945297639817E-4</v>
      </c>
      <c r="AW57" s="50">
        <v>1.265177852474153E-4</v>
      </c>
      <c r="AX57" s="50">
        <v>1.2543343473225832E-4</v>
      </c>
    </row>
    <row r="58" spans="1:50" x14ac:dyDescent="0.25">
      <c r="A58" t="s">
        <v>4762</v>
      </c>
      <c r="B58" s="73">
        <v>6.1377817371900206E-2</v>
      </c>
      <c r="C58" s="48">
        <v>0.11797702116517989</v>
      </c>
      <c r="D58" s="48">
        <v>0.16474082446606686</v>
      </c>
      <c r="E58" s="48">
        <v>0.21122002058243311</v>
      </c>
      <c r="F58" s="48">
        <v>0.25576126387662285</v>
      </c>
      <c r="G58" s="48">
        <v>0.29045704140936324</v>
      </c>
      <c r="H58" s="48">
        <v>0.31938008137160967</v>
      </c>
      <c r="I58" s="48">
        <v>0.35012916439949926</v>
      </c>
      <c r="J58" s="48">
        <v>0.37468970843684801</v>
      </c>
      <c r="K58" s="48">
        <v>0.40051581177775503</v>
      </c>
      <c r="L58" s="48">
        <v>0.42951781430903785</v>
      </c>
      <c r="M58" s="48">
        <v>0.47585016004606834</v>
      </c>
      <c r="N58" s="48">
        <v>0.50407052630141946</v>
      </c>
      <c r="O58" s="48">
        <v>0.53104242287854508</v>
      </c>
      <c r="P58" s="48">
        <v>0.55061515814832707</v>
      </c>
      <c r="Q58" s="48">
        <v>0.57450881543349686</v>
      </c>
      <c r="R58" s="48">
        <v>0.59875087652311476</v>
      </c>
      <c r="S58" s="48">
        <v>0.62854888985557578</v>
      </c>
      <c r="T58" s="48">
        <v>0.64116287592716603</v>
      </c>
      <c r="U58" s="48">
        <v>0.65650425789403544</v>
      </c>
      <c r="V58" s="48">
        <v>0.67129113207896984</v>
      </c>
      <c r="W58" s="48">
        <v>0.68554354093191849</v>
      </c>
      <c r="X58" s="48">
        <v>0.69928080247692936</v>
      </c>
      <c r="Y58" s="48">
        <v>0.71252153649621697</v>
      </c>
      <c r="Z58" s="48">
        <v>0.72528368976781932</v>
      </c>
      <c r="AA58" s="48">
        <v>0.73758456039105069</v>
      </c>
      <c r="AB58" s="48">
        <v>0.74944082123271938</v>
      </c>
      <c r="AC58" s="48">
        <v>0.76086854252589409</v>
      </c>
      <c r="AD58" s="48">
        <v>0.77188321365184542</v>
      </c>
      <c r="AE58" s="48">
        <v>0.78249976413469036</v>
      </c>
      <c r="AF58" s="48">
        <v>0.79273258387719125</v>
      </c>
      <c r="AG58" s="48">
        <v>0.8025955426651441</v>
      </c>
      <c r="AH58" s="48">
        <v>0.81210200896678542</v>
      </c>
      <c r="AI58" s="48">
        <v>0.8212648680527046</v>
      </c>
      <c r="AJ58" s="48">
        <v>0.83009653946081963</v>
      </c>
      <c r="AK58" s="48">
        <v>0.83860899383008725</v>
      </c>
      <c r="AL58" s="48">
        <v>0.84681376912576645</v>
      </c>
      <c r="AM58" s="48">
        <v>0.8547219862782286</v>
      </c>
      <c r="AN58" s="48">
        <v>0.8623443642565054</v>
      </c>
      <c r="AO58" s="48">
        <v>0.86969123459701292</v>
      </c>
      <c r="AP58" s="48">
        <v>0.87677255540714083</v>
      </c>
      <c r="AQ58" s="48">
        <v>0.88359792486268574</v>
      </c>
      <c r="AR58" s="48">
        <v>0.8901765942174279</v>
      </c>
      <c r="AS58" s="48">
        <v>0.89651748034248047</v>
      </c>
      <c r="AT58" s="49">
        <v>0.90262917781241092</v>
      </c>
      <c r="AU58" s="50">
        <v>1.915314351208508E-4</v>
      </c>
      <c r="AV58" s="50">
        <v>2.5243088020943105E-4</v>
      </c>
      <c r="AW58" s="50">
        <v>1.9383987819310278E-4</v>
      </c>
      <c r="AX58" s="50">
        <v>7.6345451816450804E-5</v>
      </c>
    </row>
    <row r="59" spans="1:50" x14ac:dyDescent="0.25">
      <c r="A59" t="s">
        <v>4763</v>
      </c>
      <c r="B59" s="73">
        <v>5.7925722920885159E-2</v>
      </c>
      <c r="C59" s="48">
        <v>0.11114007518560616</v>
      </c>
      <c r="D59" s="48">
        <v>0.15470273599322842</v>
      </c>
      <c r="E59" s="48">
        <v>0.19814925487835197</v>
      </c>
      <c r="F59" s="48">
        <v>0.23981566184875369</v>
      </c>
      <c r="G59" s="48">
        <v>0.27182767100315186</v>
      </c>
      <c r="H59" s="48">
        <v>0.29818009673247875</v>
      </c>
      <c r="I59" s="48">
        <v>0.32641898429312444</v>
      </c>
      <c r="J59" s="48">
        <v>0.34859534922990287</v>
      </c>
      <c r="K59" s="48">
        <v>0.37216714802900885</v>
      </c>
      <c r="L59" s="48">
        <v>0.3992918187553075</v>
      </c>
      <c r="M59" s="48">
        <v>0.4439787636899693</v>
      </c>
      <c r="N59" s="48">
        <v>0.47036623474551592</v>
      </c>
      <c r="O59" s="48">
        <v>0.49549495794899279</v>
      </c>
      <c r="P59" s="48">
        <v>0.51327279966460937</v>
      </c>
      <c r="Q59" s="48">
        <v>0.53542056648315528</v>
      </c>
      <c r="R59" s="48">
        <v>0.55804328686893545</v>
      </c>
      <c r="S59" s="48">
        <v>0.58641616056210988</v>
      </c>
      <c r="T59" s="48">
        <v>0.59735387001436457</v>
      </c>
      <c r="U59" s="48">
        <v>0.61110762595043189</v>
      </c>
      <c r="V59" s="48">
        <v>0.62436425817796681</v>
      </c>
      <c r="W59" s="48">
        <v>0.63714173502378357</v>
      </c>
      <c r="X59" s="48">
        <v>0.64945737535710069</v>
      </c>
      <c r="Y59" s="48">
        <v>0.66132787206391264</v>
      </c>
      <c r="Z59" s="48">
        <v>0.67276931467288792</v>
      </c>
      <c r="AA59" s="48">
        <v>0.68379721116346659</v>
      </c>
      <c r="AB59" s="48">
        <v>0.6944265089857109</v>
      </c>
      <c r="AC59" s="48">
        <v>0.70467161532040423</v>
      </c>
      <c r="AD59" s="48">
        <v>0.71454641660685581</v>
      </c>
      <c r="AE59" s="48">
        <v>0.7240642973648812</v>
      </c>
      <c r="AF59" s="48">
        <v>0.7332381583364721</v>
      </c>
      <c r="AG59" s="48">
        <v>0.74208043397174051</v>
      </c>
      <c r="AH59" s="48">
        <v>0.75060310928284235</v>
      </c>
      <c r="AI59" s="48">
        <v>0.75881773608872372</v>
      </c>
      <c r="AJ59" s="48">
        <v>0.76673544867270593</v>
      </c>
      <c r="AK59" s="48">
        <v>0.7743669788741343</v>
      </c>
      <c r="AL59" s="48">
        <v>0.78172267063454748</v>
      </c>
      <c r="AM59" s="48">
        <v>0.78881249401807807</v>
      </c>
      <c r="AN59" s="48">
        <v>0.79564605872509564</v>
      </c>
      <c r="AO59" s="48">
        <v>0.8022326271174014</v>
      </c>
      <c r="AP59" s="48">
        <v>0.80858112677263627</v>
      </c>
      <c r="AQ59" s="48">
        <v>0.81470016258491051</v>
      </c>
      <c r="AR59" s="48">
        <v>0.82059802842806673</v>
      </c>
      <c r="AS59" s="48">
        <v>0.82628271839737377</v>
      </c>
      <c r="AT59" s="49">
        <v>0.83176193764489892</v>
      </c>
      <c r="AU59" s="50">
        <v>2.1874748927075416E-4</v>
      </c>
      <c r="AV59" s="50">
        <v>3.3503852318972349E-4</v>
      </c>
      <c r="AW59" s="50">
        <v>2.2437251755036414E-4</v>
      </c>
      <c r="AX59" s="50">
        <v>5.9284397138981149E-5</v>
      </c>
    </row>
    <row r="60" spans="1:50" x14ac:dyDescent="0.25">
      <c r="A60" t="s">
        <v>4764</v>
      </c>
      <c r="B60" s="73">
        <v>6.4277816752530054E-2</v>
      </c>
      <c r="C60" s="48">
        <v>0.123837121395213</v>
      </c>
      <c r="D60" s="48">
        <v>0.1725662203574172</v>
      </c>
      <c r="E60" s="48">
        <v>0.22137022018071184</v>
      </c>
      <c r="F60" s="48">
        <v>0.26831735024005721</v>
      </c>
      <c r="G60" s="48">
        <v>0.30574839518643443</v>
      </c>
      <c r="H60" s="48">
        <v>0.33539892421570067</v>
      </c>
      <c r="I60" s="48">
        <v>0.36764864615291543</v>
      </c>
      <c r="J60" s="48">
        <v>0.39441062809994171</v>
      </c>
      <c r="K60" s="48">
        <v>0.4226136339400467</v>
      </c>
      <c r="L60" s="48">
        <v>0.45299753468553122</v>
      </c>
      <c r="M60" s="48">
        <v>0.49780511898733643</v>
      </c>
      <c r="N60" s="48">
        <v>0.52758005671733299</v>
      </c>
      <c r="O60" s="48">
        <v>0.55490332254150865</v>
      </c>
      <c r="P60" s="48">
        <v>0.57594659856804886</v>
      </c>
      <c r="Q60" s="48">
        <v>0.60230797531515656</v>
      </c>
      <c r="R60" s="48">
        <v>0.62906485510282617</v>
      </c>
      <c r="S60" s="48">
        <v>0.65968233995930947</v>
      </c>
      <c r="T60" s="48">
        <v>0.67375691146212513</v>
      </c>
      <c r="U60" s="48">
        <v>0.69157839585935565</v>
      </c>
      <c r="V60" s="48">
        <v>0.70875573021813221</v>
      </c>
      <c r="W60" s="48">
        <v>0.72531219706996475</v>
      </c>
      <c r="X60" s="48">
        <v>0.7412702374090806</v>
      </c>
      <c r="Y60" s="48">
        <v>0.75665148110943348</v>
      </c>
      <c r="Z60" s="48">
        <v>0.77147677624230337</v>
      </c>
      <c r="AA60" s="48">
        <v>0.78576621733422602</v>
      </c>
      <c r="AB60" s="48">
        <v>0.79953917260354945</v>
      </c>
      <c r="AC60" s="48">
        <v>0.81281431021253547</v>
      </c>
      <c r="AD60" s="48">
        <v>0.82560962357059475</v>
      </c>
      <c r="AE60" s="48">
        <v>0.83794245572294079</v>
      </c>
      <c r="AF60" s="48">
        <v>0.84982952285773228</v>
      </c>
      <c r="AG60" s="48">
        <v>0.86128693696355518</v>
      </c>
      <c r="AH60" s="48">
        <v>0.87233022766796309</v>
      </c>
      <c r="AI60" s="48">
        <v>0.88297436328666923</v>
      </c>
      <c r="AJ60" s="48">
        <v>0.89323377111192837</v>
      </c>
      <c r="AK60" s="48">
        <v>0.90312235696759957</v>
      </c>
      <c r="AL60" s="48">
        <v>0.91265352405740341</v>
      </c>
      <c r="AM60" s="48">
        <v>0.92184019113191307</v>
      </c>
      <c r="AN60" s="48">
        <v>0.93069480999891019</v>
      </c>
      <c r="AO60" s="48">
        <v>0.9392293824008352</v>
      </c>
      <c r="AP60" s="48">
        <v>0.94745547628220861</v>
      </c>
      <c r="AQ60" s="48">
        <v>0.95538424146907475</v>
      </c>
      <c r="AR60" s="48">
        <v>0.96302642478171685</v>
      </c>
      <c r="AS60" s="48">
        <v>0.97039238460113053</v>
      </c>
      <c r="AT60" s="49">
        <v>0.97749210490899952</v>
      </c>
      <c r="AU60" s="50">
        <v>4.950695438310504E-4</v>
      </c>
      <c r="AV60" s="50">
        <v>1.3637846859637648E-4</v>
      </c>
      <c r="AW60" s="50">
        <v>2.009358286159113E-4</v>
      </c>
      <c r="AX60" s="50">
        <v>8.0749305197969079E-5</v>
      </c>
    </row>
    <row r="61" spans="1:50" x14ac:dyDescent="0.25">
      <c r="A61" t="s">
        <v>4765</v>
      </c>
      <c r="B61" s="73">
        <v>8.1965020123621599E-2</v>
      </c>
      <c r="C61" s="48">
        <v>0.15875200930579303</v>
      </c>
      <c r="D61" s="48">
        <v>0.22481598079164111</v>
      </c>
      <c r="E61" s="48">
        <v>0.2895183472875657</v>
      </c>
      <c r="F61" s="48">
        <v>0.35131302234067252</v>
      </c>
      <c r="G61" s="48">
        <v>0.4020433324859673</v>
      </c>
      <c r="H61" s="48">
        <v>0.44661137399581402</v>
      </c>
      <c r="I61" s="48">
        <v>0.49242009111241902</v>
      </c>
      <c r="J61" s="48">
        <v>0.5312569560428273</v>
      </c>
      <c r="K61" s="48">
        <v>0.57058686000794245</v>
      </c>
      <c r="L61" s="48">
        <v>0.61076175156452117</v>
      </c>
      <c r="M61" s="48">
        <v>0.6675229689414004</v>
      </c>
      <c r="N61" s="48">
        <v>0.70695887068973096</v>
      </c>
      <c r="O61" s="48">
        <v>0.74518553739826576</v>
      </c>
      <c r="P61" s="48">
        <v>0.77556462743545485</v>
      </c>
      <c r="Q61" s="48">
        <v>0.8097583858697166</v>
      </c>
      <c r="R61" s="48">
        <v>0.84355797649964814</v>
      </c>
      <c r="S61" s="48">
        <v>0.88208296578693934</v>
      </c>
      <c r="T61" s="48">
        <v>0.90476648461950049</v>
      </c>
      <c r="U61" s="48">
        <v>0.92948803284751136</v>
      </c>
      <c r="V61" s="48">
        <v>0.95331603113957009</v>
      </c>
      <c r="W61" s="48">
        <v>0.97628277648131356</v>
      </c>
      <c r="X61" s="48">
        <v>0.99841939849745187</v>
      </c>
      <c r="Y61" s="48">
        <v>1.0197559016455369</v>
      </c>
      <c r="Z61" s="48">
        <v>1.0403212058846547</v>
      </c>
      <c r="AA61" s="48">
        <v>1.0601431858741663</v>
      </c>
      <c r="AB61" s="48">
        <v>1.0792487087556233</v>
      </c>
      <c r="AC61" s="48">
        <v>1.0976636705690752</v>
      </c>
      <c r="AD61" s="48">
        <v>1.1154130313531256</v>
      </c>
      <c r="AE61" s="48">
        <v>1.132520848976307</v>
      </c>
      <c r="AF61" s="48">
        <v>1.1490103117456381</v>
      </c>
      <c r="AG61" s="48">
        <v>1.1649037698365601</v>
      </c>
      <c r="AH61" s="48">
        <v>1.1802227655868456</v>
      </c>
      <c r="AI61" s="48">
        <v>1.1949880626955551</v>
      </c>
      <c r="AJ61" s="48">
        <v>1.2092196743666002</v>
      </c>
      <c r="AK61" s="48">
        <v>1.2229368904350777</v>
      </c>
      <c r="AL61" s="48">
        <v>1.2361583035131276</v>
      </c>
      <c r="AM61" s="48">
        <v>1.2489018341907667</v>
      </c>
      <c r="AN61" s="48">
        <v>1.2611847553258402</v>
      </c>
      <c r="AO61" s="48">
        <v>1.2730237154560318</v>
      </c>
      <c r="AP61" s="48">
        <v>1.2844347613646501</v>
      </c>
      <c r="AQ61" s="48">
        <v>1.2954333598307879</v>
      </c>
      <c r="AR61" s="48">
        <v>1.3060344185933306</v>
      </c>
      <c r="AS61" s="48">
        <v>1.3162523065572271</v>
      </c>
      <c r="AT61" s="49">
        <v>1.3261008732694168</v>
      </c>
      <c r="AU61" s="50">
        <v>6.8150002334732562E-5</v>
      </c>
      <c r="AV61" s="50">
        <v>6.006479452480562E-5</v>
      </c>
      <c r="AW61" s="50">
        <v>1.9989001157227904E-4</v>
      </c>
      <c r="AX61" s="50">
        <v>2.3863969545345753E-4</v>
      </c>
    </row>
    <row r="62" spans="1:50" x14ac:dyDescent="0.25">
      <c r="A62" t="s">
        <v>4766</v>
      </c>
      <c r="B62" s="73">
        <v>6.6574064109393455E-2</v>
      </c>
      <c r="C62" s="48">
        <v>0.12804812046797712</v>
      </c>
      <c r="D62" s="48">
        <v>0.18003518473014141</v>
      </c>
      <c r="E62" s="48">
        <v>0.23120185772849663</v>
      </c>
      <c r="F62" s="48">
        <v>0.28028528920667545</v>
      </c>
      <c r="G62" s="48">
        <v>0.31866651125630241</v>
      </c>
      <c r="H62" s="48">
        <v>0.3527218247986651</v>
      </c>
      <c r="I62" s="48">
        <v>0.38755079830505645</v>
      </c>
      <c r="J62" s="48">
        <v>0.4155866371757771</v>
      </c>
      <c r="K62" s="48">
        <v>0.44469401600706671</v>
      </c>
      <c r="L62" s="48">
        <v>0.47669643593218897</v>
      </c>
      <c r="M62" s="48">
        <v>0.52842742314390301</v>
      </c>
      <c r="N62" s="48">
        <v>0.56015539177267093</v>
      </c>
      <c r="O62" s="48">
        <v>0.59095619160123725</v>
      </c>
      <c r="P62" s="48">
        <v>0.6134297263027072</v>
      </c>
      <c r="Q62" s="48">
        <v>0.63946842560585859</v>
      </c>
      <c r="R62" s="48">
        <v>0.66571825567437148</v>
      </c>
      <c r="S62" s="48">
        <v>0.69890692101233176</v>
      </c>
      <c r="T62" s="48">
        <v>0.71401082980157948</v>
      </c>
      <c r="U62" s="48">
        <v>0.73106056596388547</v>
      </c>
      <c r="V62" s="48">
        <v>0.74749404660225227</v>
      </c>
      <c r="W62" s="48">
        <v>0.76333354601272674</v>
      </c>
      <c r="X62" s="48">
        <v>0.77860053339631652</v>
      </c>
      <c r="Y62" s="48">
        <v>0.7933157019588124</v>
      </c>
      <c r="Z62" s="48">
        <v>0.80749899695880867</v>
      </c>
      <c r="AA62" s="48">
        <v>0.82116964274193749</v>
      </c>
      <c r="AB62" s="48">
        <v>0.83434616879796508</v>
      </c>
      <c r="AC62" s="48">
        <v>0.84704643487606435</v>
      </c>
      <c r="AD62" s="48">
        <v>0.85928765519230443</v>
      </c>
      <c r="AE62" s="48">
        <v>0.87108642176217443</v>
      </c>
      <c r="AF62" s="48">
        <v>0.8824587268897599</v>
      </c>
      <c r="AG62" s="48">
        <v>0.89341998484405938</v>
      </c>
      <c r="AH62" s="48">
        <v>0.9039850527518174</v>
      </c>
      <c r="AI62" s="48">
        <v>0.91416825073519903</v>
      </c>
      <c r="AJ62" s="48">
        <v>0.92398338132159108</v>
      </c>
      <c r="AK62" s="48">
        <v>0.93344374815184805</v>
      </c>
      <c r="AL62" s="48">
        <v>0.942562174012337</v>
      </c>
      <c r="AM62" s="48">
        <v>0.95135101821521795</v>
      </c>
      <c r="AN62" s="48">
        <v>0.95982219335052466</v>
      </c>
      <c r="AO62" s="48">
        <v>0.9679871814327482</v>
      </c>
      <c r="AP62" s="48">
        <v>0.9758570494638068</v>
      </c>
      <c r="AQ62" s="48">
        <v>0.98344246443350181</v>
      </c>
      <c r="AR62" s="48">
        <v>0.99075370777778637</v>
      </c>
      <c r="AS62" s="48">
        <v>0.99780068931444599</v>
      </c>
      <c r="AT62" s="49">
        <v>1.0045929606750821</v>
      </c>
      <c r="AU62" s="50">
        <v>1.0980049410136417E-4</v>
      </c>
      <c r="AV62" s="50">
        <v>3.8767399382777512E-4</v>
      </c>
      <c r="AW62" s="50">
        <v>2.8991725412197411E-4</v>
      </c>
      <c r="AX62" s="50">
        <v>1.4777056640014052E-4</v>
      </c>
    </row>
    <row r="63" spans="1:50" x14ac:dyDescent="0.25">
      <c r="A63" t="s">
        <v>4767</v>
      </c>
      <c r="B63" s="73">
        <v>6.4822352091530602E-2</v>
      </c>
      <c r="C63" s="48">
        <v>0.124739549004839</v>
      </c>
      <c r="D63" s="48">
        <v>0.17471048213331289</v>
      </c>
      <c r="E63" s="48">
        <v>0.22414269615514459</v>
      </c>
      <c r="F63" s="48">
        <v>0.27151070317231957</v>
      </c>
      <c r="G63" s="48">
        <v>0.30860866590259567</v>
      </c>
      <c r="H63" s="48">
        <v>0.34039430186279784</v>
      </c>
      <c r="I63" s="48">
        <v>0.37345799171300659</v>
      </c>
      <c r="J63" s="48">
        <v>0.40032155855477991</v>
      </c>
      <c r="K63" s="48">
        <v>0.42825110540319061</v>
      </c>
      <c r="L63" s="48">
        <v>0.45938419821690318</v>
      </c>
      <c r="M63" s="48">
        <v>0.50786647348188318</v>
      </c>
      <c r="N63" s="48">
        <v>0.53760755135660987</v>
      </c>
      <c r="O63" s="48">
        <v>0.56628291907975425</v>
      </c>
      <c r="P63" s="48">
        <v>0.58752285124001269</v>
      </c>
      <c r="Q63" s="48">
        <v>0.61284048192077223</v>
      </c>
      <c r="R63" s="48">
        <v>0.63842309192190605</v>
      </c>
      <c r="S63" s="48">
        <v>0.66943135801291653</v>
      </c>
      <c r="T63" s="48">
        <v>0.68362875478167395</v>
      </c>
      <c r="U63" s="48">
        <v>0.70027574193516284</v>
      </c>
      <c r="V63" s="48">
        <v>0.71632103075780262</v>
      </c>
      <c r="W63" s="48">
        <v>0.73178636938203356</v>
      </c>
      <c r="X63" s="48">
        <v>0.74669271986322028</v>
      </c>
      <c r="Y63" s="48">
        <v>0.76106028659207492</v>
      </c>
      <c r="Z63" s="48">
        <v>0.77490854368012752</v>
      </c>
      <c r="AA63" s="48">
        <v>0.78825626135535887</v>
      </c>
      <c r="AB63" s="48">
        <v>0.80112153140377473</v>
      </c>
      <c r="AC63" s="48">
        <v>0.81352179169140437</v>
      </c>
      <c r="AD63" s="48">
        <v>0.82547384979996319</v>
      </c>
      <c r="AE63" s="48">
        <v>0.83699390580821253</v>
      </c>
      <c r="AF63" s="48">
        <v>0.84809757424989873</v>
      </c>
      <c r="AG63" s="48">
        <v>0.85879990527802996</v>
      </c>
      <c r="AH63" s="48">
        <v>0.8691154050641805</v>
      </c>
      <c r="AI63" s="48">
        <v>0.87905805546047022</v>
      </c>
      <c r="AJ63" s="48">
        <v>0.88864133295086989</v>
      </c>
      <c r="AK63" s="48">
        <v>0.89787822691752028</v>
      </c>
      <c r="AL63" s="48">
        <v>0.90678125724682201</v>
      </c>
      <c r="AM63" s="48">
        <v>0.91536249129916047</v>
      </c>
      <c r="AN63" s="48">
        <v>0.92363356026527044</v>
      </c>
      <c r="AO63" s="48">
        <v>0.93160567493140012</v>
      </c>
      <c r="AP63" s="48">
        <v>0.93928964087465772</v>
      </c>
      <c r="AQ63" s="48">
        <v>0.94669587310912284</v>
      </c>
      <c r="AR63" s="48">
        <v>0.95383441020258353</v>
      </c>
      <c r="AS63" s="48">
        <v>0.96071492788302715</v>
      </c>
      <c r="AT63" s="49">
        <v>0.96734675215333454</v>
      </c>
      <c r="AU63" s="50">
        <v>1.4791802095714957E-4</v>
      </c>
      <c r="AV63" s="50">
        <v>2.0729220705106854E-4</v>
      </c>
      <c r="AW63" s="50">
        <v>1.7846797709353268E-4</v>
      </c>
      <c r="AX63" s="50">
        <v>1.1551160423550755E-4</v>
      </c>
    </row>
    <row r="64" spans="1:50" x14ac:dyDescent="0.25">
      <c r="A64" t="s">
        <v>4768</v>
      </c>
      <c r="B64" s="73">
        <v>6.4184947144292404E-2</v>
      </c>
      <c r="C64" s="48">
        <v>0.12356767321849343</v>
      </c>
      <c r="D64" s="48">
        <v>0.17291023818359649</v>
      </c>
      <c r="E64" s="48">
        <v>0.22181950590115057</v>
      </c>
      <c r="F64" s="48">
        <v>0.26864418337890861</v>
      </c>
      <c r="G64" s="48">
        <v>0.30541289639305313</v>
      </c>
      <c r="H64" s="48">
        <v>0.33633554301979141</v>
      </c>
      <c r="I64" s="48">
        <v>0.36897435443165194</v>
      </c>
      <c r="J64" s="48">
        <v>0.3953884040457124</v>
      </c>
      <c r="K64" s="48">
        <v>0.42294502601151573</v>
      </c>
      <c r="L64" s="48">
        <v>0.45329628856935889</v>
      </c>
      <c r="M64" s="48">
        <v>0.50073197386904411</v>
      </c>
      <c r="N64" s="48">
        <v>0.53024345364445113</v>
      </c>
      <c r="O64" s="48">
        <v>0.55849583170463446</v>
      </c>
      <c r="P64" s="48">
        <v>0.5793893106319129</v>
      </c>
      <c r="Q64" s="48">
        <v>0.6045549243258781</v>
      </c>
      <c r="R64" s="48">
        <v>0.62998577407204781</v>
      </c>
      <c r="S64" s="48">
        <v>0.66071389223390897</v>
      </c>
      <c r="T64" s="48">
        <v>0.67462362679653831</v>
      </c>
      <c r="U64" s="48">
        <v>0.69118535522910662</v>
      </c>
      <c r="V64" s="48">
        <v>0.70714846697134115</v>
      </c>
      <c r="W64" s="48">
        <v>0.72253459877108517</v>
      </c>
      <c r="X64" s="48">
        <v>0.73736460532505532</v>
      </c>
      <c r="Y64" s="48">
        <v>0.75165858754574955</v>
      </c>
      <c r="Z64" s="48">
        <v>0.76543591980665948</v>
      </c>
      <c r="AA64" s="48">
        <v>0.77871527620271741</v>
      </c>
      <c r="AB64" s="48">
        <v>0.79151465586156844</v>
      </c>
      <c r="AC64" s="48">
        <v>0.80385140733997884</v>
      </c>
      <c r="AD64" s="48">
        <v>0.81574225213844709</v>
      </c>
      <c r="AE64" s="48">
        <v>0.8272033073658861</v>
      </c>
      <c r="AF64" s="48">
        <v>0.83825010758510443</v>
      </c>
      <c r="AG64" s="48">
        <v>0.84889762586868833</v>
      </c>
      <c r="AH64" s="48">
        <v>0.85916029409382955</v>
      </c>
      <c r="AI64" s="48">
        <v>0.86905202250360436</v>
      </c>
      <c r="AJ64" s="48">
        <v>0.87858621856121821</v>
      </c>
      <c r="AK64" s="48">
        <v>0.8877758051227741</v>
      </c>
      <c r="AL64" s="48">
        <v>0.89663323795318917</v>
      </c>
      <c r="AM64" s="48">
        <v>0.90517052260901099</v>
      </c>
      <c r="AN64" s="48">
        <v>0.91339923071100804</v>
      </c>
      <c r="AO64" s="48">
        <v>0.92133051562859525</v>
      </c>
      <c r="AP64" s="48">
        <v>0.92897512759735446</v>
      </c>
      <c r="AQ64" s="48">
        <v>0.93634342829013428</v>
      </c>
      <c r="AR64" s="48">
        <v>0.94344540486148798</v>
      </c>
      <c r="AS64" s="48">
        <v>0.95029068348447965</v>
      </c>
      <c r="AT64" s="49">
        <v>0.95688854239820675</v>
      </c>
      <c r="AU64" s="50">
        <v>1.9540454377420247E-4</v>
      </c>
      <c r="AV64" s="50">
        <v>2.1802543778903782E-4</v>
      </c>
      <c r="AW64" s="50">
        <v>1.9885400251951069E-4</v>
      </c>
      <c r="AX64" s="50">
        <v>1.346746867056936E-4</v>
      </c>
    </row>
    <row r="65" spans="1:50" x14ac:dyDescent="0.25">
      <c r="A65" t="s">
        <v>4769</v>
      </c>
      <c r="B65" s="73">
        <v>6.4831832483523602E-2</v>
      </c>
      <c r="C65" s="48">
        <v>0.12483160364606125</v>
      </c>
      <c r="D65" s="48">
        <v>0.17479631710814489</v>
      </c>
      <c r="E65" s="48">
        <v>0.22430232392163596</v>
      </c>
      <c r="F65" s="48">
        <v>0.27170561908974078</v>
      </c>
      <c r="G65" s="48">
        <v>0.30905349441924013</v>
      </c>
      <c r="H65" s="48">
        <v>0.34052660885218961</v>
      </c>
      <c r="I65" s="48">
        <v>0.37373721959561135</v>
      </c>
      <c r="J65" s="48">
        <v>0.40066065058483685</v>
      </c>
      <c r="K65" s="48">
        <v>0.4287119772502348</v>
      </c>
      <c r="L65" s="48">
        <v>0.4595393923540611</v>
      </c>
      <c r="M65" s="48">
        <v>0.50744800148826052</v>
      </c>
      <c r="N65" s="48">
        <v>0.53745036687787806</v>
      </c>
      <c r="O65" s="48">
        <v>0.56619529874766417</v>
      </c>
      <c r="P65" s="48">
        <v>0.58751939326427083</v>
      </c>
      <c r="Q65" s="48">
        <v>0.61311033513345459</v>
      </c>
      <c r="R65" s="48">
        <v>0.63893112167754573</v>
      </c>
      <c r="S65" s="48">
        <v>0.67008355471585757</v>
      </c>
      <c r="T65" s="48">
        <v>0.68435940401680062</v>
      </c>
      <c r="U65" s="48">
        <v>0.7012684485421774</v>
      </c>
      <c r="V65" s="48">
        <v>0.7175663227835043</v>
      </c>
      <c r="W65" s="48">
        <v>0.73327511723297611</v>
      </c>
      <c r="X65" s="48">
        <v>0.748416123931262</v>
      </c>
      <c r="Y65" s="48">
        <v>0.76300986532720028</v>
      </c>
      <c r="Z65" s="48">
        <v>0.77707612209436971</v>
      </c>
      <c r="AA65" s="48">
        <v>0.79063395994224417</v>
      </c>
      <c r="AB65" s="48">
        <v>0.80370175545826739</v>
      </c>
      <c r="AC65" s="48">
        <v>0.8162972210158802</v>
      </c>
      <c r="AD65" s="48">
        <v>0.82843742878225413</v>
      </c>
      <c r="AE65" s="48">
        <v>0.84013883385827692</v>
      </c>
      <c r="AF65" s="48">
        <v>0.85141729658215459</v>
      </c>
      <c r="AG65" s="48">
        <v>0.86228810402685563</v>
      </c>
      <c r="AH65" s="48">
        <v>0.87276599072054373</v>
      </c>
      <c r="AI65" s="48">
        <v>0.88286515861807424</v>
      </c>
      <c r="AJ65" s="48">
        <v>0.89259929635063373</v>
      </c>
      <c r="AK65" s="48">
        <v>0.90198159777960685</v>
      </c>
      <c r="AL65" s="48">
        <v>0.91102477987982189</v>
      </c>
      <c r="AM65" s="48">
        <v>0.91974109997641451</v>
      </c>
      <c r="AN65" s="48">
        <v>0.92814237235867281</v>
      </c>
      <c r="AO65" s="48">
        <v>0.9362399842933794</v>
      </c>
      <c r="AP65" s="48">
        <v>0.94404491145936165</v>
      </c>
      <c r="AQ65" s="48">
        <v>0.95156773282416363</v>
      </c>
      <c r="AR65" s="48">
        <v>0.95881864498300939</v>
      </c>
      <c r="AS65" s="48">
        <v>0.96580747597948691</v>
      </c>
      <c r="AT65" s="49">
        <v>0.97254369862669421</v>
      </c>
      <c r="AU65" s="50">
        <v>1.6420235624536872E-4</v>
      </c>
      <c r="AV65" s="50">
        <v>1.9548728596419096E-4</v>
      </c>
      <c r="AW65" s="50">
        <v>1.6530620632693172E-4</v>
      </c>
      <c r="AX65" s="50">
        <v>1.0653195204213262E-4</v>
      </c>
    </row>
    <row r="66" spans="1:50" x14ac:dyDescent="0.25">
      <c r="A66" t="s">
        <v>4770</v>
      </c>
      <c r="B66" s="73">
        <v>6.0359345531384799E-2</v>
      </c>
      <c r="C66" s="48">
        <v>0.11596190439482328</v>
      </c>
      <c r="D66" s="48">
        <v>0.16177852053674358</v>
      </c>
      <c r="E66" s="48">
        <v>0.2073600771352519</v>
      </c>
      <c r="F66" s="48">
        <v>0.25104560527297931</v>
      </c>
      <c r="G66" s="48">
        <v>0.2849381949460576</v>
      </c>
      <c r="H66" s="48">
        <v>0.31309346233747964</v>
      </c>
      <c r="I66" s="48">
        <v>0.34308348412340267</v>
      </c>
      <c r="J66" s="48">
        <v>0.36693204177975958</v>
      </c>
      <c r="K66" s="48">
        <v>0.39208233752235749</v>
      </c>
      <c r="L66" s="48">
        <v>0.42050919675239407</v>
      </c>
      <c r="M66" s="48">
        <v>0.46633081272704552</v>
      </c>
      <c r="N66" s="48">
        <v>0.49398569812309617</v>
      </c>
      <c r="O66" s="48">
        <v>0.5203873252789506</v>
      </c>
      <c r="P66" s="48">
        <v>0.53941562125011444</v>
      </c>
      <c r="Q66" s="48">
        <v>0.56277470165740417</v>
      </c>
      <c r="R66" s="48">
        <v>0.58651844426910582</v>
      </c>
      <c r="S66" s="48">
        <v>0.61586789269102848</v>
      </c>
      <c r="T66" s="48">
        <v>0.62798116311706076</v>
      </c>
      <c r="U66" s="48">
        <v>0.64284699490853137</v>
      </c>
      <c r="V66" s="48">
        <v>0.65717550747862363</v>
      </c>
      <c r="W66" s="48">
        <v>0.67098612200401353</v>
      </c>
      <c r="X66" s="48">
        <v>0.68429755769113665</v>
      </c>
      <c r="Y66" s="48">
        <v>0.69712785714860448</v>
      </c>
      <c r="Z66" s="48">
        <v>0.70949441084254938</v>
      </c>
      <c r="AA66" s="48">
        <v>0.72141398066803852</v>
      </c>
      <c r="AB66" s="48">
        <v>0.73290272266850987</v>
      </c>
      <c r="AC66" s="48">
        <v>0.74397620893402461</v>
      </c>
      <c r="AD66" s="48">
        <v>0.75464944870801476</v>
      </c>
      <c r="AE66" s="48">
        <v>0.7649369087311374</v>
      </c>
      <c r="AF66" s="48">
        <v>0.77485253284981026</v>
      </c>
      <c r="AG66" s="48">
        <v>0.78440976091600079</v>
      </c>
      <c r="AH66" s="48">
        <v>0.7936215470038952</v>
      </c>
      <c r="AI66" s="48">
        <v>0.80250037696813092</v>
      </c>
      <c r="AJ66" s="48">
        <v>0.81105828536739422</v>
      </c>
      <c r="AK66" s="48">
        <v>0.81930687177632255</v>
      </c>
      <c r="AL66" s="48">
        <v>0.82725731650781997</v>
      </c>
      <c r="AM66" s="48">
        <v>0.83492039576709454</v>
      </c>
      <c r="AN66" s="48">
        <v>0.84230649625796161</v>
      </c>
      <c r="AO66" s="48">
        <v>0.8494256292612069</v>
      </c>
      <c r="AP66" s="48">
        <v>0.85628744420409397</v>
      </c>
      <c r="AQ66" s="48">
        <v>0.86290124173940674</v>
      </c>
      <c r="AR66" s="48">
        <v>0.86927598635175651</v>
      </c>
      <c r="AS66" s="48">
        <v>0.87542031850823809</v>
      </c>
      <c r="AT66" s="49">
        <v>0.88134256636990715</v>
      </c>
      <c r="AU66" s="50">
        <v>2.0405009854584932E-4</v>
      </c>
      <c r="AV66" s="50">
        <v>2.7607032097876072E-4</v>
      </c>
      <c r="AW66" s="50">
        <v>2.0739255705848336E-4</v>
      </c>
      <c r="AX66" s="50">
        <v>6.865702016511932E-5</v>
      </c>
    </row>
    <row r="67" spans="1:50" x14ac:dyDescent="0.25">
      <c r="A67" t="s">
        <v>4771</v>
      </c>
      <c r="B67" s="73">
        <v>6.5583748424018859E-2</v>
      </c>
      <c r="C67" s="48">
        <v>0.12631146513911504</v>
      </c>
      <c r="D67" s="48">
        <v>0.17697324954496133</v>
      </c>
      <c r="E67" s="48">
        <v>0.22714475272060969</v>
      </c>
      <c r="F67" s="48">
        <v>0.27518336346063621</v>
      </c>
      <c r="G67" s="48">
        <v>0.31312865650680038</v>
      </c>
      <c r="H67" s="48">
        <v>0.34518625943153103</v>
      </c>
      <c r="I67" s="48">
        <v>0.37895791212653096</v>
      </c>
      <c r="J67" s="48">
        <v>0.40641782416437849</v>
      </c>
      <c r="K67" s="48">
        <v>0.43498101270362111</v>
      </c>
      <c r="L67" s="48">
        <v>0.46626461147040721</v>
      </c>
      <c r="M67" s="48">
        <v>0.51462926290687128</v>
      </c>
      <c r="N67" s="48">
        <v>0.54507535738023005</v>
      </c>
      <c r="O67" s="48">
        <v>0.5742530496130539</v>
      </c>
      <c r="P67" s="48">
        <v>0.59599314895522881</v>
      </c>
      <c r="Q67" s="48">
        <v>0.62198353086457892</v>
      </c>
      <c r="R67" s="48">
        <v>0.64817819105651264</v>
      </c>
      <c r="S67" s="48">
        <v>0.67969621936298408</v>
      </c>
      <c r="T67" s="48">
        <v>0.69434744133497828</v>
      </c>
      <c r="U67" s="48">
        <v>0.71161107827318149</v>
      </c>
      <c r="V67" s="48">
        <v>0.72825072833410021</v>
      </c>
      <c r="W67" s="48">
        <v>0.74428894526028677</v>
      </c>
      <c r="X67" s="48">
        <v>0.7597474675987802</v>
      </c>
      <c r="Y67" s="48">
        <v>0.77464724816600239</v>
      </c>
      <c r="Z67" s="48">
        <v>0.78900848244766253</v>
      </c>
      <c r="AA67" s="48">
        <v>0.80285063597215445</v>
      </c>
      <c r="AB67" s="48">
        <v>0.81619247069455581</v>
      </c>
      <c r="AC67" s="48">
        <v>0.82905207042699103</v>
      </c>
      <c r="AD67" s="48">
        <v>0.84144686534982027</v>
      </c>
      <c r="AE67" s="48">
        <v>0.85339365563688452</v>
      </c>
      <c r="AF67" s="48">
        <v>0.86490863422682596</v>
      </c>
      <c r="AG67" s="48">
        <v>0.87600740877134786</v>
      </c>
      <c r="AH67" s="48">
        <v>0.88670502279016405</v>
      </c>
      <c r="AI67" s="48">
        <v>0.89701597606131234</v>
      </c>
      <c r="AJ67" s="48">
        <v>0.90695424427446725</v>
      </c>
      <c r="AK67" s="48">
        <v>0.91653329797389349</v>
      </c>
      <c r="AL67" s="48">
        <v>0.92576612081671428</v>
      </c>
      <c r="AM67" s="48">
        <v>0.93466522717124012</v>
      </c>
      <c r="AN67" s="48">
        <v>0.94324267907921677</v>
      </c>
      <c r="AO67" s="48">
        <v>0.95151010260497759</v>
      </c>
      <c r="AP67" s="48">
        <v>0.95947870359366283</v>
      </c>
      <c r="AQ67" s="48">
        <v>0.96715928285986508</v>
      </c>
      <c r="AR67" s="48">
        <v>0.97456225082728931</v>
      </c>
      <c r="AS67" s="48">
        <v>0.98169764163926421</v>
      </c>
      <c r="AT67" s="49">
        <v>0.9885751267592402</v>
      </c>
      <c r="AU67" s="50">
        <v>1.5637541946489364E-4</v>
      </c>
      <c r="AV67" s="50">
        <v>1.8293428001925349E-4</v>
      </c>
      <c r="AW67" s="50">
        <v>1.5767292643431574E-4</v>
      </c>
      <c r="AX67" s="50">
        <v>1.0651136108208448E-4</v>
      </c>
    </row>
    <row r="68" spans="1:50" x14ac:dyDescent="0.25">
      <c r="A68" t="s">
        <v>4772</v>
      </c>
      <c r="B68" s="73">
        <v>6.7671546835604793E-2</v>
      </c>
      <c r="C68" s="48">
        <v>0.13045923118262048</v>
      </c>
      <c r="D68" s="48">
        <v>0.18303566786675304</v>
      </c>
      <c r="E68" s="48">
        <v>0.23500383909802008</v>
      </c>
      <c r="F68" s="48">
        <v>0.28473038233839332</v>
      </c>
      <c r="G68" s="48">
        <v>0.32421426752951854</v>
      </c>
      <c r="H68" s="48">
        <v>0.35774615676922611</v>
      </c>
      <c r="I68" s="48">
        <v>0.3929328383494668</v>
      </c>
      <c r="J68" s="48">
        <v>0.42175450240228102</v>
      </c>
      <c r="K68" s="48">
        <v>0.45159229695442155</v>
      </c>
      <c r="L68" s="48">
        <v>0.48385727127621458</v>
      </c>
      <c r="M68" s="48">
        <v>0.53298822154476722</v>
      </c>
      <c r="N68" s="48">
        <v>0.56438012174679719</v>
      </c>
      <c r="O68" s="48">
        <v>0.59453108577001468</v>
      </c>
      <c r="P68" s="48">
        <v>0.61725486761436166</v>
      </c>
      <c r="Q68" s="48">
        <v>0.64419135955855733</v>
      </c>
      <c r="R68" s="48">
        <v>0.67126025798696076</v>
      </c>
      <c r="S68" s="48">
        <v>0.70345832967084743</v>
      </c>
      <c r="T68" s="48">
        <v>0.71906282260261822</v>
      </c>
      <c r="U68" s="48">
        <v>0.73722522287438785</v>
      </c>
      <c r="V68" s="48">
        <v>0.75473115084717757</v>
      </c>
      <c r="W68" s="48">
        <v>0.77160433443540899</v>
      </c>
      <c r="X68" s="48">
        <v>0.78786764391804132</v>
      </c>
      <c r="Y68" s="48">
        <v>0.80354312293744612</v>
      </c>
      <c r="Z68" s="48">
        <v>0.81865201837783619</v>
      </c>
      <c r="AA68" s="48">
        <v>0.83321480916375457</v>
      </c>
      <c r="AB68" s="48">
        <v>0.84725123401765157</v>
      </c>
      <c r="AC68" s="48">
        <v>0.860780318214179</v>
      </c>
      <c r="AD68" s="48">
        <v>0.87382039936745826</v>
      </c>
      <c r="AE68" s="48">
        <v>0.88638915228628157</v>
      </c>
      <c r="AF68" s="48">
        <v>0.89850361293093073</v>
      </c>
      <c r="AG68" s="48">
        <v>0.91018020150408674</v>
      </c>
      <c r="AH68" s="48">
        <v>0.92143474470712827</v>
      </c>
      <c r="AI68" s="48">
        <v>0.93228249719198786</v>
      </c>
      <c r="AJ68" s="48">
        <v>0.94273816223763574</v>
      </c>
      <c r="AK68" s="48">
        <v>0.95281591167922364</v>
      </c>
      <c r="AL68" s="48">
        <v>0.962529405116899</v>
      </c>
      <c r="AM68" s="48">
        <v>0.97189180843032097</v>
      </c>
      <c r="AN68" s="48">
        <v>0.98091581162398067</v>
      </c>
      <c r="AO68" s="48">
        <v>0.98961364602750812</v>
      </c>
      <c r="AP68" s="48">
        <v>0.99799710087428162</v>
      </c>
      <c r="AQ68" s="48">
        <v>1.0060775392808099</v>
      </c>
      <c r="AR68" s="48">
        <v>1.0138659136485486</v>
      </c>
      <c r="AS68" s="48">
        <v>1.0213727805090196</v>
      </c>
      <c r="AT68" s="49">
        <v>1.0286083148323648</v>
      </c>
      <c r="AU68" s="50">
        <v>1.4803950034547597E-4</v>
      </c>
      <c r="AV68" s="50">
        <v>1.5515973791480064E-4</v>
      </c>
      <c r="AW68" s="50">
        <v>1.4903076225891709E-4</v>
      </c>
      <c r="AX68" s="50">
        <v>1.3927380496170372E-4</v>
      </c>
    </row>
    <row r="69" spans="1:50" x14ac:dyDescent="0.25">
      <c r="A69" t="s">
        <v>4773</v>
      </c>
      <c r="B69" s="73">
        <v>6.8121842891710777E-2</v>
      </c>
      <c r="C69" s="48">
        <v>0.13134384436013957</v>
      </c>
      <c r="D69" s="48">
        <v>0.18435023579623072</v>
      </c>
      <c r="E69" s="48">
        <v>0.23674889968157975</v>
      </c>
      <c r="F69" s="48">
        <v>0.28690022245757379</v>
      </c>
      <c r="G69" s="48">
        <v>0.32682720607392246</v>
      </c>
      <c r="H69" s="48">
        <v>0.36075094017801562</v>
      </c>
      <c r="I69" s="48">
        <v>0.39635686372973866</v>
      </c>
      <c r="J69" s="48">
        <v>0.42557591640089015</v>
      </c>
      <c r="K69" s="48">
        <v>0.45580340697477151</v>
      </c>
      <c r="L69" s="48">
        <v>0.48847108449737753</v>
      </c>
      <c r="M69" s="48">
        <v>0.53799749548860276</v>
      </c>
      <c r="N69" s="48">
        <v>0.56979454886071579</v>
      </c>
      <c r="O69" s="48">
        <v>0.60030465518775367</v>
      </c>
      <c r="P69" s="48">
        <v>0.62336240249365782</v>
      </c>
      <c r="Q69" s="48">
        <v>0.65065036882146865</v>
      </c>
      <c r="R69" s="48">
        <v>0.6780548679174182</v>
      </c>
      <c r="S69" s="48">
        <v>0.71060859679270172</v>
      </c>
      <c r="T69" s="48">
        <v>0.7264958526974219</v>
      </c>
      <c r="U69" s="48">
        <v>0.74494549088246964</v>
      </c>
      <c r="V69" s="48">
        <v>0.76272827467528692</v>
      </c>
      <c r="W69" s="48">
        <v>0.77986830724667644</v>
      </c>
      <c r="X69" s="48">
        <v>0.79638882056849825</v>
      </c>
      <c r="Y69" s="48">
        <v>0.81231220690278405</v>
      </c>
      <c r="Z69" s="48">
        <v>0.8276600491526982</v>
      </c>
      <c r="AA69" s="48">
        <v>0.84245315011647093</v>
      </c>
      <c r="AB69" s="48">
        <v>0.85671156068396259</v>
      </c>
      <c r="AC69" s="48">
        <v>0.87045460701407484</v>
      </c>
      <c r="AD69" s="48">
        <v>0.88370091672984596</v>
      </c>
      <c r="AE69" s="48">
        <v>0.89646844416673355</v>
      </c>
      <c r="AF69" s="48">
        <v>0.90877449470831217</v>
      </c>
      <c r="AG69" s="48">
        <v>0.92063574824236372</v>
      </c>
      <c r="AH69" s="48">
        <v>0.93206828176916068</v>
      </c>
      <c r="AI69" s="48">
        <v>0.94308759119257934</v>
      </c>
      <c r="AJ69" s="48">
        <v>0.95370861232358484</v>
      </c>
      <c r="AK69" s="48">
        <v>0.96394574112455444</v>
      </c>
      <c r="AL69" s="48">
        <v>0.97381285322187428</v>
      </c>
      <c r="AM69" s="48">
        <v>0.98332332271326683</v>
      </c>
      <c r="AN69" s="48">
        <v>0.99249004029533228</v>
      </c>
      <c r="AO69" s="48">
        <v>1.0013254307358772</v>
      </c>
      <c r="AP69" s="48">
        <v>1.0098414697147156</v>
      </c>
      <c r="AQ69" s="48">
        <v>1.0180497000557645</v>
      </c>
      <c r="AR69" s="48">
        <v>1.0259612473724384</v>
      </c>
      <c r="AS69" s="48">
        <v>1.0335868351475459</v>
      </c>
      <c r="AT69" s="49">
        <v>1.0409367992681311</v>
      </c>
      <c r="AU69" s="50">
        <v>1.3376379502005875E-4</v>
      </c>
      <c r="AV69" s="50">
        <v>1.3610461610369384E-4</v>
      </c>
      <c r="AW69" s="50">
        <v>1.3152105384506285E-4</v>
      </c>
      <c r="AX69" s="50">
        <v>1.2209807755425572E-4</v>
      </c>
    </row>
    <row r="70" spans="1:50" x14ac:dyDescent="0.25">
      <c r="A70" t="s">
        <v>4774</v>
      </c>
      <c r="B70" s="73">
        <v>6.4662897414748399E-2</v>
      </c>
      <c r="C70" s="48">
        <v>0.12449137105606056</v>
      </c>
      <c r="D70" s="48">
        <v>0.1742312977996674</v>
      </c>
      <c r="E70" s="48">
        <v>0.22355512221899729</v>
      </c>
      <c r="F70" s="48">
        <v>0.27080793953645543</v>
      </c>
      <c r="G70" s="48">
        <v>0.30802058399755339</v>
      </c>
      <c r="H70" s="48">
        <v>0.33926757566258126</v>
      </c>
      <c r="I70" s="48">
        <v>0.37223993312456288</v>
      </c>
      <c r="J70" s="48">
        <v>0.39903198446274363</v>
      </c>
      <c r="K70" s="48">
        <v>0.42699357684292255</v>
      </c>
      <c r="L70" s="48">
        <v>0.45766404374335767</v>
      </c>
      <c r="M70" s="48">
        <v>0.50530923783453197</v>
      </c>
      <c r="N70" s="48">
        <v>0.53522517932309388</v>
      </c>
      <c r="O70" s="48">
        <v>0.56374040603184783</v>
      </c>
      <c r="P70" s="48">
        <v>0.5849511220021717</v>
      </c>
      <c r="Q70" s="48">
        <v>0.61048425777963944</v>
      </c>
      <c r="R70" s="48">
        <v>0.63628494845346995</v>
      </c>
      <c r="S70" s="48">
        <v>0.66734707237651014</v>
      </c>
      <c r="T70" s="48">
        <v>0.68151682022300419</v>
      </c>
      <c r="U70" s="48">
        <v>0.69840762458394234</v>
      </c>
      <c r="V70" s="48">
        <v>0.71468791794388298</v>
      </c>
      <c r="W70" s="48">
        <v>0.73037976696551243</v>
      </c>
      <c r="X70" s="48">
        <v>0.74550444072129984</v>
      </c>
      <c r="Y70" s="48">
        <v>0.76008243952205867</v>
      </c>
      <c r="Z70" s="48">
        <v>0.77413352270351332</v>
      </c>
      <c r="AA70" s="48">
        <v>0.78767673540852945</v>
      </c>
      <c r="AB70" s="48">
        <v>0.80073043440131653</v>
      </c>
      <c r="AC70" s="48">
        <v>0.81331231294858064</v>
      </c>
      <c r="AD70" s="48">
        <v>0.82543942480136556</v>
      </c>
      <c r="AE70" s="48">
        <v>0.83712820731007387</v>
      </c>
      <c r="AF70" s="48">
        <v>0.84839450370400971</v>
      </c>
      <c r="AG70" s="48">
        <v>0.85925358456563461</v>
      </c>
      <c r="AH70" s="48">
        <v>0.8697201685286462</v>
      </c>
      <c r="AI70" s="48">
        <v>0.87980844222793508</v>
      </c>
      <c r="AJ70" s="48">
        <v>0.88953207952845403</v>
      </c>
      <c r="AK70" s="48">
        <v>0.89890426005907487</v>
      </c>
      <c r="AL70" s="48">
        <v>0.90793768707654066</v>
      </c>
      <c r="AM70" s="48">
        <v>0.91664460468373676</v>
      </c>
      <c r="AN70" s="48">
        <v>0.92503681442561247</v>
      </c>
      <c r="AO70" s="48">
        <v>0.93312569128525169</v>
      </c>
      <c r="AP70" s="48">
        <v>0.94092219910177133</v>
      </c>
      <c r="AQ70" s="48">
        <v>0.94843690543094683</v>
      </c>
      <c r="AR70" s="48">
        <v>0.95567999586870656</v>
      </c>
      <c r="AS70" s="48">
        <v>0.96266128785690852</v>
      </c>
      <c r="AT70" s="49">
        <v>0.9693902439901152</v>
      </c>
      <c r="AU70" s="50">
        <v>2.1006814495194703E-4</v>
      </c>
      <c r="AV70" s="50">
        <v>1.8695511971600354E-4</v>
      </c>
      <c r="AW70" s="50">
        <v>1.8862643628381193E-4</v>
      </c>
      <c r="AX70" s="50">
        <v>1.1002129758708179E-4</v>
      </c>
    </row>
    <row r="71" spans="1:50" x14ac:dyDescent="0.25">
      <c r="A71" t="s">
        <v>4775</v>
      </c>
      <c r="B71" s="73">
        <v>6.1576619583548833E-2</v>
      </c>
      <c r="C71" s="48">
        <v>0.11836968116784936</v>
      </c>
      <c r="D71" s="48">
        <v>0.16531107892685029</v>
      </c>
      <c r="E71" s="48">
        <v>0.21196749784209729</v>
      </c>
      <c r="F71" s="48">
        <v>0.25668700414165097</v>
      </c>
      <c r="G71" s="48">
        <v>0.29156518688205951</v>
      </c>
      <c r="H71" s="48">
        <v>0.32064552583850686</v>
      </c>
      <c r="I71" s="48">
        <v>0.35154769114184159</v>
      </c>
      <c r="J71" s="48">
        <v>0.37627088322281022</v>
      </c>
      <c r="K71" s="48">
        <v>0.4022560680994347</v>
      </c>
      <c r="L71" s="48">
        <v>0.43145411310091353</v>
      </c>
      <c r="M71" s="48">
        <v>0.47787172304865</v>
      </c>
      <c r="N71" s="48">
        <v>0.50622104582110661</v>
      </c>
      <c r="O71" s="48">
        <v>0.53331123858475571</v>
      </c>
      <c r="P71" s="48">
        <v>0.55301398458705586</v>
      </c>
      <c r="Q71" s="48">
        <v>0.57704840624895026</v>
      </c>
      <c r="R71" s="48">
        <v>0.60143917721782192</v>
      </c>
      <c r="S71" s="48">
        <v>0.63132616237741657</v>
      </c>
      <c r="T71" s="48">
        <v>0.64404935341968983</v>
      </c>
      <c r="U71" s="48">
        <v>0.65950817212489266</v>
      </c>
      <c r="V71" s="48">
        <v>0.67440823834677499</v>
      </c>
      <c r="W71" s="48">
        <v>0.68876974795822776</v>
      </c>
      <c r="X71" s="48">
        <v>0.70261216686083294</v>
      </c>
      <c r="Y71" s="48">
        <v>0.71595425736936791</v>
      </c>
      <c r="Z71" s="48">
        <v>0.72881410364265475</v>
      </c>
      <c r="AA71" s="48">
        <v>0.74120913619522011</v>
      </c>
      <c r="AB71" s="48">
        <v>0.7531561555229942</v>
      </c>
      <c r="AC71" s="48">
        <v>0.76467135487506543</v>
      </c>
      <c r="AD71" s="48">
        <v>0.77577034220236341</v>
      </c>
      <c r="AE71" s="48">
        <v>0.78646816131301156</v>
      </c>
      <c r="AF71" s="48">
        <v>0.79677931226303422</v>
      </c>
      <c r="AG71" s="48">
        <v>0.80671777101004372</v>
      </c>
      <c r="AH71" s="48">
        <v>0.81629700835655905</v>
      </c>
      <c r="AI71" s="48">
        <v>0.82553000820862188</v>
      </c>
      <c r="AJ71" s="48">
        <v>0.83442928517446591</v>
      </c>
      <c r="AK71" s="48">
        <v>0.84300690152708635</v>
      </c>
      <c r="AL71" s="48">
        <v>0.85127448355370861</v>
      </c>
      <c r="AM71" s="48">
        <v>0.85924323731430829</v>
      </c>
      <c r="AN71" s="48">
        <v>0.86692396383054915</v>
      </c>
      <c r="AO71" s="48">
        <v>0.87432707372572094</v>
      </c>
      <c r="AP71" s="48">
        <v>0.8814626013355249</v>
      </c>
      <c r="AQ71" s="48">
        <v>0.88834021830883003</v>
      </c>
      <c r="AR71" s="48">
        <v>0.89496924671683509</v>
      </c>
      <c r="AS71" s="48">
        <v>0.90135867168840611</v>
      </c>
      <c r="AT71" s="49">
        <v>0.90751715358871565</v>
      </c>
      <c r="AU71" s="50">
        <v>1.8915219698101282E-4</v>
      </c>
      <c r="AV71" s="50">
        <v>2.6413772138766944E-4</v>
      </c>
      <c r="AW71" s="50">
        <v>1.892292348202318E-4</v>
      </c>
      <c r="AX71" s="50">
        <v>8.0225283454637975E-5</v>
      </c>
    </row>
    <row r="72" spans="1:50" x14ac:dyDescent="0.25">
      <c r="A72" t="s">
        <v>4776</v>
      </c>
      <c r="B72" s="73">
        <v>6.6787321007887007E-2</v>
      </c>
      <c r="C72" s="48">
        <v>0.12871882246850186</v>
      </c>
      <c r="D72" s="48">
        <v>0.1804670466609713</v>
      </c>
      <c r="E72" s="48">
        <v>0.23165430422161945</v>
      </c>
      <c r="F72" s="48">
        <v>0.28066518453213274</v>
      </c>
      <c r="G72" s="48">
        <v>0.31944335175883964</v>
      </c>
      <c r="H72" s="48">
        <v>0.35232788080611549</v>
      </c>
      <c r="I72" s="48">
        <v>0.38685249636619745</v>
      </c>
      <c r="J72" s="48">
        <v>0.41506069743513646</v>
      </c>
      <c r="K72" s="48">
        <v>0.44431819470167139</v>
      </c>
      <c r="L72" s="48">
        <v>0.47614660140201759</v>
      </c>
      <c r="M72" s="48">
        <v>0.52488313753461857</v>
      </c>
      <c r="N72" s="48">
        <v>0.55580980129105273</v>
      </c>
      <c r="O72" s="48">
        <v>0.58547444229248558</v>
      </c>
      <c r="P72" s="48">
        <v>0.60772170231472034</v>
      </c>
      <c r="Q72" s="48">
        <v>0.63421825981506863</v>
      </c>
      <c r="R72" s="48">
        <v>0.66090408009433721</v>
      </c>
      <c r="S72" s="48">
        <v>0.69275059609552658</v>
      </c>
      <c r="T72" s="48">
        <v>0.70791805401148844</v>
      </c>
      <c r="U72" s="48">
        <v>0.7256691049008922</v>
      </c>
      <c r="V72" s="48">
        <v>0.74277855154128114</v>
      </c>
      <c r="W72" s="48">
        <v>0.75926958444768011</v>
      </c>
      <c r="X72" s="48">
        <v>0.77516455592372757</v>
      </c>
      <c r="Y72" s="48">
        <v>0.79048501035847163</v>
      </c>
      <c r="Z72" s="48">
        <v>0.80525171342810475</v>
      </c>
      <c r="AA72" s="48">
        <v>0.81948468024220911</v>
      </c>
      <c r="AB72" s="48">
        <v>0.83320320247267099</v>
      </c>
      <c r="AC72" s="48">
        <v>0.84642587450203188</v>
      </c>
      <c r="AD72" s="48">
        <v>0.85917061862671718</v>
      </c>
      <c r="AE72" s="48">
        <v>0.87145470934930525</v>
      </c>
      <c r="AF72" s="48">
        <v>0.88329479679276357</v>
      </c>
      <c r="AG72" s="48">
        <v>0.89470692926838613</v>
      </c>
      <c r="AH72" s="48">
        <v>0.90570657502802221</v>
      </c>
      <c r="AI72" s="48">
        <v>0.91630864323008132</v>
      </c>
      <c r="AJ72" s="48">
        <v>0.92652750414772833</v>
      </c>
      <c r="AK72" s="48">
        <v>0.9363770086466654</v>
      </c>
      <c r="AL72" s="48">
        <v>0.94587050695889396</v>
      </c>
      <c r="AM72" s="48">
        <v>0.95502086677790932</v>
      </c>
      <c r="AN72" s="48">
        <v>0.96384049069985189</v>
      </c>
      <c r="AO72" s="48">
        <v>0.97234133303425441</v>
      </c>
      <c r="AP72" s="48">
        <v>0.98053491600717235</v>
      </c>
      <c r="AQ72" s="48">
        <v>0.98843234537865965</v>
      </c>
      <c r="AR72" s="48">
        <v>0.99604432549575583</v>
      </c>
      <c r="AS72" s="48">
        <v>1.0033811738013907</v>
      </c>
      <c r="AT72" s="49">
        <v>1.0104528348188699</v>
      </c>
      <c r="AU72" s="50">
        <v>1.7256972205359489E-4</v>
      </c>
      <c r="AV72" s="50">
        <v>1.9253051141276956E-4</v>
      </c>
      <c r="AW72" s="50">
        <v>1.7402740195393562E-4</v>
      </c>
      <c r="AX72" s="50">
        <v>1.4067080337554216E-4</v>
      </c>
    </row>
    <row r="73" spans="1:50" x14ac:dyDescent="0.25">
      <c r="A73" t="s">
        <v>4777</v>
      </c>
      <c r="B73" s="73">
        <v>6.6352112064378188E-2</v>
      </c>
      <c r="C73" s="48">
        <v>0.12788701113676987</v>
      </c>
      <c r="D73" s="48">
        <v>0.17784986482640364</v>
      </c>
      <c r="E73" s="48">
        <v>0.22814976159576916</v>
      </c>
      <c r="F73" s="48">
        <v>0.27676026073635407</v>
      </c>
      <c r="G73" s="48">
        <v>0.3158709925323327</v>
      </c>
      <c r="H73" s="48">
        <v>0.34614374373272361</v>
      </c>
      <c r="I73" s="48">
        <v>0.37927141556246075</v>
      </c>
      <c r="J73" s="48">
        <v>0.40740283814099848</v>
      </c>
      <c r="K73" s="48">
        <v>0.43712910011156686</v>
      </c>
      <c r="L73" s="48">
        <v>0.46827314879136978</v>
      </c>
      <c r="M73" s="48">
        <v>0.51272337936495771</v>
      </c>
      <c r="N73" s="48">
        <v>0.54362731547887944</v>
      </c>
      <c r="O73" s="48">
        <v>0.57118704894656191</v>
      </c>
      <c r="P73" s="48">
        <v>0.59315624585674498</v>
      </c>
      <c r="Q73" s="48">
        <v>0.62112920044626274</v>
      </c>
      <c r="R73" s="48">
        <v>0.64951100736016831</v>
      </c>
      <c r="S73" s="48">
        <v>0.6811744732672862</v>
      </c>
      <c r="T73" s="48">
        <v>0.6961419884682214</v>
      </c>
      <c r="U73" s="48">
        <v>0.71556129713035566</v>
      </c>
      <c r="V73" s="48">
        <v>0.73427870306976228</v>
      </c>
      <c r="W73" s="48">
        <v>0.75231957626437074</v>
      </c>
      <c r="X73" s="48">
        <v>0.76970836970495748</v>
      </c>
      <c r="Y73" s="48">
        <v>0.78646865253925757</v>
      </c>
      <c r="Z73" s="48">
        <v>0.80262314201810148</v>
      </c>
      <c r="AA73" s="48">
        <v>0.81819373428686637</v>
      </c>
      <c r="AB73" s="48">
        <v>0.83320153406398934</v>
      </c>
      <c r="AC73" s="48">
        <v>0.84766688324675843</v>
      </c>
      <c r="AD73" s="48">
        <v>0.86160938848316226</v>
      </c>
      <c r="AE73" s="48">
        <v>0.8750479477471661</v>
      </c>
      <c r="AF73" s="48">
        <v>0.88800077595343474</v>
      </c>
      <c r="AG73" s="48">
        <v>0.9004854296462238</v>
      </c>
      <c r="AH73" s="48">
        <v>0.91251883079590002</v>
      </c>
      <c r="AI73" s="48">
        <v>0.92411728973534701</v>
      </c>
      <c r="AJ73" s="48">
        <v>0.93529652726734414</v>
      </c>
      <c r="AK73" s="48">
        <v>0.94607169597288332</v>
      </c>
      <c r="AL73" s="48">
        <v>0.95645740074930685</v>
      </c>
      <c r="AM73" s="48">
        <v>0.96646771860610059</v>
      </c>
      <c r="AN73" s="48">
        <v>0.97611621774517887</v>
      </c>
      <c r="AO73" s="48">
        <v>0.98541597595151953</v>
      </c>
      <c r="AP73" s="48">
        <v>0.99437959831907663</v>
      </c>
      <c r="AQ73" s="48">
        <v>1.0030192343359992</v>
      </c>
      <c r="AR73" s="48">
        <v>1.0113465943523099</v>
      </c>
      <c r="AS73" s="48">
        <v>1.0193729654523689</v>
      </c>
      <c r="AT73" s="49">
        <v>1.0271092267536299</v>
      </c>
      <c r="AU73" s="50">
        <v>7.0742156822234392E-4</v>
      </c>
      <c r="AV73" s="50">
        <v>6.2515304307453334E-5</v>
      </c>
      <c r="AW73" s="50">
        <v>1.6267801402136683E-4</v>
      </c>
      <c r="AX73" s="50">
        <v>6.4590465626679361E-5</v>
      </c>
    </row>
    <row r="74" spans="1:50" x14ac:dyDescent="0.25">
      <c r="A74" t="s">
        <v>4778</v>
      </c>
      <c r="B74" s="73">
        <v>8.4505722945471748E-2</v>
      </c>
      <c r="C74" s="48">
        <v>0.16388444886342821</v>
      </c>
      <c r="D74" s="48">
        <v>0.23226143159786031</v>
      </c>
      <c r="E74" s="48">
        <v>0.29910328577273271</v>
      </c>
      <c r="F74" s="48">
        <v>0.36286526534711894</v>
      </c>
      <c r="G74" s="48">
        <v>0.4152495292446941</v>
      </c>
      <c r="H74" s="48">
        <v>0.46141192232166217</v>
      </c>
      <c r="I74" s="48">
        <v>0.50871816431481354</v>
      </c>
      <c r="J74" s="48">
        <v>0.54901791221415586</v>
      </c>
      <c r="K74" s="48">
        <v>0.58966104819683085</v>
      </c>
      <c r="L74" s="48">
        <v>0.63056733340079985</v>
      </c>
      <c r="M74" s="48">
        <v>0.68775987251756032</v>
      </c>
      <c r="N74" s="48">
        <v>0.7279564904209348</v>
      </c>
      <c r="O74" s="48">
        <v>0.76699621921705885</v>
      </c>
      <c r="P74" s="48">
        <v>0.79826348257909663</v>
      </c>
      <c r="Q74" s="48">
        <v>0.83333675502507909</v>
      </c>
      <c r="R74" s="48">
        <v>0.86791444920701855</v>
      </c>
      <c r="S74" s="48">
        <v>0.90684921899087301</v>
      </c>
      <c r="T74" s="48">
        <v>0.93056589456216032</v>
      </c>
      <c r="U74" s="48">
        <v>0.95623156918893371</v>
      </c>
      <c r="V74" s="48">
        <v>0.98096956882919739</v>
      </c>
      <c r="W74" s="48">
        <v>1.0048134239041502</v>
      </c>
      <c r="X74" s="48">
        <v>1.0277954528920563</v>
      </c>
      <c r="Y74" s="48">
        <v>1.0499468061334121</v>
      </c>
      <c r="Z74" s="48">
        <v>1.0712975080527909</v>
      </c>
      <c r="AA74" s="48">
        <v>1.0918764978546016</v>
      </c>
      <c r="AB74" s="48">
        <v>1.1117116687479134</v>
      </c>
      <c r="AC74" s="48">
        <v>1.1308299057535152</v>
      </c>
      <c r="AD74" s="48">
        <v>1.1492571221444563</v>
      </c>
      <c r="AE74" s="48">
        <v>1.16701829456946</v>
      </c>
      <c r="AF74" s="48">
        <v>1.184137496906813</v>
      </c>
      <c r="AG74" s="48">
        <v>1.2006379328946233</v>
      </c>
      <c r="AH74" s="48">
        <v>1.2165419675816689</v>
      </c>
      <c r="AI74" s="48">
        <v>1.2318711576414725</v>
      </c>
      <c r="AJ74" s="48">
        <v>1.2466462805906802</v>
      </c>
      <c r="AK74" s="48">
        <v>1.2608873629513626</v>
      </c>
      <c r="AL74" s="48">
        <v>1.2746137073953938</v>
      </c>
      <c r="AM74" s="48">
        <v>1.2878439189077131</v>
      </c>
      <c r="AN74" s="48">
        <v>1.3005959300039245</v>
      </c>
      <c r="AO74" s="48">
        <v>1.3128870250364173</v>
      </c>
      <c r="AP74" s="48">
        <v>1.3247338636219528</v>
      </c>
      <c r="AQ74" s="48">
        <v>1.3361525032224684</v>
      </c>
      <c r="AR74" s="48">
        <v>1.3471584209097127</v>
      </c>
      <c r="AS74" s="48">
        <v>1.357766534343201</v>
      </c>
      <c r="AT74" s="49">
        <v>1.3679912219899373</v>
      </c>
      <c r="AU74" s="50">
        <v>1.4196062693372369E-4</v>
      </c>
      <c r="AV74" s="50">
        <v>6.0004236729582772E-5</v>
      </c>
      <c r="AW74" s="50">
        <v>2.7960730949416757E-4</v>
      </c>
      <c r="AX74" s="50">
        <v>2.9907407588325441E-4</v>
      </c>
    </row>
    <row r="75" spans="1:50" x14ac:dyDescent="0.25">
      <c r="A75" t="s">
        <v>4779</v>
      </c>
      <c r="B75" s="73">
        <v>7.3415716225956315E-2</v>
      </c>
      <c r="C75" s="48">
        <v>0.1409403679181743</v>
      </c>
      <c r="D75" s="48">
        <v>0.19972831021931897</v>
      </c>
      <c r="E75" s="48">
        <v>0.25702215735434597</v>
      </c>
      <c r="F75" s="48">
        <v>0.31251800733401891</v>
      </c>
      <c r="G75" s="48">
        <v>0.3555687148672575</v>
      </c>
      <c r="H75" s="48">
        <v>0.39745272064741366</v>
      </c>
      <c r="I75" s="48">
        <v>0.43732672344875723</v>
      </c>
      <c r="J75" s="48">
        <v>0.47014690731794662</v>
      </c>
      <c r="K75" s="48">
        <v>0.50400549246792525</v>
      </c>
      <c r="L75" s="48">
        <v>0.54069948544358915</v>
      </c>
      <c r="M75" s="48">
        <v>0.60280324783288375</v>
      </c>
      <c r="N75" s="48">
        <v>0.64081595849102035</v>
      </c>
      <c r="O75" s="48">
        <v>0.67717175293653975</v>
      </c>
      <c r="P75" s="48">
        <v>0.70387846559318978</v>
      </c>
      <c r="Q75" s="48">
        <v>0.7327872374582679</v>
      </c>
      <c r="R75" s="48">
        <v>0.76238443902474207</v>
      </c>
      <c r="S75" s="48">
        <v>0.80217276890646805</v>
      </c>
      <c r="T75" s="48">
        <v>0.82057051568614092</v>
      </c>
      <c r="U75" s="48">
        <v>0.83987170471468597</v>
      </c>
      <c r="V75" s="48">
        <v>0.85847526040484978</v>
      </c>
      <c r="W75" s="48">
        <v>0.87640639841946533</v>
      </c>
      <c r="X75" s="48">
        <v>0.89368942301186594</v>
      </c>
      <c r="Y75" s="48">
        <v>0.91034775996839645</v>
      </c>
      <c r="Z75" s="48">
        <v>0.92640398836023363</v>
      </c>
      <c r="AA75" s="48">
        <v>0.94187987114754612</v>
      </c>
      <c r="AB75" s="48">
        <v>0.95679638467748573</v>
      </c>
      <c r="AC75" s="48">
        <v>0.97117374711598226</v>
      </c>
      <c r="AD75" s="48">
        <v>0.98503144585188207</v>
      </c>
      <c r="AE75" s="48">
        <v>0.998388263910581</v>
      </c>
      <c r="AF75" s="48">
        <v>1.0112623054129413</v>
      </c>
      <c r="AG75" s="48">
        <v>1.0236710201140111</v>
      </c>
      <c r="AH75" s="48">
        <v>1.035631227054802</v>
      </c>
      <c r="AI75" s="48">
        <v>1.0471591373591782</v>
      </c>
      <c r="AJ75" s="48">
        <v>1.05827037620677</v>
      </c>
      <c r="AK75" s="48">
        <v>1.0689800040116777</v>
      </c>
      <c r="AL75" s="48">
        <v>1.079302536835685</v>
      </c>
      <c r="AM75" s="48">
        <v>1.0892519660636439</v>
      </c>
      <c r="AN75" s="48">
        <v>1.0988417773677008</v>
      </c>
      <c r="AO75" s="48">
        <v>1.1080849689860686</v>
      </c>
      <c r="AP75" s="48">
        <v>1.1169940693411222</v>
      </c>
      <c r="AQ75" s="48">
        <v>1.1255811540206919</v>
      </c>
      <c r="AR75" s="48">
        <v>1.1338578621455782</v>
      </c>
      <c r="AS75" s="48">
        <v>1.1418354121454688</v>
      </c>
      <c r="AT75" s="49">
        <v>1.1495246169646405</v>
      </c>
      <c r="AU75" s="50">
        <v>3.888804349116981E-5</v>
      </c>
      <c r="AV75" s="50">
        <v>1.1539070401340723E-3</v>
      </c>
      <c r="AW75" s="50">
        <v>4.256914253346622E-4</v>
      </c>
      <c r="AX75" s="50">
        <v>4.314696416258812E-4</v>
      </c>
    </row>
    <row r="76" spans="1:50" x14ac:dyDescent="0.25">
      <c r="A76" t="s">
        <v>4780</v>
      </c>
      <c r="B76" s="73">
        <v>6.3922211729255052E-2</v>
      </c>
      <c r="C76" s="48">
        <v>0.12304938715946399</v>
      </c>
      <c r="D76" s="48">
        <v>0.17216353845118187</v>
      </c>
      <c r="E76" s="48">
        <v>0.2208441644835446</v>
      </c>
      <c r="F76" s="48">
        <v>0.26745838257597987</v>
      </c>
      <c r="G76" s="48">
        <v>0.30402160837125158</v>
      </c>
      <c r="H76" s="48">
        <v>0.33476045078515221</v>
      </c>
      <c r="I76" s="48">
        <v>0.36723440796902362</v>
      </c>
      <c r="J76" s="48">
        <v>0.39345848542320122</v>
      </c>
      <c r="K76" s="48">
        <v>0.42083145799851301</v>
      </c>
      <c r="L76" s="48">
        <v>0.45104729949719952</v>
      </c>
      <c r="M76" s="48">
        <v>0.4983412775211033</v>
      </c>
      <c r="N76" s="48">
        <v>0.5277098371412805</v>
      </c>
      <c r="O76" s="48">
        <v>0.55585853933104401</v>
      </c>
      <c r="P76" s="48">
        <v>0.57661265152200813</v>
      </c>
      <c r="Q76" s="48">
        <v>0.60165138000128571</v>
      </c>
      <c r="R76" s="48">
        <v>0.62695385423788019</v>
      </c>
      <c r="S76" s="48">
        <v>0.65756518549200771</v>
      </c>
      <c r="T76" s="48">
        <v>0.67134731044849172</v>
      </c>
      <c r="U76" s="48">
        <v>0.68777536389754867</v>
      </c>
      <c r="V76" s="48">
        <v>0.70360963228218176</v>
      </c>
      <c r="W76" s="48">
        <v>0.71887157771315358</v>
      </c>
      <c r="X76" s="48">
        <v>0.73358188656228285</v>
      </c>
      <c r="Y76" s="48">
        <v>0.74776049750120277</v>
      </c>
      <c r="Z76" s="48">
        <v>0.76142662852666765</v>
      </c>
      <c r="AA76" s="48">
        <v>0.77459880300904349</v>
      </c>
      <c r="AB76" s="48">
        <v>0.78729487479928517</v>
      </c>
      <c r="AC76" s="48">
        <v>0.79953205242843395</v>
      </c>
      <c r="AD76" s="48">
        <v>0.81132692243243265</v>
      </c>
      <c r="AE76" s="48">
        <v>0.82269547183387715</v>
      </c>
      <c r="AF76" s="48">
        <v>0.83365310981117313</v>
      </c>
      <c r="AG76" s="48">
        <v>0.84421468858447035</v>
      </c>
      <c r="AH76" s="48">
        <v>0.85439452354668477</v>
      </c>
      <c r="AI76" s="48">
        <v>0.86420641266689124</v>
      </c>
      <c r="AJ76" s="48">
        <v>0.87366365519239131</v>
      </c>
      <c r="AK76" s="48">
        <v>0.88277906967480124</v>
      </c>
      <c r="AL76" s="48">
        <v>0.89156501134459409</v>
      </c>
      <c r="AM76" s="48">
        <v>0.90003338885764717</v>
      </c>
      <c r="AN76" s="48">
        <v>0.90819568043649379</v>
      </c>
      <c r="AO76" s="48">
        <v>0.91606294942815281</v>
      </c>
      <c r="AP76" s="48">
        <v>0.92364585929963161</v>
      </c>
      <c r="AQ76" s="48">
        <v>0.93095468809141824</v>
      </c>
      <c r="AR76" s="48">
        <v>0.93799934234856219</v>
      </c>
      <c r="AS76" s="48">
        <v>0.94478937054821899</v>
      </c>
      <c r="AT76" s="49">
        <v>0.95133397604186398</v>
      </c>
      <c r="AU76" s="50">
        <v>1.9858095038216561E-4</v>
      </c>
      <c r="AV76" s="50">
        <v>2.1857912361156195E-4</v>
      </c>
      <c r="AW76" s="50">
        <v>2.0056942594237626E-4</v>
      </c>
      <c r="AX76" s="50">
        <v>1.2419260747265071E-4</v>
      </c>
    </row>
    <row r="77" spans="1:50" x14ac:dyDescent="0.25">
      <c r="A77" t="s">
        <v>4781</v>
      </c>
      <c r="B77" s="73">
        <v>6.4741491824253566E-2</v>
      </c>
      <c r="C77" s="48">
        <v>0.12466734538637372</v>
      </c>
      <c r="D77" s="48">
        <v>0.17453586759763223</v>
      </c>
      <c r="E77" s="48">
        <v>0.22393358669806412</v>
      </c>
      <c r="F77" s="48">
        <v>0.27123588453250569</v>
      </c>
      <c r="G77" s="48">
        <v>0.30842270231484653</v>
      </c>
      <c r="H77" s="48">
        <v>0.33977882469651444</v>
      </c>
      <c r="I77" s="48">
        <v>0.37284437053331498</v>
      </c>
      <c r="J77" s="48">
        <v>0.39962226978879489</v>
      </c>
      <c r="K77" s="48">
        <v>0.42752693957310406</v>
      </c>
      <c r="L77" s="48">
        <v>0.45815508613478589</v>
      </c>
      <c r="M77" s="48">
        <v>0.50587632599288301</v>
      </c>
      <c r="N77" s="48">
        <v>0.53569961448871661</v>
      </c>
      <c r="O77" s="48">
        <v>0.56429503989282392</v>
      </c>
      <c r="P77" s="48">
        <v>0.58546887428469829</v>
      </c>
      <c r="Q77" s="48">
        <v>0.61092267003668965</v>
      </c>
      <c r="R77" s="48">
        <v>0.63660507028681312</v>
      </c>
      <c r="S77" s="48">
        <v>0.6676010464471851</v>
      </c>
      <c r="T77" s="48">
        <v>0.68177759657456594</v>
      </c>
      <c r="U77" s="48">
        <v>0.69857872814244704</v>
      </c>
      <c r="V77" s="48">
        <v>0.71477258989462156</v>
      </c>
      <c r="W77" s="48">
        <v>0.73038113134250082</v>
      </c>
      <c r="X77" s="48">
        <v>0.74542550864166124</v>
      </c>
      <c r="Y77" s="48">
        <v>0.75992611326735826</v>
      </c>
      <c r="Z77" s="48">
        <v>0.77390259965357211</v>
      </c>
      <c r="AA77" s="48">
        <v>0.78737391183305538</v>
      </c>
      <c r="AB77" s="48">
        <v>0.80035830911448513</v>
      </c>
      <c r="AC77" s="48">
        <v>0.81287339083152577</v>
      </c>
      <c r="AD77" s="48">
        <v>0.82493612019734819</v>
      </c>
      <c r="AE77" s="48">
        <v>0.83656284729693597</v>
      </c>
      <c r="AF77" s="48">
        <v>0.84776933124834575</v>
      </c>
      <c r="AG77" s="48">
        <v>0.85857076156295764</v>
      </c>
      <c r="AH77" s="48">
        <v>0.86898177873366789</v>
      </c>
      <c r="AI77" s="48">
        <v>0.8790164940789309</v>
      </c>
      <c r="AJ77" s="48">
        <v>0.88868850886954576</v>
      </c>
      <c r="AK77" s="48">
        <v>0.89801093276411426</v>
      </c>
      <c r="AL77" s="48">
        <v>0.90699640157815631</v>
      </c>
      <c r="AM77" s="48">
        <v>0.91565709441096788</v>
      </c>
      <c r="AN77" s="48">
        <v>0.92400475015343675</v>
      </c>
      <c r="AO77" s="48">
        <v>0.93205068339918995</v>
      </c>
      <c r="AP77" s="48">
        <v>0.93980579978063883</v>
      </c>
      <c r="AQ77" s="48">
        <v>0.94728061075071013</v>
      </c>
      <c r="AR77" s="48">
        <v>0.95448524783029676</v>
      </c>
      <c r="AS77" s="48">
        <v>0.96142947634074172</v>
      </c>
      <c r="AT77" s="49">
        <v>0.96812270863996597</v>
      </c>
      <c r="AU77" s="50">
        <v>1.8729250587057322E-4</v>
      </c>
      <c r="AV77" s="50">
        <v>2.0648536155931652E-4</v>
      </c>
      <c r="AW77" s="50">
        <v>1.9003696797881275E-4</v>
      </c>
      <c r="AX77" s="50">
        <v>1.2923250324092805E-4</v>
      </c>
    </row>
    <row r="78" spans="1:50" x14ac:dyDescent="0.25">
      <c r="A78" t="s">
        <v>4782</v>
      </c>
      <c r="B78" s="73">
        <v>6.4356448721033882E-2</v>
      </c>
      <c r="C78" s="48">
        <v>0.12390237608987877</v>
      </c>
      <c r="D78" s="48">
        <v>0.17335638430735398</v>
      </c>
      <c r="E78" s="48">
        <v>0.2224011503156389</v>
      </c>
      <c r="F78" s="48">
        <v>0.26938816224199658</v>
      </c>
      <c r="G78" s="48">
        <v>0.30634205703402168</v>
      </c>
      <c r="H78" s="48">
        <v>0.3373501281767361</v>
      </c>
      <c r="I78" s="48">
        <v>0.37012810020124925</v>
      </c>
      <c r="J78" s="48">
        <v>0.39669318673844217</v>
      </c>
      <c r="K78" s="48">
        <v>0.42441493454406842</v>
      </c>
      <c r="L78" s="48">
        <v>0.45494441493063847</v>
      </c>
      <c r="M78" s="48">
        <v>0.50233280670191272</v>
      </c>
      <c r="N78" s="48">
        <v>0.53200979069768273</v>
      </c>
      <c r="O78" s="48">
        <v>0.56036175885703765</v>
      </c>
      <c r="P78" s="48">
        <v>0.58137822847912113</v>
      </c>
      <c r="Q78" s="48">
        <v>0.60675316009821767</v>
      </c>
      <c r="R78" s="48">
        <v>0.63239330987324971</v>
      </c>
      <c r="S78" s="48">
        <v>0.66326568799620489</v>
      </c>
      <c r="T78" s="48">
        <v>0.67728349123216891</v>
      </c>
      <c r="U78" s="48">
        <v>0.69400922576360624</v>
      </c>
      <c r="V78" s="48">
        <v>0.71013041567342527</v>
      </c>
      <c r="W78" s="48">
        <v>0.72566891197204619</v>
      </c>
      <c r="X78" s="48">
        <v>0.74064577587433134</v>
      </c>
      <c r="Y78" s="48">
        <v>0.75508130734641343</v>
      </c>
      <c r="Z78" s="48">
        <v>0.76899507262070932</v>
      </c>
      <c r="AA78" s="48">
        <v>0.7824059307164164</v>
      </c>
      <c r="AB78" s="48">
        <v>0.795332059001435</v>
      </c>
      <c r="AC78" s="48">
        <v>0.80779097783036891</v>
      </c>
      <c r="AD78" s="48">
        <v>0.81979957429199168</v>
      </c>
      <c r="AE78" s="48">
        <v>0.83137412509837516</v>
      </c>
      <c r="AF78" s="48">
        <v>0.84253031864669659</v>
      </c>
      <c r="AG78" s="48">
        <v>0.85328327628363276</v>
      </c>
      <c r="AH78" s="48">
        <v>0.86364757280116189</v>
      </c>
      <c r="AI78" s="48">
        <v>0.8736372561915513</v>
      </c>
      <c r="AJ78" s="48">
        <v>0.88326586668831197</v>
      </c>
      <c r="AK78" s="48">
        <v>0.89254645511892483</v>
      </c>
      <c r="AL78" s="48">
        <v>0.90149160059421451</v>
      </c>
      <c r="AM78" s="48">
        <v>0.91011342755834879</v>
      </c>
      <c r="AN78" s="48">
        <v>0.91842362222257468</v>
      </c>
      <c r="AO78" s="48">
        <v>0.92643344840496145</v>
      </c>
      <c r="AP78" s="48">
        <v>0.93415376279762308</v>
      </c>
      <c r="AQ78" s="48">
        <v>0.94159502968211628</v>
      </c>
      <c r="AR78" s="48">
        <v>0.94876733511295308</v>
      </c>
      <c r="AS78" s="48">
        <v>0.9556804005884586</v>
      </c>
      <c r="AT78" s="49">
        <v>0.96234359622749988</v>
      </c>
      <c r="AU78" s="50">
        <v>1.7140916315838695E-4</v>
      </c>
      <c r="AV78" s="50">
        <v>2.1308822033461183E-4</v>
      </c>
      <c r="AW78" s="50">
        <v>1.6786702326498926E-4</v>
      </c>
      <c r="AX78" s="50">
        <v>1.1395730689400807E-4</v>
      </c>
    </row>
    <row r="79" spans="1:50" x14ac:dyDescent="0.25">
      <c r="A79" t="s">
        <v>4783</v>
      </c>
      <c r="B79" s="73">
        <v>6.2404353801240334E-2</v>
      </c>
      <c r="C79" s="48">
        <v>0.1200253787275965</v>
      </c>
      <c r="D79" s="48">
        <v>0.16774498015709138</v>
      </c>
      <c r="E79" s="48">
        <v>0.21511400787924331</v>
      </c>
      <c r="F79" s="48">
        <v>0.26049664286164592</v>
      </c>
      <c r="G79" s="48">
        <v>0.29594873627889273</v>
      </c>
      <c r="H79" s="48">
        <v>0.32561751752192453</v>
      </c>
      <c r="I79" s="48">
        <v>0.35706881679320546</v>
      </c>
      <c r="J79" s="48">
        <v>0.38230753107928966</v>
      </c>
      <c r="K79" s="48">
        <v>0.40876111565399842</v>
      </c>
      <c r="L79" s="48">
        <v>0.43827088694053273</v>
      </c>
      <c r="M79" s="48">
        <v>0.48497832242535555</v>
      </c>
      <c r="N79" s="48">
        <v>0.51366826876958549</v>
      </c>
      <c r="O79" s="48">
        <v>0.54112353546078029</v>
      </c>
      <c r="P79" s="48">
        <v>0.56117702377673961</v>
      </c>
      <c r="Q79" s="48">
        <v>0.58553415455401314</v>
      </c>
      <c r="R79" s="48">
        <v>0.61021047226182512</v>
      </c>
      <c r="S79" s="48">
        <v>0.64033297810600076</v>
      </c>
      <c r="T79" s="48">
        <v>0.6534243553637118</v>
      </c>
      <c r="U79" s="48">
        <v>0.66920496844230304</v>
      </c>
      <c r="V79" s="48">
        <v>0.68441519791564387</v>
      </c>
      <c r="W79" s="48">
        <v>0.69907566005862309</v>
      </c>
      <c r="X79" s="48">
        <v>0.71320622597956684</v>
      </c>
      <c r="Y79" s="48">
        <v>0.72682604855397037</v>
      </c>
      <c r="Z79" s="48">
        <v>0.73995358838472092</v>
      </c>
      <c r="AA79" s="48">
        <v>0.75260663882399836</v>
      </c>
      <c r="AB79" s="48">
        <v>0.76480235009077213</v>
      </c>
      <c r="AC79" s="48">
        <v>0.77655725251657781</v>
      </c>
      <c r="AD79" s="48">
        <v>0.78788727895108956</v>
      </c>
      <c r="AE79" s="48">
        <v>0.79880778635784788</v>
      </c>
      <c r="AF79" s="48">
        <v>0.80933357662942196</v>
      </c>
      <c r="AG79" s="48">
        <v>0.8194789166502161</v>
      </c>
      <c r="AH79" s="48">
        <v>0.82925755763411435</v>
      </c>
      <c r="AI79" s="48">
        <v>0.83868275376317292</v>
      </c>
      <c r="AJ79" s="48">
        <v>0.84776728015262703</v>
      </c>
      <c r="AK79" s="48">
        <v>0.85652345016655851</v>
      </c>
      <c r="AL79" s="48">
        <v>0.86496313210769749</v>
      </c>
      <c r="AM79" s="48">
        <v>0.87309776530397587</v>
      </c>
      <c r="AN79" s="48">
        <v>0.88093837561364174</v>
      </c>
      <c r="AO79" s="48">
        <v>0.8884955903699463</v>
      </c>
      <c r="AP79" s="48">
        <v>0.89577965278566141</v>
      </c>
      <c r="AQ79" s="48">
        <v>0.90280043583695324</v>
      </c>
      <c r="AR79" s="48">
        <v>0.90956745564542718</v>
      </c>
      <c r="AS79" s="48">
        <v>0.9160898843764862</v>
      </c>
      <c r="AT79" s="49">
        <v>0.92237656267148316</v>
      </c>
      <c r="AU79" s="50">
        <v>1.9495858578011394E-4</v>
      </c>
      <c r="AV79" s="50">
        <v>2.3920318926684558E-4</v>
      </c>
      <c r="AW79" s="50">
        <v>1.9936304306611419E-4</v>
      </c>
      <c r="AX79" s="50">
        <v>9.8639648058451712E-5</v>
      </c>
    </row>
    <row r="80" spans="1:50" x14ac:dyDescent="0.25">
      <c r="A80" t="s">
        <v>4784</v>
      </c>
      <c r="B80" s="73">
        <v>6.6354558106160963E-2</v>
      </c>
      <c r="C80" s="48">
        <v>0.12784408563561472</v>
      </c>
      <c r="D80" s="48">
        <v>0.17921524689073878</v>
      </c>
      <c r="E80" s="48">
        <v>0.23005528845235337</v>
      </c>
      <c r="F80" s="48">
        <v>0.27872227025495616</v>
      </c>
      <c r="G80" s="48">
        <v>0.31724456767672404</v>
      </c>
      <c r="H80" s="48">
        <v>0.34984769529312193</v>
      </c>
      <c r="I80" s="48">
        <v>0.38414647992452</v>
      </c>
      <c r="J80" s="48">
        <v>0.41211620674252947</v>
      </c>
      <c r="K80" s="48">
        <v>0.44115915915797538</v>
      </c>
      <c r="L80" s="48">
        <v>0.47281697552472601</v>
      </c>
      <c r="M80" s="48">
        <v>0.52147926061320826</v>
      </c>
      <c r="N80" s="48">
        <v>0.55229368140666502</v>
      </c>
      <c r="O80" s="48">
        <v>0.58183792965236047</v>
      </c>
      <c r="P80" s="48">
        <v>0.60394936687778966</v>
      </c>
      <c r="Q80" s="48">
        <v>0.63029878467266909</v>
      </c>
      <c r="R80" s="48">
        <v>0.656830543749236</v>
      </c>
      <c r="S80" s="48">
        <v>0.68861229928056422</v>
      </c>
      <c r="T80" s="48">
        <v>0.70361978172685002</v>
      </c>
      <c r="U80" s="48">
        <v>0.72122244141416336</v>
      </c>
      <c r="V80" s="48">
        <v>0.73818886038988718</v>
      </c>
      <c r="W80" s="48">
        <v>0.75454203530624731</v>
      </c>
      <c r="X80" s="48">
        <v>0.77030413161117284</v>
      </c>
      <c r="Y80" s="48">
        <v>0.78549651359182371</v>
      </c>
      <c r="Z80" s="48">
        <v>0.8001397733322102</v>
      </c>
      <c r="AA80" s="48">
        <v>0.81425375862414917</v>
      </c>
      <c r="AB80" s="48">
        <v>0.82785759986939156</v>
      </c>
      <c r="AC80" s="48">
        <v>0.84096973600938385</v>
      </c>
      <c r="AD80" s="48">
        <v>0.85360793951781044</v>
      </c>
      <c r="AE80" s="48">
        <v>0.86578934048978784</v>
      </c>
      <c r="AF80" s="48">
        <v>0.87753044986036843</v>
      </c>
      <c r="AG80" s="48">
        <v>0.88884718178381972</v>
      </c>
      <c r="AH80" s="48">
        <v>0.89975487520401343</v>
      </c>
      <c r="AI80" s="48">
        <v>0.91026831464516433</v>
      </c>
      <c r="AJ80" s="48">
        <v>0.92040175025109283</v>
      </c>
      <c r="AK80" s="48">
        <v>0.93016891710018035</v>
      </c>
      <c r="AL80" s="48">
        <v>0.93958305382219243</v>
      </c>
      <c r="AM80" s="48">
        <v>0.94865692054220452</v>
      </c>
      <c r="AN80" s="48">
        <v>0.95740281617595036</v>
      </c>
      <c r="AO80" s="48">
        <v>0.96583259510004316</v>
      </c>
      <c r="AP80" s="48">
        <v>0.97395768321965093</v>
      </c>
      <c r="AQ80" s="48">
        <v>0.98178909345541676</v>
      </c>
      <c r="AR80" s="48">
        <v>0.98933744067061347</v>
      </c>
      <c r="AS80" s="48">
        <v>0.99661295605875477</v>
      </c>
      <c r="AT80" s="49">
        <v>1.0036255010111796</v>
      </c>
      <c r="AU80" s="50">
        <v>1.4501861005555838E-4</v>
      </c>
      <c r="AV80" s="50">
        <v>1.7718813614919782E-4</v>
      </c>
      <c r="AW80" s="50">
        <v>1.457482430851087E-4</v>
      </c>
      <c r="AX80" s="50">
        <v>1.1951031046919525E-4</v>
      </c>
    </row>
    <row r="81" spans="1:50" x14ac:dyDescent="0.25">
      <c r="A81" t="s">
        <v>4785</v>
      </c>
      <c r="B81" s="73">
        <v>6.8482617074783092E-2</v>
      </c>
      <c r="C81" s="48">
        <v>0.1320732399326606</v>
      </c>
      <c r="D81" s="48">
        <v>0.18536678757200864</v>
      </c>
      <c r="E81" s="48">
        <v>0.23806065145216401</v>
      </c>
      <c r="F81" s="48">
        <v>0.28849791705578859</v>
      </c>
      <c r="G81" s="48">
        <v>0.32871998683223758</v>
      </c>
      <c r="H81" s="48">
        <v>0.36280909796052963</v>
      </c>
      <c r="I81" s="48">
        <v>0.39863094272245847</v>
      </c>
      <c r="J81" s="48">
        <v>0.42810027478686319</v>
      </c>
      <c r="K81" s="48">
        <v>0.4585685745155213</v>
      </c>
      <c r="L81" s="48">
        <v>0.49141222027321169</v>
      </c>
      <c r="M81" s="48">
        <v>0.54089476945336323</v>
      </c>
      <c r="N81" s="48">
        <v>0.57284277611693102</v>
      </c>
      <c r="O81" s="48">
        <v>0.60344810201147725</v>
      </c>
      <c r="P81" s="48">
        <v>0.62666914614957181</v>
      </c>
      <c r="Q81" s="48">
        <v>0.65418032064873388</v>
      </c>
      <c r="R81" s="48">
        <v>0.68180275563014825</v>
      </c>
      <c r="S81" s="48">
        <v>0.714440486530173</v>
      </c>
      <c r="T81" s="48">
        <v>0.73049728874288877</v>
      </c>
      <c r="U81" s="48">
        <v>0.74916802471482513</v>
      </c>
      <c r="V81" s="48">
        <v>0.76716391480825796</v>
      </c>
      <c r="W81" s="48">
        <v>0.78450935104289166</v>
      </c>
      <c r="X81" s="48">
        <v>0.80122784379916523</v>
      </c>
      <c r="Y81" s="48">
        <v>0.81734205368473023</v>
      </c>
      <c r="Z81" s="48">
        <v>0.83287382224912987</v>
      </c>
      <c r="AA81" s="48">
        <v>0.84784420158831075</v>
      </c>
      <c r="AB81" s="48">
        <v>0.86227348287908701</v>
      </c>
      <c r="AC81" s="48">
        <v>0.87618122388224529</v>
      </c>
      <c r="AD81" s="48">
        <v>0.88958627545155422</v>
      </c>
      <c r="AE81" s="48">
        <v>0.90250680708462316</v>
      </c>
      <c r="AF81" s="48">
        <v>0.91496033155023171</v>
      </c>
      <c r="AG81" s="48">
        <v>0.92696372862551701</v>
      </c>
      <c r="AH81" s="48">
        <v>0.93853326797518954</v>
      </c>
      <c r="AI81" s="48">
        <v>0.94968463120378965</v>
      </c>
      <c r="AJ81" s="48">
        <v>0.96043293311087408</v>
      </c>
      <c r="AK81" s="48">
        <v>0.97079274217794365</v>
      </c>
      <c r="AL81" s="48">
        <v>0.980778100314878</v>
      </c>
      <c r="AM81" s="48">
        <v>0.99040254189264609</v>
      </c>
      <c r="AN81" s="48">
        <v>0.99967911208808513</v>
      </c>
      <c r="AO81" s="48">
        <v>1.0086203845656168</v>
      </c>
      <c r="AP81" s="48">
        <v>1.017238478519864</v>
      </c>
      <c r="AQ81" s="48">
        <v>1.0255450751022712</v>
      </c>
      <c r="AR81" s="48">
        <v>1.0335514332539888</v>
      </c>
      <c r="AS81" s="48">
        <v>1.0412684049664875</v>
      </c>
      <c r="AT81" s="49">
        <v>1.0487064499905832</v>
      </c>
      <c r="AU81" s="50">
        <v>1.390451070619747E-4</v>
      </c>
      <c r="AV81" s="50">
        <v>1.2431456707417965E-4</v>
      </c>
      <c r="AW81" s="50">
        <v>1.278920826734975E-4</v>
      </c>
      <c r="AX81" s="50">
        <v>1.2292683823034167E-4</v>
      </c>
    </row>
    <row r="82" spans="1:50" x14ac:dyDescent="0.25">
      <c r="A82" t="s">
        <v>4786</v>
      </c>
      <c r="B82" s="73">
        <v>6.5939712021942445E-2</v>
      </c>
      <c r="C82" s="48">
        <v>0.12703635611115977</v>
      </c>
      <c r="D82" s="48">
        <v>0.17785022816718055</v>
      </c>
      <c r="E82" s="48">
        <v>0.22821831582017288</v>
      </c>
      <c r="F82" s="48">
        <v>0.27651129387799023</v>
      </c>
      <c r="G82" s="48">
        <v>0.31462654557168068</v>
      </c>
      <c r="H82" s="48">
        <v>0.34663907573081576</v>
      </c>
      <c r="I82" s="48">
        <v>0.38037343505219529</v>
      </c>
      <c r="J82" s="48">
        <v>0.40795738125677816</v>
      </c>
      <c r="K82" s="48">
        <v>0.4366954970186846</v>
      </c>
      <c r="L82" s="48">
        <v>0.46780509209221399</v>
      </c>
      <c r="M82" s="48">
        <v>0.51566949546804008</v>
      </c>
      <c r="N82" s="48">
        <v>0.54619285641774362</v>
      </c>
      <c r="O82" s="48">
        <v>0.57516750911789183</v>
      </c>
      <c r="P82" s="48">
        <v>0.59690835031736911</v>
      </c>
      <c r="Q82" s="48">
        <v>0.62308820203615622</v>
      </c>
      <c r="R82" s="48">
        <v>0.64950817550181561</v>
      </c>
      <c r="S82" s="48">
        <v>0.68105715790022836</v>
      </c>
      <c r="T82" s="48">
        <v>0.69578807660337105</v>
      </c>
      <c r="U82" s="48">
        <v>0.7133090128509213</v>
      </c>
      <c r="V82" s="48">
        <v>0.73019666224615054</v>
      </c>
      <c r="W82" s="48">
        <v>0.74647391467528723</v>
      </c>
      <c r="X82" s="48">
        <v>0.7621628326792742</v>
      </c>
      <c r="Y82" s="48">
        <v>0.77728468135781603</v>
      </c>
      <c r="Z82" s="48">
        <v>0.79185995719255509</v>
      </c>
      <c r="AA82" s="48">
        <v>0.8059084158284483</v>
      </c>
      <c r="AB82" s="48">
        <v>0.81944909885099571</v>
      </c>
      <c r="AC82" s="48">
        <v>0.83250035959561985</v>
      </c>
      <c r="AD82" s="48">
        <v>0.84507988802417333</v>
      </c>
      <c r="AE82" s="48">
        <v>0.85720473470229697</v>
      </c>
      <c r="AF82" s="48">
        <v>0.86889133391012707</v>
      </c>
      <c r="AG82" s="48">
        <v>0.8801555259176741</v>
      </c>
      <c r="AH82" s="48">
        <v>0.89101257845506876</v>
      </c>
      <c r="AI82" s="48">
        <v>0.90147720740677473</v>
      </c>
      <c r="AJ82" s="48">
        <v>0.91156359675781662</v>
      </c>
      <c r="AK82" s="48">
        <v>0.92128541781906159</v>
      </c>
      <c r="AL82" s="48">
        <v>0.93065584775761101</v>
      </c>
      <c r="AM82" s="48">
        <v>0.93968758745741776</v>
      </c>
      <c r="AN82" s="48">
        <v>0.94839287873433964</v>
      </c>
      <c r="AO82" s="48">
        <v>0.95678352092896357</v>
      </c>
      <c r="AP82" s="48">
        <v>0.96487088689968514</v>
      </c>
      <c r="AQ82" s="48">
        <v>0.97266593843773008</v>
      </c>
      <c r="AR82" s="48">
        <v>0.98017924112500221</v>
      </c>
      <c r="AS82" s="48">
        <v>0.98742097865490353</v>
      </c>
      <c r="AT82" s="49">
        <v>0.99440096663553079</v>
      </c>
      <c r="AU82" s="50">
        <v>2.2280974371824414E-4</v>
      </c>
      <c r="AV82" s="50">
        <v>1.6892321582417935E-4</v>
      </c>
      <c r="AW82" s="50">
        <v>1.6518592019565403E-4</v>
      </c>
      <c r="AX82" s="50">
        <v>1.2698958744294941E-4</v>
      </c>
    </row>
    <row r="83" spans="1:50" x14ac:dyDescent="0.25">
      <c r="A83" t="s">
        <v>4787</v>
      </c>
      <c r="B83" s="73">
        <v>6.6058323997044838E-2</v>
      </c>
      <c r="C83" s="48">
        <v>0.12738400113463311</v>
      </c>
      <c r="D83" s="48">
        <v>0.17876467669680302</v>
      </c>
      <c r="E83" s="48">
        <v>0.22967001675573503</v>
      </c>
      <c r="F83" s="48">
        <v>0.2778413171888014</v>
      </c>
      <c r="G83" s="48">
        <v>0.31650469418706989</v>
      </c>
      <c r="H83" s="48">
        <v>0.34821719355600583</v>
      </c>
      <c r="I83" s="48">
        <v>0.38270368649322289</v>
      </c>
      <c r="J83" s="48">
        <v>0.41051839559156261</v>
      </c>
      <c r="K83" s="48">
        <v>0.43924222542035696</v>
      </c>
      <c r="L83" s="48">
        <v>0.47007211143982802</v>
      </c>
      <c r="M83" s="48">
        <v>0.51901080906001096</v>
      </c>
      <c r="N83" s="48">
        <v>0.54906996666086605</v>
      </c>
      <c r="O83" s="48">
        <v>0.57853681070395846</v>
      </c>
      <c r="P83" s="48">
        <v>0.60062618050849736</v>
      </c>
      <c r="Q83" s="48">
        <v>0.62648623567896666</v>
      </c>
      <c r="R83" s="48">
        <v>0.652380812190273</v>
      </c>
      <c r="S83" s="48">
        <v>0.68313065779185145</v>
      </c>
      <c r="T83" s="48">
        <v>0.69795403659012112</v>
      </c>
      <c r="U83" s="48">
        <v>0.71538928939103497</v>
      </c>
      <c r="V83" s="48">
        <v>0.73219435233167485</v>
      </c>
      <c r="W83" s="48">
        <v>0.74839200335879774</v>
      </c>
      <c r="X83" s="48">
        <v>0.7640041971198801</v>
      </c>
      <c r="Y83" s="48">
        <v>0.77905209472092318</v>
      </c>
      <c r="Z83" s="48">
        <v>0.79355609240867564</v>
      </c>
      <c r="AA83" s="48">
        <v>0.80753584921614785</v>
      </c>
      <c r="AB83" s="48">
        <v>0.82101031360889221</v>
      </c>
      <c r="AC83" s="48">
        <v>0.83399774916816383</v>
      </c>
      <c r="AD83" s="48">
        <v>0.84651575934577483</v>
      </c>
      <c r="AE83" s="48">
        <v>0.85858131132419557</v>
      </c>
      <c r="AF83" s="48">
        <v>0.87021075901423917</v>
      </c>
      <c r="AG83" s="48">
        <v>0.88141986522151028</v>
      </c>
      <c r="AH83" s="48">
        <v>0.89222382301165115</v>
      </c>
      <c r="AI83" s="48">
        <v>0.90263727630335333</v>
      </c>
      <c r="AJ83" s="48">
        <v>0.91267433971704193</v>
      </c>
      <c r="AK83" s="48">
        <v>0.92234861770613918</v>
      </c>
      <c r="AL83" s="48">
        <v>0.93167322299683564</v>
      </c>
      <c r="AM83" s="48">
        <v>0.94066079436136241</v>
      </c>
      <c r="AN83" s="48">
        <v>0.94932351374885804</v>
      </c>
      <c r="AO83" s="48">
        <v>0.95767312279704653</v>
      </c>
      <c r="AP83" s="48">
        <v>0.96572093874710763</v>
      </c>
      <c r="AQ83" s="48">
        <v>0.97347786978331119</v>
      </c>
      <c r="AR83" s="48">
        <v>0.98095442981820624</v>
      </c>
      <c r="AS83" s="48">
        <v>0.9881607527434062</v>
      </c>
      <c r="AT83" s="49">
        <v>0.99510660616528579</v>
      </c>
      <c r="AU83" s="50">
        <v>1.6341083392035216E-4</v>
      </c>
      <c r="AV83" s="50">
        <v>1.6120175132527947E-4</v>
      </c>
      <c r="AW83" s="50">
        <v>1.4798546908423305E-4</v>
      </c>
      <c r="AX83" s="50">
        <v>1.1396691843401641E-4</v>
      </c>
    </row>
    <row r="84" spans="1:50" x14ac:dyDescent="0.25">
      <c r="A84" t="s">
        <v>4788</v>
      </c>
      <c r="B84" s="73">
        <v>6.262056905639532E-2</v>
      </c>
      <c r="C84" s="48">
        <v>0.12043908684751142</v>
      </c>
      <c r="D84" s="48">
        <v>0.16837803852609726</v>
      </c>
      <c r="E84" s="48">
        <v>0.21600582826506609</v>
      </c>
      <c r="F84" s="48">
        <v>0.26161738360580478</v>
      </c>
      <c r="G84" s="48">
        <v>0.29740416914401618</v>
      </c>
      <c r="H84" s="48">
        <v>0.32726394347606441</v>
      </c>
      <c r="I84" s="48">
        <v>0.35901070336771523</v>
      </c>
      <c r="J84" s="48">
        <v>0.38452146229384665</v>
      </c>
      <c r="K84" s="48">
        <v>0.41125972114248321</v>
      </c>
      <c r="L84" s="48">
        <v>0.44106335518402184</v>
      </c>
      <c r="M84" s="48">
        <v>0.4882023526852467</v>
      </c>
      <c r="N84" s="48">
        <v>0.51721049394480834</v>
      </c>
      <c r="O84" s="48">
        <v>0.5449569525081619</v>
      </c>
      <c r="P84" s="48">
        <v>0.56529987251622171</v>
      </c>
      <c r="Q84" s="48">
        <v>0.58991914570379755</v>
      </c>
      <c r="R84" s="48">
        <v>0.61485633478102653</v>
      </c>
      <c r="S84" s="48">
        <v>0.64527383908282654</v>
      </c>
      <c r="T84" s="48">
        <v>0.65854335547386211</v>
      </c>
      <c r="U84" s="48">
        <v>0.67453668086120955</v>
      </c>
      <c r="V84" s="48">
        <v>0.68995193424660484</v>
      </c>
      <c r="W84" s="48">
        <v>0.70481000979879305</v>
      </c>
      <c r="X84" s="48">
        <v>0.719131046475601</v>
      </c>
      <c r="Y84" s="48">
        <v>0.73293445532071699</v>
      </c>
      <c r="Z84" s="48">
        <v>0.74623894577384076</v>
      </c>
      <c r="AA84" s="48">
        <v>0.75906255102986386</v>
      </c>
      <c r="AB84" s="48">
        <v>0.77142265248145236</v>
      </c>
      <c r="AC84" s="48">
        <v>0.78333600327816399</v>
      </c>
      <c r="AD84" s="48">
        <v>0.79481875103403077</v>
      </c>
      <c r="AE84" s="48">
        <v>0.80588645971438411</v>
      </c>
      <c r="AF84" s="48">
        <v>0.81655413073159233</v>
      </c>
      <c r="AG84" s="48">
        <v>0.82683622327829909</v>
      </c>
      <c r="AH84" s="48">
        <v>0.83674667392572721</v>
      </c>
      <c r="AI84" s="48">
        <v>0.84629891551360981</v>
      </c>
      <c r="AJ84" s="48">
        <v>0.855505895357352</v>
      </c>
      <c r="AK84" s="48">
        <v>0.86438009279710348</v>
      </c>
      <c r="AL84" s="48">
        <v>0.87293353611252666</v>
      </c>
      <c r="AM84" s="48">
        <v>0.88117781882618751</v>
      </c>
      <c r="AN84" s="48">
        <v>0.88912411541766789</v>
      </c>
      <c r="AO84" s="48">
        <v>0.89678319646969717</v>
      </c>
      <c r="AP84" s="48">
        <v>0.90416544326683357</v>
      </c>
      <c r="AQ84" s="48">
        <v>0.91128086186648338</v>
      </c>
      <c r="AR84" s="48">
        <v>0.91813909666132676</v>
      </c>
      <c r="AS84" s="48">
        <v>0.92474944345153676</v>
      </c>
      <c r="AT84" s="49">
        <v>0.93112086204451061</v>
      </c>
      <c r="AU84" s="50">
        <v>1.9289307238068432E-4</v>
      </c>
      <c r="AV84" s="50">
        <v>2.5570887373760343E-4</v>
      </c>
      <c r="AW84" s="50">
        <v>1.918616471812129E-4</v>
      </c>
      <c r="AX84" s="50">
        <v>1.1405609257053584E-4</v>
      </c>
    </row>
    <row r="85" spans="1:50" x14ac:dyDescent="0.25">
      <c r="A85" t="s">
        <v>4789</v>
      </c>
      <c r="B85" s="73">
        <v>6.7673874271993631E-2</v>
      </c>
      <c r="C85" s="48">
        <v>0.13044979732241843</v>
      </c>
      <c r="D85" s="48">
        <v>0.18175719482878425</v>
      </c>
      <c r="E85" s="48">
        <v>0.23333938966222592</v>
      </c>
      <c r="F85" s="48">
        <v>0.28316755905459245</v>
      </c>
      <c r="G85" s="48">
        <v>0.32352643661103209</v>
      </c>
      <c r="H85" s="48">
        <v>0.35498184324295068</v>
      </c>
      <c r="I85" s="48">
        <v>0.38937689973131767</v>
      </c>
      <c r="J85" s="48">
        <v>0.41858586244099782</v>
      </c>
      <c r="K85" s="48">
        <v>0.44936099703870624</v>
      </c>
      <c r="L85" s="48">
        <v>0.48152193800306231</v>
      </c>
      <c r="M85" s="48">
        <v>0.52728880296214065</v>
      </c>
      <c r="N85" s="48">
        <v>0.55928455256206855</v>
      </c>
      <c r="O85" s="48">
        <v>0.58800974592432897</v>
      </c>
      <c r="P85" s="48">
        <v>0.6109311189214115</v>
      </c>
      <c r="Q85" s="48">
        <v>0.63978396052889352</v>
      </c>
      <c r="R85" s="48">
        <v>0.66892871293633416</v>
      </c>
      <c r="S85" s="48">
        <v>0.70152853164360152</v>
      </c>
      <c r="T85" s="48">
        <v>0.71727939196396606</v>
      </c>
      <c r="U85" s="48">
        <v>0.73740502387084739</v>
      </c>
      <c r="V85" s="48">
        <v>0.75680322329916661</v>
      </c>
      <c r="W85" s="48">
        <v>0.775500282989113</v>
      </c>
      <c r="X85" s="48">
        <v>0.79352154534086849</v>
      </c>
      <c r="Y85" s="48">
        <v>0.81089143676424758</v>
      </c>
      <c r="Z85" s="48">
        <v>0.82763350078678133</v>
      </c>
      <c r="AA85" s="48">
        <v>0.84377042996512708</v>
      </c>
      <c r="AB85" s="48">
        <v>0.85932409664305076</v>
      </c>
      <c r="AC85" s="48">
        <v>0.87431558259767606</v>
      </c>
      <c r="AD85" s="48">
        <v>0.88876520761418243</v>
      </c>
      <c r="AE85" s="48">
        <v>0.90269255702768225</v>
      </c>
      <c r="AF85" s="48">
        <v>0.91611650826961011</v>
      </c>
      <c r="AG85" s="48">
        <v>0.92905525645460063</v>
      </c>
      <c r="AH85" s="48">
        <v>0.94152633904254335</v>
      </c>
      <c r="AI85" s="48">
        <v>0.95354665960923501</v>
      </c>
      <c r="AJ85" s="48">
        <v>0.96513251075785356</v>
      </c>
      <c r="AK85" s="48">
        <v>0.97629959620230533</v>
      </c>
      <c r="AL85" s="48">
        <v>0.98706305205237921</v>
      </c>
      <c r="AM85" s="48">
        <v>0.99743746732955874</v>
      </c>
      <c r="AN85" s="48">
        <v>1.0074369037412982</v>
      </c>
      <c r="AO85" s="48">
        <v>1.0170749147405651</v>
      </c>
      <c r="AP85" s="48">
        <v>1.0263645638964849</v>
      </c>
      <c r="AQ85" s="48">
        <v>1.035318442600986</v>
      </c>
      <c r="AR85" s="48">
        <v>1.0439486871354449</v>
      </c>
      <c r="AS85" s="48">
        <v>1.0522669951204655</v>
      </c>
      <c r="AT85" s="49">
        <v>1.0602846413710878</v>
      </c>
      <c r="AU85" s="50">
        <v>7.0245930692180991E-4</v>
      </c>
      <c r="AV85" s="50">
        <v>1.0682428546715528E-4</v>
      </c>
      <c r="AW85" s="50">
        <v>1.9183660333510488E-4</v>
      </c>
      <c r="AX85" s="50">
        <v>6.459011638071388E-5</v>
      </c>
    </row>
    <row r="86" spans="1:50" x14ac:dyDescent="0.25">
      <c r="A86" t="s">
        <v>4790</v>
      </c>
      <c r="B86" s="73">
        <v>8.420297871970106E-2</v>
      </c>
      <c r="C86" s="48">
        <v>0.16320148363712089</v>
      </c>
      <c r="D86" s="48">
        <v>0.23144773557548107</v>
      </c>
      <c r="E86" s="48">
        <v>0.2982301322286372</v>
      </c>
      <c r="F86" s="48">
        <v>0.36199863597593918</v>
      </c>
      <c r="G86" s="48">
        <v>0.41457503854349054</v>
      </c>
      <c r="H86" s="48">
        <v>0.46093879643968594</v>
      </c>
      <c r="I86" s="48">
        <v>0.50854130027263444</v>
      </c>
      <c r="J86" s="48">
        <v>0.54901807465642005</v>
      </c>
      <c r="K86" s="48">
        <v>0.58990828281422636</v>
      </c>
      <c r="L86" s="48">
        <v>0.63138096450989067</v>
      </c>
      <c r="M86" s="48">
        <v>0.68961338938640326</v>
      </c>
      <c r="N86" s="48">
        <v>0.73047339776511522</v>
      </c>
      <c r="O86" s="48">
        <v>0.7701110172379011</v>
      </c>
      <c r="P86" s="48">
        <v>0.8017676833920182</v>
      </c>
      <c r="Q86" s="48">
        <v>0.83718117464106645</v>
      </c>
      <c r="R86" s="48">
        <v>0.87212106290069813</v>
      </c>
      <c r="S86" s="48">
        <v>0.91179552190257551</v>
      </c>
      <c r="T86" s="48">
        <v>0.93564345864277343</v>
      </c>
      <c r="U86" s="48">
        <v>0.96143376690834814</v>
      </c>
      <c r="V86" s="48">
        <v>0.98629189535709483</v>
      </c>
      <c r="W86" s="48">
        <v>1.0102515372354053</v>
      </c>
      <c r="X86" s="48">
        <v>1.0333451679614871</v>
      </c>
      <c r="Y86" s="48">
        <v>1.055604089143253</v>
      </c>
      <c r="Z86" s="48">
        <v>1.0770584710051958</v>
      </c>
      <c r="AA86" s="48">
        <v>1.0977373932817671</v>
      </c>
      <c r="AB86" s="48">
        <v>1.1176688846326797</v>
      </c>
      <c r="AC86" s="48">
        <v>1.1368799606335589</v>
      </c>
      <c r="AD86" s="48">
        <v>1.1553966603934429</v>
      </c>
      <c r="AE86" s="48">
        <v>1.1732440818487522</v>
      </c>
      <c r="AF86" s="48">
        <v>1.1904464157815806</v>
      </c>
      <c r="AG86" s="48">
        <v>1.2070269786084034</v>
      </c>
      <c r="AH86" s="48">
        <v>1.223008243983654</v>
      </c>
      <c r="AI86" s="48">
        <v>1.2384118732610041</v>
      </c>
      <c r="AJ86" s="48">
        <v>1.2532587448536303</v>
      </c>
      <c r="AK86" s="48">
        <v>1.2675689825332708</v>
      </c>
      <c r="AL86" s="48">
        <v>1.281361982706418</v>
      </c>
      <c r="AM86" s="48">
        <v>1.2946564407046317</v>
      </c>
      <c r="AN86" s="48">
        <v>1.3074703761245972</v>
      </c>
      <c r="AO86" s="48">
        <v>1.3198211572522744</v>
      </c>
      <c r="AP86" s="48">
        <v>1.331725524604253</v>
      </c>
      <c r="AQ86" s="48">
        <v>1.3431996136182076</v>
      </c>
      <c r="AR86" s="48">
        <v>1.3542589765232245</v>
      </c>
      <c r="AS86" s="48">
        <v>1.3649186034196263</v>
      </c>
      <c r="AT86" s="49">
        <v>1.375192942596881</v>
      </c>
      <c r="AU86" s="50">
        <v>6.2635757785756141E-5</v>
      </c>
      <c r="AV86" s="50">
        <v>7.0100366428960115E-5</v>
      </c>
      <c r="AW86" s="50">
        <v>2.4093216052278876E-4</v>
      </c>
      <c r="AX86" s="50">
        <v>2.5150185683742166E-4</v>
      </c>
    </row>
    <row r="87" spans="1:50" x14ac:dyDescent="0.25">
      <c r="A87" t="s">
        <v>4791</v>
      </c>
      <c r="B87" s="73">
        <v>6.7098534163701512E-2</v>
      </c>
      <c r="C87" s="48">
        <v>0.12845306185964242</v>
      </c>
      <c r="D87" s="48">
        <v>0.18161205856526233</v>
      </c>
      <c r="E87" s="48">
        <v>0.23352132978778173</v>
      </c>
      <c r="F87" s="48">
        <v>0.2837617837975962</v>
      </c>
      <c r="G87" s="48">
        <v>0.32182395700130206</v>
      </c>
      <c r="H87" s="48">
        <v>0.35889702103822391</v>
      </c>
      <c r="I87" s="48">
        <v>0.3947314121205156</v>
      </c>
      <c r="J87" s="48">
        <v>0.4228467910904139</v>
      </c>
      <c r="K87" s="48">
        <v>0.4523462219485474</v>
      </c>
      <c r="L87" s="48">
        <v>0.48449533810884554</v>
      </c>
      <c r="M87" s="48">
        <v>0.54430447469096577</v>
      </c>
      <c r="N87" s="48">
        <v>0.57927966013522181</v>
      </c>
      <c r="O87" s="48">
        <v>0.61297090498884721</v>
      </c>
      <c r="P87" s="48">
        <v>0.63628650181570412</v>
      </c>
      <c r="Q87" s="48">
        <v>0.66205088304476911</v>
      </c>
      <c r="R87" s="48">
        <v>0.68812592284795393</v>
      </c>
      <c r="S87" s="48">
        <v>0.72594975127810468</v>
      </c>
      <c r="T87" s="48">
        <v>0.74125399309753315</v>
      </c>
      <c r="U87" s="48">
        <v>0.7573928081910587</v>
      </c>
      <c r="V87" s="48">
        <v>0.77294829261855313</v>
      </c>
      <c r="W87" s="48">
        <v>0.7879415306209574</v>
      </c>
      <c r="X87" s="48">
        <v>0.80239284435821467</v>
      </c>
      <c r="Y87" s="48">
        <v>0.81632182145436605</v>
      </c>
      <c r="Z87" s="48">
        <v>0.82974734154704222</v>
      </c>
      <c r="AA87" s="48">
        <v>0.8426876018773326</v>
      </c>
      <c r="AB87" s="48">
        <v>0.85516014195472079</v>
      </c>
      <c r="AC87" s="48">
        <v>0.8671818673305165</v>
      </c>
      <c r="AD87" s="48">
        <v>0.87876907251200653</v>
      </c>
      <c r="AE87" s="48">
        <v>0.88993746304838239</v>
      </c>
      <c r="AF87" s="48">
        <v>0.90070217681838316</v>
      </c>
      <c r="AG87" s="48">
        <v>0.91107780454850462</v>
      </c>
      <c r="AH87" s="48">
        <v>0.9210784095895852</v>
      </c>
      <c r="AI87" s="48">
        <v>0.93071754697857889</v>
      </c>
      <c r="AJ87" s="48">
        <v>0.94000828181134388</v>
      </c>
      <c r="AK87" s="48">
        <v>0.94896320695135805</v>
      </c>
      <c r="AL87" s="48">
        <v>0.9575944600983598</v>
      </c>
      <c r="AM87" s="48">
        <v>0.96591374024004817</v>
      </c>
      <c r="AN87" s="48">
        <v>0.97393232350914549</v>
      </c>
      <c r="AO87" s="48">
        <v>0.98166107846731132</v>
      </c>
      <c r="AP87" s="48">
        <v>0.989110480836628</v>
      </c>
      <c r="AQ87" s="48">
        <v>0.99629062769861987</v>
      </c>
      <c r="AR87" s="48">
        <v>1.0032112511800579</v>
      </c>
      <c r="AS87" s="48">
        <v>1.0098817316440949</v>
      </c>
      <c r="AT87" s="49">
        <v>1.0163111104046121</v>
      </c>
      <c r="AU87" s="50">
        <v>2.7132691684528254E-6</v>
      </c>
      <c r="AV87" s="50">
        <v>1.0399133898317814E-3</v>
      </c>
      <c r="AW87" s="50">
        <v>3.8687663618475199E-4</v>
      </c>
      <c r="AX87" s="50">
        <v>3.7272184272296727E-4</v>
      </c>
    </row>
    <row r="88" spans="1:50" x14ac:dyDescent="0.25">
      <c r="A88" t="s">
        <v>4792</v>
      </c>
      <c r="B88" s="73">
        <v>6.5033402038908436E-2</v>
      </c>
      <c r="C88" s="48">
        <v>0.12510883381663199</v>
      </c>
      <c r="D88" s="48">
        <v>0.17530215333110075</v>
      </c>
      <c r="E88" s="48">
        <v>0.22496085278734465</v>
      </c>
      <c r="F88" s="48">
        <v>0.27255600232584953</v>
      </c>
      <c r="G88" s="48">
        <v>0.3098597473094723</v>
      </c>
      <c r="H88" s="48">
        <v>0.34193098661130011</v>
      </c>
      <c r="I88" s="48">
        <v>0.3752251323921087</v>
      </c>
      <c r="J88" s="48">
        <v>0.4023045463473589</v>
      </c>
      <c r="K88" s="48">
        <v>0.43045480240585648</v>
      </c>
      <c r="L88" s="48">
        <v>0.46192527616555423</v>
      </c>
      <c r="M88" s="48">
        <v>0.51094986180003654</v>
      </c>
      <c r="N88" s="48">
        <v>0.54091146385339739</v>
      </c>
      <c r="O88" s="48">
        <v>0.56984705335330377</v>
      </c>
      <c r="P88" s="48">
        <v>0.59130590559310114</v>
      </c>
      <c r="Q88" s="48">
        <v>0.61678192587705383</v>
      </c>
      <c r="R88" s="48">
        <v>0.64250934760688572</v>
      </c>
      <c r="S88" s="48">
        <v>0.67374125715748789</v>
      </c>
      <c r="T88" s="48">
        <v>0.68808528333996011</v>
      </c>
      <c r="U88" s="48">
        <v>0.70483835957273788</v>
      </c>
      <c r="V88" s="48">
        <v>0.72098590292963205</v>
      </c>
      <c r="W88" s="48">
        <v>0.73654980014109617</v>
      </c>
      <c r="X88" s="48">
        <v>0.75155114685094127</v>
      </c>
      <c r="Y88" s="48">
        <v>0.76601027620982798</v>
      </c>
      <c r="Z88" s="48">
        <v>0.77994678643526116</v>
      </c>
      <c r="AA88" s="48">
        <v>0.79337956737543747</v>
      </c>
      <c r="AB88" s="48">
        <v>0.80632682611295692</v>
      </c>
      <c r="AC88" s="48">
        <v>0.81880611164309636</v>
      </c>
      <c r="AD88" s="48">
        <v>0.83083433866009782</v>
      </c>
      <c r="AE88" s="48">
        <v>0.84242781048371407</v>
      </c>
      <c r="AF88" s="48">
        <v>0.85360224115707883</v>
      </c>
      <c r="AG88" s="48">
        <v>0.86437277674586421</v>
      </c>
      <c r="AH88" s="48">
        <v>0.87475401586758517</v>
      </c>
      <c r="AI88" s="48">
        <v>0.88476002947888222</v>
      </c>
      <c r="AJ88" s="48">
        <v>0.89440437994760258</v>
      </c>
      <c r="AK88" s="48">
        <v>0.90370013943552574</v>
      </c>
      <c r="AL88" s="48">
        <v>0.91265990761665627</v>
      </c>
      <c r="AM88" s="48">
        <v>0.92129582875509564</v>
      </c>
      <c r="AN88" s="48">
        <v>0.92961960816563949</v>
      </c>
      <c r="AO88" s="48">
        <v>0.93764252807941662</v>
      </c>
      <c r="AP88" s="48">
        <v>0.94537546293606933</v>
      </c>
      <c r="AQ88" s="48">
        <v>0.95282889412320448</v>
      </c>
      <c r="AR88" s="48">
        <v>0.96001292418309392</v>
      </c>
      <c r="AS88" s="48">
        <v>0.96693729050587884</v>
      </c>
      <c r="AT88" s="49">
        <v>0.97361137852783997</v>
      </c>
      <c r="AU88" s="50">
        <v>1.5706769772805274E-4</v>
      </c>
      <c r="AV88" s="50">
        <v>2.2819769219495356E-4</v>
      </c>
      <c r="AW88" s="50">
        <v>1.9971423898823559E-4</v>
      </c>
      <c r="AX88" s="50">
        <v>1.3985553232487291E-4</v>
      </c>
    </row>
    <row r="89" spans="1:50" x14ac:dyDescent="0.25">
      <c r="A89" t="s">
        <v>4793</v>
      </c>
      <c r="B89" s="73">
        <v>6.6017714557439169E-2</v>
      </c>
      <c r="C89" s="48">
        <v>0.12715400905238344</v>
      </c>
      <c r="D89" s="48">
        <v>0.17821347605611892</v>
      </c>
      <c r="E89" s="48">
        <v>0.22879767119055347</v>
      </c>
      <c r="F89" s="48">
        <v>0.27726101931476077</v>
      </c>
      <c r="G89" s="48">
        <v>0.31566694048590804</v>
      </c>
      <c r="H89" s="48">
        <v>0.34812303436615821</v>
      </c>
      <c r="I89" s="48">
        <v>0.38230405701153569</v>
      </c>
      <c r="J89" s="48">
        <v>0.41019003556903538</v>
      </c>
      <c r="K89" s="48">
        <v>0.43917763274558946</v>
      </c>
      <c r="L89" s="48">
        <v>0.47096472265048223</v>
      </c>
      <c r="M89" s="48">
        <v>0.51981668700482431</v>
      </c>
      <c r="N89" s="48">
        <v>0.55071297821192311</v>
      </c>
      <c r="O89" s="48">
        <v>0.58027031788433447</v>
      </c>
      <c r="P89" s="48">
        <v>0.60239162094026444</v>
      </c>
      <c r="Q89" s="48">
        <v>0.62876294029822544</v>
      </c>
      <c r="R89" s="48">
        <v>0.65536130930962389</v>
      </c>
      <c r="S89" s="48">
        <v>0.68728453268970302</v>
      </c>
      <c r="T89" s="48">
        <v>0.70222308608123141</v>
      </c>
      <c r="U89" s="48">
        <v>0.71979728508092444</v>
      </c>
      <c r="V89" s="48">
        <v>0.73673627206858028</v>
      </c>
      <c r="W89" s="48">
        <v>0.75306300651451363</v>
      </c>
      <c r="X89" s="48">
        <v>0.76879961802866659</v>
      </c>
      <c r="Y89" s="48">
        <v>0.78396743635556043</v>
      </c>
      <c r="Z89" s="48">
        <v>0.79858702028509709</v>
      </c>
      <c r="AA89" s="48">
        <v>0.81267818551838533</v>
      </c>
      <c r="AB89" s="48">
        <v>0.82626003152637395</v>
      </c>
      <c r="AC89" s="48">
        <v>0.83935096743768811</v>
      </c>
      <c r="AD89" s="48">
        <v>0.85196873699076237</v>
      </c>
      <c r="AE89" s="48">
        <v>0.86413044258408667</v>
      </c>
      <c r="AF89" s="48">
        <v>0.87585256845717052</v>
      </c>
      <c r="AG89" s="48">
        <v>0.8871510030336367</v>
      </c>
      <c r="AH89" s="48">
        <v>0.89804106045673682</v>
      </c>
      <c r="AI89" s="48">
        <v>0.90853750134647182</v>
      </c>
      <c r="AJ89" s="48">
        <v>0.91865455280645725</v>
      </c>
      <c r="AK89" s="48">
        <v>0.92840592770764818</v>
      </c>
      <c r="AL89" s="48">
        <v>0.93780484327506097</v>
      </c>
      <c r="AM89" s="48">
        <v>0.94686403900268801</v>
      </c>
      <c r="AN89" s="48">
        <v>0.95559579392088245</v>
      </c>
      <c r="AO89" s="48">
        <v>0.96401194323962403</v>
      </c>
      <c r="AP89" s="48">
        <v>0.97212389439021851</v>
      </c>
      <c r="AQ89" s="48">
        <v>0.97994264248717711</v>
      </c>
      <c r="AR89" s="48">
        <v>0.98747878523123345</v>
      </c>
      <c r="AS89" s="48">
        <v>0.99474253727369732</v>
      </c>
      <c r="AT89" s="49">
        <v>1.0017437440616146</v>
      </c>
      <c r="AU89" s="50">
        <v>1.8445544992573559E-4</v>
      </c>
      <c r="AV89" s="50">
        <v>2.0510294416453689E-4</v>
      </c>
      <c r="AW89" s="50">
        <v>1.8682252266444266E-4</v>
      </c>
      <c r="AX89" s="50">
        <v>1.383826311212033E-4</v>
      </c>
    </row>
    <row r="90" spans="1:50" x14ac:dyDescent="0.25">
      <c r="A90" t="s">
        <v>4794</v>
      </c>
      <c r="B90" s="73">
        <v>6.6896649487245094E-2</v>
      </c>
      <c r="C90" s="48">
        <v>0.12890124245069817</v>
      </c>
      <c r="D90" s="48">
        <v>0.18076396007622081</v>
      </c>
      <c r="E90" s="48">
        <v>0.23212948043145321</v>
      </c>
      <c r="F90" s="48">
        <v>0.28128223235116306</v>
      </c>
      <c r="G90" s="48">
        <v>0.3203758150809608</v>
      </c>
      <c r="H90" s="48">
        <v>0.35334472084029589</v>
      </c>
      <c r="I90" s="48">
        <v>0.38814499752949105</v>
      </c>
      <c r="J90" s="48">
        <v>0.41661787021119134</v>
      </c>
      <c r="K90" s="48">
        <v>0.44615848909858902</v>
      </c>
      <c r="L90" s="48">
        <v>0.47819494814159297</v>
      </c>
      <c r="M90" s="48">
        <v>0.5273495335012649</v>
      </c>
      <c r="N90" s="48">
        <v>0.558633035444976</v>
      </c>
      <c r="O90" s="48">
        <v>0.58859013344508593</v>
      </c>
      <c r="P90" s="48">
        <v>0.61114571139213114</v>
      </c>
      <c r="Q90" s="48">
        <v>0.6379119916683238</v>
      </c>
      <c r="R90" s="48">
        <v>0.66484111532151779</v>
      </c>
      <c r="S90" s="48">
        <v>0.69702853217909744</v>
      </c>
      <c r="T90" s="48">
        <v>0.71239015088690738</v>
      </c>
      <c r="U90" s="48">
        <v>0.73039592702854861</v>
      </c>
      <c r="V90" s="48">
        <v>0.74775089198434741</v>
      </c>
      <c r="W90" s="48">
        <v>0.76447856905017764</v>
      </c>
      <c r="X90" s="48">
        <v>0.78060163128230309</v>
      </c>
      <c r="Y90" s="48">
        <v>0.79614193222892971</v>
      </c>
      <c r="Z90" s="48">
        <v>0.81112053555097996</v>
      </c>
      <c r="AA90" s="48">
        <v>0.8255577435722331</v>
      </c>
      <c r="AB90" s="48">
        <v>0.83947312479753711</v>
      </c>
      <c r="AC90" s="48">
        <v>0.85288554043638443</v>
      </c>
      <c r="AD90" s="48">
        <v>0.86581316996780366</v>
      </c>
      <c r="AE90" s="48">
        <v>0.87827353578121969</v>
      </c>
      <c r="AF90" s="48">
        <v>0.890283526926681</v>
      </c>
      <c r="AG90" s="48">
        <v>0.9018594220066436</v>
      </c>
      <c r="AH90" s="48">
        <v>0.91301691124034245</v>
      </c>
      <c r="AI90" s="48">
        <v>0.92377111773065468</v>
      </c>
      <c r="AJ90" s="48">
        <v>0.93413661796228098</v>
      </c>
      <c r="AK90" s="48">
        <v>0.94412746155902916</v>
      </c>
      <c r="AL90" s="48">
        <v>0.95375719032697936</v>
      </c>
      <c r="AM90" s="48">
        <v>0.96303885660934085</v>
      </c>
      <c r="AN90" s="48">
        <v>0.97198504097788196</v>
      </c>
      <c r="AO90" s="48">
        <v>0.98060786928490962</v>
      </c>
      <c r="AP90" s="48">
        <v>0.98891902909891205</v>
      </c>
      <c r="AQ90" s="48">
        <v>0.99692978554614364</v>
      </c>
      <c r="AR90" s="48">
        <v>1.0046509965796198</v>
      </c>
      <c r="AS90" s="48">
        <v>1.0120931276962233</v>
      </c>
      <c r="AT90" s="49">
        <v>1.019266266121865</v>
      </c>
      <c r="AU90" s="50">
        <v>1.7712598491925746E-4</v>
      </c>
      <c r="AV90" s="50">
        <v>1.7436037887819111E-4</v>
      </c>
      <c r="AW90" s="50">
        <v>1.7083655984606594E-4</v>
      </c>
      <c r="AX90" s="50">
        <v>1.3215088983997703E-4</v>
      </c>
    </row>
    <row r="91" spans="1:50" x14ac:dyDescent="0.25">
      <c r="A91" t="s">
        <v>4795</v>
      </c>
      <c r="B91" s="73">
        <v>6.6826294257573013E-2</v>
      </c>
      <c r="C91" s="48">
        <v>0.12876691314714678</v>
      </c>
      <c r="D91" s="48">
        <v>0.18053339027349027</v>
      </c>
      <c r="E91" s="48">
        <v>0.23181568345545167</v>
      </c>
      <c r="F91" s="48">
        <v>0.28092667531013465</v>
      </c>
      <c r="G91" s="48">
        <v>0.31998301976351706</v>
      </c>
      <c r="H91" s="48">
        <v>0.35287068041068537</v>
      </c>
      <c r="I91" s="48">
        <v>0.38761474108783089</v>
      </c>
      <c r="J91" s="48">
        <v>0.41604530595446354</v>
      </c>
      <c r="K91" s="48">
        <v>0.44555370792311982</v>
      </c>
      <c r="L91" s="48">
        <v>0.47760881532514743</v>
      </c>
      <c r="M91" s="48">
        <v>0.52670170222965829</v>
      </c>
      <c r="N91" s="48">
        <v>0.55800504784827254</v>
      </c>
      <c r="O91" s="48">
        <v>0.58791862034844122</v>
      </c>
      <c r="P91" s="48">
        <v>0.61043482766073209</v>
      </c>
      <c r="Q91" s="48">
        <v>0.6372413875317553</v>
      </c>
      <c r="R91" s="48">
        <v>0.66422972705865713</v>
      </c>
      <c r="S91" s="48">
        <v>0.69645191502702941</v>
      </c>
      <c r="T91" s="48">
        <v>0.71177662856119972</v>
      </c>
      <c r="U91" s="48">
        <v>0.72979153934663987</v>
      </c>
      <c r="V91" s="48">
        <v>0.74715530877838932</v>
      </c>
      <c r="W91" s="48">
        <v>0.76389147208609964</v>
      </c>
      <c r="X91" s="48">
        <v>0.78002271382847099</v>
      </c>
      <c r="Y91" s="48">
        <v>0.79557089864039521</v>
      </c>
      <c r="Z91" s="48">
        <v>0.81055710086875599</v>
      </c>
      <c r="AA91" s="48">
        <v>0.82500163313705532</v>
      </c>
      <c r="AB91" s="48">
        <v>0.83892407387758516</v>
      </c>
      <c r="AC91" s="48">
        <v>0.85234329386845675</v>
      </c>
      <c r="AD91" s="48">
        <v>0.86527748181146591</v>
      </c>
      <c r="AE91" s="48">
        <v>0.8777441689854506</v>
      </c>
      <c r="AF91" s="48">
        <v>0.8897602530085682</v>
      </c>
      <c r="AG91" s="48">
        <v>0.90134202074169378</v>
      </c>
      <c r="AH91" s="48">
        <v>0.91250517036398349</v>
      </c>
      <c r="AI91" s="48">
        <v>0.92326483265052772</v>
      </c>
      <c r="AJ91" s="48">
        <v>0.93363559148093189</v>
      </c>
      <c r="AK91" s="48">
        <v>0.94363150360662251</v>
      </c>
      <c r="AL91" s="48">
        <v>0.95326611770367364</v>
      </c>
      <c r="AM91" s="48">
        <v>0.96255249273697596</v>
      </c>
      <c r="AN91" s="48">
        <v>0.97150321566064091</v>
      </c>
      <c r="AO91" s="48">
        <v>0.98013041847863125</v>
      </c>
      <c r="AP91" s="48">
        <v>0.98844579468874261</v>
      </c>
      <c r="AQ91" s="48">
        <v>0.99646061513222339</v>
      </c>
      <c r="AR91" s="48">
        <v>1.0041857432705177</v>
      </c>
      <c r="AS91" s="48">
        <v>1.0116316499098379</v>
      </c>
      <c r="AT91" s="49">
        <v>1.0188084273935198</v>
      </c>
      <c r="AU91" s="50">
        <v>1.8718940555118024E-4</v>
      </c>
      <c r="AV91" s="50">
        <v>1.7528183525428176E-4</v>
      </c>
      <c r="AW91" s="50">
        <v>1.722103770589456E-4</v>
      </c>
      <c r="AX91" s="50">
        <v>1.2387162132654339E-4</v>
      </c>
    </row>
    <row r="92" spans="1:50" x14ac:dyDescent="0.25">
      <c r="A92" t="s">
        <v>4796</v>
      </c>
      <c r="B92" s="73">
        <v>6.4609960527283544E-2</v>
      </c>
      <c r="C92" s="48">
        <v>0.12439345901430324</v>
      </c>
      <c r="D92" s="48">
        <v>0.1741633446579221</v>
      </c>
      <c r="E92" s="48">
        <v>0.2235242361693433</v>
      </c>
      <c r="F92" s="48">
        <v>0.27081049786269551</v>
      </c>
      <c r="G92" s="48">
        <v>0.30812676744656831</v>
      </c>
      <c r="H92" s="48">
        <v>0.33944509160977204</v>
      </c>
      <c r="I92" s="48">
        <v>0.37259151184685974</v>
      </c>
      <c r="J92" s="48">
        <v>0.39948100066890763</v>
      </c>
      <c r="K92" s="48">
        <v>0.42753140847156568</v>
      </c>
      <c r="L92" s="48">
        <v>0.4583604039133804</v>
      </c>
      <c r="M92" s="48">
        <v>0.50631340010118131</v>
      </c>
      <c r="N92" s="48">
        <v>0.5364507196087267</v>
      </c>
      <c r="O92" s="48">
        <v>0.56521154717756539</v>
      </c>
      <c r="P92" s="48">
        <v>0.58656152005547813</v>
      </c>
      <c r="Q92" s="48">
        <v>0.61220893143738664</v>
      </c>
      <c r="R92" s="48">
        <v>0.63811253359281628</v>
      </c>
      <c r="S92" s="48">
        <v>0.66939016752436531</v>
      </c>
      <c r="T92" s="48">
        <v>0.68364859638069109</v>
      </c>
      <c r="U92" s="48">
        <v>0.70060072704186815</v>
      </c>
      <c r="V92" s="48">
        <v>0.71694013008878588</v>
      </c>
      <c r="W92" s="48">
        <v>0.73268895230268261</v>
      </c>
      <c r="X92" s="48">
        <v>0.74786853997872749</v>
      </c>
      <c r="Y92" s="48">
        <v>0.7624994678592526</v>
      </c>
      <c r="Z92" s="48">
        <v>0.77660156702120453</v>
      </c>
      <c r="AA92" s="48">
        <v>0.79019395175561635</v>
      </c>
      <c r="AB92" s="48">
        <v>0.80329504547553099</v>
      </c>
      <c r="AC92" s="48">
        <v>0.81592260568749708</v>
      </c>
      <c r="AD92" s="48">
        <v>0.82809374806047653</v>
      </c>
      <c r="AE92" s="48">
        <v>0.8398249696247938</v>
      </c>
      <c r="AF92" s="48">
        <v>0.85113217113256956</v>
      </c>
      <c r="AG92" s="48">
        <v>0.86203067860994387</v>
      </c>
      <c r="AH92" s="48">
        <v>0.87253526413030469</v>
      </c>
      <c r="AI92" s="48">
        <v>0.88266016583667661</v>
      </c>
      <c r="AJ92" s="48">
        <v>0.8924191072404084</v>
      </c>
      <c r="AK92" s="48">
        <v>0.90182531582231873</v>
      </c>
      <c r="AL92" s="48">
        <v>0.91089154096150915</v>
      </c>
      <c r="AM92" s="48">
        <v>0.91963007121615081</v>
      </c>
      <c r="AN92" s="48">
        <v>0.92805275097966045</v>
      </c>
      <c r="AO92" s="48">
        <v>0.93617099653485103</v>
      </c>
      <c r="AP92" s="48">
        <v>0.94399581152780532</v>
      </c>
      <c r="AQ92" s="48">
        <v>0.95153780188246029</v>
      </c>
      <c r="AR92" s="48">
        <v>0.95880719017610372</v>
      </c>
      <c r="AS92" s="48">
        <v>0.96581382949527772</v>
      </c>
      <c r="AT92" s="49">
        <v>0.97256721679086755</v>
      </c>
      <c r="AU92" s="50">
        <v>1.949552824953571E-4</v>
      </c>
      <c r="AV92" s="50">
        <v>2.1939176076557487E-4</v>
      </c>
      <c r="AW92" s="50">
        <v>1.9046341185458004E-4</v>
      </c>
      <c r="AX92" s="50">
        <v>1.1685887875501066E-4</v>
      </c>
    </row>
    <row r="93" spans="1:50" x14ac:dyDescent="0.25">
      <c r="A93" t="s">
        <v>4797</v>
      </c>
      <c r="B93" s="73">
        <v>6.7966771284289643E-2</v>
      </c>
      <c r="C93" s="48">
        <v>0.13101627863119047</v>
      </c>
      <c r="D93" s="48">
        <v>0.18393040352824333</v>
      </c>
      <c r="E93" s="48">
        <v>0.23625729238899124</v>
      </c>
      <c r="F93" s="48">
        <v>0.2863251499575129</v>
      </c>
      <c r="G93" s="48">
        <v>0.32626910624086647</v>
      </c>
      <c r="H93" s="48">
        <v>0.36018183644715673</v>
      </c>
      <c r="I93" s="48">
        <v>0.39583583809510448</v>
      </c>
      <c r="J93" s="48">
        <v>0.42506188080969354</v>
      </c>
      <c r="K93" s="48">
        <v>0.45529795589314503</v>
      </c>
      <c r="L93" s="48">
        <v>0.48813074741656792</v>
      </c>
      <c r="M93" s="48">
        <v>0.53799488412846319</v>
      </c>
      <c r="N93" s="48">
        <v>0.56987636544596554</v>
      </c>
      <c r="O93" s="48">
        <v>0.60052765197819935</v>
      </c>
      <c r="P93" s="48">
        <v>0.62367763409358812</v>
      </c>
      <c r="Q93" s="48">
        <v>0.65098397237147387</v>
      </c>
      <c r="R93" s="48">
        <v>0.67844015581655404</v>
      </c>
      <c r="S93" s="48">
        <v>0.71109561060085258</v>
      </c>
      <c r="T93" s="48">
        <v>0.72696677642300811</v>
      </c>
      <c r="U93" s="48">
        <v>0.74539230477563156</v>
      </c>
      <c r="V93" s="48">
        <v>0.76315185017575027</v>
      </c>
      <c r="W93" s="48">
        <v>0.7802694842963469</v>
      </c>
      <c r="X93" s="48">
        <v>0.79676840874993371</v>
      </c>
      <c r="Y93" s="48">
        <v>0.8126709865365237</v>
      </c>
      <c r="Z93" s="48">
        <v>0.82799877235492347</v>
      </c>
      <c r="AA93" s="48">
        <v>0.84277254181844163</v>
      </c>
      <c r="AB93" s="48">
        <v>0.85701231961460334</v>
      </c>
      <c r="AC93" s="48">
        <v>0.87073740664704868</v>
      </c>
      <c r="AD93" s="48">
        <v>0.88396640619639344</v>
      </c>
      <c r="AE93" s="48">
        <v>0.89671724913552064</v>
      </c>
      <c r="AF93" s="48">
        <v>0.90900721823347486</v>
      </c>
      <c r="AG93" s="48">
        <v>0.92085297158090063</v>
      </c>
      <c r="AH93" s="48">
        <v>0.9322705651687806</v>
      </c>
      <c r="AI93" s="48">
        <v>0.94327547465107486</v>
      </c>
      <c r="AJ93" s="48">
        <v>0.95388261632075599</v>
      </c>
      <c r="AK93" s="48">
        <v>0.96410636732767763</v>
      </c>
      <c r="AL93" s="48">
        <v>0.97396058516567441</v>
      </c>
      <c r="AM93" s="48">
        <v>0.98345862645530957</v>
      </c>
      <c r="AN93" s="48">
        <v>0.99261336504772912</v>
      </c>
      <c r="AO93" s="48">
        <v>1.0014372094741577</v>
      </c>
      <c r="AP93" s="48">
        <v>1.0099421197646914</v>
      </c>
      <c r="AQ93" s="48">
        <v>1.0181396236591815</v>
      </c>
      <c r="AR93" s="48">
        <v>1.0260408322321839</v>
      </c>
      <c r="AS93" s="48">
        <v>1.0336564549531504</v>
      </c>
      <c r="AT93" s="49">
        <v>1.0409968142022743</v>
      </c>
      <c r="AU93" s="50">
        <v>1.467826368752867E-4</v>
      </c>
      <c r="AV93" s="50">
        <v>1.503270905232057E-4</v>
      </c>
      <c r="AW93" s="50">
        <v>1.4901936810929328E-4</v>
      </c>
      <c r="AX93" s="50">
        <v>1.4082776033319533E-4</v>
      </c>
    </row>
    <row r="94" spans="1:50" x14ac:dyDescent="0.25">
      <c r="A94" t="s">
        <v>4798</v>
      </c>
      <c r="B94" s="73">
        <v>6.9858731939914542E-2</v>
      </c>
      <c r="C94" s="48">
        <v>0.13481889579585438</v>
      </c>
      <c r="D94" s="48">
        <v>0.18916284454560911</v>
      </c>
      <c r="E94" s="48">
        <v>0.24301375976679104</v>
      </c>
      <c r="F94" s="48">
        <v>0.29467344114719807</v>
      </c>
      <c r="G94" s="48">
        <v>0.33625143260776053</v>
      </c>
      <c r="H94" s="48">
        <v>0.3708598093381365</v>
      </c>
      <c r="I94" s="48">
        <v>0.40762834187796726</v>
      </c>
      <c r="J94" s="48">
        <v>0.43814952877971375</v>
      </c>
      <c r="K94" s="48">
        <v>0.4697322425835006</v>
      </c>
      <c r="L94" s="48">
        <v>0.50304768600619743</v>
      </c>
      <c r="M94" s="48">
        <v>0.55256896749405859</v>
      </c>
      <c r="N94" s="48">
        <v>0.5855803220189556</v>
      </c>
      <c r="O94" s="48">
        <v>0.61678971042212405</v>
      </c>
      <c r="P94" s="48">
        <v>0.64082394061769421</v>
      </c>
      <c r="Q94" s="48">
        <v>0.66954022723698658</v>
      </c>
      <c r="R94" s="48">
        <v>0.69830695609481719</v>
      </c>
      <c r="S94" s="48">
        <v>0.73186639254487262</v>
      </c>
      <c r="T94" s="48">
        <v>0.74865900552681253</v>
      </c>
      <c r="U94" s="48">
        <v>0.76848369723680754</v>
      </c>
      <c r="V94" s="48">
        <v>0.78759183382475473</v>
      </c>
      <c r="W94" s="48">
        <v>0.80600931487337835</v>
      </c>
      <c r="X94" s="48">
        <v>0.82376110383590717</v>
      </c>
      <c r="Y94" s="48">
        <v>0.84087126187207972</v>
      </c>
      <c r="Z94" s="48">
        <v>0.85736298046116155</v>
      </c>
      <c r="AA94" s="48">
        <v>0.87325861283618011</v>
      </c>
      <c r="AB94" s="48">
        <v>0.88857970428198108</v>
      </c>
      <c r="AC94" s="48">
        <v>0.90334702133817502</v>
      </c>
      <c r="AD94" s="48">
        <v>0.91758057994655451</v>
      </c>
      <c r="AE94" s="48">
        <v>0.93129967258113733</v>
      </c>
      <c r="AF94" s="48">
        <v>0.94452289439760251</v>
      </c>
      <c r="AG94" s="48">
        <v>0.95726816843756923</v>
      </c>
      <c r="AH94" s="48">
        <v>0.96955276992187422</v>
      </c>
      <c r="AI94" s="48">
        <v>0.98139334966578284</v>
      </c>
      <c r="AJ94" s="48">
        <v>0.99280595664786331</v>
      </c>
      <c r="AK94" s="48">
        <v>1.0038060597631215</v>
      </c>
      <c r="AL94" s="48">
        <v>1.0144085687898765</v>
      </c>
      <c r="AM94" s="48">
        <v>1.024627854598797</v>
      </c>
      <c r="AN94" s="48">
        <v>1.0344777686314914</v>
      </c>
      <c r="AO94" s="48">
        <v>1.0439716616750525</v>
      </c>
      <c r="AP94" s="48">
        <v>1.0531224019580028</v>
      </c>
      <c r="AQ94" s="48">
        <v>1.0619423925921716</v>
      </c>
      <c r="AR94" s="48">
        <v>1.0704435883841417</v>
      </c>
      <c r="AS94" s="48">
        <v>1.0786375120390526</v>
      </c>
      <c r="AT94" s="49">
        <v>1.0865352697787258</v>
      </c>
      <c r="AU94" s="50">
        <v>1.7923796258401126E-4</v>
      </c>
      <c r="AV94" s="50">
        <v>1.0030566772911698E-4</v>
      </c>
      <c r="AW94" s="50">
        <v>1.1509812611620873E-4</v>
      </c>
      <c r="AX94" s="50">
        <v>1.0608445882098749E-4</v>
      </c>
    </row>
    <row r="95" spans="1:50" x14ac:dyDescent="0.25">
      <c r="A95" t="s">
        <v>4799</v>
      </c>
      <c r="B95" s="73">
        <v>6.7200590250516029E-2</v>
      </c>
      <c r="C95" s="48">
        <v>0.12953698867365421</v>
      </c>
      <c r="D95" s="48">
        <v>0.18133689876392825</v>
      </c>
      <c r="E95" s="48">
        <v>0.23277344999069283</v>
      </c>
      <c r="F95" s="48">
        <v>0.28210115858911755</v>
      </c>
      <c r="G95" s="48">
        <v>0.32139132830515837</v>
      </c>
      <c r="H95" s="48">
        <v>0.35397232530959921</v>
      </c>
      <c r="I95" s="48">
        <v>0.3885055107043538</v>
      </c>
      <c r="J95" s="48">
        <v>0.41706637335974478</v>
      </c>
      <c r="K95" s="48">
        <v>0.44677549980731474</v>
      </c>
      <c r="L95" s="48">
        <v>0.47868423376049807</v>
      </c>
      <c r="M95" s="48">
        <v>0.52667081196700583</v>
      </c>
      <c r="N95" s="48">
        <v>0.55791539449728411</v>
      </c>
      <c r="O95" s="48">
        <v>0.58730837244937117</v>
      </c>
      <c r="P95" s="48">
        <v>0.60976266666890933</v>
      </c>
      <c r="Q95" s="48">
        <v>0.63686203901952831</v>
      </c>
      <c r="R95" s="48">
        <v>0.66419100059650849</v>
      </c>
      <c r="S95" s="48">
        <v>0.69620553147255682</v>
      </c>
      <c r="T95" s="48">
        <v>0.71158151100027633</v>
      </c>
      <c r="U95" s="48">
        <v>0.72999693351478623</v>
      </c>
      <c r="V95" s="48">
        <v>0.74774673834804883</v>
      </c>
      <c r="W95" s="48">
        <v>0.76485498397047069</v>
      </c>
      <c r="X95" s="48">
        <v>0.78134485926919039</v>
      </c>
      <c r="Y95" s="48">
        <v>0.79723871497879983</v>
      </c>
      <c r="Z95" s="48">
        <v>0.81255809397601397</v>
      </c>
      <c r="AA95" s="48">
        <v>0.82732376047935252</v>
      </c>
      <c r="AB95" s="48">
        <v>0.84155572819341373</v>
      </c>
      <c r="AC95" s="48">
        <v>0.8552732874358826</v>
      </c>
      <c r="AD95" s="48">
        <v>0.86849503128404548</v>
      </c>
      <c r="AE95" s="48">
        <v>0.88123888077625046</v>
      </c>
      <c r="AF95" s="48">
        <v>0.8935221092024721</v>
      </c>
      <c r="AG95" s="48">
        <v>0.90536136551690261</v>
      </c>
      <c r="AH95" s="48">
        <v>0.91677269690430563</v>
      </c>
      <c r="AI95" s="48">
        <v>0.92777157053071801</v>
      </c>
      <c r="AJ95" s="48">
        <v>0.938372894507983</v>
      </c>
      <c r="AK95" s="48">
        <v>0.94859103810052747</v>
      </c>
      <c r="AL95" s="48">
        <v>0.95843985120177555</v>
      </c>
      <c r="AM95" s="48">
        <v>0.96793268310659264</v>
      </c>
      <c r="AN95" s="48">
        <v>0.97708240060521157</v>
      </c>
      <c r="AO95" s="48">
        <v>0.98590140542315741</v>
      </c>
      <c r="AP95" s="48">
        <v>0.99440165103081635</v>
      </c>
      <c r="AQ95" s="48">
        <v>1.0025946588454271</v>
      </c>
      <c r="AR95" s="48">
        <v>1.0104915338474618</v>
      </c>
      <c r="AS95" s="48">
        <v>1.0181029796325554</v>
      </c>
      <c r="AT95" s="49">
        <v>1.0254393129193926</v>
      </c>
      <c r="AU95" s="50">
        <v>2.7681287610903382E-4</v>
      </c>
      <c r="AV95" s="50">
        <v>1.766846253303811E-4</v>
      </c>
      <c r="AW95" s="50">
        <v>1.8852365610655397E-4</v>
      </c>
      <c r="AX95" s="50">
        <v>1.3840348401572555E-4</v>
      </c>
    </row>
    <row r="96" spans="1:50" x14ac:dyDescent="0.25">
      <c r="A96" t="s">
        <v>4800</v>
      </c>
      <c r="B96" s="73">
        <v>6.6947498630083035E-2</v>
      </c>
      <c r="C96" s="48">
        <v>0.12908503447507541</v>
      </c>
      <c r="D96" s="48">
        <v>0.18095527694879807</v>
      </c>
      <c r="E96" s="48">
        <v>0.23221787473616484</v>
      </c>
      <c r="F96" s="48">
        <v>0.28124752221489058</v>
      </c>
      <c r="G96" s="48">
        <v>0.31997874653673447</v>
      </c>
      <c r="H96" s="48">
        <v>0.35276338424530584</v>
      </c>
      <c r="I96" s="48">
        <v>0.38722596151799238</v>
      </c>
      <c r="J96" s="48">
        <v>0.41534693173975928</v>
      </c>
      <c r="K96" s="48">
        <v>0.44448772877786791</v>
      </c>
      <c r="L96" s="48">
        <v>0.47598325252096801</v>
      </c>
      <c r="M96" s="48">
        <v>0.52415592045821247</v>
      </c>
      <c r="N96" s="48">
        <v>0.55479675140637785</v>
      </c>
      <c r="O96" s="48">
        <v>0.58425138110411445</v>
      </c>
      <c r="P96" s="48">
        <v>0.60632770256854007</v>
      </c>
      <c r="Q96" s="48">
        <v>0.63268087225058478</v>
      </c>
      <c r="R96" s="48">
        <v>0.65918968358373675</v>
      </c>
      <c r="S96" s="48">
        <v>0.69068563051336562</v>
      </c>
      <c r="T96" s="48">
        <v>0.70579718111869005</v>
      </c>
      <c r="U96" s="48">
        <v>0.72348581399087397</v>
      </c>
      <c r="V96" s="48">
        <v>0.74053509868695477</v>
      </c>
      <c r="W96" s="48">
        <v>0.75696814417715297</v>
      </c>
      <c r="X96" s="48">
        <v>0.77280722416770564</v>
      </c>
      <c r="Y96" s="48">
        <v>0.78807380729112997</v>
      </c>
      <c r="Z96" s="48">
        <v>0.80278858620527371</v>
      </c>
      <c r="AA96" s="48">
        <v>0.81697150564059307</v>
      </c>
      <c r="AB96" s="48">
        <v>0.83064178943367195</v>
      </c>
      <c r="AC96" s="48">
        <v>0.84381796658362751</v>
      </c>
      <c r="AD96" s="48">
        <v>0.85651789636671716</v>
      </c>
      <c r="AE96" s="48">
        <v>0.86875879254318933</v>
      </c>
      <c r="AF96" s="48">
        <v>0.88055724668918645</v>
      </c>
      <c r="AG96" s="48">
        <v>0.89192925068532836</v>
      </c>
      <c r="AH96" s="48">
        <v>0.90289021839245276</v>
      </c>
      <c r="AI96" s="48">
        <v>0.91345500654389822</v>
      </c>
      <c r="AJ96" s="48">
        <v>0.92363793488264079</v>
      </c>
      <c r="AK96" s="48">
        <v>0.93345280557058519</v>
      </c>
      <c r="AL96" s="48">
        <v>0.94291292189631504</v>
      </c>
      <c r="AM96" s="48">
        <v>0.95203110630665699</v>
      </c>
      <c r="AN96" s="48">
        <v>0.96081971778650443</v>
      </c>
      <c r="AO96" s="48">
        <v>0.96929066861045421</v>
      </c>
      <c r="AP96" s="48">
        <v>0.97745544048895971</v>
      </c>
      <c r="AQ96" s="48">
        <v>0.98532510013089281</v>
      </c>
      <c r="AR96" s="48">
        <v>0.99291031424359932</v>
      </c>
      <c r="AS96" s="48">
        <v>1.0002213639907866</v>
      </c>
      <c r="AT96" s="49">
        <v>1.0072681589278345</v>
      </c>
      <c r="AU96" s="50">
        <v>1.751059025991708E-4</v>
      </c>
      <c r="AV96" s="50">
        <v>1.666879397816956E-4</v>
      </c>
      <c r="AW96" s="50">
        <v>1.7626411863602698E-4</v>
      </c>
      <c r="AX96" s="50">
        <v>1.6413489356637001E-4</v>
      </c>
    </row>
    <row r="97" spans="1:50" x14ac:dyDescent="0.25">
      <c r="A97" t="s">
        <v>4801</v>
      </c>
      <c r="B97" s="73">
        <v>6.7084727792668608E-2</v>
      </c>
      <c r="C97" s="48">
        <v>0.12939375487781163</v>
      </c>
      <c r="D97" s="48">
        <v>0.18139954392211849</v>
      </c>
      <c r="E97" s="48">
        <v>0.232786444936537</v>
      </c>
      <c r="F97" s="48">
        <v>0.28194127308844413</v>
      </c>
      <c r="G97" s="48">
        <v>0.32075840260641308</v>
      </c>
      <c r="H97" s="48">
        <v>0.35364915302773514</v>
      </c>
      <c r="I97" s="48">
        <v>0.38818241881310889</v>
      </c>
      <c r="J97" s="48">
        <v>0.41640103628169206</v>
      </c>
      <c r="K97" s="48">
        <v>0.44561537225741943</v>
      </c>
      <c r="L97" s="48">
        <v>0.47714482069956698</v>
      </c>
      <c r="M97" s="48">
        <v>0.52529855943817982</v>
      </c>
      <c r="N97" s="48">
        <v>0.55596553939979165</v>
      </c>
      <c r="O97" s="48">
        <v>0.58542413946601346</v>
      </c>
      <c r="P97" s="48">
        <v>0.60752842763366377</v>
      </c>
      <c r="Q97" s="48">
        <v>0.63392332148145258</v>
      </c>
      <c r="R97" s="48">
        <v>0.66048556885920329</v>
      </c>
      <c r="S97" s="48">
        <v>0.69198110830097859</v>
      </c>
      <c r="T97" s="48">
        <v>0.70716825936488381</v>
      </c>
      <c r="U97" s="48">
        <v>0.72492002500011476</v>
      </c>
      <c r="V97" s="48">
        <v>0.74203016055214444</v>
      </c>
      <c r="W97" s="48">
        <v>0.75852185746976364</v>
      </c>
      <c r="X97" s="48">
        <v>0.77441746895662533</v>
      </c>
      <c r="Y97" s="48">
        <v>0.78973854026926305</v>
      </c>
      <c r="Z97" s="48">
        <v>0.8045058379199983</v>
      </c>
      <c r="AA97" s="48">
        <v>0.81873937782432149</v>
      </c>
      <c r="AB97" s="48">
        <v>0.83245845243089789</v>
      </c>
      <c r="AC97" s="48">
        <v>0.84568165687097163</v>
      </c>
      <c r="AD97" s="48">
        <v>0.85842691416260875</v>
      </c>
      <c r="AE97" s="48">
        <v>0.87071149950394611</v>
      </c>
      <c r="AF97" s="48">
        <v>0.88255206368836747</v>
      </c>
      <c r="AG97" s="48">
        <v>0.89396465567335204</v>
      </c>
      <c r="AH97" s="48">
        <v>0.90496474433357788</v>
      </c>
      <c r="AI97" s="48">
        <v>0.91556723942777163</v>
      </c>
      <c r="AJ97" s="48">
        <v>0.92578651180771732</v>
      </c>
      <c r="AK97" s="48">
        <v>0.93563641289682165</v>
      </c>
      <c r="AL97" s="48">
        <v>0.94513029346463318</v>
      </c>
      <c r="AM97" s="48">
        <v>0.95428102172276452</v>
      </c>
      <c r="AN97" s="48">
        <v>0.96310100076674676</v>
      </c>
      <c r="AO97" s="48">
        <v>0.97160218538745247</v>
      </c>
      <c r="AP97" s="48">
        <v>0.97979609827487957</v>
      </c>
      <c r="AQ97" s="48">
        <v>0.98769384563625517</v>
      </c>
      <c r="AR97" s="48">
        <v>0.99530613224962927</v>
      </c>
      <c r="AS97" s="48">
        <v>1.0026432759733632</v>
      </c>
      <c r="AT97" s="49">
        <v>1.0097152217311791</v>
      </c>
      <c r="AU97" s="50">
        <v>2.0545657025650144E-4</v>
      </c>
      <c r="AV97" s="50">
        <v>1.6408726514782757E-4</v>
      </c>
      <c r="AW97" s="50">
        <v>2.0654471882153302E-4</v>
      </c>
      <c r="AX97" s="50">
        <v>1.8794281641021371E-4</v>
      </c>
    </row>
    <row r="98" spans="1:50" x14ac:dyDescent="0.25">
      <c r="A98" t="s">
        <v>4802</v>
      </c>
      <c r="B98" s="73">
        <v>6.8589638247014528E-2</v>
      </c>
      <c r="C98" s="48">
        <v>0.13237687042950091</v>
      </c>
      <c r="D98" s="48">
        <v>0.18477273267372785</v>
      </c>
      <c r="E98" s="48">
        <v>0.23713144332438715</v>
      </c>
      <c r="F98" s="48">
        <v>0.2875055051619046</v>
      </c>
      <c r="G98" s="48">
        <v>0.32818183945539142</v>
      </c>
      <c r="H98" s="48">
        <v>0.3603897148211832</v>
      </c>
      <c r="I98" s="48">
        <v>0.39531233300860297</v>
      </c>
      <c r="J98" s="48">
        <v>0.42484992789798254</v>
      </c>
      <c r="K98" s="48">
        <v>0.45566892402172354</v>
      </c>
      <c r="L98" s="48">
        <v>0.48803925179135582</v>
      </c>
      <c r="M98" s="48">
        <v>0.53372706464193331</v>
      </c>
      <c r="N98" s="48">
        <v>0.56543640240977833</v>
      </c>
      <c r="O98" s="48">
        <v>0.59439111251821308</v>
      </c>
      <c r="P98" s="48">
        <v>0.61735847611583483</v>
      </c>
      <c r="Q98" s="48">
        <v>0.6459274599476037</v>
      </c>
      <c r="R98" s="48">
        <v>0.67476386793020626</v>
      </c>
      <c r="S98" s="48">
        <v>0.7067789148026542</v>
      </c>
      <c r="T98" s="48">
        <v>0.72275826297164325</v>
      </c>
      <c r="U98" s="48">
        <v>0.74270196259805676</v>
      </c>
      <c r="V98" s="48">
        <v>0.76192480561146736</v>
      </c>
      <c r="W98" s="48">
        <v>0.78045284707017648</v>
      </c>
      <c r="X98" s="48">
        <v>0.79831120028338987</v>
      </c>
      <c r="Y98" s="48">
        <v>0.81552407085034251</v>
      </c>
      <c r="Z98" s="48">
        <v>0.83211478946909212</v>
      </c>
      <c r="AA98" s="48">
        <v>0.8481058435594534</v>
      </c>
      <c r="AB98" s="48">
        <v>0.86351890774293394</v>
      </c>
      <c r="AC98" s="48">
        <v>0.87837487322098751</v>
      </c>
      <c r="AD98" s="48">
        <v>0.89269387609140061</v>
      </c>
      <c r="AE98" s="48">
        <v>0.90649532464119631</v>
      </c>
      <c r="AF98" s="48">
        <v>0.91979792565304763</v>
      </c>
      <c r="AG98" s="48">
        <v>0.93261970976085629</v>
      </c>
      <c r="AH98" s="48">
        <v>0.94497805588886452</v>
      </c>
      <c r="AI98" s="48">
        <v>0.95688971480742657</v>
      </c>
      <c r="AJ98" s="48">
        <v>0.96837083183736572</v>
      </c>
      <c r="AK98" s="48">
        <v>0.97943696873369301</v>
      </c>
      <c r="AL98" s="48">
        <v>0.99010312477834561</v>
      </c>
      <c r="AM98" s="48">
        <v>1.0003837571105407</v>
      </c>
      <c r="AN98" s="48">
        <v>1.0102928003222953</v>
      </c>
      <c r="AO98" s="48">
        <v>1.0198436853456732</v>
      </c>
      <c r="AP98" s="48">
        <v>1.0290493576573627</v>
      </c>
      <c r="AQ98" s="48">
        <v>1.0379222948252562</v>
      </c>
      <c r="AR98" s="48">
        <v>1.0464745234208159</v>
      </c>
      <c r="AS98" s="48">
        <v>1.0547176353201508</v>
      </c>
      <c r="AT98" s="49">
        <v>1.0626628034158954</v>
      </c>
      <c r="AU98" s="50">
        <v>4.7284175525419414E-4</v>
      </c>
      <c r="AV98" s="50">
        <v>6.7953376856166869E-5</v>
      </c>
      <c r="AW98" s="50">
        <v>1.7245407798327506E-4</v>
      </c>
      <c r="AX98" s="50">
        <v>1.0563069372437894E-4</v>
      </c>
    </row>
    <row r="99" spans="1:50" x14ac:dyDescent="0.25">
      <c r="A99" t="s">
        <v>4803</v>
      </c>
      <c r="B99" s="73">
        <v>8.4000262420717287E-2</v>
      </c>
      <c r="C99" s="48">
        <v>0.16284900493757584</v>
      </c>
      <c r="D99" s="48">
        <v>0.23075809846541201</v>
      </c>
      <c r="E99" s="48">
        <v>0.29718170206155325</v>
      </c>
      <c r="F99" s="48">
        <v>0.36057206472350761</v>
      </c>
      <c r="G99" s="48">
        <v>0.41269081391732487</v>
      </c>
      <c r="H99" s="48">
        <v>0.4585702365162545</v>
      </c>
      <c r="I99" s="48">
        <v>0.50561815381641062</v>
      </c>
      <c r="J99" s="48">
        <v>0.54567500137243763</v>
      </c>
      <c r="K99" s="48">
        <v>0.58611583809826295</v>
      </c>
      <c r="L99" s="48">
        <v>0.62700728765357183</v>
      </c>
      <c r="M99" s="48">
        <v>0.68416276576685608</v>
      </c>
      <c r="N99" s="48">
        <v>0.72428689516869105</v>
      </c>
      <c r="O99" s="48">
        <v>0.76322619944525116</v>
      </c>
      <c r="P99" s="48">
        <v>0.79438529280173598</v>
      </c>
      <c r="Q99" s="48">
        <v>0.82936044483606453</v>
      </c>
      <c r="R99" s="48">
        <v>0.86387608032168395</v>
      </c>
      <c r="S99" s="48">
        <v>0.90281156893743131</v>
      </c>
      <c r="T99" s="48">
        <v>0.92635081425237276</v>
      </c>
      <c r="U99" s="48">
        <v>0.95187783285562189</v>
      </c>
      <c r="V99" s="48">
        <v>0.97648218813586196</v>
      </c>
      <c r="W99" s="48">
        <v>1.000197229369828</v>
      </c>
      <c r="X99" s="48">
        <v>1.0230551004387112</v>
      </c>
      <c r="Y99" s="48">
        <v>1.0450867833966708</v>
      </c>
      <c r="Z99" s="48">
        <v>1.0663221404645835</v>
      </c>
      <c r="AA99" s="48">
        <v>1.0867899545059454</v>
      </c>
      <c r="AB99" s="48">
        <v>1.1065179680397883</v>
      </c>
      <c r="AC99" s="48">
        <v>1.1255329208434921</v>
      </c>
      <c r="AD99" s="48">
        <v>1.1438605861964597</v>
      </c>
      <c r="AE99" s="48">
        <v>1.1615258058137776</v>
      </c>
      <c r="AF99" s="48">
        <v>1.1785525235172167</v>
      </c>
      <c r="AG99" s="48">
        <v>1.1949638176892059</v>
      </c>
      <c r="AH99" s="48">
        <v>1.2107819325537743</v>
      </c>
      <c r="AI99" s="48">
        <v>1.2260283083268524</v>
      </c>
      <c r="AJ99" s="48">
        <v>1.2407236102768069</v>
      </c>
      <c r="AK99" s="48">
        <v>1.2548877567345942</v>
      </c>
      <c r="AL99" s="48">
        <v>1.2685399460914979</v>
      </c>
      <c r="AM99" s="48">
        <v>1.2816986828210435</v>
      </c>
      <c r="AN99" s="48">
        <v>1.2943818025603644</v>
      </c>
      <c r="AO99" s="48">
        <v>1.3066064962850112</v>
      </c>
      <c r="AP99" s="48">
        <v>1.3183893336099723</v>
      </c>
      <c r="AQ99" s="48">
        <v>1.3297462852484887</v>
      </c>
      <c r="AR99" s="48">
        <v>1.3406927446591068</v>
      </c>
      <c r="AS99" s="48">
        <v>1.3512435489103054</v>
      </c>
      <c r="AT99" s="49">
        <v>1.3614129987909782</v>
      </c>
      <c r="AU99" s="50">
        <v>1.2612833234015852E-4</v>
      </c>
      <c r="AV99" s="50">
        <v>4.4980741222389042E-5</v>
      </c>
      <c r="AW99" s="50">
        <v>2.550267381593585E-4</v>
      </c>
      <c r="AX99" s="50">
        <v>2.8166643460281193E-4</v>
      </c>
    </row>
    <row r="100" spans="1:50" x14ac:dyDescent="0.25">
      <c r="A100" t="s">
        <v>4804</v>
      </c>
      <c r="B100" s="73">
        <v>7.7730058508514291E-2</v>
      </c>
      <c r="C100" s="48">
        <v>0.14992066592101844</v>
      </c>
      <c r="D100" s="48">
        <v>0.21305903418877137</v>
      </c>
      <c r="E100" s="48">
        <v>0.27419130904638589</v>
      </c>
      <c r="F100" s="48">
        <v>0.33315531912700169</v>
      </c>
      <c r="G100" s="48">
        <v>0.37865727820983813</v>
      </c>
      <c r="H100" s="48">
        <v>0.42367896850774667</v>
      </c>
      <c r="I100" s="48">
        <v>0.4663684645924237</v>
      </c>
      <c r="J100" s="48">
        <v>0.50147968780204444</v>
      </c>
      <c r="K100" s="48">
        <v>0.5373976957475457</v>
      </c>
      <c r="L100" s="48">
        <v>0.57467640817299015</v>
      </c>
      <c r="M100" s="48">
        <v>0.63647984029431459</v>
      </c>
      <c r="N100" s="48">
        <v>0.67470743367986596</v>
      </c>
      <c r="O100" s="48">
        <v>0.71244201123975659</v>
      </c>
      <c r="P100" s="48">
        <v>0.74033529636099282</v>
      </c>
      <c r="Q100" s="48">
        <v>0.77030895246867859</v>
      </c>
      <c r="R100" s="48">
        <v>0.80035930765413565</v>
      </c>
      <c r="S100" s="48">
        <v>0.83980511908356748</v>
      </c>
      <c r="T100" s="48">
        <v>0.85999589066532245</v>
      </c>
      <c r="U100" s="48">
        <v>0.88044655815154027</v>
      </c>
      <c r="V100" s="48">
        <v>0.90015804488524465</v>
      </c>
      <c r="W100" s="48">
        <v>0.91915706824303189</v>
      </c>
      <c r="X100" s="48">
        <v>0.93746937991318813</v>
      </c>
      <c r="Y100" s="48">
        <v>0.95511980080008596</v>
      </c>
      <c r="Z100" s="48">
        <v>0.97213225466697517</v>
      </c>
      <c r="AA100" s="48">
        <v>0.98852980056277195</v>
      </c>
      <c r="AB100" s="48">
        <v>1.0043346640767932</v>
      </c>
      <c r="AC100" s="48">
        <v>1.0195682674638016</v>
      </c>
      <c r="AD100" s="48">
        <v>1.0342512586801953</v>
      </c>
      <c r="AE100" s="48">
        <v>1.048403539370695</v>
      </c>
      <c r="AF100" s="48">
        <v>1.0620442918434658</v>
      </c>
      <c r="AG100" s="48">
        <v>1.075192005070233</v>
      </c>
      <c r="AH100" s="48">
        <v>1.0878644997466351</v>
      </c>
      <c r="AI100" s="48">
        <v>1.1000789524467818</v>
      </c>
      <c r="AJ100" s="48">
        <v>1.1118519189047542</v>
      </c>
      <c r="AK100" s="48">
        <v>1.1231993564546077</v>
      </c>
      <c r="AL100" s="48">
        <v>1.1341366456592852</v>
      </c>
      <c r="AM100" s="48">
        <v>1.1446786111577696</v>
      </c>
      <c r="AN100" s="48">
        <v>1.1548395417587185</v>
      </c>
      <c r="AO100" s="48">
        <v>1.164633209807826</v>
      </c>
      <c r="AP100" s="48">
        <v>1.1740728898551585</v>
      </c>
      <c r="AQ100" s="48">
        <v>1.1831713766477681</v>
      </c>
      <c r="AR100" s="48">
        <v>1.1919410024719701</v>
      </c>
      <c r="AS100" s="48">
        <v>1.2003936538687914</v>
      </c>
      <c r="AT100" s="49">
        <v>1.2085407877452454</v>
      </c>
      <c r="AU100" s="50">
        <v>5.5814653023844585E-6</v>
      </c>
      <c r="AV100" s="50">
        <v>7.2644231840968132E-4</v>
      </c>
      <c r="AW100" s="50">
        <v>7.9280219506472349E-4</v>
      </c>
      <c r="AX100" s="50">
        <v>1.1257423320785165E-3</v>
      </c>
    </row>
    <row r="101" spans="1:50" x14ac:dyDescent="0.25">
      <c r="A101" t="s">
        <v>4805</v>
      </c>
      <c r="B101" s="73">
        <v>6.4175685447327602E-2</v>
      </c>
      <c r="C101" s="48">
        <v>0.1235661891078835</v>
      </c>
      <c r="D101" s="48">
        <v>0.17290006973548422</v>
      </c>
      <c r="E101" s="48">
        <v>0.2216800494552687</v>
      </c>
      <c r="F101" s="48">
        <v>0.26838771645731641</v>
      </c>
      <c r="G101" s="48">
        <v>0.30473200505140335</v>
      </c>
      <c r="H101" s="48">
        <v>0.33576350736054206</v>
      </c>
      <c r="I101" s="48">
        <v>0.36809777970260399</v>
      </c>
      <c r="J101" s="48">
        <v>0.39426815937686421</v>
      </c>
      <c r="K101" s="48">
        <v>0.42148215819236329</v>
      </c>
      <c r="L101" s="48">
        <v>0.4516924824200651</v>
      </c>
      <c r="M101" s="48">
        <v>0.49907957730935809</v>
      </c>
      <c r="N101" s="48">
        <v>0.52799082866770519</v>
      </c>
      <c r="O101" s="48">
        <v>0.55588160662483166</v>
      </c>
      <c r="P101" s="48">
        <v>0.57641718867733815</v>
      </c>
      <c r="Q101" s="48">
        <v>0.60110403321646244</v>
      </c>
      <c r="R101" s="48">
        <v>0.62607756216485533</v>
      </c>
      <c r="S101" s="48">
        <v>0.65629749283040095</v>
      </c>
      <c r="T101" s="48">
        <v>0.67001293134502726</v>
      </c>
      <c r="U101" s="48">
        <v>0.68618972806130574</v>
      </c>
      <c r="V101" s="48">
        <v>0.70178182128181521</v>
      </c>
      <c r="W101" s="48">
        <v>0.71681034486784834</v>
      </c>
      <c r="X101" s="48">
        <v>0.73129566880619346</v>
      </c>
      <c r="Y101" s="48">
        <v>0.74525742681905627</v>
      </c>
      <c r="Z101" s="48">
        <v>0.75871454297603247</v>
      </c>
      <c r="AA101" s="48">
        <v>0.77168525734420235</v>
      </c>
      <c r="AB101" s="48">
        <v>0.784187150711113</v>
      </c>
      <c r="AC101" s="48">
        <v>0.79623716841415937</v>
      </c>
      <c r="AD101" s="48">
        <v>0.80785164330866188</v>
      </c>
      <c r="AE101" s="48">
        <v>0.81904631790577298</v>
      </c>
      <c r="AF101" s="48">
        <v>0.82983636571021724</v>
      </c>
      <c r="AG101" s="48">
        <v>0.84023641178678987</v>
      </c>
      <c r="AH101" s="48">
        <v>0.85026055258348676</v>
      </c>
      <c r="AI101" s="48">
        <v>0.85992237503813407</v>
      </c>
      <c r="AJ101" s="48">
        <v>0.86923497499442082</v>
      </c>
      <c r="AK101" s="48">
        <v>0.87821097495228739</v>
      </c>
      <c r="AL101" s="48">
        <v>0.88686254117673724</v>
      </c>
      <c r="AM101" s="48">
        <v>0.895201400188255</v>
      </c>
      <c r="AN101" s="48">
        <v>0.90323885465718801</v>
      </c>
      <c r="AO101" s="48">
        <v>0.91098579872362917</v>
      </c>
      <c r="AP101" s="48">
        <v>0.91845273276357253</v>
      </c>
      <c r="AQ101" s="48">
        <v>0.92564977762134926</v>
      </c>
      <c r="AR101" s="48">
        <v>0.93258668832764036</v>
      </c>
      <c r="AS101" s="48">
        <v>0.93927286732165549</v>
      </c>
      <c r="AT101" s="49">
        <v>0.94571737719540516</v>
      </c>
      <c r="AU101" s="50">
        <v>1.8021756841335446E-4</v>
      </c>
      <c r="AV101" s="50">
        <v>1.9544626411516219E-4</v>
      </c>
      <c r="AW101" s="50">
        <v>2.1746389393229038E-4</v>
      </c>
      <c r="AX101" s="50">
        <v>1.7676116840448231E-4</v>
      </c>
    </row>
    <row r="102" spans="1:50" x14ac:dyDescent="0.25">
      <c r="A102" t="s">
        <v>4806</v>
      </c>
      <c r="B102" s="73">
        <v>6.7165917568392838E-2</v>
      </c>
      <c r="C102" s="48">
        <v>0.12955791448784701</v>
      </c>
      <c r="D102" s="48">
        <v>0.1816237100686568</v>
      </c>
      <c r="E102" s="48">
        <v>0.23305905524734305</v>
      </c>
      <c r="F102" s="48">
        <v>0.28224036632981897</v>
      </c>
      <c r="G102" s="48">
        <v>0.32106677241526516</v>
      </c>
      <c r="H102" s="48">
        <v>0.35394050738253313</v>
      </c>
      <c r="I102" s="48">
        <v>0.3884753945715077</v>
      </c>
      <c r="J102" s="48">
        <v>0.41668756965560649</v>
      </c>
      <c r="K102" s="48">
        <v>0.44588810609340113</v>
      </c>
      <c r="L102" s="48">
        <v>0.47731621068313435</v>
      </c>
      <c r="M102" s="48">
        <v>0.52535997659218714</v>
      </c>
      <c r="N102" s="48">
        <v>0.55596509041921105</v>
      </c>
      <c r="O102" s="48">
        <v>0.58537772095276186</v>
      </c>
      <c r="P102" s="48">
        <v>0.60744996985753952</v>
      </c>
      <c r="Q102" s="48">
        <v>0.63381818497109899</v>
      </c>
      <c r="R102" s="48">
        <v>0.66032764572381386</v>
      </c>
      <c r="S102" s="48">
        <v>0.69174799314758262</v>
      </c>
      <c r="T102" s="48">
        <v>0.70693431344996038</v>
      </c>
      <c r="U102" s="48">
        <v>0.72468602437156748</v>
      </c>
      <c r="V102" s="48">
        <v>0.7417961071875746</v>
      </c>
      <c r="W102" s="48">
        <v>0.75828775327529219</v>
      </c>
      <c r="X102" s="48">
        <v>0.77418331576947774</v>
      </c>
      <c r="Y102" s="48">
        <v>0.78950433986025925</v>
      </c>
      <c r="Z102" s="48">
        <v>0.804271591995952</v>
      </c>
      <c r="AA102" s="48">
        <v>0.8185050880303546</v>
      </c>
      <c r="AB102" s="48">
        <v>0.83222412035267057</v>
      </c>
      <c r="AC102" s="48">
        <v>0.84544728403683045</v>
      </c>
      <c r="AD102" s="48">
        <v>0.858192502045659</v>
      </c>
      <c r="AE102" s="48">
        <v>0.87047704952404836</v>
      </c>
      <c r="AF102" s="48">
        <v>0.88231757721406212</v>
      </c>
      <c r="AG102" s="48">
        <v>0.89373013402371371</v>
      </c>
      <c r="AH102" s="48">
        <v>0.90473018878000477</v>
      </c>
      <c r="AI102" s="48">
        <v>0.91533265119570661</v>
      </c>
      <c r="AJ102" s="48">
        <v>0.92555189207831101</v>
      </c>
      <c r="AK102" s="48">
        <v>0.93540176280853204</v>
      </c>
      <c r="AL102" s="48">
        <v>0.94489561411476908</v>
      </c>
      <c r="AM102" s="48">
        <v>0.95404631416897356</v>
      </c>
      <c r="AN102" s="48">
        <v>0.96286626602844771</v>
      </c>
      <c r="AO102" s="48">
        <v>0.97136742444721813</v>
      </c>
      <c r="AP102" s="48">
        <v>0.97956131207976804</v>
      </c>
      <c r="AQ102" s="48">
        <v>0.98745903509909283</v>
      </c>
      <c r="AR102" s="48">
        <v>0.99507129825024931</v>
      </c>
      <c r="AS102" s="48">
        <v>1.002408419359798</v>
      </c>
      <c r="AT102" s="49">
        <v>1.0094803433208086</v>
      </c>
      <c r="AU102" s="50">
        <v>1.9711974891833961E-4</v>
      </c>
      <c r="AV102" s="50">
        <v>1.4504221326205879E-4</v>
      </c>
      <c r="AW102" s="50">
        <v>1.9758148118853569E-4</v>
      </c>
      <c r="AX102" s="50">
        <v>1.8443581939209253E-4</v>
      </c>
    </row>
    <row r="103" spans="1:50" x14ac:dyDescent="0.25">
      <c r="A103" t="s">
        <v>4807</v>
      </c>
      <c r="B103" s="73">
        <v>6.7741416295667614E-2</v>
      </c>
      <c r="C103" s="48">
        <v>0.13068660611482244</v>
      </c>
      <c r="D103" s="48">
        <v>0.18328958479534671</v>
      </c>
      <c r="E103" s="48">
        <v>0.23523847631591863</v>
      </c>
      <c r="F103" s="48">
        <v>0.28490898797628328</v>
      </c>
      <c r="G103" s="48">
        <v>0.32420731616053633</v>
      </c>
      <c r="H103" s="48">
        <v>0.35753791897600595</v>
      </c>
      <c r="I103" s="48">
        <v>0.39251702660158966</v>
      </c>
      <c r="J103" s="48">
        <v>0.42115666811224095</v>
      </c>
      <c r="K103" s="48">
        <v>0.45076469343947417</v>
      </c>
      <c r="L103" s="48">
        <v>0.48253943688619882</v>
      </c>
      <c r="M103" s="48">
        <v>0.53094441958579441</v>
      </c>
      <c r="N103" s="48">
        <v>0.56190043725540106</v>
      </c>
      <c r="O103" s="48">
        <v>0.59165913931513847</v>
      </c>
      <c r="P103" s="48">
        <v>0.61406951779689711</v>
      </c>
      <c r="Q103" s="48">
        <v>0.64075376393903927</v>
      </c>
      <c r="R103" s="48">
        <v>0.66755286227937038</v>
      </c>
      <c r="S103" s="48">
        <v>0.69926643452999182</v>
      </c>
      <c r="T103" s="48">
        <v>0.714755555323207</v>
      </c>
      <c r="U103" s="48">
        <v>0.73279576990075324</v>
      </c>
      <c r="V103" s="48">
        <v>0.75018392852971361</v>
      </c>
      <c r="W103" s="48">
        <v>0.76694359949738611</v>
      </c>
      <c r="X103" s="48">
        <v>0.78309749922526339</v>
      </c>
      <c r="Y103" s="48">
        <v>0.79866752305936173</v>
      </c>
      <c r="Z103" s="48">
        <v>0.81367477494764928</v>
      </c>
      <c r="AA103" s="48">
        <v>0.82813959604479404</v>
      </c>
      <c r="AB103" s="48">
        <v>0.84208159228300572</v>
      </c>
      <c r="AC103" s="48">
        <v>0.85551966094634235</v>
      </c>
      <c r="AD103" s="48">
        <v>0.86847201628449822</v>
      </c>
      <c r="AE103" s="48">
        <v>0.88095621420079295</v>
      </c>
      <c r="AF103" s="48">
        <v>0.89298917604782413</v>
      </c>
      <c r="AG103" s="48">
        <v>0.90458721156303479</v>
      </c>
      <c r="AH103" s="48">
        <v>0.91576604097528613</v>
      </c>
      <c r="AI103" s="48">
        <v>0.9265408163123956</v>
      </c>
      <c r="AJ103" s="48">
        <v>0.93692614193852519</v>
      </c>
      <c r="AK103" s="48">
        <v>0.94693609434925285</v>
      </c>
      <c r="AL103" s="48">
        <v>0.95658424125115871</v>
      </c>
      <c r="AM103" s="48">
        <v>0.96588365995179115</v>
      </c>
      <c r="AN103" s="48">
        <v>0.97484695508493069</v>
      </c>
      <c r="AO103" s="48">
        <v>0.98348627569518565</v>
      </c>
      <c r="AP103" s="48">
        <v>0.99181333170506991</v>
      </c>
      <c r="AQ103" s="48">
        <v>0.99983940978688612</v>
      </c>
      <c r="AR103" s="48">
        <v>1.007575388660926</v>
      </c>
      <c r="AS103" s="48">
        <v>1.0150317538407232</v>
      </c>
      <c r="AT103" s="49">
        <v>1.0222186118453471</v>
      </c>
      <c r="AU103" s="50">
        <v>1.9487809913698584E-4</v>
      </c>
      <c r="AV103" s="50">
        <v>1.3316168042365462E-4</v>
      </c>
      <c r="AW103" s="50">
        <v>1.9472568237688392E-4</v>
      </c>
      <c r="AX103" s="50">
        <v>1.8068967619910836E-4</v>
      </c>
    </row>
    <row r="104" spans="1:50" x14ac:dyDescent="0.25">
      <c r="A104" t="s">
        <v>4808</v>
      </c>
      <c r="B104" s="73">
        <v>6.6156826285756157E-2</v>
      </c>
      <c r="C104" s="48">
        <v>0.12751521254757198</v>
      </c>
      <c r="D104" s="48">
        <v>0.17862070054041351</v>
      </c>
      <c r="E104" s="48">
        <v>0.22918861101733295</v>
      </c>
      <c r="F104" s="48">
        <v>0.27759167676391983</v>
      </c>
      <c r="G104" s="48">
        <v>0.31575520894179343</v>
      </c>
      <c r="H104" s="48">
        <v>0.34796326085139234</v>
      </c>
      <c r="I104" s="48">
        <v>0.3818702003752793</v>
      </c>
      <c r="J104" s="48">
        <v>0.40948963061440191</v>
      </c>
      <c r="K104" s="48">
        <v>0.43816758563039288</v>
      </c>
      <c r="L104" s="48">
        <v>0.46927300624275858</v>
      </c>
      <c r="M104" s="48">
        <v>0.51721535081874714</v>
      </c>
      <c r="N104" s="48">
        <v>0.54751900679876009</v>
      </c>
      <c r="O104" s="48">
        <v>0.57657231081937255</v>
      </c>
      <c r="P104" s="48">
        <v>0.59828185328497618</v>
      </c>
      <c r="Q104" s="48">
        <v>0.62432868322429835</v>
      </c>
      <c r="R104" s="48">
        <v>0.65054936532082186</v>
      </c>
      <c r="S104" s="48">
        <v>0.68187056454123951</v>
      </c>
      <c r="T104" s="48">
        <v>0.69663354771362052</v>
      </c>
      <c r="U104" s="48">
        <v>0.71403367643628157</v>
      </c>
      <c r="V104" s="48">
        <v>0.7308048848436659</v>
      </c>
      <c r="W104" s="48">
        <v>0.74696990499536164</v>
      </c>
      <c r="X104" s="48">
        <v>0.76255064731024891</v>
      </c>
      <c r="Y104" s="48">
        <v>0.7775682302643574</v>
      </c>
      <c r="Z104" s="48">
        <v>0.79204300901530511</v>
      </c>
      <c r="AA104" s="48">
        <v>0.80599460299212244</v>
      </c>
      <c r="AB104" s="48">
        <v>0.81944192248784964</v>
      </c>
      <c r="AC104" s="48">
        <v>0.83240319429096021</v>
      </c>
      <c r="AD104" s="48">
        <v>0.84489598639034402</v>
      </c>
      <c r="AE104" s="48">
        <v>0.8569372317873406</v>
      </c>
      <c r="AF104" s="48">
        <v>0.86854325144709632</v>
      </c>
      <c r="AG104" s="48">
        <v>0.87972977642035477</v>
      </c>
      <c r="AH104" s="48">
        <v>0.89051196916566411</v>
      </c>
      <c r="AI104" s="48">
        <v>0.90090444410090187</v>
      </c>
      <c r="AJ104" s="48">
        <v>0.91092128741197476</v>
      </c>
      <c r="AK104" s="48">
        <v>0.9205760761455386</v>
      </c>
      <c r="AL104" s="48">
        <v>0.92988189661162446</v>
      </c>
      <c r="AM104" s="48">
        <v>0.93885136212110476</v>
      </c>
      <c r="AN104" s="48">
        <v>0.94749663008204965</v>
      </c>
      <c r="AO104" s="48">
        <v>0.95582941847814096</v>
      </c>
      <c r="AP104" s="48">
        <v>0.96386102175148225</v>
      </c>
      <c r="AQ104" s="48">
        <v>0.97160232611132924</v>
      </c>
      <c r="AR104" s="48">
        <v>0.97906382428949479</v>
      </c>
      <c r="AS104" s="48">
        <v>0.98625562976242565</v>
      </c>
      <c r="AT104" s="49">
        <v>0.99318749045922639</v>
      </c>
      <c r="AU104" s="50">
        <v>1.8801304395310581E-4</v>
      </c>
      <c r="AV104" s="50">
        <v>1.7014134209603071E-4</v>
      </c>
      <c r="AW104" s="50">
        <v>1.8105241179000586E-4</v>
      </c>
      <c r="AX104" s="50">
        <v>1.6330109792761505E-4</v>
      </c>
    </row>
    <row r="105" spans="1:50" x14ac:dyDescent="0.25">
      <c r="A105" t="s">
        <v>4809</v>
      </c>
      <c r="B105" s="73">
        <v>6.6208878030126539E-2</v>
      </c>
      <c r="C105" s="48">
        <v>0.12765826887865084</v>
      </c>
      <c r="D105" s="48">
        <v>0.17884996748682946</v>
      </c>
      <c r="E105" s="48">
        <v>0.22946539410878147</v>
      </c>
      <c r="F105" s="48">
        <v>0.27787479939100235</v>
      </c>
      <c r="G105" s="48">
        <v>0.31600198293255399</v>
      </c>
      <c r="H105" s="48">
        <v>0.34820576340100001</v>
      </c>
      <c r="I105" s="48">
        <v>0.38210171182044178</v>
      </c>
      <c r="J105" s="48">
        <v>0.40969474133903278</v>
      </c>
      <c r="K105" s="48">
        <v>0.43831613061403046</v>
      </c>
      <c r="L105" s="48">
        <v>0.4692891364652042</v>
      </c>
      <c r="M105" s="48">
        <v>0.51698622775436154</v>
      </c>
      <c r="N105" s="48">
        <v>0.54716551676898106</v>
      </c>
      <c r="O105" s="48">
        <v>0.57614182251174106</v>
      </c>
      <c r="P105" s="48">
        <v>0.59776896532705714</v>
      </c>
      <c r="Q105" s="48">
        <v>0.62370840457770671</v>
      </c>
      <c r="R105" s="48">
        <v>0.64981906400608058</v>
      </c>
      <c r="S105" s="48">
        <v>0.68093948337418164</v>
      </c>
      <c r="T105" s="48">
        <v>0.69569520501233795</v>
      </c>
      <c r="U105" s="48">
        <v>0.71303908753377887</v>
      </c>
      <c r="V105" s="48">
        <v>0.72975608273516768</v>
      </c>
      <c r="W105" s="48">
        <v>0.74586884919433794</v>
      </c>
      <c r="X105" s="48">
        <v>0.7613992265043813</v>
      </c>
      <c r="Y105" s="48">
        <v>0.77636826487550747</v>
      </c>
      <c r="Z105" s="48">
        <v>0.79079625366695439</v>
      </c>
      <c r="AA105" s="48">
        <v>0.80470274888762594</v>
      </c>
      <c r="AB105" s="48">
        <v>0.81810659970273136</v>
      </c>
      <c r="AC105" s="48">
        <v>0.8310259739823509</v>
      </c>
      <c r="AD105" s="48">
        <v>0.84347838292656252</v>
      </c>
      <c r="AE105" s="48">
        <v>0.85548070480050165</v>
      </c>
      <c r="AF105" s="48">
        <v>0.86704920781152683</v>
      </c>
      <c r="AG105" s="48">
        <v>0.87819957215950317</v>
      </c>
      <c r="AH105" s="48">
        <v>0.88894691129008274</v>
      </c>
      <c r="AI105" s="48">
        <v>0.89930579237979813</v>
      </c>
      <c r="AJ105" s="48">
        <v>0.90929025608072844</v>
      </c>
      <c r="AK105" s="48">
        <v>0.91891383555150485</v>
      </c>
      <c r="AL105" s="48">
        <v>0.92818957480044573</v>
      </c>
      <c r="AM105" s="48">
        <v>0.93713004636568997</v>
      </c>
      <c r="AN105" s="48">
        <v>0.94574736835628692</v>
      </c>
      <c r="AO105" s="48">
        <v>0.95405322087734412</v>
      </c>
      <c r="AP105" s="48">
        <v>0.96205886186149581</v>
      </c>
      <c r="AQ105" s="48">
        <v>0.96977514232814799</v>
      </c>
      <c r="AR105" s="48">
        <v>0.97721252109118628</v>
      </c>
      <c r="AS105" s="48">
        <v>0.98438107893507842</v>
      </c>
      <c r="AT105" s="49">
        <v>0.99129053227858899</v>
      </c>
      <c r="AU105" s="50">
        <v>1.9750294450204819E-4</v>
      </c>
      <c r="AV105" s="50">
        <v>1.4728883979842067E-4</v>
      </c>
      <c r="AW105" s="50">
        <v>1.9742068252526224E-4</v>
      </c>
      <c r="AX105" s="50">
        <v>1.7383976955898106E-4</v>
      </c>
    </row>
    <row r="106" spans="1:50" x14ac:dyDescent="0.25">
      <c r="A106" t="s">
        <v>4810</v>
      </c>
      <c r="B106" s="73">
        <v>5.1458794783983922E-2</v>
      </c>
      <c r="C106" s="48">
        <v>9.8342053263874227E-2</v>
      </c>
      <c r="D106" s="48">
        <v>0.13589594202567368</v>
      </c>
      <c r="E106" s="48">
        <v>0.17361654577392088</v>
      </c>
      <c r="F106" s="48">
        <v>0.20985061433954685</v>
      </c>
      <c r="G106" s="48">
        <v>0.23675487167395057</v>
      </c>
      <c r="H106" s="48">
        <v>0.25817967713809126</v>
      </c>
      <c r="I106" s="48">
        <v>0.28173408217200679</v>
      </c>
      <c r="J106" s="48">
        <v>0.29934640056127365</v>
      </c>
      <c r="K106" s="48">
        <v>0.31857362898550429</v>
      </c>
      <c r="L106" s="48">
        <v>0.34197193646199653</v>
      </c>
      <c r="M106" s="48">
        <v>0.38334827601574045</v>
      </c>
      <c r="N106" s="48">
        <v>0.40620163501914786</v>
      </c>
      <c r="O106" s="48">
        <v>0.42786627567020302</v>
      </c>
      <c r="P106" s="48">
        <v>0.44215865651835273</v>
      </c>
      <c r="Q106" s="48">
        <v>0.46101124654311054</v>
      </c>
      <c r="R106" s="48">
        <v>0.48048086514756111</v>
      </c>
      <c r="S106" s="48">
        <v>0.50614118751320647</v>
      </c>
      <c r="T106" s="48">
        <v>0.51390622502223571</v>
      </c>
      <c r="U106" s="48">
        <v>0.52464403622133848</v>
      </c>
      <c r="V106" s="48">
        <v>0.53499373376264248</v>
      </c>
      <c r="W106" s="48">
        <v>0.54496934585064638</v>
      </c>
      <c r="X106" s="48">
        <v>0.55458439364631273</v>
      </c>
      <c r="Y106" s="48">
        <v>0.56385190959394293</v>
      </c>
      <c r="Z106" s="48">
        <v>0.57278445508563458</v>
      </c>
      <c r="AA106" s="48">
        <v>0.58139413748726509</v>
      </c>
      <c r="AB106" s="48">
        <v>0.58969262654907795</v>
      </c>
      <c r="AC106" s="48">
        <v>0.59769117022311402</v>
      </c>
      <c r="AD106" s="48">
        <v>0.60540060990893219</v>
      </c>
      <c r="AE106" s="48">
        <v>0.61283139514827489</v>
      </c>
      <c r="AF106" s="48">
        <v>0.61999359778860541</v>
      </c>
      <c r="AG106" s="48">
        <v>0.62689692563470689</v>
      </c>
      <c r="AH106" s="48">
        <v>0.63355073560685293</v>
      </c>
      <c r="AI106" s="48">
        <v>0.63996404642337934</v>
      </c>
      <c r="AJ106" s="48">
        <v>0.64614555082485048</v>
      </c>
      <c r="AK106" s="48">
        <v>0.65210362735638894</v>
      </c>
      <c r="AL106" s="48">
        <v>0.65784635172413686</v>
      </c>
      <c r="AM106" s="48">
        <v>0.66338150774124338</v>
      </c>
      <c r="AN106" s="48">
        <v>0.66871659787821336</v>
      </c>
      <c r="AO106" s="48">
        <v>0.67385885343191954</v>
      </c>
      <c r="AP106" s="48">
        <v>0.67881524432705798</v>
      </c>
      <c r="AQ106" s="48">
        <v>0.68359248856333588</v>
      </c>
      <c r="AR106" s="48">
        <v>0.68819706132119418</v>
      </c>
      <c r="AS106" s="48">
        <v>0.69263520373840692</v>
      </c>
      <c r="AT106" s="49">
        <v>0.69691293136945542</v>
      </c>
      <c r="AU106" s="50">
        <v>4.7958164941519499E-4</v>
      </c>
      <c r="AV106" s="50">
        <v>4.9066997598856688E-4</v>
      </c>
      <c r="AW106" s="50">
        <v>4.8463113489560783E-4</v>
      </c>
      <c r="AX106" s="50">
        <v>0</v>
      </c>
    </row>
    <row r="107" spans="1:50" x14ac:dyDescent="0.25">
      <c r="A107" t="s">
        <v>4811</v>
      </c>
      <c r="B107" s="73">
        <v>6.8429015348714248E-2</v>
      </c>
      <c r="C107" s="48">
        <v>0.13196699304178702</v>
      </c>
      <c r="D107" s="48">
        <v>0.18523493438669353</v>
      </c>
      <c r="E107" s="48">
        <v>0.23789120498802535</v>
      </c>
      <c r="F107" s="48">
        <v>0.28828393682614717</v>
      </c>
      <c r="G107" s="48">
        <v>0.32844909278421958</v>
      </c>
      <c r="H107" s="48">
        <v>0.36252453515123639</v>
      </c>
      <c r="I107" s="48">
        <v>0.39831886668490174</v>
      </c>
      <c r="J107" s="48">
        <v>0.42773537352507907</v>
      </c>
      <c r="K107" s="48">
        <v>0.45815016097975197</v>
      </c>
      <c r="L107" s="48">
        <v>0.49093226630157422</v>
      </c>
      <c r="M107" s="48">
        <v>0.54042676682018775</v>
      </c>
      <c r="N107" s="48">
        <v>0.57233908723679761</v>
      </c>
      <c r="O107" s="48">
        <v>0.6029399004597622</v>
      </c>
      <c r="P107" s="48">
        <v>0.62612407277167426</v>
      </c>
      <c r="Q107" s="48">
        <v>0.65357431992561943</v>
      </c>
      <c r="R107" s="48">
        <v>0.68113033580180293</v>
      </c>
      <c r="S107" s="48">
        <v>0.71374010562023127</v>
      </c>
      <c r="T107" s="48">
        <v>0.72976481899202317</v>
      </c>
      <c r="U107" s="48">
        <v>0.74837745175791248</v>
      </c>
      <c r="V107" s="48">
        <v>0.76631733876117936</v>
      </c>
      <c r="W107" s="48">
        <v>0.7836087961137258</v>
      </c>
      <c r="X107" s="48">
        <v>0.80027526103184277</v>
      </c>
      <c r="Y107" s="48">
        <v>0.81633932360352179</v>
      </c>
      <c r="Z107" s="48">
        <v>0.83182275740754996</v>
      </c>
      <c r="AA107" s="48">
        <v>0.84674654902588997</v>
      </c>
      <c r="AB107" s="48">
        <v>0.86113092648935052</v>
      </c>
      <c r="AC107" s="48">
        <v>0.87499538669509547</v>
      </c>
      <c r="AD107" s="48">
        <v>0.88835872183316267</v>
      </c>
      <c r="AE107" s="48">
        <v>0.90123904485780626</v>
      </c>
      <c r="AF107" s="48">
        <v>0.91365381403818524</v>
      </c>
      <c r="AG107" s="48">
        <v>0.92561985662168333</v>
      </c>
      <c r="AH107" s="48">
        <v>0.93715339164192235</v>
      </c>
      <c r="AI107" s="48">
        <v>0.94827005190239355</v>
      </c>
      <c r="AJ107" s="48">
        <v>0.95898490516549839</v>
      </c>
      <c r="AK107" s="48">
        <v>0.96931247457572001</v>
      </c>
      <c r="AL107" s="48">
        <v>0.97926675834460819</v>
      </c>
      <c r="AM107" s="48">
        <v>0.98886124872425951</v>
      </c>
      <c r="AN107" s="48">
        <v>0.99810895029500779</v>
      </c>
      <c r="AO107" s="48">
        <v>1.0070223975921146</v>
      </c>
      <c r="AP107" s="48">
        <v>1.0156136720953499</v>
      </c>
      <c r="AQ107" s="48">
        <v>1.0238944186044927</v>
      </c>
      <c r="AR107" s="48">
        <v>1.0318758610229433</v>
      </c>
      <c r="AS107" s="48">
        <v>1.0395688175708475</v>
      </c>
      <c r="AT107" s="49">
        <v>1.0469837154483457</v>
      </c>
      <c r="AU107" s="50">
        <v>1.3846710498910397E-4</v>
      </c>
      <c r="AV107" s="50">
        <v>1.2508907821029425E-4</v>
      </c>
      <c r="AW107" s="50">
        <v>1.3086892431601882E-4</v>
      </c>
      <c r="AX107" s="50">
        <v>1.2604107905644923E-4</v>
      </c>
    </row>
    <row r="108" spans="1:50" x14ac:dyDescent="0.25">
      <c r="A108" t="s">
        <v>4812</v>
      </c>
      <c r="B108" s="73">
        <v>6.8087527648975854E-2</v>
      </c>
      <c r="C108" s="48">
        <v>0.13135603297882067</v>
      </c>
      <c r="D108" s="48">
        <v>0.18417572310512281</v>
      </c>
      <c r="E108" s="48">
        <v>0.23642049615876809</v>
      </c>
      <c r="F108" s="48">
        <v>0.28642648252813208</v>
      </c>
      <c r="G108" s="48">
        <v>0.32617976108074792</v>
      </c>
      <c r="H108" s="48">
        <v>0.35963173153012767</v>
      </c>
      <c r="I108" s="48">
        <v>0.39487794871267445</v>
      </c>
      <c r="J108" s="48">
        <v>0.42389481982999294</v>
      </c>
      <c r="K108" s="48">
        <v>0.4539238077456374</v>
      </c>
      <c r="L108" s="48">
        <v>0.48610058572831433</v>
      </c>
      <c r="M108" s="48">
        <v>0.53447866723508075</v>
      </c>
      <c r="N108" s="48">
        <v>0.56583780934394357</v>
      </c>
      <c r="O108" s="48">
        <v>0.59577243391630885</v>
      </c>
      <c r="P108" s="48">
        <v>0.61850647962691652</v>
      </c>
      <c r="Q108" s="48">
        <v>0.64566191289772956</v>
      </c>
      <c r="R108" s="48">
        <v>0.6729592143751344</v>
      </c>
      <c r="S108" s="48">
        <v>0.70497382741265502</v>
      </c>
      <c r="T108" s="48">
        <v>0.7207083911362433</v>
      </c>
      <c r="U108" s="48">
        <v>0.73916993669430275</v>
      </c>
      <c r="V108" s="48">
        <v>0.75696419747315524</v>
      </c>
      <c r="W108" s="48">
        <v>0.77411529219976005</v>
      </c>
      <c r="X108" s="48">
        <v>0.79064646783986092</v>
      </c>
      <c r="Y108" s="48">
        <v>0.80658013110742843</v>
      </c>
      <c r="Z108" s="48">
        <v>0.82193787883520397</v>
      </c>
      <c r="AA108" s="48">
        <v>0.83674052724751791</v>
      </c>
      <c r="AB108" s="48">
        <v>0.85100814017504933</v>
      </c>
      <c r="AC108" s="48">
        <v>0.86476005624977836</v>
      </c>
      <c r="AD108" s="48">
        <v>0.87801491511698737</v>
      </c>
      <c r="AE108" s="48">
        <v>0.8907906826998393</v>
      </c>
      <c r="AF108" s="48">
        <v>0.90310467555078078</v>
      </c>
      <c r="AG108" s="48">
        <v>0.91497358432277243</v>
      </c>
      <c r="AH108" s="48">
        <v>0.92641349639216219</v>
      </c>
      <c r="AI108" s="48">
        <v>0.93743991766386325</v>
      </c>
      <c r="AJ108" s="48">
        <v>0.94806779358839399</v>
      </c>
      <c r="AK108" s="48">
        <v>0.95831152941926756</v>
      </c>
      <c r="AL108" s="48">
        <v>0.96818500973818145</v>
      </c>
      <c r="AM108" s="48">
        <v>0.97770161727448412</v>
      </c>
      <c r="AN108" s="48">
        <v>0.9868742510444144</v>
      </c>
      <c r="AO108" s="48">
        <v>0.99571534383470883</v>
      </c>
      <c r="AP108" s="48">
        <v>1.0042368790542693</v>
      </c>
      <c r="AQ108" s="48">
        <v>1.0124504069767375</v>
      </c>
      <c r="AR108" s="48">
        <v>1.0203670603959838</v>
      </c>
      <c r="AS108" s="48">
        <v>1.0279975697157393</v>
      </c>
      <c r="AT108" s="49">
        <v>1.0353522774938173</v>
      </c>
      <c r="AU108" s="50">
        <v>1.8164100765716285E-4</v>
      </c>
      <c r="AV108" s="50">
        <v>1.2950178643222898E-4</v>
      </c>
      <c r="AW108" s="50">
        <v>1.58473223564215E-4</v>
      </c>
      <c r="AX108" s="50">
        <v>1.4953975914977491E-4</v>
      </c>
    </row>
    <row r="109" spans="1:50" x14ac:dyDescent="0.25">
      <c r="A109" t="s">
        <v>4813</v>
      </c>
      <c r="B109" s="73">
        <v>5.9798013183670888E-2</v>
      </c>
      <c r="C109" s="48">
        <v>0.11487046639429398</v>
      </c>
      <c r="D109" s="48">
        <v>0.16016289443982024</v>
      </c>
      <c r="E109" s="48">
        <v>0.20522944494954548</v>
      </c>
      <c r="F109" s="48">
        <v>0.24843460187209176</v>
      </c>
      <c r="G109" s="48">
        <v>0.28185151129487013</v>
      </c>
      <c r="H109" s="48">
        <v>0.30955712058206908</v>
      </c>
      <c r="I109" s="48">
        <v>0.33911497088212267</v>
      </c>
      <c r="J109" s="48">
        <v>0.36253328793812434</v>
      </c>
      <c r="K109" s="48">
        <v>0.387266672491695</v>
      </c>
      <c r="L109" s="48">
        <v>0.41530501908962986</v>
      </c>
      <c r="M109" s="48">
        <v>0.46061916917168472</v>
      </c>
      <c r="N109" s="48">
        <v>0.4878780770043693</v>
      </c>
      <c r="O109" s="48">
        <v>0.51392867074652981</v>
      </c>
      <c r="P109" s="48">
        <v>0.53260720224202862</v>
      </c>
      <c r="Q109" s="48">
        <v>0.55564952963786507</v>
      </c>
      <c r="R109" s="48">
        <v>0.57909985351673665</v>
      </c>
      <c r="S109" s="48">
        <v>0.60811010563561019</v>
      </c>
      <c r="T109" s="48">
        <v>0.61992712814612616</v>
      </c>
      <c r="U109" s="48">
        <v>0.63450741213263173</v>
      </c>
      <c r="V109" s="48">
        <v>0.64856069790275761</v>
      </c>
      <c r="W109" s="48">
        <v>0.66210603358480669</v>
      </c>
      <c r="X109" s="48">
        <v>0.67516177882051653</v>
      </c>
      <c r="Y109" s="48">
        <v>0.68774562965011632</v>
      </c>
      <c r="Z109" s="48">
        <v>0.69987464249792353</v>
      </c>
      <c r="AA109" s="48">
        <v>0.71156525729099052</v>
      </c>
      <c r="AB109" s="48">
        <v>0.7228333197421396</v>
      </c>
      <c r="AC109" s="48">
        <v>0.73369410282758452</v>
      </c>
      <c r="AD109" s="48">
        <v>0.74416232748825428</v>
      </c>
      <c r="AE109" s="48">
        <v>0.75425218258287563</v>
      </c>
      <c r="AF109" s="48">
        <v>0.76397734411985996</v>
      </c>
      <c r="AG109" s="48">
        <v>0.77335099379406202</v>
      </c>
      <c r="AH109" s="48">
        <v>0.7823858368535338</v>
      </c>
      <c r="AI109" s="48">
        <v>0.79109411932049456</v>
      </c>
      <c r="AJ109" s="48">
        <v>0.79948764458985422</v>
      </c>
      <c r="AK109" s="48">
        <v>0.80757778942779135</v>
      </c>
      <c r="AL109" s="48">
        <v>0.81537551939206798</v>
      </c>
      <c r="AM109" s="48">
        <v>0.82289140369498548</v>
      </c>
      <c r="AN109" s="48">
        <v>0.83013562952912245</v>
      </c>
      <c r="AO109" s="48">
        <v>0.83711801587527868</v>
      </c>
      <c r="AP109" s="48">
        <v>0.84384802681133309</v>
      </c>
      <c r="AQ109" s="48">
        <v>0.85033478434006005</v>
      </c>
      <c r="AR109" s="48">
        <v>0.85658708075329093</v>
      </c>
      <c r="AS109" s="48">
        <v>0.86261339054917596</v>
      </c>
      <c r="AT109" s="49">
        <v>0.86842188191870384</v>
      </c>
      <c r="AU109" s="50">
        <v>2.2449852258432657E-4</v>
      </c>
      <c r="AV109" s="50">
        <v>2.6996474480256438E-4</v>
      </c>
      <c r="AW109" s="50">
        <v>2.2773431555833668E-4</v>
      </c>
      <c r="AX109" s="50">
        <v>9.0364264906384051E-5</v>
      </c>
    </row>
    <row r="110" spans="1:50" x14ac:dyDescent="0.25">
      <c r="A110" t="s">
        <v>4814</v>
      </c>
      <c r="B110" s="73">
        <v>6.1666376011709115E-2</v>
      </c>
      <c r="C110" s="48">
        <v>0.1186036158934059</v>
      </c>
      <c r="D110" s="48">
        <v>0.16561625710421279</v>
      </c>
      <c r="E110" s="48">
        <v>0.21230089982888212</v>
      </c>
      <c r="F110" s="48">
        <v>0.25702495173713802</v>
      </c>
      <c r="G110" s="48">
        <v>0.2918107305395013</v>
      </c>
      <c r="H110" s="48">
        <v>0.32081334428022773</v>
      </c>
      <c r="I110" s="48">
        <v>0.35163334645512134</v>
      </c>
      <c r="J110" s="48">
        <v>0.37625799724573361</v>
      </c>
      <c r="K110" s="48">
        <v>0.40211784810813322</v>
      </c>
      <c r="L110" s="48">
        <v>0.4309921992446179</v>
      </c>
      <c r="M110" s="48">
        <v>0.47697825534473642</v>
      </c>
      <c r="N110" s="48">
        <v>0.50510008652389227</v>
      </c>
      <c r="O110" s="48">
        <v>0.53200110740786144</v>
      </c>
      <c r="P110" s="48">
        <v>0.55152693650857898</v>
      </c>
      <c r="Q110" s="48">
        <v>0.57541546680040079</v>
      </c>
      <c r="R110" s="48">
        <v>0.59964611400357681</v>
      </c>
      <c r="S110" s="48">
        <v>0.62927708380054681</v>
      </c>
      <c r="T110" s="48">
        <v>0.64194416491077355</v>
      </c>
      <c r="U110" s="48">
        <v>0.65732681639894164</v>
      </c>
      <c r="V110" s="48">
        <v>0.67215346843573021</v>
      </c>
      <c r="W110" s="48">
        <v>0.68644421738685168</v>
      </c>
      <c r="X110" s="48">
        <v>0.70021843324335442</v>
      </c>
      <c r="Y110" s="48">
        <v>0.71349478587612802</v>
      </c>
      <c r="Z110" s="48">
        <v>0.72629127034145202</v>
      </c>
      <c r="AA110" s="48">
        <v>0.73862523127188484</v>
      </c>
      <c r="AB110" s="48">
        <v>0.75051338638555487</v>
      </c>
      <c r="AC110" s="48">
        <v>0.7619718491457188</v>
      </c>
      <c r="AD110" s="48">
        <v>0.77301615060129836</v>
      </c>
      <c r="AE110" s="48">
        <v>0.78366126043800188</v>
      </c>
      <c r="AF110" s="48">
        <v>0.79392160726855932</v>
      </c>
      <c r="AG110" s="48">
        <v>0.80381109818957852</v>
      </c>
      <c r="AH110" s="48">
        <v>0.81334313763152477</v>
      </c>
      <c r="AI110" s="48">
        <v>0.82253064552737643</v>
      </c>
      <c r="AJ110" s="48">
        <v>0.83138607482458315</v>
      </c>
      <c r="AK110" s="48">
        <v>0.83992142836405947</v>
      </c>
      <c r="AL110" s="48">
        <v>0.84814827514909685</v>
      </c>
      <c r="AM110" s="48">
        <v>0.85607776602624108</v>
      </c>
      <c r="AN110" s="48">
        <v>0.86372064879939214</v>
      </c>
      <c r="AO110" s="48">
        <v>0.87108728279761027</v>
      </c>
      <c r="AP110" s="48">
        <v>0.87818765291637457</v>
      </c>
      <c r="AQ110" s="48">
        <v>0.88503138315132812</v>
      </c>
      <c r="AR110" s="48">
        <v>0.89162774964284963</v>
      </c>
      <c r="AS110" s="48">
        <v>0.89798569324913557</v>
      </c>
      <c r="AT110" s="49">
        <v>0.90411383166483261</v>
      </c>
      <c r="AU110" s="50">
        <v>2.1162680059205741E-4</v>
      </c>
      <c r="AV110" s="50">
        <v>2.4273830058518797E-4</v>
      </c>
      <c r="AW110" s="50">
        <v>2.1174737776163965E-4</v>
      </c>
      <c r="AX110" s="50">
        <v>1.1691637337207794E-4</v>
      </c>
    </row>
    <row r="111" spans="1:50" x14ac:dyDescent="0.25">
      <c r="A111" t="s">
        <v>4815</v>
      </c>
      <c r="B111" s="73">
        <v>6.5260136927975179E-2</v>
      </c>
      <c r="C111" s="48">
        <v>0.12580802077518508</v>
      </c>
      <c r="D111" s="48">
        <v>0.17485914646734976</v>
      </c>
      <c r="E111" s="48">
        <v>0.22424417132864005</v>
      </c>
      <c r="F111" s="48">
        <v>0.27192864614805246</v>
      </c>
      <c r="G111" s="48">
        <v>0.31021035022058047</v>
      </c>
      <c r="H111" s="48">
        <v>0.33961512306492314</v>
      </c>
      <c r="I111" s="48">
        <v>0.37201218595004454</v>
      </c>
      <c r="J111" s="48">
        <v>0.39938721805413313</v>
      </c>
      <c r="K111" s="48">
        <v>0.42833087967067313</v>
      </c>
      <c r="L111" s="48">
        <v>0.45882396314558493</v>
      </c>
      <c r="M111" s="48">
        <v>0.50232842426315216</v>
      </c>
      <c r="N111" s="48">
        <v>0.53252937666611944</v>
      </c>
      <c r="O111" s="48">
        <v>0.55948057149790698</v>
      </c>
      <c r="P111" s="48">
        <v>0.58081983457221376</v>
      </c>
      <c r="Q111" s="48">
        <v>0.60817141915845607</v>
      </c>
      <c r="R111" s="48">
        <v>0.63597131315806843</v>
      </c>
      <c r="S111" s="48">
        <v>0.66690339973471169</v>
      </c>
      <c r="T111" s="48">
        <v>0.68135272382842271</v>
      </c>
      <c r="U111" s="48">
        <v>0.7002274676392416</v>
      </c>
      <c r="V111" s="48">
        <v>0.71841999179424743</v>
      </c>
      <c r="W111" s="48">
        <v>0.73595495483521711</v>
      </c>
      <c r="X111" s="48">
        <v>0.75285612403133284</v>
      </c>
      <c r="Y111" s="48">
        <v>0.76914640759385333</v>
      </c>
      <c r="Z111" s="48">
        <v>0.78484788572640352</v>
      </c>
      <c r="AA111" s="48">
        <v>0.79998184055295773</v>
      </c>
      <c r="AB111" s="48">
        <v>0.81456878496409457</v>
      </c>
      <c r="AC111" s="48">
        <v>0.82862849042061204</v>
      </c>
      <c r="AD111" s="48">
        <v>0.84218001375219476</v>
      </c>
      <c r="AE111" s="48">
        <v>0.85524172298745538</v>
      </c>
      <c r="AF111" s="48">
        <v>0.86783132225035731</v>
      </c>
      <c r="AG111" s="48">
        <v>0.87996587575676866</v>
      </c>
      <c r="AH111" s="48">
        <v>0.89166183094367135</v>
      </c>
      <c r="AI111" s="48">
        <v>0.90293504076237252</v>
      </c>
      <c r="AJ111" s="48">
        <v>0.91380078516593999</v>
      </c>
      <c r="AK111" s="48">
        <v>0.92427379181998115</v>
      </c>
      <c r="AL111" s="48">
        <v>0.93436825606483986</v>
      </c>
      <c r="AM111" s="48">
        <v>0.94409786015627029</v>
      </c>
      <c r="AN111" s="48">
        <v>0.95347579181066044</v>
      </c>
      <c r="AO111" s="48">
        <v>0.96251476207995268</v>
      </c>
      <c r="AP111" s="48">
        <v>0.971227022580475</v>
      </c>
      <c r="AQ111" s="48">
        <v>0.97962438209905101</v>
      </c>
      <c r="AR111" s="48">
        <v>0.9877182225988832</v>
      </c>
      <c r="AS111" s="48">
        <v>0.99551951464691413</v>
      </c>
      <c r="AT111" s="49">
        <v>1.0030388322835706</v>
      </c>
      <c r="AU111" s="50">
        <v>6.7684869281947613E-4</v>
      </c>
      <c r="AV111" s="50">
        <v>5.2020306611666456E-5</v>
      </c>
      <c r="AW111" s="50">
        <v>1.7199941794387996E-4</v>
      </c>
      <c r="AX111" s="50">
        <v>7.6847580203320831E-5</v>
      </c>
    </row>
    <row r="112" spans="1:50" x14ac:dyDescent="0.25">
      <c r="A112" t="s">
        <v>4816</v>
      </c>
      <c r="B112" s="73">
        <v>8.3562978880176025E-2</v>
      </c>
      <c r="C112" s="48">
        <v>0.16201900830788102</v>
      </c>
      <c r="D112" s="48">
        <v>0.22945500693731641</v>
      </c>
      <c r="E112" s="48">
        <v>0.29542393704614323</v>
      </c>
      <c r="F112" s="48">
        <v>0.35836277381424225</v>
      </c>
      <c r="G112" s="48">
        <v>0.41000610751896954</v>
      </c>
      <c r="H112" s="48">
        <v>0.45538073215238595</v>
      </c>
      <c r="I112" s="48">
        <v>0.50193320661079499</v>
      </c>
      <c r="J112" s="48">
        <v>0.54157427513901335</v>
      </c>
      <c r="K112" s="48">
        <v>0.58159271720280503</v>
      </c>
      <c r="L112" s="48">
        <v>0.62200933018365379</v>
      </c>
      <c r="M112" s="48">
        <v>0.67851690517875307</v>
      </c>
      <c r="N112" s="48">
        <v>0.7181180085243748</v>
      </c>
      <c r="O112" s="48">
        <v>0.75652912897335023</v>
      </c>
      <c r="P112" s="48">
        <v>0.78727605667889811</v>
      </c>
      <c r="Q112" s="48">
        <v>0.82188514846850624</v>
      </c>
      <c r="R112" s="48">
        <v>0.85605279123951905</v>
      </c>
      <c r="S112" s="48">
        <v>0.89449267811596211</v>
      </c>
      <c r="T112" s="48">
        <v>0.91773344769437881</v>
      </c>
      <c r="U112" s="48">
        <v>0.94299961391335452</v>
      </c>
      <c r="V112" s="48">
        <v>0.96735254520875291</v>
      </c>
      <c r="W112" s="48">
        <v>0.99082525007178757</v>
      </c>
      <c r="X112" s="48">
        <v>1.0134495439156763</v>
      </c>
      <c r="Y112" s="48">
        <v>1.0352560921989424</v>
      </c>
      <c r="Z112" s="48">
        <v>1.0562744519900424</v>
      </c>
      <c r="AA112" s="48">
        <v>1.0765331120296573</v>
      </c>
      <c r="AB112" s="48">
        <v>1.0960595313449482</v>
      </c>
      <c r="AC112" s="48">
        <v>1.1148801764681204</v>
      </c>
      <c r="AD112" s="48">
        <v>1.1330205573097318</v>
      </c>
      <c r="AE112" s="48">
        <v>1.1505052617353817</v>
      </c>
      <c r="AF112" s="48">
        <v>1.1673579888926344</v>
      </c>
      <c r="AG112" s="48">
        <v>1.18360158133336</v>
      </c>
      <c r="AH112" s="48">
        <v>1.1992580559750232</v>
      </c>
      <c r="AI112" s="48">
        <v>1.2143486339428913</v>
      </c>
      <c r="AJ112" s="48">
        <v>1.2288937693336075</v>
      </c>
      <c r="AK112" s="48">
        <v>1.2429131769391173</v>
      </c>
      <c r="AL112" s="48">
        <v>1.2564258589685242</v>
      </c>
      <c r="AM112" s="48">
        <v>1.2694501308040969</v>
      </c>
      <c r="AN112" s="48">
        <v>1.282003645826336</v>
      </c>
      <c r="AO112" s="48">
        <v>1.2941034193417469</v>
      </c>
      <c r="AP112" s="48">
        <v>1.3057658516457575</v>
      </c>
      <c r="AQ112" s="48">
        <v>1.3170067502520328</v>
      </c>
      <c r="AR112" s="48">
        <v>1.3278413513183225</v>
      </c>
      <c r="AS112" s="48">
        <v>1.3382843402978783</v>
      </c>
      <c r="AT112" s="49">
        <v>1.3483498718444389</v>
      </c>
      <c r="AU112" s="50">
        <v>1.644925941945985E-4</v>
      </c>
      <c r="AV112" s="50">
        <v>3.9039401599438861E-5</v>
      </c>
      <c r="AW112" s="50">
        <v>2.6252787210978568E-4</v>
      </c>
      <c r="AX112" s="50">
        <v>2.9734327108599246E-4</v>
      </c>
    </row>
    <row r="113" spans="1:50" x14ac:dyDescent="0.25">
      <c r="A113" t="s">
        <v>4817</v>
      </c>
      <c r="B113" s="73">
        <v>7.144666525543561E-2</v>
      </c>
      <c r="C113" s="48">
        <v>0.13723095875700098</v>
      </c>
      <c r="D113" s="48">
        <v>0.19443225688715532</v>
      </c>
      <c r="E113" s="48">
        <v>0.25001551855599646</v>
      </c>
      <c r="F113" s="48">
        <v>0.30393305415972344</v>
      </c>
      <c r="G113" s="48">
        <v>0.34510925507598361</v>
      </c>
      <c r="H113" s="48">
        <v>0.38563101078795775</v>
      </c>
      <c r="I113" s="48">
        <v>0.42434264263788946</v>
      </c>
      <c r="J113" s="48">
        <v>0.45541403368230898</v>
      </c>
      <c r="K113" s="48">
        <v>0.48768971051494214</v>
      </c>
      <c r="L113" s="48">
        <v>0.52194458289830203</v>
      </c>
      <c r="M113" s="48">
        <v>0.58291798581282417</v>
      </c>
      <c r="N113" s="48">
        <v>0.62033768031268599</v>
      </c>
      <c r="O113" s="48">
        <v>0.65611421573021456</v>
      </c>
      <c r="P113" s="48">
        <v>0.68153472651336211</v>
      </c>
      <c r="Q113" s="48">
        <v>0.7092905588452536</v>
      </c>
      <c r="R113" s="48">
        <v>0.73753736837477035</v>
      </c>
      <c r="S113" s="48">
        <v>0.77709485059108929</v>
      </c>
      <c r="T113" s="48">
        <v>0.79451096689119804</v>
      </c>
      <c r="U113" s="48">
        <v>0.8125736987072214</v>
      </c>
      <c r="V113" s="48">
        <v>0.82998356069856927</v>
      </c>
      <c r="W113" s="48">
        <v>0.84676415056974796</v>
      </c>
      <c r="X113" s="48">
        <v>0.86293821309618524</v>
      </c>
      <c r="Y113" s="48">
        <v>0.87852767095299211</v>
      </c>
      <c r="Z113" s="48">
        <v>0.89355365442943269</v>
      </c>
      <c r="AA113" s="48">
        <v>0.90803653006937524</v>
      </c>
      <c r="AB113" s="48">
        <v>0.92199592827654875</v>
      </c>
      <c r="AC113" s="48">
        <v>0.93545076992201748</v>
      </c>
      <c r="AD113" s="48">
        <v>0.9484192919899388</v>
      </c>
      <c r="AE113" s="48">
        <v>0.96091907229636897</v>
      </c>
      <c r="AF113" s="48">
        <v>0.97296705331461508</v>
      </c>
      <c r="AG113" s="48">
        <v>0.98457956513943035</v>
      </c>
      <c r="AH113" s="48">
        <v>0.99577234762118039</v>
      </c>
      <c r="AI113" s="48">
        <v>1.0065605716999757</v>
      </c>
      <c r="AJ113" s="48">
        <v>1.0169588599686938</v>
      </c>
      <c r="AK113" s="48">
        <v>1.0269813064927591</v>
      </c>
      <c r="AL113" s="48">
        <v>1.0366414959135457</v>
      </c>
      <c r="AM113" s="48">
        <v>1.0459525218612913</v>
      </c>
      <c r="AN113" s="48">
        <v>1.0549270047024919</v>
      </c>
      <c r="AO113" s="48">
        <v>1.0635771086458177</v>
      </c>
      <c r="AP113" s="48">
        <v>1.0719145582297465</v>
      </c>
      <c r="AQ113" s="48">
        <v>1.0799506542142558</v>
      </c>
      <c r="AR113" s="48">
        <v>1.0876962888981203</v>
      </c>
      <c r="AS113" s="48">
        <v>1.0951619608825682</v>
      </c>
      <c r="AT113" s="49">
        <v>1.1023577893013132</v>
      </c>
      <c r="AU113" s="50">
        <v>8.4024122770642862E-6</v>
      </c>
      <c r="AV113" s="50">
        <v>1.5137552982196212E-3</v>
      </c>
      <c r="AW113" s="50">
        <v>5.0048902630805969E-4</v>
      </c>
      <c r="AX113" s="50">
        <v>4.8645440256223083E-4</v>
      </c>
    </row>
    <row r="114" spans="1:50" x14ac:dyDescent="0.25">
      <c r="A114" t="s">
        <v>4818</v>
      </c>
      <c r="B114" s="73">
        <v>6.3107466179622804E-2</v>
      </c>
      <c r="C114" s="48">
        <v>0.1214021560607364</v>
      </c>
      <c r="D114" s="48">
        <v>0.16977445018951373</v>
      </c>
      <c r="E114" s="48">
        <v>0.21765085235110959</v>
      </c>
      <c r="F114" s="48">
        <v>0.26353071048837784</v>
      </c>
      <c r="G114" s="48">
        <v>0.29913611371965709</v>
      </c>
      <c r="H114" s="48">
        <v>0.32954375926156604</v>
      </c>
      <c r="I114" s="48">
        <v>0.36122719179406954</v>
      </c>
      <c r="J114" s="48">
        <v>0.38676991392788401</v>
      </c>
      <c r="K114" s="48">
        <v>0.4134007669478188</v>
      </c>
      <c r="L114" s="48">
        <v>0.44331457304173194</v>
      </c>
      <c r="M114" s="48">
        <v>0.49063341693017481</v>
      </c>
      <c r="N114" s="48">
        <v>0.51918731871177215</v>
      </c>
      <c r="O114" s="48">
        <v>0.5467258364378399</v>
      </c>
      <c r="P114" s="48">
        <v>0.5668633032892989</v>
      </c>
      <c r="Q114" s="48">
        <v>0.59112910130653973</v>
      </c>
      <c r="R114" s="48">
        <v>0.61572110199099706</v>
      </c>
      <c r="S114" s="48">
        <v>0.64575899296794914</v>
      </c>
      <c r="T114" s="48">
        <v>0.65903267301265256</v>
      </c>
      <c r="U114" s="48">
        <v>0.67477090492250502</v>
      </c>
      <c r="V114" s="48">
        <v>0.68994028507657956</v>
      </c>
      <c r="W114" s="48">
        <v>0.70456137438171151</v>
      </c>
      <c r="X114" s="48">
        <v>0.71865399057942936</v>
      </c>
      <c r="Y114" s="48">
        <v>0.73223723510734995</v>
      </c>
      <c r="Z114" s="48">
        <v>0.74532951898968325</v>
      </c>
      <c r="AA114" s="48">
        <v>0.75794858779193219</v>
      </c>
      <c r="AB114" s="48">
        <v>0.77011154567361773</v>
      </c>
      <c r="AC114" s="48">
        <v>0.78183487857162781</v>
      </c>
      <c r="AD114" s="48">
        <v>0.79313447654561375</v>
      </c>
      <c r="AE114" s="48">
        <v>0.80402565531572068</v>
      </c>
      <c r="AF114" s="48">
        <v>0.81452317702184751</v>
      </c>
      <c r="AG114" s="48">
        <v>0.82464127023257228</v>
      </c>
      <c r="AH114" s="48">
        <v>0.83439364923086123</v>
      </c>
      <c r="AI114" s="48">
        <v>0.84379353260270629</v>
      </c>
      <c r="AJ114" s="48">
        <v>0.85285366115388195</v>
      </c>
      <c r="AK114" s="48">
        <v>0.86158631517911133</v>
      </c>
      <c r="AL114" s="48">
        <v>0.87000333110704364</v>
      </c>
      <c r="AM114" s="48">
        <v>0.87811611754360475</v>
      </c>
      <c r="AN114" s="48">
        <v>0.88593567073547108</v>
      </c>
      <c r="AO114" s="48">
        <v>0.89347258947461905</v>
      </c>
      <c r="AP114" s="48">
        <v>0.90073708946415931</v>
      </c>
      <c r="AQ114" s="48">
        <v>0.90773901716492111</v>
      </c>
      <c r="AR114" s="48">
        <v>0.91448786314155883</v>
      </c>
      <c r="AS114" s="48">
        <v>0.92099277492627007</v>
      </c>
      <c r="AT114" s="49">
        <v>0.92726256941755791</v>
      </c>
      <c r="AU114" s="50">
        <v>1.7780413327272981E-4</v>
      </c>
      <c r="AV114" s="50">
        <v>2.1809780446346849E-4</v>
      </c>
      <c r="AW114" s="50">
        <v>2.1821875998284668E-4</v>
      </c>
      <c r="AX114" s="50">
        <v>1.5130004612728953E-4</v>
      </c>
    </row>
    <row r="115" spans="1:50" x14ac:dyDescent="0.25">
      <c r="A115" t="s">
        <v>4819</v>
      </c>
      <c r="B115" s="73">
        <v>6.4388790146753916E-2</v>
      </c>
      <c r="C115" s="48">
        <v>0.12400989013681338</v>
      </c>
      <c r="D115" s="48">
        <v>0.17354899888809441</v>
      </c>
      <c r="E115" s="48">
        <v>0.22262328049446245</v>
      </c>
      <c r="F115" s="48">
        <v>0.2695980421943095</v>
      </c>
      <c r="G115" s="48">
        <v>0.30646628987244307</v>
      </c>
      <c r="H115" s="48">
        <v>0.33747055515190011</v>
      </c>
      <c r="I115" s="48">
        <v>0.37023158088012997</v>
      </c>
      <c r="J115" s="48">
        <v>0.39670995393083952</v>
      </c>
      <c r="K115" s="48">
        <v>0.42431136922032897</v>
      </c>
      <c r="L115" s="48">
        <v>0.4545869072766538</v>
      </c>
      <c r="M115" s="48">
        <v>0.50184204756624762</v>
      </c>
      <c r="N115" s="48">
        <v>0.53135790664144722</v>
      </c>
      <c r="O115" s="48">
        <v>0.55965043692667327</v>
      </c>
      <c r="P115" s="48">
        <v>0.58054423765082475</v>
      </c>
      <c r="Q115" s="48">
        <v>0.60575631019315668</v>
      </c>
      <c r="R115" s="48">
        <v>0.63120620770097768</v>
      </c>
      <c r="S115" s="48">
        <v>0.66190605781613132</v>
      </c>
      <c r="T115" s="48">
        <v>0.67587992610851289</v>
      </c>
      <c r="U115" s="48">
        <v>0.69248945537547058</v>
      </c>
      <c r="V115" s="48">
        <v>0.70849864021109243</v>
      </c>
      <c r="W115" s="48">
        <v>0.7239291798116918</v>
      </c>
      <c r="X115" s="48">
        <v>0.73880198906528161</v>
      </c>
      <c r="Y115" s="48">
        <v>0.7531372269000669</v>
      </c>
      <c r="Z115" s="48">
        <v>0.76695432360829396</v>
      </c>
      <c r="AA115" s="48">
        <v>0.78027200718248835</v>
      </c>
      <c r="AB115" s="48">
        <v>0.7931083286997842</v>
      </c>
      <c r="AC115" s="48">
        <v>0.80548068678874429</v>
      </c>
      <c r="AD115" s="48">
        <v>0.81740585121183806</v>
      </c>
      <c r="AE115" s="48">
        <v>0.82889998559554323</v>
      </c>
      <c r="AF115" s="48">
        <v>0.83997866933887333</v>
      </c>
      <c r="AG115" s="48">
        <v>0.85065691873003468</v>
      </c>
      <c r="AH115" s="48">
        <v>0.86094920729982893</v>
      </c>
      <c r="AI115" s="48">
        <v>0.87086948543938958</v>
      </c>
      <c r="AJ115" s="48">
        <v>0.88043119930884561</v>
      </c>
      <c r="AK115" s="48">
        <v>0.88964730906253819</v>
      </c>
      <c r="AL115" s="48">
        <v>0.89853030641549525</v>
      </c>
      <c r="AM115" s="48">
        <v>0.90709223157497154</v>
      </c>
      <c r="AN115" s="48">
        <v>0.91534468956000892</v>
      </c>
      <c r="AO115" s="48">
        <v>0.92329886593112942</v>
      </c>
      <c r="AP115" s="48">
        <v>0.93096554195148651</v>
      </c>
      <c r="AQ115" s="48">
        <v>0.93835510920002352</v>
      </c>
      <c r="AR115" s="48">
        <v>0.94547758365644463</v>
      </c>
      <c r="AS115" s="48">
        <v>0.95234261927709163</v>
      </c>
      <c r="AT115" s="49">
        <v>0.95895952108012483</v>
      </c>
      <c r="AU115" s="50">
        <v>1.9313818484079093E-4</v>
      </c>
      <c r="AV115" s="50">
        <v>1.9591087766457349E-4</v>
      </c>
      <c r="AW115" s="50">
        <v>1.9401605823077261E-4</v>
      </c>
      <c r="AX115" s="50">
        <v>1.430458651157096E-4</v>
      </c>
    </row>
    <row r="116" spans="1:50" x14ac:dyDescent="0.25">
      <c r="A116" t="s">
        <v>4820</v>
      </c>
      <c r="B116" s="73">
        <v>6.4775665032341168E-2</v>
      </c>
      <c r="C116" s="48">
        <v>0.12477030545919926</v>
      </c>
      <c r="D116" s="48">
        <v>0.17466148667375689</v>
      </c>
      <c r="E116" s="48">
        <v>0.22407064127869028</v>
      </c>
      <c r="F116" s="48">
        <v>0.27136850951351282</v>
      </c>
      <c r="G116" s="48">
        <v>0.30853274223407029</v>
      </c>
      <c r="H116" s="48">
        <v>0.33982388182764256</v>
      </c>
      <c r="I116" s="48">
        <v>0.37285104088564475</v>
      </c>
      <c r="J116" s="48">
        <v>0.39959755878691094</v>
      </c>
      <c r="K116" s="48">
        <v>0.42745676170405433</v>
      </c>
      <c r="L116" s="48">
        <v>0.45794955681277955</v>
      </c>
      <c r="M116" s="48">
        <v>0.5053832348397852</v>
      </c>
      <c r="N116" s="48">
        <v>0.53510828919676412</v>
      </c>
      <c r="O116" s="48">
        <v>0.56359723535145145</v>
      </c>
      <c r="P116" s="48">
        <v>0.58469342759478371</v>
      </c>
      <c r="Q116" s="48">
        <v>0.61009955299201646</v>
      </c>
      <c r="R116" s="48">
        <v>0.63573742386063348</v>
      </c>
      <c r="S116" s="48">
        <v>0.6665954037036832</v>
      </c>
      <c r="T116" s="48">
        <v>0.6807552948624509</v>
      </c>
      <c r="U116" s="48">
        <v>0.69754692064380852</v>
      </c>
      <c r="V116" s="48">
        <v>0.71373162019210501</v>
      </c>
      <c r="W116" s="48">
        <v>0.7293313306001018</v>
      </c>
      <c r="X116" s="48">
        <v>0.74436719605359236</v>
      </c>
      <c r="Y116" s="48">
        <v>0.75885959649069179</v>
      </c>
      <c r="Z116" s="48">
        <v>0.7728281752252455</v>
      </c>
      <c r="AA116" s="48">
        <v>0.78629186557180331</v>
      </c>
      <c r="AB116" s="48">
        <v>0.7992689165082445</v>
      </c>
      <c r="AC116" s="48">
        <v>0.81177691741083835</v>
      </c>
      <c r="AD116" s="48">
        <v>0.82383282189526641</v>
      </c>
      <c r="AE116" s="48">
        <v>0.83545297079591962</v>
      </c>
      <c r="AF116" s="48">
        <v>0.84665311431462187</v>
      </c>
      <c r="AG116" s="48">
        <v>0.85744843336879262</v>
      </c>
      <c r="AH116" s="48">
        <v>0.86785356016799309</v>
      </c>
      <c r="AI116" s="48">
        <v>0.87788259804674085</v>
      </c>
      <c r="AJ116" s="48">
        <v>0.88754914058047363</v>
      </c>
      <c r="AK116" s="48">
        <v>0.89686629001057749</v>
      </c>
      <c r="AL116" s="48">
        <v>0.9058466750034484</v>
      </c>
      <c r="AM116" s="48">
        <v>0.91450246776766142</v>
      </c>
      <c r="AN116" s="48">
        <v>0.92284540055244513</v>
      </c>
      <c r="AO116" s="48">
        <v>0.93088678154982707</v>
      </c>
      <c r="AP116" s="48">
        <v>0.93863751022200237</v>
      </c>
      <c r="AQ116" s="48">
        <v>0.94610809207470148</v>
      </c>
      <c r="AR116" s="48">
        <v>0.95330865289657996</v>
      </c>
      <c r="AS116" s="48">
        <v>0.96024895248393283</v>
      </c>
      <c r="AT116" s="49">
        <v>0.96693839786933333</v>
      </c>
      <c r="AU116" s="50">
        <v>1.9156320195179433E-4</v>
      </c>
      <c r="AV116" s="50">
        <v>1.9073381554335356E-4</v>
      </c>
      <c r="AW116" s="50">
        <v>1.9189165323041379E-4</v>
      </c>
      <c r="AX116" s="50">
        <v>1.4427487622015178E-4</v>
      </c>
    </row>
    <row r="117" spans="1:50" x14ac:dyDescent="0.25">
      <c r="A117" t="s">
        <v>4821</v>
      </c>
      <c r="B117" s="73">
        <v>6.3084056554228871E-2</v>
      </c>
      <c r="C117" s="48">
        <v>0.12143449373662447</v>
      </c>
      <c r="D117" s="48">
        <v>0.16975869634176077</v>
      </c>
      <c r="E117" s="48">
        <v>0.21767633603344372</v>
      </c>
      <c r="F117" s="48">
        <v>0.26354952369182694</v>
      </c>
      <c r="G117" s="48">
        <v>0.29937445805209828</v>
      </c>
      <c r="H117" s="48">
        <v>0.32938307120019228</v>
      </c>
      <c r="I117" s="48">
        <v>0.36117290002107638</v>
      </c>
      <c r="J117" s="48">
        <v>0.38672160919759913</v>
      </c>
      <c r="K117" s="48">
        <v>0.41343668163924674</v>
      </c>
      <c r="L117" s="48">
        <v>0.44294801934326267</v>
      </c>
      <c r="M117" s="48">
        <v>0.48949026393234207</v>
      </c>
      <c r="N117" s="48">
        <v>0.5182454235889995</v>
      </c>
      <c r="O117" s="48">
        <v>0.54579677926596515</v>
      </c>
      <c r="P117" s="48">
        <v>0.56597170323696433</v>
      </c>
      <c r="Q117" s="48">
        <v>0.59049376178517377</v>
      </c>
      <c r="R117" s="48">
        <v>0.61529255533867033</v>
      </c>
      <c r="S117" s="48">
        <v>0.64539157516218815</v>
      </c>
      <c r="T117" s="48">
        <v>0.65871395433862756</v>
      </c>
      <c r="U117" s="48">
        <v>0.67470168622443016</v>
      </c>
      <c r="V117" s="48">
        <v>0.69011154828303523</v>
      </c>
      <c r="W117" s="48">
        <v>0.70496442737566656</v>
      </c>
      <c r="X117" s="48">
        <v>0.71928045541675689</v>
      </c>
      <c r="Y117" s="48">
        <v>0.73307903666118124</v>
      </c>
      <c r="Z117" s="48">
        <v>0.74637887400520475</v>
      </c>
      <c r="AA117" s="48">
        <v>0.75919799433679391</v>
      </c>
      <c r="AB117" s="48">
        <v>0.77155377296965078</v>
      </c>
      <c r="AC117" s="48">
        <v>0.78346295719409109</v>
      </c>
      <c r="AD117" s="48">
        <v>0.79494168897668427</v>
      </c>
      <c r="AE117" s="48">
        <v>0.80600552683942461</v>
      </c>
      <c r="AF117" s="48">
        <v>0.81666946694809006</v>
      </c>
      <c r="AG117" s="48">
        <v>0.82694796343836996</v>
      </c>
      <c r="AH117" s="48">
        <v>0.83685494800731441</v>
      </c>
      <c r="AI117" s="48">
        <v>0.8464038487966582</v>
      </c>
      <c r="AJ117" s="48">
        <v>0.85560760859361684</v>
      </c>
      <c r="AK117" s="48">
        <v>0.86447870237381708</v>
      </c>
      <c r="AL117" s="48">
        <v>0.87302915421015514</v>
      </c>
      <c r="AM117" s="48">
        <v>0.88127055357048101</v>
      </c>
      <c r="AN117" s="48">
        <v>0.88921407102621663</v>
      </c>
      <c r="AO117" s="48">
        <v>0.8968704733931907</v>
      </c>
      <c r="AP117" s="48">
        <v>0.90425013832521373</v>
      </c>
      <c r="AQ117" s="48">
        <v>0.91136306838017589</v>
      </c>
      <c r="AR117" s="48">
        <v>0.91821890457772981</v>
      </c>
      <c r="AS117" s="48">
        <v>0.92482693946693839</v>
      </c>
      <c r="AT117" s="49">
        <v>0.93119612972159727</v>
      </c>
      <c r="AU117" s="50">
        <v>2.0914981723763049E-4</v>
      </c>
      <c r="AV117" s="50">
        <v>2.1201727213338017E-4</v>
      </c>
      <c r="AW117" s="50">
        <v>2.1078081044834107E-4</v>
      </c>
      <c r="AX117" s="50">
        <v>1.4317456225398928E-4</v>
      </c>
    </row>
    <row r="118" spans="1:50" x14ac:dyDescent="0.25">
      <c r="A118" t="s">
        <v>4822</v>
      </c>
      <c r="B118" s="73">
        <v>6.3390724586520314E-2</v>
      </c>
      <c r="C118" s="48">
        <v>0.12201103681777414</v>
      </c>
      <c r="D118" s="48">
        <v>0.17062167152980656</v>
      </c>
      <c r="E118" s="48">
        <v>0.21882328211849192</v>
      </c>
      <c r="F118" s="48">
        <v>0.26498731040220458</v>
      </c>
      <c r="G118" s="48">
        <v>0.30111797292429338</v>
      </c>
      <c r="H118" s="48">
        <v>0.33143097204069993</v>
      </c>
      <c r="I118" s="48">
        <v>0.36350196574500238</v>
      </c>
      <c r="J118" s="48">
        <v>0.38933605259599641</v>
      </c>
      <c r="K118" s="48">
        <v>0.41633818420023871</v>
      </c>
      <c r="L118" s="48">
        <v>0.44618782579579969</v>
      </c>
      <c r="M118" s="48">
        <v>0.49307694923475842</v>
      </c>
      <c r="N118" s="48">
        <v>0.5221229639887619</v>
      </c>
      <c r="O118" s="48">
        <v>0.54994670220677355</v>
      </c>
      <c r="P118" s="48">
        <v>0.57038687699193957</v>
      </c>
      <c r="Q118" s="48">
        <v>0.59514823642266512</v>
      </c>
      <c r="R118" s="48">
        <v>0.62019001519325145</v>
      </c>
      <c r="S118" s="48">
        <v>0.65055059165254925</v>
      </c>
      <c r="T118" s="48">
        <v>0.66406565126505745</v>
      </c>
      <c r="U118" s="48">
        <v>0.68024824700119946</v>
      </c>
      <c r="V118" s="48">
        <v>0.69584592963844494</v>
      </c>
      <c r="W118" s="48">
        <v>0.71087984061410325</v>
      </c>
      <c r="X118" s="48">
        <v>0.72537035721714715</v>
      </c>
      <c r="Y118" s="48">
        <v>0.73933712020803333</v>
      </c>
      <c r="Z118" s="48">
        <v>0.75279906044021228</v>
      </c>
      <c r="AA118" s="48">
        <v>0.76577442451942113</v>
      </c>
      <c r="AB118" s="48">
        <v>0.77828079953552587</v>
      </c>
      <c r="AC118" s="48">
        <v>0.79033513690044643</v>
      </c>
      <c r="AD118" s="48">
        <v>0.80195377532446588</v>
      </c>
      <c r="AE118" s="48">
        <v>0.81315246296207522</v>
      </c>
      <c r="AF118" s="48">
        <v>0.82394637875736132</v>
      </c>
      <c r="AG118" s="48">
        <v>0.83435015301787796</v>
      </c>
      <c r="AH118" s="48">
        <v>0.84437788724488172</v>
      </c>
      <c r="AI118" s="48">
        <v>0.85404317324681345</v>
      </c>
      <c r="AJ118" s="48">
        <v>0.86335911156192835</v>
      </c>
      <c r="AK118" s="48">
        <v>0.87233832921505083</v>
      </c>
      <c r="AL118" s="48">
        <v>0.88099299683251853</v>
      </c>
      <c r="AM118" s="48">
        <v>0.88933484513851147</v>
      </c>
      <c r="AN118" s="48">
        <v>0.89737518085513124</v>
      </c>
      <c r="AO118" s="48">
        <v>0.90512490202777662</v>
      </c>
      <c r="AP118" s="48">
        <v>0.91259451279659132</v>
      </c>
      <c r="AQ118" s="48">
        <v>0.91979413763400353</v>
      </c>
      <c r="AR118" s="48">
        <v>0.92673353506765355</v>
      </c>
      <c r="AS118" s="48">
        <v>0.93342211090731619</v>
      </c>
      <c r="AT118" s="49">
        <v>0.93986893099373803</v>
      </c>
      <c r="AU118" s="50">
        <v>2.0198784477543086E-4</v>
      </c>
      <c r="AV118" s="50">
        <v>2.011162432609126E-4</v>
      </c>
      <c r="AW118" s="50">
        <v>2.0285689970478415E-4</v>
      </c>
      <c r="AX118" s="50">
        <v>1.2604842777363956E-4</v>
      </c>
    </row>
    <row r="119" spans="1:50" x14ac:dyDescent="0.25">
      <c r="A119" t="s">
        <v>4823</v>
      </c>
      <c r="B119" s="73">
        <v>6.3466240471954816E-2</v>
      </c>
      <c r="C119" s="48">
        <v>0.12218302280449923</v>
      </c>
      <c r="D119" s="48">
        <v>0.17091445761022014</v>
      </c>
      <c r="E119" s="48">
        <v>0.21920658808145815</v>
      </c>
      <c r="F119" s="48">
        <v>0.26544987496414263</v>
      </c>
      <c r="G119" s="48">
        <v>0.30163818591946756</v>
      </c>
      <c r="H119" s="48">
        <v>0.33206890713465081</v>
      </c>
      <c r="I119" s="48">
        <v>0.36424439959736343</v>
      </c>
      <c r="J119" s="48">
        <v>0.3901336406370664</v>
      </c>
      <c r="K119" s="48">
        <v>0.41716395826708885</v>
      </c>
      <c r="L119" s="48">
        <v>0.44705396783733087</v>
      </c>
      <c r="M119" s="48">
        <v>0.49405040801495681</v>
      </c>
      <c r="N119" s="48">
        <v>0.52314255976082336</v>
      </c>
      <c r="O119" s="48">
        <v>0.55106190571582769</v>
      </c>
      <c r="P119" s="48">
        <v>0.5715362428414984</v>
      </c>
      <c r="Q119" s="48">
        <v>0.59630615814278698</v>
      </c>
      <c r="R119" s="48">
        <v>0.62136240415198829</v>
      </c>
      <c r="S119" s="48">
        <v>0.65176713428572486</v>
      </c>
      <c r="T119" s="48">
        <v>0.66532657096141357</v>
      </c>
      <c r="U119" s="48">
        <v>0.68150722131793073</v>
      </c>
      <c r="V119" s="48">
        <v>0.69710302889047726</v>
      </c>
      <c r="W119" s="48">
        <v>0.7121351325748595</v>
      </c>
      <c r="X119" s="48">
        <v>0.72662390721040881</v>
      </c>
      <c r="Y119" s="48">
        <v>0.74058899119648036</v>
      </c>
      <c r="Z119" s="48">
        <v>0.75404931311076628</v>
      </c>
      <c r="AA119" s="48">
        <v>0.76702311736549933</v>
      </c>
      <c r="AB119" s="48">
        <v>0.7795279889363268</v>
      </c>
      <c r="AC119" s="48">
        <v>0.79158087719736514</v>
      </c>
      <c r="AD119" s="48">
        <v>0.80319811889475157</v>
      </c>
      <c r="AE119" s="48">
        <v>0.81439546028982268</v>
      </c>
      <c r="AF119" s="48">
        <v>0.82518807850193931</v>
      </c>
      <c r="AG119" s="48">
        <v>0.83559060207988334</v>
      </c>
      <c r="AH119" s="48">
        <v>0.8456171308297088</v>
      </c>
      <c r="AI119" s="48">
        <v>0.8552812549259261</v>
      </c>
      <c r="AJ119" s="48">
        <v>0.86459607333191868</v>
      </c>
      <c r="AK119" s="48">
        <v>0.87357421155456227</v>
      </c>
      <c r="AL119" s="48">
        <v>0.88222783875711019</v>
      </c>
      <c r="AM119" s="48">
        <v>0.89056868425354196</v>
      </c>
      <c r="AN119" s="48">
        <v>0.89860805340672911</v>
      </c>
      <c r="AO119" s="48">
        <v>0.90635684295196972</v>
      </c>
      <c r="AP119" s="48">
        <v>0.91382555576665947</v>
      </c>
      <c r="AQ119" s="48">
        <v>0.92102431510611948</v>
      </c>
      <c r="AR119" s="48">
        <v>0.92796287832487612</v>
      </c>
      <c r="AS119" s="48">
        <v>0.93465065010199089</v>
      </c>
      <c r="AT119" s="49">
        <v>0.94109669518836692</v>
      </c>
      <c r="AU119" s="50">
        <v>2.030780742643401E-4</v>
      </c>
      <c r="AV119" s="50">
        <v>1.9809193327091634E-4</v>
      </c>
      <c r="AW119" s="50">
        <v>2.104972954839468E-4</v>
      </c>
      <c r="AX119" s="50">
        <v>1.6858265735208988E-4</v>
      </c>
    </row>
    <row r="120" spans="1:50" x14ac:dyDescent="0.25">
      <c r="A120" t="s">
        <v>4824</v>
      </c>
      <c r="B120" s="73">
        <v>6.8356676966100441E-2</v>
      </c>
      <c r="C120" s="48">
        <v>0.13182886189956089</v>
      </c>
      <c r="D120" s="48">
        <v>0.18499299844147324</v>
      </c>
      <c r="E120" s="48">
        <v>0.23755932115662179</v>
      </c>
      <c r="F120" s="48">
        <v>0.28788139460180417</v>
      </c>
      <c r="G120" s="48">
        <v>0.32799464894080688</v>
      </c>
      <c r="H120" s="48">
        <v>0.36197838374963281</v>
      </c>
      <c r="I120" s="48">
        <v>0.3976851088106611</v>
      </c>
      <c r="J120" s="48">
        <v>0.42706927177867826</v>
      </c>
      <c r="K120" s="48">
        <v>0.45744793052853711</v>
      </c>
      <c r="L120" s="48">
        <v>0.49026692368342334</v>
      </c>
      <c r="M120" s="48">
        <v>0.53957944380857525</v>
      </c>
      <c r="N120" s="48">
        <v>0.57140257235661152</v>
      </c>
      <c r="O120" s="48">
        <v>0.60189538918396368</v>
      </c>
      <c r="P120" s="48">
        <v>0.62503730518271805</v>
      </c>
      <c r="Q120" s="48">
        <v>0.65248040193575574</v>
      </c>
      <c r="R120" s="48">
        <v>0.68004804699550092</v>
      </c>
      <c r="S120" s="48">
        <v>0.71255406128667009</v>
      </c>
      <c r="T120" s="48">
        <v>0.72854508040241395</v>
      </c>
      <c r="U120" s="48">
        <v>0.74715775809367013</v>
      </c>
      <c r="V120" s="48">
        <v>0.76509768839849557</v>
      </c>
      <c r="W120" s="48">
        <v>0.78238918748748387</v>
      </c>
      <c r="X120" s="48">
        <v>0.79905569263349652</v>
      </c>
      <c r="Y120" s="48">
        <v>0.81511979397905088</v>
      </c>
      <c r="Z120" s="48">
        <v>0.83060326515548899</v>
      </c>
      <c r="AA120" s="48">
        <v>0.84552709279542915</v>
      </c>
      <c r="AB120" s="48">
        <v>0.85991150497850422</v>
      </c>
      <c r="AC120" s="48">
        <v>0.87377599864893774</v>
      </c>
      <c r="AD120" s="48">
        <v>0.88713936604212684</v>
      </c>
      <c r="AE120" s="48">
        <v>0.90001972015604437</v>
      </c>
      <c r="AF120" s="48">
        <v>0.91243451930198849</v>
      </c>
      <c r="AG120" s="48">
        <v>0.92440059076795889</v>
      </c>
      <c r="AH120" s="48">
        <v>0.93593415362672561</v>
      </c>
      <c r="AI120" s="48">
        <v>0.94705084071951284</v>
      </c>
      <c r="AJ120" s="48">
        <v>0.95776571984509051</v>
      </c>
      <c r="AK120" s="48">
        <v>0.96809331418299716</v>
      </c>
      <c r="AL120" s="48">
        <v>0.97804762197856965</v>
      </c>
      <c r="AM120" s="48">
        <v>0.98764213551647084</v>
      </c>
      <c r="AN120" s="48">
        <v>0.9968898594084239</v>
      </c>
      <c r="AO120" s="48">
        <v>1.0058033282199448</v>
      </c>
      <c r="AP120" s="48">
        <v>1.0143946234599648</v>
      </c>
      <c r="AQ120" s="48">
        <v>1.0226753899563701</v>
      </c>
      <c r="AR120" s="48">
        <v>1.0306568516396517</v>
      </c>
      <c r="AS120" s="48">
        <v>1.0383498267560682</v>
      </c>
      <c r="AT120" s="49">
        <v>1.0457647425309271</v>
      </c>
      <c r="AU120" s="50">
        <v>1.4027708675712347E-4</v>
      </c>
      <c r="AV120" s="50">
        <v>1.2284105469007045E-4</v>
      </c>
      <c r="AW120" s="50">
        <v>1.2819538824260235E-4</v>
      </c>
      <c r="AX120" s="50">
        <v>1.2241117656230927E-4</v>
      </c>
    </row>
    <row r="121" spans="1:50" x14ac:dyDescent="0.25">
      <c r="A121" t="s">
        <v>4825</v>
      </c>
      <c r="B121" s="73">
        <v>6.6161784530731155E-2</v>
      </c>
      <c r="C121" s="48">
        <v>0.12755817321759547</v>
      </c>
      <c r="D121" s="48">
        <v>0.17862026492497937</v>
      </c>
      <c r="E121" s="48">
        <v>0.22917882654823624</v>
      </c>
      <c r="F121" s="48">
        <v>0.27758943732782126</v>
      </c>
      <c r="G121" s="48">
        <v>0.31580210313539725</v>
      </c>
      <c r="H121" s="48">
        <v>0.34787110706630164</v>
      </c>
      <c r="I121" s="48">
        <v>0.38172287324795018</v>
      </c>
      <c r="J121" s="48">
        <v>0.40937955734363551</v>
      </c>
      <c r="K121" s="48">
        <v>0.4381172154727021</v>
      </c>
      <c r="L121" s="48">
        <v>0.46915427671560433</v>
      </c>
      <c r="M121" s="48">
        <v>0.51661709118483923</v>
      </c>
      <c r="N121" s="48">
        <v>0.54694743835894766</v>
      </c>
      <c r="O121" s="48">
        <v>0.57586996954469916</v>
      </c>
      <c r="P121" s="48">
        <v>0.59756745899279695</v>
      </c>
      <c r="Q121" s="48">
        <v>0.62369876262609991</v>
      </c>
      <c r="R121" s="48">
        <v>0.6500425880788383</v>
      </c>
      <c r="S121" s="48">
        <v>0.68128322905974847</v>
      </c>
      <c r="T121" s="48">
        <v>0.69607663396917674</v>
      </c>
      <c r="U121" s="48">
        <v>0.7136053081409871</v>
      </c>
      <c r="V121" s="48">
        <v>0.73050041577646685</v>
      </c>
      <c r="W121" s="48">
        <v>0.74678485687090557</v>
      </c>
      <c r="X121" s="48">
        <v>0.76248070370891841</v>
      </c>
      <c r="Y121" s="48">
        <v>0.77760923078170197</v>
      </c>
      <c r="Z121" s="48">
        <v>0.79219094362293918</v>
      </c>
      <c r="AA121" s="48">
        <v>0.80624560660244493</v>
      </c>
      <c r="AB121" s="48">
        <v>0.81979226971522157</v>
      </c>
      <c r="AC121" s="48">
        <v>0.83284929440223499</v>
      </c>
      <c r="AD121" s="48">
        <v>0.84543437843791069</v>
      </c>
      <c r="AE121" s="48">
        <v>0.85756457991808011</v>
      </c>
      <c r="AF121" s="48">
        <v>0.86925634038089394</v>
      </c>
      <c r="AG121" s="48">
        <v>0.88052550709203981</v>
      </c>
      <c r="AH121" s="48">
        <v>0.89138735452446971</v>
      </c>
      <c r="AI121" s="48">
        <v>0.90185660506175147</v>
      </c>
      <c r="AJ121" s="48">
        <v>0.91194744895310731</v>
      </c>
      <c r="AK121" s="48">
        <v>0.92167356354718533</v>
      </c>
      <c r="AL121" s="48">
        <v>0.93104813183063395</v>
      </c>
      <c r="AM121" s="48">
        <v>0.9400838602966084</v>
      </c>
      <c r="AN121" s="48">
        <v>0.9487929961674274</v>
      </c>
      <c r="AO121" s="48">
        <v>0.95718734399472272</v>
      </c>
      <c r="AP121" s="48">
        <v>0.9652782816595854</v>
      </c>
      <c r="AQ121" s="48">
        <v>0.97307677579439311</v>
      </c>
      <c r="AR121" s="48">
        <v>0.98059339664721989</v>
      </c>
      <c r="AS121" s="48">
        <v>0.98783833240898034</v>
      </c>
      <c r="AT121" s="49">
        <v>0.99482140302272559</v>
      </c>
      <c r="AU121" s="50">
        <v>2.0343431970104575E-4</v>
      </c>
      <c r="AV121" s="50">
        <v>1.586287107784301E-4</v>
      </c>
      <c r="AW121" s="50">
        <v>1.7471276805736125E-4</v>
      </c>
      <c r="AX121" s="50">
        <v>1.6142599633894861E-4</v>
      </c>
    </row>
    <row r="122" spans="1:50" x14ac:dyDescent="0.25">
      <c r="A122" t="s">
        <v>4826</v>
      </c>
      <c r="B122" s="73">
        <v>6.0037930628326658E-2</v>
      </c>
      <c r="C122" s="48">
        <v>0.1153748498362442</v>
      </c>
      <c r="D122" s="48">
        <v>0.16127189308925236</v>
      </c>
      <c r="E122" s="48">
        <v>0.20674459426861061</v>
      </c>
      <c r="F122" s="48">
        <v>0.25029410717509876</v>
      </c>
      <c r="G122" s="48">
        <v>0.28419228672600494</v>
      </c>
      <c r="H122" s="48">
        <v>0.31254369293259315</v>
      </c>
      <c r="I122" s="48">
        <v>0.3425927069987097</v>
      </c>
      <c r="J122" s="48">
        <v>0.3664168977703039</v>
      </c>
      <c r="K122" s="48">
        <v>0.39149069465712322</v>
      </c>
      <c r="L122" s="48">
        <v>0.42057154880526193</v>
      </c>
      <c r="M122" s="48">
        <v>0.4654145694928391</v>
      </c>
      <c r="N122" s="48">
        <v>0.4930514421355307</v>
      </c>
      <c r="O122" s="48">
        <v>0.51965608927792506</v>
      </c>
      <c r="P122" s="48">
        <v>0.53873786935025436</v>
      </c>
      <c r="Q122" s="48">
        <v>0.56196707653517808</v>
      </c>
      <c r="R122" s="48">
        <v>0.58578685426413013</v>
      </c>
      <c r="S122" s="48">
        <v>0.61446450632198468</v>
      </c>
      <c r="T122" s="48">
        <v>0.62656217992378904</v>
      </c>
      <c r="U122" s="48">
        <v>0.64119253111610097</v>
      </c>
      <c r="V122" s="48">
        <v>0.65529407443399201</v>
      </c>
      <c r="W122" s="48">
        <v>0.6688859234150919</v>
      </c>
      <c r="X122" s="48">
        <v>0.68198650074627243</v>
      </c>
      <c r="Y122" s="48">
        <v>0.69461356323415724</v>
      </c>
      <c r="Z122" s="48">
        <v>0.70678422587308232</v>
      </c>
      <c r="AA122" s="48">
        <v>0.71851498504313072</v>
      </c>
      <c r="AB122" s="48">
        <v>0.72982174086968321</v>
      </c>
      <c r="AC122" s="48">
        <v>0.74071981877479409</v>
      </c>
      <c r="AD122" s="48">
        <v>0.75122399024959985</v>
      </c>
      <c r="AE122" s="48">
        <v>0.76134849287591877</v>
      </c>
      <c r="AF122" s="48">
        <v>0.77110704962417764</v>
      </c>
      <c r="AG122" s="48">
        <v>0.78051288745382486</v>
      </c>
      <c r="AH122" s="48">
        <v>0.78957875524143684</v>
      </c>
      <c r="AI122" s="48">
        <v>0.79831694106082163</v>
      </c>
      <c r="AJ122" s="48">
        <v>0.80673928883854196</v>
      </c>
      <c r="AK122" s="48">
        <v>0.81485721440742875</v>
      </c>
      <c r="AL122" s="48">
        <v>0.82268172097985026</v>
      </c>
      <c r="AM122" s="48">
        <v>0.83022341406170197</v>
      </c>
      <c r="AN122" s="48">
        <v>0.8374925158273423</v>
      </c>
      <c r="AO122" s="48">
        <v>0.84449887897494758</v>
      </c>
      <c r="AP122" s="48">
        <v>0.85125200008107316</v>
      </c>
      <c r="AQ122" s="48">
        <v>0.85776103247251922</v>
      </c>
      <c r="AR122" s="48">
        <v>0.8640347986329493</v>
      </c>
      <c r="AS122" s="48">
        <v>0.87008180216107467</v>
      </c>
      <c r="AT122" s="49">
        <v>0.87591023929661715</v>
      </c>
      <c r="AU122" s="50">
        <v>1.5322247054427862E-4</v>
      </c>
      <c r="AV122" s="50">
        <v>3.7683112896047533E-4</v>
      </c>
      <c r="AW122" s="50">
        <v>1.5494026592932642E-4</v>
      </c>
      <c r="AX122" s="50">
        <v>5.4004300181986764E-5</v>
      </c>
    </row>
    <row r="123" spans="1:50" x14ac:dyDescent="0.25">
      <c r="A123" t="s">
        <v>4827</v>
      </c>
      <c r="B123" s="73">
        <v>5.4722154410359831E-2</v>
      </c>
      <c r="C123" s="48">
        <v>0.10490949501256028</v>
      </c>
      <c r="D123" s="48">
        <v>0.14611138146743541</v>
      </c>
      <c r="E123" s="48">
        <v>0.18700829409572883</v>
      </c>
      <c r="F123" s="48">
        <v>0.2260850773611332</v>
      </c>
      <c r="G123" s="48">
        <v>0.25574392818536923</v>
      </c>
      <c r="H123" s="48">
        <v>0.28020494748509556</v>
      </c>
      <c r="I123" s="48">
        <v>0.30649067898089211</v>
      </c>
      <c r="J123" s="48">
        <v>0.32660712194719244</v>
      </c>
      <c r="K123" s="48">
        <v>0.34801756550642415</v>
      </c>
      <c r="L123" s="48">
        <v>0.37408165926877335</v>
      </c>
      <c r="M123" s="48">
        <v>0.41638760656270257</v>
      </c>
      <c r="N123" s="48">
        <v>0.44094782309092018</v>
      </c>
      <c r="O123" s="48">
        <v>0.46474194756795967</v>
      </c>
      <c r="P123" s="48">
        <v>0.48090618753519249</v>
      </c>
      <c r="Q123" s="48">
        <v>0.50109037101549969</v>
      </c>
      <c r="R123" s="48">
        <v>0.52199075110821291</v>
      </c>
      <c r="S123" s="48">
        <v>0.54799614203798475</v>
      </c>
      <c r="T123" s="48">
        <v>0.55755118750296839</v>
      </c>
      <c r="U123" s="48">
        <v>0.56951421049667961</v>
      </c>
      <c r="V123" s="48">
        <v>0.58104483506893168</v>
      </c>
      <c r="W123" s="48">
        <v>0.59215869007833111</v>
      </c>
      <c r="X123" s="48">
        <v>0.60287083948498121</v>
      </c>
      <c r="Y123" s="48">
        <v>0.61319580276849939</v>
      </c>
      <c r="Z123" s="48">
        <v>0.62314757460803483</v>
      </c>
      <c r="AA123" s="48">
        <v>0.63273964385096071</v>
      </c>
      <c r="AB123" s="48">
        <v>0.64198501179594958</v>
      </c>
      <c r="AC123" s="48">
        <v>0.65089620981521579</v>
      </c>
      <c r="AD123" s="48">
        <v>0.65948531633980978</v>
      </c>
      <c r="AE123" s="48">
        <v>0.66776397323098469</v>
      </c>
      <c r="AF123" s="48">
        <v>0.67574340155982815</v>
      </c>
      <c r="AG123" s="48">
        <v>0.68343441681654449</v>
      </c>
      <c r="AH123" s="48">
        <v>0.69084744357000616</v>
      </c>
      <c r="AI123" s="48">
        <v>0.69799252959743907</v>
      </c>
      <c r="AJ123" s="48">
        <v>0.70487935950339842</v>
      </c>
      <c r="AK123" s="48">
        <v>0.71151726784649194</v>
      </c>
      <c r="AL123" s="48">
        <v>0.71791525179164228</v>
      </c>
      <c r="AM123" s="48">
        <v>0.72408198330504003</v>
      </c>
      <c r="AN123" s="48">
        <v>0.73002582090831525</v>
      </c>
      <c r="AO123" s="48">
        <v>0.73575482100785738</v>
      </c>
      <c r="AP123" s="48">
        <v>0.741276748814645</v>
      </c>
      <c r="AQ123" s="48">
        <v>0.74659908886938031</v>
      </c>
      <c r="AR123" s="48">
        <v>0.75172905518719713</v>
      </c>
      <c r="AS123" s="48">
        <v>0.75667360103569536</v>
      </c>
      <c r="AT123" s="49">
        <v>0.76143942835954925</v>
      </c>
      <c r="AU123" s="50">
        <v>1.3150199083611369E-4</v>
      </c>
      <c r="AV123" s="50">
        <v>5.481662810780108E-4</v>
      </c>
      <c r="AW123" s="50">
        <v>1.3383003533817828E-4</v>
      </c>
      <c r="AX123" s="50">
        <v>3.0701015930389985E-5</v>
      </c>
    </row>
    <row r="124" spans="1:50" x14ac:dyDescent="0.25">
      <c r="A124" t="s">
        <v>4828</v>
      </c>
      <c r="B124" s="73">
        <v>5.5745944987659744E-2</v>
      </c>
      <c r="C124" s="48">
        <v>0.10721454761933261</v>
      </c>
      <c r="D124" s="48">
        <v>0.14803444228777227</v>
      </c>
      <c r="E124" s="48">
        <v>0.1895940431920044</v>
      </c>
      <c r="F124" s="48">
        <v>0.22967606324059039</v>
      </c>
      <c r="G124" s="48">
        <v>0.26112315223705229</v>
      </c>
      <c r="H124" s="48">
        <v>0.28395899268252606</v>
      </c>
      <c r="I124" s="48">
        <v>0.31017992062236227</v>
      </c>
      <c r="J124" s="48">
        <v>0.33154384714284479</v>
      </c>
      <c r="K124" s="48">
        <v>0.35486751517697113</v>
      </c>
      <c r="L124" s="48">
        <v>0.38145803886044449</v>
      </c>
      <c r="M124" s="48">
        <v>0.41919644286583774</v>
      </c>
      <c r="N124" s="48">
        <v>0.44474519511160598</v>
      </c>
      <c r="O124" s="48">
        <v>0.46714519655546954</v>
      </c>
      <c r="P124" s="48">
        <v>0.48397270359046113</v>
      </c>
      <c r="Q124" s="48">
        <v>0.50687389455805931</v>
      </c>
      <c r="R124" s="48">
        <v>0.53073597585628884</v>
      </c>
      <c r="S124" s="48">
        <v>0.55693970027602913</v>
      </c>
      <c r="T124" s="48">
        <v>0.56727399927848787</v>
      </c>
      <c r="U124" s="48">
        <v>0.58194097183043114</v>
      </c>
      <c r="V124" s="48">
        <v>0.59607781284435235</v>
      </c>
      <c r="W124" s="48">
        <v>0.60970368370114392</v>
      </c>
      <c r="X124" s="48">
        <v>0.62283705320166582</v>
      </c>
      <c r="Y124" s="48">
        <v>0.63549572259975928</v>
      </c>
      <c r="Z124" s="48">
        <v>0.64769684973045183</v>
      </c>
      <c r="AA124" s="48">
        <v>0.65945697226605893</v>
      </c>
      <c r="AB124" s="48">
        <v>0.67079203013170452</v>
      </c>
      <c r="AC124" s="48">
        <v>0.68171738711064001</v>
      </c>
      <c r="AD124" s="48">
        <v>0.69224785166864999</v>
      </c>
      <c r="AE124" s="48">
        <v>0.70239769702576804</v>
      </c>
      <c r="AF124" s="48">
        <v>0.71218068050250838</v>
      </c>
      <c r="AG124" s="48">
        <v>0.72161006216683643</v>
      </c>
      <c r="AH124" s="48">
        <v>0.73069862280715259</v>
      </c>
      <c r="AI124" s="48">
        <v>0.73945868125565029</v>
      </c>
      <c r="AJ124" s="48">
        <v>0.7479021110855274</v>
      </c>
      <c r="AK124" s="48">
        <v>0.75604035670468595</v>
      </c>
      <c r="AL124" s="48">
        <v>0.76388444886773055</v>
      </c>
      <c r="AM124" s="48">
        <v>0.77144501962729151</v>
      </c>
      <c r="AN124" s="48">
        <v>0.77873231674494059</v>
      </c>
      <c r="AO124" s="48">
        <v>0.78575621758122893</v>
      </c>
      <c r="AP124" s="48">
        <v>0.79252624248367531</v>
      </c>
      <c r="AQ124" s="48">
        <v>0.79905156769085284</v>
      </c>
      <c r="AR124" s="48">
        <v>0.80534103777006005</v>
      </c>
      <c r="AS124" s="48">
        <v>0.81140317760544045</v>
      </c>
      <c r="AT124" s="49">
        <v>0.81724620395279501</v>
      </c>
      <c r="AU124" s="50">
        <v>7.3944288305938244E-4</v>
      </c>
      <c r="AV124" s="50">
        <v>1.382911141263321E-4</v>
      </c>
      <c r="AW124" s="50">
        <v>1.6086838149931282E-4</v>
      </c>
      <c r="AX124" s="50">
        <v>6.8109434323559981E-6</v>
      </c>
    </row>
    <row r="125" spans="1:50" x14ac:dyDescent="0.25">
      <c r="A125" t="s">
        <v>4829</v>
      </c>
      <c r="B125" s="73">
        <v>8.3977438271358507E-2</v>
      </c>
      <c r="C125" s="48">
        <v>0.16279331156859594</v>
      </c>
      <c r="D125" s="48">
        <v>0.23073284354922791</v>
      </c>
      <c r="E125" s="48">
        <v>0.29718440544183267</v>
      </c>
      <c r="F125" s="48">
        <v>0.36058674944077895</v>
      </c>
      <c r="G125" s="48">
        <v>0.41272940821514642</v>
      </c>
      <c r="H125" s="48">
        <v>0.45865127122581095</v>
      </c>
      <c r="I125" s="48">
        <v>0.5057813123337811</v>
      </c>
      <c r="J125" s="48">
        <v>0.5458715500038791</v>
      </c>
      <c r="K125" s="48">
        <v>0.58634621421536681</v>
      </c>
      <c r="L125" s="48">
        <v>0.62729118179908827</v>
      </c>
      <c r="M125" s="48">
        <v>0.68464363991411215</v>
      </c>
      <c r="N125" s="48">
        <v>0.72488677773210319</v>
      </c>
      <c r="O125" s="48">
        <v>0.76394730157616675</v>
      </c>
      <c r="P125" s="48">
        <v>0.79516442755149619</v>
      </c>
      <c r="Q125" s="48">
        <v>0.83015737741582307</v>
      </c>
      <c r="R125" s="48">
        <v>0.86468486638652386</v>
      </c>
      <c r="S125" s="48">
        <v>0.90370803754099427</v>
      </c>
      <c r="T125" s="48">
        <v>0.92727827395694196</v>
      </c>
      <c r="U125" s="48">
        <v>0.95279986145907358</v>
      </c>
      <c r="V125" s="48">
        <v>0.97739898194305563</v>
      </c>
      <c r="W125" s="48">
        <v>1.0011089775902675</v>
      </c>
      <c r="X125" s="48">
        <v>1.023961985443002</v>
      </c>
      <c r="Y125" s="48">
        <v>1.0459889809637095</v>
      </c>
      <c r="Z125" s="48">
        <v>1.0672198200198135</v>
      </c>
      <c r="AA125" s="48">
        <v>1.0876832793509978</v>
      </c>
      <c r="AB125" s="48">
        <v>1.1074070955738262</v>
      </c>
      <c r="AC125" s="48">
        <v>1.1264180027765525</v>
      </c>
      <c r="AD125" s="48">
        <v>1.1447417687550838</v>
      </c>
      <c r="AE125" s="48">
        <v>1.1624032299392102</v>
      </c>
      <c r="AF125" s="48">
        <v>1.1794263250564403</v>
      </c>
      <c r="AG125" s="48">
        <v>1.1958341275790725</v>
      </c>
      <c r="AH125" s="48">
        <v>1.2116488769984759</v>
      </c>
      <c r="AI125" s="48">
        <v>1.2268920089689861</v>
      </c>
      <c r="AJ125" s="48">
        <v>1.2415841843622486</v>
      </c>
      <c r="AK125" s="48">
        <v>1.2557453172714172</v>
      </c>
      <c r="AL125" s="48">
        <v>1.2693946020031459</v>
      </c>
      <c r="AM125" s="48">
        <v>1.2825505390939691</v>
      </c>
      <c r="AN125" s="48">
        <v>1.2952309603863288</v>
      </c>
      <c r="AO125" s="48">
        <v>1.3074530531982416</v>
      </c>
      <c r="AP125" s="48">
        <v>1.3192333836193622</v>
      </c>
      <c r="AQ125" s="48">
        <v>1.3305879189650207</v>
      </c>
      <c r="AR125" s="48">
        <v>1.3415320494186675</v>
      </c>
      <c r="AS125" s="48">
        <v>1.3520806088920621</v>
      </c>
      <c r="AT125" s="49">
        <v>1.3622478951314785</v>
      </c>
      <c r="AU125" s="50">
        <v>9.9558375950437039E-5</v>
      </c>
      <c r="AV125" s="50">
        <v>6.7181827034801245E-5</v>
      </c>
      <c r="AW125" s="50">
        <v>2.3614107340108603E-4</v>
      </c>
      <c r="AX125" s="50">
        <v>2.7598539600148797E-4</v>
      </c>
    </row>
    <row r="126" spans="1:50" x14ac:dyDescent="0.25">
      <c r="A126" t="s">
        <v>4830</v>
      </c>
      <c r="B126" s="73">
        <v>6.6256917445316144E-2</v>
      </c>
      <c r="C126" s="48">
        <v>0.12665665360789094</v>
      </c>
      <c r="D126" s="48">
        <v>0.17905526551940495</v>
      </c>
      <c r="E126" s="48">
        <v>0.22999066163373125</v>
      </c>
      <c r="F126" s="48">
        <v>0.27931059985934442</v>
      </c>
      <c r="G126" s="48">
        <v>0.31630269885380713</v>
      </c>
      <c r="H126" s="48">
        <v>0.35304847022284025</v>
      </c>
      <c r="I126" s="48">
        <v>0.38790584215322904</v>
      </c>
      <c r="J126" s="48">
        <v>0.41518087344683968</v>
      </c>
      <c r="K126" s="48">
        <v>0.4437262720011943</v>
      </c>
      <c r="L126" s="48">
        <v>0.47543195347821615</v>
      </c>
      <c r="M126" s="48">
        <v>0.53394761974325256</v>
      </c>
      <c r="N126" s="48">
        <v>0.56748018328685679</v>
      </c>
      <c r="O126" s="48">
        <v>0.60042760205357737</v>
      </c>
      <c r="P126" s="48">
        <v>0.62302827304984321</v>
      </c>
      <c r="Q126" s="48">
        <v>0.64769332305837923</v>
      </c>
      <c r="R126" s="48">
        <v>0.67280145270007385</v>
      </c>
      <c r="S126" s="48">
        <v>0.70924807141007284</v>
      </c>
      <c r="T126" s="48">
        <v>0.72392523222900629</v>
      </c>
      <c r="U126" s="48">
        <v>0.73922065399917347</v>
      </c>
      <c r="V126" s="48">
        <v>0.75396322919933489</v>
      </c>
      <c r="W126" s="48">
        <v>0.76817294023563487</v>
      </c>
      <c r="X126" s="48">
        <v>0.78186904725857476</v>
      </c>
      <c r="Y126" s="48">
        <v>0.79507011426863716</v>
      </c>
      <c r="Z126" s="48">
        <v>0.80779403427833585</v>
      </c>
      <c r="AA126" s="48">
        <v>0.82005805356479244</v>
      </c>
      <c r="AB126" s="48">
        <v>0.8318787950457146</v>
      </c>
      <c r="AC126" s="48">
        <v>0.84327228081045857</v>
      </c>
      <c r="AD126" s="48">
        <v>0.85425395383671809</v>
      </c>
      <c r="AE126" s="48">
        <v>0.86483869892226928</v>
      </c>
      <c r="AF126" s="48">
        <v>0.87504086286014982</v>
      </c>
      <c r="AG126" s="48">
        <v>0.88487427388461326</v>
      </c>
      <c r="AH126" s="48">
        <v>0.89435226041421645</v>
      </c>
      <c r="AI126" s="48">
        <v>0.90348766911744849</v>
      </c>
      <c r="AJ126" s="48">
        <v>0.91229288232538286</v>
      </c>
      <c r="AK126" s="48">
        <v>0.92077983481495829</v>
      </c>
      <c r="AL126" s="48">
        <v>0.92896002998563321</v>
      </c>
      <c r="AM126" s="48">
        <v>0.93684455545134404</v>
      </c>
      <c r="AN126" s="48">
        <v>0.94444409806889662</v>
      </c>
      <c r="AO126" s="48">
        <v>0.95176895842316445</v>
      </c>
      <c r="AP126" s="48">
        <v>0.95882906478872354</v>
      </c>
      <c r="AQ126" s="48">
        <v>0.96563398658685284</v>
      </c>
      <c r="AR126" s="48">
        <v>0.97219294735613393</v>
      </c>
      <c r="AS126" s="48">
        <v>0.97851483725423649</v>
      </c>
      <c r="AT126" s="49">
        <v>0.98460822510782908</v>
      </c>
      <c r="AU126" s="50">
        <v>2.8559421480167657E-5</v>
      </c>
      <c r="AV126" s="50">
        <v>1.6773141687735915E-3</v>
      </c>
      <c r="AW126" s="50">
        <v>4.2723695514723659E-4</v>
      </c>
      <c r="AX126" s="50">
        <v>3.2064190600067377E-4</v>
      </c>
    </row>
    <row r="127" spans="1:50" x14ac:dyDescent="0.25">
      <c r="A127" t="s">
        <v>4831</v>
      </c>
      <c r="B127" s="73">
        <v>5.7275052466068621E-2</v>
      </c>
      <c r="C127" s="48">
        <v>0.109732241472801</v>
      </c>
      <c r="D127" s="48">
        <v>0.1527193728320497</v>
      </c>
      <c r="E127" s="48">
        <v>0.1955220550865103</v>
      </c>
      <c r="F127" s="48">
        <v>0.23657711165196552</v>
      </c>
      <c r="G127" s="48">
        <v>0.26768164445494608</v>
      </c>
      <c r="H127" s="48">
        <v>0.29391146843101895</v>
      </c>
      <c r="I127" s="48">
        <v>0.32147860325896316</v>
      </c>
      <c r="J127" s="48">
        <v>0.34303687489130685</v>
      </c>
      <c r="K127" s="48">
        <v>0.3659414521544061</v>
      </c>
      <c r="L127" s="48">
        <v>0.39293030144829522</v>
      </c>
      <c r="M127" s="48">
        <v>0.43807565877582344</v>
      </c>
      <c r="N127" s="48">
        <v>0.46364579097259057</v>
      </c>
      <c r="O127" s="48">
        <v>0.48830378844687422</v>
      </c>
      <c r="P127" s="48">
        <v>0.50554031320132886</v>
      </c>
      <c r="Q127" s="48">
        <v>0.52692425871915538</v>
      </c>
      <c r="R127" s="48">
        <v>0.54873901368240929</v>
      </c>
      <c r="S127" s="48">
        <v>0.57656786006464023</v>
      </c>
      <c r="T127" s="48">
        <v>0.58706121183913951</v>
      </c>
      <c r="U127" s="48">
        <v>0.60009892399962506</v>
      </c>
      <c r="V127" s="48">
        <v>0.61266539355190042</v>
      </c>
      <c r="W127" s="48">
        <v>0.62477765336132252</v>
      </c>
      <c r="X127" s="48">
        <v>0.63645212064751233</v>
      </c>
      <c r="Y127" s="48">
        <v>0.64770461923661105</v>
      </c>
      <c r="Z127" s="48">
        <v>0.65855040100923623</v>
      </c>
      <c r="AA127" s="48">
        <v>0.66900416657321227</v>
      </c>
      <c r="AB127" s="48">
        <v>0.67908008518909291</v>
      </c>
      <c r="AC127" s="48">
        <v>0.68879181397548384</v>
      </c>
      <c r="AD127" s="48">
        <v>0.69815251642019793</v>
      </c>
      <c r="AE127" s="48">
        <v>0.7071748802223321</v>
      </c>
      <c r="AF127" s="48">
        <v>0.71587113448944928</v>
      </c>
      <c r="AG127" s="48">
        <v>0.72425306631317676</v>
      </c>
      <c r="AH127" s="48">
        <v>0.73233203674568514</v>
      </c>
      <c r="AI127" s="48">
        <v>0.74011899619870525</v>
      </c>
      <c r="AJ127" s="48">
        <v>0.74762449928595365</v>
      </c>
      <c r="AK127" s="48">
        <v>0.75485871912908453</v>
      </c>
      <c r="AL127" s="48">
        <v>0.76183146114655997</v>
      </c>
      <c r="AM127" s="48">
        <v>0.76855217634412687</v>
      </c>
      <c r="AN127" s="48">
        <v>0.77502997412491426</v>
      </c>
      <c r="AO127" s="48">
        <v>0.78127363463651633</v>
      </c>
      <c r="AP127" s="48">
        <v>0.78729162067179548</v>
      </c>
      <c r="AQ127" s="48">
        <v>0.79309208913953477</v>
      </c>
      <c r="AR127" s="48">
        <v>0.79868290212048787</v>
      </c>
      <c r="AS127" s="48">
        <v>0.80407163752381627</v>
      </c>
      <c r="AT127" s="49">
        <v>0.80926559935834996</v>
      </c>
      <c r="AU127" s="50">
        <v>1.1152730439789593E-4</v>
      </c>
      <c r="AV127" s="50">
        <v>4.5037493691779673E-4</v>
      </c>
      <c r="AW127" s="50">
        <v>1.5104073099792004E-4</v>
      </c>
      <c r="AX127" s="50">
        <v>6.3353458244819194E-5</v>
      </c>
    </row>
    <row r="128" spans="1:50" x14ac:dyDescent="0.25">
      <c r="A128" t="s">
        <v>4832</v>
      </c>
      <c r="B128" s="73">
        <v>5.899100486159993E-2</v>
      </c>
      <c r="C128" s="48">
        <v>0.11335537613999688</v>
      </c>
      <c r="D128" s="48">
        <v>0.15830703218610315</v>
      </c>
      <c r="E128" s="48">
        <v>0.202870039025768</v>
      </c>
      <c r="F128" s="48">
        <v>0.24543937431021601</v>
      </c>
      <c r="G128" s="48">
        <v>0.27835579819461104</v>
      </c>
      <c r="H128" s="48">
        <v>0.30574062658082896</v>
      </c>
      <c r="I128" s="48">
        <v>0.33495533280174727</v>
      </c>
      <c r="J128" s="48">
        <v>0.3579506146293483</v>
      </c>
      <c r="K128" s="48">
        <v>0.3821489246772769</v>
      </c>
      <c r="L128" s="48">
        <v>0.41025257154060185</v>
      </c>
      <c r="M128" s="48">
        <v>0.4546557123077361</v>
      </c>
      <c r="N128" s="48">
        <v>0.48137400637703787</v>
      </c>
      <c r="O128" s="48">
        <v>0.50719597757033563</v>
      </c>
      <c r="P128" s="48">
        <v>0.52552209939427619</v>
      </c>
      <c r="Q128" s="48">
        <v>0.54792055536139872</v>
      </c>
      <c r="R128" s="48">
        <v>0.57085137769941352</v>
      </c>
      <c r="S128" s="48">
        <v>0.59874441154609981</v>
      </c>
      <c r="T128" s="48">
        <v>0.61028194078532816</v>
      </c>
      <c r="U128" s="48">
        <v>0.62429278098613616</v>
      </c>
      <c r="V128" s="48">
        <v>0.63779720527607187</v>
      </c>
      <c r="W128" s="48">
        <v>0.65081351784468444</v>
      </c>
      <c r="X128" s="48">
        <v>0.66335936128431117</v>
      </c>
      <c r="Y128" s="48">
        <v>0.67545174050322832</v>
      </c>
      <c r="Z128" s="48">
        <v>0.6871070457744739</v>
      </c>
      <c r="AA128" s="48">
        <v>0.69834107495157793</v>
      </c>
      <c r="AB128" s="48">
        <v>0.70916905488131676</v>
      </c>
      <c r="AC128" s="48">
        <v>0.71960566204251086</v>
      </c>
      <c r="AD128" s="48">
        <v>0.72966504243884267</v>
      </c>
      <c r="AE128" s="48">
        <v>0.73936083077265635</v>
      </c>
      <c r="AF128" s="48">
        <v>0.74870616892572961</v>
      </c>
      <c r="AG128" s="48">
        <v>0.75771372377206547</v>
      </c>
      <c r="AH128" s="48">
        <v>0.7663957043468469</v>
      </c>
      <c r="AI128" s="48">
        <v>0.77476387839482896</v>
      </c>
      <c r="AJ128" s="48">
        <v>0.78282958832059502</v>
      </c>
      <c r="AK128" s="48">
        <v>0.79060376656229692</v>
      </c>
      <c r="AL128" s="48">
        <v>0.79809695040972084</v>
      </c>
      <c r="AM128" s="48">
        <v>0.80531929628675569</v>
      </c>
      <c r="AN128" s="48">
        <v>0.8122805935176326</v>
      </c>
      <c r="AO128" s="48">
        <v>0.8189902775955864</v>
      </c>
      <c r="AP128" s="48">
        <v>0.82545744297192736</v>
      </c>
      <c r="AQ128" s="48">
        <v>0.83169085538285836</v>
      </c>
      <c r="AR128" s="48">
        <v>0.83769896373074404</v>
      </c>
      <c r="AS128" s="48">
        <v>0.84348991153593444</v>
      </c>
      <c r="AT128" s="49">
        <v>0.84907154797467244</v>
      </c>
      <c r="AU128" s="50">
        <v>1.932278391905129E-4</v>
      </c>
      <c r="AV128" s="50">
        <v>3.5978062078356743E-4</v>
      </c>
      <c r="AW128" s="50">
        <v>1.9071312271989882E-4</v>
      </c>
      <c r="AX128" s="50">
        <v>7.7425880590453744E-5</v>
      </c>
    </row>
    <row r="129" spans="1:50" x14ac:dyDescent="0.25">
      <c r="A129" t="s">
        <v>4833</v>
      </c>
      <c r="B129" s="73">
        <v>5.8359108431641535E-2</v>
      </c>
      <c r="C129" s="48">
        <v>0.11213660848040304</v>
      </c>
      <c r="D129" s="48">
        <v>0.15663683608974566</v>
      </c>
      <c r="E129" s="48">
        <v>0.20067646961161953</v>
      </c>
      <c r="F129" s="48">
        <v>0.24271839513353427</v>
      </c>
      <c r="G129" s="48">
        <v>0.27514657880668447</v>
      </c>
      <c r="H129" s="48">
        <v>0.30219184488493817</v>
      </c>
      <c r="I129" s="48">
        <v>0.33104190650793941</v>
      </c>
      <c r="J129" s="48">
        <v>0.35361490914389088</v>
      </c>
      <c r="K129" s="48">
        <v>0.37734128416787249</v>
      </c>
      <c r="L129" s="48">
        <v>0.40520123220553927</v>
      </c>
      <c r="M129" s="48">
        <v>0.44900092741980463</v>
      </c>
      <c r="N129" s="48">
        <v>0.47531270109353591</v>
      </c>
      <c r="O129" s="48">
        <v>0.50089661307369338</v>
      </c>
      <c r="P129" s="48">
        <v>0.51887401758838803</v>
      </c>
      <c r="Q129" s="48">
        <v>0.54084970002290678</v>
      </c>
      <c r="R129" s="48">
        <v>0.56340745542823933</v>
      </c>
      <c r="S129" s="48">
        <v>0.59082042266087575</v>
      </c>
      <c r="T129" s="48">
        <v>0.60208216806811821</v>
      </c>
      <c r="U129" s="48">
        <v>0.61571026182411803</v>
      </c>
      <c r="V129" s="48">
        <v>0.62884577387809382</v>
      </c>
      <c r="W129" s="48">
        <v>0.64150650838794998</v>
      </c>
      <c r="X129" s="48">
        <v>0.65370962598781135</v>
      </c>
      <c r="Y129" s="48">
        <v>0.66547166704791871</v>
      </c>
      <c r="Z129" s="48">
        <v>0.67680857409380524</v>
      </c>
      <c r="AA129" s="48">
        <v>0.68773571341514184</v>
      </c>
      <c r="AB129" s="48">
        <v>0.69826789589353833</v>
      </c>
      <c r="AC129" s="48">
        <v>0.70841939707753498</v>
      </c>
      <c r="AD129" s="48">
        <v>0.71820397653198964</v>
      </c>
      <c r="AE129" s="48">
        <v>0.72763489648809054</v>
      </c>
      <c r="AF129" s="48">
        <v>0.73672493981927212</v>
      </c>
      <c r="AG129" s="48">
        <v>0.74548642736739867</v>
      </c>
      <c r="AH129" s="48">
        <v>0.75393123464270173</v>
      </c>
      <c r="AI129" s="48">
        <v>0.76207080792010207</v>
      </c>
      <c r="AJ129" s="48">
        <v>0.76991617975374116</v>
      </c>
      <c r="AK129" s="48">
        <v>0.77747798393074252</v>
      </c>
      <c r="AL129" s="48">
        <v>0.78476646988447907</v>
      </c>
      <c r="AM129" s="48">
        <v>0.7917915165868753</v>
      </c>
      <c r="AN129" s="48">
        <v>0.79856264593858273</v>
      </c>
      <c r="AO129" s="48">
        <v>0.80508903567516821</v>
      </c>
      <c r="AP129" s="48">
        <v>0.81137953180681666</v>
      </c>
      <c r="AQ129" s="48">
        <v>0.81744266060840576</v>
      </c>
      <c r="AR129" s="48">
        <v>0.82328664017620223</v>
      </c>
      <c r="AS129" s="48">
        <v>0.82891939156684957</v>
      </c>
      <c r="AT129" s="49">
        <v>0.83434854953373883</v>
      </c>
      <c r="AU129" s="50">
        <v>1.3154491898603737E-4</v>
      </c>
      <c r="AV129" s="50">
        <v>4.3786814785562456E-4</v>
      </c>
      <c r="AW129" s="50">
        <v>1.3186468277126551E-4</v>
      </c>
      <c r="AX129" s="50">
        <v>7.117405766621232E-5</v>
      </c>
    </row>
    <row r="130" spans="1:50" x14ac:dyDescent="0.25">
      <c r="A130" t="s">
        <v>4834</v>
      </c>
      <c r="B130" s="73">
        <v>5.9715508548574395E-2</v>
      </c>
      <c r="C130" s="48">
        <v>0.11475223717334145</v>
      </c>
      <c r="D130" s="48">
        <v>0.16040086183647281</v>
      </c>
      <c r="E130" s="48">
        <v>0.20561235580358544</v>
      </c>
      <c r="F130" s="48">
        <v>0.24880863998648745</v>
      </c>
      <c r="G130" s="48">
        <v>0.28233534933065935</v>
      </c>
      <c r="H130" s="48">
        <v>0.31034260350358844</v>
      </c>
      <c r="I130" s="48">
        <v>0.3400901121546332</v>
      </c>
      <c r="J130" s="48">
        <v>0.36359358675282072</v>
      </c>
      <c r="K130" s="48">
        <v>0.38831635724930619</v>
      </c>
      <c r="L130" s="48">
        <v>0.41690474225140595</v>
      </c>
      <c r="M130" s="48">
        <v>0.46151299960603109</v>
      </c>
      <c r="N130" s="48">
        <v>0.48867136434987407</v>
      </c>
      <c r="O130" s="48">
        <v>0.51494747316754874</v>
      </c>
      <c r="P130" s="48">
        <v>0.53370831599355273</v>
      </c>
      <c r="Q130" s="48">
        <v>0.55650616521658314</v>
      </c>
      <c r="R130" s="48">
        <v>0.57982598069541813</v>
      </c>
      <c r="S130" s="48">
        <v>0.60799547557381006</v>
      </c>
      <c r="T130" s="48">
        <v>0.61989293566731196</v>
      </c>
      <c r="U130" s="48">
        <v>0.63424428066296268</v>
      </c>
      <c r="V130" s="48">
        <v>0.64807690234551762</v>
      </c>
      <c r="W130" s="48">
        <v>0.66140954975039001</v>
      </c>
      <c r="X130" s="48">
        <v>0.67426029423701372</v>
      </c>
      <c r="Y130" s="48">
        <v>0.68664655398315722</v>
      </c>
      <c r="Z130" s="48">
        <v>0.69858511759389796</v>
      </c>
      <c r="AA130" s="48">
        <v>0.7100921668572624</v>
      </c>
      <c r="AB130" s="48">
        <v>0.72118329867737263</v>
      </c>
      <c r="AC130" s="48">
        <v>0.73187354621482847</v>
      </c>
      <c r="AD130" s="48">
        <v>0.74217739926297877</v>
      </c>
      <c r="AE130" s="48">
        <v>0.75210882388770162</v>
      </c>
      <c r="AF130" s="48">
        <v>0.76168128135731428</v>
      </c>
      <c r="AG130" s="48">
        <v>0.77090774638826609</v>
      </c>
      <c r="AH130" s="48">
        <v>0.77980072473135231</v>
      </c>
      <c r="AI130" s="48">
        <v>0.78837227012227873</v>
      </c>
      <c r="AJ130" s="48">
        <v>0.79663400061955714</v>
      </c>
      <c r="AK130" s="48">
        <v>0.80459711435187364</v>
      </c>
      <c r="AL130" s="48">
        <v>0.81227240469627515</v>
      </c>
      <c r="AM130" s="48">
        <v>0.81967027490774658</v>
      </c>
      <c r="AN130" s="48">
        <v>0.82680075222000815</v>
      </c>
      <c r="AO130" s="48">
        <v>0.83367350143664565</v>
      </c>
      <c r="AP130" s="48">
        <v>0.84029783803099534</v>
      </c>
      <c r="AQ130" s="48">
        <v>0.84668274077253691</v>
      </c>
      <c r="AR130" s="48">
        <v>0.85283686389691438</v>
      </c>
      <c r="AS130" s="48">
        <v>0.85876854883607345</v>
      </c>
      <c r="AT130" s="49">
        <v>0.8644858355244196</v>
      </c>
      <c r="AU130" s="50">
        <v>1.5076079580467194E-4</v>
      </c>
      <c r="AV130" s="50">
        <v>3.9714176091365516E-4</v>
      </c>
      <c r="AW130" s="50">
        <v>1.4838855713605881E-4</v>
      </c>
      <c r="AX130" s="50">
        <v>6.9250083470251411E-5</v>
      </c>
    </row>
    <row r="131" spans="1:50" x14ac:dyDescent="0.25">
      <c r="A131" t="s">
        <v>4835</v>
      </c>
      <c r="B131" s="73">
        <v>5.9644801906209285E-2</v>
      </c>
      <c r="C131" s="48">
        <v>0.11465560242994537</v>
      </c>
      <c r="D131" s="48">
        <v>0.16022241826585354</v>
      </c>
      <c r="E131" s="48">
        <v>0.20535134870716365</v>
      </c>
      <c r="F131" s="48">
        <v>0.2484596415722406</v>
      </c>
      <c r="G131" s="48">
        <v>0.28187227342387405</v>
      </c>
      <c r="H131" s="48">
        <v>0.30973886901009567</v>
      </c>
      <c r="I131" s="48">
        <v>0.33942338251477744</v>
      </c>
      <c r="J131" s="48">
        <v>0.36286138912413946</v>
      </c>
      <c r="K131" s="48">
        <v>0.38748391409514377</v>
      </c>
      <c r="L131" s="48">
        <v>0.41592450213618171</v>
      </c>
      <c r="M131" s="48">
        <v>0.46037049892796567</v>
      </c>
      <c r="N131" s="48">
        <v>0.48740750530208177</v>
      </c>
      <c r="O131" s="48">
        <v>0.51356177536033365</v>
      </c>
      <c r="P131" s="48">
        <v>0.53221288666991273</v>
      </c>
      <c r="Q131" s="48">
        <v>0.5549348134994978</v>
      </c>
      <c r="R131" s="48">
        <v>0.57816850978947365</v>
      </c>
      <c r="S131" s="48">
        <v>0.60623743947493858</v>
      </c>
      <c r="T131" s="48">
        <v>0.61810041363662804</v>
      </c>
      <c r="U131" s="48">
        <v>0.63240989786504753</v>
      </c>
      <c r="V131" s="48">
        <v>0.64620217182015072</v>
      </c>
      <c r="W131" s="48">
        <v>0.65949592984916561</v>
      </c>
      <c r="X131" s="48">
        <v>0.67230919060002359</v>
      </c>
      <c r="Y131" s="48">
        <v>0.68465932144422392</v>
      </c>
      <c r="Z131" s="48">
        <v>0.69656306201694707</v>
      </c>
      <c r="AA131" s="48">
        <v>0.70803654690631901</v>
      </c>
      <c r="AB131" s="48">
        <v>0.71909532752258087</v>
      </c>
      <c r="AC131" s="48">
        <v>0.72975439317680924</v>
      </c>
      <c r="AD131" s="48">
        <v>0.74002819139775244</v>
      </c>
      <c r="AE131" s="48">
        <v>0.74993064751432381</v>
      </c>
      <c r="AF131" s="48">
        <v>0.75947518353029653</v>
      </c>
      <c r="AG131" s="48">
        <v>0.76867473631677596</v>
      </c>
      <c r="AH131" s="48">
        <v>0.77754177514711798</v>
      </c>
      <c r="AI131" s="48">
        <v>0.78608831859804973</v>
      </c>
      <c r="AJ131" s="48">
        <v>0.79432595083991164</v>
      </c>
      <c r="AK131" s="48">
        <v>0.80226583733809198</v>
      </c>
      <c r="AL131" s="48">
        <v>0.80991873998694053</v>
      </c>
      <c r="AM131" s="48">
        <v>0.81729503169667395</v>
      </c>
      <c r="AN131" s="48">
        <v>0.82440471045304353</v>
      </c>
      <c r="AO131" s="48">
        <v>0.83125741286882149</v>
      </c>
      <c r="AP131" s="48">
        <v>0.83786242724547488</v>
      </c>
      <c r="AQ131" s="48">
        <v>0.84422870616273116</v>
      </c>
      <c r="AR131" s="48">
        <v>0.85036487861309851</v>
      </c>
      <c r="AS131" s="48">
        <v>0.85627926169779023</v>
      </c>
      <c r="AT131" s="49">
        <v>0.86197987189990255</v>
      </c>
      <c r="AU131" s="50">
        <v>1.2813009379897267E-4</v>
      </c>
      <c r="AV131" s="50">
        <v>3.7160070496611297E-4</v>
      </c>
      <c r="AW131" s="50">
        <v>1.2322403199505061E-4</v>
      </c>
      <c r="AX131" s="50">
        <v>7.2914190241135657E-5</v>
      </c>
    </row>
    <row r="132" spans="1:50" x14ac:dyDescent="0.25">
      <c r="A132" t="s">
        <v>4836</v>
      </c>
      <c r="B132" s="73">
        <v>4.9365950753152997E-2</v>
      </c>
      <c r="C132" s="48">
        <v>9.4289022107471504E-2</v>
      </c>
      <c r="D132" s="48">
        <v>0.13139104492434833</v>
      </c>
      <c r="E132" s="48">
        <v>0.16818498262589374</v>
      </c>
      <c r="F132" s="48">
        <v>0.20283033587174129</v>
      </c>
      <c r="G132" s="48">
        <v>0.22855172801103707</v>
      </c>
      <c r="H132" s="48">
        <v>0.24941972422110528</v>
      </c>
      <c r="I132" s="48">
        <v>0.27233079641453539</v>
      </c>
      <c r="J132" s="48">
        <v>0.28853449511829465</v>
      </c>
      <c r="K132" s="48">
        <v>0.3062536622997496</v>
      </c>
      <c r="L132" s="48">
        <v>0.32886436824105958</v>
      </c>
      <c r="M132" s="48">
        <v>0.36945460854134082</v>
      </c>
      <c r="N132" s="48">
        <v>0.39162481570238133</v>
      </c>
      <c r="O132" s="48">
        <v>0.41335992058753562</v>
      </c>
      <c r="P132" s="48">
        <v>0.42677567399480726</v>
      </c>
      <c r="Q132" s="48">
        <v>0.44354060292303898</v>
      </c>
      <c r="R132" s="48">
        <v>0.46118641187131698</v>
      </c>
      <c r="S132" s="48">
        <v>0.48461144272400702</v>
      </c>
      <c r="T132" s="48">
        <v>0.49149096732920106</v>
      </c>
      <c r="U132" s="48">
        <v>0.50033062373064974</v>
      </c>
      <c r="V132" s="48">
        <v>0.50885077447903415</v>
      </c>
      <c r="W132" s="48">
        <v>0.51706296797145279</v>
      </c>
      <c r="X132" s="48">
        <v>0.52497833519306103</v>
      </c>
      <c r="Y132" s="48">
        <v>0.53260760480424973</v>
      </c>
      <c r="Z132" s="48">
        <v>0.53996111768250399</v>
      </c>
      <c r="AA132" s="48">
        <v>0.54704884093865247</v>
      </c>
      <c r="AB132" s="48">
        <v>0.55388038142650653</v>
      </c>
      <c r="AC132" s="48">
        <v>0.56046499876419731</v>
      </c>
      <c r="AD132" s="48">
        <v>0.56681161788486312</v>
      </c>
      <c r="AE132" s="48">
        <v>0.57292884113369758</v>
      </c>
      <c r="AF132" s="48">
        <v>0.57882495992775485</v>
      </c>
      <c r="AG132" s="48">
        <v>0.58450796599431609</v>
      </c>
      <c r="AH132" s="48">
        <v>0.58998556220304965</v>
      </c>
      <c r="AI132" s="48">
        <v>0.59526517300664838</v>
      </c>
      <c r="AJ132" s="48">
        <v>0.6003539545040929</v>
      </c>
      <c r="AK132" s="48">
        <v>0.60525880414018418</v>
      </c>
      <c r="AL132" s="48">
        <v>0.60998637005448886</v>
      </c>
      <c r="AM132" s="48">
        <v>0.61454306009237292</v>
      </c>
      <c r="AN132" s="48">
        <v>0.61893505049033348</v>
      </c>
      <c r="AO132" s="48">
        <v>0.62316829424740405</v>
      </c>
      <c r="AP132" s="48">
        <v>0.62724852919397778</v>
      </c>
      <c r="AQ132" s="48">
        <v>0.6311812857689888</v>
      </c>
      <c r="AR132" s="48">
        <v>0.63497189451598746</v>
      </c>
      <c r="AS132" s="48">
        <v>0.63862549330827512</v>
      </c>
      <c r="AT132" s="49">
        <v>0.64214703431288989</v>
      </c>
      <c r="AU132" s="50">
        <v>1.633287756703794E-4</v>
      </c>
      <c r="AV132" s="50">
        <v>9.4779435312375426E-4</v>
      </c>
      <c r="AW132" s="50">
        <v>1.1195392289664596E-4</v>
      </c>
      <c r="AX132" s="50">
        <v>1.4301713235909119E-6</v>
      </c>
    </row>
    <row r="133" spans="1:50" x14ac:dyDescent="0.25">
      <c r="A133" t="s">
        <v>4837</v>
      </c>
      <c r="B133" s="73">
        <v>6.7990602132038516E-2</v>
      </c>
      <c r="C133" s="48">
        <v>0.13108709347261127</v>
      </c>
      <c r="D133" s="48">
        <v>0.18397627710965567</v>
      </c>
      <c r="E133" s="48">
        <v>0.23626121408187223</v>
      </c>
      <c r="F133" s="48">
        <v>0.28630183160014994</v>
      </c>
      <c r="G133" s="48">
        <v>0.32613449867348987</v>
      </c>
      <c r="H133" s="48">
        <v>0.35995353824785165</v>
      </c>
      <c r="I133" s="48">
        <v>0.39546392713336925</v>
      </c>
      <c r="J133" s="48">
        <v>0.4245973404443717</v>
      </c>
      <c r="K133" s="48">
        <v>0.45474021940032477</v>
      </c>
      <c r="L133" s="48">
        <v>0.48735498206514649</v>
      </c>
      <c r="M133" s="48">
        <v>0.53675851614494252</v>
      </c>
      <c r="N133" s="48">
        <v>0.56847338590729912</v>
      </c>
      <c r="O133" s="48">
        <v>0.59890434531605874</v>
      </c>
      <c r="P133" s="48">
        <v>0.62189345838548959</v>
      </c>
      <c r="Q133" s="48">
        <v>0.64911533571193469</v>
      </c>
      <c r="R133" s="48">
        <v>0.67646424425706075</v>
      </c>
      <c r="S133" s="48">
        <v>0.7089245009053089</v>
      </c>
      <c r="T133" s="48">
        <v>0.72475034052193499</v>
      </c>
      <c r="U133" s="48">
        <v>0.743143186488471</v>
      </c>
      <c r="V133" s="48">
        <v>0.76087123079356611</v>
      </c>
      <c r="W133" s="48">
        <v>0.77795850241293485</v>
      </c>
      <c r="X133" s="48">
        <v>0.79442816180509745</v>
      </c>
      <c r="Y133" s="48">
        <v>0.81030253230356741</v>
      </c>
      <c r="Z133" s="48">
        <v>0.82560313037438171</v>
      </c>
      <c r="AA133" s="48">
        <v>0.84035069477998603</v>
      </c>
      <c r="AB133" s="48">
        <v>0.85456521468900204</v>
      </c>
      <c r="AC133" s="48">
        <v>0.86826595676998164</v>
      </c>
      <c r="AD133" s="48">
        <v>0.88147149130586544</v>
      </c>
      <c r="AE133" s="48">
        <v>0.89419971736454862</v>
      </c>
      <c r="AF133" s="48">
        <v>0.90646788705966497</v>
      </c>
      <c r="AG133" s="48">
        <v>0.91829262893447605</v>
      </c>
      <c r="AH133" s="48">
        <v>0.92968997050055857</v>
      </c>
      <c r="AI133" s="48">
        <v>0.94067535996184315</v>
      </c>
      <c r="AJ133" s="48">
        <v>0.95126368715344267</v>
      </c>
      <c r="AK133" s="48">
        <v>0.96146930372365924</v>
      </c>
      <c r="AL133" s="48">
        <v>0.97130604258651854</v>
      </c>
      <c r="AM133" s="48">
        <v>0.98078723667120227</v>
      </c>
      <c r="AN133" s="48">
        <v>0.98992573699378883</v>
      </c>
      <c r="AO133" s="48">
        <v>0.9987339300757998</v>
      </c>
      <c r="AP133" s="48">
        <v>1.0072237547331602</v>
      </c>
      <c r="AQ133" s="48">
        <v>1.0154067182583266</v>
      </c>
      <c r="AR133" s="48">
        <v>1.0232939120175233</v>
      </c>
      <c r="AS133" s="48">
        <v>1.0308960264842186</v>
      </c>
      <c r="AT133" s="49">
        <v>1.0382233657292264</v>
      </c>
      <c r="AU133" s="50">
        <v>1.3038523320574313E-4</v>
      </c>
      <c r="AV133" s="50">
        <v>1.4071368786972016E-4</v>
      </c>
      <c r="AW133" s="50">
        <v>1.2780455290339887E-4</v>
      </c>
      <c r="AX133" s="50">
        <v>1.1943796562263742E-4</v>
      </c>
    </row>
    <row r="134" spans="1:50" x14ac:dyDescent="0.25">
      <c r="A134" t="s">
        <v>4838</v>
      </c>
      <c r="B134" s="73">
        <v>5.6183140780804719E-2</v>
      </c>
      <c r="C134" s="48">
        <v>0.10767357186384688</v>
      </c>
      <c r="D134" s="48">
        <v>0.14988588107239589</v>
      </c>
      <c r="E134" s="48">
        <v>0.19188883572305585</v>
      </c>
      <c r="F134" s="48">
        <v>0.23223439193994205</v>
      </c>
      <c r="G134" s="48">
        <v>0.26288454665287442</v>
      </c>
      <c r="H134" s="48">
        <v>0.28832578650964363</v>
      </c>
      <c r="I134" s="48">
        <v>0.31535076522468397</v>
      </c>
      <c r="J134" s="48">
        <v>0.33637897693262919</v>
      </c>
      <c r="K134" s="48">
        <v>0.35885437912097518</v>
      </c>
      <c r="L134" s="48">
        <v>0.38533816814192534</v>
      </c>
      <c r="M134" s="48">
        <v>0.42867486904921176</v>
      </c>
      <c r="N134" s="48">
        <v>0.45422058808835269</v>
      </c>
      <c r="O134" s="48">
        <v>0.47859421719039369</v>
      </c>
      <c r="P134" s="48">
        <v>0.49552232892985087</v>
      </c>
      <c r="Q134" s="48">
        <v>0.51662213463298867</v>
      </c>
      <c r="R134" s="48">
        <v>0.5384425047825081</v>
      </c>
      <c r="S134" s="48">
        <v>0.56572790753181401</v>
      </c>
      <c r="T134" s="48">
        <v>0.57588113633270632</v>
      </c>
      <c r="U134" s="48">
        <v>0.58869197421954234</v>
      </c>
      <c r="V134" s="48">
        <v>0.60103976977311935</v>
      </c>
      <c r="W134" s="48">
        <v>0.61294125946331379</v>
      </c>
      <c r="X134" s="48">
        <v>0.62441257482735679</v>
      </c>
      <c r="Y134" s="48">
        <v>0.63546926433486806</v>
      </c>
      <c r="Z134" s="48">
        <v>0.64612631446258995</v>
      </c>
      <c r="AA134" s="48">
        <v>0.65639817000738188</v>
      </c>
      <c r="AB134" s="48">
        <v>0.66629875366501279</v>
      </c>
      <c r="AC134" s="48">
        <v>0.67584148490128337</v>
      </c>
      <c r="AD134" s="48">
        <v>0.68503929814106246</v>
      </c>
      <c r="AE134" s="48">
        <v>0.69390466029988562</v>
      </c>
      <c r="AF134" s="48">
        <v>0.7024495876818837</v>
      </c>
      <c r="AG134" s="48">
        <v>0.7106856622669423</v>
      </c>
      <c r="AH134" s="48">
        <v>0.71862404740916741</v>
      </c>
      <c r="AI134" s="48">
        <v>0.72627550296793852</v>
      </c>
      <c r="AJ134" s="48">
        <v>0.73365039989205516</v>
      </c>
      <c r="AK134" s="48">
        <v>0.74075873427674621</v>
      </c>
      <c r="AL134" s="48">
        <v>0.74761014091259281</v>
      </c>
      <c r="AM134" s="48">
        <v>0.75421390634473395</v>
      </c>
      <c r="AN134" s="48">
        <v>0.76057898146005098</v>
      </c>
      <c r="AO134" s="48">
        <v>0.76671399361939285</v>
      </c>
      <c r="AP134" s="48">
        <v>0.7726272583512882</v>
      </c>
      <c r="AQ134" s="48">
        <v>0.7783267906229947</v>
      </c>
      <c r="AR134" s="48">
        <v>0.78382031570415756</v>
      </c>
      <c r="AS134" s="48">
        <v>0.7891152796378087</v>
      </c>
      <c r="AT134" s="49">
        <v>0.79421885933289371</v>
      </c>
      <c r="AU134" s="50">
        <v>2.5843462208285928E-4</v>
      </c>
      <c r="AV134" s="50">
        <v>3.7311497726477683E-4</v>
      </c>
      <c r="AW134" s="50">
        <v>1.9452821288723499E-4</v>
      </c>
      <c r="AX134" s="50">
        <v>7.3402516136411577E-5</v>
      </c>
    </row>
    <row r="135" spans="1:50" x14ac:dyDescent="0.25">
      <c r="A135" t="s">
        <v>4839</v>
      </c>
      <c r="B135" s="73">
        <v>5.7571702456369625E-2</v>
      </c>
      <c r="C135" s="48">
        <v>0.11044100544320856</v>
      </c>
      <c r="D135" s="48">
        <v>0.15366982900911277</v>
      </c>
      <c r="E135" s="48">
        <v>0.19677302868306928</v>
      </c>
      <c r="F135" s="48">
        <v>0.23810870738115841</v>
      </c>
      <c r="G135" s="48">
        <v>0.26979322269762462</v>
      </c>
      <c r="H135" s="48">
        <v>0.29583229380189369</v>
      </c>
      <c r="I135" s="48">
        <v>0.32376095566421231</v>
      </c>
      <c r="J135" s="48">
        <v>0.34564593809285349</v>
      </c>
      <c r="K135" s="48">
        <v>0.36892634054414775</v>
      </c>
      <c r="L135" s="48">
        <v>0.39573202896802162</v>
      </c>
      <c r="M135" s="48">
        <v>0.43996910188244626</v>
      </c>
      <c r="N135" s="48">
        <v>0.466036865502298</v>
      </c>
      <c r="O135" s="48">
        <v>0.49089612757371065</v>
      </c>
      <c r="P135" s="48">
        <v>0.5084307585104042</v>
      </c>
      <c r="Q135" s="48">
        <v>0.53032052898561632</v>
      </c>
      <c r="R135" s="48">
        <v>0.55270092158185857</v>
      </c>
      <c r="S135" s="48">
        <v>0.58076175047255818</v>
      </c>
      <c r="T135" s="48">
        <v>0.59149821892155829</v>
      </c>
      <c r="U135" s="48">
        <v>0.60505724684173434</v>
      </c>
      <c r="V135" s="48">
        <v>0.6181261894153981</v>
      </c>
      <c r="W135" s="48">
        <v>0.63072276057073662</v>
      </c>
      <c r="X135" s="48">
        <v>0.64286403397347258</v>
      </c>
      <c r="Y135" s="48">
        <v>0.6545664661688807</v>
      </c>
      <c r="Z135" s="48">
        <v>0.66584591888734623</v>
      </c>
      <c r="AA135" s="48">
        <v>0.67671768054369874</v>
      </c>
      <c r="AB135" s="48">
        <v>0.68719648695946012</v>
      </c>
      <c r="AC135" s="48">
        <v>0.69729654133609764</v>
      </c>
      <c r="AD135" s="48">
        <v>0.70703153350635073</v>
      </c>
      <c r="AE135" s="48">
        <v>0.71641465848972707</v>
      </c>
      <c r="AF135" s="48">
        <v>0.7254586343773185</v>
      </c>
      <c r="AG135" s="48">
        <v>0.73417571957017791</v>
      </c>
      <c r="AH135" s="48">
        <v>0.74257772939462074</v>
      </c>
      <c r="AI135" s="48">
        <v>0.7506760521169753</v>
      </c>
      <c r="AJ135" s="48">
        <v>0.75848166437948561</v>
      </c>
      <c r="AK135" s="48">
        <v>0.76600514607829084</v>
      </c>
      <c r="AL135" s="48">
        <v>0.77325669470364533</v>
      </c>
      <c r="AM135" s="48">
        <v>0.78024613916181829</v>
      </c>
      <c r="AN135" s="48">
        <v>0.78698295309740651</v>
      </c>
      <c r="AO135" s="48">
        <v>0.79347626773411828</v>
      </c>
      <c r="AP135" s="48">
        <v>0.79973488425143091</v>
      </c>
      <c r="AQ135" s="48">
        <v>0.80576728571390066</v>
      </c>
      <c r="AR135" s="48">
        <v>0.81158164856929327</v>
      </c>
      <c r="AS135" s="48">
        <v>0.81718585373111741</v>
      </c>
      <c r="AT135" s="49">
        <v>0.82258749726058655</v>
      </c>
      <c r="AU135" s="50">
        <v>2.0044276607222855E-4</v>
      </c>
      <c r="AV135" s="50">
        <v>3.1908228993415833E-4</v>
      </c>
      <c r="AW135" s="50">
        <v>2.0416529150679708E-4</v>
      </c>
      <c r="AX135" s="50">
        <v>5.1930648623965681E-5</v>
      </c>
    </row>
    <row r="136" spans="1:50" x14ac:dyDescent="0.25">
      <c r="A136" t="s">
        <v>4840</v>
      </c>
      <c r="B136" s="73">
        <v>5.4359880393843901E-2</v>
      </c>
      <c r="C136" s="48">
        <v>0.10406361284679363</v>
      </c>
      <c r="D136" s="48">
        <v>0.14426297691673534</v>
      </c>
      <c r="E136" s="48">
        <v>0.18451447462147816</v>
      </c>
      <c r="F136" s="48">
        <v>0.22313521515773577</v>
      </c>
      <c r="G136" s="48">
        <v>0.25224485252525036</v>
      </c>
      <c r="H136" s="48">
        <v>0.27581839152264503</v>
      </c>
      <c r="I136" s="48">
        <v>0.30130341002723432</v>
      </c>
      <c r="J136" s="48">
        <v>0.32090321445642406</v>
      </c>
      <c r="K136" s="48">
        <v>0.34203688392825288</v>
      </c>
      <c r="L136" s="48">
        <v>0.36694211960129874</v>
      </c>
      <c r="M136" s="48">
        <v>0.40957695222900731</v>
      </c>
      <c r="N136" s="48">
        <v>0.43381650368330565</v>
      </c>
      <c r="O136" s="48">
        <v>0.45682149173918712</v>
      </c>
      <c r="P136" s="48">
        <v>0.47260344493788903</v>
      </c>
      <c r="Q136" s="48">
        <v>0.49279335745622554</v>
      </c>
      <c r="R136" s="48">
        <v>0.51357081855585374</v>
      </c>
      <c r="S136" s="48">
        <v>0.54022001870710423</v>
      </c>
      <c r="T136" s="48">
        <v>0.549350186532367</v>
      </c>
      <c r="U136" s="48">
        <v>0.56140407686645188</v>
      </c>
      <c r="V136" s="48">
        <v>0.57302228441737724</v>
      </c>
      <c r="W136" s="48">
        <v>0.58422055675561846</v>
      </c>
      <c r="X136" s="48">
        <v>0.59501407226235692</v>
      </c>
      <c r="Y136" s="48">
        <v>0.60541746070258684</v>
      </c>
      <c r="Z136" s="48">
        <v>0.61544482305461568</v>
      </c>
      <c r="AA136" s="48">
        <v>0.62510975062283625</v>
      </c>
      <c r="AB136" s="48">
        <v>0.63442534345967538</v>
      </c>
      <c r="AC136" s="48">
        <v>0.64340422812168885</v>
      </c>
      <c r="AD136" s="48">
        <v>0.65205857478387053</v>
      </c>
      <c r="AE136" s="48">
        <v>0.66040011373537111</v>
      </c>
      <c r="AF136" s="48">
        <v>0.66844015127898604</v>
      </c>
      <c r="AG136" s="48">
        <v>0.67618958505596427</v>
      </c>
      <c r="AH136" s="48">
        <v>0.6836589188169071</v>
      </c>
      <c r="AI136" s="48">
        <v>0.69085827665877975</v>
      </c>
      <c r="AJ136" s="48">
        <v>0.69779741674733176</v>
      </c>
      <c r="AK136" s="48">
        <v>0.7044857445435263</v>
      </c>
      <c r="AL136" s="48">
        <v>0.71093232555190666</v>
      </c>
      <c r="AM136" s="48">
        <v>0.71714589760817693</v>
      </c>
      <c r="AN136" s="48">
        <v>0.72313488272265425</v>
      </c>
      <c r="AO136" s="48">
        <v>0.72890739849564445</v>
      </c>
      <c r="AP136" s="48">
        <v>0.73447126912021343</v>
      </c>
      <c r="AQ136" s="48">
        <v>0.73983403598726771</v>
      </c>
      <c r="AR136" s="48">
        <v>0.74500296790732001</v>
      </c>
      <c r="AS136" s="48">
        <v>0.74998507096279221</v>
      </c>
      <c r="AT136" s="49">
        <v>0.75478709800421118</v>
      </c>
      <c r="AU136" s="50">
        <v>2.3484361008740962E-4</v>
      </c>
      <c r="AV136" s="50">
        <v>4.1508211870677769E-4</v>
      </c>
      <c r="AW136" s="50">
        <v>2.3831165162846446E-4</v>
      </c>
      <c r="AX136" s="50">
        <v>3.6598190490622073E-5</v>
      </c>
    </row>
    <row r="137" spans="1:50" x14ac:dyDescent="0.25">
      <c r="A137" t="s">
        <v>4841</v>
      </c>
      <c r="B137" s="73">
        <v>5.934447666466678E-2</v>
      </c>
      <c r="C137" s="48">
        <v>0.11407481777718648</v>
      </c>
      <c r="D137" s="48">
        <v>0.15771569882413114</v>
      </c>
      <c r="E137" s="48">
        <v>0.2019968102768851</v>
      </c>
      <c r="F137" s="48">
        <v>0.24484014975839752</v>
      </c>
      <c r="G137" s="48">
        <v>0.27855721493631647</v>
      </c>
      <c r="H137" s="48">
        <v>0.30387003111655059</v>
      </c>
      <c r="I137" s="48">
        <v>0.33216917587853784</v>
      </c>
      <c r="J137" s="48">
        <v>0.35558448805461629</v>
      </c>
      <c r="K137" s="48">
        <v>0.38085369769669103</v>
      </c>
      <c r="L137" s="48">
        <v>0.40828414984787942</v>
      </c>
      <c r="M137" s="48">
        <v>0.44962855998403345</v>
      </c>
      <c r="N137" s="48">
        <v>0.47680886153116264</v>
      </c>
      <c r="O137" s="48">
        <v>0.50088765516060463</v>
      </c>
      <c r="P137" s="48">
        <v>0.5193508428260174</v>
      </c>
      <c r="Q137" s="48">
        <v>0.54377023341608532</v>
      </c>
      <c r="R137" s="48">
        <v>0.56880875729489155</v>
      </c>
      <c r="S137" s="48">
        <v>0.59755218177993763</v>
      </c>
      <c r="T137" s="48">
        <v>0.6092379986949088</v>
      </c>
      <c r="U137" s="48">
        <v>0.62539960754266077</v>
      </c>
      <c r="V137" s="48">
        <v>0.64097706185374703</v>
      </c>
      <c r="W137" s="48">
        <v>0.65599147564756533</v>
      </c>
      <c r="X137" s="48">
        <v>0.67046319978618518</v>
      </c>
      <c r="Y137" s="48">
        <v>0.68441184955834877</v>
      </c>
      <c r="Z137" s="48">
        <v>0.69785633126645852</v>
      </c>
      <c r="AA137" s="48">
        <v>0.71081486785258852</v>
      </c>
      <c r="AB137" s="48">
        <v>0.72330502359825588</v>
      </c>
      <c r="AC137" s="48">
        <v>0.73534372793142899</v>
      </c>
      <c r="AD137" s="48">
        <v>0.74694729837304197</v>
      </c>
      <c r="AE137" s="48">
        <v>0.75813146265411435</v>
      </c>
      <c r="AF137" s="48">
        <v>0.76891138003346149</v>
      </c>
      <c r="AG137" s="48">
        <v>0.77930166184488003</v>
      </c>
      <c r="AH137" s="48">
        <v>0.78931639130166942</v>
      </c>
      <c r="AI137" s="48">
        <v>0.7989691425853217</v>
      </c>
      <c r="AJ137" s="48">
        <v>0.80827299924426366</v>
      </c>
      <c r="AK137" s="48">
        <v>0.81724057192758115</v>
      </c>
      <c r="AL137" s="48">
        <v>0.82588401547776669</v>
      </c>
      <c r="AM137" s="48">
        <v>0.8342150454056565</v>
      </c>
      <c r="AN137" s="48">
        <v>0.84224495376988751</v>
      </c>
      <c r="AO137" s="48">
        <v>0.84998462448239931</v>
      </c>
      <c r="AP137" s="48">
        <v>0.85744454806072401</v>
      </c>
      <c r="AQ137" s="48">
        <v>0.86463483584706124</v>
      </c>
      <c r="AR137" s="48">
        <v>0.87156523371340988</v>
      </c>
      <c r="AS137" s="48">
        <v>0.87824513527133685</v>
      </c>
      <c r="AT137" s="49">
        <v>0.88468359460427826</v>
      </c>
      <c r="AU137" s="50">
        <v>9.1453030472621322E-4</v>
      </c>
      <c r="AV137" s="50">
        <v>1.1467886361060664E-4</v>
      </c>
      <c r="AW137" s="50">
        <v>2.3755301663186401E-4</v>
      </c>
      <c r="AX137" s="50">
        <v>2.6127905584871769E-5</v>
      </c>
    </row>
    <row r="138" spans="1:50" x14ac:dyDescent="0.25">
      <c r="A138" t="s">
        <v>4842</v>
      </c>
      <c r="B138" s="73">
        <v>8.4287469517207433E-2</v>
      </c>
      <c r="C138" s="48">
        <v>0.16336097368038327</v>
      </c>
      <c r="D138" s="48">
        <v>0.23162085649268779</v>
      </c>
      <c r="E138" s="48">
        <v>0.29837418137581767</v>
      </c>
      <c r="F138" s="48">
        <v>0.36210392068168024</v>
      </c>
      <c r="G138" s="48">
        <v>0.4146035643933953</v>
      </c>
      <c r="H138" s="48">
        <v>0.46093052050285466</v>
      </c>
      <c r="I138" s="48">
        <v>0.50840841425610339</v>
      </c>
      <c r="J138" s="48">
        <v>0.54881304604590175</v>
      </c>
      <c r="K138" s="48">
        <v>0.58961835381567895</v>
      </c>
      <c r="L138" s="48">
        <v>0.63094560447885961</v>
      </c>
      <c r="M138" s="48">
        <v>0.68876950362119582</v>
      </c>
      <c r="N138" s="48">
        <v>0.72940807494859938</v>
      </c>
      <c r="O138" s="48">
        <v>0.76887235049823754</v>
      </c>
      <c r="P138" s="48">
        <v>0.80042328318407074</v>
      </c>
      <c r="Q138" s="48">
        <v>0.83571039377255973</v>
      </c>
      <c r="R138" s="48">
        <v>0.87052379924459933</v>
      </c>
      <c r="S138" s="48">
        <v>0.90995748548987043</v>
      </c>
      <c r="T138" s="48">
        <v>0.93375195180449011</v>
      </c>
      <c r="U138" s="48">
        <v>0.95948751322594783</v>
      </c>
      <c r="V138" s="48">
        <v>0.98429287363217188</v>
      </c>
      <c r="W138" s="48">
        <v>1.0082016547466053</v>
      </c>
      <c r="X138" s="48">
        <v>1.0312462630496728</v>
      </c>
      <c r="Y138" s="48">
        <v>1.0534579337032324</v>
      </c>
      <c r="Z138" s="48">
        <v>1.074866772887386</v>
      </c>
      <c r="AA138" s="48">
        <v>1.0955017986070523</v>
      </c>
      <c r="AB138" s="48">
        <v>1.1153909800235979</v>
      </c>
      <c r="AC138" s="48">
        <v>1.1345612753648469</v>
      </c>
      <c r="AD138" s="48">
        <v>1.1530386684648457</v>
      </c>
      <c r="AE138" s="48">
        <v>1.1708482039829171</v>
      </c>
      <c r="AF138" s="48">
        <v>1.188014021349733</v>
      </c>
      <c r="AG138" s="48">
        <v>1.2045593874864229</v>
      </c>
      <c r="AH138" s="48">
        <v>1.2205067283410631</v>
      </c>
      <c r="AI138" s="48">
        <v>1.2358776592852956</v>
      </c>
      <c r="AJ138" s="48">
        <v>1.2506930144122661</v>
      </c>
      <c r="AK138" s="48">
        <v>1.2649728747756113</v>
      </c>
      <c r="AL138" s="48">
        <v>1.2787365956077514</v>
      </c>
      <c r="AM138" s="48">
        <v>1.2920028325543922</v>
      </c>
      <c r="AN138" s="48">
        <v>1.3047895669607932</v>
      </c>
      <c r="AO138" s="48">
        <v>1.3171141302440712</v>
      </c>
      <c r="AP138" s="48">
        <v>1.3289932273845799</v>
      </c>
      <c r="AQ138" s="48">
        <v>1.340442959568203</v>
      </c>
      <c r="AR138" s="48">
        <v>1.3514788460102491</v>
      </c>
      <c r="AS138" s="48">
        <v>1.3621158449905348</v>
      </c>
      <c r="AT138" s="49">
        <v>1.3723683741281594</v>
      </c>
      <c r="AU138" s="50">
        <v>6.295631465036422E-5</v>
      </c>
      <c r="AV138" s="50">
        <v>4.6272944018710405E-5</v>
      </c>
      <c r="AW138" s="50">
        <v>2.258883323520422E-4</v>
      </c>
      <c r="AX138" s="50">
        <v>2.6817861362360418E-4</v>
      </c>
    </row>
    <row r="139" spans="1:50" x14ac:dyDescent="0.25">
      <c r="A139" t="s">
        <v>4843</v>
      </c>
      <c r="B139" s="73">
        <v>7.4119031671664823E-2</v>
      </c>
      <c r="C139" s="48">
        <v>0.14213695061531356</v>
      </c>
      <c r="D139" s="48">
        <v>0.20178040792144036</v>
      </c>
      <c r="E139" s="48">
        <v>0.25982386384151485</v>
      </c>
      <c r="F139" s="48">
        <v>0.3162551244082375</v>
      </c>
      <c r="G139" s="48">
        <v>0.35978264513655411</v>
      </c>
      <c r="H139" s="48">
        <v>0.40289813971271354</v>
      </c>
      <c r="I139" s="48">
        <v>0.44375088631003001</v>
      </c>
      <c r="J139" s="48">
        <v>0.47695542879337366</v>
      </c>
      <c r="K139" s="48">
        <v>0.51147603419988019</v>
      </c>
      <c r="L139" s="48">
        <v>0.5479671167391913</v>
      </c>
      <c r="M139" s="48">
        <v>0.61349035441947042</v>
      </c>
      <c r="N139" s="48">
        <v>0.65398466968345526</v>
      </c>
      <c r="O139" s="48">
        <v>0.6921059148185662</v>
      </c>
      <c r="P139" s="48">
        <v>0.71956486307109158</v>
      </c>
      <c r="Q139" s="48">
        <v>0.74908750264349855</v>
      </c>
      <c r="R139" s="48">
        <v>0.77922086099938259</v>
      </c>
      <c r="S139" s="48">
        <v>0.82192456237922884</v>
      </c>
      <c r="T139" s="48">
        <v>0.84074712120368189</v>
      </c>
      <c r="U139" s="48">
        <v>0.86021327986688978</v>
      </c>
      <c r="V139" s="48">
        <v>0.87897584243383675</v>
      </c>
      <c r="W139" s="48">
        <v>0.89706024008872565</v>
      </c>
      <c r="X139" s="48">
        <v>0.9144909848163294</v>
      </c>
      <c r="Y139" s="48">
        <v>0.93129170262606786</v>
      </c>
      <c r="Z139" s="48">
        <v>0.94748516557521323</v>
      </c>
      <c r="AA139" s="48">
        <v>0.96309332263463077</v>
      </c>
      <c r="AB139" s="48">
        <v>0.97813732943888843</v>
      </c>
      <c r="AC139" s="48">
        <v>0.99263757696106447</v>
      </c>
      <c r="AD139" s="48">
        <v>1.0066137191511138</v>
      </c>
      <c r="AE139" s="48">
        <v>1.0200846995752575</v>
      </c>
      <c r="AF139" s="48">
        <v>1.0330687770925049</v>
      </c>
      <c r="AG139" s="48">
        <v>1.0455835506031044</v>
      </c>
      <c r="AH139" s="48">
        <v>1.0576459829024774</v>
      </c>
      <c r="AI139" s="48">
        <v>1.0692724236729576</v>
      </c>
      <c r="AJ139" s="48">
        <v>1.0804786316445048</v>
      </c>
      <c r="AK139" s="48">
        <v>1.0912797959544296</v>
      </c>
      <c r="AL139" s="48">
        <v>1.1016905567350801</v>
      </c>
      <c r="AM139" s="48">
        <v>1.1117250249573938</v>
      </c>
      <c r="AN139" s="48">
        <v>1.1213968015572142</v>
      </c>
      <c r="AO139" s="48">
        <v>1.1307189958702943</v>
      </c>
      <c r="AP139" s="48">
        <v>1.1397042434009736</v>
      </c>
      <c r="AQ139" s="48">
        <v>1.1483647229486167</v>
      </c>
      <c r="AR139" s="48">
        <v>1.1567121731150194</v>
      </c>
      <c r="AS139" s="48">
        <v>1.1647579082151669</v>
      </c>
      <c r="AT139" s="49">
        <v>1.1725128336128987</v>
      </c>
      <c r="AU139" s="50">
        <v>2.2830561647424474E-5</v>
      </c>
      <c r="AV139" s="50">
        <v>2.1780061069875956E-3</v>
      </c>
      <c r="AW139" s="50">
        <v>6.4703321550041437E-4</v>
      </c>
      <c r="AX139" s="50">
        <v>2.7336570201441646E-4</v>
      </c>
    </row>
    <row r="140" spans="1:50" x14ac:dyDescent="0.25">
      <c r="A140" t="s">
        <v>4844</v>
      </c>
      <c r="B140" s="73">
        <v>6.4763860829730568E-2</v>
      </c>
      <c r="C140" s="48">
        <v>0.12462933919420546</v>
      </c>
      <c r="D140" s="48">
        <v>0.17454385433249148</v>
      </c>
      <c r="E140" s="48">
        <v>0.22390552751873732</v>
      </c>
      <c r="F140" s="48">
        <v>0.27120489075068982</v>
      </c>
      <c r="G140" s="48">
        <v>0.30819724841388907</v>
      </c>
      <c r="H140" s="48">
        <v>0.33995332509855825</v>
      </c>
      <c r="I140" s="48">
        <v>0.3729312597390595</v>
      </c>
      <c r="J140" s="48">
        <v>0.39972312953572886</v>
      </c>
      <c r="K140" s="48">
        <v>0.42756560502902313</v>
      </c>
      <c r="L140" s="48">
        <v>0.45863686451201935</v>
      </c>
      <c r="M140" s="48">
        <v>0.50707985180456316</v>
      </c>
      <c r="N140" s="48">
        <v>0.5367010467997555</v>
      </c>
      <c r="O140" s="48">
        <v>0.56528796148061877</v>
      </c>
      <c r="P140" s="48">
        <v>0.58644627576947506</v>
      </c>
      <c r="Q140" s="48">
        <v>0.61166462106915453</v>
      </c>
      <c r="R140" s="48">
        <v>0.63715024848154611</v>
      </c>
      <c r="S140" s="48">
        <v>0.66806266085962418</v>
      </c>
      <c r="T140" s="48">
        <v>0.68220810153479505</v>
      </c>
      <c r="U140" s="48">
        <v>0.69877659306764717</v>
      </c>
      <c r="V140" s="48">
        <v>0.71474622346075778</v>
      </c>
      <c r="W140" s="48">
        <v>0.73013863829749071</v>
      </c>
      <c r="X140" s="48">
        <v>0.74497470079072736</v>
      </c>
      <c r="Y140" s="48">
        <v>0.7592745200613169</v>
      </c>
      <c r="Z140" s="48">
        <v>0.7730574783944153</v>
      </c>
      <c r="AA140" s="48">
        <v>0.78634225751065467</v>
      </c>
      <c r="AB140" s="48">
        <v>0.79914686388775269</v>
      </c>
      <c r="AC140" s="48">
        <v>0.81148865316688357</v>
      </c>
      <c r="AD140" s="48">
        <v>0.82338435367688911</v>
      </c>
      <c r="AE140" s="48">
        <v>0.83485008910821989</v>
      </c>
      <c r="AF140" s="48">
        <v>0.84590140036733363</v>
      </c>
      <c r="AG140" s="48">
        <v>0.85655326664117837</v>
      </c>
      <c r="AH140" s="48">
        <v>0.86682012570030587</v>
      </c>
      <c r="AI140" s="48">
        <v>0.8767158934681395</v>
      </c>
      <c r="AJ140" s="48">
        <v>0.8862539828829189</v>
      </c>
      <c r="AK140" s="48">
        <v>0.89544732207788691</v>
      </c>
      <c r="AL140" s="48">
        <v>0.9043083719043622</v>
      </c>
      <c r="AM140" s="48">
        <v>0.91284914282144669</v>
      </c>
      <c r="AN140" s="48">
        <v>0.92108121117526331</v>
      </c>
      <c r="AO140" s="48">
        <v>0.92901573488978528</v>
      </c>
      <c r="AP140" s="48">
        <v>0.93666346859052907</v>
      </c>
      <c r="AQ140" s="48">
        <v>0.94403477818160786</v>
      </c>
      <c r="AR140" s="48">
        <v>0.95113965489590035</v>
      </c>
      <c r="AS140" s="48">
        <v>0.95798772883738725</v>
      </c>
      <c r="AT140" s="49">
        <v>0.96458828203400093</v>
      </c>
      <c r="AU140" s="50">
        <v>1.5339185483753681E-4</v>
      </c>
      <c r="AV140" s="50">
        <v>2.1006031602155417E-4</v>
      </c>
      <c r="AW140" s="50">
        <v>1.8910357903223485E-4</v>
      </c>
      <c r="AX140" s="50">
        <v>1.24720623716712E-4</v>
      </c>
    </row>
    <row r="141" spans="1:50" x14ac:dyDescent="0.25">
      <c r="A141" t="s">
        <v>4845</v>
      </c>
      <c r="B141" s="73">
        <v>5.927332104732172E-2</v>
      </c>
      <c r="C141" s="48">
        <v>0.11384519569150064</v>
      </c>
      <c r="D141" s="48">
        <v>0.15861995946163607</v>
      </c>
      <c r="E141" s="48">
        <v>0.20318813818785339</v>
      </c>
      <c r="F141" s="48">
        <v>0.24588300270438379</v>
      </c>
      <c r="G141" s="48">
        <v>0.27876167310133798</v>
      </c>
      <c r="H141" s="48">
        <v>0.30595880963458372</v>
      </c>
      <c r="I141" s="48">
        <v>0.33495578920727259</v>
      </c>
      <c r="J141" s="48">
        <v>0.35790864504427777</v>
      </c>
      <c r="K141" s="48">
        <v>0.38218405854935378</v>
      </c>
      <c r="L141" s="48">
        <v>0.40969239853771938</v>
      </c>
      <c r="M141" s="48">
        <v>0.45456439764179457</v>
      </c>
      <c r="N141" s="48">
        <v>0.48131466785822818</v>
      </c>
      <c r="O141" s="48">
        <v>0.5068326239718508</v>
      </c>
      <c r="P141" s="48">
        <v>0.52508401134721461</v>
      </c>
      <c r="Q141" s="48">
        <v>0.54767458024595406</v>
      </c>
      <c r="R141" s="48">
        <v>0.57069508982027817</v>
      </c>
      <c r="S141" s="48">
        <v>0.59923443643197305</v>
      </c>
      <c r="T141" s="48">
        <v>0.61071542155821201</v>
      </c>
      <c r="U141" s="48">
        <v>0.62497195055053134</v>
      </c>
      <c r="V141" s="48">
        <v>0.63871318331421245</v>
      </c>
      <c r="W141" s="48">
        <v>0.65195774501414605</v>
      </c>
      <c r="X141" s="48">
        <v>0.66472358761649175</v>
      </c>
      <c r="Y141" s="48">
        <v>0.67702801422116221</v>
      </c>
      <c r="Z141" s="48">
        <v>0.68888770251482057</v>
      </c>
      <c r="AA141" s="48">
        <v>0.70031872737617795</v>
      </c>
      <c r="AB141" s="48">
        <v>0.71133658266423339</v>
      </c>
      <c r="AC141" s="48">
        <v>0.72195620221898549</v>
      </c>
      <c r="AD141" s="48">
        <v>0.73219198010308395</v>
      </c>
      <c r="AE141" s="48">
        <v>0.74205779011185347</v>
      </c>
      <c r="AF141" s="48">
        <v>0.75156700457813741</v>
      </c>
      <c r="AG141" s="48">
        <v>0.76073251249744733</v>
      </c>
      <c r="AH141" s="48">
        <v>0.76956673699798683</v>
      </c>
      <c r="AI141" s="48">
        <v>0.77808165217922975</v>
      </c>
      <c r="AJ141" s="48">
        <v>0.78628879934187357</v>
      </c>
      <c r="AK141" s="48">
        <v>0.79419930263116878</v>
      </c>
      <c r="AL141" s="48">
        <v>0.80182388411482686</v>
      </c>
      <c r="AM141" s="48">
        <v>0.80917287831594309</v>
      </c>
      <c r="AN141" s="48">
        <v>0.81625624622063331</v>
      </c>
      <c r="AO141" s="48">
        <v>0.82308358877937104</v>
      </c>
      <c r="AP141" s="48">
        <v>0.82966415992032305</v>
      </c>
      <c r="AQ141" s="48">
        <v>0.83600687909232485</v>
      </c>
      <c r="AR141" s="48">
        <v>0.84212034335449515</v>
      </c>
      <c r="AS141" s="48">
        <v>0.84801283902887648</v>
      </c>
      <c r="AT141" s="49">
        <v>0.8536923529318946</v>
      </c>
      <c r="AU141" s="50">
        <v>2.4395757645834237E-4</v>
      </c>
      <c r="AV141" s="50">
        <v>3.1491409754380584E-4</v>
      </c>
      <c r="AW141" s="50">
        <v>2.5044538779184222E-4</v>
      </c>
      <c r="AX141" s="50">
        <v>1.1103363067377359E-4</v>
      </c>
    </row>
    <row r="142" spans="1:50" x14ac:dyDescent="0.25">
      <c r="A142" t="s">
        <v>4846</v>
      </c>
      <c r="B142" s="73">
        <v>6.1035737132240871E-2</v>
      </c>
      <c r="C142" s="48">
        <v>0.11731137587162452</v>
      </c>
      <c r="D142" s="48">
        <v>0.1637453880779017</v>
      </c>
      <c r="E142" s="48">
        <v>0.20990388473915816</v>
      </c>
      <c r="F142" s="48">
        <v>0.25412847877946826</v>
      </c>
      <c r="G142" s="48">
        <v>0.28850390781968527</v>
      </c>
      <c r="H142" s="48">
        <v>0.31711006984349932</v>
      </c>
      <c r="I142" s="48">
        <v>0.3475376003323164</v>
      </c>
      <c r="J142" s="48">
        <v>0.3718136978387297</v>
      </c>
      <c r="K142" s="48">
        <v>0.39736586820085662</v>
      </c>
      <c r="L142" s="48">
        <v>0.42603641743187409</v>
      </c>
      <c r="M142" s="48">
        <v>0.47198970926608758</v>
      </c>
      <c r="N142" s="48">
        <v>0.49992590581840274</v>
      </c>
      <c r="O142" s="48">
        <v>0.52660616292635154</v>
      </c>
      <c r="P142" s="48">
        <v>0.54592963257313898</v>
      </c>
      <c r="Q142" s="48">
        <v>0.56957304810235199</v>
      </c>
      <c r="R142" s="48">
        <v>0.59357893356716007</v>
      </c>
      <c r="S142" s="48">
        <v>0.62310223717121194</v>
      </c>
      <c r="T142" s="48">
        <v>0.63552224774606414</v>
      </c>
      <c r="U142" s="48">
        <v>0.65068046047827355</v>
      </c>
      <c r="V142" s="48">
        <v>0.6652907860032945</v>
      </c>
      <c r="W142" s="48">
        <v>0.67937302747319428</v>
      </c>
      <c r="X142" s="48">
        <v>0.69294627226345928</v>
      </c>
      <c r="Y142" s="48">
        <v>0.70602891784443744</v>
      </c>
      <c r="Z142" s="48">
        <v>0.71863869671766945</v>
      </c>
      <c r="AA142" s="48">
        <v>0.73079270045090516</v>
      </c>
      <c r="AB142" s="48">
        <v>0.74250740284438532</v>
      </c>
      <c r="AC142" s="48">
        <v>0.75379868225978763</v>
      </c>
      <c r="AD142" s="48">
        <v>0.76468184314210352</v>
      </c>
      <c r="AE142" s="48">
        <v>0.77517163676361278</v>
      </c>
      <c r="AF142" s="48">
        <v>0.7852822812180793</v>
      </c>
      <c r="AG142" s="48">
        <v>0.79502748069226403</v>
      </c>
      <c r="AH142" s="48">
        <v>0.80442044404087587</v>
      </c>
      <c r="AI142" s="48">
        <v>0.81347390269014019</v>
      </c>
      <c r="AJ142" s="48">
        <v>0.82220012789425045</v>
      </c>
      <c r="AK142" s="48">
        <v>0.83061094736809149</v>
      </c>
      <c r="AL142" s="48">
        <v>0.83871776131878173</v>
      </c>
      <c r="AM142" s="48">
        <v>0.84653155789776036</v>
      </c>
      <c r="AN142" s="48">
        <v>0.85406292809436613</v>
      </c>
      <c r="AO142" s="48">
        <v>0.86132208009109468</v>
      </c>
      <c r="AP142" s="48">
        <v>0.8683188530999898</v>
      </c>
      <c r="AQ142" s="48">
        <v>0.8750627306989246</v>
      </c>
      <c r="AR142" s="48">
        <v>0.88156285368585008</v>
      </c>
      <c r="AS142" s="48">
        <v>0.88782803246842845</v>
      </c>
      <c r="AT142" s="49">
        <v>0.89386675900585344</v>
      </c>
      <c r="AU142" s="50">
        <v>2.0677244174294174E-4</v>
      </c>
      <c r="AV142" s="50">
        <v>2.7129051159135997E-4</v>
      </c>
      <c r="AW142" s="50">
        <v>2.0751704869326204E-4</v>
      </c>
      <c r="AX142" s="50">
        <v>8.2198319432791322E-5</v>
      </c>
    </row>
    <row r="143" spans="1:50" x14ac:dyDescent="0.25">
      <c r="A143" t="s">
        <v>4847</v>
      </c>
      <c r="B143" s="73">
        <v>6.2793634543610422E-2</v>
      </c>
      <c r="C143" s="48">
        <v>0.12082020964354652</v>
      </c>
      <c r="D143" s="48">
        <v>0.16879080413569897</v>
      </c>
      <c r="E143" s="48">
        <v>0.2164619490199427</v>
      </c>
      <c r="F143" s="48">
        <v>0.26218674255172653</v>
      </c>
      <c r="G143" s="48">
        <v>0.29803415899946839</v>
      </c>
      <c r="H143" s="48">
        <v>0.32787364251024043</v>
      </c>
      <c r="I143" s="48">
        <v>0.35954940503392568</v>
      </c>
      <c r="J143" s="48">
        <v>0.38513730665435941</v>
      </c>
      <c r="K143" s="48">
        <v>0.41194848707901693</v>
      </c>
      <c r="L143" s="48">
        <v>0.44187667449162016</v>
      </c>
      <c r="M143" s="48">
        <v>0.48838631215950873</v>
      </c>
      <c r="N143" s="48">
        <v>0.5173937263576649</v>
      </c>
      <c r="O143" s="48">
        <v>0.54493424089614351</v>
      </c>
      <c r="P143" s="48">
        <v>0.56522008408672086</v>
      </c>
      <c r="Q143" s="48">
        <v>0.58998294932092221</v>
      </c>
      <c r="R143" s="48">
        <v>0.61511395731856044</v>
      </c>
      <c r="S143" s="48">
        <v>0.64544847582043607</v>
      </c>
      <c r="T143" s="48">
        <v>0.6587688240624654</v>
      </c>
      <c r="U143" s="48">
        <v>0.67490805878919513</v>
      </c>
      <c r="V143" s="48">
        <v>0.69046394768242847</v>
      </c>
      <c r="W143" s="48">
        <v>0.70545757553132826</v>
      </c>
      <c r="X143" s="48">
        <v>0.71990926502424357</v>
      </c>
      <c r="Y143" s="48">
        <v>0.73383860429452352</v>
      </c>
      <c r="Z143" s="48">
        <v>0.74726447347069691</v>
      </c>
      <c r="AA143" s="48">
        <v>0.76020507026700868</v>
      </c>
      <c r="AB143" s="48">
        <v>0.77267793464899581</v>
      </c>
      <c r="AC143" s="48">
        <v>0.78469997260753765</v>
      </c>
      <c r="AD143" s="48">
        <v>0.7962874790736022</v>
      </c>
      <c r="AE143" s="48">
        <v>0.80745616000474851</v>
      </c>
      <c r="AF143" s="48">
        <v>0.81822115367332338</v>
      </c>
      <c r="AG143" s="48">
        <v>0.82859705118520277</v>
      </c>
      <c r="AH143" s="48">
        <v>0.83859791625689373</v>
      </c>
      <c r="AI143" s="48">
        <v>0.84823730427780064</v>
      </c>
      <c r="AJ143" s="48">
        <v>0.85752828068349407</v>
      </c>
      <c r="AK143" s="48">
        <v>0.86648343866488542</v>
      </c>
      <c r="AL143" s="48">
        <v>0.87511491623731086</v>
      </c>
      <c r="AM143" s="48">
        <v>0.88343441269266032</v>
      </c>
      <c r="AN143" s="48">
        <v>0.89145320445685294</v>
      </c>
      <c r="AO143" s="48">
        <v>0.899182160374147</v>
      </c>
      <c r="AP143" s="48">
        <v>0.90663175643900884</v>
      </c>
      <c r="AQ143" s="48">
        <v>0.91381208999550201</v>
      </c>
      <c r="AR143" s="48">
        <v>0.920732893423447</v>
      </c>
      <c r="AS143" s="48">
        <v>0.92740354732990027</v>
      </c>
      <c r="AT143" s="49">
        <v>0.93383309326383102</v>
      </c>
      <c r="AU143" s="50">
        <v>1.9124320533592254E-4</v>
      </c>
      <c r="AV143" s="50">
        <v>2.4810756440274417E-4</v>
      </c>
      <c r="AW143" s="50">
        <v>1.7948875029105693E-4</v>
      </c>
      <c r="AX143" s="50">
        <v>8.2247206592001021E-5</v>
      </c>
    </row>
    <row r="144" spans="1:50" x14ac:dyDescent="0.25">
      <c r="A144" t="s">
        <v>4848</v>
      </c>
      <c r="B144" s="73">
        <v>6.2035373702360619E-2</v>
      </c>
      <c r="C144" s="48">
        <v>0.11928391395036432</v>
      </c>
      <c r="D144" s="48">
        <v>0.16664871904261769</v>
      </c>
      <c r="E144" s="48">
        <v>0.2136837213754019</v>
      </c>
      <c r="F144" s="48">
        <v>0.25874776780893621</v>
      </c>
      <c r="G144" s="48">
        <v>0.29390316497127522</v>
      </c>
      <c r="H144" s="48">
        <v>0.32328506469679247</v>
      </c>
      <c r="I144" s="48">
        <v>0.35443634746982039</v>
      </c>
      <c r="J144" s="48">
        <v>0.37942180782937762</v>
      </c>
      <c r="K144" s="48">
        <v>0.40563762439510681</v>
      </c>
      <c r="L144" s="48">
        <v>0.43492451601373583</v>
      </c>
      <c r="M144" s="48">
        <v>0.4814161893509068</v>
      </c>
      <c r="N144" s="48">
        <v>0.50989388768541488</v>
      </c>
      <c r="O144" s="48">
        <v>0.53711639111202081</v>
      </c>
      <c r="P144" s="48">
        <v>0.5569757968542236</v>
      </c>
      <c r="Q144" s="48">
        <v>0.58112416197271366</v>
      </c>
      <c r="R144" s="48">
        <v>0.60561495784345321</v>
      </c>
      <c r="S144" s="48">
        <v>0.63555701984576074</v>
      </c>
      <c r="T144" s="48">
        <v>0.64846783523934071</v>
      </c>
      <c r="U144" s="48">
        <v>0.66408635610079214</v>
      </c>
      <c r="V144" s="48">
        <v>0.67914035211182977</v>
      </c>
      <c r="W144" s="48">
        <v>0.69365022778511887</v>
      </c>
      <c r="X144" s="48">
        <v>0.70763565012081941</v>
      </c>
      <c r="Y144" s="48">
        <v>0.72111557526366321</v>
      </c>
      <c r="Z144" s="48">
        <v>0.73410827419652469</v>
      </c>
      <c r="AA144" s="48">
        <v>0.74663135750530685</v>
      </c>
      <c r="AB144" s="48">
        <v>0.75870179924871139</v>
      </c>
      <c r="AC144" s="48">
        <v>0.77033595996524573</v>
      </c>
      <c r="AD144" s="48">
        <v>0.78154960884865243</v>
      </c>
      <c r="AE144" s="48">
        <v>0.79235794512181557</v>
      </c>
      <c r="AF144" s="48">
        <v>0.80277561863811731</v>
      </c>
      <c r="AG144" s="48">
        <v>0.81281674973816709</v>
      </c>
      <c r="AH144" s="48">
        <v>0.82249494838881776</v>
      </c>
      <c r="AI144" s="48">
        <v>0.83182333263040853</v>
      </c>
      <c r="AJ144" s="48">
        <v>0.84081454635724318</v>
      </c>
      <c r="AK144" s="48">
        <v>0.84948077645539677</v>
      </c>
      <c r="AL144" s="48">
        <v>0.85783376932108735</v>
      </c>
      <c r="AM144" s="48">
        <v>0.86588484678199362</v>
      </c>
      <c r="AN144" s="48">
        <v>0.87364492144310812</v>
      </c>
      <c r="AO144" s="48">
        <v>0.88112451147791748</v>
      </c>
      <c r="AP144" s="48">
        <v>0.88833375488496236</v>
      </c>
      <c r="AQ144" s="48">
        <v>0.89528242322910223</v>
      </c>
      <c r="AR144" s="48">
        <v>0.90197993488610451</v>
      </c>
      <c r="AS144" s="48">
        <v>0.90843536780851641</v>
      </c>
      <c r="AT144" s="49">
        <v>0.91465747183011803</v>
      </c>
      <c r="AU144" s="50">
        <v>1.9520732166711241E-4</v>
      </c>
      <c r="AV144" s="50">
        <v>2.5086692767217755E-4</v>
      </c>
      <c r="AW144" s="50">
        <v>1.9903887005057186E-4</v>
      </c>
      <c r="AX144" s="50">
        <v>8.2400641986168921E-5</v>
      </c>
    </row>
    <row r="145" spans="1:50" x14ac:dyDescent="0.25">
      <c r="A145" t="s">
        <v>4849</v>
      </c>
      <c r="B145" s="73">
        <v>5.5427854428296931E-2</v>
      </c>
      <c r="C145" s="48">
        <v>0.10620408712662879</v>
      </c>
      <c r="D145" s="48">
        <v>0.14744543180252784</v>
      </c>
      <c r="E145" s="48">
        <v>0.18862941428556956</v>
      </c>
      <c r="F145" s="48">
        <v>0.22816355017877879</v>
      </c>
      <c r="G145" s="48">
        <v>0.25813145873888266</v>
      </c>
      <c r="H145" s="48">
        <v>0.28258504625376291</v>
      </c>
      <c r="I145" s="48">
        <v>0.30888297199108394</v>
      </c>
      <c r="J145" s="48">
        <v>0.32927348926183359</v>
      </c>
      <c r="K145" s="48">
        <v>0.35111324326114235</v>
      </c>
      <c r="L145" s="48">
        <v>0.376770995163278</v>
      </c>
      <c r="M145" s="48">
        <v>0.4196987206772273</v>
      </c>
      <c r="N145" s="48">
        <v>0.44450244551174961</v>
      </c>
      <c r="O145" s="48">
        <v>0.4681245088630045</v>
      </c>
      <c r="P145" s="48">
        <v>0.48449322190217137</v>
      </c>
      <c r="Q145" s="48">
        <v>0.50523383458661686</v>
      </c>
      <c r="R145" s="48">
        <v>0.52657688506283984</v>
      </c>
      <c r="S145" s="48">
        <v>0.55356917647082304</v>
      </c>
      <c r="T145" s="48">
        <v>0.56325568010077554</v>
      </c>
      <c r="U145" s="48">
        <v>0.57580793035807598</v>
      </c>
      <c r="V145" s="48">
        <v>0.58790648482294405</v>
      </c>
      <c r="W145" s="48">
        <v>0.59956774213847952</v>
      </c>
      <c r="X145" s="48">
        <v>0.61080750822574248</v>
      </c>
      <c r="Y145" s="48">
        <v>0.62164101770744185</v>
      </c>
      <c r="Z145" s="48">
        <v>0.63208295455727259</v>
      </c>
      <c r="AA145" s="48">
        <v>0.64214747200289235</v>
      </c>
      <c r="AB145" s="48">
        <v>0.65184821170951401</v>
      </c>
      <c r="AC145" s="48">
        <v>0.66119832227011321</v>
      </c>
      <c r="AD145" s="48">
        <v>0.67021047702731718</v>
      </c>
      <c r="AE145" s="48">
        <v>0.67889689125112818</v>
      </c>
      <c r="AF145" s="48">
        <v>0.68726933869576534</v>
      </c>
      <c r="AG145" s="48">
        <v>0.69533916755806635</v>
      </c>
      <c r="AH145" s="48">
        <v>0.70311731585907933</v>
      </c>
      <c r="AI145" s="48">
        <v>0.71061432626969401</v>
      </c>
      <c r="AJ145" s="48">
        <v>0.71784036040040722</v>
      </c>
      <c r="AK145" s="48">
        <v>0.72480521257458852</v>
      </c>
      <c r="AL145" s="48">
        <v>0.73151832310391984</v>
      </c>
      <c r="AM145" s="48">
        <v>0.73798879108399829</v>
      </c>
      <c r="AN145" s="48">
        <v>0.7442253867274472</v>
      </c>
      <c r="AO145" s="48">
        <v>0.75023656325125365</v>
      </c>
      <c r="AP145" s="48">
        <v>0.75603046833444043</v>
      </c>
      <c r="AQ145" s="48">
        <v>0.76161495516160849</v>
      </c>
      <c r="AR145" s="48">
        <v>0.76699759306731263</v>
      </c>
      <c r="AS145" s="48">
        <v>0.77218567779570213</v>
      </c>
      <c r="AT145" s="49">
        <v>0.77718624138933068</v>
      </c>
      <c r="AU145" s="50">
        <v>2.3475915077142417E-4</v>
      </c>
      <c r="AV145" s="50">
        <v>3.8789308746345341E-4</v>
      </c>
      <c r="AW145" s="50">
        <v>2.4648685939610004E-4</v>
      </c>
      <c r="AX145" s="50">
        <v>3.5462900996208191E-5</v>
      </c>
    </row>
    <row r="146" spans="1:50" x14ac:dyDescent="0.25">
      <c r="A146" t="s">
        <v>4850</v>
      </c>
      <c r="B146" s="73">
        <v>6.8046459051545063E-2</v>
      </c>
      <c r="C146" s="48">
        <v>0.13119000084880109</v>
      </c>
      <c r="D146" s="48">
        <v>0.18413648691414888</v>
      </c>
      <c r="E146" s="48">
        <v>0.23647207080811081</v>
      </c>
      <c r="F146" s="48">
        <v>0.28656207697397118</v>
      </c>
      <c r="G146" s="48">
        <v>0.32642091556173541</v>
      </c>
      <c r="H146" s="48">
        <v>0.36031412920852401</v>
      </c>
      <c r="I146" s="48">
        <v>0.39587340570920915</v>
      </c>
      <c r="J146" s="48">
        <v>0.4250358864489473</v>
      </c>
      <c r="K146" s="48">
        <v>0.45520823205863326</v>
      </c>
      <c r="L146" s="48">
        <v>0.48783459288007913</v>
      </c>
      <c r="M146" s="48">
        <v>0.53738507557596682</v>
      </c>
      <c r="N146" s="48">
        <v>0.56914863868690557</v>
      </c>
      <c r="O146" s="48">
        <v>0.59963984450424834</v>
      </c>
      <c r="P146" s="48">
        <v>0.62265987354681074</v>
      </c>
      <c r="Q146" s="48">
        <v>0.64989514173887231</v>
      </c>
      <c r="R146" s="48">
        <v>0.67724605380004266</v>
      </c>
      <c r="S146" s="48">
        <v>0.70978604680203272</v>
      </c>
      <c r="T146" s="48">
        <v>0.72563555858696283</v>
      </c>
      <c r="U146" s="48">
        <v>0.74403245736660062</v>
      </c>
      <c r="V146" s="48">
        <v>0.76176440799757661</v>
      </c>
      <c r="W146" s="48">
        <v>0.77885544475032464</v>
      </c>
      <c r="X146" s="48">
        <v>0.79532873318670849</v>
      </c>
      <c r="Y146" s="48">
        <v>0.81120660155912638</v>
      </c>
      <c r="Z146" s="48">
        <v>0.82651057107471004</v>
      </c>
      <c r="AA146" s="48">
        <v>0.84126138506563408</v>
      </c>
      <c r="AB146" s="48">
        <v>0.85547903710507867</v>
      </c>
      <c r="AC146" s="48">
        <v>0.86918279810695331</v>
      </c>
      <c r="AD146" s="48">
        <v>0.88239124244610945</v>
      </c>
      <c r="AE146" s="48">
        <v>0.89512227313445281</v>
      </c>
      <c r="AF146" s="48">
        <v>0.90739314608707267</v>
      </c>
      <c r="AG146" s="48">
        <v>0.91922049351128476</v>
      </c>
      <c r="AH146" s="48">
        <v>0.93062034645028413</v>
      </c>
      <c r="AI146" s="48">
        <v>0.94160815651197061</v>
      </c>
      <c r="AJ146" s="48">
        <v>0.95219881681239138</v>
      </c>
      <c r="AK146" s="48">
        <v>0.96240668216219427</v>
      </c>
      <c r="AL146" s="48">
        <v>0.97224558852344989</v>
      </c>
      <c r="AM146" s="48">
        <v>0.98172887176321477</v>
      </c>
      <c r="AN146" s="48">
        <v>0.99086938572925298</v>
      </c>
      <c r="AO146" s="48">
        <v>0.99967951967242241</v>
      </c>
      <c r="AP146" s="48">
        <v>1.0081712150393325</v>
      </c>
      <c r="AQ146" s="48">
        <v>1.0163559816580412</v>
      </c>
      <c r="AR146" s="48">
        <v>1.0242449133387244</v>
      </c>
      <c r="AS146" s="48">
        <v>1.031848702910467</v>
      </c>
      <c r="AT146" s="49">
        <v>1.0391776567145563</v>
      </c>
      <c r="AU146" s="50">
        <v>1.3047948596067727E-4</v>
      </c>
      <c r="AV146" s="50">
        <v>1.3944118109066039E-4</v>
      </c>
      <c r="AW146" s="50">
        <v>1.3052426220383495E-4</v>
      </c>
      <c r="AX146" s="50">
        <v>1.2137687735958025E-4</v>
      </c>
    </row>
    <row r="147" spans="1:50" x14ac:dyDescent="0.25">
      <c r="A147" t="s">
        <v>4851</v>
      </c>
      <c r="B147" s="73">
        <v>6.1543495110393233E-2</v>
      </c>
      <c r="C147" s="48">
        <v>0.1182521439786445</v>
      </c>
      <c r="D147" s="48">
        <v>0.16496167251814609</v>
      </c>
      <c r="E147" s="48">
        <v>0.21148165931873281</v>
      </c>
      <c r="F147" s="48">
        <v>0.25619359615652909</v>
      </c>
      <c r="G147" s="48">
        <v>0.29098912907546493</v>
      </c>
      <c r="H147" s="48">
        <v>0.31980992886871257</v>
      </c>
      <c r="I147" s="48">
        <v>0.35039115690879219</v>
      </c>
      <c r="J147" s="48">
        <v>0.37501279242567553</v>
      </c>
      <c r="K147" s="48">
        <v>0.40102494176259007</v>
      </c>
      <c r="L147" s="48">
        <v>0.4298691826920491</v>
      </c>
      <c r="M147" s="48">
        <v>0.47600661914202536</v>
      </c>
      <c r="N147" s="48">
        <v>0.50452000626817839</v>
      </c>
      <c r="O147" s="48">
        <v>0.53131903280949766</v>
      </c>
      <c r="P147" s="48">
        <v>0.5509294317915665</v>
      </c>
      <c r="Q147" s="48">
        <v>0.575054942784747</v>
      </c>
      <c r="R147" s="48">
        <v>0.59959945245454738</v>
      </c>
      <c r="S147" s="48">
        <v>0.62971932304658429</v>
      </c>
      <c r="T147" s="48">
        <v>0.64235928362818506</v>
      </c>
      <c r="U147" s="48">
        <v>0.6579710275820625</v>
      </c>
      <c r="V147" s="48">
        <v>0.67301849163399274</v>
      </c>
      <c r="W147" s="48">
        <v>0.68752207144308186</v>
      </c>
      <c r="X147" s="48">
        <v>0.70150142547593908</v>
      </c>
      <c r="Y147" s="48">
        <v>0.71497550165218671</v>
      </c>
      <c r="Z147" s="48">
        <v>0.72796256302688356</v>
      </c>
      <c r="AA147" s="48">
        <v>0.74048021254466356</v>
      </c>
      <c r="AB147" s="48">
        <v>0.75254541689915</v>
      </c>
      <c r="AC147" s="48">
        <v>0.76417452952998044</v>
      </c>
      <c r="AD147" s="48">
        <v>0.77538331278861228</v>
      </c>
      <c r="AE147" s="48">
        <v>0.78618695930295612</v>
      </c>
      <c r="AF147" s="48">
        <v>0.79660011256979379</v>
      </c>
      <c r="AG147" s="48">
        <v>0.80663688680289003</v>
      </c>
      <c r="AH147" s="48">
        <v>0.81631088606370605</v>
      </c>
      <c r="AI147" s="48">
        <v>0.82563522270063683</v>
      </c>
      <c r="AJ147" s="48">
        <v>0.83462253512177509</v>
      </c>
      <c r="AK147" s="48">
        <v>0.84328500492528158</v>
      </c>
      <c r="AL147" s="48">
        <v>0.85163437341058923</v>
      </c>
      <c r="AM147" s="48">
        <v>0.8596819574928134</v>
      </c>
      <c r="AN147" s="48">
        <v>0.86743866504194533</v>
      </c>
      <c r="AO147" s="48">
        <v>0.8749150096676146</v>
      </c>
      <c r="AP147" s="48">
        <v>0.88212112496946449</v>
      </c>
      <c r="AQ147" s="48">
        <v>0.8890667782724524</v>
      </c>
      <c r="AR147" s="48">
        <v>0.89576138386569359</v>
      </c>
      <c r="AS147" s="48">
        <v>0.90221401576279348</v>
      </c>
      <c r="AT147" s="49">
        <v>0.90843342000096228</v>
      </c>
      <c r="AU147" s="50">
        <v>3.1079142354428768E-4</v>
      </c>
      <c r="AV147" s="50">
        <v>2.4338647199328989E-4</v>
      </c>
      <c r="AW147" s="50">
        <v>2.3807633260730654E-4</v>
      </c>
      <c r="AX147" s="50">
        <v>8.4249615611042827E-5</v>
      </c>
    </row>
    <row r="148" spans="1:50" x14ac:dyDescent="0.25">
      <c r="A148" t="s">
        <v>4852</v>
      </c>
      <c r="B148" s="73">
        <v>6.406953376451624E-2</v>
      </c>
      <c r="C148" s="48">
        <v>0.12330560188495818</v>
      </c>
      <c r="D148" s="48">
        <v>0.1725335712395083</v>
      </c>
      <c r="E148" s="48">
        <v>0.22137144633752492</v>
      </c>
      <c r="F148" s="48">
        <v>0.26817883089545158</v>
      </c>
      <c r="G148" s="48">
        <v>0.30498626700699949</v>
      </c>
      <c r="H148" s="48">
        <v>0.33589152457001364</v>
      </c>
      <c r="I148" s="48">
        <v>0.36851753019813355</v>
      </c>
      <c r="J148" s="48">
        <v>0.39495077715674898</v>
      </c>
      <c r="K148" s="48">
        <v>0.42257408055502582</v>
      </c>
      <c r="L148" s="48">
        <v>0.45308006317663041</v>
      </c>
      <c r="M148" s="48">
        <v>0.50068906806842539</v>
      </c>
      <c r="N148" s="48">
        <v>0.53038100613051287</v>
      </c>
      <c r="O148" s="48">
        <v>0.55871950667496284</v>
      </c>
      <c r="P148" s="48">
        <v>0.57970482783768507</v>
      </c>
      <c r="Q148" s="48">
        <v>0.60498987936535775</v>
      </c>
      <c r="R148" s="48">
        <v>0.63058883160821266</v>
      </c>
      <c r="S148" s="48">
        <v>0.66151947363916874</v>
      </c>
      <c r="T148" s="48">
        <v>0.67542499310835358</v>
      </c>
      <c r="U148" s="48">
        <v>0.69205129312514191</v>
      </c>
      <c r="V148" s="48">
        <v>0.708076642538914</v>
      </c>
      <c r="W148" s="48">
        <v>0.7235227624558026</v>
      </c>
      <c r="X148" s="48">
        <v>0.7384105888817194</v>
      </c>
      <c r="Y148" s="48">
        <v>0.75276030109947045</v>
      </c>
      <c r="Z148" s="48">
        <v>0.76659134902019421</v>
      </c>
      <c r="AA148" s="48">
        <v>0.77992247954619331</v>
      </c>
      <c r="AB148" s="48">
        <v>0.79277176198089083</v>
      </c>
      <c r="AC148" s="48">
        <v>0.80515661252035886</v>
      </c>
      <c r="AD148" s="48">
        <v>0.81709381785960478</v>
      </c>
      <c r="AE148" s="48">
        <v>0.82859955794562512</v>
      </c>
      <c r="AF148" s="48">
        <v>0.83968942790805445</v>
      </c>
      <c r="AG148" s="48">
        <v>0.85037845919714261</v>
      </c>
      <c r="AH148" s="48">
        <v>0.86068113995770956</v>
      </c>
      <c r="AI148" s="48">
        <v>0.87061143466669</v>
      </c>
      <c r="AJ148" s="48">
        <v>0.88018280306088781</v>
      </c>
      <c r="AK148" s="48">
        <v>0.88940821838059669</v>
      </c>
      <c r="AL148" s="48">
        <v>0.89830018495381003</v>
      </c>
      <c r="AM148" s="48">
        <v>0.90687075514485893</v>
      </c>
      <c r="AN148" s="48">
        <v>0.91513154569044841</v>
      </c>
      <c r="AO148" s="48">
        <v>0.92309375344523326</v>
      </c>
      <c r="AP148" s="48">
        <v>0.9307681705582791</v>
      </c>
      <c r="AQ148" s="48">
        <v>0.93816519910097362</v>
      </c>
      <c r="AR148" s="48">
        <v>0.94529486516622163</v>
      </c>
      <c r="AS148" s="48">
        <v>0.95216683245802658</v>
      </c>
      <c r="AT148" s="49">
        <v>0.95879041538988707</v>
      </c>
      <c r="AU148" s="50">
        <v>2.1539989393204451E-4</v>
      </c>
      <c r="AV148" s="50">
        <v>2.5103142252191901E-4</v>
      </c>
      <c r="AW148" s="50">
        <v>2.1700651268474758E-4</v>
      </c>
      <c r="AX148" s="50">
        <v>1.3014582509640604E-4</v>
      </c>
    </row>
    <row r="149" spans="1:50" x14ac:dyDescent="0.25">
      <c r="A149" t="s">
        <v>4853</v>
      </c>
      <c r="B149" s="73">
        <v>5.8151229785872553E-2</v>
      </c>
      <c r="C149" s="48">
        <v>0.11159616913804619</v>
      </c>
      <c r="D149" s="48">
        <v>0.15536248134888561</v>
      </c>
      <c r="E149" s="48">
        <v>0.19899598137230529</v>
      </c>
      <c r="F149" s="48">
        <v>0.24083272967538832</v>
      </c>
      <c r="G149" s="48">
        <v>0.27299170761354385</v>
      </c>
      <c r="H149" s="48">
        <v>0.29948687682707159</v>
      </c>
      <c r="I149" s="48">
        <v>0.32785203741295127</v>
      </c>
      <c r="J149" s="48">
        <v>0.35015477662748945</v>
      </c>
      <c r="K149" s="48">
        <v>0.37384064789088051</v>
      </c>
      <c r="L149" s="48">
        <v>0.4010440625858529</v>
      </c>
      <c r="M149" s="48">
        <v>0.44571421345837187</v>
      </c>
      <c r="N149" s="48">
        <v>0.47214102154967574</v>
      </c>
      <c r="O149" s="48">
        <v>0.49733070561406534</v>
      </c>
      <c r="P149" s="48">
        <v>0.51518615293313075</v>
      </c>
      <c r="Q149" s="48">
        <v>0.53741045952966771</v>
      </c>
      <c r="R149" s="48">
        <v>0.56010132456269068</v>
      </c>
      <c r="S149" s="48">
        <v>0.58847545722956163</v>
      </c>
      <c r="T149" s="48">
        <v>0.5995005867857246</v>
      </c>
      <c r="U149" s="48">
        <v>0.61333372654877949</v>
      </c>
      <c r="V149" s="48">
        <v>0.62666687330835058</v>
      </c>
      <c r="W149" s="48">
        <v>0.63951809910070845</v>
      </c>
      <c r="X149" s="48">
        <v>0.65190482275599293</v>
      </c>
      <c r="Y149" s="48">
        <v>0.6638438335080743</v>
      </c>
      <c r="Z149" s="48">
        <v>0.67535131375104451</v>
      </c>
      <c r="AA149" s="48">
        <v>0.6864428609731843</v>
      </c>
      <c r="AB149" s="48">
        <v>0.69713350889813852</v>
      </c>
      <c r="AC149" s="48">
        <v>0.70743774786194957</v>
      </c>
      <c r="AD149" s="48">
        <v>0.7173695444535747</v>
      </c>
      <c r="AE149" s="48">
        <v>0.72694236044550276</v>
      </c>
      <c r="AF149" s="48">
        <v>0.7361691710401318</v>
      </c>
      <c r="AG149" s="48">
        <v>0.74506248245664197</v>
      </c>
      <c r="AH149" s="48">
        <v>0.75363434888219427</v>
      </c>
      <c r="AI149" s="48">
        <v>0.76189638881043709</v>
      </c>
      <c r="AJ149" s="48">
        <v>0.76985980078946636</v>
      </c>
      <c r="AK149" s="48">
        <v>0.77753537860057886</v>
      </c>
      <c r="AL149" s="48">
        <v>0.78493352588839826</v>
      </c>
      <c r="AM149" s="48">
        <v>0.79206427026220005</v>
      </c>
      <c r="AN149" s="48">
        <v>0.79893727688755101</v>
      </c>
      <c r="AO149" s="48">
        <v>0.80556186158668464</v>
      </c>
      <c r="AP149" s="48">
        <v>0.81194700346536763</v>
      </c>
      <c r="AQ149" s="48">
        <v>0.81810135708337539</v>
      </c>
      <c r="AR149" s="48">
        <v>0.8240332641850695</v>
      </c>
      <c r="AS149" s="48">
        <v>0.82975076500597955</v>
      </c>
      <c r="AT149" s="49">
        <v>0.83526160917071179</v>
      </c>
      <c r="AU149" s="50">
        <v>2.2502626234199852E-4</v>
      </c>
      <c r="AV149" s="50">
        <v>3.3965977490879595E-4</v>
      </c>
      <c r="AW149" s="50">
        <v>2.3154269729275256E-4</v>
      </c>
      <c r="AX149" s="50">
        <v>7.971195736899972E-5</v>
      </c>
    </row>
    <row r="150" spans="1:50" x14ac:dyDescent="0.25">
      <c r="A150" t="s">
        <v>4854</v>
      </c>
      <c r="B150" s="73">
        <v>6.5930078021182628E-2</v>
      </c>
      <c r="C150" s="48">
        <v>0.12698822732288984</v>
      </c>
      <c r="D150" s="48">
        <v>0.17620370347271125</v>
      </c>
      <c r="E150" s="48">
        <v>0.22611485862320491</v>
      </c>
      <c r="F150" s="48">
        <v>0.27457352535910473</v>
      </c>
      <c r="G150" s="48">
        <v>0.31374018349790489</v>
      </c>
      <c r="H150" s="48">
        <v>0.34325194817401589</v>
      </c>
      <c r="I150" s="48">
        <v>0.3759128429314374</v>
      </c>
      <c r="J150" s="48">
        <v>0.40396532078579822</v>
      </c>
      <c r="K150" s="48">
        <v>0.43396946306406425</v>
      </c>
      <c r="L150" s="48">
        <v>0.46492112937190411</v>
      </c>
      <c r="M150" s="48">
        <v>0.50863270742337463</v>
      </c>
      <c r="N150" s="48">
        <v>0.53995012456527192</v>
      </c>
      <c r="O150" s="48">
        <v>0.5670930870373434</v>
      </c>
      <c r="P150" s="48">
        <v>0.5891170651709986</v>
      </c>
      <c r="Q150" s="48">
        <v>0.61767215408131793</v>
      </c>
      <c r="R150" s="48">
        <v>0.64675823824165757</v>
      </c>
      <c r="S150" s="48">
        <v>0.67884918746459633</v>
      </c>
      <c r="T150" s="48">
        <v>0.69371915744190971</v>
      </c>
      <c r="U150" s="48">
        <v>0.7136703105276907</v>
      </c>
      <c r="V150" s="48">
        <v>0.73290033759832274</v>
      </c>
      <c r="W150" s="48">
        <v>0.75143530344953458</v>
      </c>
      <c r="X150" s="48">
        <v>0.76930033077600368</v>
      </c>
      <c r="Y150" s="48">
        <v>0.78651963422320292</v>
      </c>
      <c r="Z150" s="48">
        <v>0.80311655320845499</v>
      </c>
      <c r="AA150" s="48">
        <v>0.81911358355568586</v>
      </c>
      <c r="AB150" s="48">
        <v>0.83453240798675199</v>
      </c>
      <c r="AC150" s="48">
        <v>0.84939392551067106</v>
      </c>
      <c r="AD150" s="48">
        <v>0.86371827975059301</v>
      </c>
      <c r="AE150" s="48">
        <v>0.8775248862469035</v>
      </c>
      <c r="AF150" s="48">
        <v>0.89083245877346773</v>
      </c>
      <c r="AG150" s="48">
        <v>0.90365903470268627</v>
      </c>
      <c r="AH150" s="48">
        <v>0.91602199945374052</v>
      </c>
      <c r="AI150" s="48">
        <v>0.92793811005716587</v>
      </c>
      <c r="AJ150" s="48">
        <v>0.9394235178676964</v>
      </c>
      <c r="AK150" s="48">
        <v>0.95049379045615989</v>
      </c>
      <c r="AL150" s="48">
        <v>0.96116393271010037</v>
      </c>
      <c r="AM150" s="48">
        <v>0.97144840717172964</v>
      </c>
      <c r="AN150" s="48">
        <v>0.98136115364077003</v>
      </c>
      <c r="AO150" s="48">
        <v>0.99091560806876078</v>
      </c>
      <c r="AP150" s="48">
        <v>1.0001247207704385</v>
      </c>
      <c r="AQ150" s="48">
        <v>1.009000973976875</v>
      </c>
      <c r="AR150" s="48">
        <v>1.0175563987541631</v>
      </c>
      <c r="AS150" s="48">
        <v>1.0258025913105857</v>
      </c>
      <c r="AT150" s="49">
        <v>1.0337507287143659</v>
      </c>
      <c r="AU150" s="50">
        <v>1.0749631328508258E-3</v>
      </c>
      <c r="AV150" s="50">
        <v>4.0927239751908928E-5</v>
      </c>
      <c r="AW150" s="50">
        <v>1.9749040075112134E-4</v>
      </c>
      <c r="AX150" s="50">
        <v>3.0578386940760538E-5</v>
      </c>
    </row>
    <row r="151" spans="1:50" x14ac:dyDescent="0.25">
      <c r="A151" t="s">
        <v>4855</v>
      </c>
      <c r="B151" s="73">
        <v>8.4565509723644419E-2</v>
      </c>
      <c r="C151" s="48">
        <v>0.16390810624978272</v>
      </c>
      <c r="D151" s="48">
        <v>0.23249672212180672</v>
      </c>
      <c r="E151" s="48">
        <v>0.2995781967022757</v>
      </c>
      <c r="F151" s="48">
        <v>0.3636285262858619</v>
      </c>
      <c r="G151" s="48">
        <v>0.41645608782101246</v>
      </c>
      <c r="H151" s="48">
        <v>0.46313197332773609</v>
      </c>
      <c r="I151" s="48">
        <v>0.51098199203287675</v>
      </c>
      <c r="J151" s="48">
        <v>0.55168543161759087</v>
      </c>
      <c r="K151" s="48">
        <v>0.59278976112797099</v>
      </c>
      <c r="L151" s="48">
        <v>0.63443815059952324</v>
      </c>
      <c r="M151" s="48">
        <v>0.69283204739782533</v>
      </c>
      <c r="N151" s="48">
        <v>0.73387354275711691</v>
      </c>
      <c r="O151" s="48">
        <v>0.77372645961888964</v>
      </c>
      <c r="P151" s="48">
        <v>0.80556182061702397</v>
      </c>
      <c r="Q151" s="48">
        <v>0.84111871350222589</v>
      </c>
      <c r="R151" s="48">
        <v>0.87617217203918363</v>
      </c>
      <c r="S151" s="48">
        <v>0.91600128895840693</v>
      </c>
      <c r="T151" s="48">
        <v>0.94001818632521172</v>
      </c>
      <c r="U151" s="48">
        <v>0.96593726609153252</v>
      </c>
      <c r="V151" s="48">
        <v>0.99091951164943215</v>
      </c>
      <c r="W151" s="48">
        <v>1.0149987844763235</v>
      </c>
      <c r="X151" s="48">
        <v>1.0382077221407968</v>
      </c>
      <c r="Y151" s="48">
        <v>1.0605777825402891</v>
      </c>
      <c r="Z151" s="48">
        <v>1.0821392865398001</v>
      </c>
      <c r="AA151" s="48">
        <v>1.1029214590694492</v>
      </c>
      <c r="AB151" s="48">
        <v>1.1229524687365808</v>
      </c>
      <c r="AC151" s="48">
        <v>1.1422594660061054</v>
      </c>
      <c r="AD151" s="48">
        <v>1.1608686200008276</v>
      </c>
      <c r="AE151" s="48">
        <v>1.1788051539716444</v>
      </c>
      <c r="AF151" s="48">
        <v>1.1960933794856845</v>
      </c>
      <c r="AG151" s="48">
        <v>1.2127567293787354</v>
      </c>
      <c r="AH151" s="48">
        <v>1.2288177895166157</v>
      </c>
      <c r="AI151" s="48">
        <v>1.2442983294085483</v>
      </c>
      <c r="AJ151" s="48">
        <v>1.2592193317140259</v>
      </c>
      <c r="AK151" s="48">
        <v>1.2736010206831607</v>
      </c>
      <c r="AL151" s="48">
        <v>1.2874628895690736</v>
      </c>
      <c r="AM151" s="48">
        <v>1.3008237270494718</v>
      </c>
      <c r="AN151" s="48">
        <v>1.3137016426932289</v>
      </c>
      <c r="AO151" s="48">
        <v>1.3261140915064893</v>
      </c>
      <c r="AP151" s="48">
        <v>1.338077897591559</v>
      </c>
      <c r="AQ151" s="48">
        <v>1.3496092769506625</v>
      </c>
      <c r="AR151" s="48">
        <v>1.3607238594654611</v>
      </c>
      <c r="AS151" s="48">
        <v>1.3714367100821343</v>
      </c>
      <c r="AT151" s="49">
        <v>1.3817623492307352</v>
      </c>
      <c r="AU151" s="50">
        <v>5.1450235332595184E-5</v>
      </c>
      <c r="AV151" s="50">
        <v>7.5478943472262472E-5</v>
      </c>
      <c r="AW151" s="50">
        <v>2.4063748423941433E-4</v>
      </c>
      <c r="AX151" s="50">
        <v>2.5437917793169618E-4</v>
      </c>
    </row>
    <row r="152" spans="1:50" x14ac:dyDescent="0.25">
      <c r="A152" t="s">
        <v>4856</v>
      </c>
      <c r="B152" s="73">
        <v>6.7239459972560783E-2</v>
      </c>
      <c r="C152" s="48">
        <v>0.12833301293141902</v>
      </c>
      <c r="D152" s="48">
        <v>0.18145043742325673</v>
      </c>
      <c r="E152" s="48">
        <v>0.23310737174147361</v>
      </c>
      <c r="F152" s="48">
        <v>0.28375867293091128</v>
      </c>
      <c r="G152" s="48">
        <v>0.32120648522955897</v>
      </c>
      <c r="H152" s="48">
        <v>0.3599399376205954</v>
      </c>
      <c r="I152" s="48">
        <v>0.3952218747052329</v>
      </c>
      <c r="J152" s="48">
        <v>0.42329266676721006</v>
      </c>
      <c r="K152" s="48">
        <v>0.45295142472569955</v>
      </c>
      <c r="L152" s="48">
        <v>0.48519794096012342</v>
      </c>
      <c r="M152" s="48">
        <v>0.54900268447047851</v>
      </c>
      <c r="N152" s="48">
        <v>0.58661971902608134</v>
      </c>
      <c r="O152" s="48">
        <v>0.62110715638089498</v>
      </c>
      <c r="P152" s="48">
        <v>0.64463156416721756</v>
      </c>
      <c r="Q152" s="48">
        <v>0.67019345000109665</v>
      </c>
      <c r="R152" s="48">
        <v>0.69676204509671558</v>
      </c>
      <c r="S152" s="48">
        <v>0.73803275834922843</v>
      </c>
      <c r="T152" s="48">
        <v>0.75336886104553813</v>
      </c>
      <c r="U152" s="48">
        <v>0.76920583449275071</v>
      </c>
      <c r="V152" s="48">
        <v>0.78447038721295548</v>
      </c>
      <c r="W152" s="48">
        <v>0.79918320911194818</v>
      </c>
      <c r="X152" s="48">
        <v>0.81336424226760373</v>
      </c>
      <c r="Y152" s="48">
        <v>0.82703270795980177</v>
      </c>
      <c r="Z152" s="48">
        <v>0.84020713272336622</v>
      </c>
      <c r="AA152" s="48">
        <v>0.85290537345933204</v>
      </c>
      <c r="AB152" s="48">
        <v>0.86514464163857596</v>
      </c>
      <c r="AC152" s="48">
        <v>0.87694152663061842</v>
      </c>
      <c r="AD152" s="48">
        <v>0.88831201818921379</v>
      </c>
      <c r="AE152" s="48">
        <v>0.89927152812520916</v>
      </c>
      <c r="AF152" s="48">
        <v>0.90983491119604765</v>
      </c>
      <c r="AG152" s="48">
        <v>0.92001648524022994</v>
      </c>
      <c r="AH152" s="48">
        <v>0.92983005058401969</v>
      </c>
      <c r="AI152" s="48">
        <v>0.93928890874670901</v>
      </c>
      <c r="AJ152" s="48">
        <v>0.94840588046978258</v>
      </c>
      <c r="AK152" s="48">
        <v>0.95719332309443195</v>
      </c>
      <c r="AL152" s="48">
        <v>0.96566314731096159</v>
      </c>
      <c r="AM152" s="48">
        <v>0.9738268333027974</v>
      </c>
      <c r="AN152" s="48">
        <v>0.98169544630697636</v>
      </c>
      <c r="AO152" s="48">
        <v>0.98927965161220932</v>
      </c>
      <c r="AP152" s="48">
        <v>0.996589729014843</v>
      </c>
      <c r="AQ152" s="48">
        <v>1.0036355867523219</v>
      </c>
      <c r="AR152" s="48">
        <v>1.0104267749330242</v>
      </c>
      <c r="AS152" s="48">
        <v>1.0169724984806887</v>
      </c>
      <c r="AT152" s="49">
        <v>1.0232816296109679</v>
      </c>
      <c r="AU152" s="50">
        <v>1.6213747585425153E-5</v>
      </c>
      <c r="AV152" s="50">
        <v>2.507409080862999E-3</v>
      </c>
      <c r="AW152" s="50">
        <v>1.0178388329222798E-3</v>
      </c>
      <c r="AX152" s="50">
        <v>2.8364887111820281E-4</v>
      </c>
    </row>
    <row r="153" spans="1:50" x14ac:dyDescent="0.25">
      <c r="A153" t="s">
        <v>4857</v>
      </c>
      <c r="B153" s="73">
        <v>6.3116052680856433E-2</v>
      </c>
      <c r="C153" s="48">
        <v>0.12133195441314636</v>
      </c>
      <c r="D153" s="48">
        <v>0.16972570351959596</v>
      </c>
      <c r="E153" s="48">
        <v>0.21767735672669841</v>
      </c>
      <c r="F153" s="48">
        <v>0.26363968206329308</v>
      </c>
      <c r="G153" s="48">
        <v>0.29941475485891578</v>
      </c>
      <c r="H153" s="48">
        <v>0.32998665150429796</v>
      </c>
      <c r="I153" s="48">
        <v>0.36183240111908321</v>
      </c>
      <c r="J153" s="48">
        <v>0.38752711533954121</v>
      </c>
      <c r="K153" s="48">
        <v>0.41436699958040568</v>
      </c>
      <c r="L153" s="48">
        <v>0.44466802913572151</v>
      </c>
      <c r="M153" s="48">
        <v>0.4924702152103323</v>
      </c>
      <c r="N153" s="48">
        <v>0.52130647175478506</v>
      </c>
      <c r="O153" s="48">
        <v>0.54911532027406795</v>
      </c>
      <c r="P153" s="48">
        <v>0.56949522419048471</v>
      </c>
      <c r="Q153" s="48">
        <v>0.59396608112368532</v>
      </c>
      <c r="R153" s="48">
        <v>0.61874358963112086</v>
      </c>
      <c r="S153" s="48">
        <v>0.64906585230907787</v>
      </c>
      <c r="T153" s="48">
        <v>0.66244618166433145</v>
      </c>
      <c r="U153" s="48">
        <v>0.67829580288270142</v>
      </c>
      <c r="V153" s="48">
        <v>0.69357254622570874</v>
      </c>
      <c r="W153" s="48">
        <v>0.70829711812258334</v>
      </c>
      <c r="X153" s="48">
        <v>0.72248947657740203</v>
      </c>
      <c r="Y153" s="48">
        <v>0.73616885822060107</v>
      </c>
      <c r="Z153" s="48">
        <v>0.74935380438272037</v>
      </c>
      <c r="AA153" s="48">
        <v>0.76206218622572708</v>
      </c>
      <c r="AB153" s="48">
        <v>0.77431122896597437</v>
      </c>
      <c r="AC153" s="48">
        <v>0.78611753522163441</v>
      </c>
      <c r="AD153" s="48">
        <v>0.79749710751624636</v>
      </c>
      <c r="AE153" s="48">
        <v>0.80846536996888463</v>
      </c>
      <c r="AF153" s="48">
        <v>0.8190371892003433</v>
      </c>
      <c r="AG153" s="48">
        <v>0.82922689448367681</v>
      </c>
      <c r="AH153" s="48">
        <v>0.83904829716640805</v>
      </c>
      <c r="AI153" s="48">
        <v>0.84851470939072693</v>
      </c>
      <c r="AJ153" s="48">
        <v>0.8576389621370587</v>
      </c>
      <c r="AK153" s="48">
        <v>0.86643342261545053</v>
      </c>
      <c r="AL153" s="48">
        <v>0.87491001102835875</v>
      </c>
      <c r="AM153" s="48">
        <v>0.883080216727547</v>
      </c>
      <c r="AN153" s="48">
        <v>0.89095511378700576</v>
      </c>
      <c r="AO153" s="48">
        <v>0.89854537601299</v>
      </c>
      <c r="AP153" s="48">
        <v>0.90586129141152916</v>
      </c>
      <c r="AQ153" s="48">
        <v>0.91291277613301247</v>
      </c>
      <c r="AR153" s="48">
        <v>0.91970938791275569</v>
      </c>
      <c r="AS153" s="48">
        <v>0.92626033902576121</v>
      </c>
      <c r="AT153" s="49">
        <v>0.93257450877323611</v>
      </c>
      <c r="AU153" s="50">
        <v>1.8733316392172128E-4</v>
      </c>
      <c r="AV153" s="50">
        <v>2.5434658164158463E-4</v>
      </c>
      <c r="AW153" s="50">
        <v>2.3541104746982455E-4</v>
      </c>
      <c r="AX153" s="50">
        <v>1.1673112021526322E-4</v>
      </c>
    </row>
    <row r="154" spans="1:50" x14ac:dyDescent="0.25">
      <c r="A154" t="s">
        <v>4858</v>
      </c>
      <c r="B154" s="73">
        <v>6.3939897425251357E-2</v>
      </c>
      <c r="C154" s="48">
        <v>0.12305813409672443</v>
      </c>
      <c r="D154" s="48">
        <v>0.17220332430796703</v>
      </c>
      <c r="E154" s="48">
        <v>0.22093488116327259</v>
      </c>
      <c r="F154" s="48">
        <v>0.26760481555320764</v>
      </c>
      <c r="G154" s="48">
        <v>0.30426618415015805</v>
      </c>
      <c r="H154" s="48">
        <v>0.33510436325625775</v>
      </c>
      <c r="I154" s="48">
        <v>0.36765102942492017</v>
      </c>
      <c r="J154" s="48">
        <v>0.3939709348501948</v>
      </c>
      <c r="K154" s="48">
        <v>0.42145979109332982</v>
      </c>
      <c r="L154" s="48">
        <v>0.4518533876411695</v>
      </c>
      <c r="M154" s="48">
        <v>0.49941512623277734</v>
      </c>
      <c r="N154" s="48">
        <v>0.52896192476935477</v>
      </c>
      <c r="O154" s="48">
        <v>0.55723651028386223</v>
      </c>
      <c r="P154" s="48">
        <v>0.57812122237943764</v>
      </c>
      <c r="Q154" s="48">
        <v>0.60325024008420691</v>
      </c>
      <c r="R154" s="48">
        <v>0.62866698876217275</v>
      </c>
      <c r="S154" s="48">
        <v>0.65945100820224312</v>
      </c>
      <c r="T154" s="48">
        <v>0.67329075549348139</v>
      </c>
      <c r="U154" s="48">
        <v>0.68978328639460362</v>
      </c>
      <c r="V154" s="48">
        <v>0.70567970172098637</v>
      </c>
      <c r="W154" s="48">
        <v>0.72100154781870485</v>
      </c>
      <c r="X154" s="48">
        <v>0.73576959225024063</v>
      </c>
      <c r="Y154" s="48">
        <v>0.75000385194328756</v>
      </c>
      <c r="Z154" s="48">
        <v>0.76372362032212737</v>
      </c>
      <c r="AA154" s="48">
        <v>0.77694749345835867</v>
      </c>
      <c r="AB154" s="48">
        <v>0.78969339527641313</v>
      </c>
      <c r="AC154" s="48">
        <v>0.80197860184803182</v>
      </c>
      <c r="AD154" s="48">
        <v>0.81381976480862805</v>
      </c>
      <c r="AE154" s="48">
        <v>0.82523293392727515</v>
      </c>
      <c r="AF154" s="48">
        <v>0.83623357886091076</v>
      </c>
      <c r="AG154" s="48">
        <v>0.8468366101222462</v>
      </c>
      <c r="AH154" s="48">
        <v>0.85705639928979871</v>
      </c>
      <c r="AI154" s="48">
        <v>0.86690679848743957</v>
      </c>
      <c r="AJ154" s="48">
        <v>0.87640115915986427</v>
      </c>
      <c r="AK154" s="48">
        <v>0.88555235016943068</v>
      </c>
      <c r="AL154" s="48">
        <v>0.89437277523889203</v>
      </c>
      <c r="AM154" s="48">
        <v>0.90287438976367429</v>
      </c>
      <c r="AN154" s="48">
        <v>0.91106871701647596</v>
      </c>
      <c r="AO154" s="48">
        <v>0.91896686376616477</v>
      </c>
      <c r="AP154" s="48">
        <v>0.92657953533212956</v>
      </c>
      <c r="AQ154" s="48">
        <v>0.93391705009450565</v>
      </c>
      <c r="AR154" s="48">
        <v>0.94098935347992796</v>
      </c>
      <c r="AS154" s="48">
        <v>0.94780603144178122</v>
      </c>
      <c r="AT154" s="49">
        <v>0.95437632345320556</v>
      </c>
      <c r="AU154" s="50">
        <v>2.0844026585109532E-4</v>
      </c>
      <c r="AV154" s="50">
        <v>2.4246775137726218E-4</v>
      </c>
      <c r="AW154" s="50">
        <v>2.2362163872458041E-4</v>
      </c>
      <c r="AX154" s="50">
        <v>1.2835956295020878E-4</v>
      </c>
    </row>
    <row r="155" spans="1:50" x14ac:dyDescent="0.25">
      <c r="A155" t="s">
        <v>4859</v>
      </c>
      <c r="B155" s="73">
        <v>6.4752875980598201E-2</v>
      </c>
      <c r="C155" s="48">
        <v>0.12469257140030079</v>
      </c>
      <c r="D155" s="48">
        <v>0.17456990052124083</v>
      </c>
      <c r="E155" s="48">
        <v>0.22398197959097765</v>
      </c>
      <c r="F155" s="48">
        <v>0.27127854414971719</v>
      </c>
      <c r="G155" s="48">
        <v>0.30848821461785325</v>
      </c>
      <c r="H155" s="48">
        <v>0.3398270927258179</v>
      </c>
      <c r="I155" s="48">
        <v>0.37286912368372344</v>
      </c>
      <c r="J155" s="48">
        <v>0.39966873143044951</v>
      </c>
      <c r="K155" s="48">
        <v>0.42759381090210458</v>
      </c>
      <c r="L155" s="48">
        <v>0.45822239139333137</v>
      </c>
      <c r="M155" s="48">
        <v>0.50588456770199908</v>
      </c>
      <c r="N155" s="48">
        <v>0.53570133102595752</v>
      </c>
      <c r="O155" s="48">
        <v>0.56425377974977264</v>
      </c>
      <c r="P155" s="48">
        <v>0.58543994613509143</v>
      </c>
      <c r="Q155" s="48">
        <v>0.61088095713626001</v>
      </c>
      <c r="R155" s="48">
        <v>0.63656940893964287</v>
      </c>
      <c r="S155" s="48">
        <v>0.66751368855132243</v>
      </c>
      <c r="T155" s="48">
        <v>0.6816990957457949</v>
      </c>
      <c r="U155" s="48">
        <v>0.69852082618012112</v>
      </c>
      <c r="V155" s="48">
        <v>0.71473454226139954</v>
      </c>
      <c r="W155" s="48">
        <v>0.73036222041202947</v>
      </c>
      <c r="X155" s="48">
        <v>0.74542504272588928</v>
      </c>
      <c r="Y155" s="48">
        <v>0.75994342567900752</v>
      </c>
      <c r="Z155" s="48">
        <v>0.77393704780249473</v>
      </c>
      <c r="AA155" s="48">
        <v>0.78742487635525349</v>
      </c>
      <c r="AB155" s="48">
        <v>0.8004251930326115</v>
      </c>
      <c r="AC155" s="48">
        <v>0.81295561874572742</v>
      </c>
      <c r="AD155" s="48">
        <v>0.82503313750535745</v>
      </c>
      <c r="AE155" s="48">
        <v>0.83667411944235004</v>
      </c>
      <c r="AF155" s="48">
        <v>0.84789434299607813</v>
      </c>
      <c r="AG155" s="48">
        <v>0.85870901630087615</v>
      </c>
      <c r="AH155" s="48">
        <v>0.86913279779947683</v>
      </c>
      <c r="AI155" s="48">
        <v>0.87917981611138052</v>
      </c>
      <c r="AJ155" s="48">
        <v>0.88886368918309533</v>
      </c>
      <c r="AK155" s="48">
        <v>0.89819754274619412</v>
      </c>
      <c r="AL155" s="48">
        <v>0.90719402810821681</v>
      </c>
      <c r="AM155" s="48">
        <v>0.91586533930052783</v>
      </c>
      <c r="AN155" s="48">
        <v>0.92422322960636971</v>
      </c>
      <c r="AO155" s="48">
        <v>0.93227902749151881</v>
      </c>
      <c r="AP155" s="48">
        <v>0.9400436519591322</v>
      </c>
      <c r="AQ155" s="48">
        <v>0.94752762734960283</v>
      </c>
      <c r="AR155" s="48">
        <v>0.95474109760547843</v>
      </c>
      <c r="AS155" s="48">
        <v>0.96169384002077996</v>
      </c>
      <c r="AT155" s="49">
        <v>0.9683952784933596</v>
      </c>
      <c r="AU155" s="50">
        <v>2.0458425569813699E-4</v>
      </c>
      <c r="AV155" s="50">
        <v>2.2102914226707071E-4</v>
      </c>
      <c r="AW155" s="50">
        <v>2.1017817198298872E-4</v>
      </c>
      <c r="AX155" s="50">
        <v>1.4661064778920263E-4</v>
      </c>
    </row>
    <row r="156" spans="1:50" x14ac:dyDescent="0.25">
      <c r="A156" t="s">
        <v>4860</v>
      </c>
      <c r="B156" s="73">
        <v>6.4303114076831785E-2</v>
      </c>
      <c r="C156" s="48">
        <v>0.12377538269283084</v>
      </c>
      <c r="D156" s="48">
        <v>0.17318236084838731</v>
      </c>
      <c r="E156" s="48">
        <v>0.22216939533548935</v>
      </c>
      <c r="F156" s="48">
        <v>0.26910423505277814</v>
      </c>
      <c r="G156" s="48">
        <v>0.30599210721189884</v>
      </c>
      <c r="H156" s="48">
        <v>0.33699824333992751</v>
      </c>
      <c r="I156" s="48">
        <v>0.36969923563538976</v>
      </c>
      <c r="J156" s="48">
        <v>0.39620362826890249</v>
      </c>
      <c r="K156" s="48">
        <v>0.42386942783306591</v>
      </c>
      <c r="L156" s="48">
        <v>0.45431601810205691</v>
      </c>
      <c r="M156" s="48">
        <v>0.50187007695563302</v>
      </c>
      <c r="N156" s="48">
        <v>0.53148707563958908</v>
      </c>
      <c r="O156" s="48">
        <v>0.55980833939061125</v>
      </c>
      <c r="P156" s="48">
        <v>0.58079972141245606</v>
      </c>
      <c r="Q156" s="48">
        <v>0.6060944714473786</v>
      </c>
      <c r="R156" s="48">
        <v>0.63164816338629726</v>
      </c>
      <c r="S156" s="48">
        <v>0.66252711757205118</v>
      </c>
      <c r="T156" s="48">
        <v>0.67648861562528539</v>
      </c>
      <c r="U156" s="48">
        <v>0.69315591989921055</v>
      </c>
      <c r="V156" s="48">
        <v>0.70922079148853623</v>
      </c>
      <c r="W156" s="48">
        <v>0.72470500506860924</v>
      </c>
      <c r="X156" s="48">
        <v>0.73962954827831795</v>
      </c>
      <c r="Y156" s="48">
        <v>0.75401465016719393</v>
      </c>
      <c r="Z156" s="48">
        <v>0.76787980861430316</v>
      </c>
      <c r="AA156" s="48">
        <v>0.78124381675609533</v>
      </c>
      <c r="AB156" s="48">
        <v>0.79412478845902768</v>
      </c>
      <c r="AC156" s="48">
        <v>0.80654018287149243</v>
      </c>
      <c r="AD156" s="48">
        <v>0.81850682808832587</v>
      </c>
      <c r="AE156" s="48">
        <v>0.83004094395997252</v>
      </c>
      <c r="AF156" s="48">
        <v>0.84115816407722244</v>
      </c>
      <c r="AG156" s="48">
        <v>0.85187355696131861</v>
      </c>
      <c r="AH156" s="48">
        <v>0.86220164648815856</v>
      </c>
      <c r="AI156" s="48">
        <v>0.87215643157426892</v>
      </c>
      <c r="AJ156" s="48">
        <v>0.88175140515124306</v>
      </c>
      <c r="AK156" s="48">
        <v>0.89099957245435057</v>
      </c>
      <c r="AL156" s="48">
        <v>0.8999134686501169</v>
      </c>
      <c r="AM156" s="48">
        <v>0.90850517582675916</v>
      </c>
      <c r="AN156" s="48">
        <v>0.91678633937051068</v>
      </c>
      <c r="AO156" s="48">
        <v>0.92476818375003045</v>
      </c>
      <c r="AP156" s="48">
        <v>0.93246152773029045</v>
      </c>
      <c r="AQ156" s="48">
        <v>0.93987679903656485</v>
      </c>
      <c r="AR156" s="48">
        <v>0.94702404848839572</v>
      </c>
      <c r="AS156" s="48">
        <v>0.9539129636226904</v>
      </c>
      <c r="AT156" s="49">
        <v>0.96055288182442045</v>
      </c>
      <c r="AU156" s="50">
        <v>1.9267910101916641E-4</v>
      </c>
      <c r="AV156" s="50">
        <v>2.2079885820858181E-4</v>
      </c>
      <c r="AW156" s="50">
        <v>1.9100977806374431E-4</v>
      </c>
      <c r="AX156" s="50">
        <v>1.3381504686549306E-4</v>
      </c>
    </row>
    <row r="157" spans="1:50" x14ac:dyDescent="0.25">
      <c r="A157" t="s">
        <v>4861</v>
      </c>
      <c r="B157" s="73">
        <v>6.194414964996367E-2</v>
      </c>
      <c r="C157" s="48">
        <v>0.11910082472118357</v>
      </c>
      <c r="D157" s="48">
        <v>0.16639362721373716</v>
      </c>
      <c r="E157" s="48">
        <v>0.21337451098862095</v>
      </c>
      <c r="F157" s="48">
        <v>0.25839112234450207</v>
      </c>
      <c r="G157" s="48">
        <v>0.29352584670485271</v>
      </c>
      <c r="H157" s="48">
        <v>0.32288827247818025</v>
      </c>
      <c r="I157" s="48">
        <v>0.35401468419284876</v>
      </c>
      <c r="J157" s="48">
        <v>0.37898013398056202</v>
      </c>
      <c r="K157" s="48">
        <v>0.40518609796183314</v>
      </c>
      <c r="L157" s="48">
        <v>0.43453724745249889</v>
      </c>
      <c r="M157" s="48">
        <v>0.48114418150888383</v>
      </c>
      <c r="N157" s="48">
        <v>0.50965338835555385</v>
      </c>
      <c r="O157" s="48">
        <v>0.53689260242007852</v>
      </c>
      <c r="P157" s="48">
        <v>0.55676360752268206</v>
      </c>
      <c r="Q157" s="48">
        <v>0.58091803577395129</v>
      </c>
      <c r="R157" s="48">
        <v>0.60543146574875073</v>
      </c>
      <c r="S157" s="48">
        <v>0.63542025400549873</v>
      </c>
      <c r="T157" s="48">
        <v>0.6483101549160859</v>
      </c>
      <c r="U157" s="48">
        <v>0.6639108518441913</v>
      </c>
      <c r="V157" s="48">
        <v>0.67894766816043728</v>
      </c>
      <c r="W157" s="48">
        <v>0.69344098509175878</v>
      </c>
      <c r="X157" s="48">
        <v>0.7074104471942374</v>
      </c>
      <c r="Y157" s="48">
        <v>0.72087498897975888</v>
      </c>
      <c r="Z157" s="48">
        <v>0.73385286058026145</v>
      </c>
      <c r="AA157" s="48">
        <v>0.74636165248436048</v>
      </c>
      <c r="AB157" s="48">
        <v>0.75841831937987747</v>
      </c>
      <c r="AC157" s="48">
        <v>0.77003920313459262</v>
      </c>
      <c r="AD157" s="48">
        <v>0.78124005494636628</v>
      </c>
      <c r="AE157" s="48">
        <v>0.7920360566926542</v>
      </c>
      <c r="AF157" s="48">
        <v>0.8024418415083534</v>
      </c>
      <c r="AG157" s="48">
        <v>0.81247151361987091</v>
      </c>
      <c r="AH157" s="48">
        <v>0.82213866746229725</v>
      </c>
      <c r="AI157" s="48">
        <v>0.83145640610559968</v>
      </c>
      <c r="AJ157" s="48">
        <v>0.84043735901480676</v>
      </c>
      <c r="AK157" s="48">
        <v>0.84909369916825939</v>
      </c>
      <c r="AL157" s="48">
        <v>0.85743715955712962</v>
      </c>
      <c r="AM157" s="48">
        <v>0.86547904908857076</v>
      </c>
      <c r="AN157" s="48">
        <v>0.87323026791405589</v>
      </c>
      <c r="AO157" s="48">
        <v>0.88070132220368036</v>
      </c>
      <c r="AP157" s="48">
        <v>0.88790233838645083</v>
      </c>
      <c r="AQ157" s="48">
        <v>0.89484307687586828</v>
      </c>
      <c r="AR157" s="48">
        <v>0.90153294529940309</v>
      </c>
      <c r="AS157" s="48">
        <v>0.90798101124979813</v>
      </c>
      <c r="AT157" s="49">
        <v>0.91419601457548005</v>
      </c>
      <c r="AU157" s="50">
        <v>2.1035707322880626E-4</v>
      </c>
      <c r="AV157" s="50">
        <v>2.7343039982952178E-4</v>
      </c>
      <c r="AW157" s="50">
        <v>2.1713745081797242E-4</v>
      </c>
      <c r="AX157" s="50">
        <v>9.6162213594652712E-5</v>
      </c>
    </row>
    <row r="158" spans="1:50" x14ac:dyDescent="0.25">
      <c r="A158" t="s">
        <v>4862</v>
      </c>
      <c r="B158" s="73">
        <v>6.5133351276641258E-2</v>
      </c>
      <c r="C158" s="48">
        <v>0.12548752815005698</v>
      </c>
      <c r="D158" s="48">
        <v>0.17563284958968328</v>
      </c>
      <c r="E158" s="48">
        <v>0.22525699425632359</v>
      </c>
      <c r="F158" s="48">
        <v>0.27267950904233262</v>
      </c>
      <c r="G158" s="48">
        <v>0.30987464886756066</v>
      </c>
      <c r="H158" s="48">
        <v>0.34119812638783864</v>
      </c>
      <c r="I158" s="48">
        <v>0.37417735299976529</v>
      </c>
      <c r="J158" s="48">
        <v>0.4009261636138387</v>
      </c>
      <c r="K158" s="48">
        <v>0.42876513638609198</v>
      </c>
      <c r="L158" s="48">
        <v>0.45899766633697464</v>
      </c>
      <c r="M158" s="48">
        <v>0.50619255587521972</v>
      </c>
      <c r="N158" s="48">
        <v>0.53565042346908842</v>
      </c>
      <c r="O158" s="48">
        <v>0.56393001983316404</v>
      </c>
      <c r="P158" s="48">
        <v>0.58493284590308992</v>
      </c>
      <c r="Q158" s="48">
        <v>0.61018393856373587</v>
      </c>
      <c r="R158" s="48">
        <v>0.63562929298492132</v>
      </c>
      <c r="S158" s="48">
        <v>0.66617941190737084</v>
      </c>
      <c r="T158" s="48">
        <v>0.68032342301495041</v>
      </c>
      <c r="U158" s="48">
        <v>0.69708036979235621</v>
      </c>
      <c r="V158" s="48">
        <v>0.71323164379467507</v>
      </c>
      <c r="W158" s="48">
        <v>0.72879913680895836</v>
      </c>
      <c r="X158" s="48">
        <v>0.74380394935284588</v>
      </c>
      <c r="Y158" s="48">
        <v>0.75826641927466509</v>
      </c>
      <c r="Z158" s="48">
        <v>0.77220614931979203</v>
      </c>
      <c r="AA158" s="48">
        <v>0.78564203370063745</v>
      </c>
      <c r="AB158" s="48">
        <v>0.79859228370627156</v>
      </c>
      <c r="AC158" s="48">
        <v>0.81107445238640075</v>
      </c>
      <c r="AD158" s="48">
        <v>0.82310545834315163</v>
      </c>
      <c r="AE158" s="48">
        <v>0.83470160866291165</v>
      </c>
      <c r="AF158" s="48">
        <v>0.84587862101930666</v>
      </c>
      <c r="AG158" s="48">
        <v>0.85665164497727808</v>
      </c>
      <c r="AH158" s="48">
        <v>0.86703528252713002</v>
      </c>
      <c r="AI158" s="48">
        <v>0.87704360787638469</v>
      </c>
      <c r="AJ158" s="48">
        <v>0.88669018652626885</v>
      </c>
      <c r="AK158" s="48">
        <v>0.89598809365868715</v>
      </c>
      <c r="AL158" s="48">
        <v>0.90494993185860839</v>
      </c>
      <c r="AM158" s="48">
        <v>0.91358784819588212</v>
      </c>
      <c r="AN158" s="48">
        <v>0.92191355068963987</v>
      </c>
      <c r="AO158" s="48">
        <v>0.92993832417759903</v>
      </c>
      <c r="AP158" s="48">
        <v>0.93767304561177667</v>
      </c>
      <c r="AQ158" s="48">
        <v>0.94512819880134524</v>
      </c>
      <c r="AR158" s="48">
        <v>0.95231388862261646</v>
      </c>
      <c r="AS158" s="48">
        <v>0.95923985471540762</v>
      </c>
      <c r="AT158" s="49">
        <v>0.96591548468436317</v>
      </c>
      <c r="AU158" s="50">
        <v>2.30335135711357E-4</v>
      </c>
      <c r="AV158" s="50">
        <v>2.5945014203898609E-4</v>
      </c>
      <c r="AW158" s="50">
        <v>2.3861914814915508E-4</v>
      </c>
      <c r="AX158" s="50">
        <v>2.2270927729550749E-4</v>
      </c>
    </row>
    <row r="159" spans="1:50" x14ac:dyDescent="0.25">
      <c r="A159" t="s">
        <v>4863</v>
      </c>
      <c r="B159" s="73">
        <v>6.816336752647309E-2</v>
      </c>
      <c r="C159" s="48">
        <v>0.13152861925427095</v>
      </c>
      <c r="D159" s="48">
        <v>0.18466222768214419</v>
      </c>
      <c r="E159" s="48">
        <v>0.23719787098820216</v>
      </c>
      <c r="F159" s="48">
        <v>0.28739553227873477</v>
      </c>
      <c r="G159" s="48">
        <v>0.32756471844432988</v>
      </c>
      <c r="H159" s="48">
        <v>0.36132981022072841</v>
      </c>
      <c r="I159" s="48">
        <v>0.39706078123536542</v>
      </c>
      <c r="J159" s="48">
        <v>0.42645803595964399</v>
      </c>
      <c r="K159" s="48">
        <v>0.45682388362756737</v>
      </c>
      <c r="L159" s="48">
        <v>0.48967683249168281</v>
      </c>
      <c r="M159" s="48">
        <v>0.53848484235910365</v>
      </c>
      <c r="N159" s="48">
        <v>0.57030578552685973</v>
      </c>
      <c r="O159" s="48">
        <v>0.60076600173155459</v>
      </c>
      <c r="P159" s="48">
        <v>0.62390470541281462</v>
      </c>
      <c r="Q159" s="48">
        <v>0.65131992485604118</v>
      </c>
      <c r="R159" s="48">
        <v>0.67891122888440847</v>
      </c>
      <c r="S159" s="48">
        <v>0.71107516189319964</v>
      </c>
      <c r="T159" s="48">
        <v>0.72708575154285371</v>
      </c>
      <c r="U159" s="48">
        <v>0.74571441336143407</v>
      </c>
      <c r="V159" s="48">
        <v>0.7636697500540417</v>
      </c>
      <c r="W159" s="48">
        <v>0.78097609867342277</v>
      </c>
      <c r="X159" s="48">
        <v>0.79765691661981375</v>
      </c>
      <c r="Y159" s="48">
        <v>0.81373481343561249</v>
      </c>
      <c r="Z159" s="48">
        <v>0.8292315814508403</v>
      </c>
      <c r="AA159" s="48">
        <v>0.84416822532093916</v>
      </c>
      <c r="AB159" s="48">
        <v>0.85856499049693813</v>
      </c>
      <c r="AC159" s="48">
        <v>0.87244139066657589</v>
      </c>
      <c r="AD159" s="48">
        <v>0.8858162342035758</v>
      </c>
      <c r="AE159" s="48">
        <v>0.89870764966092531</v>
      </c>
      <c r="AF159" s="48">
        <v>0.91113311034270805</v>
      </c>
      <c r="AG159" s="48">
        <v>0.92310945798779964</v>
      </c>
      <c r="AH159" s="48">
        <v>0.93465292559752677</v>
      </c>
      <c r="AI159" s="48">
        <v>0.94577915943822721</v>
      </c>
      <c r="AJ159" s="48">
        <v>0.95650324024854094</v>
      </c>
      <c r="AK159" s="48">
        <v>0.9668397036801688</v>
      </c>
      <c r="AL159" s="48">
        <v>0.97680255999981003</v>
      </c>
      <c r="AM159" s="48">
        <v>0.9864053130789826</v>
      </c>
      <c r="AN159" s="48">
        <v>0.99566097869746173</v>
      </c>
      <c r="AO159" s="48">
        <v>1.0045821021851529</v>
      </c>
      <c r="AP159" s="48">
        <v>1.0131807754263005</v>
      </c>
      <c r="AQ159" s="48">
        <v>1.0214686532490935</v>
      </c>
      <c r="AR159" s="48">
        <v>1.0294569692228701</v>
      </c>
      <c r="AS159" s="48">
        <v>1.0371565508843414</v>
      </c>
      <c r="AT159" s="49">
        <v>1.0445778344134704</v>
      </c>
      <c r="AU159" s="50">
        <v>1.5801808331161737E-4</v>
      </c>
      <c r="AV159" s="50">
        <v>1.205503722303547E-4</v>
      </c>
      <c r="AW159" s="50">
        <v>1.2642724323086441E-4</v>
      </c>
      <c r="AX159" s="50">
        <v>1.1267122317804024E-4</v>
      </c>
    </row>
    <row r="160" spans="1:50" x14ac:dyDescent="0.25">
      <c r="A160" t="s">
        <v>4864</v>
      </c>
      <c r="B160" s="73">
        <v>6.3928235432295949E-2</v>
      </c>
      <c r="C160" s="48">
        <v>0.12299719715443264</v>
      </c>
      <c r="D160" s="48">
        <v>0.17193663637089809</v>
      </c>
      <c r="E160" s="48">
        <v>0.22053154106991085</v>
      </c>
      <c r="F160" s="48">
        <v>0.26716511089593398</v>
      </c>
      <c r="G160" s="48">
        <v>0.30369863561180532</v>
      </c>
      <c r="H160" s="48">
        <v>0.33427124198060881</v>
      </c>
      <c r="I160" s="48">
        <v>0.36650771832175794</v>
      </c>
      <c r="J160" s="48">
        <v>0.39268027683986045</v>
      </c>
      <c r="K160" s="48">
        <v>0.42013511627557543</v>
      </c>
      <c r="L160" s="48">
        <v>0.45007408440576285</v>
      </c>
      <c r="M160" s="48">
        <v>0.49717349191486254</v>
      </c>
      <c r="N160" s="48">
        <v>0.52675854118863952</v>
      </c>
      <c r="O160" s="48">
        <v>0.55471209462478477</v>
      </c>
      <c r="P160" s="48">
        <v>0.57544215761471107</v>
      </c>
      <c r="Q160" s="48">
        <v>0.60059429855892144</v>
      </c>
      <c r="R160" s="48">
        <v>0.62606971152664614</v>
      </c>
      <c r="S160" s="48">
        <v>0.65695750543461606</v>
      </c>
      <c r="T160" s="48">
        <v>0.67069900381015302</v>
      </c>
      <c r="U160" s="48">
        <v>0.68728816466155607</v>
      </c>
      <c r="V160" s="48">
        <v>0.70327771728941424</v>
      </c>
      <c r="W160" s="48">
        <v>0.71868933428012105</v>
      </c>
      <c r="X160" s="48">
        <v>0.73354390487357324</v>
      </c>
      <c r="Y160" s="48">
        <v>0.74786156327690068</v>
      </c>
      <c r="Z160" s="48">
        <v>0.76166171595480692</v>
      </c>
      <c r="AA160" s="48">
        <v>0.77496306793351133</v>
      </c>
      <c r="AB160" s="48">
        <v>0.78778364815394941</v>
      </c>
      <c r="AC160" s="48">
        <v>0.80014083390858881</v>
      </c>
      <c r="AD160" s="48">
        <v>0.81205137439498798</v>
      </c>
      <c r="AE160" s="48">
        <v>0.82353141341802338</v>
      </c>
      <c r="AF160" s="48">
        <v>0.83459651127155132</v>
      </c>
      <c r="AG160" s="48">
        <v>0.84526166582916884</v>
      </c>
      <c r="AH160" s="48">
        <v>0.85554133287265555</v>
      </c>
      <c r="AI160" s="48">
        <v>0.86544944568565474</v>
      </c>
      <c r="AJ160" s="48">
        <v>0.87499943393914781</v>
      </c>
      <c r="AK160" s="48">
        <v>0.88420424189432223</v>
      </c>
      <c r="AL160" s="48">
        <v>0.89307634594750207</v>
      </c>
      <c r="AM160" s="48">
        <v>0.90162777154092844</v>
      </c>
      <c r="AN160" s="48">
        <v>0.9098701094623034</v>
      </c>
      <c r="AO160" s="48">
        <v>0.91781453155519488</v>
      </c>
      <c r="AP160" s="48">
        <v>0.92547180586159628</v>
      </c>
      <c r="AQ160" s="48">
        <v>0.93285231121716405</v>
      </c>
      <c r="AR160" s="48">
        <v>0.93996605131891586</v>
      </c>
      <c r="AS160" s="48">
        <v>0.94682266828446005</v>
      </c>
      <c r="AT160" s="49">
        <v>0.95343145572112875</v>
      </c>
      <c r="AU160" s="50">
        <v>2.779525239020586E-4</v>
      </c>
      <c r="AV160" s="50">
        <v>2.5075618759728968E-4</v>
      </c>
      <c r="AW160" s="50">
        <v>1.9322379375807941E-4</v>
      </c>
      <c r="AX160" s="50">
        <v>1.2742707622237504E-4</v>
      </c>
    </row>
    <row r="161" spans="1:50" x14ac:dyDescent="0.25">
      <c r="A161" t="s">
        <v>4865</v>
      </c>
      <c r="B161" s="73">
        <v>6.1951549692040135E-2</v>
      </c>
      <c r="C161" s="48">
        <v>0.11912829770643388</v>
      </c>
      <c r="D161" s="48">
        <v>0.16644253607222306</v>
      </c>
      <c r="E161" s="48">
        <v>0.21343568223376119</v>
      </c>
      <c r="F161" s="48">
        <v>0.25844837769719248</v>
      </c>
      <c r="G161" s="48">
        <v>0.2936022341474368</v>
      </c>
      <c r="H161" s="48">
        <v>0.32293618225814746</v>
      </c>
      <c r="I161" s="48">
        <v>0.35410864293596572</v>
      </c>
      <c r="J161" s="48">
        <v>0.37906993300943109</v>
      </c>
      <c r="K161" s="48">
        <v>0.40526182465370542</v>
      </c>
      <c r="L161" s="48">
        <v>0.43459111467304529</v>
      </c>
      <c r="M161" s="48">
        <v>0.48111898014101806</v>
      </c>
      <c r="N161" s="48">
        <v>0.50960022687873929</v>
      </c>
      <c r="O161" s="48">
        <v>0.53686712505357481</v>
      </c>
      <c r="P161" s="48">
        <v>0.55673593222950057</v>
      </c>
      <c r="Q161" s="48">
        <v>0.58090074245213064</v>
      </c>
      <c r="R161" s="48">
        <v>0.60540482397959883</v>
      </c>
      <c r="S161" s="48">
        <v>0.63534757340735837</v>
      </c>
      <c r="T161" s="48">
        <v>0.64823896694679051</v>
      </c>
      <c r="U161" s="48">
        <v>0.66383675054434244</v>
      </c>
      <c r="V161" s="48">
        <v>0.67887075883113934</v>
      </c>
      <c r="W161" s="48">
        <v>0.69336136922805225</v>
      </c>
      <c r="X161" s="48">
        <v>0.7073282226226667</v>
      </c>
      <c r="Y161" s="48">
        <v>0.72079024999097019</v>
      </c>
      <c r="Z161" s="48">
        <v>0.73376569805680469</v>
      </c>
      <c r="AA161" s="48">
        <v>0.74627215402387403</v>
      </c>
      <c r="AB161" s="48">
        <v>0.75832656941382048</v>
      </c>
      <c r="AC161" s="48">
        <v>0.7699452830426845</v>
      </c>
      <c r="AD161" s="48">
        <v>0.7811440431668909</v>
      </c>
      <c r="AE161" s="48">
        <v>0.7919380288287764</v>
      </c>
      <c r="AF161" s="48">
        <v>0.8023418704305938</v>
      </c>
      <c r="AG161" s="48">
        <v>0.81236966956487566</v>
      </c>
      <c r="AH161" s="48">
        <v>0.82203501812803892</v>
      </c>
      <c r="AI161" s="48">
        <v>0.83135101674313605</v>
      </c>
      <c r="AJ161" s="48">
        <v>0.84033029251672364</v>
      </c>
      <c r="AK161" s="48">
        <v>0.84898501615391653</v>
      </c>
      <c r="AL161" s="48">
        <v>0.85732691845482523</v>
      </c>
      <c r="AM161" s="48">
        <v>0.86536730621473723</v>
      </c>
      <c r="AN161" s="48">
        <v>0.87311707754959211</v>
      </c>
      <c r="AO161" s="48">
        <v>0.88058673666752485</v>
      </c>
      <c r="AP161" s="48">
        <v>0.88778640810649589</v>
      </c>
      <c r="AQ161" s="48">
        <v>0.89472585045731157</v>
      </c>
      <c r="AR161" s="48">
        <v>0.90141446959062754</v>
      </c>
      <c r="AS161" s="48">
        <v>0.90786133140587211</v>
      </c>
      <c r="AT161" s="49">
        <v>0.91407517411936079</v>
      </c>
      <c r="AU161" s="50">
        <v>1.8984658527188003E-4</v>
      </c>
      <c r="AV161" s="50">
        <v>2.5404221378266811E-4</v>
      </c>
      <c r="AW161" s="50">
        <v>1.928538695210591E-4</v>
      </c>
      <c r="AX161" s="50">
        <v>8.9856985141523182E-5</v>
      </c>
    </row>
    <row r="162" spans="1:50" x14ac:dyDescent="0.25">
      <c r="A162" t="s">
        <v>4866</v>
      </c>
      <c r="B162" s="73">
        <v>8.0792859468844777E-2</v>
      </c>
      <c r="C162" s="48">
        <v>0.15646232366940255</v>
      </c>
      <c r="D162" s="48">
        <v>0.22121144978540391</v>
      </c>
      <c r="E162" s="48">
        <v>0.2847350087865107</v>
      </c>
      <c r="F162" s="48">
        <v>0.34542588023402382</v>
      </c>
      <c r="G162" s="48">
        <v>0.39515783012200634</v>
      </c>
      <c r="H162" s="48">
        <v>0.43856659813872734</v>
      </c>
      <c r="I162" s="48">
        <v>0.48322632056108022</v>
      </c>
      <c r="J162" s="48">
        <v>0.52121728183222227</v>
      </c>
      <c r="K162" s="48">
        <v>0.55971757023917834</v>
      </c>
      <c r="L162" s="48">
        <v>0.59933948390561698</v>
      </c>
      <c r="M162" s="48">
        <v>0.65487988132929442</v>
      </c>
      <c r="N162" s="48">
        <v>0.69329380814784658</v>
      </c>
      <c r="O162" s="48">
        <v>0.73037368967509186</v>
      </c>
      <c r="P162" s="48">
        <v>0.75998253824154383</v>
      </c>
      <c r="Q162" s="48">
        <v>0.79355717471682885</v>
      </c>
      <c r="R162" s="48">
        <v>0.82686213255962604</v>
      </c>
      <c r="S162" s="48">
        <v>0.86447065760363651</v>
      </c>
      <c r="T162" s="48">
        <v>0.88650256787450499</v>
      </c>
      <c r="U162" s="48">
        <v>0.91075570240350356</v>
      </c>
      <c r="V162" s="48">
        <v>0.93413221761217691</v>
      </c>
      <c r="W162" s="48">
        <v>0.95666379853619965</v>
      </c>
      <c r="X162" s="48">
        <v>0.97838098496899251</v>
      </c>
      <c r="Y162" s="48">
        <v>0.99931321285602182</v>
      </c>
      <c r="Z162" s="48">
        <v>1.0194888541929177</v>
      </c>
      <c r="AA162" s="48">
        <v>1.0389352554814917</v>
      </c>
      <c r="AB162" s="48">
        <v>1.0576787747957801</v>
      </c>
      <c r="AC162" s="48">
        <v>1.0757448175083473</v>
      </c>
      <c r="AD162" s="48">
        <v>1.0931578707252791</v>
      </c>
      <c r="AE162" s="48">
        <v>1.1099415364765388</v>
      </c>
      <c r="AF162" s="48">
        <v>1.1261185637066693</v>
      </c>
      <c r="AG162" s="48">
        <v>1.1417108791092041</v>
      </c>
      <c r="AH162" s="48">
        <v>1.1567396168465869</v>
      </c>
      <c r="AI162" s="48">
        <v>1.1712251471958717</v>
      </c>
      <c r="AJ162" s="48">
        <v>1.1851871041590378</v>
      </c>
      <c r="AK162" s="48">
        <v>1.1986444120753426</v>
      </c>
      <c r="AL162" s="48">
        <v>1.2116153112717809</v>
      </c>
      <c r="AM162" s="48">
        <v>1.22411738278642</v>
      </c>
      <c r="AN162" s="48">
        <v>1.2361675721981205</v>
      </c>
      <c r="AO162" s="48">
        <v>1.2477822125949405</v>
      </c>
      <c r="AP162" s="48">
        <v>1.2589770467123571</v>
      </c>
      <c r="AQ162" s="48">
        <v>1.2697672482713127</v>
      </c>
      <c r="AR162" s="48">
        <v>1.2801674425450051</v>
      </c>
      <c r="AS162" s="48">
        <v>1.2901917261822988</v>
      </c>
      <c r="AT162" s="49">
        <v>1.2998536863146302</v>
      </c>
      <c r="AU162" s="50">
        <v>1.1531171367096249E-5</v>
      </c>
      <c r="AV162" s="50">
        <v>1.1671437277982477E-5</v>
      </c>
      <c r="AW162" s="50">
        <v>2.1978872246108949E-4</v>
      </c>
      <c r="AX162" s="50">
        <v>2.2158076171763241E-4</v>
      </c>
    </row>
    <row r="163" spans="1:50" x14ac:dyDescent="0.25">
      <c r="A163" t="s">
        <v>4867</v>
      </c>
      <c r="B163" s="73">
        <v>6.2354504982076925E-2</v>
      </c>
      <c r="C163" s="48">
        <v>0.11990995097583236</v>
      </c>
      <c r="D163" s="48">
        <v>0.16757831153627303</v>
      </c>
      <c r="E163" s="48">
        <v>0.21479620290163065</v>
      </c>
      <c r="F163" s="48">
        <v>0.2599809804618286</v>
      </c>
      <c r="G163" s="48">
        <v>0.2951297487297464</v>
      </c>
      <c r="H163" s="48">
        <v>0.32475449575462612</v>
      </c>
      <c r="I163" s="48">
        <v>0.35596955118449375</v>
      </c>
      <c r="J163" s="48">
        <v>0.38092883057431826</v>
      </c>
      <c r="K163" s="48">
        <v>0.40708227182158752</v>
      </c>
      <c r="L163" s="48">
        <v>0.43612767188991602</v>
      </c>
      <c r="M163" s="48">
        <v>0.48200287057007063</v>
      </c>
      <c r="N163" s="48">
        <v>0.51024857845563554</v>
      </c>
      <c r="O163" s="48">
        <v>0.53745444823833821</v>
      </c>
      <c r="P163" s="48">
        <v>0.55720190569333106</v>
      </c>
      <c r="Q163" s="48">
        <v>0.58117409593435077</v>
      </c>
      <c r="R163" s="48">
        <v>0.60540210692705709</v>
      </c>
      <c r="S163" s="48">
        <v>0.63506091676007514</v>
      </c>
      <c r="T163" s="48">
        <v>0.6480172742281336</v>
      </c>
      <c r="U163" s="48">
        <v>0.66352474558322627</v>
      </c>
      <c r="V163" s="48">
        <v>0.67847170592548434</v>
      </c>
      <c r="W163" s="48">
        <v>0.69287841468910638</v>
      </c>
      <c r="X163" s="48">
        <v>0.70676439903958543</v>
      </c>
      <c r="Y163" s="48">
        <v>0.72014848034125223</v>
      </c>
      <c r="Z163" s="48">
        <v>0.73304879966815983</v>
      </c>
      <c r="AA163" s="48">
        <v>0.7454828423928902</v>
      </c>
      <c r="AB163" s="48">
        <v>0.75746746188660607</v>
      </c>
      <c r="AC163" s="48">
        <v>0.76901890236247683</v>
      </c>
      <c r="AD163" s="48">
        <v>0.78015282089343629</v>
      </c>
      <c r="AE163" s="48">
        <v>0.7908843086341204</v>
      </c>
      <c r="AF163" s="48">
        <v>0.80122791127574366</v>
      </c>
      <c r="AG163" s="48">
        <v>0.81119764876164557</v>
      </c>
      <c r="AH163" s="48">
        <v>0.82080703429022572</v>
      </c>
      <c r="AI163" s="48">
        <v>0.83006909263102591</v>
      </c>
      <c r="AJ163" s="48">
        <v>0.83899637777878511</v>
      </c>
      <c r="AK163" s="48">
        <v>0.84760098996939637</v>
      </c>
      <c r="AL163" s="48">
        <v>0.85589459208082885</v>
      </c>
      <c r="AM163" s="48">
        <v>0.86388842544124556</v>
      </c>
      <c r="AN163" s="48">
        <v>0.87159332506574372</v>
      </c>
      <c r="AO163" s="48">
        <v>0.87901973434236869</v>
      </c>
      <c r="AP163" s="48">
        <v>0.88617771918730814</v>
      </c>
      <c r="AQ163" s="48">
        <v>0.89307698168845473</v>
      </c>
      <c r="AR163" s="48">
        <v>0.89972687325582479</v>
      </c>
      <c r="AS163" s="48">
        <v>0.90613640729666356</v>
      </c>
      <c r="AT163" s="49">
        <v>0.91231427143241173</v>
      </c>
      <c r="AU163" s="50">
        <v>2.4404357827734202E-4</v>
      </c>
      <c r="AV163" s="50">
        <v>2.7101114392280579E-4</v>
      </c>
      <c r="AW163" s="50">
        <v>2.4919139104895294E-4</v>
      </c>
      <c r="AX163" s="50">
        <v>1.2547853111755103E-4</v>
      </c>
    </row>
    <row r="164" spans="1:50" x14ac:dyDescent="0.25">
      <c r="A164" t="s">
        <v>4868</v>
      </c>
      <c r="B164" s="73">
        <v>6.3392619900980648E-2</v>
      </c>
      <c r="C164" s="48">
        <v>0.12196941665110184</v>
      </c>
      <c r="D164" s="48">
        <v>0.17055862370250666</v>
      </c>
      <c r="E164" s="48">
        <v>0.2186173705746276</v>
      </c>
      <c r="F164" s="48">
        <v>0.26457627530228783</v>
      </c>
      <c r="G164" s="48">
        <v>0.30033787531149497</v>
      </c>
      <c r="H164" s="48">
        <v>0.33066058824524347</v>
      </c>
      <c r="I164" s="48">
        <v>0.36248609413045429</v>
      </c>
      <c r="J164" s="48">
        <v>0.3880011037419257</v>
      </c>
      <c r="K164" s="48">
        <v>0.41464350251536769</v>
      </c>
      <c r="L164" s="48">
        <v>0.4439661839989727</v>
      </c>
      <c r="M164" s="48">
        <v>0.49032296762531591</v>
      </c>
      <c r="N164" s="48">
        <v>0.51887206363351068</v>
      </c>
      <c r="O164" s="48">
        <v>0.5464590772896456</v>
      </c>
      <c r="P164" s="48">
        <v>0.56655829539784253</v>
      </c>
      <c r="Q164" s="48">
        <v>0.59084265700227223</v>
      </c>
      <c r="R164" s="48">
        <v>0.61531698730642181</v>
      </c>
      <c r="S164" s="48">
        <v>0.64526871931825158</v>
      </c>
      <c r="T164" s="48">
        <v>0.65861504783507585</v>
      </c>
      <c r="U164" s="48">
        <v>0.67444253574025692</v>
      </c>
      <c r="V164" s="48">
        <v>0.68969794576934729</v>
      </c>
      <c r="W164" s="48">
        <v>0.70440195543594009</v>
      </c>
      <c r="X164" s="48">
        <v>0.71857449487362013</v>
      </c>
      <c r="Y164" s="48">
        <v>0.73223477384969726</v>
      </c>
      <c r="Z164" s="48">
        <v>0.74540130780254277</v>
      </c>
      <c r="AA164" s="48">
        <v>0.75809194293781534</v>
      </c>
      <c r="AB164" s="48">
        <v>0.77032388041759636</v>
      </c>
      <c r="AC164" s="48">
        <v>0.78211369967521627</v>
      </c>
      <c r="AD164" s="48">
        <v>0.79347738088738029</v>
      </c>
      <c r="AE164" s="48">
        <v>0.80443032663404435</v>
      </c>
      <c r="AF164" s="48">
        <v>0.81498738277540739</v>
      </c>
      <c r="AG164" s="48">
        <v>0.82516285857431138</v>
      </c>
      <c r="AH164" s="48">
        <v>0.83497054609132737</v>
      </c>
      <c r="AI164" s="48">
        <v>0.84442373887881284</v>
      </c>
      <c r="AJ164" s="48">
        <v>0.85353524999928032</v>
      </c>
      <c r="AK164" s="48">
        <v>0.86231742939250222</v>
      </c>
      <c r="AL164" s="48">
        <v>0.87078218061488477</v>
      </c>
      <c r="AM164" s="48">
        <v>0.8789409769738078</v>
      </c>
      <c r="AN164" s="48">
        <v>0.88680487707879374</v>
      </c>
      <c r="AO164" s="48">
        <v>0.89438453983058741</v>
      </c>
      <c r="AP164" s="48">
        <v>0.901690238868461</v>
      </c>
      <c r="AQ164" s="48">
        <v>0.90873187649532683</v>
      </c>
      <c r="AR164" s="48">
        <v>0.91551899709953521</v>
      </c>
      <c r="AS164" s="48">
        <v>0.92206080009154301</v>
      </c>
      <c r="AT164" s="49">
        <v>0.92836615237299636</v>
      </c>
      <c r="AU164" s="50">
        <v>2.2072490537539124E-4</v>
      </c>
      <c r="AV164" s="50">
        <v>2.1486250625457615E-4</v>
      </c>
      <c r="AW164" s="50">
        <v>2.5281336274929345E-4</v>
      </c>
      <c r="AX164" s="50">
        <v>1.789003872545436E-4</v>
      </c>
    </row>
    <row r="165" spans="1:50" x14ac:dyDescent="0.25">
      <c r="A165" t="s">
        <v>4869</v>
      </c>
      <c r="B165" s="73">
        <v>6.7881211863210028E-2</v>
      </c>
      <c r="C165" s="48">
        <v>0.13089969827579867</v>
      </c>
      <c r="D165" s="48">
        <v>0.18371006820581248</v>
      </c>
      <c r="E165" s="48">
        <v>0.23582129814495148</v>
      </c>
      <c r="F165" s="48">
        <v>0.28550345711476277</v>
      </c>
      <c r="G165" s="48">
        <v>0.32508973257197227</v>
      </c>
      <c r="H165" s="48">
        <v>0.35863249151216176</v>
      </c>
      <c r="I165" s="48">
        <v>0.39401389185577029</v>
      </c>
      <c r="J165" s="48">
        <v>0.42268620836524784</v>
      </c>
      <c r="K165" s="48">
        <v>0.4523261987815026</v>
      </c>
      <c r="L165" s="48">
        <v>0.48407258489582466</v>
      </c>
      <c r="M165" s="48">
        <v>0.53220254318325977</v>
      </c>
      <c r="N165" s="48">
        <v>0.56323741243562797</v>
      </c>
      <c r="O165" s="48">
        <v>0.59346913764395148</v>
      </c>
      <c r="P165" s="48">
        <v>0.6160540256091861</v>
      </c>
      <c r="Q165" s="48">
        <v>0.64281228318247019</v>
      </c>
      <c r="R165" s="48">
        <v>0.66956678089661148</v>
      </c>
      <c r="S165" s="48">
        <v>0.70144560300357184</v>
      </c>
      <c r="T165" s="48">
        <v>0.71700811706356637</v>
      </c>
      <c r="U165" s="48">
        <v>0.73501982032772739</v>
      </c>
      <c r="V165" s="48">
        <v>0.75238049817270181</v>
      </c>
      <c r="W165" s="48">
        <v>0.76911368163773708</v>
      </c>
      <c r="X165" s="48">
        <v>0.78524205124259072</v>
      </c>
      <c r="Y165" s="48">
        <v>0.8007874677291964</v>
      </c>
      <c r="Z165" s="48">
        <v>0.81577100169218997</v>
      </c>
      <c r="AA165" s="48">
        <v>0.83021296213844875</v>
      </c>
      <c r="AB165" s="48">
        <v>0.84413292401436091</v>
      </c>
      <c r="AC165" s="48">
        <v>0.85754975473813189</v>
      </c>
      <c r="AD165" s="48">
        <v>0.87048163977309156</v>
      </c>
      <c r="AE165" s="48">
        <v>0.882946107276667</v>
      </c>
      <c r="AF165" s="48">
        <v>0.89496005185842675</v>
      </c>
      <c r="AG165" s="48">
        <v>0.90653975747939985</v>
      </c>
      <c r="AH165" s="48">
        <v>0.91770091952371136</v>
      </c>
      <c r="AI165" s="48">
        <v>0.92845866607244532</v>
      </c>
      <c r="AJ165" s="48">
        <v>0.93882757840857445</v>
      </c>
      <c r="AK165" s="48">
        <v>0.94882171078074684</v>
      </c>
      <c r="AL165" s="48">
        <v>0.95845460945272065</v>
      </c>
      <c r="AM165" s="48">
        <v>0.96773933106426147</v>
      </c>
      <c r="AN165" s="48">
        <v>0.97668846032839707</v>
      </c>
      <c r="AO165" s="48">
        <v>0.98531412708901012</v>
      </c>
      <c r="AP165" s="48">
        <v>0.99362802276188988</v>
      </c>
      <c r="AQ165" s="48">
        <v>1.001641416181533</v>
      </c>
      <c r="AR165" s="48">
        <v>1.0093651688751648</v>
      </c>
      <c r="AS165" s="48">
        <v>1.0168097497846895</v>
      </c>
      <c r="AT165" s="49">
        <v>1.0239852494565207</v>
      </c>
      <c r="AU165" s="50">
        <v>1.4269689563661814E-4</v>
      </c>
      <c r="AV165" s="50">
        <v>1.390616234857589E-4</v>
      </c>
      <c r="AW165" s="50">
        <v>1.5587385860271752E-4</v>
      </c>
      <c r="AX165" s="50">
        <v>1.5375038492493331E-4</v>
      </c>
    </row>
    <row r="166" spans="1:50" x14ac:dyDescent="0.25">
      <c r="A166" t="s">
        <v>4870</v>
      </c>
      <c r="B166" s="73">
        <v>6.6578592508184736E-2</v>
      </c>
      <c r="C166" s="48">
        <v>0.12837402524256861</v>
      </c>
      <c r="D166" s="48">
        <v>0.17991499826200508</v>
      </c>
      <c r="E166" s="48">
        <v>0.23079558361658015</v>
      </c>
      <c r="F166" s="48">
        <v>0.27940396016732583</v>
      </c>
      <c r="G166" s="48">
        <v>0.31771642419710461</v>
      </c>
      <c r="H166" s="48">
        <v>0.35005636254499262</v>
      </c>
      <c r="I166" s="48">
        <v>0.38415158628067864</v>
      </c>
      <c r="J166" s="48">
        <v>0.4118395179910781</v>
      </c>
      <c r="K166" s="48">
        <v>0.44054535735508082</v>
      </c>
      <c r="L166" s="48">
        <v>0.4712605154719639</v>
      </c>
      <c r="M166" s="48">
        <v>0.51843846648734659</v>
      </c>
      <c r="N166" s="48">
        <v>0.54861074673015198</v>
      </c>
      <c r="O166" s="48">
        <v>0.57770888400694431</v>
      </c>
      <c r="P166" s="48">
        <v>0.59939036906852072</v>
      </c>
      <c r="Q166" s="48">
        <v>0.62533679127568775</v>
      </c>
      <c r="R166" s="48">
        <v>0.65137013269972621</v>
      </c>
      <c r="S166" s="48">
        <v>0.68237561248654766</v>
      </c>
      <c r="T166" s="48">
        <v>0.69724547671882198</v>
      </c>
      <c r="U166" s="48">
        <v>0.71466462192488223</v>
      </c>
      <c r="V166" s="48">
        <v>0.73145415947289205</v>
      </c>
      <c r="W166" s="48">
        <v>0.74763684626615468</v>
      </c>
      <c r="X166" s="48">
        <v>0.76323461666929915</v>
      </c>
      <c r="Y166" s="48">
        <v>0.77826861223859534</v>
      </c>
      <c r="Z166" s="48">
        <v>0.79275921037767572</v>
      </c>
      <c r="AA166" s="48">
        <v>0.80672605195751235</v>
      </c>
      <c r="AB166" s="48">
        <v>0.82018806793807775</v>
      </c>
      <c r="AC166" s="48">
        <v>0.83316350502777925</v>
      </c>
      <c r="AD166" s="48">
        <v>0.84566995041544357</v>
      </c>
      <c r="AE166" s="48">
        <v>0.85772435560837279</v>
      </c>
      <c r="AF166" s="48">
        <v>0.86934305940878653</v>
      </c>
      <c r="AG166" s="48">
        <v>0.88054181005978782</v>
      </c>
      <c r="AH166" s="48">
        <v>0.89133578659087331</v>
      </c>
      <c r="AI166" s="48">
        <v>0.90173961939191971</v>
      </c>
      <c r="AJ166" s="48">
        <v>0.91176741004353035</v>
      </c>
      <c r="AK166" s="48">
        <v>0.92143275043062522</v>
      </c>
      <c r="AL166" s="48">
        <v>0.93074874116517459</v>
      </c>
      <c r="AM166" s="48">
        <v>0.93972800934305345</v>
      </c>
      <c r="AN166" s="48">
        <v>0.94838272565908111</v>
      </c>
      <c r="AO166" s="48">
        <v>0.95672462090344501</v>
      </c>
      <c r="AP166" s="48">
        <v>0.96476500186186853</v>
      </c>
      <c r="AQ166" s="48">
        <v>0.97251476664107173</v>
      </c>
      <c r="AR166" s="48">
        <v>0.97998441944030357</v>
      </c>
      <c r="AS166" s="48">
        <v>0.9871840847889608</v>
      </c>
      <c r="AT166" s="49">
        <v>0.99412352126959425</v>
      </c>
      <c r="AU166" s="50">
        <v>1.856877061072737E-4</v>
      </c>
      <c r="AV166" s="50">
        <v>1.4174731040839106E-4</v>
      </c>
      <c r="AW166" s="50">
        <v>1.8139767053071409E-4</v>
      </c>
      <c r="AX166" s="50">
        <v>1.6942727961577475E-4</v>
      </c>
    </row>
    <row r="167" spans="1:50" x14ac:dyDescent="0.25">
      <c r="A167" t="s">
        <v>4871</v>
      </c>
      <c r="B167" s="73">
        <v>6.1126600615653226E-2</v>
      </c>
      <c r="C167" s="48">
        <v>0.11732557990926672</v>
      </c>
      <c r="D167" s="48">
        <v>0.16381402421186311</v>
      </c>
      <c r="E167" s="48">
        <v>0.20978487240580265</v>
      </c>
      <c r="F167" s="48">
        <v>0.25398694074176165</v>
      </c>
      <c r="G167" s="48">
        <v>0.28800871823871943</v>
      </c>
      <c r="H167" s="48">
        <v>0.3170481932832544</v>
      </c>
      <c r="I167" s="48">
        <v>0.34707204756690269</v>
      </c>
      <c r="J167" s="48">
        <v>0.3711367519231093</v>
      </c>
      <c r="K167" s="48">
        <v>0.39651217000892031</v>
      </c>
      <c r="L167" s="48">
        <v>0.42503607968020646</v>
      </c>
      <c r="M167" s="48">
        <v>0.4695291104867314</v>
      </c>
      <c r="N167" s="48">
        <v>0.49701428602029424</v>
      </c>
      <c r="O167" s="48">
        <v>0.52346470724524197</v>
      </c>
      <c r="P167" s="48">
        <v>0.54256913443440291</v>
      </c>
      <c r="Q167" s="48">
        <v>0.56575557098000095</v>
      </c>
      <c r="R167" s="48">
        <v>0.58946372908818145</v>
      </c>
      <c r="S167" s="48">
        <v>0.61835994704958241</v>
      </c>
      <c r="T167" s="48">
        <v>0.63067371579912446</v>
      </c>
      <c r="U167" s="48">
        <v>0.64555037361174183</v>
      </c>
      <c r="V167" s="48">
        <v>0.65988932090101149</v>
      </c>
      <c r="W167" s="48">
        <v>0.6737099929870547</v>
      </c>
      <c r="X167" s="48">
        <v>0.68703112270854194</v>
      </c>
      <c r="Y167" s="48">
        <v>0.69987076581359009</v>
      </c>
      <c r="Z167" s="48">
        <v>0.71224632543291344</v>
      </c>
      <c r="AA167" s="48">
        <v>0.72417457566840593</v>
      </c>
      <c r="AB167" s="48">
        <v>0.73567168432912156</v>
      </c>
      <c r="AC167" s="48">
        <v>0.74675323484547396</v>
      </c>
      <c r="AD167" s="48">
        <v>0.75743424739135579</v>
      </c>
      <c r="AE167" s="48">
        <v>0.76772919924280802</v>
      </c>
      <c r="AF167" s="48">
        <v>0.77765204440083435</v>
      </c>
      <c r="AG167" s="48">
        <v>0.7872162325049562</v>
      </c>
      <c r="AH167" s="48">
        <v>0.796434727063146</v>
      </c>
      <c r="AI167" s="48">
        <v>0.80532002302284666</v>
      </c>
      <c r="AJ167" s="48">
        <v>0.81388416370689587</v>
      </c>
      <c r="AK167" s="48">
        <v>0.82213875713730444</v>
      </c>
      <c r="AL167" s="48">
        <v>0.83009499176902368</v>
      </c>
      <c r="AM167" s="48">
        <v>0.8377636516550182</v>
      </c>
      <c r="AN167" s="48">
        <v>0.84515513106320561</v>
      </c>
      <c r="AO167" s="48">
        <v>0.85227944856507309</v>
      </c>
      <c r="AP167" s="48">
        <v>0.8591462606150656</v>
      </c>
      <c r="AQ167" s="48">
        <v>0.86576487463915486</v>
      </c>
      <c r="AR167" s="48">
        <v>0.87214426165032544</v>
      </c>
      <c r="AS167" s="48">
        <v>0.87829306840807997</v>
      </c>
      <c r="AT167" s="49">
        <v>0.88421962913844587</v>
      </c>
      <c r="AU167" s="50">
        <v>2.7863532886840403E-4</v>
      </c>
      <c r="AV167" s="50">
        <v>3.1836540438234806E-4</v>
      </c>
      <c r="AW167" s="50">
        <v>2.9330395045690238E-4</v>
      </c>
      <c r="AX167" s="50">
        <v>1.2543698539957404E-4</v>
      </c>
    </row>
    <row r="168" spans="1:50" x14ac:dyDescent="0.25">
      <c r="A168" t="s">
        <v>4872</v>
      </c>
      <c r="B168" s="73">
        <v>7.3414418730731762E-2</v>
      </c>
      <c r="C168" s="48">
        <v>0.14175412591466779</v>
      </c>
      <c r="D168" s="48">
        <v>0.19996539478624736</v>
      </c>
      <c r="E168" s="48">
        <v>0.2570758483122656</v>
      </c>
      <c r="F168" s="48">
        <v>0.31167217667536512</v>
      </c>
      <c r="G168" s="48">
        <v>0.35541801558922659</v>
      </c>
      <c r="H168" s="48">
        <v>0.39393786605491321</v>
      </c>
      <c r="I168" s="48">
        <v>0.4335131281059828</v>
      </c>
      <c r="J168" s="48">
        <v>0.46623725307082942</v>
      </c>
      <c r="K168" s="48">
        <v>0.49973107517686638</v>
      </c>
      <c r="L168" s="48">
        <v>0.53507169780126707</v>
      </c>
      <c r="M168" s="48">
        <v>0.58789560228358595</v>
      </c>
      <c r="N168" s="48">
        <v>0.62242953876462304</v>
      </c>
      <c r="O168" s="48">
        <v>0.6561686109719056</v>
      </c>
      <c r="P168" s="48">
        <v>0.68191566021487748</v>
      </c>
      <c r="Q168" s="48">
        <v>0.71141155136304057</v>
      </c>
      <c r="R168" s="48">
        <v>0.74069091426585665</v>
      </c>
      <c r="S168" s="48">
        <v>0.77548646502776708</v>
      </c>
      <c r="T168" s="48">
        <v>0.79394460294208213</v>
      </c>
      <c r="U168" s="48">
        <v>0.81435615058816146</v>
      </c>
      <c r="V168" s="48">
        <v>0.83402993145185245</v>
      </c>
      <c r="W168" s="48">
        <v>0.85299261180239772</v>
      </c>
      <c r="X168" s="48">
        <v>0.87126989406798405</v>
      </c>
      <c r="Y168" s="48">
        <v>0.88888655167336816</v>
      </c>
      <c r="Z168" s="48">
        <v>0.9058664626183166</v>
      </c>
      <c r="AA168" s="48">
        <v>0.92223264184236331</v>
      </c>
      <c r="AB168" s="48">
        <v>0.93800727241975812</v>
      </c>
      <c r="AC168" s="48">
        <v>0.95321173562688533</v>
      </c>
      <c r="AD168" s="48">
        <v>0.96786663992291133</v>
      </c>
      <c r="AE168" s="48">
        <v>0.98199184888293667</v>
      </c>
      <c r="AF168" s="48">
        <v>0.99560650812151519</v>
      </c>
      <c r="AG168" s="48">
        <v>1.0087290712430368</v>
      </c>
      <c r="AH168" s="48">
        <v>1.021377324854142</v>
      </c>
      <c r="AI168" s="48">
        <v>1.0335684126720746</v>
      </c>
      <c r="AJ168" s="48">
        <v>1.0453188587616482</v>
      </c>
      <c r="AK168" s="48">
        <v>1.0566445899323216</v>
      </c>
      <c r="AL168" s="48">
        <v>1.0675609573257416</v>
      </c>
      <c r="AM168" s="48">
        <v>1.0780827572230141</v>
      </c>
      <c r="AN168" s="48">
        <v>1.088224251099903</v>
      </c>
      <c r="AO168" s="48">
        <v>1.0979991849571455</v>
      </c>
      <c r="AP168" s="48">
        <v>1.107420807952078</v>
      </c>
      <c r="AQ168" s="48">
        <v>1.1165018903568322</v>
      </c>
      <c r="AR168" s="48">
        <v>1.1252547408674387</v>
      </c>
      <c r="AS168" s="48">
        <v>1.1336912232873004</v>
      </c>
      <c r="AT168" s="49">
        <v>1.1418227726076489</v>
      </c>
      <c r="AU168" s="50">
        <v>1.1274377902736887E-4</v>
      </c>
      <c r="AV168" s="50">
        <v>1.3352333917282522E-4</v>
      </c>
      <c r="AW168" s="50">
        <v>1.8329395970795304E-4</v>
      </c>
      <c r="AX168" s="50">
        <v>2.3764590150676668E-4</v>
      </c>
    </row>
    <row r="169" spans="1:50" x14ac:dyDescent="0.25">
      <c r="A169" t="s">
        <v>4873</v>
      </c>
      <c r="B169" s="73">
        <v>7.2201989513195425E-2</v>
      </c>
      <c r="C169" s="48">
        <v>0.13944635679694892</v>
      </c>
      <c r="D169" s="48">
        <v>0.19650606957740921</v>
      </c>
      <c r="E169" s="48">
        <v>0.2525864784945438</v>
      </c>
      <c r="F169" s="48">
        <v>0.30612567739855129</v>
      </c>
      <c r="G169" s="48">
        <v>0.34883223683665343</v>
      </c>
      <c r="H169" s="48">
        <v>0.3862371777943463</v>
      </c>
      <c r="I169" s="48">
        <v>0.42490406193351254</v>
      </c>
      <c r="J169" s="48">
        <v>0.45658661407792051</v>
      </c>
      <c r="K169" s="48">
        <v>0.48912781827123258</v>
      </c>
      <c r="L169" s="48">
        <v>0.52325704365325343</v>
      </c>
      <c r="M169" s="48">
        <v>0.57531149864443398</v>
      </c>
      <c r="N169" s="48">
        <v>0.60923748701143987</v>
      </c>
      <c r="O169" s="48">
        <v>0.64221078913977181</v>
      </c>
      <c r="P169" s="48">
        <v>0.66708310030416462</v>
      </c>
      <c r="Q169" s="48">
        <v>0.69595098767254959</v>
      </c>
      <c r="R169" s="48">
        <v>0.72450611180351476</v>
      </c>
      <c r="S169" s="48">
        <v>0.75897528998909758</v>
      </c>
      <c r="T169" s="48">
        <v>0.7767869982939104</v>
      </c>
      <c r="U169" s="48">
        <v>0.79657262535316642</v>
      </c>
      <c r="V169" s="48">
        <v>0.81564310926570205</v>
      </c>
      <c r="W169" s="48">
        <v>0.83402429857898996</v>
      </c>
      <c r="X169" s="48">
        <v>0.85174110755565247</v>
      </c>
      <c r="Y169" s="48">
        <v>0.86881754994279714</v>
      </c>
      <c r="Z169" s="48">
        <v>0.88527677152076834</v>
      </c>
      <c r="AA169" s="48">
        <v>0.90114108147543892</v>
      </c>
      <c r="AB169" s="48">
        <v>0.91643198263656733</v>
      </c>
      <c r="AC169" s="48">
        <v>0.93117020062319711</v>
      </c>
      <c r="AD169" s="48">
        <v>0.94537571193561132</v>
      </c>
      <c r="AE169" s="48">
        <v>0.95906777103191421</v>
      </c>
      <c r="AF169" s="48">
        <v>0.97226493642594092</v>
      </c>
      <c r="AG169" s="48">
        <v>0.98498509584187077</v>
      </c>
      <c r="AH169" s="48">
        <v>0.99724549045963395</v>
      </c>
      <c r="AI169" s="48">
        <v>1.0090627382839843</v>
      </c>
      <c r="AJ169" s="48">
        <v>1.0204528566689004</v>
      </c>
      <c r="AK169" s="48">
        <v>1.0314312840278552</v>
      </c>
      <c r="AL169" s="48">
        <v>1.0420129007593784</v>
      </c>
      <c r="AM169" s="48">
        <v>1.0522120494162679</v>
      </c>
      <c r="AN169" s="48">
        <v>1.0620425541458001</v>
      </c>
      <c r="AO169" s="48">
        <v>1.0715177394272768</v>
      </c>
      <c r="AP169" s="48">
        <v>1.0806504481323147</v>
      </c>
      <c r="AQ169" s="48">
        <v>1.0894530589323512</v>
      </c>
      <c r="AR169" s="48">
        <v>1.0979375030769645</v>
      </c>
      <c r="AS169" s="48">
        <v>1.1061152805657488</v>
      </c>
      <c r="AT169" s="49">
        <v>1.113997475735661</v>
      </c>
      <c r="AU169" s="50">
        <v>1.2595076987054199E-4</v>
      </c>
      <c r="AV169" s="50">
        <v>1.3066621613688767E-4</v>
      </c>
      <c r="AW169" s="50">
        <v>2.0606350153684616E-4</v>
      </c>
      <c r="AX169" s="50">
        <v>2.649528905749321E-4</v>
      </c>
    </row>
    <row r="170" spans="1:50" x14ac:dyDescent="0.25">
      <c r="A170" t="s">
        <v>4874</v>
      </c>
      <c r="B170" s="73">
        <v>7.2825137923424474E-2</v>
      </c>
      <c r="C170" s="48">
        <v>0.14067361319455018</v>
      </c>
      <c r="D170" s="48">
        <v>0.1984653863253294</v>
      </c>
      <c r="E170" s="48">
        <v>0.25519210698528882</v>
      </c>
      <c r="F170" s="48">
        <v>0.30870255493871102</v>
      </c>
      <c r="G170" s="48">
        <v>0.35259168690785964</v>
      </c>
      <c r="H170" s="48">
        <v>0.38956969817236226</v>
      </c>
      <c r="I170" s="48">
        <v>0.42968912917297664</v>
      </c>
      <c r="J170" s="48">
        <v>0.46116876902117598</v>
      </c>
      <c r="K170" s="48">
        <v>0.49345713366022032</v>
      </c>
      <c r="L170" s="48">
        <v>0.52670532727897379</v>
      </c>
      <c r="M170" s="48">
        <v>0.57535255838022403</v>
      </c>
      <c r="N170" s="48">
        <v>0.60828094590320814</v>
      </c>
      <c r="O170" s="48">
        <v>0.64229041702648448</v>
      </c>
      <c r="P170" s="48">
        <v>0.66739115947210781</v>
      </c>
      <c r="Q170" s="48">
        <v>0.69648349591680625</v>
      </c>
      <c r="R170" s="48">
        <v>0.7249285404326038</v>
      </c>
      <c r="S170" s="48">
        <v>0.75829614487157493</v>
      </c>
      <c r="T170" s="48">
        <v>0.7759868928723358</v>
      </c>
      <c r="U170" s="48">
        <v>0.79571559395480196</v>
      </c>
      <c r="V170" s="48">
        <v>0.81473120945597388</v>
      </c>
      <c r="W170" s="48">
        <v>0.83305951355348917</v>
      </c>
      <c r="X170" s="48">
        <v>0.8507253488282025</v>
      </c>
      <c r="Y170" s="48">
        <v>0.86775265993636019</v>
      </c>
      <c r="Z170" s="48">
        <v>0.88416452606470475</v>
      </c>
      <c r="AA170" s="48">
        <v>0.89998319221250667</v>
      </c>
      <c r="AB170" s="48">
        <v>0.91523009934291844</v>
      </c>
      <c r="AC170" s="48">
        <v>0.9299259134445198</v>
      </c>
      <c r="AD170" s="48">
        <v>0.9440905535424492</v>
      </c>
      <c r="AE170" s="48">
        <v>0.95774321869707957</v>
      </c>
      <c r="AF170" s="48">
        <v>0.97090241402684396</v>
      </c>
      <c r="AG170" s="48">
        <v>0.98358597579047247</v>
      </c>
      <c r="AH170" s="48">
        <v>0.99581109556264413</v>
      </c>
      <c r="AI170" s="48">
        <v>1.0075943435358219</v>
      </c>
      <c r="AJ170" s="48">
        <v>1.0189516909798484</v>
      </c>
      <c r="AK170" s="48">
        <v>1.029898531889754</v>
      </c>
      <c r="AL170" s="48">
        <v>1.0404497038511082</v>
      </c>
      <c r="AM170" s="48">
        <v>1.0506195081512089</v>
      </c>
      <c r="AN170" s="48">
        <v>1.0604217291633542</v>
      </c>
      <c r="AO170" s="48">
        <v>1.0698696530304823</v>
      </c>
      <c r="AP170" s="48">
        <v>1.0789760856734971</v>
      </c>
      <c r="AQ170" s="48">
        <v>1.0877533701486919</v>
      </c>
      <c r="AR170" s="48">
        <v>1.0962134033777955</v>
      </c>
      <c r="AS170" s="48">
        <v>1.1043676522733177</v>
      </c>
      <c r="AT170" s="49">
        <v>1.112227169281049</v>
      </c>
      <c r="AU170" s="50">
        <v>1.0725358879426494E-4</v>
      </c>
      <c r="AV170" s="50">
        <v>1.2209615670144558E-4</v>
      </c>
      <c r="AW170" s="50">
        <v>1.591570908203721E-4</v>
      </c>
      <c r="AX170" s="50">
        <v>2.4037298862822354E-4</v>
      </c>
    </row>
    <row r="171" spans="1:50" x14ac:dyDescent="0.25">
      <c r="A171" t="s">
        <v>4875</v>
      </c>
      <c r="B171" s="73">
        <v>7.1746378211611533E-2</v>
      </c>
      <c r="C171" s="48">
        <v>0.13871877837950711</v>
      </c>
      <c r="D171" s="48">
        <v>0.19560288067585616</v>
      </c>
      <c r="E171" s="48">
        <v>0.25134431200102475</v>
      </c>
      <c r="F171" s="48">
        <v>0.30456878697334183</v>
      </c>
      <c r="G171" s="48">
        <v>0.34700937399288967</v>
      </c>
      <c r="H171" s="48">
        <v>0.38359567792194049</v>
      </c>
      <c r="I171" s="48">
        <v>0.42192075766678783</v>
      </c>
      <c r="J171" s="48">
        <v>0.45316182445834352</v>
      </c>
      <c r="K171" s="48">
        <v>0.48522558113457137</v>
      </c>
      <c r="L171" s="48">
        <v>0.51818881734336897</v>
      </c>
      <c r="M171" s="48">
        <v>0.56792830606297273</v>
      </c>
      <c r="N171" s="48">
        <v>0.60127403935912016</v>
      </c>
      <c r="O171" s="48">
        <v>0.63384948018683218</v>
      </c>
      <c r="P171" s="48">
        <v>0.65830438261986768</v>
      </c>
      <c r="Q171" s="48">
        <v>0.68674942497885905</v>
      </c>
      <c r="R171" s="48">
        <v>0.715048999736978</v>
      </c>
      <c r="S171" s="48">
        <v>0.74845671109677547</v>
      </c>
      <c r="T171" s="48">
        <v>0.76594539285716223</v>
      </c>
      <c r="U171" s="48">
        <v>0.78560100589548842</v>
      </c>
      <c r="V171" s="48">
        <v>0.80454617508905579</v>
      </c>
      <c r="W171" s="48">
        <v>0.8228065791310486</v>
      </c>
      <c r="X171" s="48">
        <v>0.84040696856911412</v>
      </c>
      <c r="Y171" s="48">
        <v>0.85737119935279116</v>
      </c>
      <c r="Z171" s="48">
        <v>0.8737222651683838</v>
      </c>
      <c r="AA171" s="48">
        <v>0.88948232860509968</v>
      </c>
      <c r="AB171" s="48">
        <v>0.90467275119470525</v>
      </c>
      <c r="AC171" s="48">
        <v>0.91931412236540955</v>
      </c>
      <c r="AD171" s="48">
        <v>0.93342628734922084</v>
      </c>
      <c r="AE171" s="48">
        <v>0.94702837408060492</v>
      </c>
      <c r="AF171" s="48">
        <v>0.96013881912290322</v>
      </c>
      <c r="AG171" s="48">
        <v>0.97277539265764834</v>
      </c>
      <c r="AH171" s="48">
        <v>0.98495522257065604</v>
      </c>
      <c r="AI171" s="48">
        <v>0.99669481766753054</v>
      </c>
      <c r="AJ171" s="48">
        <v>1.0080100900500604</v>
      </c>
      <c r="AK171" s="48">
        <v>1.0189163766838241</v>
      </c>
      <c r="AL171" s="48">
        <v>1.0294284601862469</v>
      </c>
      <c r="AM171" s="48">
        <v>1.0395605888632808</v>
      </c>
      <c r="AN171" s="48">
        <v>1.0493264960218678</v>
      </c>
      <c r="AO171" s="48">
        <v>1.0587394185843615</v>
      </c>
      <c r="AP171" s="48">
        <v>1.0678121150301385</v>
      </c>
      <c r="AQ171" s="48">
        <v>1.0765568826887184</v>
      </c>
      <c r="AR171" s="48">
        <v>1.0849855744078318</v>
      </c>
      <c r="AS171" s="48">
        <v>1.0931096146190251</v>
      </c>
      <c r="AT171" s="49">
        <v>1.1009400148225854</v>
      </c>
      <c r="AU171" s="50">
        <v>1.5942068421281874E-4</v>
      </c>
      <c r="AV171" s="50">
        <v>1.5983812045305967E-4</v>
      </c>
      <c r="AW171" s="50">
        <v>2.2073612490203232E-4</v>
      </c>
      <c r="AX171" s="50">
        <v>3.0583789339289069E-4</v>
      </c>
    </row>
    <row r="172" spans="1:50" x14ac:dyDescent="0.25">
      <c r="A172" t="s">
        <v>4876</v>
      </c>
      <c r="B172" s="73">
        <v>7.3543911587712146E-2</v>
      </c>
      <c r="C172" s="48">
        <v>0.14178134649635776</v>
      </c>
      <c r="D172" s="48">
        <v>0.20009482259397132</v>
      </c>
      <c r="E172" s="48">
        <v>0.25710852687289037</v>
      </c>
      <c r="F172" s="48">
        <v>0.31201198981312761</v>
      </c>
      <c r="G172" s="48">
        <v>0.35593535757835526</v>
      </c>
      <c r="H172" s="48">
        <v>0.39502767276551126</v>
      </c>
      <c r="I172" s="48">
        <v>0.43435977726873248</v>
      </c>
      <c r="J172" s="48">
        <v>0.4673397214017333</v>
      </c>
      <c r="K172" s="48">
        <v>0.50119405873761647</v>
      </c>
      <c r="L172" s="48">
        <v>0.53717069619064151</v>
      </c>
      <c r="M172" s="48">
        <v>0.58851532938526019</v>
      </c>
      <c r="N172" s="48">
        <v>0.62328545534734903</v>
      </c>
      <c r="O172" s="48">
        <v>0.65708520335404708</v>
      </c>
      <c r="P172" s="48">
        <v>0.6831292343857549</v>
      </c>
      <c r="Q172" s="48">
        <v>0.71273554510595583</v>
      </c>
      <c r="R172" s="48">
        <v>0.74260611603519755</v>
      </c>
      <c r="S172" s="48">
        <v>0.77719974898559618</v>
      </c>
      <c r="T172" s="48">
        <v>0.79574178989918176</v>
      </c>
      <c r="U172" s="48">
        <v>0.81640220508776995</v>
      </c>
      <c r="V172" s="48">
        <v>0.83631585828158972</v>
      </c>
      <c r="W172" s="48">
        <v>0.85550974087804255</v>
      </c>
      <c r="X172" s="48">
        <v>0.87400986868185249</v>
      </c>
      <c r="Y172" s="48">
        <v>0.89184131716745263</v>
      </c>
      <c r="Z172" s="48">
        <v>0.90902825546682597</v>
      </c>
      <c r="AA172" s="48">
        <v>0.92559397912887253</v>
      </c>
      <c r="AB172" s="48">
        <v>0.94156094169470084</v>
      </c>
      <c r="AC172" s="48">
        <v>0.95695078513164356</v>
      </c>
      <c r="AD172" s="48">
        <v>0.97178436916725119</v>
      </c>
      <c r="AE172" s="48">
        <v>0.98608179956301723</v>
      </c>
      <c r="AF172" s="48">
        <v>0.99986245536616558</v>
      </c>
      <c r="AG172" s="48">
        <v>1.0131450151764287</v>
      </c>
      <c r="AH172" s="48">
        <v>1.0259474824634296</v>
      </c>
      <c r="AI172" s="48">
        <v>1.0382872099689726</v>
      </c>
      <c r="AJ172" s="48">
        <v>1.0501809232273271</v>
      </c>
      <c r="AK172" s="48">
        <v>1.0616447432353795</v>
      </c>
      <c r="AL172" s="48">
        <v>1.0726942083033824</v>
      </c>
      <c r="AM172" s="48">
        <v>1.0833442951159149</v>
      </c>
      <c r="AN172" s="48">
        <v>1.0936094390316091</v>
      </c>
      <c r="AO172" s="48">
        <v>1.1035035536491455</v>
      </c>
      <c r="AP172" s="48">
        <v>1.1130400496660482</v>
      </c>
      <c r="AQ172" s="48">
        <v>1.1222318530558335</v>
      </c>
      <c r="AR172" s="48">
        <v>1.1310914225881572</v>
      </c>
      <c r="AS172" s="48">
        <v>1.139630766715698</v>
      </c>
      <c r="AT172" s="49">
        <v>1.1478614598506769</v>
      </c>
      <c r="AU172" s="50">
        <v>1.1761538189603016E-4</v>
      </c>
      <c r="AV172" s="50">
        <v>1.4913025370333344E-4</v>
      </c>
      <c r="AW172" s="50">
        <v>1.6486286767758429E-4</v>
      </c>
      <c r="AX172" s="50">
        <v>2.3700870224274695E-4</v>
      </c>
    </row>
    <row r="173" spans="1:50" x14ac:dyDescent="0.25">
      <c r="A173" t="s">
        <v>4877</v>
      </c>
      <c r="B173" s="73">
        <v>6.5261204401682385E-2</v>
      </c>
      <c r="C173" s="48">
        <v>0.1256384178348075</v>
      </c>
      <c r="D173" s="48">
        <v>0.17615387633713028</v>
      </c>
      <c r="E173" s="48">
        <v>0.22596496966297747</v>
      </c>
      <c r="F173" s="48">
        <v>0.27362178415677207</v>
      </c>
      <c r="G173" s="48">
        <v>0.31096296052226369</v>
      </c>
      <c r="H173" s="48">
        <v>0.34312215217907177</v>
      </c>
      <c r="I173" s="48">
        <v>0.3766053006616279</v>
      </c>
      <c r="J173" s="48">
        <v>0.40360582538869599</v>
      </c>
      <c r="K173" s="48">
        <v>0.43162903816049059</v>
      </c>
      <c r="L173" s="48">
        <v>0.46246432453048758</v>
      </c>
      <c r="M173" s="48">
        <v>0.51042114598773547</v>
      </c>
      <c r="N173" s="48">
        <v>0.54029443834936963</v>
      </c>
      <c r="O173" s="48">
        <v>0.56936355633097868</v>
      </c>
      <c r="P173" s="48">
        <v>0.59069525251994914</v>
      </c>
      <c r="Q173" s="48">
        <v>0.61601605109094737</v>
      </c>
      <c r="R173" s="48">
        <v>0.64145637499579644</v>
      </c>
      <c r="S173" s="48">
        <v>0.67246860780463258</v>
      </c>
      <c r="T173" s="48">
        <v>0.68688378767693825</v>
      </c>
      <c r="U173" s="48">
        <v>0.70355466268953715</v>
      </c>
      <c r="V173" s="48">
        <v>0.7196229759546926</v>
      </c>
      <c r="W173" s="48">
        <v>0.73511050681267387</v>
      </c>
      <c r="X173" s="48">
        <v>0.75003824739867997</v>
      </c>
      <c r="Y173" s="48">
        <v>0.76442643109603525</v>
      </c>
      <c r="Z173" s="48">
        <v>0.77829455996095587</v>
      </c>
      <c r="AA173" s="48">
        <v>0.79166143115606014</v>
      </c>
      <c r="AB173" s="48">
        <v>0.80454516242844976</v>
      </c>
      <c r="AC173" s="48">
        <v>0.81696321666689764</v>
      </c>
      <c r="AD173" s="48">
        <v>0.82893242557142555</v>
      </c>
      <c r="AE173" s="48">
        <v>0.84046901246735617</v>
      </c>
      <c r="AF173" s="48">
        <v>0.85158861429475941</v>
      </c>
      <c r="AG173" s="48">
        <v>0.86230630280309972</v>
      </c>
      <c r="AH173" s="48">
        <v>0.87263660497981299</v>
      </c>
      <c r="AI173" s="48">
        <v>0.88259352274050085</v>
      </c>
      <c r="AJ173" s="48">
        <v>0.89219055190742869</v>
      </c>
      <c r="AK173" s="48">
        <v>0.90144070050205805</v>
      </c>
      <c r="AL173" s="48">
        <v>0.91035650637639953</v>
      </c>
      <c r="AM173" s="48">
        <v>0.91895005420709008</v>
      </c>
      <c r="AN173" s="48">
        <v>0.92723299187522557</v>
      </c>
      <c r="AO173" s="48">
        <v>0.9352165462541514</v>
      </c>
      <c r="AP173" s="48">
        <v>0.94291153842661013</v>
      </c>
      <c r="AQ173" s="48">
        <v>0.95032839835187133</v>
      </c>
      <c r="AR173" s="48">
        <v>0.95747717900272555</v>
      </c>
      <c r="AS173" s="48">
        <v>0.96436756999150075</v>
      </c>
      <c r="AT173" s="49">
        <v>0.97100891070357331</v>
      </c>
      <c r="AU173" s="50">
        <v>2.0203855820000172E-4</v>
      </c>
      <c r="AV173" s="50">
        <v>2.1419879340101033E-4</v>
      </c>
      <c r="AW173" s="50">
        <v>2.6154745137318969E-4</v>
      </c>
      <c r="AX173" s="50">
        <v>1.7187744379043579E-4</v>
      </c>
    </row>
    <row r="174" spans="1:50" x14ac:dyDescent="0.25">
      <c r="A174" t="s">
        <v>4878</v>
      </c>
      <c r="B174" s="73">
        <v>6.3439221680805014E-2</v>
      </c>
      <c r="C174" s="48">
        <v>0.1220251705430887</v>
      </c>
      <c r="D174" s="48">
        <v>0.17079250443604782</v>
      </c>
      <c r="E174" s="48">
        <v>0.21889527331278225</v>
      </c>
      <c r="F174" s="48">
        <v>0.26479488862752776</v>
      </c>
      <c r="G174" s="48">
        <v>0.30025177899913436</v>
      </c>
      <c r="H174" s="48">
        <v>0.33096312093888819</v>
      </c>
      <c r="I174" s="48">
        <v>0.36287097235673449</v>
      </c>
      <c r="J174" s="48">
        <v>0.38829081520088832</v>
      </c>
      <c r="K174" s="48">
        <v>0.41469630425426129</v>
      </c>
      <c r="L174" s="48">
        <v>0.44392277833905841</v>
      </c>
      <c r="M174" s="48">
        <v>0.4916787887966958</v>
      </c>
      <c r="N174" s="48">
        <v>0.51993729459014781</v>
      </c>
      <c r="O174" s="48">
        <v>0.54770217282596489</v>
      </c>
      <c r="P174" s="48">
        <v>0.56770535503636621</v>
      </c>
      <c r="Q174" s="48">
        <v>0.59153576478291026</v>
      </c>
      <c r="R174" s="48">
        <v>0.61535860577332135</v>
      </c>
      <c r="S174" s="48">
        <v>0.64532582340596278</v>
      </c>
      <c r="T174" s="48">
        <v>0.65864695662357109</v>
      </c>
      <c r="U174" s="48">
        <v>0.67406278403906739</v>
      </c>
      <c r="V174" s="48">
        <v>0.6889214128732809</v>
      </c>
      <c r="W174" s="48">
        <v>0.70324298283396847</v>
      </c>
      <c r="X174" s="48">
        <v>0.71704690568764329</v>
      </c>
      <c r="Y174" s="48">
        <v>0.73035189157070324</v>
      </c>
      <c r="Z174" s="48">
        <v>0.7431759743495564</v>
      </c>
      <c r="AA174" s="48">
        <v>0.75553653606411364</v>
      </c>
      <c r="AB174" s="48">
        <v>0.76745033048778299</v>
      </c>
      <c r="AC174" s="48">
        <v>0.77893350583589804</v>
      </c>
      <c r="AD174" s="48">
        <v>0.7900016266533586</v>
      </c>
      <c r="AE174" s="48">
        <v>0.80066969491115181</v>
      </c>
      <c r="AF174" s="48">
        <v>0.81095217034035005</v>
      </c>
      <c r="AG174" s="48">
        <v>0.82086299003114405</v>
      </c>
      <c r="AH174" s="48">
        <v>0.83041558732347476</v>
      </c>
      <c r="AI174" s="48">
        <v>0.83962291001487843</v>
      </c>
      <c r="AJ174" s="48">
        <v>0.84849743791020693</v>
      </c>
      <c r="AK174" s="48">
        <v>0.85705119973702981</v>
      </c>
      <c r="AL174" s="48">
        <v>0.86529578944963004</v>
      </c>
      <c r="AM174" s="48">
        <v>0.87324238194370252</v>
      </c>
      <c r="AN174" s="48">
        <v>0.88090174820304956</v>
      </c>
      <c r="AO174" s="48">
        <v>0.88828426989880571</v>
      </c>
      <c r="AP174" s="48">
        <v>0.89539995346098045</v>
      </c>
      <c r="AQ174" s="48">
        <v>0.90225844364138974</v>
      </c>
      <c r="AR174" s="48">
        <v>0.90886903658636253</v>
      </c>
      <c r="AS174" s="48">
        <v>0.91524069243693884</v>
      </c>
      <c r="AT174" s="49">
        <v>0.92138204747363883</v>
      </c>
      <c r="AU174" s="50">
        <v>2.2401768364943564E-4</v>
      </c>
      <c r="AV174" s="50">
        <v>1.8906555487774312E-4</v>
      </c>
      <c r="AW174" s="50">
        <v>3.3950756187550724E-4</v>
      </c>
      <c r="AX174" s="50">
        <v>2.1305680274963379E-4</v>
      </c>
    </row>
    <row r="175" spans="1:50" x14ac:dyDescent="0.25">
      <c r="A175" t="s">
        <v>4879</v>
      </c>
      <c r="B175" s="73">
        <v>6.6491643084424415E-2</v>
      </c>
      <c r="C175" s="48">
        <v>0.12822457497525486</v>
      </c>
      <c r="D175" s="48">
        <v>0.17976667694870099</v>
      </c>
      <c r="E175" s="48">
        <v>0.23041303796082521</v>
      </c>
      <c r="F175" s="48">
        <v>0.27892368805969936</v>
      </c>
      <c r="G175" s="48">
        <v>0.31673192835054392</v>
      </c>
      <c r="H175" s="48">
        <v>0.34950896591064984</v>
      </c>
      <c r="I175" s="48">
        <v>0.38334780497823234</v>
      </c>
      <c r="J175" s="48">
        <v>0.41083111993616939</v>
      </c>
      <c r="K175" s="48">
        <v>0.4392137331932307</v>
      </c>
      <c r="L175" s="48">
        <v>0.46992823958480606</v>
      </c>
      <c r="M175" s="48">
        <v>0.51689511067464855</v>
      </c>
      <c r="N175" s="48">
        <v>0.54675624286305335</v>
      </c>
      <c r="O175" s="48">
        <v>0.57572347365792309</v>
      </c>
      <c r="P175" s="48">
        <v>0.59709229587879176</v>
      </c>
      <c r="Q175" s="48">
        <v>0.62257943634376423</v>
      </c>
      <c r="R175" s="48">
        <v>0.64818419840597608</v>
      </c>
      <c r="S175" s="48">
        <v>0.67897600780143907</v>
      </c>
      <c r="T175" s="48">
        <v>0.69376187622793861</v>
      </c>
      <c r="U175" s="48">
        <v>0.71076173615611715</v>
      </c>
      <c r="V175" s="48">
        <v>0.72714714331580732</v>
      </c>
      <c r="W175" s="48">
        <v>0.74294030684321932</v>
      </c>
      <c r="X175" s="48">
        <v>0.758162633134701</v>
      </c>
      <c r="Y175" s="48">
        <v>0.77283475486143005</v>
      </c>
      <c r="Z175" s="48">
        <v>0.78697655893538587</v>
      </c>
      <c r="AA175" s="48">
        <v>0.80060721346449981</v>
      </c>
      <c r="AB175" s="48">
        <v>0.81374519373352561</v>
      </c>
      <c r="AC175" s="48">
        <v>0.82640830724583925</v>
      </c>
      <c r="AD175" s="48">
        <v>0.83861371786011774</v>
      </c>
      <c r="AE175" s="48">
        <v>0.85037796905460283</v>
      </c>
      <c r="AF175" s="48">
        <v>0.86171700635049231</v>
      </c>
      <c r="AG175" s="48">
        <v>0.87264619892484352</v>
      </c>
      <c r="AH175" s="48">
        <v>0.88318036044229042</v>
      </c>
      <c r="AI175" s="48">
        <v>0.89333376913380558</v>
      </c>
      <c r="AJ175" s="48">
        <v>0.90312018714972386</v>
      </c>
      <c r="AK175" s="48">
        <v>0.91255287921325923</v>
      </c>
      <c r="AL175" s="48">
        <v>0.92164463059979973</v>
      </c>
      <c r="AM175" s="48">
        <v>0.93040776446634466</v>
      </c>
      <c r="AN175" s="48">
        <v>0.93885415855458043</v>
      </c>
      <c r="AO175" s="48">
        <v>0.94699526129022971</v>
      </c>
      <c r="AP175" s="48">
        <v>0.95484210730049401</v>
      </c>
      <c r="AQ175" s="48">
        <v>0.96240533237062831</v>
      </c>
      <c r="AR175" s="48">
        <v>0.96969518785991426</v>
      </c>
      <c r="AS175" s="48">
        <v>0.97672155459657561</v>
      </c>
      <c r="AT175" s="49">
        <v>0.98349395627046587</v>
      </c>
      <c r="AU175" s="50">
        <v>1.4749968249816447E-4</v>
      </c>
      <c r="AV175" s="50">
        <v>1.5818851534277201E-4</v>
      </c>
      <c r="AW175" s="50">
        <v>1.8709701544139534E-4</v>
      </c>
      <c r="AX175" s="50">
        <v>2.5715047377161682E-4</v>
      </c>
    </row>
    <row r="176" spans="1:50" x14ac:dyDescent="0.25">
      <c r="A176" t="s">
        <v>4880</v>
      </c>
      <c r="B176" s="73">
        <v>6.4368340980738487E-2</v>
      </c>
      <c r="C176" s="48">
        <v>0.12394446655996236</v>
      </c>
      <c r="D176" s="48">
        <v>0.17341885520143016</v>
      </c>
      <c r="E176" s="48">
        <v>0.22218099270236216</v>
      </c>
      <c r="F176" s="48">
        <v>0.26873644404986713</v>
      </c>
      <c r="G176" s="48">
        <v>0.30482779692565448</v>
      </c>
      <c r="H176" s="48">
        <v>0.335805448456162</v>
      </c>
      <c r="I176" s="48">
        <v>0.36791399135873576</v>
      </c>
      <c r="J176" s="48">
        <v>0.39385859280953422</v>
      </c>
      <c r="K176" s="48">
        <v>0.42077574793837758</v>
      </c>
      <c r="L176" s="48">
        <v>0.45034628881071098</v>
      </c>
      <c r="M176" s="48">
        <v>0.49652004920514736</v>
      </c>
      <c r="N176" s="48">
        <v>0.52474997739343776</v>
      </c>
      <c r="O176" s="48">
        <v>0.55225443870135482</v>
      </c>
      <c r="P176" s="48">
        <v>0.57246613748526642</v>
      </c>
      <c r="Q176" s="48">
        <v>0.59662902331992995</v>
      </c>
      <c r="R176" s="48">
        <v>0.62101846083931878</v>
      </c>
      <c r="S176" s="48">
        <v>0.65041349481683119</v>
      </c>
      <c r="T176" s="48">
        <v>0.66401407938158863</v>
      </c>
      <c r="U176" s="48">
        <v>0.67991549129427953</v>
      </c>
      <c r="V176" s="48">
        <v>0.6952421533788008</v>
      </c>
      <c r="W176" s="48">
        <v>0.71001483972532731</v>
      </c>
      <c r="X176" s="48">
        <v>0.724253573553305</v>
      </c>
      <c r="Y176" s="48">
        <v>0.73797765435135532</v>
      </c>
      <c r="Z176" s="48">
        <v>0.75120568403622334</v>
      </c>
      <c r="AA176" s="48">
        <v>0.76395559216621667</v>
      </c>
      <c r="AB176" s="48">
        <v>0.7762446602433184</v>
      </c>
      <c r="AC176" s="48">
        <v>0.78808954513691076</v>
      </c>
      <c r="AD176" s="48">
        <v>0.7995063016608549</v>
      </c>
      <c r="AE176" s="48">
        <v>0.81051040433453636</v>
      </c>
      <c r="AF176" s="48">
        <v>0.82111676835736147</v>
      </c>
      <c r="AG176" s="48">
        <v>0.83133976982514501</v>
      </c>
      <c r="AH176" s="48">
        <v>0.84119326521577931</v>
      </c>
      <c r="AI176" s="48">
        <v>0.85069061017060821</v>
      </c>
      <c r="AJ176" s="48">
        <v>0.85984467759694883</v>
      </c>
      <c r="AK176" s="48">
        <v>0.86866787511631349</v>
      </c>
      <c r="AL176" s="48">
        <v>0.87717216188196589</v>
      </c>
      <c r="AM176" s="48">
        <v>0.88536906478861899</v>
      </c>
      <c r="AN176" s="48">
        <v>0.89326969409623647</v>
      </c>
      <c r="AO176" s="48">
        <v>0.90088475848912075</v>
      </c>
      <c r="AP176" s="48">
        <v>0.90822457959069613</v>
      </c>
      <c r="AQ176" s="48">
        <v>0.91529910595366015</v>
      </c>
      <c r="AR176" s="48">
        <v>0.922117926544469</v>
      </c>
      <c r="AS176" s="48">
        <v>0.92869028374042917</v>
      </c>
      <c r="AT176" s="49">
        <v>0.93502508585701727</v>
      </c>
      <c r="AU176" s="50">
        <v>1.4811765868216753E-4</v>
      </c>
      <c r="AV176" s="50">
        <v>1.9281079585198313E-4</v>
      </c>
      <c r="AW176" s="50">
        <v>1.9743441953323781E-4</v>
      </c>
      <c r="AX176" s="50">
        <v>2.3021518427412957E-4</v>
      </c>
    </row>
    <row r="177" spans="1:50" x14ac:dyDescent="0.25">
      <c r="A177" t="s">
        <v>4881</v>
      </c>
      <c r="B177" s="73">
        <v>6.4445217208895678E-2</v>
      </c>
      <c r="C177" s="48">
        <v>0.12390808697262544</v>
      </c>
      <c r="D177" s="48">
        <v>0.17366629757367102</v>
      </c>
      <c r="E177" s="48">
        <v>0.22269805306427423</v>
      </c>
      <c r="F177" s="48">
        <v>0.26969378140652733</v>
      </c>
      <c r="G177" s="48">
        <v>0.30635345971660266</v>
      </c>
      <c r="H177" s="48">
        <v>0.33810208118172164</v>
      </c>
      <c r="I177" s="48">
        <v>0.37094144950045593</v>
      </c>
      <c r="J177" s="48">
        <v>0.39741209292862106</v>
      </c>
      <c r="K177" s="48">
        <v>0.42493323375745934</v>
      </c>
      <c r="L177" s="48">
        <v>0.45531673670920431</v>
      </c>
      <c r="M177" s="48">
        <v>0.50298634603583614</v>
      </c>
      <c r="N177" s="48">
        <v>0.53242243469804873</v>
      </c>
      <c r="O177" s="48">
        <v>0.56115280320934713</v>
      </c>
      <c r="P177" s="48">
        <v>0.58214879804744935</v>
      </c>
      <c r="Q177" s="48">
        <v>0.60693437448136756</v>
      </c>
      <c r="R177" s="48">
        <v>0.63195389615084196</v>
      </c>
      <c r="S177" s="48">
        <v>0.66267001369687961</v>
      </c>
      <c r="T177" s="48">
        <v>0.67670505876120135</v>
      </c>
      <c r="U177" s="48">
        <v>0.69299047386111323</v>
      </c>
      <c r="V177" s="48">
        <v>0.70868725949958256</v>
      </c>
      <c r="W177" s="48">
        <v>0.72381669144027605</v>
      </c>
      <c r="X177" s="48">
        <v>0.73839927644335379</v>
      </c>
      <c r="Y177" s="48">
        <v>0.75245478006077826</v>
      </c>
      <c r="Z177" s="48">
        <v>0.7660022534269707</v>
      </c>
      <c r="AA177" s="48">
        <v>0.77906005908113185</v>
      </c>
      <c r="AB177" s="48">
        <v>0.79164589585622702</v>
      </c>
      <c r="AC177" s="48">
        <v>0.80377682286836682</v>
      </c>
      <c r="AD177" s="48">
        <v>0.81546928263910412</v>
      </c>
      <c r="AE177" s="48">
        <v>0.82673912338198341</v>
      </c>
      <c r="AF177" s="48">
        <v>0.8376016204835538</v>
      </c>
      <c r="AG177" s="48">
        <v>0.84807149720795905</v>
      </c>
      <c r="AH177" s="48">
        <v>0.85816294465316878</v>
      </c>
      <c r="AI177" s="48">
        <v>0.86788964098590149</v>
      </c>
      <c r="AJ177" s="48">
        <v>0.87726476998130587</v>
      </c>
      <c r="AK177" s="48">
        <v>0.88630103889253931</v>
      </c>
      <c r="AL177" s="48">
        <v>0.89501069567445124</v>
      </c>
      <c r="AM177" s="48">
        <v>0.90340554558472752</v>
      </c>
      <c r="AN177" s="48">
        <v>0.91149696718499396</v>
      </c>
      <c r="AO177" s="48">
        <v>0.91929592776356395</v>
      </c>
      <c r="AP177" s="48">
        <v>0.92681299820073981</v>
      </c>
      <c r="AQ177" s="48">
        <v>0.93405836729681313</v>
      </c>
      <c r="AR177" s="48">
        <v>0.94104185558218467</v>
      </c>
      <c r="AS177" s="48">
        <v>0.94777292862832607</v>
      </c>
      <c r="AT177" s="49">
        <v>0.95426070987761902</v>
      </c>
      <c r="AU177" s="50">
        <v>1.9593171600718051E-4</v>
      </c>
      <c r="AV177" s="50">
        <v>2.4179754836950451E-4</v>
      </c>
      <c r="AW177" s="50">
        <v>2.6754220016300678E-4</v>
      </c>
      <c r="AX177" s="50">
        <v>1.206385059049353E-4</v>
      </c>
    </row>
    <row r="178" spans="1:50" x14ac:dyDescent="0.25">
      <c r="A178" t="s">
        <v>4882</v>
      </c>
      <c r="B178" s="73">
        <v>6.9024552842481018E-2</v>
      </c>
      <c r="C178" s="48">
        <v>0.13312606498560803</v>
      </c>
      <c r="D178" s="48">
        <v>0.18689018246039052</v>
      </c>
      <c r="E178" s="48">
        <v>0.2400259461758846</v>
      </c>
      <c r="F178" s="48">
        <v>0.29085845677079303</v>
      </c>
      <c r="G178" s="48">
        <v>0.33153952367634376</v>
      </c>
      <c r="H178" s="48">
        <v>0.36598840414274952</v>
      </c>
      <c r="I178" s="48">
        <v>0.40219888888068256</v>
      </c>
      <c r="J178" s="48">
        <v>0.43197834351397424</v>
      </c>
      <c r="K178" s="48">
        <v>0.46276935793362223</v>
      </c>
      <c r="L178" s="48">
        <v>0.49578247104199791</v>
      </c>
      <c r="M178" s="48">
        <v>0.54487468216243851</v>
      </c>
      <c r="N178" s="48">
        <v>0.57701507912754646</v>
      </c>
      <c r="O178" s="48">
        <v>0.60789224629365568</v>
      </c>
      <c r="P178" s="48">
        <v>0.6313556359840683</v>
      </c>
      <c r="Q178" s="48">
        <v>0.65916742794747618</v>
      </c>
      <c r="R178" s="48">
        <v>0.68700643094798575</v>
      </c>
      <c r="S178" s="48">
        <v>0.71975459954886001</v>
      </c>
      <c r="T178" s="48">
        <v>0.73606959269146433</v>
      </c>
      <c r="U178" s="48">
        <v>0.75500063606808043</v>
      </c>
      <c r="V178" s="48">
        <v>0.7732474248648189</v>
      </c>
      <c r="W178" s="48">
        <v>0.79083469117492833</v>
      </c>
      <c r="X178" s="48">
        <v>0.80778627316057583</v>
      </c>
      <c r="Y178" s="48">
        <v>0.82412514736360976</v>
      </c>
      <c r="Z178" s="48">
        <v>0.8398734598484614</v>
      </c>
      <c r="AA178" s="48">
        <v>0.85505255621940324</v>
      </c>
      <c r="AB178" s="48">
        <v>0.86968301055284059</v>
      </c>
      <c r="AC178" s="48">
        <v>0.88378465328386491</v>
      </c>
      <c r="AD178" s="48">
        <v>0.89737659808485204</v>
      </c>
      <c r="AE178" s="48">
        <v>0.91047726777255045</v>
      </c>
      <c r="AF178" s="48">
        <v>0.92310441927876608</v>
      </c>
      <c r="AG178" s="48">
        <v>0.93527516771849184</v>
      </c>
      <c r="AH178" s="48">
        <v>0.94700600958810677</v>
      </c>
      <c r="AI178" s="48">
        <v>0.95831284512508541</v>
      </c>
      <c r="AJ178" s="48">
        <v>0.96921099985952242</v>
      </c>
      <c r="AK178" s="48">
        <v>0.97971524538669053</v>
      </c>
      <c r="AL178" s="48">
        <v>0.98983981938878052</v>
      </c>
      <c r="AM178" s="48">
        <v>0.99959844493296357</v>
      </c>
      <c r="AN178" s="48">
        <v>1.0090043490719347</v>
      </c>
      <c r="AO178" s="48">
        <v>1.0180702807721489</v>
      </c>
      <c r="AP178" s="48">
        <v>1.0268085281940411</v>
      </c>
      <c r="AQ178" s="48">
        <v>1.0352309353476723</v>
      </c>
      <c r="AR178" s="48">
        <v>1.0433489181463536</v>
      </c>
      <c r="AS178" s="48">
        <v>1.0511734798800221</v>
      </c>
      <c r="AT178" s="49">
        <v>1.0587152261293409</v>
      </c>
      <c r="AU178" s="50">
        <v>1.4256703434512019E-4</v>
      </c>
      <c r="AV178" s="50">
        <v>1.2237629562150687E-4</v>
      </c>
      <c r="AW178" s="50">
        <v>1.2994675489608198E-4</v>
      </c>
      <c r="AX178" s="50">
        <v>1.295523252338171E-4</v>
      </c>
    </row>
    <row r="179" spans="1:50" x14ac:dyDescent="0.25">
      <c r="A179" t="s">
        <v>4883</v>
      </c>
      <c r="B179" s="73">
        <v>6.8803461203779392E-2</v>
      </c>
      <c r="C179" s="48">
        <v>0.13272172229854362</v>
      </c>
      <c r="D179" s="48">
        <v>0.18635172321231391</v>
      </c>
      <c r="E179" s="48">
        <v>0.23928030772150416</v>
      </c>
      <c r="F179" s="48">
        <v>0.28994747694205247</v>
      </c>
      <c r="G179" s="48">
        <v>0.33033496364547876</v>
      </c>
      <c r="H179" s="48">
        <v>0.36461904898551251</v>
      </c>
      <c r="I179" s="48">
        <v>0.40063141026504095</v>
      </c>
      <c r="J179" s="48">
        <v>0.43019100326535686</v>
      </c>
      <c r="K179" s="48">
        <v>0.46074771564809586</v>
      </c>
      <c r="L179" s="48">
        <v>0.49333100782944983</v>
      </c>
      <c r="M179" s="48">
        <v>0.54222054948285481</v>
      </c>
      <c r="N179" s="48">
        <v>0.57425606768457638</v>
      </c>
      <c r="O179" s="48">
        <v>0.60502186653395718</v>
      </c>
      <c r="P179" s="48">
        <v>0.62829182621267243</v>
      </c>
      <c r="Q179" s="48">
        <v>0.65583964298294972</v>
      </c>
      <c r="R179" s="48">
        <v>0.68345194134568366</v>
      </c>
      <c r="S179" s="48">
        <v>0.71607057929179452</v>
      </c>
      <c r="T179" s="48">
        <v>0.73225506530987228</v>
      </c>
      <c r="U179" s="48">
        <v>0.75100795098171325</v>
      </c>
      <c r="V179" s="48">
        <v>0.76908302150878916</v>
      </c>
      <c r="W179" s="48">
        <v>0.78650477623368142</v>
      </c>
      <c r="X179" s="48">
        <v>0.80329682898056542</v>
      </c>
      <c r="Y179" s="48">
        <v>0.81948194006189967</v>
      </c>
      <c r="Z179" s="48">
        <v>0.83508204712824596</v>
      </c>
      <c r="AA179" s="48">
        <v>0.85011829490303714</v>
      </c>
      <c r="AB179" s="48">
        <v>0.86461106384259523</v>
      </c>
      <c r="AC179" s="48">
        <v>0.87857999776024143</v>
      </c>
      <c r="AD179" s="48">
        <v>0.89204403045194869</v>
      </c>
      <c r="AE179" s="48">
        <v>0.90502141135961822</v>
      </c>
      <c r="AF179" s="48">
        <v>0.91752973030676976</v>
      </c>
      <c r="AG179" s="48">
        <v>0.92958594134016859</v>
      </c>
      <c r="AH179" s="48">
        <v>0.94120638570970994</v>
      </c>
      <c r="AI179" s="48">
        <v>0.95240681401770144</v>
      </c>
      <c r="AJ179" s="48">
        <v>0.9632024075675728</v>
      </c>
      <c r="AK179" s="48">
        <v>0.97360779894094285</v>
      </c>
      <c r="AL179" s="48">
        <v>0.98363709183093795</v>
      </c>
      <c r="AM179" s="48">
        <v>0.99330388015864401</v>
      </c>
      <c r="AN179" s="48">
        <v>1.0026212664986016</v>
      </c>
      <c r="AO179" s="48">
        <v>1.0116018798383202</v>
      </c>
      <c r="AP179" s="48">
        <v>1.0202578926958801</v>
      </c>
      <c r="AQ179" s="48">
        <v>1.028601037618829</v>
      </c>
      <c r="AR179" s="48">
        <v>1.0366426230867321</v>
      </c>
      <c r="AS179" s="48">
        <v>1.0443935488389275</v>
      </c>
      <c r="AT179" s="49">
        <v>1.0518643206482725</v>
      </c>
      <c r="AU179" s="50">
        <v>1.5236344188451767E-4</v>
      </c>
      <c r="AV179" s="50">
        <v>1.2577284360304475E-4</v>
      </c>
      <c r="AW179" s="50">
        <v>1.4185860345605761E-4</v>
      </c>
      <c r="AX179" s="50">
        <v>1.4072275371290743E-4</v>
      </c>
    </row>
    <row r="180" spans="1:50" x14ac:dyDescent="0.25">
      <c r="A180" t="s">
        <v>4884</v>
      </c>
      <c r="B180" s="73">
        <v>6.7078330562246213E-2</v>
      </c>
      <c r="C180" s="48">
        <v>0.12921055256938196</v>
      </c>
      <c r="D180" s="48">
        <v>0.18112863688398695</v>
      </c>
      <c r="E180" s="48">
        <v>0.23241594799058185</v>
      </c>
      <c r="F180" s="48">
        <v>0.28152633693035034</v>
      </c>
      <c r="G180" s="48">
        <v>0.32027507230010621</v>
      </c>
      <c r="H180" s="48">
        <v>0.35359649817921646</v>
      </c>
      <c r="I180" s="48">
        <v>0.38807202957055881</v>
      </c>
      <c r="J180" s="48">
        <v>0.41641151932171422</v>
      </c>
      <c r="K180" s="48">
        <v>0.44569992964190402</v>
      </c>
      <c r="L180" s="48">
        <v>0.47774950203292921</v>
      </c>
      <c r="M180" s="48">
        <v>0.52678163365624431</v>
      </c>
      <c r="N180" s="48">
        <v>0.55751140220586481</v>
      </c>
      <c r="O180" s="48">
        <v>0.58708495993481979</v>
      </c>
      <c r="P180" s="48">
        <v>0.6093525700803073</v>
      </c>
      <c r="Q180" s="48">
        <v>0.63563725882230482</v>
      </c>
      <c r="R180" s="48">
        <v>0.66218889002024428</v>
      </c>
      <c r="S180" s="48">
        <v>0.69401332372988489</v>
      </c>
      <c r="T180" s="48">
        <v>0.70923712857996979</v>
      </c>
      <c r="U180" s="48">
        <v>0.72691597651955253</v>
      </c>
      <c r="V180" s="48">
        <v>0.74395582995529508</v>
      </c>
      <c r="W180" s="48">
        <v>0.76037978507408277</v>
      </c>
      <c r="X180" s="48">
        <v>0.77621010326086626</v>
      </c>
      <c r="Y180" s="48">
        <v>0.7914682412722237</v>
      </c>
      <c r="Z180" s="48">
        <v>0.80617488031931539</v>
      </c>
      <c r="AA180" s="48">
        <v>0.82034995409964462</v>
      </c>
      <c r="AB180" s="48">
        <v>0.83401267581562466</v>
      </c>
      <c r="AC180" s="48">
        <v>0.84718156421656932</v>
      </c>
      <c r="AD180" s="48">
        <v>0.85987446869940731</v>
      </c>
      <c r="AE180" s="48">
        <v>0.87210859350214287</v>
      </c>
      <c r="AF180" s="48">
        <v>0.88390052102285188</v>
      </c>
      <c r="AG180" s="48">
        <v>0.8952662342958243</v>
      </c>
      <c r="AH180" s="48">
        <v>0.90622113865531595</v>
      </c>
      <c r="AI180" s="48">
        <v>0.91678008261627153</v>
      </c>
      <c r="AJ180" s="48">
        <v>0.92695737800032529</v>
      </c>
      <c r="AK180" s="48">
        <v>0.93676681933435291</v>
      </c>
      <c r="AL180" s="48">
        <v>0.94622170254787363</v>
      </c>
      <c r="AM180" s="48">
        <v>0.95533484299464044</v>
      </c>
      <c r="AN180" s="48">
        <v>0.9641185928228494</v>
      </c>
      <c r="AO180" s="48">
        <v>0.97258485771750891</v>
      </c>
      <c r="AP180" s="48">
        <v>0.98074511303766254</v>
      </c>
      <c r="AQ180" s="48">
        <v>0.98861041937034067</v>
      </c>
      <c r="AR180" s="48">
        <v>0.99619143752231953</v>
      </c>
      <c r="AS180" s="48">
        <v>1.0034984429700102</v>
      </c>
      <c r="AT180" s="49">
        <v>1.0105413397870613</v>
      </c>
      <c r="AU180" s="50">
        <v>1.3763523020315915E-4</v>
      </c>
      <c r="AV180" s="50">
        <v>1.5209639968816191E-4</v>
      </c>
      <c r="AW180" s="50">
        <v>1.4279702736530453E-4</v>
      </c>
      <c r="AX180" s="50">
        <v>1.3498439511749893E-4</v>
      </c>
    </row>
    <row r="181" spans="1:50" x14ac:dyDescent="0.25">
      <c r="A181" t="s">
        <v>4885</v>
      </c>
      <c r="B181" s="73">
        <v>6.6704919886683325E-2</v>
      </c>
      <c r="C181" s="48">
        <v>0.12852753529375863</v>
      </c>
      <c r="D181" s="48">
        <v>0.18013582068923653</v>
      </c>
      <c r="E181" s="48">
        <v>0.23122981788889177</v>
      </c>
      <c r="F181" s="48">
        <v>0.28012573266648388</v>
      </c>
      <c r="G181" s="48">
        <v>0.31898998325125127</v>
      </c>
      <c r="H181" s="48">
        <v>0.3516888050290099</v>
      </c>
      <c r="I181" s="48">
        <v>0.38622762958520673</v>
      </c>
      <c r="J181" s="48">
        <v>0.41437703098384143</v>
      </c>
      <c r="K181" s="48">
        <v>0.44363278608592072</v>
      </c>
      <c r="L181" s="48">
        <v>0.4753523979591866</v>
      </c>
      <c r="M181" s="48">
        <v>0.52334352276280116</v>
      </c>
      <c r="N181" s="48">
        <v>0.55425231212331427</v>
      </c>
      <c r="O181" s="48">
        <v>0.58391754447235178</v>
      </c>
      <c r="P181" s="48">
        <v>0.60616015815840929</v>
      </c>
      <c r="Q181" s="48">
        <v>0.63280304298473655</v>
      </c>
      <c r="R181" s="48">
        <v>0.65954343749174393</v>
      </c>
      <c r="S181" s="48">
        <v>0.6913559511192009</v>
      </c>
      <c r="T181" s="48">
        <v>0.70652689463910634</v>
      </c>
      <c r="U181" s="48">
        <v>0.72437482845218004</v>
      </c>
      <c r="V181" s="48">
        <v>0.74157765622381733</v>
      </c>
      <c r="W181" s="48">
        <v>0.75815869503985323</v>
      </c>
      <c r="X181" s="48">
        <v>0.77414041919988763</v>
      </c>
      <c r="Y181" s="48">
        <v>0.7895444906794391</v>
      </c>
      <c r="Z181" s="48">
        <v>0.80439178849105508</v>
      </c>
      <c r="AA181" s="48">
        <v>0.81870243698417877</v>
      </c>
      <c r="AB181" s="48">
        <v>0.83249583312212916</v>
      </c>
      <c r="AC181" s="48">
        <v>0.84579067277316589</v>
      </c>
      <c r="AD181" s="48">
        <v>0.85860497605127339</v>
      </c>
      <c r="AE181" s="48">
        <v>0.87095611174101584</v>
      </c>
      <c r="AF181" s="48">
        <v>0.88286082083956252</v>
      </c>
      <c r="AG181" s="48">
        <v>0.89433523924780034</v>
      </c>
      <c r="AH181" s="48">
        <v>0.90539491964128271</v>
      </c>
      <c r="AI181" s="48">
        <v>0.91605485255066332</v>
      </c>
      <c r="AJ181" s="48">
        <v>0.92632948668018655</v>
      </c>
      <c r="AK181" s="48">
        <v>0.9362327484917754</v>
      </c>
      <c r="AL181" s="48">
        <v>0.94577806108125839</v>
      </c>
      <c r="AM181" s="48">
        <v>0.95497836237232669</v>
      </c>
      <c r="AN181" s="48">
        <v>0.96384612265287428</v>
      </c>
      <c r="AO181" s="48">
        <v>0.97239336147749844</v>
      </c>
      <c r="AP181" s="48">
        <v>0.98063166395906398</v>
      </c>
      <c r="AQ181" s="48">
        <v>0.98857219647141614</v>
      </c>
      <c r="AR181" s="48">
        <v>0.99622572178452673</v>
      </c>
      <c r="AS181" s="48">
        <v>1.0036026136525853</v>
      </c>
      <c r="AT181" s="49">
        <v>1.0107128708748101</v>
      </c>
      <c r="AU181" s="50">
        <v>1.4099309919402003E-4</v>
      </c>
      <c r="AV181" s="50">
        <v>1.9355629046913236E-4</v>
      </c>
      <c r="AW181" s="50">
        <v>1.257234689546749E-4</v>
      </c>
      <c r="AX181" s="50">
        <v>1.1398403148632497E-4</v>
      </c>
    </row>
    <row r="182" spans="1:50" x14ac:dyDescent="0.25">
      <c r="A182" t="s">
        <v>4886</v>
      </c>
      <c r="B182" s="73">
        <v>6.7109259221703355E-2</v>
      </c>
      <c r="C182" s="48">
        <v>0.12944508364918669</v>
      </c>
      <c r="D182" s="48">
        <v>0.18142963427546521</v>
      </c>
      <c r="E182" s="48">
        <v>0.23272983402704556</v>
      </c>
      <c r="F182" s="48">
        <v>0.28177802545129849</v>
      </c>
      <c r="G182" s="48">
        <v>0.32046120571115272</v>
      </c>
      <c r="H182" s="48">
        <v>0.35306886968533002</v>
      </c>
      <c r="I182" s="48">
        <v>0.38746377480638783</v>
      </c>
      <c r="J182" s="48">
        <v>0.41545331476600456</v>
      </c>
      <c r="K182" s="48">
        <v>0.44445899530884247</v>
      </c>
      <c r="L182" s="48">
        <v>0.47529306121050008</v>
      </c>
      <c r="M182" s="48">
        <v>0.52239328199879786</v>
      </c>
      <c r="N182" s="48">
        <v>0.55285338884146062</v>
      </c>
      <c r="O182" s="48">
        <v>0.58214027395301049</v>
      </c>
      <c r="P182" s="48">
        <v>0.60401384769845368</v>
      </c>
      <c r="Q182" s="48">
        <v>0.63024937076797682</v>
      </c>
      <c r="R182" s="48">
        <v>0.6565590099736629</v>
      </c>
      <c r="S182" s="48">
        <v>0.68778065572414626</v>
      </c>
      <c r="T182" s="48">
        <v>0.70287204134975856</v>
      </c>
      <c r="U182" s="48">
        <v>0.72056545170909536</v>
      </c>
      <c r="V182" s="48">
        <v>0.7376193412120704</v>
      </c>
      <c r="W182" s="48">
        <v>0.75405682507035965</v>
      </c>
      <c r="X182" s="48">
        <v>0.76990018300606011</v>
      </c>
      <c r="Y182" s="48">
        <v>0.78517088945010882</v>
      </c>
      <c r="Z182" s="48">
        <v>0.79988964264919171</v>
      </c>
      <c r="AA182" s="48">
        <v>0.81407639272059718</v>
      </c>
      <c r="AB182" s="48">
        <v>0.8277503686930362</v>
      </c>
      <c r="AC182" s="48">
        <v>0.84093010457008555</v>
      </c>
      <c r="AD182" s="48">
        <v>0.85363346445157906</v>
      </c>
      <c r="AE182" s="48">
        <v>0.86587766674699451</v>
      </c>
      <c r="AF182" s="48">
        <v>0.87767930751366019</v>
      </c>
      <c r="AG182" s="48">
        <v>0.88905438295140993</v>
      </c>
      <c r="AH182" s="48">
        <v>0.90001831108418096</v>
      </c>
      <c r="AI182" s="48">
        <v>0.91058595265793596</v>
      </c>
      <c r="AJ182" s="48">
        <v>0.92077163128324224</v>
      </c>
      <c r="AK182" s="48">
        <v>0.93058915284980226</v>
      </c>
      <c r="AL182" s="48">
        <v>0.94005182423925793</v>
      </c>
      <c r="AM182" s="48">
        <v>0.94917247136162464</v>
      </c>
      <c r="AN182" s="48">
        <v>0.95796345653980941</v>
      </c>
      <c r="AO182" s="48">
        <v>0.96643669526577092</v>
      </c>
      <c r="AP182" s="48">
        <v>0.97460367235103473</v>
      </c>
      <c r="AQ182" s="48">
        <v>0.98247545749345788</v>
      </c>
      <c r="AR182" s="48">
        <v>0.99006272028133557</v>
      </c>
      <c r="AS182" s="48">
        <v>0.99737574465519341</v>
      </c>
      <c r="AT182" s="49">
        <v>1.0044244428468638</v>
      </c>
      <c r="AU182" s="50">
        <v>2.0898239745292813E-4</v>
      </c>
      <c r="AV182" s="50">
        <v>1.5033310046419501E-4</v>
      </c>
      <c r="AW182" s="50">
        <v>2.0097702508792281E-4</v>
      </c>
      <c r="AX182" s="50">
        <v>1.7765948723535985E-4</v>
      </c>
    </row>
    <row r="183" spans="1:50" x14ac:dyDescent="0.25">
      <c r="A183" t="s">
        <v>4887</v>
      </c>
      <c r="B183" s="73">
        <v>5.9032235026331335E-2</v>
      </c>
      <c r="C183" s="48">
        <v>0.11328373594530462</v>
      </c>
      <c r="D183" s="48">
        <v>0.15775892017550441</v>
      </c>
      <c r="E183" s="48">
        <v>0.20197852965386495</v>
      </c>
      <c r="F183" s="48">
        <v>0.24438499555376009</v>
      </c>
      <c r="G183" s="48">
        <v>0.27684689023635123</v>
      </c>
      <c r="H183" s="48">
        <v>0.30412732925270414</v>
      </c>
      <c r="I183" s="48">
        <v>0.33279552869684109</v>
      </c>
      <c r="J183" s="48">
        <v>0.35551285103080826</v>
      </c>
      <c r="K183" s="48">
        <v>0.37946882643101054</v>
      </c>
      <c r="L183" s="48">
        <v>0.40696785108865546</v>
      </c>
      <c r="M183" s="48">
        <v>0.4520097064702891</v>
      </c>
      <c r="N183" s="48">
        <v>0.47841292270173158</v>
      </c>
      <c r="O183" s="48">
        <v>0.50372109181374525</v>
      </c>
      <c r="P183" s="48">
        <v>0.52173343552614559</v>
      </c>
      <c r="Q183" s="48">
        <v>0.5439382811027369</v>
      </c>
      <c r="R183" s="48">
        <v>0.56664105539789933</v>
      </c>
      <c r="S183" s="48">
        <v>0.59513915706827281</v>
      </c>
      <c r="T183" s="48">
        <v>0.60644148178644119</v>
      </c>
      <c r="U183" s="48">
        <v>0.62039457793536545</v>
      </c>
      <c r="V183" s="48">
        <v>0.63384334530782271</v>
      </c>
      <c r="W183" s="48">
        <v>0.64680601265476934</v>
      </c>
      <c r="X183" s="48">
        <v>0.65930014985664565</v>
      </c>
      <c r="Y183" s="48">
        <v>0.67134269173797212</v>
      </c>
      <c r="Z183" s="48">
        <v>0.68294996102117844</v>
      </c>
      <c r="AA183" s="48">
        <v>0.69413769045077478</v>
      </c>
      <c r="AB183" s="48">
        <v>0.70492104411785572</v>
      </c>
      <c r="AC183" s="48">
        <v>0.71531463801383732</v>
      </c>
      <c r="AD183" s="48">
        <v>0.72533255984128941</v>
      </c>
      <c r="AE183" s="48">
        <v>0.73498838810871314</v>
      </c>
      <c r="AF183" s="48">
        <v>0.7442952105351458</v>
      </c>
      <c r="AG183" s="48">
        <v>0.75326564178953859</v>
      </c>
      <c r="AH183" s="48">
        <v>0.76191184058895312</v>
      </c>
      <c r="AI183" s="48">
        <v>0.77024552617875053</v>
      </c>
      <c r="AJ183" s="48">
        <v>0.7782779942171093</v>
      </c>
      <c r="AK183" s="48">
        <v>0.78602013208540689</v>
      </c>
      <c r="AL183" s="48">
        <v>0.79348243364521198</v>
      </c>
      <c r="AM183" s="48">
        <v>0.80067501346189152</v>
      </c>
      <c r="AN183" s="48">
        <v>0.80760762051411261</v>
      </c>
      <c r="AO183" s="48">
        <v>0.81428965140781995</v>
      </c>
      <c r="AP183" s="48">
        <v>0.82073016311259805</v>
      </c>
      <c r="AQ183" s="48">
        <v>0.8269378852376853</v>
      </c>
      <c r="AR183" s="48">
        <v>0.83292123186427547</v>
      </c>
      <c r="AS183" s="48">
        <v>0.83868831295014545</v>
      </c>
      <c r="AT183" s="49">
        <v>0.84424694532206845</v>
      </c>
      <c r="AU183" s="50">
        <v>2.4286154075525701E-4</v>
      </c>
      <c r="AV183" s="50">
        <v>3.9470865158364177E-4</v>
      </c>
      <c r="AW183" s="50">
        <v>2.0552189380396158E-4</v>
      </c>
      <c r="AX183" s="50">
        <v>7.4138151830993593E-5</v>
      </c>
    </row>
    <row r="184" spans="1:50" x14ac:dyDescent="0.25">
      <c r="A184" t="s">
        <v>4888</v>
      </c>
      <c r="B184" s="73">
        <v>6.5343012178001314E-2</v>
      </c>
      <c r="C184" s="48">
        <v>0.12579092988864507</v>
      </c>
      <c r="D184" s="48">
        <v>0.17622083159555255</v>
      </c>
      <c r="E184" s="48">
        <v>0.22600857735896729</v>
      </c>
      <c r="F184" s="48">
        <v>0.2737054386165152</v>
      </c>
      <c r="G184" s="48">
        <v>0.31112654287529262</v>
      </c>
      <c r="H184" s="48">
        <v>0.34319233738373922</v>
      </c>
      <c r="I184" s="48">
        <v>0.37653795530198542</v>
      </c>
      <c r="J184" s="48">
        <v>0.40359391982726506</v>
      </c>
      <c r="K184" s="48">
        <v>0.43171927145176259</v>
      </c>
      <c r="L184" s="48">
        <v>0.4624393404543593</v>
      </c>
      <c r="M184" s="48">
        <v>0.50990117885770603</v>
      </c>
      <c r="N184" s="48">
        <v>0.53983450577007885</v>
      </c>
      <c r="O184" s="48">
        <v>0.56870506769992712</v>
      </c>
      <c r="P184" s="48">
        <v>0.59004178089185122</v>
      </c>
      <c r="Q184" s="48">
        <v>0.61549314798647115</v>
      </c>
      <c r="R184" s="48">
        <v>0.64110770400362149</v>
      </c>
      <c r="S184" s="48">
        <v>0.67220651088983874</v>
      </c>
      <c r="T184" s="48">
        <v>0.68666105331955207</v>
      </c>
      <c r="U184" s="48">
        <v>0.70353713479855617</v>
      </c>
      <c r="V184" s="48">
        <v>0.71980323742892183</v>
      </c>
      <c r="W184" s="48">
        <v>0.73548140863891243</v>
      </c>
      <c r="X184" s="48">
        <v>0.75059289896179537</v>
      </c>
      <c r="Y184" s="48">
        <v>0.76515819083927261</v>
      </c>
      <c r="Z184" s="48">
        <v>0.77919702638382915</v>
      </c>
      <c r="AA184" s="48">
        <v>0.79272843413761851</v>
      </c>
      <c r="AB184" s="48">
        <v>0.80577075486416261</v>
      </c>
      <c r="AC184" s="48">
        <v>0.81834166640781936</v>
      </c>
      <c r="AD184" s="48">
        <v>0.83045820765471745</v>
      </c>
      <c r="AE184" s="48">
        <v>0.84213680162763116</v>
      </c>
      <c r="AF184" s="48">
        <v>0.85339327774610252</v>
      </c>
      <c r="AG184" s="48">
        <v>0.86424289328197845</v>
      </c>
      <c r="AH184" s="48">
        <v>0.8747003540394489</v>
      </c>
      <c r="AI184" s="48">
        <v>0.88477983428761364</v>
      </c>
      <c r="AJ184" s="48">
        <v>0.89449499597259152</v>
      </c>
      <c r="AK184" s="48">
        <v>0.90385900723522083</v>
      </c>
      <c r="AL184" s="48">
        <v>0.91288456025944176</v>
      </c>
      <c r="AM184" s="48">
        <v>0.92158388847555828</v>
      </c>
      <c r="AN184" s="48">
        <v>0.92996878314169484</v>
      </c>
      <c r="AO184" s="48">
        <v>0.93805060932592277</v>
      </c>
      <c r="AP184" s="48">
        <v>0.94584032131072093</v>
      </c>
      <c r="AQ184" s="48">
        <v>0.95334847744064677</v>
      </c>
      <c r="AR184" s="48">
        <v>0.96058525443334608</v>
      </c>
      <c r="AS184" s="48">
        <v>0.96756046117329764</v>
      </c>
      <c r="AT184" s="49">
        <v>0.97428355200698546</v>
      </c>
      <c r="AU184" s="50">
        <v>1.856477465480566E-4</v>
      </c>
      <c r="AV184" s="50">
        <v>2.2438366431742907E-4</v>
      </c>
      <c r="AW184" s="50">
        <v>2.1411877241916955E-4</v>
      </c>
      <c r="AX184" s="50">
        <v>1.4472173643298447E-4</v>
      </c>
    </row>
    <row r="185" spans="1:50" x14ac:dyDescent="0.25">
      <c r="A185" t="s">
        <v>4889</v>
      </c>
      <c r="B185" s="73">
        <v>6.2257807298399803E-2</v>
      </c>
      <c r="C185" s="48">
        <v>0.11958979783485732</v>
      </c>
      <c r="D185" s="48">
        <v>0.16717188686000922</v>
      </c>
      <c r="E185" s="48">
        <v>0.21434086413539696</v>
      </c>
      <c r="F185" s="48">
        <v>0.25939800206394026</v>
      </c>
      <c r="G185" s="48">
        <v>0.29428880818453984</v>
      </c>
      <c r="H185" s="48">
        <v>0.32392692933758183</v>
      </c>
      <c r="I185" s="48">
        <v>0.35507878700494816</v>
      </c>
      <c r="J185" s="48">
        <v>0.37991855708382671</v>
      </c>
      <c r="K185" s="48">
        <v>0.40597255633655926</v>
      </c>
      <c r="L185" s="48">
        <v>0.43473133968716671</v>
      </c>
      <c r="M185" s="48">
        <v>0.48185489912743779</v>
      </c>
      <c r="N185" s="48">
        <v>0.50999824796252169</v>
      </c>
      <c r="O185" s="48">
        <v>0.53726226215790296</v>
      </c>
      <c r="P185" s="48">
        <v>0.55702572316055288</v>
      </c>
      <c r="Q185" s="48">
        <v>0.58064051144844031</v>
      </c>
      <c r="R185" s="48">
        <v>0.60450254033293394</v>
      </c>
      <c r="S185" s="48">
        <v>0.63427955946141945</v>
      </c>
      <c r="T185" s="48">
        <v>0.64712550954140491</v>
      </c>
      <c r="U185" s="48">
        <v>0.66238777040724917</v>
      </c>
      <c r="V185" s="48">
        <v>0.67709838328999061</v>
      </c>
      <c r="W185" s="48">
        <v>0.69127728727335591</v>
      </c>
      <c r="X185" s="48">
        <v>0.70494370075129831</v>
      </c>
      <c r="Y185" s="48">
        <v>0.7181161474770259</v>
      </c>
      <c r="Z185" s="48">
        <v>0.73081248167049828</v>
      </c>
      <c r="AA185" s="48">
        <v>0.74304991221842331</v>
      </c>
      <c r="AB185" s="48">
        <v>0.75484502599955616</v>
      </c>
      <c r="AC185" s="48">
        <v>0.76621381036691283</v>
      </c>
      <c r="AD185" s="48">
        <v>0.77717167481737726</v>
      </c>
      <c r="AE185" s="48">
        <v>0.78773347187806597</v>
      </c>
      <c r="AF185" s="48">
        <v>0.79791351723776571</v>
      </c>
      <c r="AG185" s="48">
        <v>0.80772560915072944</v>
      </c>
      <c r="AH185" s="48">
        <v>0.81718304713912815</v>
      </c>
      <c r="AI185" s="48">
        <v>0.82629865001951253</v>
      </c>
      <c r="AJ185" s="48">
        <v>0.83508477327771424</v>
      </c>
      <c r="AK185" s="48">
        <v>0.84355332581574005</v>
      </c>
      <c r="AL185" s="48">
        <v>0.85171578609335519</v>
      </c>
      <c r="AM185" s="48">
        <v>0.85958321768623724</v>
      </c>
      <c r="AN185" s="48">
        <v>0.86716628428178644</v>
      </c>
      <c r="AO185" s="48">
        <v>0.87447526413291787</v>
      </c>
      <c r="AP185" s="48">
        <v>0.8815200639894305</v>
      </c>
      <c r="AQ185" s="48">
        <v>0.88831023252582786</v>
      </c>
      <c r="AR185" s="48">
        <v>0.89485497328380126</v>
      </c>
      <c r="AS185" s="48">
        <v>0.90116315714690831</v>
      </c>
      <c r="AT185" s="49">
        <v>0.90724333436436078</v>
      </c>
      <c r="AU185" s="50">
        <v>2.1124246995896101E-4</v>
      </c>
      <c r="AV185" s="50">
        <v>2.5992715382017195E-4</v>
      </c>
      <c r="AW185" s="50">
        <v>2.4689181009307504E-4</v>
      </c>
      <c r="AX185" s="50">
        <v>1.2445593893062323E-4</v>
      </c>
    </row>
    <row r="186" spans="1:50" x14ac:dyDescent="0.25">
      <c r="A186" t="s">
        <v>4890</v>
      </c>
      <c r="B186" s="73">
        <v>6.8183395882745232E-2</v>
      </c>
      <c r="C186" s="48">
        <v>0.13141794667450021</v>
      </c>
      <c r="D186" s="48">
        <v>0.18455355706925847</v>
      </c>
      <c r="E186" s="48">
        <v>0.23700408955378896</v>
      </c>
      <c r="F186" s="48">
        <v>0.28691710835124773</v>
      </c>
      <c r="G186" s="48">
        <v>0.32700459054645087</v>
      </c>
      <c r="H186" s="48">
        <v>0.36077434896784866</v>
      </c>
      <c r="I186" s="48">
        <v>0.3966600765024485</v>
      </c>
      <c r="J186" s="48">
        <v>0.42550108650362062</v>
      </c>
      <c r="K186" s="48">
        <v>0.4553880492946531</v>
      </c>
      <c r="L186" s="48">
        <v>0.48716132670880657</v>
      </c>
      <c r="M186" s="48">
        <v>0.53468043358454387</v>
      </c>
      <c r="N186" s="48">
        <v>0.56599496652621173</v>
      </c>
      <c r="O186" s="48">
        <v>0.59674261453063437</v>
      </c>
      <c r="P186" s="48">
        <v>0.61961882076982977</v>
      </c>
      <c r="Q186" s="48">
        <v>0.64665360396278615</v>
      </c>
      <c r="R186" s="48">
        <v>0.67368837102533963</v>
      </c>
      <c r="S186" s="48">
        <v>0.70579629822789736</v>
      </c>
      <c r="T186" s="48">
        <v>0.72150464501247003</v>
      </c>
      <c r="U186" s="48">
        <v>0.73968651073414149</v>
      </c>
      <c r="V186" s="48">
        <v>0.75721120058635505</v>
      </c>
      <c r="W186" s="48">
        <v>0.77410246791378978</v>
      </c>
      <c r="X186" s="48">
        <v>0.79038320750649771</v>
      </c>
      <c r="Y186" s="48">
        <v>0.80607548663199968</v>
      </c>
      <c r="Z186" s="48">
        <v>0.82120057494573628</v>
      </c>
      <c r="AA186" s="48">
        <v>0.8357789733204225</v>
      </c>
      <c r="AB186" s="48">
        <v>0.84983044163337285</v>
      </c>
      <c r="AC186" s="48">
        <v>0.8633740255494694</v>
      </c>
      <c r="AD186" s="48">
        <v>0.87642808233606884</v>
      </c>
      <c r="AE186" s="48">
        <v>0.88901030574483908</v>
      </c>
      <c r="AF186" s="48">
        <v>0.90113774999425633</v>
      </c>
      <c r="AG186" s="48">
        <v>0.91282685288526078</v>
      </c>
      <c r="AH186" s="48">
        <v>0.92409345808140975</v>
      </c>
      <c r="AI186" s="48">
        <v>0.93495283658372208</v>
      </c>
      <c r="AJ186" s="48">
        <v>0.94541970742932402</v>
      </c>
      <c r="AK186" s="48">
        <v>0.95550825764195269</v>
      </c>
      <c r="AL186" s="48">
        <v>0.96523216146135371</v>
      </c>
      <c r="AM186" s="48">
        <v>0.97460459887764384</v>
      </c>
      <c r="AN186" s="48">
        <v>0.98363827349575472</v>
      </c>
      <c r="AO186" s="48">
        <v>0.99234542975417506</v>
      </c>
      <c r="AP186" s="48">
        <v>1.0007378695213272</v>
      </c>
      <c r="AQ186" s="48">
        <v>1.0088269680920761</v>
      </c>
      <c r="AR186" s="48">
        <v>1.0166236896060508</v>
      </c>
      <c r="AS186" s="48">
        <v>1.0241386019086771</v>
      </c>
      <c r="AT186" s="49">
        <v>1.031381890875064</v>
      </c>
      <c r="AU186" s="50">
        <v>1.3872401905246079E-4</v>
      </c>
      <c r="AV186" s="50">
        <v>1.4230739907361567E-4</v>
      </c>
      <c r="AW186" s="50">
        <v>1.4082432608120143E-4</v>
      </c>
      <c r="AX186" s="50">
        <v>1.3937451876699924E-4</v>
      </c>
    </row>
    <row r="187" spans="1:50" x14ac:dyDescent="0.25">
      <c r="A187" t="s">
        <v>4891</v>
      </c>
      <c r="B187" s="73">
        <v>6.833994481206801E-2</v>
      </c>
      <c r="C187" s="48">
        <v>0.13187691006162616</v>
      </c>
      <c r="D187" s="48">
        <v>0.18492552067869444</v>
      </c>
      <c r="E187" s="48">
        <v>0.23722723144552632</v>
      </c>
      <c r="F187" s="48">
        <v>0.28710508193564227</v>
      </c>
      <c r="G187" s="48">
        <v>0.32661869204070704</v>
      </c>
      <c r="H187" s="48">
        <v>0.36024164869840369</v>
      </c>
      <c r="I187" s="48">
        <v>0.39538900656450998</v>
      </c>
      <c r="J187" s="48">
        <v>0.42422393320338753</v>
      </c>
      <c r="K187" s="48">
        <v>0.45393442071697088</v>
      </c>
      <c r="L187" s="48">
        <v>0.48565271921483039</v>
      </c>
      <c r="M187" s="48">
        <v>0.53343766592825381</v>
      </c>
      <c r="N187" s="48">
        <v>0.56416155335231044</v>
      </c>
      <c r="O187" s="48">
        <v>0.59385822339500738</v>
      </c>
      <c r="P187" s="48">
        <v>0.61631411679867409</v>
      </c>
      <c r="Q187" s="48">
        <v>0.64289775252101555</v>
      </c>
      <c r="R187" s="48">
        <v>0.66956579048480691</v>
      </c>
      <c r="S187" s="48">
        <v>0.70098243156062423</v>
      </c>
      <c r="T187" s="48">
        <v>0.71662518640891704</v>
      </c>
      <c r="U187" s="48">
        <v>0.73471046228918013</v>
      </c>
      <c r="V187" s="48">
        <v>0.75214205349907237</v>
      </c>
      <c r="W187" s="48">
        <v>0.76894358719535372</v>
      </c>
      <c r="X187" s="48">
        <v>0.78513783654116731</v>
      </c>
      <c r="Y187" s="48">
        <v>0.80074675157327668</v>
      </c>
      <c r="Z187" s="48">
        <v>0.81579148895362308</v>
      </c>
      <c r="AA187" s="48">
        <v>0.83029244064552332</v>
      </c>
      <c r="AB187" s="48">
        <v>0.84426926155337889</v>
      </c>
      <c r="AC187" s="48">
        <v>0.85774089616336013</v>
      </c>
      <c r="AD187" s="48">
        <v>0.8707256042211734</v>
      </c>
      <c r="AE187" s="48">
        <v>0.88324098548171637</v>
      </c>
      <c r="AF187" s="48">
        <v>0.89530400356416739</v>
      </c>
      <c r="AG187" s="48">
        <v>0.90693100894484302</v>
      </c>
      <c r="AH187" s="48">
        <v>0.91813776111898837</v>
      </c>
      <c r="AI187" s="48">
        <v>0.92893944996153788</v>
      </c>
      <c r="AJ187" s="48">
        <v>0.93935071631580258</v>
      </c>
      <c r="AK187" s="48">
        <v>0.94938567183798517</v>
      </c>
      <c r="AL187" s="48">
        <v>0.95905791812442653</v>
      </c>
      <c r="AM187" s="48">
        <v>0.96838056514750237</v>
      </c>
      <c r="AN187" s="48">
        <v>0.977366249025166</v>
      </c>
      <c r="AO187" s="48">
        <v>0.98602714914821532</v>
      </c>
      <c r="AP187" s="48">
        <v>0.99437500468850382</v>
      </c>
      <c r="AQ187" s="48">
        <v>1.0024211305104682</v>
      </c>
      <c r="AR187" s="48">
        <v>1.0101764325075426</v>
      </c>
      <c r="AS187" s="48">
        <v>1.017651422384241</v>
      </c>
      <c r="AT187" s="49">
        <v>1.02485623190395</v>
      </c>
      <c r="AU187" s="50">
        <v>1.7074971401598305E-4</v>
      </c>
      <c r="AV187" s="50">
        <v>1.239048142451793E-4</v>
      </c>
      <c r="AW187" s="50">
        <v>1.8112748512066901E-4</v>
      </c>
      <c r="AX187" s="50">
        <v>1.9133910245727748E-4</v>
      </c>
    </row>
    <row r="188" spans="1:50" x14ac:dyDescent="0.25">
      <c r="A188" t="s">
        <v>4892</v>
      </c>
      <c r="B188" s="73">
        <v>6.442688379898405E-2</v>
      </c>
      <c r="C188" s="48">
        <v>0.12392276197176112</v>
      </c>
      <c r="D188" s="48">
        <v>0.17352962252434206</v>
      </c>
      <c r="E188" s="48">
        <v>0.2224720580458408</v>
      </c>
      <c r="F188" s="48">
        <v>0.26947249251405442</v>
      </c>
      <c r="G188" s="48">
        <v>0.30601435664749393</v>
      </c>
      <c r="H188" s="48">
        <v>0.33752186950664897</v>
      </c>
      <c r="I188" s="48">
        <v>0.36994138513102787</v>
      </c>
      <c r="J188" s="48">
        <v>0.39646699361659837</v>
      </c>
      <c r="K188" s="48">
        <v>0.42403876536461538</v>
      </c>
      <c r="L188" s="48">
        <v>0.4546283460340097</v>
      </c>
      <c r="M188" s="48">
        <v>0.50259240762001922</v>
      </c>
      <c r="N188" s="48">
        <v>0.5317967428157957</v>
      </c>
      <c r="O188" s="48">
        <v>0.55995344912471257</v>
      </c>
      <c r="P188" s="48">
        <v>0.58085610324773507</v>
      </c>
      <c r="Q188" s="48">
        <v>0.60566796286869884</v>
      </c>
      <c r="R188" s="48">
        <v>0.63073922912823766</v>
      </c>
      <c r="S188" s="48">
        <v>0.66112027242318649</v>
      </c>
      <c r="T188" s="48">
        <v>0.67509524951532685</v>
      </c>
      <c r="U188" s="48">
        <v>0.69151124089144689</v>
      </c>
      <c r="V188" s="48">
        <v>0.70733388318168289</v>
      </c>
      <c r="W188" s="48">
        <v>0.72258462273853685</v>
      </c>
      <c r="X188" s="48">
        <v>0.7372841307451431</v>
      </c>
      <c r="Y188" s="48">
        <v>0.75145233123343835</v>
      </c>
      <c r="Z188" s="48">
        <v>0.7651084280896262</v>
      </c>
      <c r="AA188" s="48">
        <v>0.77827093108354273</v>
      </c>
      <c r="AB188" s="48">
        <v>0.7909576809571971</v>
      </c>
      <c r="AC188" s="48">
        <v>0.80318587360650229</v>
      </c>
      <c r="AD188" s="48">
        <v>0.8149720833889651</v>
      </c>
      <c r="AE188" s="48">
        <v>0.82633228558892946</v>
      </c>
      <c r="AF188" s="48">
        <v>0.83728187807082277</v>
      </c>
      <c r="AG188" s="48">
        <v>0.8478357021497559</v>
      </c>
      <c r="AH188" s="48">
        <v>0.85800806270776386</v>
      </c>
      <c r="AI188" s="48">
        <v>0.86781274758295235</v>
      </c>
      <c r="AJ188" s="48">
        <v>0.87726304625783269</v>
      </c>
      <c r="AK188" s="48">
        <v>0.8863717678721752</v>
      </c>
      <c r="AL188" s="48">
        <v>0.89515125858479438</v>
      </c>
      <c r="AM188" s="48">
        <v>0.90361341830780118</v>
      </c>
      <c r="AN188" s="48">
        <v>0.91176971683600017</v>
      </c>
      <c r="AO188" s="48">
        <v>0.91963120939330045</v>
      </c>
      <c r="AP188" s="48">
        <v>0.92720855161720428</v>
      </c>
      <c r="AQ188" s="48">
        <v>0.93451201400169004</v>
      </c>
      <c r="AR188" s="48">
        <v>0.94155149581806175</v>
      </c>
      <c r="AS188" s="48">
        <v>0.94833653853263711</v>
      </c>
      <c r="AT188" s="49">
        <v>0.95487633873945643</v>
      </c>
      <c r="AU188" s="50">
        <v>1.933416206156835E-4</v>
      </c>
      <c r="AV188" s="50">
        <v>2.5118916528299451E-4</v>
      </c>
      <c r="AW188" s="50">
        <v>2.1158074378035963E-4</v>
      </c>
      <c r="AX188" s="50">
        <v>1.4310707047116011E-4</v>
      </c>
    </row>
    <row r="189" spans="1:50" x14ac:dyDescent="0.25">
      <c r="A189" t="s">
        <v>4893</v>
      </c>
      <c r="B189" s="73">
        <v>6.5873798229317007E-2</v>
      </c>
      <c r="C189" s="48">
        <v>0.12604472447651846</v>
      </c>
      <c r="D189" s="48">
        <v>0.17811480162262966</v>
      </c>
      <c r="E189" s="48">
        <v>0.22858727730494635</v>
      </c>
      <c r="F189" s="48">
        <v>0.27739853893072752</v>
      </c>
      <c r="G189" s="48">
        <v>0.31388317033525032</v>
      </c>
      <c r="H189" s="48">
        <v>0.3501891203328773</v>
      </c>
      <c r="I189" s="48">
        <v>0.38472740022097474</v>
      </c>
      <c r="J189" s="48">
        <v>0.41149600273839165</v>
      </c>
      <c r="K189" s="48">
        <v>0.43948909993339408</v>
      </c>
      <c r="L189" s="48">
        <v>0.47020822670079854</v>
      </c>
      <c r="M189" s="48">
        <v>0.52660862845297285</v>
      </c>
      <c r="N189" s="48">
        <v>0.55913972650068067</v>
      </c>
      <c r="O189" s="48">
        <v>0.59159726922839306</v>
      </c>
      <c r="P189" s="48">
        <v>0.613588904061803</v>
      </c>
      <c r="Q189" s="48">
        <v>0.63791673417600303</v>
      </c>
      <c r="R189" s="48">
        <v>0.66213257034234207</v>
      </c>
      <c r="S189" s="48">
        <v>0.69758834179316853</v>
      </c>
      <c r="T189" s="48">
        <v>0.71216683457094176</v>
      </c>
      <c r="U189" s="48">
        <v>0.72719545905745819</v>
      </c>
      <c r="V189" s="48">
        <v>0.74168088024928125</v>
      </c>
      <c r="W189" s="48">
        <v>0.75564273200043597</v>
      </c>
      <c r="X189" s="48">
        <v>0.76909993850757308</v>
      </c>
      <c r="Y189" s="48">
        <v>0.78207073996023535</v>
      </c>
      <c r="Z189" s="48">
        <v>0.79457271726400636</v>
      </c>
      <c r="AA189" s="48">
        <v>0.80662281587005036</v>
      </c>
      <c r="AB189" s="48">
        <v>0.81823736874334607</v>
      </c>
      <c r="AC189" s="48">
        <v>0.8294321185007395</v>
      </c>
      <c r="AD189" s="48">
        <v>0.8402222387488294</v>
      </c>
      <c r="AE189" s="48">
        <v>0.85062235465060299</v>
      </c>
      <c r="AF189" s="48">
        <v>0.86064656274869789</v>
      </c>
      <c r="AG189" s="48">
        <v>0.87030845007216273</v>
      </c>
      <c r="AH189" s="48">
        <v>0.879621112552611</v>
      </c>
      <c r="AI189" s="48">
        <v>0.88859717277472972</v>
      </c>
      <c r="AJ189" s="48">
        <v>0.89724879708520544</v>
      </c>
      <c r="AK189" s="48">
        <v>0.90558771208325439</v>
      </c>
      <c r="AL189" s="48">
        <v>0.91362522051510897</v>
      </c>
      <c r="AM189" s="48">
        <v>0.92137221659400492</v>
      </c>
      <c r="AN189" s="48">
        <v>0.92883920076643467</v>
      </c>
      <c r="AO189" s="48">
        <v>0.93603629394468035</v>
      </c>
      <c r="AP189" s="48">
        <v>0.94297325122491693</v>
      </c>
      <c r="AQ189" s="48">
        <v>0.94965947510948245</v>
      </c>
      <c r="AR189" s="48">
        <v>0.9561040282512322</v>
      </c>
      <c r="AS189" s="48">
        <v>0.96231564573725614</v>
      </c>
      <c r="AT189" s="49">
        <v>0.96830274692860452</v>
      </c>
      <c r="AU189" s="50">
        <v>4.8694208089727908E-5</v>
      </c>
      <c r="AV189" s="50">
        <v>6.3812948064878583E-4</v>
      </c>
      <c r="AW189" s="50">
        <v>2.8548040427267551E-4</v>
      </c>
      <c r="AX189" s="50">
        <v>2.1002012363169342E-4</v>
      </c>
    </row>
    <row r="190" spans="1:50" x14ac:dyDescent="0.25">
      <c r="A190" t="s">
        <v>4894</v>
      </c>
      <c r="B190" s="73">
        <v>6.6314247234884202E-2</v>
      </c>
      <c r="C190" s="48">
        <v>0.12666163920384516</v>
      </c>
      <c r="D190" s="48">
        <v>0.17913240693953575</v>
      </c>
      <c r="E190" s="48">
        <v>0.22965701331586105</v>
      </c>
      <c r="F190" s="48">
        <v>0.27889154276579364</v>
      </c>
      <c r="G190" s="48">
        <v>0.31496946884052712</v>
      </c>
      <c r="H190" s="48">
        <v>0.35204909488887909</v>
      </c>
      <c r="I190" s="48">
        <v>0.38619490578966631</v>
      </c>
      <c r="J190" s="48">
        <v>0.41319764325186048</v>
      </c>
      <c r="K190" s="48">
        <v>0.44137117494419686</v>
      </c>
      <c r="L190" s="48">
        <v>0.47231553524118686</v>
      </c>
      <c r="M190" s="48">
        <v>0.52906503449580367</v>
      </c>
      <c r="N190" s="48">
        <v>0.5611077304083123</v>
      </c>
      <c r="O190" s="48">
        <v>0.59335699536419517</v>
      </c>
      <c r="P190" s="48">
        <v>0.61548884311864172</v>
      </c>
      <c r="Q190" s="48">
        <v>0.63923759236000166</v>
      </c>
      <c r="R190" s="48">
        <v>0.66319620401284496</v>
      </c>
      <c r="S190" s="48">
        <v>0.69786528937582526</v>
      </c>
      <c r="T190" s="48">
        <v>0.71250609679462229</v>
      </c>
      <c r="U190" s="48">
        <v>0.72741259981105044</v>
      </c>
      <c r="V190" s="48">
        <v>0.74178031356182417</v>
      </c>
      <c r="W190" s="48">
        <v>0.75562871235775086</v>
      </c>
      <c r="X190" s="48">
        <v>0.76897656661888492</v>
      </c>
      <c r="Y190" s="48">
        <v>0.78184196831636366</v>
      </c>
      <c r="Z190" s="48">
        <v>0.79424235549465627</v>
      </c>
      <c r="AA190" s="48">
        <v>0.80619453590746859</v>
      </c>
      <c r="AB190" s="48">
        <v>0.81771470979933569</v>
      </c>
      <c r="AC190" s="48">
        <v>0.82881849186378587</v>
      </c>
      <c r="AD190" s="48">
        <v>0.83952093240783454</v>
      </c>
      <c r="AE190" s="48">
        <v>0.84983653775149581</v>
      </c>
      <c r="AF190" s="48">
        <v>0.85977928988996433</v>
      </c>
      <c r="AG190" s="48">
        <v>0.86936266544511487</v>
      </c>
      <c r="AH190" s="48">
        <v>0.8785996539320069</v>
      </c>
      <c r="AI190" s="48">
        <v>0.88750277536515587</v>
      </c>
      <c r="AJ190" s="48">
        <v>0.89608409722843185</v>
      </c>
      <c r="AK190" s="48">
        <v>0.90435525083158963</v>
      </c>
      <c r="AL190" s="48">
        <v>0.91232744707559699</v>
      </c>
      <c r="AM190" s="48">
        <v>0.92001149164813445</v>
      </c>
      <c r="AN190" s="48">
        <v>0.92741779966985693</v>
      </c>
      <c r="AO190" s="48">
        <v>0.93455640981127652</v>
      </c>
      <c r="AP190" s="48">
        <v>0.94143699789939161</v>
      </c>
      <c r="AQ190" s="48">
        <v>0.94806889003251438</v>
      </c>
      <c r="AR190" s="48">
        <v>0.95446107522106693</v>
      </c>
      <c r="AS190" s="48">
        <v>0.96062221757147859</v>
      </c>
      <c r="AT190" s="49">
        <v>0.96656066802970708</v>
      </c>
      <c r="AU190" s="50">
        <v>2.9326267394935712E-5</v>
      </c>
      <c r="AV190" s="50">
        <v>4.8604424227960408E-4</v>
      </c>
      <c r="AW190" s="50">
        <v>3.1864401535131037E-4</v>
      </c>
      <c r="AX190" s="50">
        <v>2.7380429673939943E-4</v>
      </c>
    </row>
    <row r="191" spans="1:50" x14ac:dyDescent="0.25">
      <c r="A191" t="s">
        <v>4895</v>
      </c>
      <c r="B191" s="73">
        <v>6.8188812244436764E-2</v>
      </c>
      <c r="C191" s="48">
        <v>0.13067754574207641</v>
      </c>
      <c r="D191" s="48">
        <v>0.18501613138914391</v>
      </c>
      <c r="E191" s="48">
        <v>0.23774084782646848</v>
      </c>
      <c r="F191" s="48">
        <v>0.28876063342877123</v>
      </c>
      <c r="G191" s="48">
        <v>0.32687056543124282</v>
      </c>
      <c r="H191" s="48">
        <v>0.36544222304551494</v>
      </c>
      <c r="I191" s="48">
        <v>0.40165194904271245</v>
      </c>
      <c r="J191" s="48">
        <v>0.430012928021551</v>
      </c>
      <c r="K191" s="48">
        <v>0.45970725776402177</v>
      </c>
      <c r="L191" s="48">
        <v>0.49102555096082617</v>
      </c>
      <c r="M191" s="48">
        <v>0.55036403073320761</v>
      </c>
      <c r="N191" s="48">
        <v>0.58522534512330215</v>
      </c>
      <c r="O191" s="48">
        <v>0.61918024346699763</v>
      </c>
      <c r="P191" s="48">
        <v>0.64232620887146252</v>
      </c>
      <c r="Q191" s="48">
        <v>0.66787088558529006</v>
      </c>
      <c r="R191" s="48">
        <v>0.69301925027786737</v>
      </c>
      <c r="S191" s="48">
        <v>0.73102357529171269</v>
      </c>
      <c r="T191" s="48">
        <v>0.74694553559101373</v>
      </c>
      <c r="U191" s="48">
        <v>0.76303467127353131</v>
      </c>
      <c r="V191" s="48">
        <v>0.77854227193137948</v>
      </c>
      <c r="W191" s="48">
        <v>0.79348935690279965</v>
      </c>
      <c r="X191" s="48">
        <v>0.80789618579091516</v>
      </c>
      <c r="Y191" s="48">
        <v>0.8217822859240389</v>
      </c>
      <c r="Z191" s="48">
        <v>0.83516647882343509</v>
      </c>
      <c r="AA191" s="48">
        <v>0.84806690571441923</v>
      </c>
      <c r="AB191" s="48">
        <v>0.86050105211536787</v>
      </c>
      <c r="AC191" s="48">
        <v>0.87248577153796891</v>
      </c>
      <c r="AD191" s="48">
        <v>0.88403730833083749</v>
      </c>
      <c r="AE191" s="48">
        <v>0.89517131969745778</v>
      </c>
      <c r="AF191" s="48">
        <v>0.90590289691829684</v>
      </c>
      <c r="AG191" s="48">
        <v>0.91624658580585217</v>
      </c>
      <c r="AH191" s="48">
        <v>0.92621640642036351</v>
      </c>
      <c r="AI191" s="48">
        <v>0.93582587207290446</v>
      </c>
      <c r="AJ191" s="48">
        <v>0.94508800764161893</v>
      </c>
      <c r="AK191" s="48">
        <v>0.95401536722592173</v>
      </c>
      <c r="AL191" s="48">
        <v>0.96262005116259908</v>
      </c>
      <c r="AM191" s="48">
        <v>0.97091372242686669</v>
      </c>
      <c r="AN191" s="48">
        <v>0.97890762244061835</v>
      </c>
      <c r="AO191" s="48">
        <v>0.98661258630929483</v>
      </c>
      <c r="AP191" s="48">
        <v>0.99403905750801935</v>
      </c>
      <c r="AQ191" s="48">
        <v>1.0011971020369099</v>
      </c>
      <c r="AR191" s="48">
        <v>1.0080964220647566</v>
      </c>
      <c r="AS191" s="48">
        <v>1.0147463690795484</v>
      </c>
      <c r="AT191" s="49">
        <v>1.0211559565636854</v>
      </c>
      <c r="AU191" s="50">
        <v>2.9813387300237082E-5</v>
      </c>
      <c r="AV191" s="50">
        <v>3.8431480061262846E-4</v>
      </c>
      <c r="AW191" s="50">
        <v>3.2779338653199375E-4</v>
      </c>
      <c r="AX191" s="50">
        <v>3.3363312832079828E-4</v>
      </c>
    </row>
    <row r="192" spans="1:50" x14ac:dyDescent="0.25">
      <c r="A192" t="s">
        <v>4896</v>
      </c>
      <c r="B192" s="73">
        <v>6.8398357180425709E-2</v>
      </c>
      <c r="C192" s="48">
        <v>0.13108159738587516</v>
      </c>
      <c r="D192" s="48">
        <v>0.18518671079584509</v>
      </c>
      <c r="E192" s="48">
        <v>0.23784814432503271</v>
      </c>
      <c r="F192" s="48">
        <v>0.28897981572942516</v>
      </c>
      <c r="G192" s="48">
        <v>0.32717640643313733</v>
      </c>
      <c r="H192" s="48">
        <v>0.3647323399566712</v>
      </c>
      <c r="I192" s="48">
        <v>0.4002177196771296</v>
      </c>
      <c r="J192" s="48">
        <v>0.42889088646937407</v>
      </c>
      <c r="K192" s="48">
        <v>0.45888724824884919</v>
      </c>
      <c r="L192" s="48">
        <v>0.49112505986103761</v>
      </c>
      <c r="M192" s="48">
        <v>0.54869695464285384</v>
      </c>
      <c r="N192" s="48">
        <v>0.58231171374967261</v>
      </c>
      <c r="O192" s="48">
        <v>0.61484286739503602</v>
      </c>
      <c r="P192" s="48">
        <v>0.63804241524169658</v>
      </c>
      <c r="Q192" s="48">
        <v>0.66358005160660416</v>
      </c>
      <c r="R192" s="48">
        <v>0.68953067615639818</v>
      </c>
      <c r="S192" s="48">
        <v>0.72527250003638555</v>
      </c>
      <c r="T192" s="48">
        <v>0.74088739113478308</v>
      </c>
      <c r="U192" s="48">
        <v>0.75741845503489968</v>
      </c>
      <c r="V192" s="48">
        <v>0.77335201060127723</v>
      </c>
      <c r="W192" s="48">
        <v>0.78870965452067709</v>
      </c>
      <c r="X192" s="48">
        <v>0.80351220287672531</v>
      </c>
      <c r="Y192" s="48">
        <v>0.81777971936448257</v>
      </c>
      <c r="Z192" s="48">
        <v>0.83153154248521244</v>
      </c>
      <c r="AA192" s="48">
        <v>0.84478631175820507</v>
      </c>
      <c r="AB192" s="48">
        <v>0.85756199298518587</v>
      </c>
      <c r="AC192" s="48">
        <v>0.86987590260155301</v>
      </c>
      <c r="AD192" s="48">
        <v>0.88174473114744911</v>
      </c>
      <c r="AE192" s="48">
        <v>0.89318456589048123</v>
      </c>
      <c r="AF192" s="48">
        <v>0.90421091263075348</v>
      </c>
      <c r="AG192" s="48">
        <v>0.91483871671776273</v>
      </c>
      <c r="AH192" s="48">
        <v>0.92508238330765125</v>
      </c>
      <c r="AI192" s="48">
        <v>0.93495579688826636</v>
      </c>
      <c r="AJ192" s="48">
        <v>0.94447234009849812</v>
      </c>
      <c r="AK192" s="48">
        <v>0.95364491186739586</v>
      </c>
      <c r="AL192" s="48">
        <v>0.96248594489765904</v>
      </c>
      <c r="AM192" s="48">
        <v>0.97100742251718997</v>
      </c>
      <c r="AN192" s="48">
        <v>0.97922089492155684</v>
      </c>
      <c r="AO192" s="48">
        <v>0.98713749482938029</v>
      </c>
      <c r="AP192" s="48">
        <v>0.99476795257186079</v>
      </c>
      <c r="AQ192" s="48">
        <v>1.0021226106369023</v>
      </c>
      <c r="AR192" s="48">
        <v>1.0092114376875447</v>
      </c>
      <c r="AS192" s="48">
        <v>1.016044042073706</v>
      </c>
      <c r="AT192" s="49">
        <v>1.0226296848555485</v>
      </c>
      <c r="AU192" s="50">
        <v>6.6852982854470611E-5</v>
      </c>
      <c r="AV192" s="50">
        <v>3.8596274680458009E-4</v>
      </c>
      <c r="AW192" s="50">
        <v>3.4707193844951689E-4</v>
      </c>
      <c r="AX192" s="50">
        <v>3.4890914685092866E-4</v>
      </c>
    </row>
    <row r="193" spans="1:50" x14ac:dyDescent="0.25">
      <c r="A193" t="s">
        <v>4897</v>
      </c>
      <c r="B193" s="73">
        <v>6.5328913686633169E-2</v>
      </c>
      <c r="C193" s="48">
        <v>0.12507730889916058</v>
      </c>
      <c r="D193" s="48">
        <v>0.17677780075322092</v>
      </c>
      <c r="E193" s="48">
        <v>0.22681807324372616</v>
      </c>
      <c r="F193" s="48">
        <v>0.27524205629456394</v>
      </c>
      <c r="G193" s="48">
        <v>0.31118004905058011</v>
      </c>
      <c r="H193" s="48">
        <v>0.34704635299916581</v>
      </c>
      <c r="I193" s="48">
        <v>0.38106702685631072</v>
      </c>
      <c r="J193" s="48">
        <v>0.40751788177667442</v>
      </c>
      <c r="K193" s="48">
        <v>0.43512531476759814</v>
      </c>
      <c r="L193" s="48">
        <v>0.46538471029574152</v>
      </c>
      <c r="M193" s="48">
        <v>0.52120719036080643</v>
      </c>
      <c r="N193" s="48">
        <v>0.55317405137048736</v>
      </c>
      <c r="O193" s="48">
        <v>0.58507480557545533</v>
      </c>
      <c r="P193" s="48">
        <v>0.60670553922240089</v>
      </c>
      <c r="Q193" s="48">
        <v>0.63048307453037167</v>
      </c>
      <c r="R193" s="48">
        <v>0.65434474387533226</v>
      </c>
      <c r="S193" s="48">
        <v>0.68901643433299076</v>
      </c>
      <c r="T193" s="48">
        <v>0.70333255823106555</v>
      </c>
      <c r="U193" s="48">
        <v>0.71806726675980093</v>
      </c>
      <c r="V193" s="48">
        <v>0.7322693954621966</v>
      </c>
      <c r="W193" s="48">
        <v>0.74595819421149356</v>
      </c>
      <c r="X193" s="48">
        <v>0.75915221710238245</v>
      </c>
      <c r="Y193" s="48">
        <v>0.77186934759962444</v>
      </c>
      <c r="Z193" s="48">
        <v>0.78412682277768908</v>
      </c>
      <c r="AA193" s="48">
        <v>0.79594125668425764</v>
      </c>
      <c r="AB193" s="48">
        <v>0.80732866285926308</v>
      </c>
      <c r="AC193" s="48">
        <v>0.81830447603999157</v>
      </c>
      <c r="AD193" s="48">
        <v>0.82888357308165728</v>
      </c>
      <c r="AE193" s="48">
        <v>0.83908029312181709</v>
      </c>
      <c r="AF193" s="48">
        <v>0.84890845701594708</v>
      </c>
      <c r="AG193" s="48">
        <v>0.85838138607053027</v>
      </c>
      <c r="AH193" s="48">
        <v>0.86751192009904421</v>
      </c>
      <c r="AI193" s="48">
        <v>0.87631243482532251</v>
      </c>
      <c r="AJ193" s="48">
        <v>0.8847948586578801</v>
      </c>
      <c r="AK193" s="48">
        <v>0.8929706888579354</v>
      </c>
      <c r="AL193" s="48">
        <v>0.90085100712304911</v>
      </c>
      <c r="AM193" s="48">
        <v>0.90844649460749616</v>
      </c>
      <c r="AN193" s="48">
        <v>0.91576744639973406</v>
      </c>
      <c r="AO193" s="48">
        <v>0.92282378547658994</v>
      </c>
      <c r="AP193" s="48">
        <v>0.92962507615307743</v>
      </c>
      <c r="AQ193" s="48">
        <v>0.9361805370460774</v>
      </c>
      <c r="AR193" s="48">
        <v>0.94249905356945141</v>
      </c>
      <c r="AS193" s="48">
        <v>0.94858918997752228</v>
      </c>
      <c r="AT193" s="49">
        <v>0.95445920097325321</v>
      </c>
      <c r="AU193" s="50">
        <v>4.0102215280057862E-5</v>
      </c>
      <c r="AV193" s="50">
        <v>4.637286183424294E-4</v>
      </c>
      <c r="AW193" s="50">
        <v>2.9800564516335726E-4</v>
      </c>
      <c r="AX193" s="50">
        <v>2.7057836996391416E-4</v>
      </c>
    </row>
    <row r="194" spans="1:50" x14ac:dyDescent="0.25">
      <c r="A194" t="s">
        <v>4898</v>
      </c>
      <c r="B194" s="73">
        <v>6.8195446200040435E-2</v>
      </c>
      <c r="C194" s="48">
        <v>0.13112731439061831</v>
      </c>
      <c r="D194" s="48">
        <v>0.18177508400815129</v>
      </c>
      <c r="E194" s="48">
        <v>0.23324436864826609</v>
      </c>
      <c r="F194" s="48">
        <v>0.28333810906860962</v>
      </c>
      <c r="G194" s="48">
        <v>0.32364577997284805</v>
      </c>
      <c r="H194" s="48">
        <v>0.35485889637483159</v>
      </c>
      <c r="I194" s="48">
        <v>0.3884216504806649</v>
      </c>
      <c r="J194" s="48">
        <v>0.41741051438235327</v>
      </c>
      <c r="K194" s="48">
        <v>0.44850035333321081</v>
      </c>
      <c r="L194" s="48">
        <v>0.48039954232963106</v>
      </c>
      <c r="M194" s="48">
        <v>0.52644676105365673</v>
      </c>
      <c r="N194" s="48">
        <v>0.55869151760227198</v>
      </c>
      <c r="O194" s="48">
        <v>0.58649900654113518</v>
      </c>
      <c r="P194" s="48">
        <v>0.60932477357614434</v>
      </c>
      <c r="Q194" s="48">
        <v>0.63885249115782916</v>
      </c>
      <c r="R194" s="48">
        <v>0.66877633546050119</v>
      </c>
      <c r="S194" s="48">
        <v>0.70275221883510008</v>
      </c>
      <c r="T194" s="48">
        <v>0.71815559610595658</v>
      </c>
      <c r="U194" s="48">
        <v>0.73870977346374789</v>
      </c>
      <c r="V194" s="48">
        <v>0.75852102874836591</v>
      </c>
      <c r="W194" s="48">
        <v>0.77761621456486507</v>
      </c>
      <c r="X194" s="48">
        <v>0.79602121294221395</v>
      </c>
      <c r="Y194" s="48">
        <v>0.81376097041435724</v>
      </c>
      <c r="Z194" s="48">
        <v>0.83085953183329075</v>
      </c>
      <c r="AA194" s="48">
        <v>0.84734007295997349</v>
      </c>
      <c r="AB194" s="48">
        <v>0.86322493187725813</v>
      </c>
      <c r="AC194" s="48">
        <v>0.87853563926741196</v>
      </c>
      <c r="AD194" s="48">
        <v>0.89329294759527089</v>
      </c>
      <c r="AE194" s="48">
        <v>0.90751685923658076</v>
      </c>
      <c r="AF194" s="48">
        <v>0.92122665358965072</v>
      </c>
      <c r="AG194" s="48">
        <v>0.93444091320706757</v>
      </c>
      <c r="AH194" s="48">
        <v>0.94717754898289075</v>
      </c>
      <c r="AI194" s="48">
        <v>0.95945382442946747</v>
      </c>
      <c r="AJ194" s="48">
        <v>0.97128637907677051</v>
      </c>
      <c r="AK194" s="48">
        <v>0.98269125102597787</v>
      </c>
      <c r="AL194" s="48">
        <v>0.99368389868786466</v>
      </c>
      <c r="AM194" s="48">
        <v>1.0042792217354666</v>
      </c>
      <c r="AN194" s="48">
        <v>1.01449158129942</v>
      </c>
      <c r="AO194" s="48">
        <v>1.024334819433351</v>
      </c>
      <c r="AP194" s="48">
        <v>1.0338222778756945</v>
      </c>
      <c r="AQ194" s="48">
        <v>1.0429668161333745</v>
      </c>
      <c r="AR194" s="48">
        <v>1.0517808289118615</v>
      </c>
      <c r="AS194" s="48">
        <v>1.0602762629152225</v>
      </c>
      <c r="AT194" s="49">
        <v>1.0684646330389436</v>
      </c>
      <c r="AU194" s="50">
        <v>7.1907124947756529E-4</v>
      </c>
      <c r="AV194" s="50">
        <v>9.9442520877346396E-5</v>
      </c>
      <c r="AW194" s="50">
        <v>4.4571690523298457E-5</v>
      </c>
      <c r="AX194" s="50">
        <v>3.2753465347923338E-5</v>
      </c>
    </row>
    <row r="195" spans="1:50" x14ac:dyDescent="0.25">
      <c r="A195" t="s">
        <v>4899</v>
      </c>
      <c r="B195" s="73">
        <v>7.2077839566939694E-2</v>
      </c>
      <c r="C195" s="48">
        <v>0.13867402836926276</v>
      </c>
      <c r="D195" s="48">
        <v>0.1924593390821111</v>
      </c>
      <c r="E195" s="48">
        <v>0.24694589161840205</v>
      </c>
      <c r="F195" s="48">
        <v>0.30025030917656909</v>
      </c>
      <c r="G195" s="48">
        <v>0.3435993741939013</v>
      </c>
      <c r="H195" s="48">
        <v>0.37699220617878559</v>
      </c>
      <c r="I195" s="48">
        <v>0.41291769780513826</v>
      </c>
      <c r="J195" s="48">
        <v>0.44433955714460271</v>
      </c>
      <c r="K195" s="48">
        <v>0.47779898033079937</v>
      </c>
      <c r="L195" s="48">
        <v>0.51116273340109153</v>
      </c>
      <c r="M195" s="48">
        <v>0.55757663357784337</v>
      </c>
      <c r="N195" s="48">
        <v>0.59172641301169093</v>
      </c>
      <c r="O195" s="48">
        <v>0.62113948533881158</v>
      </c>
      <c r="P195" s="48">
        <v>0.64571459101728756</v>
      </c>
      <c r="Q195" s="48">
        <v>0.67764068942338951</v>
      </c>
      <c r="R195" s="48">
        <v>0.70959964475292503</v>
      </c>
      <c r="S195" s="48">
        <v>0.74529712003189108</v>
      </c>
      <c r="T195" s="48">
        <v>0.76245000837408772</v>
      </c>
      <c r="U195" s="48">
        <v>0.78523684775709934</v>
      </c>
      <c r="V195" s="48">
        <v>0.80720006643952036</v>
      </c>
      <c r="W195" s="48">
        <v>0.8283694338442632</v>
      </c>
      <c r="X195" s="48">
        <v>0.84877364339100347</v>
      </c>
      <c r="Y195" s="48">
        <v>0.86844035138786158</v>
      </c>
      <c r="Z195" s="48">
        <v>0.88739621451736317</v>
      </c>
      <c r="AA195" s="48">
        <v>0.90566692596748544</v>
      </c>
      <c r="AB195" s="48">
        <v>0.92327725025675988</v>
      </c>
      <c r="AC195" s="48">
        <v>0.94025105680063858</v>
      </c>
      <c r="AD195" s="48">
        <v>0.95661135226461824</v>
      </c>
      <c r="AE195" s="48">
        <v>0.97238031174797213</v>
      </c>
      <c r="AF195" s="48">
        <v>0.98757930884036127</v>
      </c>
      <c r="AG195" s="48">
        <v>1.0022289445920618</v>
      </c>
      <c r="AH195" s="48">
        <v>1.0163490754370743</v>
      </c>
      <c r="AI195" s="48">
        <v>1.0299588401069659</v>
      </c>
      <c r="AJ195" s="48">
        <v>1.0430766855719218</v>
      </c>
      <c r="AK195" s="48">
        <v>1.0557203920441682</v>
      </c>
      <c r="AL195" s="48">
        <v>1.0679070970776587</v>
      </c>
      <c r="AM195" s="48">
        <v>1.0796533187966859</v>
      </c>
      <c r="AN195" s="48">
        <v>1.0909749782849048</v>
      </c>
      <c r="AO195" s="48">
        <v>1.101887421165116</v>
      </c>
      <c r="AP195" s="48">
        <v>1.112405438399054</v>
      </c>
      <c r="AQ195" s="48">
        <v>1.1225432863353799</v>
      </c>
      <c r="AR195" s="48">
        <v>1.1323147060330438</v>
      </c>
      <c r="AS195" s="48">
        <v>1.1417329418862134</v>
      </c>
      <c r="AT195" s="49">
        <v>1.1508107595760158</v>
      </c>
      <c r="AU195" s="50">
        <v>7.0949265500530601E-4</v>
      </c>
      <c r="AV195" s="50">
        <v>3.1478553864872083E-5</v>
      </c>
      <c r="AW195" s="50">
        <v>2.0579904230544344E-5</v>
      </c>
      <c r="AX195" s="50">
        <v>1.7726244550431147E-5</v>
      </c>
    </row>
    <row r="196" spans="1:50" x14ac:dyDescent="0.25">
      <c r="A196" t="s">
        <v>4900</v>
      </c>
      <c r="B196" s="73">
        <v>7.4502621948562497E-2</v>
      </c>
      <c r="C196" s="48">
        <v>0.1433198479261065</v>
      </c>
      <c r="D196" s="48">
        <v>0.19931466606672943</v>
      </c>
      <c r="E196" s="48">
        <v>0.25593025435716932</v>
      </c>
      <c r="F196" s="48">
        <v>0.31125984619569602</v>
      </c>
      <c r="G196" s="48">
        <v>0.35632870850755799</v>
      </c>
      <c r="H196" s="48">
        <v>0.39192508978036766</v>
      </c>
      <c r="I196" s="48">
        <v>0.42955804238970591</v>
      </c>
      <c r="J196" s="48">
        <v>0.46263302342697227</v>
      </c>
      <c r="K196" s="48">
        <v>0.4976339811737085</v>
      </c>
      <c r="L196" s="48">
        <v>0.53268208286518237</v>
      </c>
      <c r="M196" s="48">
        <v>0.58219825246656254</v>
      </c>
      <c r="N196" s="48">
        <v>0.61766991166504759</v>
      </c>
      <c r="O196" s="48">
        <v>0.64850301955310186</v>
      </c>
      <c r="P196" s="48">
        <v>0.67439287715094109</v>
      </c>
      <c r="Q196" s="48">
        <v>0.70733361983092236</v>
      </c>
      <c r="R196" s="48">
        <v>0.74025349763689963</v>
      </c>
      <c r="S196" s="48">
        <v>0.77741305951750417</v>
      </c>
      <c r="T196" s="48">
        <v>0.79564319647072768</v>
      </c>
      <c r="U196" s="48">
        <v>0.81929454248818412</v>
      </c>
      <c r="V196" s="48">
        <v>0.84209102057729857</v>
      </c>
      <c r="W196" s="48">
        <v>0.86406352957885457</v>
      </c>
      <c r="X196" s="48">
        <v>0.88524185150806523</v>
      </c>
      <c r="Y196" s="48">
        <v>0.90565469192176229</v>
      </c>
      <c r="Z196" s="48">
        <v>0.92532971882653059</v>
      </c>
      <c r="AA196" s="48">
        <v>0.944293600180524</v>
      </c>
      <c r="AB196" s="48">
        <v>0.9625720400397948</v>
      </c>
      <c r="AC196" s="48">
        <v>0.98018981339812816</v>
      </c>
      <c r="AD196" s="48">
        <v>0.99717079976760603</v>
      </c>
      <c r="AE196" s="48">
        <v>1.0135380155454159</v>
      </c>
      <c r="AF196" s="48">
        <v>1.0293136452107752</v>
      </c>
      <c r="AG196" s="48">
        <v>1.0445190713942538</v>
      </c>
      <c r="AH196" s="48">
        <v>1.0591749038602571</v>
      </c>
      <c r="AI196" s="48">
        <v>1.0733010074419471</v>
      </c>
      <c r="AJ196" s="48">
        <v>1.086916528966468</v>
      </c>
      <c r="AK196" s="48">
        <v>1.1000399232069695</v>
      </c>
      <c r="AL196" s="48">
        <v>1.1126889778966098</v>
      </c>
      <c r="AM196" s="48">
        <v>1.1248808378384318</v>
      </c>
      <c r="AN196" s="48">
        <v>1.1366320281438025</v>
      </c>
      <c r="AO196" s="48">
        <v>1.1479584766309066</v>
      </c>
      <c r="AP196" s="48">
        <v>1.1588755354136575</v>
      </c>
      <c r="AQ196" s="48">
        <v>1.169398001710285</v>
      </c>
      <c r="AR196" s="48">
        <v>1.1795401378998052</v>
      </c>
      <c r="AS196" s="48">
        <v>1.1893156908535598</v>
      </c>
      <c r="AT196" s="49">
        <v>1.1987379105680225</v>
      </c>
      <c r="AU196" s="50">
        <v>5.270523251965642E-4</v>
      </c>
      <c r="AV196" s="50">
        <v>3.9886952436063439E-5</v>
      </c>
      <c r="AW196" s="50">
        <v>3.402075162739493E-5</v>
      </c>
      <c r="AX196" s="50">
        <v>3.4626842534635216E-5</v>
      </c>
    </row>
    <row r="197" spans="1:50" x14ac:dyDescent="0.25">
      <c r="A197" t="s">
        <v>4901</v>
      </c>
      <c r="B197" s="73">
        <v>7.2729868952781093E-2</v>
      </c>
      <c r="C197" s="48">
        <v>0.1400809606539356</v>
      </c>
      <c r="D197" s="48">
        <v>0.19536097440927072</v>
      </c>
      <c r="E197" s="48">
        <v>0.25088903269120272</v>
      </c>
      <c r="F197" s="48">
        <v>0.30461845952127731</v>
      </c>
      <c r="G197" s="48">
        <v>0.34846128100963991</v>
      </c>
      <c r="H197" s="48">
        <v>0.38324248081096446</v>
      </c>
      <c r="I197" s="48">
        <v>0.42023005972583583</v>
      </c>
      <c r="J197" s="48">
        <v>0.45226893064347695</v>
      </c>
      <c r="K197" s="48">
        <v>0.48604621691687938</v>
      </c>
      <c r="L197" s="48">
        <v>0.52048874344606844</v>
      </c>
      <c r="M197" s="48">
        <v>0.56710607684336789</v>
      </c>
      <c r="N197" s="48">
        <v>0.60124290071125075</v>
      </c>
      <c r="O197" s="48">
        <v>0.63160903849972239</v>
      </c>
      <c r="P197" s="48">
        <v>0.65667228459308391</v>
      </c>
      <c r="Q197" s="48">
        <v>0.68795615849733049</v>
      </c>
      <c r="R197" s="48">
        <v>0.71941826235132178</v>
      </c>
      <c r="S197" s="48">
        <v>0.75394825581505309</v>
      </c>
      <c r="T197" s="48">
        <v>0.7715937682548526</v>
      </c>
      <c r="U197" s="48">
        <v>0.79386162993238862</v>
      </c>
      <c r="V197" s="48">
        <v>0.8153246291396522</v>
      </c>
      <c r="W197" s="48">
        <v>0.8360118572912314</v>
      </c>
      <c r="X197" s="48">
        <v>0.85595135430480163</v>
      </c>
      <c r="Y197" s="48">
        <v>0.87517014660703807</v>
      </c>
      <c r="Z197" s="48">
        <v>0.89369428376582027</v>
      </c>
      <c r="AA197" s="48">
        <v>0.91154887379838156</v>
      </c>
      <c r="AB197" s="48">
        <v>0.92875811720325963</v>
      </c>
      <c r="AC197" s="48">
        <v>0.9453453397621786</v>
      </c>
      <c r="AD197" s="48">
        <v>0.96133302415631694</v>
      </c>
      <c r="AE197" s="48">
        <v>0.97674284043982396</v>
      </c>
      <c r="AF197" s="48">
        <v>0.99159567541187887</v>
      </c>
      <c r="AG197" s="48">
        <v>1.0059116609271126</v>
      </c>
      <c r="AH197" s="48">
        <v>1.0197102011827597</v>
      </c>
      <c r="AI197" s="48">
        <v>1.0330099990195276</v>
      </c>
      <c r="AJ197" s="48">
        <v>1.0458290812718345</v>
      </c>
      <c r="AK197" s="48">
        <v>1.0581848232017683</v>
      </c>
      <c r="AL197" s="48">
        <v>1.0700939720498981</v>
      </c>
      <c r="AM197" s="48">
        <v>1.0815726697348416</v>
      </c>
      <c r="AN197" s="48">
        <v>1.092636474732378</v>
      </c>
      <c r="AO197" s="48">
        <v>1.103300383163738</v>
      </c>
      <c r="AP197" s="48">
        <v>1.1135788491216756</v>
      </c>
      <c r="AQ197" s="48">
        <v>1.1234858042618567</v>
      </c>
      <c r="AR197" s="48">
        <v>1.1330346766861272</v>
      </c>
      <c r="AS197" s="48">
        <v>1.1422384091432556</v>
      </c>
      <c r="AT197" s="49">
        <v>1.1511094765718133</v>
      </c>
      <c r="AU197" s="50">
        <v>4.3367556645534933E-4</v>
      </c>
      <c r="AV197" s="50">
        <v>5.7629786169854924E-5</v>
      </c>
      <c r="AW197" s="50">
        <v>5.171789598534815E-5</v>
      </c>
      <c r="AX197" s="50">
        <v>5.1956903917016461E-5</v>
      </c>
    </row>
    <row r="198" spans="1:50" x14ac:dyDescent="0.25">
      <c r="A198" t="s">
        <v>4902</v>
      </c>
      <c r="B198" s="73">
        <v>6.9193772462717573E-2</v>
      </c>
      <c r="C198" s="48">
        <v>0.13282655458922732</v>
      </c>
      <c r="D198" s="48">
        <v>0.18526570270575987</v>
      </c>
      <c r="E198" s="48">
        <v>0.23783306776612009</v>
      </c>
      <c r="F198" s="48">
        <v>0.28911544146185042</v>
      </c>
      <c r="G198" s="48">
        <v>0.32974713595763155</v>
      </c>
      <c r="H198" s="48">
        <v>0.36369533970123424</v>
      </c>
      <c r="I198" s="48">
        <v>0.39883201297265602</v>
      </c>
      <c r="J198" s="48">
        <v>0.42821069790874738</v>
      </c>
      <c r="K198" s="48">
        <v>0.45966506766469473</v>
      </c>
      <c r="L198" s="48">
        <v>0.49202475109225402</v>
      </c>
      <c r="M198" s="48">
        <v>0.54134697430314049</v>
      </c>
      <c r="N198" s="48">
        <v>0.57484768485669113</v>
      </c>
      <c r="O198" s="48">
        <v>0.60517150177980295</v>
      </c>
      <c r="P198" s="48">
        <v>0.62872591268515321</v>
      </c>
      <c r="Q198" s="48">
        <v>0.65817817156918046</v>
      </c>
      <c r="R198" s="48">
        <v>0.68761160790059972</v>
      </c>
      <c r="S198" s="48">
        <v>0.72328780110675406</v>
      </c>
      <c r="T198" s="48">
        <v>0.73924056578537933</v>
      </c>
      <c r="U198" s="48">
        <v>0.75919737860270065</v>
      </c>
      <c r="V198" s="48">
        <v>0.7784328608362634</v>
      </c>
      <c r="W198" s="48">
        <v>0.79697308467584194</v>
      </c>
      <c r="X198" s="48">
        <v>0.81484317994290556</v>
      </c>
      <c r="Y198" s="48">
        <v>0.83206736815212368</v>
      </c>
      <c r="Z198" s="48">
        <v>0.84866899534173135</v>
      </c>
      <c r="AA198" s="48">
        <v>0.86467056371725715</v>
      </c>
      <c r="AB198" s="48">
        <v>0.88009376215149859</v>
      </c>
      <c r="AC198" s="48">
        <v>0.89495949558209265</v>
      </c>
      <c r="AD198" s="48">
        <v>0.90928791334652082</v>
      </c>
      <c r="AE198" s="48">
        <v>0.92309843649295764</v>
      </c>
      <c r="AF198" s="48">
        <v>0.93640978410398079</v>
      </c>
      <c r="AG198" s="48">
        <v>0.94923999866882269</v>
      </c>
      <c r="AH198" s="48">
        <v>0.96160647053854975</v>
      </c>
      <c r="AI198" s="48">
        <v>0.97352596149732273</v>
      </c>
      <c r="AJ198" s="48">
        <v>0.98501462748168245</v>
      </c>
      <c r="AK198" s="48">
        <v>0.9960880404786554</v>
      </c>
      <c r="AL198" s="48">
        <v>1.0067612096323644</v>
      </c>
      <c r="AM198" s="48">
        <v>1.0170486015877469</v>
      </c>
      <c r="AN198" s="48">
        <v>1.0269641600989583</v>
      </c>
      <c r="AO198" s="48">
        <v>1.0365213249290419</v>
      </c>
      <c r="AP198" s="48">
        <v>1.0457330500664717</v>
      </c>
      <c r="AQ198" s="48">
        <v>1.0546118212832716</v>
      </c>
      <c r="AR198" s="48">
        <v>1.0631696730585007</v>
      </c>
      <c r="AS198" s="48">
        <v>1.0714182048900465</v>
      </c>
      <c r="AT198" s="49">
        <v>1.0793685970168378</v>
      </c>
      <c r="AU198" s="50">
        <v>5.85284607950598E-4</v>
      </c>
      <c r="AV198" s="50">
        <v>1.6754609532654285E-4</v>
      </c>
      <c r="AW198" s="50">
        <v>1.0767005733214319E-4</v>
      </c>
      <c r="AX198" s="50">
        <v>9.7760515927802771E-5</v>
      </c>
    </row>
    <row r="199" spans="1:50" x14ac:dyDescent="0.25">
      <c r="A199" t="s">
        <v>4903</v>
      </c>
      <c r="B199" s="73">
        <v>6.5221318293929118E-2</v>
      </c>
      <c r="C199" s="48">
        <v>0.12542624831654942</v>
      </c>
      <c r="D199" s="48">
        <v>0.17563343061681461</v>
      </c>
      <c r="E199" s="48">
        <v>0.2253222683211191</v>
      </c>
      <c r="F199" s="48">
        <v>0.27298564832578159</v>
      </c>
      <c r="G199" s="48">
        <v>0.31044474740342975</v>
      </c>
      <c r="H199" s="48">
        <v>0.34240748686946437</v>
      </c>
      <c r="I199" s="48">
        <v>0.37571402227357414</v>
      </c>
      <c r="J199" s="48">
        <v>0.4026965318722685</v>
      </c>
      <c r="K199" s="48">
        <v>0.4308507242446995</v>
      </c>
      <c r="L199" s="48">
        <v>0.46179414258251056</v>
      </c>
      <c r="M199" s="48">
        <v>0.50991276294518639</v>
      </c>
      <c r="N199" s="48">
        <v>0.54005483568722668</v>
      </c>
      <c r="O199" s="48">
        <v>0.56902162649884747</v>
      </c>
      <c r="P199" s="48">
        <v>0.59042146339499935</v>
      </c>
      <c r="Q199" s="48">
        <v>0.61612202203493938</v>
      </c>
      <c r="R199" s="48">
        <v>0.64191343254318822</v>
      </c>
      <c r="S199" s="48">
        <v>0.67348127050196482</v>
      </c>
      <c r="T199" s="48">
        <v>0.68784107353901847</v>
      </c>
      <c r="U199" s="48">
        <v>0.70476490249349355</v>
      </c>
      <c r="V199" s="48">
        <v>0.72107702678696373</v>
      </c>
      <c r="W199" s="48">
        <v>0.73679955622645277</v>
      </c>
      <c r="X199" s="48">
        <v>0.75195380146933388</v>
      </c>
      <c r="Y199" s="48">
        <v>0.7665603029082555</v>
      </c>
      <c r="Z199" s="48">
        <v>0.78063885851203541</v>
      </c>
      <c r="AA199" s="48">
        <v>0.79420855066025697</v>
      </c>
      <c r="AB199" s="48">
        <v>0.80728777200794011</v>
      </c>
      <c r="AC199" s="48">
        <v>0.81989425041534592</v>
      </c>
      <c r="AD199" s="48">
        <v>0.83204507297670083</v>
      </c>
      <c r="AE199" s="48">
        <v>0.84375670918041634</v>
      </c>
      <c r="AF199" s="48">
        <v>0.85504503323219039</v>
      </c>
      <c r="AG199" s="48">
        <v>0.86592534557124956</v>
      </c>
      <c r="AH199" s="48">
        <v>0.876412393608897</v>
      </c>
      <c r="AI199" s="48">
        <v>0.8865203917174731</v>
      </c>
      <c r="AJ199" s="48">
        <v>0.89626304049682337</v>
      </c>
      <c r="AK199" s="48">
        <v>0.90565354534438991</v>
      </c>
      <c r="AL199" s="48">
        <v>0.91470463435409233</v>
      </c>
      <c r="AM199" s="48">
        <v>0.92342857556826363</v>
      </c>
      <c r="AN199" s="48">
        <v>0.93183719360601924</v>
      </c>
      <c r="AO199" s="48">
        <v>0.93994188569060277</v>
      </c>
      <c r="AP199" s="48">
        <v>0.94775363709743021</v>
      </c>
      <c r="AQ199" s="48">
        <v>0.95528303604376996</v>
      </c>
      <c r="AR199" s="48">
        <v>0.96254028804024172</v>
      </c>
      <c r="AS199" s="48">
        <v>0.96953522972358852</v>
      </c>
      <c r="AT199" s="49">
        <v>0.97627734218946483</v>
      </c>
      <c r="AU199" s="50">
        <v>2.9079700470902026E-4</v>
      </c>
      <c r="AV199" s="50">
        <v>2.9765229555778205E-4</v>
      </c>
      <c r="AW199" s="50">
        <v>1.3249590119812638E-4</v>
      </c>
      <c r="AX199" s="50">
        <v>9.7699114121496677E-5</v>
      </c>
    </row>
    <row r="200" spans="1:50" x14ac:dyDescent="0.25">
      <c r="A200" t="s">
        <v>4904</v>
      </c>
      <c r="B200" s="73">
        <v>6.6755791667349823E-2</v>
      </c>
      <c r="C200" s="48">
        <v>0.12850040661949733</v>
      </c>
      <c r="D200" s="48">
        <v>0.17987304331858728</v>
      </c>
      <c r="E200" s="48">
        <v>0.23083952830742976</v>
      </c>
      <c r="F200" s="48">
        <v>0.27969863114515559</v>
      </c>
      <c r="G200" s="48">
        <v>0.31846500994597005</v>
      </c>
      <c r="H200" s="48">
        <v>0.35077812057868735</v>
      </c>
      <c r="I200" s="48">
        <v>0.38504706304661018</v>
      </c>
      <c r="J200" s="48">
        <v>0.41298713826586608</v>
      </c>
      <c r="K200" s="48">
        <v>0.44212403154647634</v>
      </c>
      <c r="L200" s="48">
        <v>0.47345867545441378</v>
      </c>
      <c r="M200" s="48">
        <v>0.52146956933756483</v>
      </c>
      <c r="N200" s="48">
        <v>0.55234557271197815</v>
      </c>
      <c r="O200" s="48">
        <v>0.58173303620590289</v>
      </c>
      <c r="P200" s="48">
        <v>0.60380280364479944</v>
      </c>
      <c r="Q200" s="48">
        <v>0.63057047936022093</v>
      </c>
      <c r="R200" s="48">
        <v>0.65730595080648313</v>
      </c>
      <c r="S200" s="48">
        <v>0.68939849003835818</v>
      </c>
      <c r="T200" s="48">
        <v>0.70439819278324123</v>
      </c>
      <c r="U200" s="48">
        <v>0.72231923772475781</v>
      </c>
      <c r="V200" s="48">
        <v>0.73959253405393022</v>
      </c>
      <c r="W200" s="48">
        <v>0.75624149437120491</v>
      </c>
      <c r="X200" s="48">
        <v>0.7722886850384576</v>
      </c>
      <c r="Y200" s="48">
        <v>0.78775585676593007</v>
      </c>
      <c r="Z200" s="48">
        <v>0.80266397409361445</v>
      </c>
      <c r="AA200" s="48">
        <v>0.81703324380704512</v>
      </c>
      <c r="AB200" s="48">
        <v>0.83088314232601457</v>
      </c>
      <c r="AC200" s="48">
        <v>0.84423244210333404</v>
      </c>
      <c r="AD200" s="48">
        <v>0.85709923706942548</v>
      </c>
      <c r="AE200" s="48">
        <v>0.86950096715722436</v>
      </c>
      <c r="AF200" s="48">
        <v>0.88145444194064493</v>
      </c>
      <c r="AG200" s="48">
        <v>0.89297586341864099</v>
      </c>
      <c r="AH200" s="48">
        <v>0.90408084797574517</v>
      </c>
      <c r="AI200" s="48">
        <v>0.91478444754885802</v>
      </c>
      <c r="AJ200" s="48">
        <v>0.92510117002896641</v>
      </c>
      <c r="AK200" s="48">
        <v>0.93504499892545678</v>
      </c>
      <c r="AL200" s="48">
        <v>0.94462941231966413</v>
      </c>
      <c r="AM200" s="48">
        <v>0.95386740113335811</v>
      </c>
      <c r="AN200" s="48">
        <v>0.96277148673691859</v>
      </c>
      <c r="AO200" s="48">
        <v>0.97135373792107316</v>
      </c>
      <c r="AP200" s="48">
        <v>0.97962578725519789</v>
      </c>
      <c r="AQ200" s="48">
        <v>0.9875988468543544</v>
      </c>
      <c r="AR200" s="48">
        <v>0.99528372357643313</v>
      </c>
      <c r="AS200" s="48">
        <v>1.0026908336700029</v>
      </c>
      <c r="AT200" s="49">
        <v>1.0098302168927205</v>
      </c>
      <c r="AU200" s="50">
        <v>2.9325659852474928E-4</v>
      </c>
      <c r="AV200" s="50">
        <v>1.616114896023646E-4</v>
      </c>
      <c r="AW200" s="50">
        <v>1.0610181925585493E-4</v>
      </c>
      <c r="AX200" s="50">
        <v>9.1097688709851354E-5</v>
      </c>
    </row>
    <row r="201" spans="1:50" x14ac:dyDescent="0.25">
      <c r="A201" t="s">
        <v>4905</v>
      </c>
      <c r="B201" s="73">
        <v>6.9342165961219393E-2</v>
      </c>
      <c r="C201" s="48">
        <v>0.13363052758963323</v>
      </c>
      <c r="D201" s="48">
        <v>0.18743309757892879</v>
      </c>
      <c r="E201" s="48">
        <v>0.2406089370228032</v>
      </c>
      <c r="F201" s="48">
        <v>0.29167801361969825</v>
      </c>
      <c r="G201" s="48">
        <v>0.33239656165480003</v>
      </c>
      <c r="H201" s="48">
        <v>0.36686149369394017</v>
      </c>
      <c r="I201" s="48">
        <v>0.4029475710725467</v>
      </c>
      <c r="J201" s="48">
        <v>0.43273285105920994</v>
      </c>
      <c r="K201" s="48">
        <v>0.46362167826543971</v>
      </c>
      <c r="L201" s="48">
        <v>0.496390152683098</v>
      </c>
      <c r="M201" s="48">
        <v>0.54534082675755025</v>
      </c>
      <c r="N201" s="48">
        <v>0.57771831343595559</v>
      </c>
      <c r="O201" s="48">
        <v>0.60853252794929258</v>
      </c>
      <c r="P201" s="48">
        <v>0.63201176543323112</v>
      </c>
      <c r="Q201" s="48">
        <v>0.66004589265583546</v>
      </c>
      <c r="R201" s="48">
        <v>0.68804786259955797</v>
      </c>
      <c r="S201" s="48">
        <v>0.72123115325406484</v>
      </c>
      <c r="T201" s="48">
        <v>0.73756171472445109</v>
      </c>
      <c r="U201" s="48">
        <v>0.75668846132488066</v>
      </c>
      <c r="V201" s="48">
        <v>0.77512387973493313</v>
      </c>
      <c r="W201" s="48">
        <v>0.79289295772052604</v>
      </c>
      <c r="X201" s="48">
        <v>0.81001977987531437</v>
      </c>
      <c r="Y201" s="48">
        <v>0.82652756026547169</v>
      </c>
      <c r="Z201" s="48">
        <v>0.84243867389453919</v>
      </c>
      <c r="AA201" s="48">
        <v>0.85777468703098947</v>
      </c>
      <c r="AB201" s="48">
        <v>0.87255638643961653</v>
      </c>
      <c r="AC201" s="48">
        <v>0.88680380755636523</v>
      </c>
      <c r="AD201" s="48">
        <v>0.90053626164479772</v>
      </c>
      <c r="AE201" s="48">
        <v>0.91377236197099809</v>
      </c>
      <c r="AF201" s="48">
        <v>0.92653004903239589</v>
      </c>
      <c r="AG201" s="48">
        <v>0.93882661487470676</v>
      </c>
      <c r="AH201" s="48">
        <v>0.95067872652994645</v>
      </c>
      <c r="AI201" s="48">
        <v>0.96210244860728555</v>
      </c>
      <c r="AJ201" s="48">
        <v>0.97311326506737172</v>
      </c>
      <c r="AK201" s="48">
        <v>0.98372610020962337</v>
      </c>
      <c r="AL201" s="48">
        <v>0.99395533890095011</v>
      </c>
      <c r="AM201" s="48">
        <v>1.0038148460733134</v>
      </c>
      <c r="AN201" s="48">
        <v>1.0133179855165553</v>
      </c>
      <c r="AO201" s="48">
        <v>1.0224776379919689</v>
      </c>
      <c r="AP201" s="48">
        <v>1.0313062186911626</v>
      </c>
      <c r="AQ201" s="48">
        <v>1.0398156940638801</v>
      </c>
      <c r="AR201" s="48">
        <v>1.048017598037583</v>
      </c>
      <c r="AS201" s="48">
        <v>1.0559230476507908</v>
      </c>
      <c r="AT201" s="49">
        <v>1.0635427581213526</v>
      </c>
      <c r="AU201" s="50">
        <v>2.2661070397589356E-4</v>
      </c>
      <c r="AV201" s="50">
        <v>1.3679878611583263E-4</v>
      </c>
      <c r="AW201" s="50">
        <v>1.1667023500194773E-4</v>
      </c>
      <c r="AX201" s="50">
        <v>1.1869186710100621E-4</v>
      </c>
    </row>
    <row r="202" spans="1:50" x14ac:dyDescent="0.25">
      <c r="A202" t="s">
        <v>4906</v>
      </c>
      <c r="B202" s="73">
        <v>6.8423485636010264E-2</v>
      </c>
      <c r="C202" s="48">
        <v>0.13189114591812803</v>
      </c>
      <c r="D202" s="48">
        <v>0.18505861032524007</v>
      </c>
      <c r="E202" s="48">
        <v>0.23751401778402784</v>
      </c>
      <c r="F202" s="48">
        <v>0.28768967604602219</v>
      </c>
      <c r="G202" s="48">
        <v>0.32749605995452091</v>
      </c>
      <c r="H202" s="48">
        <v>0.36150942828883315</v>
      </c>
      <c r="I202" s="48">
        <v>0.39693288358991002</v>
      </c>
      <c r="J202" s="48">
        <v>0.42600973145138432</v>
      </c>
      <c r="K202" s="48">
        <v>0.45608287371366002</v>
      </c>
      <c r="L202" s="48">
        <v>0.48841486601072398</v>
      </c>
      <c r="M202" s="48">
        <v>0.53724404257048719</v>
      </c>
      <c r="N202" s="48">
        <v>0.56874633320209123</v>
      </c>
      <c r="O202" s="48">
        <v>0.599009438482213</v>
      </c>
      <c r="P202" s="48">
        <v>0.62184808680809545</v>
      </c>
      <c r="Q202" s="48">
        <v>0.64891818113379141</v>
      </c>
      <c r="R202" s="48">
        <v>0.67600073951401107</v>
      </c>
      <c r="S202" s="48">
        <v>0.70828458330445987</v>
      </c>
      <c r="T202" s="48">
        <v>0.72411069779558368</v>
      </c>
      <c r="U202" s="48">
        <v>0.74241909128221217</v>
      </c>
      <c r="V202" s="48">
        <v>0.76006573560667345</v>
      </c>
      <c r="W202" s="48">
        <v>0.77707454941338305</v>
      </c>
      <c r="X202" s="48">
        <v>0.7934685868174407</v>
      </c>
      <c r="Y202" s="48">
        <v>0.80927006865267681</v>
      </c>
      <c r="Z202" s="48">
        <v>0.82450041259025397</v>
      </c>
      <c r="AA202" s="48">
        <v>0.8391802621686415</v>
      </c>
      <c r="AB202" s="48">
        <v>0.85332951477431596</v>
      </c>
      <c r="AC202" s="48">
        <v>0.86696734861111102</v>
      </c>
      <c r="AD202" s="48">
        <v>0.88011224869476867</v>
      </c>
      <c r="AE202" s="48">
        <v>0.8927820319079327</v>
      </c>
      <c r="AF202" s="48">
        <v>0.90499387114953644</v>
      </c>
      <c r="AG202" s="48">
        <v>0.91676431861132357</v>
      </c>
      <c r="AH202" s="48">
        <v>0.92810932821304581</v>
      </c>
      <c r="AI202" s="48">
        <v>0.93904427722675388</v>
      </c>
      <c r="AJ202" s="48">
        <v>0.94958398711948477</v>
      </c>
      <c r="AK202" s="48">
        <v>0.95974274364259893</v>
      </c>
      <c r="AL202" s="48">
        <v>0.96953431619499797</v>
      </c>
      <c r="AM202" s="48">
        <v>0.97897197648646683</v>
      </c>
      <c r="AN202" s="48">
        <v>0.98806851652643712</v>
      </c>
      <c r="AO202" s="48">
        <v>0.99683626596255293</v>
      </c>
      <c r="AP202" s="48">
        <v>1.0052871087925439</v>
      </c>
      <c r="AQ202" s="48">
        <v>1.0134324994720536</v>
      </c>
      <c r="AR202" s="48">
        <v>1.0212834784402554</v>
      </c>
      <c r="AS202" s="48">
        <v>1.0288506870843053</v>
      </c>
      <c r="AT202" s="49">
        <v>1.0361443821629079</v>
      </c>
      <c r="AU202" s="50">
        <v>1.8662434013094753E-4</v>
      </c>
      <c r="AV202" s="50">
        <v>1.5852750220801681E-4</v>
      </c>
      <c r="AW202" s="50">
        <v>1.4226514031179249E-4</v>
      </c>
      <c r="AX202" s="50">
        <v>1.4292259584181011E-4</v>
      </c>
    </row>
    <row r="203" spans="1:50" x14ac:dyDescent="0.25">
      <c r="A203" t="s">
        <v>4907</v>
      </c>
      <c r="B203" s="73">
        <v>6.5625730952683856E-2</v>
      </c>
      <c r="C203" s="48">
        <v>0.12596139793060537</v>
      </c>
      <c r="D203" s="48">
        <v>0.17680757131279423</v>
      </c>
      <c r="E203" s="48">
        <v>0.22659393039767575</v>
      </c>
      <c r="F203" s="48">
        <v>0.27457371208436843</v>
      </c>
      <c r="G203" s="48">
        <v>0.31146375619076128</v>
      </c>
      <c r="H203" s="48">
        <v>0.34494956428409673</v>
      </c>
      <c r="I203" s="48">
        <v>0.37799866097810575</v>
      </c>
      <c r="J203" s="48">
        <v>0.40512135799534393</v>
      </c>
      <c r="K203" s="48">
        <v>0.43320046781019395</v>
      </c>
      <c r="L203" s="48">
        <v>0.46409705152759329</v>
      </c>
      <c r="M203" s="48">
        <v>0.51398787886925323</v>
      </c>
      <c r="N203" s="48">
        <v>0.54359599464608632</v>
      </c>
      <c r="O203" s="48">
        <v>0.57275364876582235</v>
      </c>
      <c r="P203" s="48">
        <v>0.59418802958065253</v>
      </c>
      <c r="Q203" s="48">
        <v>0.61891923762838608</v>
      </c>
      <c r="R203" s="48">
        <v>0.64356307296895532</v>
      </c>
      <c r="S203" s="48">
        <v>0.67482660970890151</v>
      </c>
      <c r="T203" s="48">
        <v>0.68938962433925388</v>
      </c>
      <c r="U203" s="48">
        <v>0.70581979000139261</v>
      </c>
      <c r="V203" s="48">
        <v>0.72165609425405652</v>
      </c>
      <c r="W203" s="48">
        <v>0.73692000196746732</v>
      </c>
      <c r="X203" s="48">
        <v>0.75163220217316451</v>
      </c>
      <c r="Y203" s="48">
        <v>0.76581263610636674</v>
      </c>
      <c r="Z203" s="48">
        <v>0.77948052423475445</v>
      </c>
      <c r="AA203" s="48">
        <v>0.79265439231030865</v>
      </c>
      <c r="AB203" s="48">
        <v>0.80535209647951755</v>
      </c>
      <c r="AC203" s="48">
        <v>0.8175908474859841</v>
      </c>
      <c r="AD203" s="48">
        <v>0.82938723399824099</v>
      </c>
      <c r="AE203" s="48">
        <v>0.8407572450943922</v>
      </c>
      <c r="AF203" s="48">
        <v>0.85171629193405596</v>
      </c>
      <c r="AG203" s="48">
        <v>0.86227922864698481</v>
      </c>
      <c r="AH203" s="48">
        <v>0.8724603724666754</v>
      </c>
      <c r="AI203" s="48">
        <v>0.88227352313625662</v>
      </c>
      <c r="AJ203" s="48">
        <v>0.89173198161296163</v>
      </c>
      <c r="AK203" s="48">
        <v>0.90084856809653235</v>
      </c>
      <c r="AL203" s="48">
        <v>0.90963563940599812</v>
      </c>
      <c r="AM203" s="48">
        <v>0.918105105728375</v>
      </c>
      <c r="AN203" s="48">
        <v>0.92626844676199116</v>
      </c>
      <c r="AO203" s="48">
        <v>0.93413672727632013</v>
      </c>
      <c r="AP203" s="48">
        <v>0.94172061210940816</v>
      </c>
      <c r="AQ203" s="48">
        <v>0.94903038062322798</v>
      </c>
      <c r="AR203" s="48">
        <v>0.95607594063654811</v>
      </c>
      <c r="AS203" s="48">
        <v>0.96286684185420635</v>
      </c>
      <c r="AT203" s="49">
        <v>0.9694122888109854</v>
      </c>
      <c r="AU203" s="50">
        <v>2.4212556309066713E-4</v>
      </c>
      <c r="AV203" s="50">
        <v>3.1687063165009022E-4</v>
      </c>
      <c r="AW203" s="50">
        <v>2.028845192398876E-4</v>
      </c>
      <c r="AX203" s="50">
        <v>1.8465299217496067E-4</v>
      </c>
    </row>
    <row r="204" spans="1:50" x14ac:dyDescent="0.25">
      <c r="A204" t="s">
        <v>4908</v>
      </c>
      <c r="B204" s="73">
        <v>6.7200590250516029E-2</v>
      </c>
      <c r="C204" s="48">
        <v>0.12953698867365421</v>
      </c>
      <c r="D204" s="48">
        <v>0.18133689876392825</v>
      </c>
      <c r="E204" s="48">
        <v>0.23277344999069283</v>
      </c>
      <c r="F204" s="48">
        <v>0.28210115858911755</v>
      </c>
      <c r="G204" s="48">
        <v>0.32139132830515837</v>
      </c>
      <c r="H204" s="48">
        <v>0.35397232530959921</v>
      </c>
      <c r="I204" s="48">
        <v>0.3885055107043538</v>
      </c>
      <c r="J204" s="48">
        <v>0.41706637335974478</v>
      </c>
      <c r="K204" s="48">
        <v>0.44677549980731474</v>
      </c>
      <c r="L204" s="48">
        <v>0.47868423376049807</v>
      </c>
      <c r="M204" s="48">
        <v>0.52667081196700583</v>
      </c>
      <c r="N204" s="48">
        <v>0.55791539449728411</v>
      </c>
      <c r="O204" s="48">
        <v>0.58730837244937117</v>
      </c>
      <c r="P204" s="48">
        <v>0.60976266666890933</v>
      </c>
      <c r="Q204" s="48">
        <v>0.63686203901952831</v>
      </c>
      <c r="R204" s="48">
        <v>0.66419100059650849</v>
      </c>
      <c r="S204" s="48">
        <v>0.69620553147255682</v>
      </c>
      <c r="T204" s="48">
        <v>0.71158151100027633</v>
      </c>
      <c r="U204" s="48">
        <v>0.72999693351478623</v>
      </c>
      <c r="V204" s="48">
        <v>0.74774673834804883</v>
      </c>
      <c r="W204" s="48">
        <v>0.76485498397047069</v>
      </c>
      <c r="X204" s="48">
        <v>0.78134485926919039</v>
      </c>
      <c r="Y204" s="48">
        <v>0.79723871497879983</v>
      </c>
      <c r="Z204" s="48">
        <v>0.81255809397601397</v>
      </c>
      <c r="AA204" s="48">
        <v>0.82732376047935252</v>
      </c>
      <c r="AB204" s="48">
        <v>0.84155572819341373</v>
      </c>
      <c r="AC204" s="48">
        <v>0.8552732874358826</v>
      </c>
      <c r="AD204" s="48">
        <v>0.86849503128404548</v>
      </c>
      <c r="AE204" s="48">
        <v>0.88123888077625046</v>
      </c>
      <c r="AF204" s="48">
        <v>0.8935221092024721</v>
      </c>
      <c r="AG204" s="48">
        <v>0.90536136551690261</v>
      </c>
      <c r="AH204" s="48">
        <v>0.91677269690430563</v>
      </c>
      <c r="AI204" s="48">
        <v>0.92777157053071801</v>
      </c>
      <c r="AJ204" s="48">
        <v>0.938372894507983</v>
      </c>
      <c r="AK204" s="48">
        <v>0.94859103810052747</v>
      </c>
      <c r="AL204" s="48">
        <v>0.95843985120177555</v>
      </c>
      <c r="AM204" s="48">
        <v>0.96793268310659264</v>
      </c>
      <c r="AN204" s="48">
        <v>0.97708240060521157</v>
      </c>
      <c r="AO204" s="48">
        <v>0.98590140542315741</v>
      </c>
      <c r="AP204" s="48">
        <v>0.99440165103081635</v>
      </c>
      <c r="AQ204" s="48">
        <v>1.0025946588454271</v>
      </c>
      <c r="AR204" s="48">
        <v>1.0104915338474618</v>
      </c>
      <c r="AS204" s="48">
        <v>1.0181029796325554</v>
      </c>
      <c r="AT204" s="49">
        <v>1.0254393129193926</v>
      </c>
      <c r="AU204" s="50">
        <v>2.7681287610903382E-4</v>
      </c>
      <c r="AV204" s="50">
        <v>1.766846253303811E-4</v>
      </c>
      <c r="AW204" s="50">
        <v>1.8852365610655397E-4</v>
      </c>
      <c r="AX204" s="50">
        <v>1.3840348401572555E-4</v>
      </c>
    </row>
    <row r="205" spans="1:50" x14ac:dyDescent="0.25">
      <c r="A205" t="s">
        <v>4909</v>
      </c>
      <c r="B205" s="73">
        <v>8.3470923085516388E-2</v>
      </c>
      <c r="C205" s="48">
        <v>0.16084590218652534</v>
      </c>
      <c r="D205" s="48">
        <v>0.23001978374761253</v>
      </c>
      <c r="E205" s="48">
        <v>0.29663800926110112</v>
      </c>
      <c r="F205" s="48">
        <v>0.36132991325815217</v>
      </c>
      <c r="G205" s="48">
        <v>0.41217184482405261</v>
      </c>
      <c r="H205" s="48">
        <v>0.46344974151338331</v>
      </c>
      <c r="I205" s="48">
        <v>0.51335802304630684</v>
      </c>
      <c r="J205" s="48">
        <v>0.55212938061890537</v>
      </c>
      <c r="K205" s="48">
        <v>0.59212769939073484</v>
      </c>
      <c r="L205" s="48">
        <v>0.63216349486870194</v>
      </c>
      <c r="M205" s="48">
        <v>0.6973047256747964</v>
      </c>
      <c r="N205" s="48">
        <v>0.7411902822009393</v>
      </c>
      <c r="O205" s="48">
        <v>0.78662321553251691</v>
      </c>
      <c r="P205" s="48">
        <v>0.81846903994678355</v>
      </c>
      <c r="Q205" s="48">
        <v>0.85360984163582565</v>
      </c>
      <c r="R205" s="48">
        <v>0.88650991198112605</v>
      </c>
      <c r="S205" s="48">
        <v>0.93249702561427905</v>
      </c>
      <c r="T205" s="48">
        <v>0.95641820113283726</v>
      </c>
      <c r="U205" s="48">
        <v>0.97957599481315372</v>
      </c>
      <c r="V205" s="48">
        <v>1.0018967598062301</v>
      </c>
      <c r="W205" s="48">
        <v>1.0234107501610024</v>
      </c>
      <c r="X205" s="48">
        <v>1.0441471264065658</v>
      </c>
      <c r="Y205" s="48">
        <v>1.0641339950769884</v>
      </c>
      <c r="Z205" s="48">
        <v>1.0833984468075162</v>
      </c>
      <c r="AA205" s="48">
        <v>1.1019665930538085</v>
      </c>
      <c r="AB205" s="48">
        <v>1.1198636014839691</v>
      </c>
      <c r="AC205" s="48">
        <v>1.1371137300913532</v>
      </c>
      <c r="AD205" s="48">
        <v>1.1537403600743741</v>
      </c>
      <c r="AE205" s="48">
        <v>1.1697660275278881</v>
      </c>
      <c r="AF205" s="48">
        <v>1.1852124539891062</v>
      </c>
      <c r="AG205" s="48">
        <v>1.200100575879437</v>
      </c>
      <c r="AH205" s="48">
        <v>1.2144505728821655</v>
      </c>
      <c r="AI205" s="48">
        <v>1.2282818952944341</v>
      </c>
      <c r="AJ205" s="48">
        <v>1.2416132903905963</v>
      </c>
      <c r="AK205" s="48">
        <v>1.2544628278326808</v>
      </c>
      <c r="AL205" s="48">
        <v>1.2668479241624009</v>
      </c>
      <c r="AM205" s="48">
        <v>1.2787853664079136</v>
      </c>
      <c r="AN205" s="48">
        <v>1.2902913348373235</v>
      </c>
      <c r="AO205" s="48">
        <v>1.3013814248897673</v>
      </c>
      <c r="AP205" s="48">
        <v>1.312070668313809</v>
      </c>
      <c r="AQ205" s="48">
        <v>1.3223735535418013</v>
      </c>
      <c r="AR205" s="48">
        <v>1.3323040453278181</v>
      </c>
      <c r="AS205" s="48">
        <v>1.3418756036757855</v>
      </c>
      <c r="AT205" s="49">
        <v>1.3511012020834654</v>
      </c>
      <c r="AU205" s="50">
        <v>0</v>
      </c>
      <c r="AV205" s="50">
        <v>0</v>
      </c>
      <c r="AW205" s="50">
        <v>7.2160392301157117E-4</v>
      </c>
      <c r="AX205" s="50">
        <v>6.9538375828415155E-4</v>
      </c>
    </row>
    <row r="206" spans="1:50" x14ac:dyDescent="0.25">
      <c r="A206" t="s">
        <v>4910</v>
      </c>
      <c r="B206" s="73">
        <v>8.2175337820164882E-2</v>
      </c>
      <c r="C206" s="48">
        <v>0.15787887970871653</v>
      </c>
      <c r="D206" s="48">
        <v>0.22526998749642785</v>
      </c>
      <c r="E206" s="48">
        <v>0.29094867778556888</v>
      </c>
      <c r="F206" s="48">
        <v>0.35363666125882215</v>
      </c>
      <c r="G206" s="48">
        <v>0.40276841809251968</v>
      </c>
      <c r="H206" s="48">
        <v>0.45103017707968962</v>
      </c>
      <c r="I206" s="48">
        <v>0.49893413037854695</v>
      </c>
      <c r="J206" s="48">
        <v>0.53696756382914179</v>
      </c>
      <c r="K206" s="48">
        <v>0.57587664911255843</v>
      </c>
      <c r="L206" s="48">
        <v>0.61607071370233679</v>
      </c>
      <c r="M206" s="48">
        <v>0.68884406601806325</v>
      </c>
      <c r="N206" s="48">
        <v>0.72834111496952159</v>
      </c>
      <c r="O206" s="48">
        <v>0.77062316109540685</v>
      </c>
      <c r="P206" s="48">
        <v>0.80153743883854256</v>
      </c>
      <c r="Q206" s="48">
        <v>0.83474385270603668</v>
      </c>
      <c r="R206" s="48">
        <v>0.86480285423145797</v>
      </c>
      <c r="S206" s="48">
        <v>0.90648257463519133</v>
      </c>
      <c r="T206" s="48">
        <v>0.92917816232269157</v>
      </c>
      <c r="U206" s="48">
        <v>0.9513306141569684</v>
      </c>
      <c r="V206" s="48">
        <v>0.97268237496109067</v>
      </c>
      <c r="W206" s="48">
        <v>0.99326238537470268</v>
      </c>
      <c r="X206" s="48">
        <v>1.0130985399902324</v>
      </c>
      <c r="Y206" s="48">
        <v>1.0322177251618272</v>
      </c>
      <c r="Z206" s="48">
        <v>1.0506458554477016</v>
      </c>
      <c r="AA206" s="48">
        <v>1.0684079087352911</v>
      </c>
      <c r="AB206" s="48">
        <v>1.0855279600968235</v>
      </c>
      <c r="AC206" s="48">
        <v>1.1020292144211925</v>
      </c>
      <c r="AD206" s="48">
        <v>1.1179340378663667</v>
      </c>
      <c r="AE206" s="48">
        <v>1.1332639881749689</v>
      </c>
      <c r="AF206" s="48">
        <v>1.1480398438941033</v>
      </c>
      <c r="AG206" s="48">
        <v>1.1622816325390519</v>
      </c>
      <c r="AH206" s="48">
        <v>1.1760086577390028</v>
      </c>
      <c r="AI206" s="48">
        <v>1.1892395254016055</v>
      </c>
      <c r="AJ206" s="48">
        <v>1.2019921689318256</v>
      </c>
      <c r="AK206" s="48">
        <v>1.2142838735392665</v>
      </c>
      <c r="AL206" s="48">
        <v>1.2261312996669202</v>
      </c>
      <c r="AM206" s="48">
        <v>1.2375505055730924</v>
      </c>
      <c r="AN206" s="48">
        <v>1.2485569690971139</v>
      </c>
      <c r="AO206" s="48">
        <v>1.2591656086383394</v>
      </c>
      <c r="AP206" s="48">
        <v>1.2693908033768699</v>
      </c>
      <c r="AQ206" s="48">
        <v>1.2792464127634056</v>
      </c>
      <c r="AR206" s="48">
        <v>1.2887457953046446</v>
      </c>
      <c r="AS206" s="48">
        <v>1.297901826669694</v>
      </c>
      <c r="AT206" s="49">
        <v>1.306726917142031</v>
      </c>
      <c r="AU206" s="50">
        <v>0</v>
      </c>
      <c r="AV206" s="50">
        <v>0</v>
      </c>
      <c r="AW206" s="50">
        <v>6.3061760738492012E-4</v>
      </c>
      <c r="AX206" s="50">
        <v>5.2740226965397596E-4</v>
      </c>
    </row>
    <row r="207" spans="1:50" x14ac:dyDescent="0.25">
      <c r="A207" t="s">
        <v>4911</v>
      </c>
      <c r="B207" s="73">
        <v>8.4117839548301862E-2</v>
      </c>
      <c r="C207" s="48">
        <v>0.16297822533978995</v>
      </c>
      <c r="D207" s="48">
        <v>0.23339089653790923</v>
      </c>
      <c r="E207" s="48">
        <v>0.30118584931079079</v>
      </c>
      <c r="F207" s="48">
        <v>0.36553850738488475</v>
      </c>
      <c r="G207" s="48">
        <v>0.41707952599202813</v>
      </c>
      <c r="H207" s="48">
        <v>0.46601013376498818</v>
      </c>
      <c r="I207" s="48">
        <v>0.51549333563721023</v>
      </c>
      <c r="J207" s="48">
        <v>0.55619875797186846</v>
      </c>
      <c r="K207" s="48">
        <v>0.59688563277898943</v>
      </c>
      <c r="L207" s="48">
        <v>0.63716815425276829</v>
      </c>
      <c r="M207" s="48">
        <v>0.70582510532578591</v>
      </c>
      <c r="N207" s="48">
        <v>0.74714299155567532</v>
      </c>
      <c r="O207" s="48">
        <v>0.79014718822943164</v>
      </c>
      <c r="P207" s="48">
        <v>0.82274618124161503</v>
      </c>
      <c r="Q207" s="48">
        <v>0.85638202560385857</v>
      </c>
      <c r="R207" s="48">
        <v>0.8880115831422658</v>
      </c>
      <c r="S207" s="48">
        <v>0.92852290790535918</v>
      </c>
      <c r="T207" s="48">
        <v>0.95308398967348573</v>
      </c>
      <c r="U207" s="48">
        <v>0.97724788348786928</v>
      </c>
      <c r="V207" s="48">
        <v>1.0005383835499255</v>
      </c>
      <c r="W207" s="48">
        <v>1.0229870583085343</v>
      </c>
      <c r="X207" s="48">
        <v>1.0446243351843021</v>
      </c>
      <c r="Y207" s="48">
        <v>1.0654795418115477</v>
      </c>
      <c r="Z207" s="48">
        <v>1.0855809457896155</v>
      </c>
      <c r="AA207" s="48">
        <v>1.1049557929973921</v>
      </c>
      <c r="AB207" s="48">
        <v>1.1236303445229598</v>
      </c>
      <c r="AC207" s="48">
        <v>1.1416299122584466</v>
      </c>
      <c r="AD207" s="48">
        <v>1.1589788932083134</v>
      </c>
      <c r="AE207" s="48">
        <v>1.175700802557583</v>
      </c>
      <c r="AF207" s="48">
        <v>1.1918183055448304</v>
      </c>
      <c r="AG207" s="48">
        <v>1.2073532481831413</v>
      </c>
      <c r="AH207" s="48">
        <v>1.2223266868706699</v>
      </c>
      <c r="AI207" s="48">
        <v>1.2367589169309383</v>
      </c>
      <c r="AJ207" s="48">
        <v>1.2506695001215586</v>
      </c>
      <c r="AK207" s="48">
        <v>1.2640772911486624</v>
      </c>
      <c r="AL207" s="48">
        <v>1.2770004632229792</v>
      </c>
      <c r="AM207" s="48">
        <v>1.2894565326922005</v>
      </c>
      <c r="AN207" s="48">
        <v>1.3014623827830161</v>
      </c>
      <c r="AO207" s="48">
        <v>1.3130342864850069</v>
      </c>
      <c r="AP207" s="48">
        <v>1.3241879286074076</v>
      </c>
      <c r="AQ207" s="48">
        <v>1.3349384270386375</v>
      </c>
      <c r="AR207" s="48">
        <v>1.345300353237413</v>
      </c>
      <c r="AS207" s="48">
        <v>1.3552877519832212</v>
      </c>
      <c r="AT207" s="49">
        <v>1.3649141604129154</v>
      </c>
      <c r="AU207" s="50">
        <v>0</v>
      </c>
      <c r="AV207" s="50">
        <v>0</v>
      </c>
      <c r="AW207" s="50">
        <v>5.9879006585106254E-4</v>
      </c>
      <c r="AX207" s="50">
        <v>5.0023163203150034E-4</v>
      </c>
    </row>
    <row r="208" spans="1:50" x14ac:dyDescent="0.25">
      <c r="A208" t="s">
        <v>4912</v>
      </c>
      <c r="B208" s="73">
        <v>7.9249916746554266E-2</v>
      </c>
      <c r="C208" s="48">
        <v>0.15297909802957341</v>
      </c>
      <c r="D208" s="48">
        <v>0.21847612909978431</v>
      </c>
      <c r="E208" s="48">
        <v>0.28149075208173846</v>
      </c>
      <c r="F208" s="48">
        <v>0.34266907341926084</v>
      </c>
      <c r="G208" s="48">
        <v>0.38992904017959329</v>
      </c>
      <c r="H208" s="48">
        <v>0.43781274249549551</v>
      </c>
      <c r="I208" s="48">
        <v>0.48423271362354303</v>
      </c>
      <c r="J208" s="48">
        <v>0.51992088098857392</v>
      </c>
      <c r="K208" s="48">
        <v>0.5567233120481101</v>
      </c>
      <c r="L208" s="48">
        <v>0.59359889980349045</v>
      </c>
      <c r="M208" s="48">
        <v>0.6536810997574336</v>
      </c>
      <c r="N208" s="48">
        <v>0.69365639462576667</v>
      </c>
      <c r="O208" s="48">
        <v>0.73556818296499715</v>
      </c>
      <c r="P208" s="48">
        <v>0.76439343779104318</v>
      </c>
      <c r="Q208" s="48">
        <v>0.79675000155972464</v>
      </c>
      <c r="R208" s="48">
        <v>0.8268838830031684</v>
      </c>
      <c r="S208" s="48">
        <v>0.86910667435166133</v>
      </c>
      <c r="T208" s="48">
        <v>0.89099181051838805</v>
      </c>
      <c r="U208" s="48">
        <v>0.91206922194825246</v>
      </c>
      <c r="V208" s="48">
        <v>0.93238479923004958</v>
      </c>
      <c r="W208" s="48">
        <v>0.95196607853780602</v>
      </c>
      <c r="X208" s="48">
        <v>0.97083960076214915</v>
      </c>
      <c r="Y208" s="48">
        <v>0.98903094748440779</v>
      </c>
      <c r="Z208" s="48">
        <v>1.0065647756504403</v>
      </c>
      <c r="AA208" s="48">
        <v>1.0234648509911943</v>
      </c>
      <c r="AB208" s="48">
        <v>1.0397540802352947</v>
      </c>
      <c r="AC208" s="48">
        <v>1.0554545421573192</v>
      </c>
      <c r="AD208" s="48">
        <v>1.0705875175038488</v>
      </c>
      <c r="AE208" s="48">
        <v>1.0851735178378532</v>
      </c>
      <c r="AF208" s="48">
        <v>1.099232313340508</v>
      </c>
      <c r="AG208" s="48">
        <v>1.1127829596081271</v>
      </c>
      <c r="AH208" s="48">
        <v>1.125843823480531</v>
      </c>
      <c r="AI208" s="48">
        <v>1.1384326079358604</v>
      </c>
      <c r="AJ208" s="48">
        <v>1.1505663760855751</v>
      </c>
      <c r="AK208" s="48">
        <v>1.1622615743021678</v>
      </c>
      <c r="AL208" s="48">
        <v>1.1735340545109316</v>
      </c>
      <c r="AM208" s="48">
        <v>1.1843990956760051</v>
      </c>
      <c r="AN208" s="48">
        <v>1.1948714245098111</v>
      </c>
      <c r="AO208" s="48">
        <v>1.2049652354339615</v>
      </c>
      <c r="AP208" s="48">
        <v>1.214694209818685</v>
      </c>
      <c r="AQ208" s="48">
        <v>1.2240715345268516</v>
      </c>
      <c r="AR208" s="48">
        <v>1.2331099197877355</v>
      </c>
      <c r="AS208" s="48">
        <v>1.241821616424732</v>
      </c>
      <c r="AT208" s="49">
        <v>1.2502184324603911</v>
      </c>
      <c r="AU208" s="50">
        <v>0</v>
      </c>
      <c r="AV208" s="50">
        <v>0</v>
      </c>
      <c r="AW208" s="50">
        <v>8.7837653700262308E-4</v>
      </c>
      <c r="AX208" s="50">
        <v>8.8537042029201984E-4</v>
      </c>
    </row>
    <row r="209" spans="1:50" x14ac:dyDescent="0.25">
      <c r="A209" t="s">
        <v>4913</v>
      </c>
      <c r="B209" s="73">
        <v>8.0515004003323606E-2</v>
      </c>
      <c r="C209" s="48">
        <v>0.15518654244346655</v>
      </c>
      <c r="D209" s="48">
        <v>0.2212599357020458</v>
      </c>
      <c r="E209" s="48">
        <v>0.28565852387309976</v>
      </c>
      <c r="F209" s="48">
        <v>0.34699670116066522</v>
      </c>
      <c r="G209" s="48">
        <v>0.39454463981786303</v>
      </c>
      <c r="H209" s="48">
        <v>0.44115824832160966</v>
      </c>
      <c r="I209" s="48">
        <v>0.4873771686573054</v>
      </c>
      <c r="J209" s="48">
        <v>0.52412809557089934</v>
      </c>
      <c r="K209" s="48">
        <v>0.5615294031616036</v>
      </c>
      <c r="L209" s="48">
        <v>0.59984254721238506</v>
      </c>
      <c r="M209" s="48">
        <v>0.66929515601095169</v>
      </c>
      <c r="N209" s="48">
        <v>0.70623256229830789</v>
      </c>
      <c r="O209" s="48">
        <v>0.74614909499792226</v>
      </c>
      <c r="P209" s="48">
        <v>0.7753289664005979</v>
      </c>
      <c r="Q209" s="48">
        <v>0.80702405617022621</v>
      </c>
      <c r="R209" s="48">
        <v>0.83562436354524772</v>
      </c>
      <c r="S209" s="48">
        <v>0.87454530845232747</v>
      </c>
      <c r="T209" s="48">
        <v>0.89639961589559236</v>
      </c>
      <c r="U209" s="48">
        <v>0.91767139715032764</v>
      </c>
      <c r="V209" s="48">
        <v>0.93817431884163915</v>
      </c>
      <c r="W209" s="48">
        <v>0.95793617107422846</v>
      </c>
      <c r="X209" s="48">
        <v>0.976983739491182</v>
      </c>
      <c r="Y209" s="48">
        <v>0.99534284157981201</v>
      </c>
      <c r="Z209" s="48">
        <v>1.0130383616652383</v>
      </c>
      <c r="AA209" s="48">
        <v>1.0300942846391434</v>
      </c>
      <c r="AB209" s="48">
        <v>1.0465337284694132</v>
      </c>
      <c r="AC209" s="48">
        <v>1.0623789755347337</v>
      </c>
      <c r="AD209" s="48">
        <v>1.0776515028266087</v>
      </c>
      <c r="AE209" s="48">
        <v>1.0923720110597412</v>
      </c>
      <c r="AF209" s="48">
        <v>1.1065604527302304</v>
      </c>
      <c r="AG209" s="48">
        <v>1.1202360591596177</v>
      </c>
      <c r="AH209" s="48">
        <v>1.1334173665614364</v>
      </c>
      <c r="AI209" s="48">
        <v>1.1461222411655996</v>
      </c>
      <c r="AJ209" s="48">
        <v>1.1583679034346721</v>
      </c>
      <c r="AK209" s="48">
        <v>1.1701709514048626</v>
      </c>
      <c r="AL209" s="48">
        <v>1.1815473831833594</v>
      </c>
      <c r="AM209" s="48">
        <v>1.192512618632513</v>
      </c>
      <c r="AN209" s="48">
        <v>1.2030815202702514</v>
      </c>
      <c r="AO209" s="48">
        <v>1.2132684134150598</v>
      </c>
      <c r="AP209" s="48">
        <v>1.2230871056028263</v>
      </c>
      <c r="AQ209" s="48">
        <v>1.2325509053018788</v>
      </c>
      <c r="AR209" s="48">
        <v>1.2416726399515678</v>
      </c>
      <c r="AS209" s="48">
        <v>1.2504646733488585</v>
      </c>
      <c r="AT209" s="49">
        <v>1.258938922406488</v>
      </c>
      <c r="AU209" s="50">
        <v>0</v>
      </c>
      <c r="AV209" s="50">
        <v>0</v>
      </c>
      <c r="AW209" s="50">
        <v>7.7179685467854142E-4</v>
      </c>
      <c r="AX209" s="50">
        <v>7.7808968489989638E-4</v>
      </c>
    </row>
    <row r="210" spans="1:50" x14ac:dyDescent="0.25">
      <c r="A210" t="s">
        <v>4914</v>
      </c>
      <c r="B210" s="73">
        <v>8.4345641531230198E-2</v>
      </c>
      <c r="C210" s="48">
        <v>0.16414926777296546</v>
      </c>
      <c r="D210" s="48">
        <v>0.23514401628244741</v>
      </c>
      <c r="E210" s="48">
        <v>0.30338881932648226</v>
      </c>
      <c r="F210" s="48">
        <v>0.3680155328519204</v>
      </c>
      <c r="G210" s="48">
        <v>0.41956381852377939</v>
      </c>
      <c r="H210" s="48">
        <v>0.46830465294353291</v>
      </c>
      <c r="I210" s="48">
        <v>0.51765295407463463</v>
      </c>
      <c r="J210" s="48">
        <v>0.55852247790164022</v>
      </c>
      <c r="K210" s="48">
        <v>0.59905011253885332</v>
      </c>
      <c r="L210" s="48">
        <v>0.63833252756368863</v>
      </c>
      <c r="M210" s="48">
        <v>0.70409429695474945</v>
      </c>
      <c r="N210" s="48">
        <v>0.74427923994965484</v>
      </c>
      <c r="O210" s="48">
        <v>0.78616913031616564</v>
      </c>
      <c r="P210" s="48">
        <v>0.81814830943184524</v>
      </c>
      <c r="Q210" s="48">
        <v>0.85136755508292927</v>
      </c>
      <c r="R210" s="48">
        <v>0.88269292955055156</v>
      </c>
      <c r="S210" s="48">
        <v>0.92146951541217093</v>
      </c>
      <c r="T210" s="48">
        <v>0.94627858251157937</v>
      </c>
      <c r="U210" s="48">
        <v>0.97059809086061588</v>
      </c>
      <c r="V210" s="48">
        <v>0.99403858083559038</v>
      </c>
      <c r="W210" s="48">
        <v>1.0166318241849637</v>
      </c>
      <c r="X210" s="48">
        <v>1.0384084442807453</v>
      </c>
      <c r="Y210" s="48">
        <v>1.0593979576260764</v>
      </c>
      <c r="Z210" s="48">
        <v>1.0796288138625405</v>
      </c>
      <c r="AA210" s="48">
        <v>1.0991284343314214</v>
      </c>
      <c r="AB210" s="48">
        <v>1.1179232492411864</v>
      </c>
      <c r="AC210" s="48">
        <v>1.1360387334915618</v>
      </c>
      <c r="AD210" s="48">
        <v>1.1534994412027673</v>
      </c>
      <c r="AE210" s="48">
        <v>1.1703290389967005</v>
      </c>
      <c r="AF210" s="48">
        <v>1.1865503380751901</v>
      </c>
      <c r="AG210" s="48">
        <v>1.2021853251387946</v>
      </c>
      <c r="AH210" s="48">
        <v>1.2172551921880517</v>
      </c>
      <c r="AI210" s="48">
        <v>1.2317803652475767</v>
      </c>
      <c r="AJ210" s="48">
        <v>1.2457805320519386</v>
      </c>
      <c r="AK210" s="48">
        <v>1.2592746687308414</v>
      </c>
      <c r="AL210" s="48">
        <v>1.2722810655297836</v>
      </c>
      <c r="AM210" s="48">
        <v>1.2848173516010533</v>
      </c>
      <c r="AN210" s="48">
        <v>1.2969005188986626</v>
      </c>
      <c r="AO210" s="48">
        <v>1.3085469452096117</v>
      </c>
      <c r="AP210" s="48">
        <v>1.3197724163526947</v>
      </c>
      <c r="AQ210" s="48">
        <v>1.3305921475749436</v>
      </c>
      <c r="AR210" s="48">
        <v>1.3410208041747016</v>
      </c>
      <c r="AS210" s="48">
        <v>1.3510725213792876</v>
      </c>
      <c r="AT210" s="49">
        <v>1.3607609235041895</v>
      </c>
      <c r="AU210" s="50">
        <v>0</v>
      </c>
      <c r="AV210" s="50">
        <v>0</v>
      </c>
      <c r="AW210" s="50">
        <v>7.2985381120815873E-4</v>
      </c>
      <c r="AX210" s="50">
        <v>7.3531275847926736E-4</v>
      </c>
    </row>
    <row r="211" spans="1:50" x14ac:dyDescent="0.25">
      <c r="A211" t="s">
        <v>4915</v>
      </c>
      <c r="B211" s="73">
        <v>7.6744710605980745E-2</v>
      </c>
      <c r="C211" s="48">
        <v>0.14730530519168142</v>
      </c>
      <c r="D211" s="48">
        <v>0.21004039465071156</v>
      </c>
      <c r="E211" s="48">
        <v>0.27047782029345857</v>
      </c>
      <c r="F211" s="48">
        <v>0.3292678844915643</v>
      </c>
      <c r="G211" s="48">
        <v>0.37447685523421498</v>
      </c>
      <c r="H211" s="48">
        <v>0.42041713997815489</v>
      </c>
      <c r="I211" s="48">
        <v>0.465165886212561</v>
      </c>
      <c r="J211" s="48">
        <v>0.49888223207637106</v>
      </c>
      <c r="K211" s="48">
        <v>0.5341603417781372</v>
      </c>
      <c r="L211" s="48">
        <v>0.5698282639834128</v>
      </c>
      <c r="M211" s="48">
        <v>0.63208940370284084</v>
      </c>
      <c r="N211" s="48">
        <v>0.672346582481684</v>
      </c>
      <c r="O211" s="48">
        <v>0.71414688429102857</v>
      </c>
      <c r="P211" s="48">
        <v>0.74230020199448243</v>
      </c>
      <c r="Q211" s="48">
        <v>0.77372075925239203</v>
      </c>
      <c r="R211" s="48">
        <v>0.80310717156964062</v>
      </c>
      <c r="S211" s="48">
        <v>0.84641032576924813</v>
      </c>
      <c r="T211" s="48">
        <v>0.86673744385733298</v>
      </c>
      <c r="U211" s="48">
        <v>0.88650464175859567</v>
      </c>
      <c r="V211" s="48">
        <v>0.90555736262728281</v>
      </c>
      <c r="W211" s="48">
        <v>0.92392143093445067</v>
      </c>
      <c r="X211" s="48">
        <v>0.94162173773654068</v>
      </c>
      <c r="Y211" s="48">
        <v>0.9586822744132536</v>
      </c>
      <c r="Z211" s="48">
        <v>0.97512616518598916</v>
      </c>
      <c r="AA211" s="48">
        <v>0.99097569846091493</v>
      </c>
      <c r="AB211" s="48">
        <v>1.0062523570391564</v>
      </c>
      <c r="AC211" s="48">
        <v>1.020976847235052</v>
      </c>
      <c r="AD211" s="48">
        <v>1.0351691269419392</v>
      </c>
      <c r="AE211" s="48">
        <v>1.0488484326835177</v>
      </c>
      <c r="AF211" s="48">
        <v>1.062033305687448</v>
      </c>
      <c r="AG211" s="48">
        <v>1.0747416170165378</v>
      </c>
      <c r="AH211" s="48">
        <v>1.0869905917915643</v>
      </c>
      <c r="AI211" s="48">
        <v>1.0987968325385775</v>
      </c>
      <c r="AJ211" s="48">
        <v>1.1101763416923254</v>
      </c>
      <c r="AK211" s="48">
        <v>1.1211445432862992</v>
      </c>
      <c r="AL211" s="48">
        <v>1.1317163038588041</v>
      </c>
      <c r="AM211" s="48">
        <v>1.141905952603387</v>
      </c>
      <c r="AN211" s="48">
        <v>1.1517273007909368</v>
      </c>
      <c r="AO211" s="48">
        <v>1.1611936604897799</v>
      </c>
      <c r="AP211" s="48">
        <v>1.1703178626091473</v>
      </c>
      <c r="AQ211" s="48">
        <v>1.1791122742904645</v>
      </c>
      <c r="AR211" s="48">
        <v>1.1875888156700478</v>
      </c>
      <c r="AS211" s="48">
        <v>1.1957589760359113</v>
      </c>
      <c r="AT211" s="49">
        <v>1.2036338294005988</v>
      </c>
      <c r="AU211" s="50">
        <v>0</v>
      </c>
      <c r="AV211" s="50">
        <v>5.7919020764529705E-4</v>
      </c>
      <c r="AW211" s="50">
        <v>5.7512224884703755E-4</v>
      </c>
      <c r="AX211" s="50">
        <v>5.3925655083730817E-4</v>
      </c>
    </row>
    <row r="212" spans="1:50" x14ac:dyDescent="0.25">
      <c r="A212" t="s">
        <v>4916</v>
      </c>
      <c r="B212" s="73">
        <v>7.4895158689812225E-2</v>
      </c>
      <c r="C212" s="48">
        <v>0.14326613648865039</v>
      </c>
      <c r="D212" s="48">
        <v>0.20380983229257471</v>
      </c>
      <c r="E212" s="48">
        <v>0.26291002851141471</v>
      </c>
      <c r="F212" s="48">
        <v>0.3193328894909136</v>
      </c>
      <c r="G212" s="48">
        <v>0.3625329267750404</v>
      </c>
      <c r="H212" s="48">
        <v>0.40512101096989184</v>
      </c>
      <c r="I212" s="48">
        <v>0.44760122249711898</v>
      </c>
      <c r="J212" s="48">
        <v>0.48027890691166919</v>
      </c>
      <c r="K212" s="48">
        <v>0.51419175111600746</v>
      </c>
      <c r="L212" s="48">
        <v>0.54995799174886639</v>
      </c>
      <c r="M212" s="48">
        <v>0.61900310040032891</v>
      </c>
      <c r="N212" s="48">
        <v>0.65454131447328434</v>
      </c>
      <c r="O212" s="48">
        <v>0.69301466303346615</v>
      </c>
      <c r="P212" s="48">
        <v>0.72001254689537575</v>
      </c>
      <c r="Q212" s="48">
        <v>0.74931535713749842</v>
      </c>
      <c r="R212" s="48">
        <v>0.77562607548804274</v>
      </c>
      <c r="S212" s="48">
        <v>0.81429310939515109</v>
      </c>
      <c r="T212" s="48">
        <v>0.83321696295851932</v>
      </c>
      <c r="U212" s="48">
        <v>0.85179898914048757</v>
      </c>
      <c r="V212" s="48">
        <v>0.86970937582190277</v>
      </c>
      <c r="W212" s="48">
        <v>0.88697239912929071</v>
      </c>
      <c r="X212" s="48">
        <v>0.90361145773882146</v>
      </c>
      <c r="Y212" s="48">
        <v>0.91964910459138116</v>
      </c>
      <c r="Z212" s="48">
        <v>0.93510707746131805</v>
      </c>
      <c r="AA212" s="48">
        <v>0.95000632842029364</v>
      </c>
      <c r="AB212" s="48">
        <v>0.96436705223617358</v>
      </c>
      <c r="AC212" s="48">
        <v>0.97820871374545537</v>
      </c>
      <c r="AD212" s="48">
        <v>0.99155007423632957</v>
      </c>
      <c r="AE212" s="48">
        <v>1.004409216878136</v>
      </c>
      <c r="AF212" s="48">
        <v>1.0168035712316843</v>
      </c>
      <c r="AG212" s="48">
        <v>1.0287499368736586</v>
      </c>
      <c r="AH212" s="48">
        <v>1.0402645061671276</v>
      </c>
      <c r="AI212" s="48">
        <v>1.0513628862090256</v>
      </c>
      <c r="AJ212" s="48">
        <v>1.0620601199843489</v>
      </c>
      <c r="AK212" s="48">
        <v>1.0723707067557449</v>
      </c>
      <c r="AL212" s="48">
        <v>1.0823086217161269</v>
      </c>
      <c r="AM212" s="48">
        <v>1.0918873349309524</v>
      </c>
      <c r="AN212" s="48">
        <v>1.1011198295958446</v>
      </c>
      <c r="AO212" s="48">
        <v>1.1100186196342952</v>
      </c>
      <c r="AP212" s="48">
        <v>1.1185957666593076</v>
      </c>
      <c r="AQ212" s="48">
        <v>1.12686289632197</v>
      </c>
      <c r="AR212" s="48">
        <v>1.1348312140691146</v>
      </c>
      <c r="AS212" s="48">
        <v>1.1425115203314229</v>
      </c>
      <c r="AT212" s="49">
        <v>1.1499142251625631</v>
      </c>
      <c r="AU212" s="50">
        <v>0</v>
      </c>
      <c r="AV212" s="50">
        <v>4.905922687612474E-4</v>
      </c>
      <c r="AW212" s="50">
        <v>4.8284616786986589E-4</v>
      </c>
      <c r="AX212" s="50">
        <v>3.9941442082636058E-4</v>
      </c>
    </row>
    <row r="213" spans="1:50" x14ac:dyDescent="0.25">
      <c r="A213" t="s">
        <v>4917</v>
      </c>
      <c r="B213" s="73">
        <v>7.6414534192522907E-2</v>
      </c>
      <c r="C213" s="48">
        <v>0.14758903518610894</v>
      </c>
      <c r="D213" s="48">
        <v>0.21073391307874473</v>
      </c>
      <c r="E213" s="48">
        <v>0.27153144932825091</v>
      </c>
      <c r="F213" s="48">
        <v>0.32920258797987634</v>
      </c>
      <c r="G213" s="48">
        <v>0.37456314207688673</v>
      </c>
      <c r="H213" s="48">
        <v>0.41741278446110586</v>
      </c>
      <c r="I213" s="48">
        <v>0.46110680654129221</v>
      </c>
      <c r="J213" s="48">
        <v>0.49615014085446563</v>
      </c>
      <c r="K213" s="48">
        <v>0.53146287088682498</v>
      </c>
      <c r="L213" s="48">
        <v>0.5669203446940676</v>
      </c>
      <c r="M213" s="48">
        <v>0.63166658946294074</v>
      </c>
      <c r="N213" s="48">
        <v>0.66869455975067971</v>
      </c>
      <c r="O213" s="48">
        <v>0.70751840000898425</v>
      </c>
      <c r="P213" s="48">
        <v>0.73594236655206635</v>
      </c>
      <c r="Q213" s="48">
        <v>0.76536205228730114</v>
      </c>
      <c r="R213" s="48">
        <v>0.79292274832887744</v>
      </c>
      <c r="S213" s="48">
        <v>0.83006337795984331</v>
      </c>
      <c r="T213" s="48">
        <v>0.85061633938026548</v>
      </c>
      <c r="U213" s="48">
        <v>0.87097977576853536</v>
      </c>
      <c r="V213" s="48">
        <v>0.89060718433554253</v>
      </c>
      <c r="W213" s="48">
        <v>0.90952516849651333</v>
      </c>
      <c r="X213" s="48">
        <v>0.92775937009744913</v>
      </c>
      <c r="Y213" s="48">
        <v>0.94533450417064002</v>
      </c>
      <c r="Z213" s="48">
        <v>0.96227439243395685</v>
      </c>
      <c r="AA213" s="48">
        <v>0.97860199557932204</v>
      </c>
      <c r="AB213" s="48">
        <v>0.99433944439413213</v>
      </c>
      <c r="AC213" s="48">
        <v>1.0095080697578047</v>
      </c>
      <c r="AD213" s="48">
        <v>1.0241284315541157</v>
      </c>
      <c r="AE213" s="48">
        <v>1.0382203465385114</v>
      </c>
      <c r="AF213" s="48">
        <v>1.05180291519817</v>
      </c>
      <c r="AG213" s="48">
        <v>1.0648945476412144</v>
      </c>
      <c r="AH213" s="48">
        <v>1.0775129885501729</v>
      </c>
      <c r="AI213" s="48">
        <v>1.0896753412335063</v>
      </c>
      <c r="AJ213" s="48">
        <v>1.1013980908078038</v>
      </c>
      <c r="AK213" s="48">
        <v>1.1126971265420664</v>
      </c>
      <c r="AL213" s="48">
        <v>1.1235877633943676</v>
      </c>
      <c r="AM213" s="48">
        <v>1.1340847627700796</v>
      </c>
      <c r="AN213" s="48">
        <v>1.1442023525298022</v>
      </c>
      <c r="AO213" s="48">
        <v>1.153954246274113</v>
      </c>
      <c r="AP213" s="48">
        <v>1.1633536619312801</v>
      </c>
      <c r="AQ213" s="48">
        <v>1.1724133396731278</v>
      </c>
      <c r="AR213" s="48">
        <v>1.1811455591833424</v>
      </c>
      <c r="AS213" s="48">
        <v>1.1895621563016217</v>
      </c>
      <c r="AT213" s="49">
        <v>1.1976745390662282</v>
      </c>
      <c r="AU213" s="50">
        <v>0</v>
      </c>
      <c r="AV213" s="50">
        <v>4.5448300079442561E-4</v>
      </c>
      <c r="AW213" s="50">
        <v>4.4996957876719534E-4</v>
      </c>
      <c r="AX213" s="50">
        <v>3.7404458271339536E-4</v>
      </c>
    </row>
    <row r="214" spans="1:50" x14ac:dyDescent="0.25">
      <c r="A214" t="s">
        <v>4918</v>
      </c>
      <c r="B214" s="73">
        <v>7.0918529050605791E-2</v>
      </c>
      <c r="C214" s="48">
        <v>0.13672056741985819</v>
      </c>
      <c r="D214" s="48">
        <v>0.19289004053234277</v>
      </c>
      <c r="E214" s="48">
        <v>0.24789567028325571</v>
      </c>
      <c r="F214" s="48">
        <v>0.30052425872398753</v>
      </c>
      <c r="G214" s="48">
        <v>0.34228164097546421</v>
      </c>
      <c r="H214" s="48">
        <v>0.37975365330551969</v>
      </c>
      <c r="I214" s="48">
        <v>0.41777399133717086</v>
      </c>
      <c r="J214" s="48">
        <v>0.44900993382276033</v>
      </c>
      <c r="K214" s="48">
        <v>0.48094947823601847</v>
      </c>
      <c r="L214" s="48">
        <v>0.51588900981431685</v>
      </c>
      <c r="M214" s="48">
        <v>0.5688971096105464</v>
      </c>
      <c r="N214" s="48">
        <v>0.60245589859031035</v>
      </c>
      <c r="O214" s="48">
        <v>0.63542388761125046</v>
      </c>
      <c r="P214" s="48">
        <v>0.66011778403009191</v>
      </c>
      <c r="Q214" s="48">
        <v>0.68812976926677838</v>
      </c>
      <c r="R214" s="48">
        <v>0.71623158541290288</v>
      </c>
      <c r="S214" s="48">
        <v>0.75028949962976965</v>
      </c>
      <c r="T214" s="48">
        <v>0.76767038319304948</v>
      </c>
      <c r="U214" s="48">
        <v>0.78666087885222924</v>
      </c>
      <c r="V214" s="48">
        <v>0.80496497105384868</v>
      </c>
      <c r="W214" s="48">
        <v>0.8226074695614336</v>
      </c>
      <c r="X214" s="48">
        <v>0.83961228740006977</v>
      </c>
      <c r="Y214" s="48">
        <v>0.85600247326863477</v>
      </c>
      <c r="Z214" s="48">
        <v>0.8718002427805045</v>
      </c>
      <c r="AA214" s="48">
        <v>0.88702700857507777</v>
      </c>
      <c r="AB214" s="48">
        <v>0.90170340934093152</v>
      </c>
      <c r="AC214" s="48">
        <v>0.91584933778994704</v>
      </c>
      <c r="AD214" s="48">
        <v>0.92948396762032359</v>
      </c>
      <c r="AE214" s="48">
        <v>0.94262577950502402</v>
      </c>
      <c r="AF214" s="48">
        <v>0.95529258614087964</v>
      </c>
      <c r="AG214" s="48">
        <v>0.96750155639230684</v>
      </c>
      <c r="AH214" s="48">
        <v>0.97926923856235715</v>
      </c>
      <c r="AI214" s="48">
        <v>0.99061158282264661</v>
      </c>
      <c r="AJ214" s="48">
        <v>1.0015439628325642</v>
      </c>
      <c r="AK214" s="48">
        <v>1.0120811965770629</v>
      </c>
      <c r="AL214" s="48">
        <v>1.0222375664512788</v>
      </c>
      <c r="AM214" s="48">
        <v>1.0320268386191975</v>
      </c>
      <c r="AN214" s="48">
        <v>1.0414622816726131</v>
      </c>
      <c r="AO214" s="48">
        <v>1.0505566846156644</v>
      </c>
      <c r="AP214" s="48">
        <v>1.0593223741993285</v>
      </c>
      <c r="AQ214" s="48">
        <v>1.0677712316293655</v>
      </c>
      <c r="AR214" s="48">
        <v>1.0759147086703655</v>
      </c>
      <c r="AS214" s="48">
        <v>1.083763843167715</v>
      </c>
      <c r="AT214" s="49">
        <v>1.0913292740085336</v>
      </c>
      <c r="AU214" s="50">
        <v>1.5135259309317917E-4</v>
      </c>
      <c r="AV214" s="50">
        <v>2.3817092005629092E-4</v>
      </c>
      <c r="AW214" s="50">
        <v>2.2199566592462361E-4</v>
      </c>
      <c r="AX214" s="50">
        <v>2.2859738965053111E-4</v>
      </c>
    </row>
    <row r="215" spans="1:50" x14ac:dyDescent="0.25">
      <c r="A215" t="s">
        <v>4919</v>
      </c>
      <c r="B215" s="73">
        <v>5.5418558000265669E-2</v>
      </c>
      <c r="C215" s="48">
        <v>0.1062456344856202</v>
      </c>
      <c r="D215" s="48">
        <v>0.14743599650693023</v>
      </c>
      <c r="E215" s="48">
        <v>0.18855132367759303</v>
      </c>
      <c r="F215" s="48">
        <v>0.22792777192077385</v>
      </c>
      <c r="G215" s="48">
        <v>0.25760886795199178</v>
      </c>
      <c r="H215" s="48">
        <v>0.28167247712790699</v>
      </c>
      <c r="I215" s="48">
        <v>0.30782037162187859</v>
      </c>
      <c r="J215" s="48">
        <v>0.32784062533542818</v>
      </c>
      <c r="K215" s="48">
        <v>0.34931258372282842</v>
      </c>
      <c r="L215" s="48">
        <v>0.37414212020696214</v>
      </c>
      <c r="M215" s="48">
        <v>0.41670882420173222</v>
      </c>
      <c r="N215" s="48">
        <v>0.4411704906819377</v>
      </c>
      <c r="O215" s="48">
        <v>0.46452702537181007</v>
      </c>
      <c r="P215" s="48">
        <v>0.48048982597484585</v>
      </c>
      <c r="Q215" s="48">
        <v>0.50095942315605702</v>
      </c>
      <c r="R215" s="48">
        <v>0.52187480337456793</v>
      </c>
      <c r="S215" s="48">
        <v>0.54863887749959317</v>
      </c>
      <c r="T215" s="48">
        <v>0.55810265939349601</v>
      </c>
      <c r="U215" s="48">
        <v>0.57041376732892624</v>
      </c>
      <c r="V215" s="48">
        <v>0.58227989545946124</v>
      </c>
      <c r="W215" s="48">
        <v>0.59371712739250704</v>
      </c>
      <c r="X215" s="48">
        <v>0.60474096540026223</v>
      </c>
      <c r="Y215" s="48">
        <v>0.61536635143183327</v>
      </c>
      <c r="Z215" s="48">
        <v>0.6256076873658778</v>
      </c>
      <c r="AA215" s="48">
        <v>0.63547885453122199</v>
      </c>
      <c r="AB215" s="48">
        <v>0.64499323252191487</v>
      </c>
      <c r="AC215" s="48">
        <v>0.65416371733222156</v>
      </c>
      <c r="AD215" s="48">
        <v>0.66300273883613137</v>
      </c>
      <c r="AE215" s="48">
        <v>0.67152227763508066</v>
      </c>
      <c r="AF215" s="48">
        <v>0.67973388129671874</v>
      </c>
      <c r="AG215" s="48">
        <v>0.68764868000673107</v>
      </c>
      <c r="AH215" s="48">
        <v>0.69527740165493601</v>
      </c>
      <c r="AI215" s="48">
        <v>0.70263038637609698</v>
      </c>
      <c r="AJ215" s="48">
        <v>0.70971760056516819</v>
      </c>
      <c r="AK215" s="48">
        <v>0.7165486503859595</v>
      </c>
      <c r="AL215" s="48">
        <v>0.72313279479154158</v>
      </c>
      <c r="AM215" s="48">
        <v>0.72947895807403007</v>
      </c>
      <c r="AN215" s="48">
        <v>0.73559574196076627</v>
      </c>
      <c r="AO215" s="48">
        <v>0.74149143727328304</v>
      </c>
      <c r="AP215" s="48">
        <v>0.74717403516486525</v>
      </c>
      <c r="AQ215" s="48">
        <v>0.75265123795193267</v>
      </c>
      <c r="AR215" s="48">
        <v>0.7579304695539254</v>
      </c>
      <c r="AS215" s="48">
        <v>0.76301888555584607</v>
      </c>
      <c r="AT215" s="49">
        <v>0.76792338290709483</v>
      </c>
      <c r="AU215" s="50">
        <v>3.0859388061799109E-4</v>
      </c>
      <c r="AV215" s="50">
        <v>7.1147206472232938E-4</v>
      </c>
      <c r="AW215" s="50">
        <v>2.3451201559510082E-4</v>
      </c>
      <c r="AX215" s="50">
        <v>9.5193106972146779E-5</v>
      </c>
    </row>
    <row r="216" spans="1:50" x14ac:dyDescent="0.25">
      <c r="A216" t="s">
        <v>4920</v>
      </c>
      <c r="B216" s="73">
        <v>6.3006692652212551E-2</v>
      </c>
      <c r="C216" s="48">
        <v>0.12129321461202594</v>
      </c>
      <c r="D216" s="48">
        <v>0.16947989181745179</v>
      </c>
      <c r="E216" s="48">
        <v>0.217212280716372</v>
      </c>
      <c r="F216" s="48">
        <v>0.26284245167587139</v>
      </c>
      <c r="G216" s="48">
        <v>0.29830696337231688</v>
      </c>
      <c r="H216" s="48">
        <v>0.32792953991471152</v>
      </c>
      <c r="I216" s="48">
        <v>0.35940526374880799</v>
      </c>
      <c r="J216" s="48">
        <v>0.38458366308236774</v>
      </c>
      <c r="K216" s="48">
        <v>0.41091722825729687</v>
      </c>
      <c r="L216" s="48">
        <v>0.43973626814004874</v>
      </c>
      <c r="M216" s="48">
        <v>0.48569621137354763</v>
      </c>
      <c r="N216" s="48">
        <v>0.51398382603975956</v>
      </c>
      <c r="O216" s="48">
        <v>0.54114826464796917</v>
      </c>
      <c r="P216" s="48">
        <v>0.56092874761205336</v>
      </c>
      <c r="Q216" s="48">
        <v>0.58508112995197781</v>
      </c>
      <c r="R216" s="48">
        <v>0.60944902831930348</v>
      </c>
      <c r="S216" s="48">
        <v>0.63909863914859266</v>
      </c>
      <c r="T216" s="48">
        <v>0.65217234253585032</v>
      </c>
      <c r="U216" s="48">
        <v>0.66790501293236137</v>
      </c>
      <c r="V216" s="48">
        <v>0.68306903259164897</v>
      </c>
      <c r="W216" s="48">
        <v>0.69768495515481788</v>
      </c>
      <c r="X216" s="48">
        <v>0.71177259136028181</v>
      </c>
      <c r="Y216" s="48">
        <v>0.72535103589566885</v>
      </c>
      <c r="Z216" s="48">
        <v>0.73843869327917422</v>
      </c>
      <c r="AA216" s="48">
        <v>0.75105330280544469</v>
      </c>
      <c r="AB216" s="48">
        <v>0.76321196258980162</v>
      </c>
      <c r="AC216" s="48">
        <v>0.77493115274339852</v>
      </c>
      <c r="AD216" s="48">
        <v>0.78622675771072115</v>
      </c>
      <c r="AE216" s="48">
        <v>0.79711408779970672</v>
      </c>
      <c r="AF216" s="48">
        <v>0.80760789993366866</v>
      </c>
      <c r="AG216" s="48">
        <v>0.81772241765315012</v>
      </c>
      <c r="AH216" s="48">
        <v>0.82747135039481867</v>
      </c>
      <c r="AI216" s="48">
        <v>0.83686791207353572</v>
      </c>
      <c r="AJ216" s="48">
        <v>0.84592483899278093</v>
      </c>
      <c r="AK216" s="48">
        <v>0.85465440710771601</v>
      </c>
      <c r="AL216" s="48">
        <v>0.86306844866428012</v>
      </c>
      <c r="AM216" s="48">
        <v>0.87117836823687167</v>
      </c>
      <c r="AN216" s="48">
        <v>0.87899515818635787</v>
      </c>
      <c r="AO216" s="48">
        <v>0.88652941355935644</v>
      </c>
      <c r="AP216" s="48">
        <v>0.89379134644899372</v>
      </c>
      <c r="AQ216" s="48">
        <v>0.90079079983659605</v>
      </c>
      <c r="AR216" s="48">
        <v>0.90753726093307985</v>
      </c>
      <c r="AS216" s="48">
        <v>0.91403987403812481</v>
      </c>
      <c r="AT216" s="49">
        <v>0.92030745293455363</v>
      </c>
      <c r="AU216" s="50">
        <v>2.1897016267757863E-4</v>
      </c>
      <c r="AV216" s="50">
        <v>1.5494365652557462E-4</v>
      </c>
      <c r="AW216" s="50">
        <v>2.2387289209291339E-4</v>
      </c>
      <c r="AX216" s="50">
        <v>1.9572219753172249E-4</v>
      </c>
    </row>
    <row r="217" spans="1:50" x14ac:dyDescent="0.25">
      <c r="A217" t="s">
        <v>4921</v>
      </c>
      <c r="B217" s="73">
        <v>7.19894316479745E-2</v>
      </c>
      <c r="C217" s="48">
        <v>0.13891946371596131</v>
      </c>
      <c r="D217" s="48">
        <v>0.1955937937531313</v>
      </c>
      <c r="E217" s="48">
        <v>0.25153498035606525</v>
      </c>
      <c r="F217" s="48">
        <v>0.30512189851683408</v>
      </c>
      <c r="G217" s="48">
        <v>0.34843703023655093</v>
      </c>
      <c r="H217" s="48">
        <v>0.38568779753077975</v>
      </c>
      <c r="I217" s="48">
        <v>0.42448340586847422</v>
      </c>
      <c r="J217" s="48">
        <v>0.45677673932439838</v>
      </c>
      <c r="K217" s="48">
        <v>0.4899754225042896</v>
      </c>
      <c r="L217" s="48">
        <v>0.52561256198827455</v>
      </c>
      <c r="M217" s="48">
        <v>0.57806270624582567</v>
      </c>
      <c r="N217" s="48">
        <v>0.6126075010761981</v>
      </c>
      <c r="O217" s="48">
        <v>0.64576617667116587</v>
      </c>
      <c r="P217" s="48">
        <v>0.67135553262172287</v>
      </c>
      <c r="Q217" s="48">
        <v>0.70104262939105344</v>
      </c>
      <c r="R217" s="48">
        <v>0.73076308544422108</v>
      </c>
      <c r="S217" s="48">
        <v>0.76563933572788301</v>
      </c>
      <c r="T217" s="48">
        <v>0.78367352620110187</v>
      </c>
      <c r="U217" s="48">
        <v>0.80416722039102451</v>
      </c>
      <c r="V217" s="48">
        <v>0.82392017864637157</v>
      </c>
      <c r="W217" s="48">
        <v>0.84295917455513969</v>
      </c>
      <c r="X217" s="48">
        <v>0.86131001398527762</v>
      </c>
      <c r="Y217" s="48">
        <v>0.87899757006251922</v>
      </c>
      <c r="Z217" s="48">
        <v>0.89604581688395668</v>
      </c>
      <c r="AA217" s="48">
        <v>0.91247786201305314</v>
      </c>
      <c r="AB217" s="48">
        <v>0.9283159778001342</v>
      </c>
      <c r="AC217" s="48">
        <v>0.94358163157081454</v>
      </c>
      <c r="AD217" s="48">
        <v>0.95829551472327756</v>
      </c>
      <c r="AE217" s="48">
        <v>0.97247757077384411</v>
      </c>
      <c r="AF217" s="48">
        <v>0.98614702238884844</v>
      </c>
      <c r="AG217" s="48">
        <v>0.99932239743945472</v>
      </c>
      <c r="AH217" s="48">
        <v>1.0120215541147379</v>
      </c>
      <c r="AI217" s="48">
        <v>1.0242617051270593</v>
      </c>
      <c r="AJ217" s="48">
        <v>1.0360594410425494</v>
      </c>
      <c r="AK217" s="48">
        <v>1.0474307527683231</v>
      </c>
      <c r="AL217" s="48">
        <v>1.0583910532269003</v>
      </c>
      <c r="AM217" s="48">
        <v>1.0689551982472156</v>
      </c>
      <c r="AN217" s="48">
        <v>1.0791375067005315</v>
      </c>
      <c r="AO217" s="48">
        <v>1.0889517799085473</v>
      </c>
      <c r="AP217" s="48">
        <v>1.0984113203500077</v>
      </c>
      <c r="AQ217" s="48">
        <v>1.1075289496911744</v>
      </c>
      <c r="AR217" s="48">
        <v>1.1163170261645885</v>
      </c>
      <c r="AS217" s="48">
        <v>1.124787461319686</v>
      </c>
      <c r="AT217" s="49">
        <v>1.1329517361679728</v>
      </c>
      <c r="AU217" s="50">
        <v>8.0753525253385305E-5</v>
      </c>
      <c r="AV217" s="50">
        <v>1.0357687278883532E-4</v>
      </c>
      <c r="AW217" s="50">
        <v>8.102859283098951E-5</v>
      </c>
      <c r="AX217" s="50">
        <v>1.3318302808329463E-4</v>
      </c>
    </row>
    <row r="218" spans="1:50" x14ac:dyDescent="0.25">
      <c r="A218" t="s">
        <v>4922</v>
      </c>
      <c r="B218" s="73">
        <v>7.5494285907824005E-2</v>
      </c>
      <c r="C218" s="48">
        <v>0.14552853638436114</v>
      </c>
      <c r="D218" s="48">
        <v>0.20311291488776784</v>
      </c>
      <c r="E218" s="48">
        <v>0.26110461630477394</v>
      </c>
      <c r="F218" s="48">
        <v>0.31781526425405948</v>
      </c>
      <c r="G218" s="48">
        <v>0.36432946644035086</v>
      </c>
      <c r="H218" s="48">
        <v>0.4017696854388324</v>
      </c>
      <c r="I218" s="48">
        <v>0.44145586711249646</v>
      </c>
      <c r="J218" s="48">
        <v>0.47627907340227449</v>
      </c>
      <c r="K218" s="48">
        <v>0.51274980732263586</v>
      </c>
      <c r="L218" s="48">
        <v>0.55003348935527252</v>
      </c>
      <c r="M218" s="48">
        <v>0.60326785266288141</v>
      </c>
      <c r="N218" s="48">
        <v>0.64050240261362623</v>
      </c>
      <c r="O218" s="48">
        <v>0.67356696452259091</v>
      </c>
      <c r="P218" s="48">
        <v>0.70112055974876974</v>
      </c>
      <c r="Q218" s="48">
        <v>0.73517190076373662</v>
      </c>
      <c r="R218" s="48">
        <v>0.76931035754454491</v>
      </c>
      <c r="S218" s="48">
        <v>0.80804451934522659</v>
      </c>
      <c r="T218" s="48">
        <v>0.82746564947509493</v>
      </c>
      <c r="U218" s="48">
        <v>0.85195195871066565</v>
      </c>
      <c r="V218" s="48">
        <v>0.87555322062446883</v>
      </c>
      <c r="W218" s="48">
        <v>0.89830142487873665</v>
      </c>
      <c r="X218" s="48">
        <v>0.92022740488285037</v>
      </c>
      <c r="Y218" s="48">
        <v>0.94136087958561077</v>
      </c>
      <c r="Z218" s="48">
        <v>0.96173049375694575</v>
      </c>
      <c r="AA218" s="48">
        <v>0.98136385681365457</v>
      </c>
      <c r="AB218" s="48">
        <v>1.0002875802418074</v>
      </c>
      <c r="AC218" s="48">
        <v>1.0185273136665327</v>
      </c>
      <c r="AD218" s="48">
        <v>1.0361077796180758</v>
      </c>
      <c r="AE218" s="48">
        <v>1.0530528070412497</v>
      </c>
      <c r="AF218" s="48">
        <v>1.0693853635937061</v>
      </c>
      <c r="AG218" s="48">
        <v>1.0851275867767969</v>
      </c>
      <c r="AH218" s="48">
        <v>1.1003008139412218</v>
      </c>
      <c r="AI218" s="48">
        <v>1.1149256112081374</v>
      </c>
      <c r="AJ218" s="48">
        <v>1.1290218013449231</v>
      </c>
      <c r="AK218" s="48">
        <v>1.1426084906333915</v>
      </c>
      <c r="AL218" s="48">
        <v>1.1557040947668551</v>
      </c>
      <c r="AM218" s="48">
        <v>1.1683263638111574</v>
      </c>
      <c r="AN218" s="48">
        <v>1.1804924062634967</v>
      </c>
      <c r="AO218" s="48">
        <v>1.1922187122416554</v>
      </c>
      <c r="AP218" s="48">
        <v>1.2035211758350612</v>
      </c>
      <c r="AQ218" s="48">
        <v>1.2144151166479826</v>
      </c>
      <c r="AR218" s="48">
        <v>1.2249153005640512</v>
      </c>
      <c r="AS218" s="48">
        <v>1.235035959760262</v>
      </c>
      <c r="AT218" s="49">
        <v>1.2447908119975737</v>
      </c>
      <c r="AU218" s="50">
        <v>8.7715568952262402E-4</v>
      </c>
      <c r="AV218" s="50">
        <v>1.9929080735892057E-4</v>
      </c>
      <c r="AW218" s="50">
        <v>7.1850110543891788E-5</v>
      </c>
      <c r="AX218" s="50">
        <v>4.1708055505296215E-5</v>
      </c>
    </row>
    <row r="219" spans="1:50" x14ac:dyDescent="0.25">
      <c r="A219" t="s">
        <v>25</v>
      </c>
      <c r="B219" s="73">
        <v>6.9347036017098712E-2</v>
      </c>
      <c r="C219" s="48">
        <v>0.13335856829200032</v>
      </c>
      <c r="D219" s="48">
        <v>0.189014360414924</v>
      </c>
      <c r="E219" s="48">
        <v>0.24365142879550084</v>
      </c>
      <c r="F219" s="48">
        <v>0.29581234638832765</v>
      </c>
      <c r="G219" s="48">
        <v>0.33634152599569306</v>
      </c>
      <c r="H219" s="48">
        <v>0.37476840533512074</v>
      </c>
      <c r="I219" s="48">
        <v>0.41318197533168266</v>
      </c>
      <c r="J219" s="48">
        <v>0.44287250856773774</v>
      </c>
      <c r="K219" s="48">
        <v>0.47390995453157769</v>
      </c>
      <c r="L219" s="48">
        <v>0.50638500645034035</v>
      </c>
      <c r="M219" s="48">
        <v>0.56858528269258646</v>
      </c>
      <c r="N219" s="48">
        <v>0.60582100642941761</v>
      </c>
      <c r="O219" s="48">
        <v>0.64142779703467934</v>
      </c>
      <c r="P219" s="48">
        <v>0.66590945972695026</v>
      </c>
      <c r="Q219" s="48">
        <v>0.69334129752896489</v>
      </c>
      <c r="R219" s="48">
        <v>0.72028257822897701</v>
      </c>
      <c r="S219" s="48">
        <v>0.76043855443181685</v>
      </c>
      <c r="T219" s="48">
        <v>0.77716100105291364</v>
      </c>
      <c r="U219" s="48">
        <v>0.79451205293055316</v>
      </c>
      <c r="V219" s="48">
        <v>0.8112359583547839</v>
      </c>
      <c r="W219" s="48">
        <v>0.8273553852697052</v>
      </c>
      <c r="X219" s="48">
        <v>0.84289218229613549</v>
      </c>
      <c r="Y219" s="48">
        <v>0.85786740834570652</v>
      </c>
      <c r="Z219" s="48">
        <v>0.87230136116457035</v>
      </c>
      <c r="AA219" s="48">
        <v>0.88621360484540324</v>
      </c>
      <c r="AB219" s="48">
        <v>0.89962299634500076</v>
      </c>
      <c r="AC219" s="48">
        <v>0.91254771104340837</v>
      </c>
      <c r="AD219" s="48">
        <v>0.92500526737922251</v>
      </c>
      <c r="AE219" s="48">
        <v>0.93701255059446531</v>
      </c>
      <c r="AF219" s="48">
        <v>0.94858583562120524</v>
      </c>
      <c r="AG219" s="48">
        <v>0.95974080914095472</v>
      </c>
      <c r="AH219" s="48">
        <v>0.97049259084673745</v>
      </c>
      <c r="AI219" s="48">
        <v>0.98085575393664837</v>
      </c>
      <c r="AJ219" s="48">
        <v>0.99084434486668305</v>
      </c>
      <c r="AK219" s="48">
        <v>1.000471902389608</v>
      </c>
      <c r="AL219" s="48">
        <v>1.0097514759056805</v>
      </c>
      <c r="AM219" s="48">
        <v>1.0186956431500871</v>
      </c>
      <c r="AN219" s="48">
        <v>1.0273165272410818</v>
      </c>
      <c r="AO219" s="48">
        <v>1.03562581311192</v>
      </c>
      <c r="AP219" s="48">
        <v>1.0436347633488725</v>
      </c>
      <c r="AQ219" s="48">
        <v>1.0513542334567785</v>
      </c>
      <c r="AR219" s="48">
        <v>1.0587946865728326</v>
      </c>
      <c r="AS219" s="48">
        <v>1.0659662076485472</v>
      </c>
      <c r="AT219" s="49">
        <v>1.0728785171191155</v>
      </c>
      <c r="AU219" s="50">
        <v>5.4008549341233447E-5</v>
      </c>
      <c r="AV219" s="50">
        <v>1.2078474974259734E-3</v>
      </c>
      <c r="AW219" s="50">
        <v>8.3871278911828995E-4</v>
      </c>
      <c r="AX219" s="50">
        <v>7.5012515299022198E-4</v>
      </c>
    </row>
    <row r="220" spans="1:50" x14ac:dyDescent="0.25">
      <c r="A220" t="s">
        <v>4923</v>
      </c>
      <c r="B220" s="73">
        <v>6.4652584516677963E-2</v>
      </c>
      <c r="C220" s="48">
        <v>0.12455065910727596</v>
      </c>
      <c r="D220" s="48">
        <v>0.17438710941517443</v>
      </c>
      <c r="E220" s="48">
        <v>0.22372073155834385</v>
      </c>
      <c r="F220" s="48">
        <v>0.27090739385748713</v>
      </c>
      <c r="G220" s="48">
        <v>0.30794659320618678</v>
      </c>
      <c r="H220" s="48">
        <v>0.33916136150498832</v>
      </c>
      <c r="I220" s="48">
        <v>0.37212350302536368</v>
      </c>
      <c r="J220" s="48">
        <v>0.39876899221256168</v>
      </c>
      <c r="K220" s="48">
        <v>0.42650172871518238</v>
      </c>
      <c r="L220" s="48">
        <v>0.45686989563677965</v>
      </c>
      <c r="M220" s="48">
        <v>0.50428001207890305</v>
      </c>
      <c r="N220" s="48">
        <v>0.53387836145491396</v>
      </c>
      <c r="O220" s="48">
        <v>0.56229930821007568</v>
      </c>
      <c r="P220" s="48">
        <v>0.58329283394060782</v>
      </c>
      <c r="Q220" s="48">
        <v>0.60855079905670761</v>
      </c>
      <c r="R220" s="48">
        <v>0.63403684518636005</v>
      </c>
      <c r="S220" s="48">
        <v>0.66474461204301549</v>
      </c>
      <c r="T220" s="48">
        <v>0.67883841452614768</v>
      </c>
      <c r="U220" s="48">
        <v>0.69550775500806639</v>
      </c>
      <c r="V220" s="48">
        <v>0.71157458920750627</v>
      </c>
      <c r="W220" s="48">
        <v>0.72706069445997823</v>
      </c>
      <c r="X220" s="48">
        <v>0.74198706096838507</v>
      </c>
      <c r="Y220" s="48">
        <v>0.75637392025359651</v>
      </c>
      <c r="Z220" s="48">
        <v>0.77024077257669199</v>
      </c>
      <c r="AA220" s="48">
        <v>0.78360641337003678</v>
      </c>
      <c r="AB220" s="48">
        <v>0.79648895871301983</v>
      </c>
      <c r="AC220" s="48">
        <v>0.80890586988697932</v>
      </c>
      <c r="AD220" s="48">
        <v>0.82087397704260301</v>
      </c>
      <c r="AE220" s="48">
        <v>0.8324095020118788</v>
      </c>
      <c r="AF220" s="48">
        <v>0.84352808029551807</v>
      </c>
      <c r="AG220" s="48">
        <v>0.85424478225565237</v>
      </c>
      <c r="AH220" s="48">
        <v>0.86457413354252866</v>
      </c>
      <c r="AI220" s="48">
        <v>0.87453013478289154</v>
      </c>
      <c r="AJ220" s="48">
        <v>0.88412628055673514</v>
      </c>
      <c r="AK220" s="48">
        <v>0.89337557768815068</v>
      </c>
      <c r="AL220" s="48">
        <v>0.90229056287505727</v>
      </c>
      <c r="AM220" s="48">
        <v>0.91088331968171421</v>
      </c>
      <c r="AN220" s="48">
        <v>0.91916549491704624</v>
      </c>
      <c r="AO220" s="48">
        <v>0.92714831442098067</v>
      </c>
      <c r="AP220" s="48">
        <v>0.93484259828019445</v>
      </c>
      <c r="AQ220" s="48">
        <v>0.94225877549389481</v>
      </c>
      <c r="AR220" s="48">
        <v>0.94940689810950929</v>
      </c>
      <c r="AS220" s="48">
        <v>0.95629665484745119</v>
      </c>
      <c r="AT220" s="49">
        <v>0.96293738423341924</v>
      </c>
      <c r="AU220" s="50">
        <v>1.9814755069091916E-4</v>
      </c>
      <c r="AV220" s="50">
        <v>1.800690806703642E-4</v>
      </c>
      <c r="AW220" s="50">
        <v>2.0469540322665125E-4</v>
      </c>
      <c r="AX220" s="50">
        <v>1.7078671953640878E-4</v>
      </c>
    </row>
    <row r="221" spans="1:50" x14ac:dyDescent="0.25">
      <c r="A221" t="s">
        <v>4924</v>
      </c>
      <c r="B221" s="73">
        <v>6.4561862595510194E-2</v>
      </c>
      <c r="C221" s="48">
        <v>0.12436217839029597</v>
      </c>
      <c r="D221" s="48">
        <v>0.17412283591349031</v>
      </c>
      <c r="E221" s="48">
        <v>0.22336429071379499</v>
      </c>
      <c r="F221" s="48">
        <v>0.27045989065580106</v>
      </c>
      <c r="G221" s="48">
        <v>0.30735844447155403</v>
      </c>
      <c r="H221" s="48">
        <v>0.3385515347825136</v>
      </c>
      <c r="I221" s="48">
        <v>0.37144100559949778</v>
      </c>
      <c r="J221" s="48">
        <v>0.39800528774425986</v>
      </c>
      <c r="K221" s="48">
        <v>0.42566060766336455</v>
      </c>
      <c r="L221" s="48">
        <v>0.45594031306960969</v>
      </c>
      <c r="M221" s="48">
        <v>0.5034807698335213</v>
      </c>
      <c r="N221" s="48">
        <v>0.5330714830754254</v>
      </c>
      <c r="O221" s="48">
        <v>0.56148318602813485</v>
      </c>
      <c r="P221" s="48">
        <v>0.58242113392160166</v>
      </c>
      <c r="Q221" s="48">
        <v>0.60756494950615891</v>
      </c>
      <c r="R221" s="48">
        <v>0.63294100394335362</v>
      </c>
      <c r="S221" s="48">
        <v>0.66368466093776268</v>
      </c>
      <c r="T221" s="48">
        <v>0.67773052367060171</v>
      </c>
      <c r="U221" s="48">
        <v>0.69430431472855703</v>
      </c>
      <c r="V221" s="48">
        <v>0.7102790530976707</v>
      </c>
      <c r="W221" s="48">
        <v>0.72567639128476813</v>
      </c>
      <c r="X221" s="48">
        <v>0.74051719917594661</v>
      </c>
      <c r="Y221" s="48">
        <v>0.7548215923240702</v>
      </c>
      <c r="Z221" s="48">
        <v>0.76860895921382799</v>
      </c>
      <c r="AA221" s="48">
        <v>0.78189798754130491</v>
      </c>
      <c r="AB221" s="48">
        <v>0.79470668954369295</v>
      </c>
      <c r="AC221" s="48">
        <v>0.80705242641346431</v>
      </c>
      <c r="AD221" s="48">
        <v>0.8189519318301115</v>
      </c>
      <c r="AE221" s="48">
        <v>0.83042133464133761</v>
      </c>
      <c r="AF221" s="48">
        <v>0.84147618072444708</v>
      </c>
      <c r="AG221" s="48">
        <v>0.85213145405756485</v>
      </c>
      <c r="AH221" s="48">
        <v>0.86240159702924446</v>
      </c>
      <c r="AI221" s="48">
        <v>0.87230053001399588</v>
      </c>
      <c r="AJ221" s="48">
        <v>0.88184167024026239</v>
      </c>
      <c r="AK221" s="48">
        <v>0.89103794997642272</v>
      </c>
      <c r="AL221" s="48">
        <v>0.899901834059469</v>
      </c>
      <c r="AM221" s="48">
        <v>0.90844533679011585</v>
      </c>
      <c r="AN221" s="48">
        <v>0.91668003821724531</v>
      </c>
      <c r="AO221" s="48">
        <v>0.92461709983375584</v>
      </c>
      <c r="AP221" s="48">
        <v>0.93226727970509105</v>
      </c>
      <c r="AQ221" s="48">
        <v>0.93964094705095635</v>
      </c>
      <c r="AR221" s="48">
        <v>0.94674809629998324</v>
      </c>
      <c r="AS221" s="48">
        <v>0.95359836063639491</v>
      </c>
      <c r="AT221" s="49">
        <v>0.96020102505703253</v>
      </c>
      <c r="AU221" s="50">
        <v>2.1132451365701854E-4</v>
      </c>
      <c r="AV221" s="50">
        <v>1.904879609355703E-4</v>
      </c>
      <c r="AW221" s="50">
        <v>2.1719236974604428E-4</v>
      </c>
      <c r="AX221" s="50">
        <v>1.6691269411239773E-4</v>
      </c>
    </row>
    <row r="222" spans="1:50" x14ac:dyDescent="0.25">
      <c r="A222" t="s">
        <v>4925</v>
      </c>
      <c r="B222" s="73">
        <v>6.6021552043656007E-2</v>
      </c>
      <c r="C222" s="48">
        <v>0.12721008739808778</v>
      </c>
      <c r="D222" s="48">
        <v>0.17835107697977676</v>
      </c>
      <c r="E222" s="48">
        <v>0.22891059638235825</v>
      </c>
      <c r="F222" s="48">
        <v>0.27732036160829138</v>
      </c>
      <c r="G222" s="48">
        <v>0.31543766550868046</v>
      </c>
      <c r="H222" s="48">
        <v>0.34787020380226685</v>
      </c>
      <c r="I222" s="48">
        <v>0.38191210287714839</v>
      </c>
      <c r="J222" s="48">
        <v>0.40955073398613207</v>
      </c>
      <c r="K222" s="48">
        <v>0.4382542301982435</v>
      </c>
      <c r="L222" s="48">
        <v>0.46950733524490856</v>
      </c>
      <c r="M222" s="48">
        <v>0.51807851894356305</v>
      </c>
      <c r="N222" s="48">
        <v>0.548697096007004</v>
      </c>
      <c r="O222" s="48">
        <v>0.57808191031700074</v>
      </c>
      <c r="P222" s="48">
        <v>0.59989343245522031</v>
      </c>
      <c r="Q222" s="48">
        <v>0.62590680267042564</v>
      </c>
      <c r="R222" s="48">
        <v>0.65212605612110619</v>
      </c>
      <c r="S222" s="48">
        <v>0.68376215482840408</v>
      </c>
      <c r="T222" s="48">
        <v>0.69856820674322129</v>
      </c>
      <c r="U222" s="48">
        <v>0.71586730061593862</v>
      </c>
      <c r="V222" s="48">
        <v>0.73254112603542532</v>
      </c>
      <c r="W222" s="48">
        <v>0.74861228306625571</v>
      </c>
      <c r="X222" s="48">
        <v>0.764102554903201</v>
      </c>
      <c r="Y222" s="48">
        <v>0.77903293739664181</v>
      </c>
      <c r="Z222" s="48">
        <v>0.79342366751080196</v>
      </c>
      <c r="AA222" s="48">
        <v>0.80729425075336581</v>
      </c>
      <c r="AB222" s="48">
        <v>0.82066348761366836</v>
      </c>
      <c r="AC222" s="48">
        <v>0.83354949904528508</v>
      </c>
      <c r="AD222" s="48">
        <v>0.84596975102756655</v>
      </c>
      <c r="AE222" s="48">
        <v>0.85794107823940402</v>
      </c>
      <c r="AF222" s="48">
        <v>0.86947970687731957</v>
      </c>
      <c r="AG222" s="48">
        <v>0.8806012766488045</v>
      </c>
      <c r="AH222" s="48">
        <v>0.89132086197071758</v>
      </c>
      <c r="AI222" s="48">
        <v>0.90165299240147723</v>
      </c>
      <c r="AJ222" s="48">
        <v>0.91161167233473983</v>
      </c>
      <c r="AK222" s="48">
        <v>0.92121039998125764</v>
      </c>
      <c r="AL222" s="48">
        <v>0.93046218566464844</v>
      </c>
      <c r="AM222" s="48">
        <v>0.93937956945586831</v>
      </c>
      <c r="AN222" s="48">
        <v>0.94797463817029748</v>
      </c>
      <c r="AO222" s="48">
        <v>0.95625904175046972</v>
      </c>
      <c r="AP222" s="48">
        <v>0.96424400905666019</v>
      </c>
      <c r="AQ222" s="48">
        <v>0.97194036308672305</v>
      </c>
      <c r="AR222" s="48">
        <v>0.97935853564581987</v>
      </c>
      <c r="AS222" s="48">
        <v>0.98650858148591292</v>
      </c>
      <c r="AT222" s="49">
        <v>0.99340019193419571</v>
      </c>
      <c r="AU222" s="50">
        <v>1.7887653666548431E-4</v>
      </c>
      <c r="AV222" s="50">
        <v>1.9581909873522818E-4</v>
      </c>
      <c r="AW222" s="50">
        <v>1.9306001195218414E-4</v>
      </c>
      <c r="AX222" s="50">
        <v>1.7339427722617984E-4</v>
      </c>
    </row>
    <row r="223" spans="1:50" x14ac:dyDescent="0.25">
      <c r="A223" t="s">
        <v>82</v>
      </c>
      <c r="B223" s="73">
        <v>6.6130955996402951E-2</v>
      </c>
      <c r="C223" s="48">
        <v>0.12735666830366121</v>
      </c>
      <c r="D223" s="48">
        <v>0.17866649103435617</v>
      </c>
      <c r="E223" s="48">
        <v>0.22943411641812247</v>
      </c>
      <c r="F223" s="48">
        <v>0.27806918453012736</v>
      </c>
      <c r="G223" s="48">
        <v>0.31627239546900482</v>
      </c>
      <c r="H223" s="48">
        <v>0.34912038826302055</v>
      </c>
      <c r="I223" s="48">
        <v>0.38342204973635402</v>
      </c>
      <c r="J223" s="48">
        <v>0.4110911896882401</v>
      </c>
      <c r="K223" s="48">
        <v>0.43992960018212518</v>
      </c>
      <c r="L223" s="48">
        <v>0.47107288396031366</v>
      </c>
      <c r="M223" s="48">
        <v>0.52137933603176256</v>
      </c>
      <c r="N223" s="48">
        <v>0.55277404461503687</v>
      </c>
      <c r="O223" s="48">
        <v>0.58271656180494924</v>
      </c>
      <c r="P223" s="48">
        <v>0.60470936773311279</v>
      </c>
      <c r="Q223" s="48">
        <v>0.63087698249306445</v>
      </c>
      <c r="R223" s="48">
        <v>0.65714912785083879</v>
      </c>
      <c r="S223" s="48">
        <v>0.6899924023528613</v>
      </c>
      <c r="T223" s="48">
        <v>0.70486739996601222</v>
      </c>
      <c r="U223" s="48">
        <v>0.72213562202857584</v>
      </c>
      <c r="V223" s="48">
        <v>0.73877969148646827</v>
      </c>
      <c r="W223" s="48">
        <v>0.754822168072389</v>
      </c>
      <c r="X223" s="48">
        <v>0.77028479610701139</v>
      </c>
      <c r="Y223" s="48">
        <v>0.78518853397170763</v>
      </c>
      <c r="Z223" s="48">
        <v>0.79955358251599307</v>
      </c>
      <c r="AA223" s="48">
        <v>0.81339941243819602</v>
      </c>
      <c r="AB223" s="48">
        <v>0.82674479067646356</v>
      </c>
      <c r="AC223" s="48">
        <v>0.83960780584587835</v>
      </c>
      <c r="AD223" s="48">
        <v>0.85200589275615779</v>
      </c>
      <c r="AE223" s="48">
        <v>0.86395585604317371</v>
      </c>
      <c r="AF223" s="48">
        <v>0.87547389294632205</v>
      </c>
      <c r="AG223" s="48">
        <v>0.88657561526260942</v>
      </c>
      <c r="AH223" s="48">
        <v>0.89727607050722369</v>
      </c>
      <c r="AI223" s="48">
        <v>0.90758976230926158</v>
      </c>
      <c r="AJ223" s="48">
        <v>0.91753067007026201</v>
      </c>
      <c r="AK223" s="48">
        <v>0.92711226791218992</v>
      </c>
      <c r="AL223" s="48">
        <v>0.93634754294055444</v>
      </c>
      <c r="AM223" s="48">
        <v>0.94524901284741147</v>
      </c>
      <c r="AN223" s="48">
        <v>0.95382874287811747</v>
      </c>
      <c r="AO223" s="48">
        <v>0.96209836218482181</v>
      </c>
      <c r="AP223" s="48">
        <v>0.97006907958887423</v>
      </c>
      <c r="AQ223" s="48">
        <v>0.97775169877350288</v>
      </c>
      <c r="AR223" s="48">
        <v>0.985156632927362</v>
      </c>
      <c r="AS223" s="48">
        <v>0.99229391885879248</v>
      </c>
      <c r="AT223" s="49">
        <v>0.99917323059993035</v>
      </c>
      <c r="AU223" s="50">
        <v>1.9817083375528455E-4</v>
      </c>
      <c r="AV223" s="50">
        <v>3.1316161039285362E-4</v>
      </c>
      <c r="AW223" s="50">
        <v>2.7364626294001937E-4</v>
      </c>
      <c r="AX223" s="50">
        <v>2.3688618966843933E-4</v>
      </c>
    </row>
    <row r="224" spans="1:50" x14ac:dyDescent="0.25">
      <c r="A224" t="s">
        <v>404</v>
      </c>
      <c r="B224" s="73">
        <v>6.5432708522386779E-2</v>
      </c>
      <c r="C224" s="48">
        <v>0.12599744187333142</v>
      </c>
      <c r="D224" s="48">
        <v>0.17650379564411206</v>
      </c>
      <c r="E224" s="48">
        <v>0.22639417967188327</v>
      </c>
      <c r="F224" s="48">
        <v>0.27418202626091026</v>
      </c>
      <c r="G224" s="48">
        <v>0.31154658498437149</v>
      </c>
      <c r="H224" s="48">
        <v>0.34367965866774042</v>
      </c>
      <c r="I224" s="48">
        <v>0.37698766637396969</v>
      </c>
      <c r="J224" s="48">
        <v>0.40410874257308038</v>
      </c>
      <c r="K224" s="48">
        <v>0.43222833727285442</v>
      </c>
      <c r="L224" s="48">
        <v>0.46340873358953766</v>
      </c>
      <c r="M224" s="48">
        <v>0.51184669111570724</v>
      </c>
      <c r="N224" s="48">
        <v>0.54157166160382919</v>
      </c>
      <c r="O224" s="48">
        <v>0.57028919636985509</v>
      </c>
      <c r="P224" s="48">
        <v>0.59160845755869029</v>
      </c>
      <c r="Q224" s="48">
        <v>0.61698833593640379</v>
      </c>
      <c r="R224" s="48">
        <v>0.64262950699475541</v>
      </c>
      <c r="S224" s="48">
        <v>0.67356450849809257</v>
      </c>
      <c r="T224" s="48">
        <v>0.68793003394040553</v>
      </c>
      <c r="U224" s="48">
        <v>0.70469739260912567</v>
      </c>
      <c r="V224" s="48">
        <v>0.72085870216933789</v>
      </c>
      <c r="W224" s="48">
        <v>0.73643586801050653</v>
      </c>
      <c r="X224" s="48">
        <v>0.75145000376103044</v>
      </c>
      <c r="Y224" s="48">
        <v>0.76592145990611349</v>
      </c>
      <c r="Z224" s="48">
        <v>0.77986985137125397</v>
      </c>
      <c r="AA224" s="48">
        <v>0.79331408410873872</v>
      </c>
      <c r="AB224" s="48">
        <v>0.80627238072318197</v>
      </c>
      <c r="AC224" s="48">
        <v>0.81876230517083781</v>
      </c>
      <c r="AD224" s="48">
        <v>0.83080078656616907</v>
      </c>
      <c r="AE224" s="48">
        <v>0.8424041421279338</v>
      </c>
      <c r="AF224" s="48">
        <v>0.85358809929590018</v>
      </c>
      <c r="AG224" s="48">
        <v>0.86436781704815668</v>
      </c>
      <c r="AH224" s="48">
        <v>0.87475790644792195</v>
      </c>
      <c r="AI224" s="48">
        <v>0.88477245044769603</v>
      </c>
      <c r="AJ224" s="48">
        <v>0.89442502297759829</v>
      </c>
      <c r="AK224" s="48">
        <v>0.90372870734376964</v>
      </c>
      <c r="AL224" s="48">
        <v>0.91269611396176564</v>
      </c>
      <c r="AM224" s="48">
        <v>0.92133939744899085</v>
      </c>
      <c r="AN224" s="48">
        <v>0.92967027309932848</v>
      </c>
      <c r="AO224" s="48">
        <v>0.93770003276230462</v>
      </c>
      <c r="AP224" s="48">
        <v>0.94543956014830555</v>
      </c>
      <c r="AQ224" s="48">
        <v>0.95289934558059564</v>
      </c>
      <c r="AR224" s="48">
        <v>0.96008950021412853</v>
      </c>
      <c r="AS224" s="48">
        <v>0.96701976974042481</v>
      </c>
      <c r="AT224" s="49">
        <v>0.97369954759709632</v>
      </c>
      <c r="AU224" s="50">
        <v>1.5982458717189729E-4</v>
      </c>
      <c r="AV224" s="50">
        <v>1.8014635134022683E-4</v>
      </c>
      <c r="AW224" s="50">
        <v>1.9901360792573541E-4</v>
      </c>
      <c r="AX224" s="50">
        <v>1.5703182725701481E-4</v>
      </c>
    </row>
    <row r="225" spans="1:50" x14ac:dyDescent="0.25">
      <c r="A225" t="s">
        <v>264</v>
      </c>
      <c r="B225" s="73">
        <v>6.601767393648067E-2</v>
      </c>
      <c r="C225" s="48">
        <v>0.12724840667830911</v>
      </c>
      <c r="D225" s="48">
        <v>0.17829511113448154</v>
      </c>
      <c r="E225" s="48">
        <v>0.22878720983913392</v>
      </c>
      <c r="F225" s="48">
        <v>0.27710533589303515</v>
      </c>
      <c r="G225" s="48">
        <v>0.31519825303524918</v>
      </c>
      <c r="H225" s="48">
        <v>0.34740287161766026</v>
      </c>
      <c r="I225" s="48">
        <v>0.38128388124439272</v>
      </c>
      <c r="J225" s="48">
        <v>0.40886254243667297</v>
      </c>
      <c r="K225" s="48">
        <v>0.43749041191276111</v>
      </c>
      <c r="L225" s="48">
        <v>0.46866398004475135</v>
      </c>
      <c r="M225" s="48">
        <v>0.51660540614467942</v>
      </c>
      <c r="N225" s="48">
        <v>0.54690382975613472</v>
      </c>
      <c r="O225" s="48">
        <v>0.57598432324618287</v>
      </c>
      <c r="P225" s="48">
        <v>0.59767612110837132</v>
      </c>
      <c r="Q225" s="48">
        <v>0.6236506408482605</v>
      </c>
      <c r="R225" s="48">
        <v>0.64983276593157169</v>
      </c>
      <c r="S225" s="48">
        <v>0.68108646107809001</v>
      </c>
      <c r="T225" s="48">
        <v>0.69582318388084219</v>
      </c>
      <c r="U225" s="48">
        <v>0.71314465844905794</v>
      </c>
      <c r="V225" s="48">
        <v>0.72984005562324195</v>
      </c>
      <c r="W225" s="48">
        <v>0.74593200470679266</v>
      </c>
      <c r="X225" s="48">
        <v>0.76144231707648014</v>
      </c>
      <c r="Y225" s="48">
        <v>0.77639201574605843</v>
      </c>
      <c r="Z225" s="48">
        <v>0.79080136386131461</v>
      </c>
      <c r="AA225" s="48">
        <v>0.80468989216517595</v>
      </c>
      <c r="AB225" s="48">
        <v>0.81807642547010273</v>
      </c>
      <c r="AC225" s="48">
        <v>0.8309791081736464</v>
      </c>
      <c r="AD225" s="48">
        <v>0.8434154288517608</v>
      </c>
      <c r="AE225" s="48">
        <v>0.85540224396319631</v>
      </c>
      <c r="AF225" s="48">
        <v>0.86695580069711009</v>
      </c>
      <c r="AG225" s="48">
        <v>0.87809175899485836</v>
      </c>
      <c r="AH225" s="48">
        <v>0.88882521277582061</v>
      </c>
      <c r="AI225" s="48">
        <v>0.89917071039602514</v>
      </c>
      <c r="AJ225" s="48">
        <v>0.90914227436730655</v>
      </c>
      <c r="AK225" s="48">
        <v>0.91875342036372243</v>
      </c>
      <c r="AL225" s="48">
        <v>0.92801717554099072</v>
      </c>
      <c r="AM225" s="48">
        <v>0.93694609619377967</v>
      </c>
      <c r="AN225" s="48">
        <v>0.94555228477478059</v>
      </c>
      <c r="AO225" s="48">
        <v>0.95384740629863707</v>
      </c>
      <c r="AP225" s="48">
        <v>0.96184270415295681</v>
      </c>
      <c r="AQ225" s="48">
        <v>0.96954901533784299</v>
      </c>
      <c r="AR225" s="48">
        <v>0.97697678515460096</v>
      </c>
      <c r="AS225" s="48">
        <v>0.98413608136352415</v>
      </c>
      <c r="AT225" s="49">
        <v>0.99103660782995617</v>
      </c>
      <c r="AU225" s="50">
        <v>1.8516142154112458E-4</v>
      </c>
      <c r="AV225" s="50">
        <v>1.9363411411177367E-4</v>
      </c>
      <c r="AW225" s="50">
        <v>1.8643894873093814E-4</v>
      </c>
      <c r="AX225" s="50">
        <v>1.5937919670250267E-4</v>
      </c>
    </row>
    <row r="226" spans="1:50" x14ac:dyDescent="0.25">
      <c r="A226" t="s">
        <v>97</v>
      </c>
      <c r="B226" s="73">
        <v>6.5153077136008639E-2</v>
      </c>
      <c r="C226" s="48">
        <v>0.12557193825427396</v>
      </c>
      <c r="D226" s="48">
        <v>0.17477681875124065</v>
      </c>
      <c r="E226" s="48">
        <v>0.22420157171700225</v>
      </c>
      <c r="F226" s="48">
        <v>0.27184853793936503</v>
      </c>
      <c r="G226" s="48">
        <v>0.31003900791072403</v>
      </c>
      <c r="H226" s="48">
        <v>0.33980409892649954</v>
      </c>
      <c r="I226" s="48">
        <v>0.37238314662803274</v>
      </c>
      <c r="J226" s="48">
        <v>0.39973711138953288</v>
      </c>
      <c r="K226" s="48">
        <v>0.42861267269623682</v>
      </c>
      <c r="L226" s="48">
        <v>0.45930743000119062</v>
      </c>
      <c r="M226" s="48">
        <v>0.5035460198527919</v>
      </c>
      <c r="N226" s="48">
        <v>0.53377969814819937</v>
      </c>
      <c r="O226" s="48">
        <v>0.56108785507073644</v>
      </c>
      <c r="P226" s="48">
        <v>0.58250057953873935</v>
      </c>
      <c r="Q226" s="48">
        <v>0.60962701275371123</v>
      </c>
      <c r="R226" s="48">
        <v>0.63717310854999376</v>
      </c>
      <c r="S226" s="48">
        <v>0.66811780303410606</v>
      </c>
      <c r="T226" s="48">
        <v>0.68257649935464115</v>
      </c>
      <c r="U226" s="48">
        <v>0.70116810707842225</v>
      </c>
      <c r="V226" s="48">
        <v>0.71908772898086182</v>
      </c>
      <c r="W226" s="48">
        <v>0.73635965370610479</v>
      </c>
      <c r="X226" s="48">
        <v>0.75300729199549565</v>
      </c>
      <c r="Y226" s="48">
        <v>0.7690532084190046</v>
      </c>
      <c r="Z226" s="48">
        <v>0.78451915195973643</v>
      </c>
      <c r="AA226" s="48">
        <v>0.79942608549297189</v>
      </c>
      <c r="AB226" s="48">
        <v>0.81379421419970499</v>
      </c>
      <c r="AC226" s="48">
        <v>0.82764301295318243</v>
      </c>
      <c r="AD226" s="48">
        <v>0.8409912527155704</v>
      </c>
      <c r="AE226" s="48">
        <v>0.8538570259805226</v>
      </c>
      <c r="AF226" s="48">
        <v>0.86625777129613923</v>
      </c>
      <c r="AG226" s="48">
        <v>0.87821029690155283</v>
      </c>
      <c r="AH226" s="48">
        <v>0.88973080350918043</v>
      </c>
      <c r="AI226" s="48">
        <v>0.90083490626352036</v>
      </c>
      <c r="AJ226" s="48">
        <v>0.91153765590625757</v>
      </c>
      <c r="AK226" s="48">
        <v>0.9218535591763658</v>
      </c>
      <c r="AL226" s="48">
        <v>0.93179659847285556</v>
      </c>
      <c r="AM226" s="48">
        <v>0.94138025080682142</v>
      </c>
      <c r="AN226" s="48">
        <v>0.95061750606847562</v>
      </c>
      <c r="AO226" s="48">
        <v>0.95952088463392526</v>
      </c>
      <c r="AP226" s="48">
        <v>0.96810245433556319</v>
      </c>
      <c r="AQ226" s="48">
        <v>0.97637384681907013</v>
      </c>
      <c r="AR226" s="48">
        <v>0.98434627330919711</v>
      </c>
      <c r="AS226" s="48">
        <v>0.99203053980570499</v>
      </c>
      <c r="AT226" s="49">
        <v>0.99943706173004987</v>
      </c>
      <c r="AU226" s="50">
        <v>6.0202268650755286E-4</v>
      </c>
      <c r="AV226" s="50">
        <v>9.2298658273648471E-5</v>
      </c>
      <c r="AW226" s="50">
        <v>1.8054532120004296E-4</v>
      </c>
      <c r="AX226" s="50">
        <v>7.2470669692847878E-5</v>
      </c>
    </row>
    <row r="227" spans="1:50" x14ac:dyDescent="0.25">
      <c r="A227" t="s">
        <v>708</v>
      </c>
      <c r="B227" s="73">
        <v>8.4050094237453674E-2</v>
      </c>
      <c r="C227" s="48">
        <v>0.16293832518800272</v>
      </c>
      <c r="D227" s="48">
        <v>0.2309241186702668</v>
      </c>
      <c r="E227" s="48">
        <v>0.29741781101545939</v>
      </c>
      <c r="F227" s="48">
        <v>0.36087764842644088</v>
      </c>
      <c r="G227" s="48">
        <v>0.41306411467006737</v>
      </c>
      <c r="H227" s="48">
        <v>0.45903947205998863</v>
      </c>
      <c r="I227" s="48">
        <v>0.5061852894671659</v>
      </c>
      <c r="J227" s="48">
        <v>0.54631251461261654</v>
      </c>
      <c r="K227" s="48">
        <v>0.58682514934792995</v>
      </c>
      <c r="L227" s="48">
        <v>0.62779294774908068</v>
      </c>
      <c r="M227" s="48">
        <v>0.68514252184384761</v>
      </c>
      <c r="N227" s="48">
        <v>0.72538557786473667</v>
      </c>
      <c r="O227" s="48">
        <v>0.7644475524751525</v>
      </c>
      <c r="P227" s="48">
        <v>0.79568641665548612</v>
      </c>
      <c r="Q227" s="48">
        <v>0.83071760850493692</v>
      </c>
      <c r="R227" s="48">
        <v>0.86527922157863013</v>
      </c>
      <c r="S227" s="48">
        <v>0.90432879323513027</v>
      </c>
      <c r="T227" s="48">
        <v>0.92792293592793362</v>
      </c>
      <c r="U227" s="48">
        <v>0.95348319906145473</v>
      </c>
      <c r="V227" s="48">
        <v>0.9781195972624388</v>
      </c>
      <c r="W227" s="48">
        <v>1.001865523239291</v>
      </c>
      <c r="X227" s="48">
        <v>1.0247531627350519</v>
      </c>
      <c r="Y227" s="48">
        <v>1.0468135381526531</v>
      </c>
      <c r="Z227" s="48">
        <v>1.0680765506033532</v>
      </c>
      <c r="AA227" s="48">
        <v>1.0885710204353531</v>
      </c>
      <c r="AB227" s="48">
        <v>1.1083247262975218</v>
      </c>
      <c r="AC227" s="48">
        <v>1.1273644427911782</v>
      </c>
      <c r="AD227" s="48">
        <v>1.1457159767609677</v>
      </c>
      <c r="AE227" s="48">
        <v>1.1634042022740174</v>
      </c>
      <c r="AF227" s="48">
        <v>1.1804530943347884</v>
      </c>
      <c r="AG227" s="48">
        <v>1.1968857613813149</v>
      </c>
      <c r="AH227" s="48">
        <v>1.2127244766068823</v>
      </c>
      <c r="AI227" s="48">
        <v>1.2279907081495978</v>
      </c>
      <c r="AJ227" s="48">
        <v>1.2427051481907698</v>
      </c>
      <c r="AK227" s="48">
        <v>1.2568877410015378</v>
      </c>
      <c r="AL227" s="48">
        <v>1.2705577099757717</v>
      </c>
      <c r="AM227" s="48">
        <v>1.2837335836858768</v>
      </c>
      <c r="AN227" s="48">
        <v>1.2964332209968217</v>
      </c>
      <c r="AO227" s="48">
        <v>1.3086738352724314</v>
      </c>
      <c r="AP227" s="48">
        <v>1.3204720177067537</v>
      </c>
      <c r="AQ227" s="48">
        <v>1.3318437598121244</v>
      </c>
      <c r="AR227" s="48">
        <v>1.3428044750944097</v>
      </c>
      <c r="AS227" s="48">
        <v>1.3533690199448047</v>
      </c>
      <c r="AT227" s="49">
        <v>1.3635517137765112</v>
      </c>
      <c r="AU227" s="50">
        <v>1.0952108277706429E-4</v>
      </c>
      <c r="AV227" s="50">
        <v>5.4507789172930643E-5</v>
      </c>
      <c r="AW227" s="50">
        <v>2.49829376116395E-4</v>
      </c>
      <c r="AX227" s="50">
        <v>2.7774079353548586E-4</v>
      </c>
    </row>
    <row r="228" spans="1:50" x14ac:dyDescent="0.25">
      <c r="A228" t="s">
        <v>4926</v>
      </c>
      <c r="B228" s="73">
        <v>6.9320073330198601E-2</v>
      </c>
      <c r="C228" s="48">
        <v>0.1332249221510069</v>
      </c>
      <c r="D228" s="48">
        <v>0.18795522685082855</v>
      </c>
      <c r="E228" s="48">
        <v>0.2415717722744368</v>
      </c>
      <c r="F228" s="48">
        <v>0.2932045614357992</v>
      </c>
      <c r="G228" s="48">
        <v>0.33335864113408642</v>
      </c>
      <c r="H228" s="48">
        <v>0.3705447498540369</v>
      </c>
      <c r="I228" s="48">
        <v>0.40741958699516345</v>
      </c>
      <c r="J228" s="48">
        <v>0.43726131695039278</v>
      </c>
      <c r="K228" s="48">
        <v>0.46819387927637446</v>
      </c>
      <c r="L228" s="48">
        <v>0.50174498413779045</v>
      </c>
      <c r="M228" s="48">
        <v>0.55772425545757509</v>
      </c>
      <c r="N228" s="48">
        <v>0.59201470548353763</v>
      </c>
      <c r="O228" s="48">
        <v>0.6251089464919638</v>
      </c>
      <c r="P228" s="48">
        <v>0.64920175379616207</v>
      </c>
      <c r="Q228" s="48">
        <v>0.67633520538729563</v>
      </c>
      <c r="R228" s="48">
        <v>0.70375928058226989</v>
      </c>
      <c r="S228" s="48">
        <v>0.73972397737273043</v>
      </c>
      <c r="T228" s="48">
        <v>0.75612510126269439</v>
      </c>
      <c r="U228" s="48">
        <v>0.77399306864194395</v>
      </c>
      <c r="V228" s="48">
        <v>0.79121520587495553</v>
      </c>
      <c r="W228" s="48">
        <v>0.80781485622002724</v>
      </c>
      <c r="X228" s="48">
        <v>0.82381451920322846</v>
      </c>
      <c r="Y228" s="48">
        <v>0.83923588111474801</v>
      </c>
      <c r="Z228" s="48">
        <v>0.8540998444029595</v>
      </c>
      <c r="AA228" s="48">
        <v>0.86842655600605489</v>
      </c>
      <c r="AB228" s="48">
        <v>0.88223543465964116</v>
      </c>
      <c r="AC228" s="48">
        <v>0.89554519721731429</v>
      </c>
      <c r="AD228" s="48">
        <v>0.90837388401989083</v>
      </c>
      <c r="AE228" s="48">
        <v>0.9207388833476754</v>
      </c>
      <c r="AF228" s="48">
        <v>0.93265695498891377</v>
      </c>
      <c r="AG228" s="48">
        <v>0.94414425295637217</v>
      </c>
      <c r="AH228" s="48">
        <v>0.95521634738283845</v>
      </c>
      <c r="AI228" s="48">
        <v>0.96588824562521525</v>
      </c>
      <c r="AJ228" s="48">
        <v>0.97617441260581972</v>
      </c>
      <c r="AK228" s="48">
        <v>0.98608879041845021</v>
      </c>
      <c r="AL228" s="48">
        <v>0.995644817225805</v>
      </c>
      <c r="AM228" s="48">
        <v>1.0048554454738581</v>
      </c>
      <c r="AN228" s="48">
        <v>1.0137331594478849</v>
      </c>
      <c r="AO228" s="48">
        <v>1.0222899921939346</v>
      </c>
      <c r="AP228" s="48">
        <v>1.0305375418286815</v>
      </c>
      <c r="AQ228" s="48">
        <v>1.0384869872597633</v>
      </c>
      <c r="AR228" s="48">
        <v>1.0461491033379136</v>
      </c>
      <c r="AS228" s="48">
        <v>1.0535342754614323</v>
      </c>
      <c r="AT228" s="49">
        <v>1.0606525136527758</v>
      </c>
      <c r="AU228" s="50">
        <v>7.0805603172630072E-5</v>
      </c>
      <c r="AV228" s="50">
        <v>7.0371065521612763E-4</v>
      </c>
      <c r="AW228" s="50">
        <v>3.0517458799295127E-4</v>
      </c>
      <c r="AX228" s="50">
        <v>2.4695563479326665E-4</v>
      </c>
    </row>
    <row r="229" spans="1:50" x14ac:dyDescent="0.25">
      <c r="A229" t="s">
        <v>4927</v>
      </c>
      <c r="B229" s="73">
        <v>6.4074047982418017E-2</v>
      </c>
      <c r="C229" s="48">
        <v>0.12328897059653073</v>
      </c>
      <c r="D229" s="48">
        <v>0.172552009716404</v>
      </c>
      <c r="E229" s="48">
        <v>0.22128455681890097</v>
      </c>
      <c r="F229" s="48">
        <v>0.26797388030964692</v>
      </c>
      <c r="G229" s="48">
        <v>0.3043529309347674</v>
      </c>
      <c r="H229" s="48">
        <v>0.33551026528765049</v>
      </c>
      <c r="I229" s="48">
        <v>0.36791042695891102</v>
      </c>
      <c r="J229" s="48">
        <v>0.39414556993431393</v>
      </c>
      <c r="K229" s="48">
        <v>0.4214470353771001</v>
      </c>
      <c r="L229" s="48">
        <v>0.45197536316262993</v>
      </c>
      <c r="M229" s="48">
        <v>0.49988633123004561</v>
      </c>
      <c r="N229" s="48">
        <v>0.52899672260152697</v>
      </c>
      <c r="O229" s="48">
        <v>0.55709200520464974</v>
      </c>
      <c r="P229" s="48">
        <v>0.5777812486928342</v>
      </c>
      <c r="Q229" s="48">
        <v>0.60256061321490484</v>
      </c>
      <c r="R229" s="48">
        <v>0.62762734013605481</v>
      </c>
      <c r="S229" s="48">
        <v>0.65810651272506937</v>
      </c>
      <c r="T229" s="48">
        <v>0.6718608209276995</v>
      </c>
      <c r="U229" s="48">
        <v>0.68805521149005366</v>
      </c>
      <c r="V229" s="48">
        <v>0.70366426263449144</v>
      </c>
      <c r="W229" s="48">
        <v>0.7187091312074434</v>
      </c>
      <c r="X229" s="48">
        <v>0.73321020935004788</v>
      </c>
      <c r="Y229" s="48">
        <v>0.74718715213810027</v>
      </c>
      <c r="Z229" s="48">
        <v>0.76065890422297011</v>
      </c>
      <c r="AA229" s="48">
        <v>0.77364372550959148</v>
      </c>
      <c r="AB229" s="48">
        <v>0.7861592159063352</v>
      </c>
      <c r="AC229" s="48">
        <v>0.79822233918030494</v>
      </c>
      <c r="AD229" s="48">
        <v>0.80984944595039621</v>
      </c>
      <c r="AE229" s="48">
        <v>0.82105629584927931</v>
      </c>
      <c r="AF229" s="48">
        <v>0.83185807888434748</v>
      </c>
      <c r="AG229" s="48">
        <v>0.84226943602658189</v>
      </c>
      <c r="AH229" s="48">
        <v>0.85230447905524143</v>
      </c>
      <c r="AI229" s="48">
        <v>0.8619768096852749</v>
      </c>
      <c r="AJ229" s="48">
        <v>0.87129953800337923</v>
      </c>
      <c r="AK229" s="48">
        <v>0.88028530023769691</v>
      </c>
      <c r="AL229" s="48">
        <v>0.88894627588523178</v>
      </c>
      <c r="AM229" s="48">
        <v>0.89729420422020545</v>
      </c>
      <c r="AN229" s="48">
        <v>0.90534040020572193</v>
      </c>
      <c r="AO229" s="48">
        <v>0.91309576983031615</v>
      </c>
      <c r="AP229" s="48">
        <v>0.92057082489016606</v>
      </c>
      <c r="AQ229" s="48">
        <v>0.92777569723700959</v>
      </c>
      <c r="AR229" s="48">
        <v>0.93472015251107532</v>
      </c>
      <c r="AS229" s="48">
        <v>0.94141360337764479</v>
      </c>
      <c r="AT229" s="49">
        <v>0.94786512228518172</v>
      </c>
      <c r="AU229" s="50">
        <v>1.5958315634634346E-4</v>
      </c>
      <c r="AV229" s="50">
        <v>2.2213903139345348E-4</v>
      </c>
      <c r="AW229" s="50">
        <v>1.9908882677555084E-4</v>
      </c>
      <c r="AX229" s="50">
        <v>1.4172041846904904E-4</v>
      </c>
    </row>
    <row r="230" spans="1:50" x14ac:dyDescent="0.25">
      <c r="A230" t="s">
        <v>138</v>
      </c>
      <c r="B230" s="73">
        <v>6.4290688838809132E-2</v>
      </c>
      <c r="C230" s="48">
        <v>0.12380166673568502</v>
      </c>
      <c r="D230" s="48">
        <v>0.17328162141758921</v>
      </c>
      <c r="E230" s="48">
        <v>0.22229221427608925</v>
      </c>
      <c r="F230" s="48">
        <v>0.26919612329578857</v>
      </c>
      <c r="G230" s="48">
        <v>0.30601999112314493</v>
      </c>
      <c r="H230" s="48">
        <v>0.3370107577576984</v>
      </c>
      <c r="I230" s="48">
        <v>0.3697303639192156</v>
      </c>
      <c r="J230" s="48">
        <v>0.39618454177190709</v>
      </c>
      <c r="K230" s="48">
        <v>0.42375810476488918</v>
      </c>
      <c r="L230" s="48">
        <v>0.45410967213184394</v>
      </c>
      <c r="M230" s="48">
        <v>0.50142385598974282</v>
      </c>
      <c r="N230" s="48">
        <v>0.53092048578731121</v>
      </c>
      <c r="O230" s="48">
        <v>0.55921200866057974</v>
      </c>
      <c r="P230" s="48">
        <v>0.58010874259654044</v>
      </c>
      <c r="Q230" s="48">
        <v>0.60526984768775882</v>
      </c>
      <c r="R230" s="48">
        <v>0.63068713254016395</v>
      </c>
      <c r="S230" s="48">
        <v>0.66132939505416988</v>
      </c>
      <c r="T230" s="48">
        <v>0.67527840304134223</v>
      </c>
      <c r="U230" s="48">
        <v>0.69184079066536031</v>
      </c>
      <c r="V230" s="48">
        <v>0.70780453777284769</v>
      </c>
      <c r="W230" s="48">
        <v>0.72319128197283555</v>
      </c>
      <c r="X230" s="48">
        <v>0.7380218787921009</v>
      </c>
      <c r="Y230" s="48">
        <v>0.75231642994320014</v>
      </c>
      <c r="Z230" s="48">
        <v>0.7660943105707656</v>
      </c>
      <c r="AA230" s="48">
        <v>0.77937419551299747</v>
      </c>
      <c r="AB230" s="48">
        <v>0.79217408461394367</v>
      </c>
      <c r="AC230" s="48">
        <v>0.80451132712088003</v>
      </c>
      <c r="AD230" s="48">
        <v>0.81640264519985439</v>
      </c>
      <c r="AE230" s="48">
        <v>0.82786415660127566</v>
      </c>
      <c r="AF230" s="48">
        <v>0.83891139650626001</v>
      </c>
      <c r="AG230" s="48">
        <v>0.84955933858335331</v>
      </c>
      <c r="AH230" s="48">
        <v>0.85982241528416636</v>
      </c>
      <c r="AI230" s="48">
        <v>0.86971453740543181</v>
      </c>
      <c r="AJ230" s="48">
        <v>0.87924911294400099</v>
      </c>
      <c r="AK230" s="48">
        <v>0.88843906527033267</v>
      </c>
      <c r="AL230" s="48">
        <v>0.89729685064511011</v>
      </c>
      <c r="AM230" s="48">
        <v>0.90583447510272708</v>
      </c>
      <c r="AN230" s="48">
        <v>0.91406351072452652</v>
      </c>
      <c r="AO230" s="48">
        <v>0.92199511132385115</v>
      </c>
      <c r="AP230" s="48">
        <v>0.9296400275641642</v>
      </c>
      <c r="AQ230" s="48">
        <v>0.93700862153073083</v>
      </c>
      <c r="AR230" s="48">
        <v>0.94411088077561445</v>
      </c>
      <c r="AS230" s="48">
        <v>0.95095643185502021</v>
      </c>
      <c r="AT230" s="49">
        <v>0.95755455337733919</v>
      </c>
      <c r="AU230" s="50">
        <v>1.8986233044415712E-4</v>
      </c>
      <c r="AV230" s="50">
        <v>2.1685600222554058E-4</v>
      </c>
      <c r="AW230" s="50">
        <v>1.9465235527604818E-4</v>
      </c>
      <c r="AX230" s="50">
        <v>1.3602498802356422E-4</v>
      </c>
    </row>
    <row r="231" spans="1:50" x14ac:dyDescent="0.25">
      <c r="A231" t="s">
        <v>151</v>
      </c>
      <c r="B231" s="73">
        <v>6.4979069280183668E-2</v>
      </c>
      <c r="C231" s="48">
        <v>0.12514914852699913</v>
      </c>
      <c r="D231" s="48">
        <v>0.17525928216106396</v>
      </c>
      <c r="E231" s="48">
        <v>0.22487693990189361</v>
      </c>
      <c r="F231" s="48">
        <v>0.27237543460441072</v>
      </c>
      <c r="G231" s="48">
        <v>0.3097667888906423</v>
      </c>
      <c r="H231" s="48">
        <v>0.34130368310248499</v>
      </c>
      <c r="I231" s="48">
        <v>0.37456272776420041</v>
      </c>
      <c r="J231" s="48">
        <v>0.40152262849568121</v>
      </c>
      <c r="K231" s="48">
        <v>0.42958807047498165</v>
      </c>
      <c r="L231" s="48">
        <v>0.46037617699067945</v>
      </c>
      <c r="M231" s="48">
        <v>0.50812943581581371</v>
      </c>
      <c r="N231" s="48">
        <v>0.53807869403262798</v>
      </c>
      <c r="O231" s="48">
        <v>0.56680888021106879</v>
      </c>
      <c r="P231" s="48">
        <v>0.58811439006316979</v>
      </c>
      <c r="Q231" s="48">
        <v>0.61368684411581897</v>
      </c>
      <c r="R231" s="48">
        <v>0.63948574444845796</v>
      </c>
      <c r="S231" s="48">
        <v>0.6705320269382341</v>
      </c>
      <c r="T231" s="48">
        <v>0.68483914955741232</v>
      </c>
      <c r="U231" s="48">
        <v>0.70175330602246999</v>
      </c>
      <c r="V231" s="48">
        <v>0.71805610743457393</v>
      </c>
      <c r="W231" s="48">
        <v>0.73376965096431268</v>
      </c>
      <c r="X231" s="48">
        <v>0.74891523508936197</v>
      </c>
      <c r="Y231" s="48">
        <v>0.7635133884629034</v>
      </c>
      <c r="Z231" s="48">
        <v>0.77758389773860603</v>
      </c>
      <c r="AA231" s="48">
        <v>0.79114583438988573</v>
      </c>
      <c r="AB231" s="48">
        <v>0.80421758055979375</v>
      </c>
      <c r="AC231" s="48">
        <v>0.81681685397657278</v>
      </c>
      <c r="AD231" s="48">
        <v>0.82896073196864861</v>
      </c>
      <c r="AE231" s="48">
        <v>0.84066567461161346</v>
      </c>
      <c r="AF231" s="48">
        <v>0.85194754703856779</v>
      </c>
      <c r="AG231" s="48">
        <v>0.86282164094406555</v>
      </c>
      <c r="AH231" s="48">
        <v>0.87330269531081073</v>
      </c>
      <c r="AI231" s="48">
        <v>0.88340491638719132</v>
      </c>
      <c r="AJ231" s="48">
        <v>0.89314199694273877</v>
      </c>
      <c r="AK231" s="48">
        <v>0.90252713482760405</v>
      </c>
      <c r="AL231" s="48">
        <v>0.91157305086120921</v>
      </c>
      <c r="AM231" s="48">
        <v>0.9202920060743226</v>
      </c>
      <c r="AN231" s="48">
        <v>0.92869581832792547</v>
      </c>
      <c r="AO231" s="48">
        <v>0.93679587833139855</v>
      </c>
      <c r="AP231" s="48">
        <v>0.94460316508173392</v>
      </c>
      <c r="AQ231" s="48">
        <v>0.95212826074470769</v>
      </c>
      <c r="AR231" s="48">
        <v>0.95938136499817639</v>
      </c>
      <c r="AS231" s="48">
        <v>0.96637230885694159</v>
      </c>
      <c r="AT231" s="49">
        <v>0.97311056799791995</v>
      </c>
      <c r="AU231" s="50">
        <v>1.7511509940959513E-4</v>
      </c>
      <c r="AV231" s="50">
        <v>2.0141340792179108E-4</v>
      </c>
      <c r="AW231" s="50">
        <v>1.7824684618972242E-4</v>
      </c>
      <c r="AX231" s="50">
        <v>1.2721809616778046E-4</v>
      </c>
    </row>
    <row r="232" spans="1:50" x14ac:dyDescent="0.25">
      <c r="A232" t="s">
        <v>4928</v>
      </c>
      <c r="B232" s="73">
        <v>6.4054304726868266E-2</v>
      </c>
      <c r="C232" s="48">
        <v>0.12331168838357878</v>
      </c>
      <c r="D232" s="48">
        <v>0.17252892958447069</v>
      </c>
      <c r="E232" s="48">
        <v>0.22132596441249133</v>
      </c>
      <c r="F232" s="48">
        <v>0.26806149699835213</v>
      </c>
      <c r="G232" s="48">
        <v>0.30477422415569155</v>
      </c>
      <c r="H232" s="48">
        <v>0.33559791529038796</v>
      </c>
      <c r="I232" s="48">
        <v>0.36818650939387398</v>
      </c>
      <c r="J232" s="48">
        <v>0.39454048990322554</v>
      </c>
      <c r="K232" s="48">
        <v>0.42204591707945938</v>
      </c>
      <c r="L232" s="48">
        <v>0.45240470205598593</v>
      </c>
      <c r="M232" s="48">
        <v>0.49970705366537954</v>
      </c>
      <c r="N232" s="48">
        <v>0.52921196091933864</v>
      </c>
      <c r="O232" s="48">
        <v>0.55744421964194368</v>
      </c>
      <c r="P232" s="48">
        <v>0.57830440250570037</v>
      </c>
      <c r="Q232" s="48">
        <v>0.60348327616497643</v>
      </c>
      <c r="R232" s="48">
        <v>0.62893174540830565</v>
      </c>
      <c r="S232" s="48">
        <v>0.65965163713957631</v>
      </c>
      <c r="T232" s="48">
        <v>0.67352499707333569</v>
      </c>
      <c r="U232" s="48">
        <v>0.69007218939190929</v>
      </c>
      <c r="V232" s="48">
        <v>0.70602129042185979</v>
      </c>
      <c r="W232" s="48">
        <v>0.72139391792060725</v>
      </c>
      <c r="X232" s="48">
        <v>0.7362109082808459</v>
      </c>
      <c r="Y232" s="48">
        <v>0.75049234477264204</v>
      </c>
      <c r="Z232" s="48">
        <v>0.76425758476473493</v>
      </c>
      <c r="AA232" s="48">
        <v>0.7775252859619326</v>
      </c>
      <c r="AB232" s="48">
        <v>0.79031343169417156</v>
      </c>
      <c r="AC232" s="48">
        <v>0.8026393552915102</v>
      </c>
      <c r="AD232" s="48">
        <v>0.81451976357810163</v>
      </c>
      <c r="AE232" s="48">
        <v>0.82597075951698495</v>
      </c>
      <c r="AF232" s="48">
        <v>0.8370078640363906</v>
      </c>
      <c r="AG232" s="48">
        <v>0.84764603706714292</v>
      </c>
      <c r="AH232" s="48">
        <v>0.85789969781967534</v>
      </c>
      <c r="AI232" s="48">
        <v>0.86778274432814029</v>
      </c>
      <c r="AJ232" s="48">
        <v>0.87730857228810677</v>
      </c>
      <c r="AK232" s="48">
        <v>0.88649009321337524</v>
      </c>
      <c r="AL232" s="48">
        <v>0.89533975193652571</v>
      </c>
      <c r="AM232" s="48">
        <v>0.90386954347691195</v>
      </c>
      <c r="AN232" s="48">
        <v>0.91209102929897079</v>
      </c>
      <c r="AO232" s="48">
        <v>0.92001535298288306</v>
      </c>
      <c r="AP232" s="48">
        <v>0.92765325532882237</v>
      </c>
      <c r="AQ232" s="48">
        <v>0.93501508891527008</v>
      </c>
      <c r="AR232" s="48">
        <v>0.94211083213112323</v>
      </c>
      <c r="AS232" s="48">
        <v>0.94895010270062019</v>
      </c>
      <c r="AT232" s="49">
        <v>0.95554217071941239</v>
      </c>
      <c r="AU232" s="50">
        <v>1.7936388030648232E-4</v>
      </c>
      <c r="AV232" s="50">
        <v>2.1974828268866986E-4</v>
      </c>
      <c r="AW232" s="50">
        <v>1.8061940500047058E-4</v>
      </c>
      <c r="AX232" s="50">
        <v>1.1611615627771243E-4</v>
      </c>
    </row>
    <row r="233" spans="1:50" x14ac:dyDescent="0.25">
      <c r="A233" t="s">
        <v>1005</v>
      </c>
      <c r="B233" s="73">
        <v>6.4198774812233433E-2</v>
      </c>
      <c r="C233" s="48">
        <v>0.12358387054451944</v>
      </c>
      <c r="D233" s="48">
        <v>0.17298216975897251</v>
      </c>
      <c r="E233" s="48">
        <v>0.22193658474557945</v>
      </c>
      <c r="F233" s="48">
        <v>0.26880966663128036</v>
      </c>
      <c r="G233" s="48">
        <v>0.30565628588140381</v>
      </c>
      <c r="H233" s="48">
        <v>0.33667125735045533</v>
      </c>
      <c r="I233" s="48">
        <v>0.36942354062696259</v>
      </c>
      <c r="J233" s="48">
        <v>0.39590679822400571</v>
      </c>
      <c r="K233" s="48">
        <v>0.42353091448728131</v>
      </c>
      <c r="L233" s="48">
        <v>0.4540283230895612</v>
      </c>
      <c r="M233" s="48">
        <v>0.50157563807389394</v>
      </c>
      <c r="N233" s="48">
        <v>0.53121337011981196</v>
      </c>
      <c r="O233" s="48">
        <v>0.55961724473591801</v>
      </c>
      <c r="P233" s="48">
        <v>0.5806010685733195</v>
      </c>
      <c r="Q233" s="48">
        <v>0.60584229430494951</v>
      </c>
      <c r="R233" s="48">
        <v>0.63134395803776244</v>
      </c>
      <c r="S233" s="48">
        <v>0.66216997053054072</v>
      </c>
      <c r="T233" s="48">
        <v>0.67613741093304325</v>
      </c>
      <c r="U233" s="48">
        <v>0.6927326009806698</v>
      </c>
      <c r="V233" s="48">
        <v>0.70872796488199641</v>
      </c>
      <c r="W233" s="48">
        <v>0.72414518310014286</v>
      </c>
      <c r="X233" s="48">
        <v>0.73900515246703069</v>
      </c>
      <c r="Y233" s="48">
        <v>0.75332801450740483</v>
      </c>
      <c r="Z233" s="48">
        <v>0.76713318273909059</v>
      </c>
      <c r="AA233" s="48">
        <v>0.78043936898649835</v>
      </c>
      <c r="AB233" s="48">
        <v>0.79326460874303595</v>
      </c>
      <c r="AC233" s="48">
        <v>0.80562628561680738</v>
      </c>
      <c r="AD233" s="48">
        <v>0.8175411548927316</v>
      </c>
      <c r="AE233" s="48">
        <v>0.82902536624302003</v>
      </c>
      <c r="AF233" s="48">
        <v>0.84009448561679201</v>
      </c>
      <c r="AG233" s="48">
        <v>0.85076351633849967</v>
      </c>
      <c r="AH233" s="48">
        <v>0.86104691944376044</v>
      </c>
      <c r="AI233" s="48">
        <v>0.87095863328015621</v>
      </c>
      <c r="AJ233" s="48">
        <v>0.88051209239957373</v>
      </c>
      <c r="AK233" s="48">
        <v>0.88972024576768716</v>
      </c>
      <c r="AL233" s="48">
        <v>0.89859557431526627</v>
      </c>
      <c r="AM233" s="48">
        <v>0.90715010785510164</v>
      </c>
      <c r="AN233" s="48">
        <v>0.91539544138747275</v>
      </c>
      <c r="AO233" s="48">
        <v>0.9233427508162646</v>
      </c>
      <c r="AP233" s="48">
        <v>0.93100280809702773</v>
      </c>
      <c r="AQ233" s="48">
        <v>0.93838599583752225</v>
      </c>
      <c r="AR233" s="48">
        <v>0.94550232137052892</v>
      </c>
      <c r="AS233" s="48">
        <v>0.95236143031800524</v>
      </c>
      <c r="AT233" s="49">
        <v>0.9589726196649706</v>
      </c>
      <c r="AU233" s="50">
        <v>1.7080348334275186E-4</v>
      </c>
      <c r="AV233" s="50">
        <v>2.1054894023109227E-4</v>
      </c>
      <c r="AW233" s="50">
        <v>1.7428453429602087E-4</v>
      </c>
      <c r="AX233" s="50">
        <v>1.0535038745729253E-4</v>
      </c>
    </row>
    <row r="234" spans="1:50" x14ac:dyDescent="0.25">
      <c r="A234" t="s">
        <v>610</v>
      </c>
      <c r="B234" s="73">
        <v>6.5709038570718706E-2</v>
      </c>
      <c r="C234" s="48">
        <v>0.12658148774102901</v>
      </c>
      <c r="D234" s="48">
        <v>0.17736436923419052</v>
      </c>
      <c r="E234" s="48">
        <v>0.22763076623711731</v>
      </c>
      <c r="F234" s="48">
        <v>0.2757428204476744</v>
      </c>
      <c r="G234" s="48">
        <v>0.31372532058458724</v>
      </c>
      <c r="H234" s="48">
        <v>0.34582578477111342</v>
      </c>
      <c r="I234" s="48">
        <v>0.37963032007395558</v>
      </c>
      <c r="J234" s="48">
        <v>0.40711579137860554</v>
      </c>
      <c r="K234" s="48">
        <v>0.43568634724516814</v>
      </c>
      <c r="L234" s="48">
        <v>0.46691010665778027</v>
      </c>
      <c r="M234" s="48">
        <v>0.51515338698141033</v>
      </c>
      <c r="N234" s="48">
        <v>0.545544202083172</v>
      </c>
      <c r="O234" s="48">
        <v>0.57469748670909782</v>
      </c>
      <c r="P234" s="48">
        <v>0.59641964953452464</v>
      </c>
      <c r="Q234" s="48">
        <v>0.62238346126033428</v>
      </c>
      <c r="R234" s="48">
        <v>0.64855183955662876</v>
      </c>
      <c r="S234" s="48">
        <v>0.67997617739314709</v>
      </c>
      <c r="T234" s="48">
        <v>0.69464612128862036</v>
      </c>
      <c r="U234" s="48">
        <v>0.71191169820066069</v>
      </c>
      <c r="V234" s="48">
        <v>0.72855321811588047</v>
      </c>
      <c r="W234" s="48">
        <v>0.74459323731127269</v>
      </c>
      <c r="X234" s="48">
        <v>0.76005349677671119</v>
      </c>
      <c r="Y234" s="48">
        <v>0.77495495168315787</v>
      </c>
      <c r="Z234" s="48">
        <v>0.78931779978575733</v>
      </c>
      <c r="AA234" s="48">
        <v>0.80316150880031056</v>
      </c>
      <c r="AB234" s="48">
        <v>0.81650484279024171</v>
      </c>
      <c r="AC234" s="48">
        <v>0.82936588759981378</v>
      </c>
      <c r="AD234" s="48">
        <v>0.8417620753680759</v>
      </c>
      <c r="AE234" s="48">
        <v>0.85371020815676235</v>
      </c>
      <c r="AF234" s="48">
        <v>0.86522648072417119</v>
      </c>
      <c r="AG234" s="48">
        <v>0.87632650247589028</v>
      </c>
      <c r="AH234" s="48">
        <v>0.88702531862212575</v>
      </c>
      <c r="AI234" s="48">
        <v>0.89733743057030435</v>
      </c>
      <c r="AJ234" s="48">
        <v>0.90727681558059692</v>
      </c>
      <c r="AK234" s="48">
        <v>0.91685694571099952</v>
      </c>
      <c r="AL234" s="48">
        <v>0.9260908060776526</v>
      </c>
      <c r="AM234" s="48">
        <v>0.93499091245514965</v>
      </c>
      <c r="AN234" s="48">
        <v>0.94356932824068895</v>
      </c>
      <c r="AO234" s="48">
        <v>0.95183768080506403</v>
      </c>
      <c r="AP234" s="48">
        <v>0.95980717725265452</v>
      </c>
      <c r="AQ234" s="48">
        <v>0.96748861961177812</v>
      </c>
      <c r="AR234" s="48">
        <v>0.97489241947599348</v>
      </c>
      <c r="AS234" s="48">
        <v>0.98202861211620085</v>
      </c>
      <c r="AT234" s="49">
        <v>0.98890687008266587</v>
      </c>
      <c r="AU234" s="50">
        <v>1.6160280210897326E-4</v>
      </c>
      <c r="AV234" s="50">
        <v>1.8785630527418107E-4</v>
      </c>
      <c r="AW234" s="50">
        <v>1.6487992252223194E-4</v>
      </c>
      <c r="AX234" s="50">
        <v>1.3469383702613413E-4</v>
      </c>
    </row>
    <row r="235" spans="1:50" x14ac:dyDescent="0.25">
      <c r="A235" t="s">
        <v>79</v>
      </c>
      <c r="B235" s="73">
        <v>6.8676350339312131E-2</v>
      </c>
      <c r="C235" s="48">
        <v>0.13246653272335357</v>
      </c>
      <c r="D235" s="48">
        <v>0.18590481310763024</v>
      </c>
      <c r="E235" s="48">
        <v>0.23876530343014471</v>
      </c>
      <c r="F235" s="48">
        <v>0.28937570628908127</v>
      </c>
      <c r="G235" s="48">
        <v>0.32981123147869051</v>
      </c>
      <c r="H235" s="48">
        <v>0.36394304424924001</v>
      </c>
      <c r="I235" s="48">
        <v>0.39990290514443566</v>
      </c>
      <c r="J235" s="48">
        <v>0.42952808718373897</v>
      </c>
      <c r="K235" s="48">
        <v>0.46016409749751264</v>
      </c>
      <c r="L235" s="48">
        <v>0.49307933744892801</v>
      </c>
      <c r="M235" s="48">
        <v>0.54248508397135042</v>
      </c>
      <c r="N235" s="48">
        <v>0.57458267886774228</v>
      </c>
      <c r="O235" s="48">
        <v>0.60526253942841857</v>
      </c>
      <c r="P235" s="48">
        <v>0.62860243080000411</v>
      </c>
      <c r="Q235" s="48">
        <v>0.6563087477315579</v>
      </c>
      <c r="R235" s="48">
        <v>0.68411757110860871</v>
      </c>
      <c r="S235" s="48">
        <v>0.71686150113062574</v>
      </c>
      <c r="T235" s="48">
        <v>0.73302639462890462</v>
      </c>
      <c r="U235" s="48">
        <v>0.751882803671999</v>
      </c>
      <c r="V235" s="48">
        <v>0.77005765576172835</v>
      </c>
      <c r="W235" s="48">
        <v>0.78757558548676876</v>
      </c>
      <c r="X235" s="48">
        <v>0.80446033702897646</v>
      </c>
      <c r="Y235" s="48">
        <v>0.82073479634676683</v>
      </c>
      <c r="Z235" s="48">
        <v>0.83642102219523973</v>
      </c>
      <c r="AA235" s="48">
        <v>0.85154027602509275</v>
      </c>
      <c r="AB235" s="48">
        <v>0.86611305080085521</v>
      </c>
      <c r="AC235" s="48">
        <v>0.88015909877749332</v>
      </c>
      <c r="AD235" s="48">
        <v>0.89369745827304836</v>
      </c>
      <c r="AE235" s="48">
        <v>0.906746479473583</v>
      </c>
      <c r="AF235" s="48">
        <v>0.91932384930542388</v>
      </c>
      <c r="AG235" s="48">
        <v>0.93144661540840279</v>
      </c>
      <c r="AH235" s="48">
        <v>0.94313120924259963</v>
      </c>
      <c r="AI235" s="48">
        <v>0.95439346835989758</v>
      </c>
      <c r="AJ235" s="48">
        <v>0.96524865787054637</v>
      </c>
      <c r="AK235" s="48">
        <v>0.97571149113382205</v>
      </c>
      <c r="AL235" s="48">
        <v>0.98579614970083518</v>
      </c>
      <c r="AM235" s="48">
        <v>0.99551630253651013</v>
      </c>
      <c r="AN235" s="48">
        <v>1.0048851245467991</v>
      </c>
      <c r="AO235" s="48">
        <v>1.0139153144362347</v>
      </c>
      <c r="AP235" s="48">
        <v>1.0226191119200281</v>
      </c>
      <c r="AQ235" s="48">
        <v>1.0310083143140454</v>
      </c>
      <c r="AR235" s="48">
        <v>1.0390942925251467</v>
      </c>
      <c r="AS235" s="48">
        <v>1.0468880064635575</v>
      </c>
      <c r="AT235" s="49">
        <v>1.0544000198981704</v>
      </c>
      <c r="AU235" s="50">
        <v>1.474494201829657E-4</v>
      </c>
      <c r="AV235" s="50">
        <v>1.1843398533528671E-4</v>
      </c>
      <c r="AW235" s="50">
        <v>1.263464946532622E-4</v>
      </c>
      <c r="AX235" s="50">
        <v>1.1896468640770763E-4</v>
      </c>
    </row>
    <row r="236" spans="1:50" x14ac:dyDescent="0.25">
      <c r="A236" t="s">
        <v>40</v>
      </c>
      <c r="B236" s="73">
        <v>6.5433716573171416E-2</v>
      </c>
      <c r="C236" s="48">
        <v>0.12604160389825331</v>
      </c>
      <c r="D236" s="48">
        <v>0.17647925089371763</v>
      </c>
      <c r="E236" s="48">
        <v>0.22645312853556865</v>
      </c>
      <c r="F236" s="48">
        <v>0.27433063943431352</v>
      </c>
      <c r="G236" s="48">
        <v>0.31208524630122991</v>
      </c>
      <c r="H236" s="48">
        <v>0.34382986407558724</v>
      </c>
      <c r="I236" s="48">
        <v>0.37729564758641337</v>
      </c>
      <c r="J236" s="48">
        <v>0.40456615297642384</v>
      </c>
      <c r="K236" s="48">
        <v>0.43297207610283089</v>
      </c>
      <c r="L236" s="48">
        <v>0.4639283216211823</v>
      </c>
      <c r="M236" s="48">
        <v>0.51164944234896748</v>
      </c>
      <c r="N236" s="48">
        <v>0.54187949928149393</v>
      </c>
      <c r="O236" s="48">
        <v>0.57069743695430242</v>
      </c>
      <c r="P236" s="48">
        <v>0.59221963589442039</v>
      </c>
      <c r="Q236" s="48">
        <v>0.61809445584392897</v>
      </c>
      <c r="R236" s="48">
        <v>0.64421693106987543</v>
      </c>
      <c r="S236" s="48">
        <v>0.67547358132368363</v>
      </c>
      <c r="T236" s="48">
        <v>0.68998735062742256</v>
      </c>
      <c r="U236" s="48">
        <v>0.70721621991796957</v>
      </c>
      <c r="V236" s="48">
        <v>0.7238223589931958</v>
      </c>
      <c r="W236" s="48">
        <v>0.7398282761741366</v>
      </c>
      <c r="X236" s="48">
        <v>0.75525566622805551</v>
      </c>
      <c r="Y236" s="48">
        <v>0.77012543977400161</v>
      </c>
      <c r="Z236" s="48">
        <v>0.78445775162551568</v>
      </c>
      <c r="AA236" s="48">
        <v>0.79827202810890252</v>
      </c>
      <c r="AB236" s="48">
        <v>0.81158699339409501</v>
      </c>
      <c r="AC236" s="48">
        <v>0.82442069487379877</v>
      </c>
      <c r="AD236" s="48">
        <v>0.83679052762532036</v>
      </c>
      <c r="AE236" s="48">
        <v>0.84871325798823227</v>
      </c>
      <c r="AF236" s="48">
        <v>0.86020504628983474</v>
      </c>
      <c r="AG236" s="48">
        <v>0.8712814687492102</v>
      </c>
      <c r="AH236" s="48">
        <v>0.88195753858957215</v>
      </c>
      <c r="AI236" s="48">
        <v>0.89224772638751138</v>
      </c>
      <c r="AJ236" s="48">
        <v>0.90216597968673007</v>
      </c>
      <c r="AK236" s="48">
        <v>0.91172574190284428</v>
      </c>
      <c r="AL236" s="48">
        <v>0.92093997054488241</v>
      </c>
      <c r="AM236" s="48">
        <v>0.92982115477817184</v>
      </c>
      <c r="AN236" s="48">
        <v>0.93838133235242693</v>
      </c>
      <c r="AO236" s="48">
        <v>0.94663210591797364</v>
      </c>
      <c r="AP236" s="48">
        <v>0.95458465875223564</v>
      </c>
      <c r="AQ236" s="48">
        <v>0.96224976991778965</v>
      </c>
      <c r="AR236" s="48">
        <v>0.96963782887254046</v>
      </c>
      <c r="AS236" s="48">
        <v>0.97675884955181824</v>
      </c>
      <c r="AT236" s="49">
        <v>0.98362248394148355</v>
      </c>
      <c r="AU236" s="50">
        <v>2.0082530681975186E-4</v>
      </c>
      <c r="AV236" s="50">
        <v>1.7768856196198612E-4</v>
      </c>
      <c r="AW236" s="50">
        <v>1.6883492935448885E-4</v>
      </c>
      <c r="AX236" s="50">
        <v>1.2562281335704029E-4</v>
      </c>
    </row>
    <row r="237" spans="1:50" x14ac:dyDescent="0.25">
      <c r="A237" t="s">
        <v>4929</v>
      </c>
      <c r="B237" s="73">
        <v>6.5864680905073206E-2</v>
      </c>
      <c r="C237" s="48">
        <v>0.12666376470724658</v>
      </c>
      <c r="D237" s="48">
        <v>0.17759043134891525</v>
      </c>
      <c r="E237" s="48">
        <v>0.22788623090089388</v>
      </c>
      <c r="F237" s="48">
        <v>0.27620819013144909</v>
      </c>
      <c r="G237" s="48">
        <v>0.31394697427526436</v>
      </c>
      <c r="H237" s="48">
        <v>0.34682227276831745</v>
      </c>
      <c r="I237" s="48">
        <v>0.38063314713875634</v>
      </c>
      <c r="J237" s="48">
        <v>0.40799202690765374</v>
      </c>
      <c r="K237" s="48">
        <v>0.43657591901238763</v>
      </c>
      <c r="L237" s="48">
        <v>0.46757658774554106</v>
      </c>
      <c r="M237" s="48">
        <v>0.51699549030291714</v>
      </c>
      <c r="N237" s="48">
        <v>0.54789157233632879</v>
      </c>
      <c r="O237" s="48">
        <v>0.57751733971987018</v>
      </c>
      <c r="P237" s="48">
        <v>0.59928300072133733</v>
      </c>
      <c r="Q237" s="48">
        <v>0.62511975459749758</v>
      </c>
      <c r="R237" s="48">
        <v>0.6510637268110735</v>
      </c>
      <c r="S237" s="48">
        <v>0.68348479059491041</v>
      </c>
      <c r="T237" s="48">
        <v>0.69817107544988011</v>
      </c>
      <c r="U237" s="48">
        <v>0.71519367415488166</v>
      </c>
      <c r="V237" s="48">
        <v>0.73160099820789504</v>
      </c>
      <c r="W237" s="48">
        <v>0.74741528645176336</v>
      </c>
      <c r="X237" s="48">
        <v>0.76265797391573298</v>
      </c>
      <c r="Y237" s="48">
        <v>0.7773497208689566</v>
      </c>
      <c r="Z237" s="48">
        <v>0.79151044082387101</v>
      </c>
      <c r="AA237" s="48">
        <v>0.80515932752740293</v>
      </c>
      <c r="AB237" s="48">
        <v>0.81831488097659044</v>
      </c>
      <c r="AC237" s="48">
        <v>0.83099493249387923</v>
      </c>
      <c r="AD237" s="48">
        <v>0.84321666889608549</v>
      </c>
      <c r="AE237" s="48">
        <v>0.85499665578977824</v>
      </c>
      <c r="AF237" s="48">
        <v>0.86635086002466288</v>
      </c>
      <c r="AG237" s="48">
        <v>0.87729467133539507</v>
      </c>
      <c r="AH237" s="48">
        <v>0.88784292320116109</v>
      </c>
      <c r="AI237" s="48">
        <v>0.89800991295129717</v>
      </c>
      <c r="AJ237" s="48">
        <v>0.90780942114419916</v>
      </c>
      <c r="AK237" s="48">
        <v>0.91725473024579141</v>
      </c>
      <c r="AL237" s="48">
        <v>0.92635864263286827</v>
      </c>
      <c r="AM237" s="48">
        <v>0.93513349794571365</v>
      </c>
      <c r="AN237" s="48">
        <v>0.9435911898135162</v>
      </c>
      <c r="AO237" s="48">
        <v>0.95174318197525365</v>
      </c>
      <c r="AP237" s="48">
        <v>0.95960052381789218</v>
      </c>
      <c r="AQ237" s="48">
        <v>0.96717386535296557</v>
      </c>
      <c r="AR237" s="48">
        <v>0.9744734716518314</v>
      </c>
      <c r="AS237" s="48">
        <v>0.98150923675917179</v>
      </c>
      <c r="AT237" s="49">
        <v>0.98829069710359652</v>
      </c>
      <c r="AU237" s="50">
        <v>1.8171968986280262E-4</v>
      </c>
      <c r="AV237" s="50">
        <v>2.4041565484367311E-4</v>
      </c>
      <c r="AW237" s="50">
        <v>2.3587953182868659E-4</v>
      </c>
      <c r="AX237" s="50">
        <v>1.4224997721612453E-4</v>
      </c>
    </row>
    <row r="238" spans="1:50" x14ac:dyDescent="0.25">
      <c r="A238" t="s">
        <v>4930</v>
      </c>
      <c r="B238" s="73">
        <v>6.499396465238326E-2</v>
      </c>
      <c r="C238" s="48">
        <v>0.12499298241341142</v>
      </c>
      <c r="D238" s="48">
        <v>0.17503951080977653</v>
      </c>
      <c r="E238" s="48">
        <v>0.22445951717790927</v>
      </c>
      <c r="F238" s="48">
        <v>0.27189640793392084</v>
      </c>
      <c r="G238" s="48">
        <v>0.30878619078346303</v>
      </c>
      <c r="H238" s="48">
        <v>0.34066587546368826</v>
      </c>
      <c r="I238" s="48">
        <v>0.37361541957648414</v>
      </c>
      <c r="J238" s="48">
        <v>0.40024171754965138</v>
      </c>
      <c r="K238" s="48">
        <v>0.4280416831570113</v>
      </c>
      <c r="L238" s="48">
        <v>0.45825251218956625</v>
      </c>
      <c r="M238" s="48">
        <v>0.50637854621530187</v>
      </c>
      <c r="N238" s="48">
        <v>0.53618784048010004</v>
      </c>
      <c r="O238" s="48">
        <v>0.56490054510287702</v>
      </c>
      <c r="P238" s="48">
        <v>0.58596893336319233</v>
      </c>
      <c r="Q238" s="48">
        <v>0.61110442382005026</v>
      </c>
      <c r="R238" s="48">
        <v>0.63638537967609543</v>
      </c>
      <c r="S238" s="48">
        <v>0.66768224491493877</v>
      </c>
      <c r="T238" s="48">
        <v>0.68182624734004715</v>
      </c>
      <c r="U238" s="48">
        <v>0.69837246363690331</v>
      </c>
      <c r="V238" s="48">
        <v>0.71432062392302975</v>
      </c>
      <c r="W238" s="48">
        <v>0.72969234468074196</v>
      </c>
      <c r="X238" s="48">
        <v>0.7445084610737176</v>
      </c>
      <c r="Y238" s="48">
        <v>0.75878905518742912</v>
      </c>
      <c r="Z238" s="48">
        <v>0.77255348324883788</v>
      </c>
      <c r="AA238" s="48">
        <v>0.78582040186224367</v>
      </c>
      <c r="AB238" s="48">
        <v>0.79860779329685183</v>
      </c>
      <c r="AC238" s="48">
        <v>0.81093298986032947</v>
      </c>
      <c r="AD238" s="48">
        <v>0.82281269739139229</v>
      </c>
      <c r="AE238" s="48">
        <v>0.83426301790326018</v>
      </c>
      <c r="AF238" s="48">
        <v>0.84529947140867467</v>
      </c>
      <c r="AG238" s="48">
        <v>0.85593701695606261</v>
      </c>
      <c r="AH238" s="48">
        <v>0.8661900729053521</v>
      </c>
      <c r="AI238" s="48">
        <v>0.87607253647093219</v>
      </c>
      <c r="AJ238" s="48">
        <v>0.88559780255823828</v>
      </c>
      <c r="AK238" s="48">
        <v>0.89477878191949711</v>
      </c>
      <c r="AL238" s="48">
        <v>0.90362791865324044</v>
      </c>
      <c r="AM238" s="48">
        <v>0.91215720707130654</v>
      </c>
      <c r="AN238" s="48">
        <v>0.92037820795618941</v>
      </c>
      <c r="AO238" s="48">
        <v>0.92830206423077555</v>
      </c>
      <c r="AP238" s="48">
        <v>0.93593951606170156</v>
      </c>
      <c r="AQ238" s="48">
        <v>0.94330091541681138</v>
      </c>
      <c r="AR238" s="48">
        <v>0.9503962400964352</v>
      </c>
      <c r="AS238" s="48">
        <v>0.95723510725751826</v>
      </c>
      <c r="AT238" s="49">
        <v>0.96382678644892372</v>
      </c>
      <c r="AU238" s="50">
        <v>2.0593540102709085E-4</v>
      </c>
      <c r="AV238" s="50">
        <v>2.2181546955835074E-4</v>
      </c>
      <c r="AW238" s="50">
        <v>2.5032769190147519E-4</v>
      </c>
      <c r="AX238" s="50">
        <v>1.7746130470186472E-4</v>
      </c>
    </row>
    <row r="239" spans="1:50" x14ac:dyDescent="0.25">
      <c r="A239" t="s">
        <v>4931</v>
      </c>
      <c r="B239" s="73">
        <v>6.8803160396898197E-2</v>
      </c>
      <c r="C239" s="48">
        <v>0.13264645755626539</v>
      </c>
      <c r="D239" s="48">
        <v>0.18621363903263904</v>
      </c>
      <c r="E239" s="48">
        <v>0.23912305132353873</v>
      </c>
      <c r="F239" s="48">
        <v>0.28969804439960811</v>
      </c>
      <c r="G239" s="48">
        <v>0.33008643549344358</v>
      </c>
      <c r="H239" s="48">
        <v>0.36438136567589202</v>
      </c>
      <c r="I239" s="48">
        <v>0.40042602326089671</v>
      </c>
      <c r="J239" s="48">
        <v>0.42982947371357683</v>
      </c>
      <c r="K239" s="48">
        <v>0.46028107400548907</v>
      </c>
      <c r="L239" s="48">
        <v>0.49273573515287877</v>
      </c>
      <c r="M239" s="48">
        <v>0.54163394057714909</v>
      </c>
      <c r="N239" s="48">
        <v>0.57351930844602261</v>
      </c>
      <c r="O239" s="48">
        <v>0.60434458941388036</v>
      </c>
      <c r="P239" s="48">
        <v>0.6275617909965493</v>
      </c>
      <c r="Q239" s="48">
        <v>0.655075056317175</v>
      </c>
      <c r="R239" s="48">
        <v>0.6825657108374531</v>
      </c>
      <c r="S239" s="48">
        <v>0.71527265615260127</v>
      </c>
      <c r="T239" s="48">
        <v>0.73134685366396468</v>
      </c>
      <c r="U239" s="48">
        <v>0.7499741339293029</v>
      </c>
      <c r="V239" s="48">
        <v>0.76792813900432788</v>
      </c>
      <c r="W239" s="48">
        <v>0.7852332041368818</v>
      </c>
      <c r="X239" s="48">
        <v>0.80191278498753615</v>
      </c>
      <c r="Y239" s="48">
        <v>0.81798948942190197</v>
      </c>
      <c r="Z239" s="48">
        <v>0.83348510815382082</v>
      </c>
      <c r="AA239" s="48">
        <v>0.84842064428097141</v>
      </c>
      <c r="AB239" s="48">
        <v>0.86281634175292388</v>
      </c>
      <c r="AC239" s="48">
        <v>0.8766917128102274</v>
      </c>
      <c r="AD239" s="48">
        <v>0.89006556443172469</v>
      </c>
      <c r="AE239" s="48">
        <v>0.90295602382593909</v>
      </c>
      <c r="AF239" s="48">
        <v>0.91538056300108528</v>
      </c>
      <c r="AG239" s="48">
        <v>0.92735602244700943</v>
      </c>
      <c r="AH239" s="48">
        <v>0.93889863396115325</v>
      </c>
      <c r="AI239" s="48">
        <v>0.95002404264948481</v>
      </c>
      <c r="AJ239" s="48">
        <v>0.96074732813221397</v>
      </c>
      <c r="AK239" s="48">
        <v>0.971083024983037</v>
      </c>
      <c r="AL239" s="48">
        <v>0.98104514242961349</v>
      </c>
      <c r="AM239" s="48">
        <v>0.99064718334197632</v>
      </c>
      <c r="AN239" s="48">
        <v>0.99990216253461517</v>
      </c>
      <c r="AO239" s="48">
        <v>1.0088226244070384</v>
      </c>
      <c r="AP239" s="48">
        <v>1.0174206599467233</v>
      </c>
      <c r="AQ239" s="48">
        <v>1.0257079231175039</v>
      </c>
      <c r="AR239" s="48">
        <v>1.0336956466556058</v>
      </c>
      <c r="AS239" s="48">
        <v>1.0413946572947399</v>
      </c>
      <c r="AT239" s="49">
        <v>1.0488153904408937</v>
      </c>
      <c r="AU239" s="50">
        <v>1.4546953025273979E-4</v>
      </c>
      <c r="AV239" s="50">
        <v>2.4297693744301796E-4</v>
      </c>
      <c r="AW239" s="50">
        <v>2.6162105496041477E-4</v>
      </c>
      <c r="AX239" s="50">
        <v>2.6064907433465123E-4</v>
      </c>
    </row>
    <row r="240" spans="1:50" x14ac:dyDescent="0.25">
      <c r="A240" t="s">
        <v>4932</v>
      </c>
      <c r="B240" s="73">
        <v>6.8244950194117387E-2</v>
      </c>
      <c r="C240" s="48">
        <v>0.13158176955744744</v>
      </c>
      <c r="D240" s="48">
        <v>0.18449063849901348</v>
      </c>
      <c r="E240" s="48">
        <v>0.23674901579391253</v>
      </c>
      <c r="F240" s="48">
        <v>0.28680625121594616</v>
      </c>
      <c r="G240" s="48">
        <v>0.32645251511840939</v>
      </c>
      <c r="H240" s="48">
        <v>0.36006850513222177</v>
      </c>
      <c r="I240" s="48">
        <v>0.39521427465416026</v>
      </c>
      <c r="J240" s="48">
        <v>0.42411543415682645</v>
      </c>
      <c r="K240" s="48">
        <v>0.45407388663283471</v>
      </c>
      <c r="L240" s="48">
        <v>0.48589453636583679</v>
      </c>
      <c r="M240" s="48">
        <v>0.53394715521313874</v>
      </c>
      <c r="N240" s="48">
        <v>0.56524176561328865</v>
      </c>
      <c r="O240" s="48">
        <v>0.59515243776581928</v>
      </c>
      <c r="P240" s="48">
        <v>0.61779391423144536</v>
      </c>
      <c r="Q240" s="48">
        <v>0.64478934040138225</v>
      </c>
      <c r="R240" s="48">
        <v>0.67189685455717418</v>
      </c>
      <c r="S240" s="48">
        <v>0.70394096966922159</v>
      </c>
      <c r="T240" s="48">
        <v>0.71963317669245963</v>
      </c>
      <c r="U240" s="48">
        <v>0.73799517927527747</v>
      </c>
      <c r="V240" s="48">
        <v>0.75569349501775263</v>
      </c>
      <c r="W240" s="48">
        <v>0.77275211260086107</v>
      </c>
      <c r="X240" s="48">
        <v>0.78919415364482115</v>
      </c>
      <c r="Y240" s="48">
        <v>0.80504190404863807</v>
      </c>
      <c r="Z240" s="48">
        <v>0.8203168441968951</v>
      </c>
      <c r="AA240" s="48">
        <v>0.83503967807473323</v>
      </c>
      <c r="AB240" s="48">
        <v>0.84923036133048124</v>
      </c>
      <c r="AC240" s="48">
        <v>0.8629081283239729</v>
      </c>
      <c r="AD240" s="48">
        <v>0.87609151819721787</v>
      </c>
      <c r="AE240" s="48">
        <v>0.88879840000275556</v>
      </c>
      <c r="AF240" s="48">
        <v>0.90104599692375564</v>
      </c>
      <c r="AG240" s="48">
        <v>0.91285090961869508</v>
      </c>
      <c r="AH240" s="48">
        <v>0.92422913872225165</v>
      </c>
      <c r="AI240" s="48">
        <v>0.93519610653290841</v>
      </c>
      <c r="AJ240" s="48">
        <v>0.94576667791667379</v>
      </c>
      <c r="AK240" s="48">
        <v>0.95595518045524308</v>
      </c>
      <c r="AL240" s="48">
        <v>0.9657754238659122</v>
      </c>
      <c r="AM240" s="48">
        <v>0.97524071871956886</v>
      </c>
      <c r="AN240" s="48">
        <v>0.98436389448212991</v>
      </c>
      <c r="AO240" s="48">
        <v>0.99315731690387521</v>
      </c>
      <c r="AP240" s="48">
        <v>1.0016329047802564</v>
      </c>
      <c r="AQ240" s="48">
        <v>1.0098021461068889</v>
      </c>
      <c r="AR240" s="48">
        <v>1.0176761136506307</v>
      </c>
      <c r="AS240" s="48">
        <v>1.0252654799578522</v>
      </c>
      <c r="AT240" s="49">
        <v>1.0325805318202343</v>
      </c>
      <c r="AU240" s="50">
        <v>1.9125780090689659E-4</v>
      </c>
      <c r="AV240" s="50">
        <v>1.3393076369538903E-4</v>
      </c>
      <c r="AW240" s="50">
        <v>1.7279801249969751E-4</v>
      </c>
      <c r="AX240" s="50">
        <v>1.681240537436679E-4</v>
      </c>
    </row>
    <row r="241" spans="1:51" x14ac:dyDescent="0.25">
      <c r="A241" t="s">
        <v>4933</v>
      </c>
      <c r="B241" s="73">
        <v>6.4141963234461447E-2</v>
      </c>
      <c r="C241" s="48">
        <v>0.12312247092489162</v>
      </c>
      <c r="D241" s="48">
        <v>0.17266480531145156</v>
      </c>
      <c r="E241" s="48">
        <v>0.22137102625432203</v>
      </c>
      <c r="F241" s="48">
        <v>0.26826735738452995</v>
      </c>
      <c r="G241" s="48">
        <v>0.30432263828781569</v>
      </c>
      <c r="H241" s="48">
        <v>0.3365013015188324</v>
      </c>
      <c r="I241" s="48">
        <v>0.36894511245507911</v>
      </c>
      <c r="J241" s="48">
        <v>0.39500020838401129</v>
      </c>
      <c r="K241" s="48">
        <v>0.42227484283863642</v>
      </c>
      <c r="L241" s="48">
        <v>0.4523459681284403</v>
      </c>
      <c r="M241" s="48">
        <v>0.5011435779279958</v>
      </c>
      <c r="N241" s="48">
        <v>0.53088222865931844</v>
      </c>
      <c r="O241" s="48">
        <v>0.55975731929351658</v>
      </c>
      <c r="P241" s="48">
        <v>0.58057960091748506</v>
      </c>
      <c r="Q241" s="48">
        <v>0.60498754332844551</v>
      </c>
      <c r="R241" s="48">
        <v>0.629695948577217</v>
      </c>
      <c r="S241" s="48">
        <v>0.66108140460257414</v>
      </c>
      <c r="T241" s="48">
        <v>0.67485427947817844</v>
      </c>
      <c r="U241" s="48">
        <v>0.69066176324970341</v>
      </c>
      <c r="V241" s="48">
        <v>0.70589789218611299</v>
      </c>
      <c r="W241" s="48">
        <v>0.7205833176669898</v>
      </c>
      <c r="X241" s="48">
        <v>0.73473794463650943</v>
      </c>
      <c r="Y241" s="48">
        <v>0.74838095858303455</v>
      </c>
      <c r="Z241" s="48">
        <v>0.76153085154354061</v>
      </c>
      <c r="AA241" s="48">
        <v>0.77420544716812467</v>
      </c>
      <c r="AB241" s="48">
        <v>0.78642192487856732</v>
      </c>
      <c r="AC241" s="48">
        <v>0.79819684315369244</v>
      </c>
      <c r="AD241" s="48">
        <v>0.80954616197309059</v>
      </c>
      <c r="AE241" s="48">
        <v>0.82048526444961856</v>
      </c>
      <c r="AF241" s="48">
        <v>0.83102897768000716</v>
      </c>
      <c r="AG241" s="48">
        <v>0.84119159284182732</v>
      </c>
      <c r="AH241" s="48">
        <v>0.85098688456406379</v>
      </c>
      <c r="AI241" s="48">
        <v>0.86042812959754467</v>
      </c>
      <c r="AJ241" s="48">
        <v>0.86952812481053821</v>
      </c>
      <c r="AK241" s="48">
        <v>0.87829920453390564</v>
      </c>
      <c r="AL241" s="48">
        <v>0.88675325727931997</v>
      </c>
      <c r="AM241" s="48">
        <v>0.89490174185321292</v>
      </c>
      <c r="AN241" s="48">
        <v>0.90275570288829121</v>
      </c>
      <c r="AO241" s="48">
        <v>0.91032578581366719</v>
      </c>
      <c r="AP241" s="48">
        <v>0.91762225128390962</v>
      </c>
      <c r="AQ241" s="48">
        <v>0.92465498908655264</v>
      </c>
      <c r="AR241" s="48">
        <v>0.93143353154693154</v>
      </c>
      <c r="AS241" s="48">
        <v>0.93796706644850159</v>
      </c>
      <c r="AT241" s="49">
        <v>0.9442644494861594</v>
      </c>
      <c r="AU241" s="50">
        <v>1.6049796249717474E-4</v>
      </c>
      <c r="AV241" s="50">
        <v>3.0682887881994247E-4</v>
      </c>
      <c r="AW241" s="50">
        <v>2.6226279442198575E-4</v>
      </c>
      <c r="AX241" s="50">
        <v>1.5333863848354667E-4</v>
      </c>
    </row>
    <row r="242" spans="1:51" x14ac:dyDescent="0.25">
      <c r="A242" t="s">
        <v>4934</v>
      </c>
      <c r="B242" s="73">
        <v>8.088971756785987E-2</v>
      </c>
      <c r="C242" s="48">
        <v>0.15671614659376473</v>
      </c>
      <c r="D242" s="48">
        <v>0.22151871403293988</v>
      </c>
      <c r="E242" s="48">
        <v>0.28504473963351012</v>
      </c>
      <c r="F242" s="48">
        <v>0.34568666821891147</v>
      </c>
      <c r="G242" s="48">
        <v>0.39525481243668986</v>
      </c>
      <c r="H242" s="48">
        <v>0.43849246191978353</v>
      </c>
      <c r="I242" s="48">
        <v>0.48297324285462601</v>
      </c>
      <c r="J242" s="48">
        <v>0.52080000753904221</v>
      </c>
      <c r="K242" s="48">
        <v>0.55909653091883826</v>
      </c>
      <c r="L242" s="48">
        <v>0.59822808571079089</v>
      </c>
      <c r="M242" s="48">
        <v>0.65311951791271539</v>
      </c>
      <c r="N242" s="48">
        <v>0.6911313467452187</v>
      </c>
      <c r="O242" s="48">
        <v>0.72786823582111149</v>
      </c>
      <c r="P242" s="48">
        <v>0.75720462594902749</v>
      </c>
      <c r="Q242" s="48">
        <v>0.79052734664551072</v>
      </c>
      <c r="R242" s="48">
        <v>0.8235480412252254</v>
      </c>
      <c r="S242" s="48">
        <v>0.8607051813221902</v>
      </c>
      <c r="T242" s="48">
        <v>0.88263494786210883</v>
      </c>
      <c r="U242" s="48">
        <v>0.90677069990993164</v>
      </c>
      <c r="V242" s="48">
        <v>0.93003407537771277</v>
      </c>
      <c r="W242" s="48">
        <v>0.95245660594906811</v>
      </c>
      <c r="X242" s="48">
        <v>0.97406868360820575</v>
      </c>
      <c r="Y242" s="48">
        <v>0.99489960183388049</v>
      </c>
      <c r="Z242" s="48">
        <v>1.0149775953044105</v>
      </c>
      <c r="AA242" s="48">
        <v>1.034329878167572</v>
      </c>
      <c r="AB242" s="48">
        <v>1.0529826809272458</v>
      </c>
      <c r="AC242" s="48">
        <v>1.0709612859968105</v>
      </c>
      <c r="AD242" s="48">
        <v>1.0882900619674758</v>
      </c>
      <c r="AE242" s="48">
        <v>1.104992496637996</v>
      </c>
      <c r="AF242" s="48">
        <v>1.1210912288505459</v>
      </c>
      <c r="AG242" s="48">
        <v>1.1366080791758952</v>
      </c>
      <c r="AH242" s="48">
        <v>1.1515640794894848</v>
      </c>
      <c r="AI242" s="48">
        <v>1.1659795014784868</v>
      </c>
      <c r="AJ242" s="48">
        <v>1.179873884118489</v>
      </c>
      <c r="AK242" s="48">
        <v>1.1932660601570453</v>
      </c>
      <c r="AL242" s="48">
        <v>1.2061741816399909</v>
      </c>
      <c r="AM242" s="48">
        <v>1.2186157445151191</v>
      </c>
      <c r="AN242" s="48">
        <v>1.2306076123465679</v>
      </c>
      <c r="AO242" s="48">
        <v>1.2421660391720613</v>
      </c>
      <c r="AP242" s="48">
        <v>1.2533066915339823</v>
      </c>
      <c r="AQ242" s="48">
        <v>1.264044669714147</v>
      </c>
      <c r="AR242" s="48">
        <v>1.2743945282010527</v>
      </c>
      <c r="AS242" s="48">
        <v>1.2843702954173477</v>
      </c>
      <c r="AT242" s="49">
        <v>1.2939854927342584</v>
      </c>
      <c r="AU242" s="50">
        <v>2.4790849420242012E-4</v>
      </c>
      <c r="AV242" s="50">
        <v>0</v>
      </c>
      <c r="AW242" s="50">
        <v>2.4875294184312224E-4</v>
      </c>
      <c r="AX242" s="50">
        <v>2.5073613505810499E-4</v>
      </c>
    </row>
    <row r="243" spans="1:51" x14ac:dyDescent="0.25">
      <c r="A243" t="s">
        <v>4935</v>
      </c>
      <c r="B243" s="73">
        <v>8.1841805590021882E-2</v>
      </c>
      <c r="C243" s="48">
        <v>0.15805327229114208</v>
      </c>
      <c r="D243" s="48">
        <v>0.22451648261007048</v>
      </c>
      <c r="E243" s="48">
        <v>0.28982141152697349</v>
      </c>
      <c r="F243" s="48">
        <v>0.35257477286729921</v>
      </c>
      <c r="G243" s="48">
        <v>0.40518823918771946</v>
      </c>
      <c r="H243" s="48">
        <v>0.4517749011923417</v>
      </c>
      <c r="I243" s="48">
        <v>0.49957905398917635</v>
      </c>
      <c r="J243" s="48">
        <v>0.54020062985273443</v>
      </c>
      <c r="K243" s="48">
        <v>0.58158855383635677</v>
      </c>
      <c r="L243" s="48">
        <v>0.62563459584922243</v>
      </c>
      <c r="M243" s="48">
        <v>0.68769899553988156</v>
      </c>
      <c r="N243" s="48">
        <v>0.73110392454788076</v>
      </c>
      <c r="O243" s="48">
        <v>0.77264391616223749</v>
      </c>
      <c r="P243" s="48">
        <v>0.805628801358095</v>
      </c>
      <c r="Q243" s="48">
        <v>0.84197347087880037</v>
      </c>
      <c r="R243" s="48">
        <v>0.87833474896599029</v>
      </c>
      <c r="S243" s="48">
        <v>0.92079394755932731</v>
      </c>
      <c r="T243" s="48">
        <v>0.94466782248499892</v>
      </c>
      <c r="U243" s="48">
        <v>0.97057464926702885</v>
      </c>
      <c r="V243" s="48">
        <v>0.99554508471958769</v>
      </c>
      <c r="W243" s="48">
        <v>1.0196129743124156</v>
      </c>
      <c r="X243" s="48">
        <v>1.0428109401850207</v>
      </c>
      <c r="Y243" s="48">
        <v>1.0651704253634351</v>
      </c>
      <c r="Z243" s="48">
        <v>1.0867217363787749</v>
      </c>
      <c r="AA243" s="48">
        <v>1.1074940843453669</v>
      </c>
      <c r="AB243" s="48">
        <v>1.1275156245541302</v>
      </c>
      <c r="AC243" s="48">
        <v>1.146813494634866</v>
      </c>
      <c r="AD243" s="48">
        <v>1.1654138513391898</v>
      </c>
      <c r="AE243" s="48">
        <v>1.1833419059939598</v>
      </c>
      <c r="AF243" s="48">
        <v>1.2006219586732561</v>
      </c>
      <c r="AG243" s="48">
        <v>1.2172774311352283</v>
      </c>
      <c r="AH243" s="48">
        <v>1.2333308985684546</v>
      </c>
      <c r="AI243" s="48">
        <v>1.2488041201908413</v>
      </c>
      <c r="AJ243" s="48">
        <v>1.2637180687425391</v>
      </c>
      <c r="AK243" s="48">
        <v>1.2780929589128509</v>
      </c>
      <c r="AL243" s="48">
        <v>1.2919482747396571</v>
      </c>
      <c r="AM243" s="48">
        <v>1.3053027960185064</v>
      </c>
      <c r="AN243" s="48">
        <v>1.3181746237571563</v>
      </c>
      <c r="AO243" s="48">
        <v>1.330581204710072</v>
      </c>
      <c r="AP243" s="48">
        <v>1.3425393550261353</v>
      </c>
      <c r="AQ243" s="48">
        <v>1.354065283041618</v>
      </c>
      <c r="AR243" s="48">
        <v>1.3651746112493122</v>
      </c>
      <c r="AS243" s="48">
        <v>1.3758823974735956</v>
      </c>
      <c r="AT243" s="49">
        <v>1.3862031552801335</v>
      </c>
      <c r="AU243" s="50">
        <v>0</v>
      </c>
      <c r="AV243" s="50">
        <v>2.5461353288847022E-5</v>
      </c>
      <c r="AW243" s="50">
        <v>0</v>
      </c>
      <c r="AX243" s="50">
        <v>0</v>
      </c>
    </row>
    <row r="244" spans="1:51" x14ac:dyDescent="0.25">
      <c r="A244" t="s">
        <v>4936</v>
      </c>
      <c r="B244" s="73">
        <v>6.8613141405555272E-2</v>
      </c>
      <c r="C244" s="48">
        <v>0.13228368398752893</v>
      </c>
      <c r="D244" s="48">
        <v>0.18544412801620172</v>
      </c>
      <c r="E244" s="48">
        <v>0.23810854690731431</v>
      </c>
      <c r="F244" s="48">
        <v>0.28859380150126657</v>
      </c>
      <c r="G244" s="48">
        <v>0.32887632435085901</v>
      </c>
      <c r="H244" s="48">
        <v>0.3628066670535533</v>
      </c>
      <c r="I244" s="48">
        <v>0.39850801522061646</v>
      </c>
      <c r="J244" s="48">
        <v>0.42799948482177602</v>
      </c>
      <c r="K244" s="48">
        <v>0.45854803058062016</v>
      </c>
      <c r="L244" s="48">
        <v>0.49130512133343079</v>
      </c>
      <c r="M244" s="48">
        <v>0.54051448088819742</v>
      </c>
      <c r="N244" s="48">
        <v>0.57250483714874778</v>
      </c>
      <c r="O244" s="48">
        <v>0.60291612323203103</v>
      </c>
      <c r="P244" s="48">
        <v>0.62612817006148602</v>
      </c>
      <c r="Q244" s="48">
        <v>0.65381513334761465</v>
      </c>
      <c r="R244" s="48">
        <v>0.68163671489681654</v>
      </c>
      <c r="S244" s="48">
        <v>0.71445404327430384</v>
      </c>
      <c r="T244" s="48">
        <v>0.73050829286730901</v>
      </c>
      <c r="U244" s="48">
        <v>0.74937596572172804</v>
      </c>
      <c r="V244" s="48">
        <v>0.76756167449707136</v>
      </c>
      <c r="W244" s="48">
        <v>0.78509006849740259</v>
      </c>
      <c r="X244" s="48">
        <v>0.80198490608808315</v>
      </c>
      <c r="Y244" s="48">
        <v>0.81826908689837763</v>
      </c>
      <c r="Z244" s="48">
        <v>0.83396468286010716</v>
      </c>
      <c r="AA244" s="48">
        <v>0.84909296812442492</v>
      </c>
      <c r="AB244" s="48">
        <v>0.86367444789726144</v>
      </c>
      <c r="AC244" s="48">
        <v>0.87772888623252532</v>
      </c>
      <c r="AD244" s="48">
        <v>0.89127533282073157</v>
      </c>
      <c r="AE244" s="48">
        <v>0.90433214880936419</v>
      </c>
      <c r="AF244" s="48">
        <v>0.91691703168997374</v>
      </c>
      <c r="AG244" s="48">
        <v>0.92904703928574195</v>
      </c>
      <c r="AH244" s="48">
        <v>0.94073861287202476</v>
      </c>
      <c r="AI244" s="48">
        <v>0.95200759946121294</v>
      </c>
      <c r="AJ244" s="48">
        <v>0.96286927328211724</v>
      </c>
      <c r="AK244" s="48">
        <v>0.97333835648298894</v>
      </c>
      <c r="AL244" s="48">
        <v>0.98342903908623835</v>
      </c>
      <c r="AM244" s="48">
        <v>0.99315499822190079</v>
      </c>
      <c r="AN244" s="48">
        <v>1.0025294166659129</v>
      </c>
      <c r="AO244" s="48">
        <v>1.0115650007083341</v>
      </c>
      <c r="AP244" s="48">
        <v>1.020273997375728</v>
      </c>
      <c r="AQ244" s="48">
        <v>1.0286682110310474</v>
      </c>
      <c r="AR244" s="48">
        <v>1.0367590193735241</v>
      </c>
      <c r="AS244" s="48">
        <v>1.0445573888602482</v>
      </c>
      <c r="AT244" s="49">
        <v>1.0520738895703441</v>
      </c>
      <c r="AU244" s="50">
        <v>1.8756516510620713E-4</v>
      </c>
      <c r="AV244" s="50">
        <v>1.3643861166201532E-4</v>
      </c>
      <c r="AW244" s="50">
        <v>1.3905183004681021E-4</v>
      </c>
      <c r="AX244" s="50">
        <v>1.2014710955554619E-4</v>
      </c>
    </row>
    <row r="245" spans="1:51" x14ac:dyDescent="0.25">
      <c r="A245" t="s">
        <v>4937</v>
      </c>
      <c r="B245" s="73">
        <v>6.8768775710502481E-2</v>
      </c>
      <c r="C245" s="48">
        <v>0.13263426807193548</v>
      </c>
      <c r="D245" s="48">
        <v>0.1863091820977576</v>
      </c>
      <c r="E245" s="48">
        <v>0.23930787061224784</v>
      </c>
      <c r="F245" s="48">
        <v>0.29000267798598239</v>
      </c>
      <c r="G245" s="48">
        <v>0.33036930260703867</v>
      </c>
      <c r="H245" s="48">
        <v>0.36485272417732639</v>
      </c>
      <c r="I245" s="48">
        <v>0.40095176131340354</v>
      </c>
      <c r="J245" s="48">
        <v>0.43059254289683202</v>
      </c>
      <c r="K245" s="48">
        <v>0.4611934984628781</v>
      </c>
      <c r="L245" s="48">
        <v>0.49415262278888383</v>
      </c>
      <c r="M245" s="48">
        <v>0.54417756846946408</v>
      </c>
      <c r="N245" s="48">
        <v>0.57631242043395947</v>
      </c>
      <c r="O245" s="48">
        <v>0.60721723192167443</v>
      </c>
      <c r="P245" s="48">
        <v>0.63057337310852191</v>
      </c>
      <c r="Q245" s="48">
        <v>0.65807867528667008</v>
      </c>
      <c r="R245" s="48">
        <v>0.68566521395504909</v>
      </c>
      <c r="S245" s="48">
        <v>0.71847895343795332</v>
      </c>
      <c r="T245" s="48">
        <v>0.73467893270095419</v>
      </c>
      <c r="U245" s="48">
        <v>0.75333456786651876</v>
      </c>
      <c r="V245" s="48">
        <v>0.77131590296585828</v>
      </c>
      <c r="W245" s="48">
        <v>0.78864731029052271</v>
      </c>
      <c r="X245" s="48">
        <v>0.805352281205862</v>
      </c>
      <c r="Y245" s="48">
        <v>0.82145345799173108</v>
      </c>
      <c r="Z245" s="48">
        <v>0.83697266453232788</v>
      </c>
      <c r="AA245" s="48">
        <v>0.85193093589675861</v>
      </c>
      <c r="AB245" s="48">
        <v>0.86634854685042673</v>
      </c>
      <c r="AC245" s="48">
        <v>0.88024503933588971</v>
      </c>
      <c r="AD245" s="48">
        <v>0.89363924896043279</v>
      </c>
      <c r="AE245" s="48">
        <v>0.90654933052625719</v>
      </c>
      <c r="AF245" s="48">
        <v>0.91899278263789519</v>
      </c>
      <c r="AG245" s="48">
        <v>0.93098647142019697</v>
      </c>
      <c r="AH245" s="48">
        <v>0.94254665337904187</v>
      </c>
      <c r="AI245" s="48">
        <v>0.95368899743575997</v>
      </c>
      <c r="AJ245" s="48">
        <v>0.96442860616512671</v>
      </c>
      <c r="AK245" s="48">
        <v>0.97478003626572129</v>
      </c>
      <c r="AL245" s="48">
        <v>0.98475731829039059</v>
      </c>
      <c r="AM245" s="48">
        <v>0.99437397566356589</v>
      </c>
      <c r="AN245" s="48">
        <v>1.0036430430112049</v>
      </c>
      <c r="AO245" s="48">
        <v>1.0125770838282062</v>
      </c>
      <c r="AP245" s="48">
        <v>1.0211882075072436</v>
      </c>
      <c r="AQ245" s="48">
        <v>1.0294880857520987</v>
      </c>
      <c r="AR245" s="48">
        <v>1.0374879683977427</v>
      </c>
      <c r="AS245" s="48">
        <v>1.0451986986586039</v>
      </c>
      <c r="AT245" s="49">
        <v>1.0526307278256994</v>
      </c>
      <c r="AU245" s="50">
        <v>1.4151495997793972E-4</v>
      </c>
      <c r="AV245" s="50">
        <v>1.4509430911857635E-4</v>
      </c>
      <c r="AW245" s="50">
        <v>1.4469011512119323E-4</v>
      </c>
      <c r="AX245" s="50">
        <v>1.4387108967639506E-4</v>
      </c>
    </row>
    <row r="246" spans="1:51" x14ac:dyDescent="0.25">
      <c r="A246" t="s">
        <v>4938</v>
      </c>
      <c r="B246" s="73">
        <v>6.9563391413404049E-2</v>
      </c>
      <c r="C246" s="48">
        <v>0.13432987354716003</v>
      </c>
      <c r="D246" s="48">
        <v>0.18875338942384845</v>
      </c>
      <c r="E246" s="48">
        <v>0.24247978128329892</v>
      </c>
      <c r="F246" s="48">
        <v>0.29383456058218865</v>
      </c>
      <c r="G246" s="48">
        <v>0.3351501562127831</v>
      </c>
      <c r="H246" s="48">
        <v>0.36984828578655304</v>
      </c>
      <c r="I246" s="48">
        <v>0.40656916698184009</v>
      </c>
      <c r="J246" s="48">
        <v>0.43693344269603346</v>
      </c>
      <c r="K246" s="48">
        <v>0.4682595024396633</v>
      </c>
      <c r="L246" s="48">
        <v>0.50112163500981155</v>
      </c>
      <c r="M246" s="48">
        <v>0.55051151005959542</v>
      </c>
      <c r="N246" s="48">
        <v>0.58339018424159705</v>
      </c>
      <c r="O246" s="48">
        <v>0.61469924270569132</v>
      </c>
      <c r="P246" s="48">
        <v>0.63864255415542726</v>
      </c>
      <c r="Q246" s="48">
        <v>0.66682418307220148</v>
      </c>
      <c r="R246" s="48">
        <v>0.69495573592713045</v>
      </c>
      <c r="S246" s="48">
        <v>0.7281294239232341</v>
      </c>
      <c r="T246" s="48">
        <v>0.74492877866027263</v>
      </c>
      <c r="U246" s="48">
        <v>0.76439634038779669</v>
      </c>
      <c r="V246" s="48">
        <v>0.78316025530589195</v>
      </c>
      <c r="W246" s="48">
        <v>0.80124595643176721</v>
      </c>
      <c r="X246" s="48">
        <v>0.81867795751694805</v>
      </c>
      <c r="Y246" s="48">
        <v>0.83547988627374892</v>
      </c>
      <c r="Z246" s="48">
        <v>0.85167451640078573</v>
      </c>
      <c r="AA246" s="48">
        <v>0.86728379845094172</v>
      </c>
      <c r="AB246" s="48">
        <v>0.88232888958362243</v>
      </c>
      <c r="AC246" s="48">
        <v>0.8968301822416278</v>
      </c>
      <c r="AD246" s="48">
        <v>0.91080733179151252</v>
      </c>
      <c r="AE246" s="48">
        <v>0.92427928316489538</v>
      </c>
      <c r="AF246" s="48">
        <v>0.93726429653683052</v>
      </c>
      <c r="AG246" s="48">
        <v>0.94977997207604525</v>
      </c>
      <c r="AH246" s="48">
        <v>0.96184327380058943</v>
      </c>
      <c r="AI246" s="48">
        <v>0.9734705525712346</v>
      </c>
      <c r="AJ246" s="48">
        <v>0.98467756825378383</v>
      </c>
      <c r="AK246" s="48">
        <v>0.99547951108033761</v>
      </c>
      <c r="AL246" s="48">
        <v>1.0058910222384616</v>
      </c>
      <c r="AM246" s="48">
        <v>1.0159262137161715</v>
      </c>
      <c r="AN246" s="48">
        <v>1.025598687429627</v>
      </c>
      <c r="AO246" s="48">
        <v>1.0349215536594634</v>
      </c>
      <c r="AP246" s="48">
        <v>1.0439074488207516</v>
      </c>
      <c r="AQ246" s="48">
        <v>1.0525685525906678</v>
      </c>
      <c r="AR246" s="48">
        <v>1.0609166044170937</v>
      </c>
      <c r="AS246" s="48">
        <v>1.0689629194305152</v>
      </c>
      <c r="AT246" s="49">
        <v>1.0767184037808015</v>
      </c>
      <c r="AU246" s="50">
        <v>1.671718928264454E-4</v>
      </c>
      <c r="AV246" s="50">
        <v>1.3883225619792938E-4</v>
      </c>
      <c r="AW246" s="50">
        <v>1.3366612256504595E-4</v>
      </c>
      <c r="AX246" s="50">
        <v>1.3124308316037059E-4</v>
      </c>
      <c r="AY246" s="51"/>
    </row>
    <row r="247" spans="1:51" x14ac:dyDescent="0.25">
      <c r="A247" t="s">
        <v>4939</v>
      </c>
      <c r="B247" s="73">
        <v>6.7369576013111498E-2</v>
      </c>
      <c r="C247" s="48">
        <v>0.12984190638138884</v>
      </c>
      <c r="D247" s="48">
        <v>0.18233237220959012</v>
      </c>
      <c r="E247" s="48">
        <v>0.23416259257816399</v>
      </c>
      <c r="F247" s="48">
        <v>0.28368738735410515</v>
      </c>
      <c r="G247" s="48">
        <v>0.32296955249317916</v>
      </c>
      <c r="H247" s="48">
        <v>0.35650862332249578</v>
      </c>
      <c r="I247" s="48">
        <v>0.39155174029555273</v>
      </c>
      <c r="J247" s="48">
        <v>0.42020398224646216</v>
      </c>
      <c r="K247" s="48">
        <v>0.44990542541592826</v>
      </c>
      <c r="L247" s="48">
        <v>0.48215516656757418</v>
      </c>
      <c r="M247" s="48">
        <v>0.53131479961082928</v>
      </c>
      <c r="N247" s="48">
        <v>0.56260701905721389</v>
      </c>
      <c r="O247" s="48">
        <v>0.59274346161438807</v>
      </c>
      <c r="P247" s="48">
        <v>0.61539190092401141</v>
      </c>
      <c r="Q247" s="48">
        <v>0.64205925364720706</v>
      </c>
      <c r="R247" s="48">
        <v>0.66887795426270924</v>
      </c>
      <c r="S247" s="48">
        <v>0.70078693540279136</v>
      </c>
      <c r="T247" s="48">
        <v>0.71628209541486298</v>
      </c>
      <c r="U247" s="48">
        <v>0.73418717523180388</v>
      </c>
      <c r="V247" s="48">
        <v>0.75144508348909611</v>
      </c>
      <c r="W247" s="48">
        <v>0.76807921192985995</v>
      </c>
      <c r="X247" s="48">
        <v>0.78411210681252386</v>
      </c>
      <c r="Y247" s="48">
        <v>0.79956549947051292</v>
      </c>
      <c r="Z247" s="48">
        <v>0.81446033576737009</v>
      </c>
      <c r="AA247" s="48">
        <v>0.82881680448723227</v>
      </c>
      <c r="AB247" s="48">
        <v>0.8426543646991479</v>
      </c>
      <c r="AC247" s="48">
        <v>0.85599177213231936</v>
      </c>
      <c r="AD247" s="48">
        <v>0.86884710459802683</v>
      </c>
      <c r="AE247" s="48">
        <v>0.88123778649268469</v>
      </c>
      <c r="AF247" s="48">
        <v>0.89318061241524638</v>
      </c>
      <c r="AG247" s="48">
        <v>0.90469176993096867</v>
      </c>
      <c r="AH247" s="48">
        <v>0.91578686151238764</v>
      </c>
      <c r="AI247" s="48">
        <v>0.92648092568724916</v>
      </c>
      <c r="AJ247" s="48">
        <v>0.93678845742205519</v>
      </c>
      <c r="AK247" s="48">
        <v>0.94672342776885676</v>
      </c>
      <c r="AL247" s="48">
        <v>0.95629930280191822</v>
      </c>
      <c r="AM247" s="48">
        <v>0.96552906186992926</v>
      </c>
      <c r="AN247" s="48">
        <v>0.97442521518849423</v>
      </c>
      <c r="AO247" s="48">
        <v>0.98299982079674941</v>
      </c>
      <c r="AP247" s="48">
        <v>0.99126450090109186</v>
      </c>
      <c r="AQ247" s="48">
        <v>0.99923045762816898</v>
      </c>
      <c r="AR247" s="48">
        <v>1.0069084882084844</v>
      </c>
      <c r="AS247" s="48">
        <v>1.014308999611198</v>
      </c>
      <c r="AT247" s="49">
        <v>1.0214420226499581</v>
      </c>
      <c r="AU247" s="50">
        <v>1.5810788318049163E-4</v>
      </c>
      <c r="AV247" s="50">
        <v>1.79705471964553E-4</v>
      </c>
      <c r="AW247" s="50">
        <v>1.5560050087515265E-4</v>
      </c>
      <c r="AX247" s="50">
        <v>1.544403494335711E-4</v>
      </c>
    </row>
    <row r="248" spans="1:51" x14ac:dyDescent="0.25">
      <c r="A248" t="s">
        <v>4940</v>
      </c>
      <c r="B248" s="73">
        <v>6.9910792411284867E-2</v>
      </c>
      <c r="C248" s="48">
        <v>0.13480236005783919</v>
      </c>
      <c r="D248" s="48">
        <v>0.18935703369764628</v>
      </c>
      <c r="E248" s="48">
        <v>0.24321977932642996</v>
      </c>
      <c r="F248" s="48">
        <v>0.29490415859451324</v>
      </c>
      <c r="G248" s="48">
        <v>0.33625285631524821</v>
      </c>
      <c r="H248" s="48">
        <v>0.37152832564705374</v>
      </c>
      <c r="I248" s="48">
        <v>0.40814971088707608</v>
      </c>
      <c r="J248" s="48">
        <v>0.43868154306615842</v>
      </c>
      <c r="K248" s="48">
        <v>0.47023349998356218</v>
      </c>
      <c r="L248" s="48">
        <v>0.50430971165918881</v>
      </c>
      <c r="M248" s="48">
        <v>0.55399132291502162</v>
      </c>
      <c r="N248" s="48">
        <v>0.58661891524010001</v>
      </c>
      <c r="O248" s="48">
        <v>0.61781229270327764</v>
      </c>
      <c r="P248" s="48">
        <v>0.64188053842889525</v>
      </c>
      <c r="Q248" s="48">
        <v>0.67014816687198564</v>
      </c>
      <c r="R248" s="48">
        <v>0.69869313638841568</v>
      </c>
      <c r="S248" s="48">
        <v>0.73160821322561631</v>
      </c>
      <c r="T248" s="48">
        <v>0.74831767563275564</v>
      </c>
      <c r="U248" s="48">
        <v>0.76771524775357636</v>
      </c>
      <c r="V248" s="48">
        <v>0.786411702809789</v>
      </c>
      <c r="W248" s="48">
        <v>0.80443238238204207</v>
      </c>
      <c r="X248" s="48">
        <v>0.82180171209023789</v>
      </c>
      <c r="Y248" s="48">
        <v>0.83854323470054715</v>
      </c>
      <c r="Z248" s="48">
        <v>0.85467964203578517</v>
      </c>
      <c r="AA248" s="48">
        <v>0.87023280573239981</v>
      </c>
      <c r="AB248" s="48">
        <v>0.88522380688576341</v>
      </c>
      <c r="AC248" s="48">
        <v>0.8996729646239453</v>
      </c>
      <c r="AD248" s="48">
        <v>0.91359986364869883</v>
      </c>
      <c r="AE248" s="48">
        <v>0.92702338078099134</v>
      </c>
      <c r="AF248" s="48">
        <v>0.93996171054705646</v>
      </c>
      <c r="AG248" s="48">
        <v>0.95243238983964928</v>
      </c>
      <c r="AH248" s="48">
        <v>0.9644523216879316</v>
      </c>
      <c r="AI248" s="48">
        <v>0.9760377981682038</v>
      </c>
      <c r="AJ248" s="48">
        <v>0.98720452248653823</v>
      </c>
      <c r="AK248" s="48">
        <v>0.9979676302632462</v>
      </c>
      <c r="AL248" s="48">
        <v>1.008341710048025</v>
      </c>
      <c r="AM248" s="48">
        <v>1.0183408230935953</v>
      </c>
      <c r="AN248" s="48">
        <v>1.0279785224146265</v>
      </c>
      <c r="AO248" s="48">
        <v>1.037267871157789</v>
      </c>
      <c r="AP248" s="48">
        <v>1.0462214603078253</v>
      </c>
      <c r="AQ248" s="48">
        <v>1.0548514257536434</v>
      </c>
      <c r="AR248" s="48">
        <v>1.0631694647375645</v>
      </c>
      <c r="AS248" s="48">
        <v>1.0711868517100185</v>
      </c>
      <c r="AT248" s="49">
        <v>1.0789144536111792</v>
      </c>
      <c r="AU248" s="50">
        <v>1.6075062740128487E-4</v>
      </c>
      <c r="AV248" s="50">
        <v>1.2910194345749915E-4</v>
      </c>
      <c r="AW248" s="50">
        <v>1.2656548642553389E-4</v>
      </c>
      <c r="AX248" s="50">
        <v>1.2760891695506871E-4</v>
      </c>
    </row>
    <row r="249" spans="1:51" x14ac:dyDescent="0.25">
      <c r="A249" t="s">
        <v>4941</v>
      </c>
      <c r="B249" s="73">
        <v>6.8769852572830539E-2</v>
      </c>
      <c r="C249" s="48">
        <v>0.1326092500455735</v>
      </c>
      <c r="D249" s="48">
        <v>0.18631139700209051</v>
      </c>
      <c r="E249" s="48">
        <v>0.23922008563317715</v>
      </c>
      <c r="F249" s="48">
        <v>0.28990406968724436</v>
      </c>
      <c r="G249" s="48">
        <v>0.3301934417261313</v>
      </c>
      <c r="H249" s="48">
        <v>0.36485476022130081</v>
      </c>
      <c r="I249" s="48">
        <v>0.40088223617751317</v>
      </c>
      <c r="J249" s="48">
        <v>0.43050950094430918</v>
      </c>
      <c r="K249" s="48">
        <v>0.46103968670399298</v>
      </c>
      <c r="L249" s="48">
        <v>0.49408354042640917</v>
      </c>
      <c r="M249" s="48">
        <v>0.54393131879212309</v>
      </c>
      <c r="N249" s="48">
        <v>0.57592348259966553</v>
      </c>
      <c r="O249" s="48">
        <v>0.60683716164189239</v>
      </c>
      <c r="P249" s="48">
        <v>0.63019289063929129</v>
      </c>
      <c r="Q249" s="48">
        <v>0.65755326677025205</v>
      </c>
      <c r="R249" s="48">
        <v>0.68509099556048225</v>
      </c>
      <c r="S249" s="48">
        <v>0.71776035989692599</v>
      </c>
      <c r="T249" s="48">
        <v>0.73391999074169778</v>
      </c>
      <c r="U249" s="48">
        <v>0.75248572929308755</v>
      </c>
      <c r="V249" s="48">
        <v>0.77038041705346316</v>
      </c>
      <c r="W249" s="48">
        <v>0.78762830887069279</v>
      </c>
      <c r="X249" s="48">
        <v>0.8042527829113959</v>
      </c>
      <c r="Y249" s="48">
        <v>0.82027637234821837</v>
      </c>
      <c r="Z249" s="48">
        <v>0.83572079590178194</v>
      </c>
      <c r="AA249" s="48">
        <v>0.85060698727871076</v>
      </c>
      <c r="AB249" s="48">
        <v>0.8649551235456302</v>
      </c>
      <c r="AC249" s="48">
        <v>0.87878465247760085</v>
      </c>
      <c r="AD249" s="48">
        <v>0.89211431891805426</v>
      </c>
      <c r="AE249" s="48">
        <v>0.90496219018596125</v>
      </c>
      <c r="AF249" s="48">
        <v>0.91734568056466692</v>
      </c>
      <c r="AG249" s="48">
        <v>0.92928157490558805</v>
      </c>
      <c r="AH249" s="48">
        <v>0.94078605137876448</v>
      </c>
      <c r="AI249" s="48">
        <v>0.95187470340110369</v>
      </c>
      <c r="AJ249" s="48">
        <v>0.96256256077203295</v>
      </c>
      <c r="AK249" s="48">
        <v>0.97286411004521778</v>
      </c>
      <c r="AL249" s="48">
        <v>0.98279331416395022</v>
      </c>
      <c r="AM249" s="48">
        <v>0.9923636313868246</v>
      </c>
      <c r="AN249" s="48">
        <v>1.0015880335293543</v>
      </c>
      <c r="AO249" s="48">
        <v>1.0104790235462506</v>
      </c>
      <c r="AP249" s="48">
        <v>1.0190486524781988</v>
      </c>
      <c r="AQ249" s="48">
        <v>1.0273085357861005</v>
      </c>
      <c r="AR249" s="48">
        <v>1.0352698690949214</v>
      </c>
      <c r="AS249" s="48">
        <v>1.0429434433684841</v>
      </c>
      <c r="AT249" s="49">
        <v>1.0503396595357728</v>
      </c>
      <c r="AU249" s="50">
        <v>1.2319936649873853E-4</v>
      </c>
      <c r="AV249" s="50">
        <v>1.3744433817919344E-4</v>
      </c>
      <c r="AW249" s="50">
        <v>1.3817078433930874E-4</v>
      </c>
      <c r="AX249" s="50">
        <v>1.4125384041108191E-4</v>
      </c>
    </row>
    <row r="250" spans="1:51" x14ac:dyDescent="0.25">
      <c r="A250" t="s">
        <v>4942</v>
      </c>
      <c r="B250" s="73">
        <v>6.8883013710184932E-2</v>
      </c>
      <c r="C250" s="48">
        <v>0.13286433608811762</v>
      </c>
      <c r="D250" s="48">
        <v>0.18652968588728761</v>
      </c>
      <c r="E250" s="48">
        <v>0.23955620295212887</v>
      </c>
      <c r="F250" s="48">
        <v>0.29034912324411966</v>
      </c>
      <c r="G250" s="48">
        <v>0.33092051306134695</v>
      </c>
      <c r="H250" s="48">
        <v>0.3653943332506242</v>
      </c>
      <c r="I250" s="48">
        <v>0.40161819170685481</v>
      </c>
      <c r="J250" s="48">
        <v>0.43134875391835137</v>
      </c>
      <c r="K250" s="48">
        <v>0.46209737216448066</v>
      </c>
      <c r="L250" s="48">
        <v>0.4952165559383051</v>
      </c>
      <c r="M250" s="48">
        <v>0.54450922055990658</v>
      </c>
      <c r="N250" s="48">
        <v>0.57679475567539407</v>
      </c>
      <c r="O250" s="48">
        <v>0.60778049321588301</v>
      </c>
      <c r="P250" s="48">
        <v>0.63124670123587923</v>
      </c>
      <c r="Q250" s="48">
        <v>0.65908219259885581</v>
      </c>
      <c r="R250" s="48">
        <v>0.68700154382328527</v>
      </c>
      <c r="S250" s="48">
        <v>0.71994589237824336</v>
      </c>
      <c r="T250" s="48">
        <v>0.73622603951410293</v>
      </c>
      <c r="U250" s="48">
        <v>0.75508648316237981</v>
      </c>
      <c r="V250" s="48">
        <v>0.77326522402818898</v>
      </c>
      <c r="W250" s="48">
        <v>0.79078690197113755</v>
      </c>
      <c r="X250" s="48">
        <v>0.80767526625349761</v>
      </c>
      <c r="Y250" s="48">
        <v>0.82395320773047109</v>
      </c>
      <c r="Z250" s="48">
        <v>0.83964278987695151</v>
      </c>
      <c r="AA250" s="48">
        <v>0.85476527869283636</v>
      </c>
      <c r="AB250" s="48">
        <v>0.86934117152742396</v>
      </c>
      <c r="AC250" s="48">
        <v>0.88339022486196628</v>
      </c>
      <c r="AD250" s="48">
        <v>0.89693148108803156</v>
      </c>
      <c r="AE250" s="48">
        <v>0.90998329431797365</v>
      </c>
      <c r="AF250" s="48">
        <v>0.92256335526249611</v>
      </c>
      <c r="AG250" s="48">
        <v>0.93468871520902364</v>
      </c>
      <c r="AH250" s="48">
        <v>0.94637580913338781</v>
      </c>
      <c r="AI250" s="48">
        <v>0.95764047797614849</v>
      </c>
      <c r="AJ250" s="48">
        <v>0.96849799011374893</v>
      </c>
      <c r="AK250" s="48">
        <v>0.97896306205360495</v>
      </c>
      <c r="AL250" s="48">
        <v>0.98904987838117697</v>
      </c>
      <c r="AM250" s="48">
        <v>0.99877211098606555</v>
      </c>
      <c r="AN250" s="48">
        <v>1.0081429375931872</v>
      </c>
      <c r="AO250" s="48">
        <v>1.0171750596241478</v>
      </c>
      <c r="AP250" s="48">
        <v>1.0258807194130255</v>
      </c>
      <c r="AQ250" s="48">
        <v>1.0342717167998954</v>
      </c>
      <c r="AR250" s="48">
        <v>1.0423594251245896</v>
      </c>
      <c r="AS250" s="48">
        <v>1.0501548066423667</v>
      </c>
      <c r="AT250" s="49">
        <v>1.0576684273823933</v>
      </c>
      <c r="AU250" s="50">
        <v>1.2727940338663757E-4</v>
      </c>
      <c r="AV250" s="50">
        <v>1.2482437887229025E-4</v>
      </c>
      <c r="AW250" s="50">
        <v>1.2176881864434108E-4</v>
      </c>
      <c r="AX250" s="50">
        <v>1.2381607666611671E-4</v>
      </c>
    </row>
    <row r="251" spans="1:51" x14ac:dyDescent="0.25">
      <c r="A251" t="s">
        <v>4943</v>
      </c>
      <c r="B251" s="73">
        <v>6.8553019654556041E-2</v>
      </c>
      <c r="C251" s="48">
        <v>0.13215127511033992</v>
      </c>
      <c r="D251" s="48">
        <v>0.18559982027647359</v>
      </c>
      <c r="E251" s="48">
        <v>0.23838130752292019</v>
      </c>
      <c r="F251" s="48">
        <v>0.28879440196949635</v>
      </c>
      <c r="G251" s="48">
        <v>0.32893228817950337</v>
      </c>
      <c r="H251" s="48">
        <v>0.36337236460529182</v>
      </c>
      <c r="I251" s="48">
        <v>0.39935880061288326</v>
      </c>
      <c r="J251" s="48">
        <v>0.42878490087794963</v>
      </c>
      <c r="K251" s="48">
        <v>0.45912526021745698</v>
      </c>
      <c r="L251" s="48">
        <v>0.49181881165479313</v>
      </c>
      <c r="M251" s="48">
        <v>0.54254326438219358</v>
      </c>
      <c r="N251" s="48">
        <v>0.57440570101046162</v>
      </c>
      <c r="O251" s="48">
        <v>0.60530551002732347</v>
      </c>
      <c r="P251" s="48">
        <v>0.62856932442308877</v>
      </c>
      <c r="Q251" s="48">
        <v>0.65580623449021935</v>
      </c>
      <c r="R251" s="48">
        <v>0.68300644562542323</v>
      </c>
      <c r="S251" s="48">
        <v>0.71593419257318192</v>
      </c>
      <c r="T251" s="48">
        <v>0.73199138541579323</v>
      </c>
      <c r="U251" s="48">
        <v>0.75041180038229349</v>
      </c>
      <c r="V251" s="48">
        <v>0.76816641721747425</v>
      </c>
      <c r="W251" s="48">
        <v>0.78527930091403397</v>
      </c>
      <c r="X251" s="48">
        <v>0.80177364664565787</v>
      </c>
      <c r="Y251" s="48">
        <v>0.81767181120625931</v>
      </c>
      <c r="Z251" s="48">
        <v>0.83299534331286318</v>
      </c>
      <c r="AA251" s="48">
        <v>0.84776501281320404</v>
      </c>
      <c r="AB251" s="48">
        <v>0.86200083883762901</v>
      </c>
      <c r="AC251" s="48">
        <v>0.87572211693346014</v>
      </c>
      <c r="AD251" s="48">
        <v>0.88894744521859892</v>
      </c>
      <c r="AE251" s="48">
        <v>0.90169474958981677</v>
      </c>
      <c r="AF251" s="48">
        <v>0.9139813080199064</v>
      </c>
      <c r="AG251" s="48">
        <v>0.92582377397661919</v>
      </c>
      <c r="AH251" s="48">
        <v>0.93723819899513761</v>
      </c>
      <c r="AI251" s="48">
        <v>0.94824005443467319</v>
      </c>
      <c r="AJ251" s="48">
        <v>0.95884425244868388</v>
      </c>
      <c r="AK251" s="48">
        <v>0.96906516619712757</v>
      </c>
      <c r="AL251" s="48">
        <v>0.97891664932815758</v>
      </c>
      <c r="AM251" s="48">
        <v>0.98841205475565641</v>
      </c>
      <c r="AN251" s="48">
        <v>0.99756425275806493</v>
      </c>
      <c r="AO251" s="48">
        <v>1.0063856484230371</v>
      </c>
      <c r="AP251" s="48">
        <v>1.0148881984615643</v>
      </c>
      <c r="AQ251" s="48">
        <v>1.0230834274143621</v>
      </c>
      <c r="AR251" s="48">
        <v>1.0309824432724799</v>
      </c>
      <c r="AS251" s="48">
        <v>1.0385959525333166</v>
      </c>
      <c r="AT251" s="49">
        <v>1.0459342747124365</v>
      </c>
      <c r="AU251" s="50">
        <v>1.2862044968642294E-4</v>
      </c>
      <c r="AV251" s="50">
        <v>1.5211172285489738E-4</v>
      </c>
      <c r="AW251" s="50">
        <v>1.4944748545531183E-4</v>
      </c>
      <c r="AX251" s="50">
        <v>1.4182513405103236E-4</v>
      </c>
    </row>
    <row r="252" spans="1:51" x14ac:dyDescent="0.25">
      <c r="A252" t="s">
        <v>4944</v>
      </c>
      <c r="B252" s="73">
        <v>6.7841932679746614E-2</v>
      </c>
      <c r="C252" s="48">
        <v>0.13075336291455189</v>
      </c>
      <c r="D252" s="48">
        <v>0.18344549923899628</v>
      </c>
      <c r="E252" s="48">
        <v>0.23548158994421764</v>
      </c>
      <c r="F252" s="48">
        <v>0.28533530498863002</v>
      </c>
      <c r="G252" s="48">
        <v>0.32488719303222541</v>
      </c>
      <c r="H252" s="48">
        <v>0.35861951152658122</v>
      </c>
      <c r="I252" s="48">
        <v>0.39381599639839665</v>
      </c>
      <c r="J252" s="48">
        <v>0.42274583439668378</v>
      </c>
      <c r="K252" s="48">
        <v>0.45268492376642683</v>
      </c>
      <c r="L252" s="48">
        <v>0.48522323008635571</v>
      </c>
      <c r="M252" s="48">
        <v>0.53417690928303241</v>
      </c>
      <c r="N252" s="48">
        <v>0.56550845201079558</v>
      </c>
      <c r="O252" s="48">
        <v>0.5956610253455531</v>
      </c>
      <c r="P252" s="48">
        <v>0.61847338576355249</v>
      </c>
      <c r="Q252" s="48">
        <v>0.64544062298492866</v>
      </c>
      <c r="R252" s="48">
        <v>0.67262134958709496</v>
      </c>
      <c r="S252" s="48">
        <v>0.70469612113090596</v>
      </c>
      <c r="T252" s="48">
        <v>0.72033532167077274</v>
      </c>
      <c r="U252" s="48">
        <v>0.73853563671136924</v>
      </c>
      <c r="V252" s="48">
        <v>0.75607810903965489</v>
      </c>
      <c r="W252" s="48">
        <v>0.7729865161030629</v>
      </c>
      <c r="X252" s="48">
        <v>0.78928377592321519</v>
      </c>
      <c r="Y252" s="48">
        <v>0.80499197815950652</v>
      </c>
      <c r="Z252" s="48">
        <v>0.82013241404990789</v>
      </c>
      <c r="AA252" s="48">
        <v>0.83472560526957151</v>
      </c>
      <c r="AB252" s="48">
        <v>0.84879133174635601</v>
      </c>
      <c r="AC252" s="48">
        <v>0.86234865847096731</v>
      </c>
      <c r="AD252" s="48">
        <v>0.87541596133806288</v>
      </c>
      <c r="AE252" s="48">
        <v>0.88801095205333569</v>
      </c>
      <c r="AF252" s="48">
        <v>0.90015070214034543</v>
      </c>
      <c r="AG252" s="48">
        <v>0.91185166607963197</v>
      </c>
      <c r="AH252" s="48">
        <v>0.92312970361147451</v>
      </c>
      <c r="AI252" s="48">
        <v>0.93400010123252764</v>
      </c>
      <c r="AJ252" s="48">
        <v>0.94447759291547029</v>
      </c>
      <c r="AK252" s="48">
        <v>0.95457638007975243</v>
      </c>
      <c r="AL252" s="48">
        <v>0.96431015084050609</v>
      </c>
      <c r="AM252" s="48">
        <v>0.97369209856171457</v>
      </c>
      <c r="AN252" s="48">
        <v>0.98273493973878301</v>
      </c>
      <c r="AO252" s="48">
        <v>0.99145093123475259</v>
      </c>
      <c r="AP252" s="48">
        <v>0.99985188689351845</v>
      </c>
      <c r="AQ252" s="48">
        <v>1.0079491935525695</v>
      </c>
      <c r="AR252" s="48">
        <v>1.0157538264769568</v>
      </c>
      <c r="AS252" s="48">
        <v>1.0232763642354019</v>
      </c>
      <c r="AT252" s="49">
        <v>1.0305270030387226</v>
      </c>
      <c r="AU252" s="50">
        <v>1.4903653936926275E-4</v>
      </c>
      <c r="AV252" s="50">
        <v>1.5939160948619246E-4</v>
      </c>
      <c r="AW252" s="50">
        <v>1.4231665409170091E-4</v>
      </c>
      <c r="AX252" s="50">
        <v>1.3895571464672685E-4</v>
      </c>
    </row>
    <row r="253" spans="1:51" x14ac:dyDescent="0.25">
      <c r="A253" t="s">
        <v>4945</v>
      </c>
      <c r="B253" s="73">
        <v>6.7841932667057306E-2</v>
      </c>
      <c r="C253" s="48">
        <v>0.13075336286574721</v>
      </c>
      <c r="D253" s="48">
        <v>0.18344549914632161</v>
      </c>
      <c r="E253" s="48">
        <v>0.23548158981281331</v>
      </c>
      <c r="F253" s="48">
        <v>0.28533530483373154</v>
      </c>
      <c r="G253" s="48">
        <v>0.32488719283649004</v>
      </c>
      <c r="H253" s="48">
        <v>0.35861951129863134</v>
      </c>
      <c r="I253" s="48">
        <v>0.39381599612011858</v>
      </c>
      <c r="J253" s="48">
        <v>0.42274583408960559</v>
      </c>
      <c r="K253" s="48">
        <v>0.45268492343623712</v>
      </c>
      <c r="L253" s="48">
        <v>0.48522322967465614</v>
      </c>
      <c r="M253" s="48">
        <v>0.53417690886376079</v>
      </c>
      <c r="N253" s="48">
        <v>0.5655084515603831</v>
      </c>
      <c r="O253" s="48">
        <v>0.59566102485852124</v>
      </c>
      <c r="P253" s="48">
        <v>0.61847338526302265</v>
      </c>
      <c r="Q253" s="48">
        <v>0.6454406224352538</v>
      </c>
      <c r="R253" s="48">
        <v>0.67262134902551729</v>
      </c>
      <c r="S253" s="48">
        <v>0.70469612056587128</v>
      </c>
      <c r="T253" s="48">
        <v>0.72033532107500242</v>
      </c>
      <c r="U253" s="48">
        <v>0.73853563610375195</v>
      </c>
      <c r="V253" s="48">
        <v>0.75607810842061907</v>
      </c>
      <c r="W253" s="48">
        <v>0.772986515473021</v>
      </c>
      <c r="X253" s="48">
        <v>0.7892837752825651</v>
      </c>
      <c r="Y253" s="48">
        <v>0.80499197750863172</v>
      </c>
      <c r="Z253" s="48">
        <v>0.82013241338917797</v>
      </c>
      <c r="AA253" s="48">
        <v>0.83472560459934275</v>
      </c>
      <c r="AB253" s="48">
        <v>0.84879133106697147</v>
      </c>
      <c r="AC253" s="48">
        <v>0.86234865778275838</v>
      </c>
      <c r="AD253" s="48">
        <v>0.87541596064134819</v>
      </c>
      <c r="AE253" s="48">
        <v>0.88801095134842245</v>
      </c>
      <c r="AF253" s="48">
        <v>0.90015070142753029</v>
      </c>
      <c r="AG253" s="48">
        <v>0.91185166535920048</v>
      </c>
      <c r="AH253" s="48">
        <v>0.923129702883702</v>
      </c>
      <c r="AI253" s="48">
        <v>0.93400010049767901</v>
      </c>
      <c r="AJ253" s="48">
        <v>0.94447759217380189</v>
      </c>
      <c r="AK253" s="48">
        <v>0.95457637933151052</v>
      </c>
      <c r="AL253" s="48">
        <v>0.96431015008592835</v>
      </c>
      <c r="AM253" s="48">
        <v>0.97369209780102994</v>
      </c>
      <c r="AN253" s="48">
        <v>0.9827349389722122</v>
      </c>
      <c r="AO253" s="48">
        <v>0.99145093046250843</v>
      </c>
      <c r="AP253" s="48">
        <v>0.99985188611580589</v>
      </c>
      <c r="AQ253" s="48">
        <v>1.0079491927695865</v>
      </c>
      <c r="AR253" s="48">
        <v>1.0157538256888934</v>
      </c>
      <c r="AS253" s="48">
        <v>1.023276363442442</v>
      </c>
      <c r="AT253" s="49">
        <v>1.0305270022410431</v>
      </c>
      <c r="AU253" s="50">
        <v>1.4903652481734753E-4</v>
      </c>
      <c r="AV253" s="50">
        <v>1.5939162403810769E-4</v>
      </c>
      <c r="AW253" s="50">
        <v>1.4231665409170091E-4</v>
      </c>
      <c r="AX253" s="50">
        <v>1.3895571464672685E-4</v>
      </c>
    </row>
    <row r="254" spans="1:51" x14ac:dyDescent="0.25">
      <c r="A254" t="s">
        <v>31</v>
      </c>
      <c r="B254" s="73">
        <v>6.8532045597663432E-2</v>
      </c>
      <c r="C254" s="48">
        <v>0.13213094229677119</v>
      </c>
      <c r="D254" s="48">
        <v>0.18552616813022241</v>
      </c>
      <c r="E254" s="48">
        <v>0.2382307254854584</v>
      </c>
      <c r="F254" s="48">
        <v>0.28870339599271405</v>
      </c>
      <c r="G254" s="48">
        <v>0.32888394776857999</v>
      </c>
      <c r="H254" s="48">
        <v>0.36317946001957474</v>
      </c>
      <c r="I254" s="48">
        <v>0.39896001842716056</v>
      </c>
      <c r="J254" s="48">
        <v>0.42843709451146328</v>
      </c>
      <c r="K254" s="48">
        <v>0.45890207746534312</v>
      </c>
      <c r="L254" s="48">
        <v>0.49182256873402369</v>
      </c>
      <c r="M254" s="48">
        <v>0.54124933573469913</v>
      </c>
      <c r="N254" s="48">
        <v>0.57310986925816376</v>
      </c>
      <c r="O254" s="48">
        <v>0.60374417056610818</v>
      </c>
      <c r="P254" s="48">
        <v>0.6269962886457372</v>
      </c>
      <c r="Q254" s="48">
        <v>0.65436882443380739</v>
      </c>
      <c r="R254" s="48">
        <v>0.68191229492393768</v>
      </c>
      <c r="S254" s="48">
        <v>0.71438953570445585</v>
      </c>
      <c r="T254" s="48">
        <v>0.73043361154855968</v>
      </c>
      <c r="U254" s="48">
        <v>0.74901332918833474</v>
      </c>
      <c r="V254" s="48">
        <v>0.76692149076884075</v>
      </c>
      <c r="W254" s="48">
        <v>0.784182369400654</v>
      </c>
      <c r="X254" s="48">
        <v>0.80081936085300387</v>
      </c>
      <c r="Y254" s="48">
        <v>0.81685501526490756</v>
      </c>
      <c r="Z254" s="48">
        <v>0.83231106771011587</v>
      </c>
      <c r="AA254" s="48">
        <v>0.8472084676573044</v>
      </c>
      <c r="AB254" s="48">
        <v>0.86156740736543824</v>
      </c>
      <c r="AC254" s="48">
        <v>0.87540734925279584</v>
      </c>
      <c r="AD254" s="48">
        <v>0.88874705227675532</v>
      </c>
      <c r="AE254" s="48">
        <v>0.90160459736008924</v>
      </c>
      <c r="AF254" s="48">
        <v>0.91399741189824302</v>
      </c>
      <c r="AG254" s="48">
        <v>0.92594229338080036</v>
      </c>
      <c r="AH254" s="48">
        <v>0.93745543215916927</v>
      </c>
      <c r="AI254" s="48">
        <v>0.94855243339133188</v>
      </c>
      <c r="AJ254" s="48">
        <v>0.95924833819341637</v>
      </c>
      <c r="AK254" s="48">
        <v>0.96955764402675071</v>
      </c>
      <c r="AL254" s="48">
        <v>0.97949432434803696</v>
      </c>
      <c r="AM254" s="48">
        <v>0.98907184754927668</v>
      </c>
      <c r="AN254" s="48">
        <v>0.99830319521312227</v>
      </c>
      <c r="AO254" s="48">
        <v>1.0072008797083949</v>
      </c>
      <c r="AP254" s="48">
        <v>1.0157769611496217</v>
      </c>
      <c r="AQ254" s="48">
        <v>1.0240430637435751</v>
      </c>
      <c r="AR254" s="48">
        <v>1.0320103915449763</v>
      </c>
      <c r="AS254" s="48">
        <v>1.0396897436427119</v>
      </c>
      <c r="AT254" s="49">
        <v>1.0470915287971565</v>
      </c>
      <c r="AU254" s="50">
        <v>1.4255438873078674E-4</v>
      </c>
      <c r="AV254" s="50">
        <v>1.4351644495036453E-4</v>
      </c>
      <c r="AW254" s="50">
        <v>1.3459300680551678E-4</v>
      </c>
      <c r="AX254" s="50">
        <v>1.344196789432317E-4</v>
      </c>
    </row>
    <row r="255" spans="1:51" x14ac:dyDescent="0.25">
      <c r="A255" t="s">
        <v>4946</v>
      </c>
      <c r="B255" s="73">
        <v>7.1635400071369024E-2</v>
      </c>
      <c r="C255" s="48">
        <v>0.13830278064118581</v>
      </c>
      <c r="D255" s="48">
        <v>0.1945133012798253</v>
      </c>
      <c r="E255" s="48">
        <v>0.24996830434422956</v>
      </c>
      <c r="F255" s="48">
        <v>0.30297988463360359</v>
      </c>
      <c r="G255" s="48">
        <v>0.345540558048338</v>
      </c>
      <c r="H255" s="48">
        <v>0.38194112283362824</v>
      </c>
      <c r="I255" s="48">
        <v>0.41993836056283057</v>
      </c>
      <c r="J255" s="48">
        <v>0.45147767857113913</v>
      </c>
      <c r="K255" s="48">
        <v>0.48390400950654749</v>
      </c>
      <c r="L255" s="48">
        <v>0.51836187159607039</v>
      </c>
      <c r="M255" s="48">
        <v>0.56963125384461477</v>
      </c>
      <c r="N255" s="48">
        <v>0.60315254983177091</v>
      </c>
      <c r="O255" s="48">
        <v>0.63535617011260315</v>
      </c>
      <c r="P255" s="48">
        <v>0.66013916774604398</v>
      </c>
      <c r="Q255" s="48">
        <v>0.68906422383504606</v>
      </c>
      <c r="R255" s="48">
        <v>0.7180138979860845</v>
      </c>
      <c r="S255" s="48">
        <v>0.75188076415515037</v>
      </c>
      <c r="T255" s="48">
        <v>0.76935488409267039</v>
      </c>
      <c r="U255" s="48">
        <v>0.78932711554647694</v>
      </c>
      <c r="V255" s="48">
        <v>0.80857745911641099</v>
      </c>
      <c r="W255" s="48">
        <v>0.82713200713562451</v>
      </c>
      <c r="X255" s="48">
        <v>0.8450159088408904</v>
      </c>
      <c r="Y255" s="48">
        <v>0.86225340446042398</v>
      </c>
      <c r="Z255" s="48">
        <v>0.87886785806961298</v>
      </c>
      <c r="AA255" s="48">
        <v>0.89488178925919248</v>
      </c>
      <c r="AB255" s="48">
        <v>0.91031690365878748</v>
      </c>
      <c r="AC255" s="48">
        <v>0.92519412235719212</v>
      </c>
      <c r="AD255" s="48">
        <v>0.93953361025926885</v>
      </c>
      <c r="AE255" s="48">
        <v>0.95335480341789713</v>
      </c>
      <c r="AF255" s="48">
        <v>0.96667643537802084</v>
      </c>
      <c r="AG255" s="48">
        <v>0.97951656256850139</v>
      </c>
      <c r="AH255" s="48">
        <v>0.99189258877619346</v>
      </c>
      <c r="AI255" s="48">
        <v>1.003821288735415</v>
      </c>
      <c r="AJ255" s="48">
        <v>1.0153188308647847</v>
      </c>
      <c r="AK255" s="48">
        <v>1.0264007991822499</v>
      </c>
      <c r="AL255" s="48">
        <v>1.0370822144279992</v>
      </c>
      <c r="AM255" s="48">
        <v>1.0473775544239026</v>
      </c>
      <c r="AN255" s="48">
        <v>1.0573007736970621</v>
      </c>
      <c r="AO255" s="48">
        <v>1.0668653223940834</v>
      </c>
      <c r="AP255" s="48">
        <v>1.0760841645116943</v>
      </c>
      <c r="AQ255" s="48">
        <v>1.0849697954684274</v>
      </c>
      <c r="AR255" s="48">
        <v>1.0935342590411827</v>
      </c>
      <c r="AS255" s="48">
        <v>1.1017891636896211</v>
      </c>
      <c r="AT255" s="49">
        <v>1.1097456982905258</v>
      </c>
      <c r="AU255" s="50">
        <v>1.4294801803771406E-4</v>
      </c>
      <c r="AV255" s="50">
        <v>1.5176896704360843E-4</v>
      </c>
      <c r="AW255" s="50">
        <v>1.505359832663089E-4</v>
      </c>
      <c r="AX255" s="50">
        <v>1.5176337910816073E-4</v>
      </c>
    </row>
    <row r="256" spans="1:51" x14ac:dyDescent="0.25">
      <c r="A256" t="s">
        <v>4947</v>
      </c>
      <c r="B256" s="73">
        <v>6.8331447114713798E-2</v>
      </c>
      <c r="C256" s="48">
        <v>0.13175590718445521</v>
      </c>
      <c r="D256" s="48">
        <v>0.18490574872360577</v>
      </c>
      <c r="E256" s="48">
        <v>0.23746513815733572</v>
      </c>
      <c r="F256" s="48">
        <v>0.28773124782324988</v>
      </c>
      <c r="G256" s="48">
        <v>0.32773841086682565</v>
      </c>
      <c r="H256" s="48">
        <v>0.36166486984047336</v>
      </c>
      <c r="I256" s="48">
        <v>0.39729900779257166</v>
      </c>
      <c r="J256" s="48">
        <v>0.42655283225246726</v>
      </c>
      <c r="K256" s="48">
        <v>0.45682295406139217</v>
      </c>
      <c r="L256" s="48">
        <v>0.48946666949419843</v>
      </c>
      <c r="M256" s="48">
        <v>0.53919151180477265</v>
      </c>
      <c r="N256" s="48">
        <v>0.57098722409231673</v>
      </c>
      <c r="O256" s="48">
        <v>0.60147259944628384</v>
      </c>
      <c r="P256" s="48">
        <v>0.62454833446718139</v>
      </c>
      <c r="Q256" s="48">
        <v>0.6518290783011722</v>
      </c>
      <c r="R256" s="48">
        <v>0.67923529463398824</v>
      </c>
      <c r="S256" s="48">
        <v>0.71178448016408713</v>
      </c>
      <c r="T256" s="48">
        <v>0.72765394314018739</v>
      </c>
      <c r="U256" s="48">
        <v>0.74611098779193963</v>
      </c>
      <c r="V256" s="48">
        <v>0.76390091034784524</v>
      </c>
      <c r="W256" s="48">
        <v>0.78104782365474235</v>
      </c>
      <c r="X256" s="48">
        <v>0.79757496901078784</v>
      </c>
      <c r="Y256" s="48">
        <v>0.81350474766721725</v>
      </c>
      <c r="Z256" s="48">
        <v>0.82885875119148644</v>
      </c>
      <c r="AA256" s="48">
        <v>0.84365779073295077</v>
      </c>
      <c r="AB256" s="48">
        <v>0.85792192523074773</v>
      </c>
      <c r="AC256" s="48">
        <v>0.87167048860211804</v>
      </c>
      <c r="AD256" s="48">
        <v>0.8849221159480174</v>
      </c>
      <c r="AE256" s="48">
        <v>0.89769476881153476</v>
      </c>
      <c r="AF256" s="48">
        <v>0.91000575952335871</v>
      </c>
      <c r="AG256" s="48">
        <v>0.92187177466728565</v>
      </c>
      <c r="AH256" s="48">
        <v>0.93330889769757641</v>
      </c>
      <c r="AI256" s="48">
        <v>0.94433263073882046</v>
      </c>
      <c r="AJ256" s="48">
        <v>0.95495791559785093</v>
      </c>
      <c r="AK256" s="48">
        <v>0.96519915401619361</v>
      </c>
      <c r="AL256" s="48">
        <v>0.97507022719049985</v>
      </c>
      <c r="AM256" s="48">
        <v>0.98458451458742124</v>
      </c>
      <c r="AN256" s="48">
        <v>0.99375491207843003</v>
      </c>
      <c r="AO256" s="48">
        <v>1.0025938494191615</v>
      </c>
      <c r="AP256" s="48">
        <v>1.0111133070969749</v>
      </c>
      <c r="AQ256" s="48">
        <v>1.0193248325695661</v>
      </c>
      <c r="AR256" s="48">
        <v>1.0272395559166418</v>
      </c>
      <c r="AS256" s="48">
        <v>1.0348682049258715</v>
      </c>
      <c r="AT256" s="49">
        <v>1.0422211196335631</v>
      </c>
      <c r="AU256" s="50">
        <v>2.0269045489840209E-4</v>
      </c>
      <c r="AV256" s="50">
        <v>2.0129480981267989E-4</v>
      </c>
      <c r="AW256" s="50">
        <v>1.9954370509367436E-4</v>
      </c>
      <c r="AX256" s="50">
        <v>1.2695581244770437E-4</v>
      </c>
    </row>
    <row r="257" spans="1:51" x14ac:dyDescent="0.25">
      <c r="A257" t="s">
        <v>4948</v>
      </c>
      <c r="B257" s="73">
        <v>6.8611591698955379E-2</v>
      </c>
      <c r="C257" s="48">
        <v>0.13230957005587657</v>
      </c>
      <c r="D257" s="48">
        <v>0.18571333747398677</v>
      </c>
      <c r="E257" s="48">
        <v>0.23851192873800467</v>
      </c>
      <c r="F257" s="48">
        <v>0.28900658379777044</v>
      </c>
      <c r="G257" s="48">
        <v>0.32921927867252387</v>
      </c>
      <c r="H257" s="48">
        <v>0.36334678524554181</v>
      </c>
      <c r="I257" s="48">
        <v>0.3991726635874363</v>
      </c>
      <c r="J257" s="48">
        <v>0.42860674525716769</v>
      </c>
      <c r="K257" s="48">
        <v>0.4590471600325759</v>
      </c>
      <c r="L257" s="48">
        <v>0.49183713875621782</v>
      </c>
      <c r="M257" s="48">
        <v>0.54168901711983808</v>
      </c>
      <c r="N257" s="48">
        <v>0.57362555265658999</v>
      </c>
      <c r="O257" s="48">
        <v>0.60425305353596004</v>
      </c>
      <c r="P257" s="48">
        <v>0.62746181123452949</v>
      </c>
      <c r="Q257" s="48">
        <v>0.6548755708919769</v>
      </c>
      <c r="R257" s="48">
        <v>0.6824060299094924</v>
      </c>
      <c r="S257" s="48">
        <v>0.71506738589468188</v>
      </c>
      <c r="T257" s="48">
        <v>0.73106220082395867</v>
      </c>
      <c r="U257" s="48">
        <v>0.74963743312135467</v>
      </c>
      <c r="V257" s="48">
        <v>0.76754127148029083</v>
      </c>
      <c r="W257" s="48">
        <v>0.78479798315155458</v>
      </c>
      <c r="X257" s="48">
        <v>0.80143095825638699</v>
      </c>
      <c r="Y257" s="48">
        <v>0.81746274148996068</v>
      </c>
      <c r="Z257" s="48">
        <v>0.83291506267894699</v>
      </c>
      <c r="AA257" s="48">
        <v>0.84780886623459661</v>
      </c>
      <c r="AB257" s="48">
        <v>0.86216433954124683</v>
      </c>
      <c r="AC257" s="48">
        <v>0.87600094031874098</v>
      </c>
      <c r="AD257" s="48">
        <v>0.88933742299584373</v>
      </c>
      <c r="AE257" s="48">
        <v>0.90219186413040053</v>
      </c>
      <c r="AF257" s="48">
        <v>0.91458168691069652</v>
      </c>
      <c r="AG257" s="48">
        <v>0.9265236847712226</v>
      </c>
      <c r="AH257" s="48">
        <v>0.93803404415486213</v>
      </c>
      <c r="AI257" s="48">
        <v>0.949128366452346</v>
      </c>
      <c r="AJ257" s="48">
        <v>0.95982168914871602</v>
      </c>
      <c r="AK257" s="48">
        <v>0.97012850620545821</v>
      </c>
      <c r="AL257" s="48">
        <v>0.98006278770593291</v>
      </c>
      <c r="AM257" s="48">
        <v>0.98963799879072756</v>
      </c>
      <c r="AN257" s="48">
        <v>0.99886711790860172</v>
      </c>
      <c r="AO257" s="48">
        <v>1.0077626544077578</v>
      </c>
      <c r="AP257" s="48">
        <v>1.0163366654912815</v>
      </c>
      <c r="AQ257" s="48">
        <v>1.0246007725597384</v>
      </c>
      <c r="AR257" s="48">
        <v>1.0325661769630701</v>
      </c>
      <c r="AS257" s="48">
        <v>1.0402436751831488</v>
      </c>
      <c r="AT257" s="49">
        <v>1.0476436734675625</v>
      </c>
      <c r="AU257" s="50">
        <v>2.0981591660529375E-4</v>
      </c>
      <c r="AV257" s="50">
        <v>2.0811292051803321E-4</v>
      </c>
      <c r="AW257" s="50">
        <v>2.0630250219255686E-4</v>
      </c>
      <c r="AX257" s="50">
        <v>1.2935244012624025E-4</v>
      </c>
    </row>
    <row r="258" spans="1:51" x14ac:dyDescent="0.25">
      <c r="A258" t="s">
        <v>4949</v>
      </c>
      <c r="B258" s="73">
        <v>7.0317127258733403E-2</v>
      </c>
      <c r="C258" s="48">
        <v>0.13563317634398328</v>
      </c>
      <c r="D258" s="48">
        <v>0.19073564174125329</v>
      </c>
      <c r="E258" s="48">
        <v>0.24509853983397312</v>
      </c>
      <c r="F258" s="48">
        <v>0.29713364554002802</v>
      </c>
      <c r="G258" s="48">
        <v>0.33872030186967328</v>
      </c>
      <c r="H258" s="48">
        <v>0.37452435572570197</v>
      </c>
      <c r="I258" s="48">
        <v>0.41177237568241798</v>
      </c>
      <c r="J258" s="48">
        <v>0.44251422220879161</v>
      </c>
      <c r="K258" s="48">
        <v>0.47420001643032877</v>
      </c>
      <c r="L258" s="48">
        <v>0.50814922420017139</v>
      </c>
      <c r="M258" s="48">
        <v>0.55944327942503369</v>
      </c>
      <c r="N258" s="48">
        <v>0.59257939912201563</v>
      </c>
      <c r="O258" s="48">
        <v>0.62445761634449715</v>
      </c>
      <c r="P258" s="48">
        <v>0.64872023605853468</v>
      </c>
      <c r="Q258" s="48">
        <v>0.67706614375742313</v>
      </c>
      <c r="R258" s="48">
        <v>0.70543169515043702</v>
      </c>
      <c r="S258" s="48">
        <v>0.73917677201185572</v>
      </c>
      <c r="T258" s="48">
        <v>0.75614461509735564</v>
      </c>
      <c r="U258" s="48">
        <v>0.77551267580117811</v>
      </c>
      <c r="V258" s="48">
        <v>0.79418068611811532</v>
      </c>
      <c r="W258" s="48">
        <v>0.81217394907419949</v>
      </c>
      <c r="X258" s="48">
        <v>0.82951685312825663</v>
      </c>
      <c r="Y258" s="48">
        <v>0.84623290522855243</v>
      </c>
      <c r="Z258" s="48">
        <v>0.86234476267462101</v>
      </c>
      <c r="AA258" s="48">
        <v>0.8778742638274577</v>
      </c>
      <c r="AB258" s="48">
        <v>0.89284245770971038</v>
      </c>
      <c r="AC258" s="48">
        <v>0.90726963253597792</v>
      </c>
      <c r="AD258" s="48">
        <v>0.9211753432118982</v>
      </c>
      <c r="AE258" s="48">
        <v>0.93457843783929173</v>
      </c>
      <c r="AF258" s="48">
        <v>0.94749708326328475</v>
      </c>
      <c r="AG258" s="48">
        <v>0.9599487896960498</v>
      </c>
      <c r="AH258" s="48">
        <v>0.97195043445052165</v>
      </c>
      <c r="AI258" s="48">
        <v>0.98351828481627801</v>
      </c>
      <c r="AJ258" s="48">
        <v>0.99466802010857291</v>
      </c>
      <c r="AK258" s="48">
        <v>1.0054147529204238</v>
      </c>
      <c r="AL258" s="48">
        <v>1.0157730496065449</v>
      </c>
      <c r="AM258" s="48">
        <v>1.0257569500269028</v>
      </c>
      <c r="AN258" s="48">
        <v>1.0353799865766451</v>
      </c>
      <c r="AO258" s="48">
        <v>1.0446552025282041</v>
      </c>
      <c r="AP258" s="48">
        <v>1.0535951697104295</v>
      </c>
      <c r="AQ258" s="48">
        <v>1.062212005548719</v>
      </c>
      <c r="AR258" s="48">
        <v>1.0705173894892392</v>
      </c>
      <c r="AS258" s="48">
        <v>1.0785225788294994</v>
      </c>
      <c r="AT258" s="49">
        <v>1.0862384239767384</v>
      </c>
      <c r="AU258" s="50">
        <v>1.4242513861972839E-4</v>
      </c>
      <c r="AV258" s="50">
        <v>1.4716389705426991E-4</v>
      </c>
      <c r="AW258" s="50">
        <v>1.5924610488582402E-4</v>
      </c>
      <c r="AX258" s="50">
        <v>1.6014861466828734E-4</v>
      </c>
    </row>
    <row r="259" spans="1:51" x14ac:dyDescent="0.25">
      <c r="A259" t="s">
        <v>4950</v>
      </c>
      <c r="B259" s="73">
        <v>7.0317127258733403E-2</v>
      </c>
      <c r="C259" s="48">
        <v>0.13563317634398328</v>
      </c>
      <c r="D259" s="48">
        <v>0.19073564174125329</v>
      </c>
      <c r="E259" s="48">
        <v>0.24509853983397312</v>
      </c>
      <c r="F259" s="48">
        <v>0.29713364554002802</v>
      </c>
      <c r="G259" s="48">
        <v>0.33872030186967328</v>
      </c>
      <c r="H259" s="48">
        <v>0.37452435572570197</v>
      </c>
      <c r="I259" s="48">
        <v>0.41177237568241798</v>
      </c>
      <c r="J259" s="48">
        <v>0.44251422220879161</v>
      </c>
      <c r="K259" s="48">
        <v>0.47420001643032877</v>
      </c>
      <c r="L259" s="48">
        <v>0.50814922420017139</v>
      </c>
      <c r="M259" s="48">
        <v>0.55944327942503369</v>
      </c>
      <c r="N259" s="48">
        <v>0.59257939912201563</v>
      </c>
      <c r="O259" s="48">
        <v>0.62445761634449715</v>
      </c>
      <c r="P259" s="48">
        <v>0.64872023605853468</v>
      </c>
      <c r="Q259" s="48">
        <v>0.67706614375742313</v>
      </c>
      <c r="R259" s="48">
        <v>0.70543169515043702</v>
      </c>
      <c r="S259" s="48">
        <v>0.73917677201185572</v>
      </c>
      <c r="T259" s="48">
        <v>0.75614461509735564</v>
      </c>
      <c r="U259" s="48">
        <v>0.77551267580117811</v>
      </c>
      <c r="V259" s="48">
        <v>0.79418068611811532</v>
      </c>
      <c r="W259" s="48">
        <v>0.81217394907419949</v>
      </c>
      <c r="X259" s="48">
        <v>0.82951685312825663</v>
      </c>
      <c r="Y259" s="48">
        <v>0.84623290522855243</v>
      </c>
      <c r="Z259" s="48">
        <v>0.86234476267462101</v>
      </c>
      <c r="AA259" s="48">
        <v>0.8778742638274577</v>
      </c>
      <c r="AB259" s="48">
        <v>0.89284245770971038</v>
      </c>
      <c r="AC259" s="48">
        <v>0.90726963253597792</v>
      </c>
      <c r="AD259" s="48">
        <v>0.9211753432118982</v>
      </c>
      <c r="AE259" s="48">
        <v>0.93457843783929173</v>
      </c>
      <c r="AF259" s="48">
        <v>0.94749708326328475</v>
      </c>
      <c r="AG259" s="48">
        <v>0.9599487896960498</v>
      </c>
      <c r="AH259" s="48">
        <v>0.97195043445052165</v>
      </c>
      <c r="AI259" s="48">
        <v>0.98351828481627801</v>
      </c>
      <c r="AJ259" s="48">
        <v>0.99466802010857291</v>
      </c>
      <c r="AK259" s="48">
        <v>1.0054147529204238</v>
      </c>
      <c r="AL259" s="48">
        <v>1.0157730496065449</v>
      </c>
      <c r="AM259" s="48">
        <v>1.0257569500269028</v>
      </c>
      <c r="AN259" s="48">
        <v>1.0353799865766451</v>
      </c>
      <c r="AO259" s="48">
        <v>1.0446552025282041</v>
      </c>
      <c r="AP259" s="48">
        <v>1.0535951697104295</v>
      </c>
      <c r="AQ259" s="48">
        <v>1.062212005548719</v>
      </c>
      <c r="AR259" s="48">
        <v>1.0705173894892392</v>
      </c>
      <c r="AS259" s="48">
        <v>1.0785225788294994</v>
      </c>
      <c r="AT259" s="49">
        <v>1.0862384239767384</v>
      </c>
      <c r="AU259" s="50">
        <v>1.4242513861972839E-4</v>
      </c>
      <c r="AV259" s="50">
        <v>1.4716389705426991E-4</v>
      </c>
      <c r="AW259" s="50">
        <v>1.5924610488582402E-4</v>
      </c>
      <c r="AX259" s="50">
        <v>1.6014861466828734E-4</v>
      </c>
    </row>
    <row r="260" spans="1:51" x14ac:dyDescent="0.25">
      <c r="A260" t="s">
        <v>4951</v>
      </c>
      <c r="B260" s="73">
        <v>7.0096877871832233E-2</v>
      </c>
      <c r="C260" s="48">
        <v>0.13522725721188994</v>
      </c>
      <c r="D260" s="48">
        <v>0.19006173222174139</v>
      </c>
      <c r="E260" s="48">
        <v>0.24421959105508512</v>
      </c>
      <c r="F260" s="48">
        <v>0.29605538716254481</v>
      </c>
      <c r="G260" s="48">
        <v>0.33757495598022746</v>
      </c>
      <c r="H260" s="48">
        <v>0.37306732538022142</v>
      </c>
      <c r="I260" s="48">
        <v>0.41016729905017446</v>
      </c>
      <c r="J260" s="48">
        <v>0.44081651162400215</v>
      </c>
      <c r="K260" s="48">
        <v>0.4724201178269829</v>
      </c>
      <c r="L260" s="48">
        <v>0.50636873053246245</v>
      </c>
      <c r="M260" s="48">
        <v>0.55720482455541054</v>
      </c>
      <c r="N260" s="48">
        <v>0.59021572130691025</v>
      </c>
      <c r="O260" s="48">
        <v>0.62190143426846767</v>
      </c>
      <c r="P260" s="48">
        <v>0.64608567574643461</v>
      </c>
      <c r="Q260" s="48">
        <v>0.67446275428533231</v>
      </c>
      <c r="R260" s="48">
        <v>0.70288997342752246</v>
      </c>
      <c r="S260" s="48">
        <v>0.73646656874635941</v>
      </c>
      <c r="T260" s="48">
        <v>0.75335312562580869</v>
      </c>
      <c r="U260" s="48">
        <v>0.77274728156750971</v>
      </c>
      <c r="V260" s="48">
        <v>0.79144044392095692</v>
      </c>
      <c r="W260" s="48">
        <v>0.80945794980379759</v>
      </c>
      <c r="X260" s="48">
        <v>0.8268242205342462</v>
      </c>
      <c r="Y260" s="48">
        <v>0.84356279473226914</v>
      </c>
      <c r="Z260" s="48">
        <v>0.85969636022433948</v>
      </c>
      <c r="AA260" s="48">
        <v>0.8752467847950095</v>
      </c>
      <c r="AB260" s="48">
        <v>0.89023514582698082</v>
      </c>
      <c r="AC260" s="48">
        <v>0.90468175886984459</v>
      </c>
      <c r="AD260" s="48">
        <v>0.91860620517621916</v>
      </c>
      <c r="AE260" s="48">
        <v>0.93202735824260463</v>
      </c>
      <c r="AF260" s="48">
        <v>0.94496340939092782</v>
      </c>
      <c r="AG260" s="48">
        <v>0.95743189242545601</v>
      </c>
      <c r="AH260" s="48">
        <v>0.96944970739849534</v>
      </c>
      <c r="AI260" s="48">
        <v>0.98103314351708748</v>
      </c>
      <c r="AJ260" s="48">
        <v>0.99219790122175477</v>
      </c>
      <c r="AK260" s="48">
        <v>1.0029591134672169</v>
      </c>
      <c r="AL260" s="48">
        <v>1.0133313662339276</v>
      </c>
      <c r="AM260" s="48">
        <v>1.0233287182982271</v>
      </c>
      <c r="AN260" s="48">
        <v>1.0329647202879135</v>
      </c>
      <c r="AO260" s="48">
        <v>1.0422524330490566</v>
      </c>
      <c r="AP260" s="48">
        <v>1.051204445348954</v>
      </c>
      <c r="AQ260" s="48">
        <v>1.0598328909392161</v>
      </c>
      <c r="AR260" s="48">
        <v>1.0681494650021195</v>
      </c>
      <c r="AS260" s="48">
        <v>1.0761654400025085</v>
      </c>
      <c r="AT260" s="49">
        <v>1.0838916809667387</v>
      </c>
      <c r="AU260" s="50">
        <v>1.3741389557253569E-4</v>
      </c>
      <c r="AV260" s="50">
        <v>1.4521396951749921E-4</v>
      </c>
      <c r="AW260" s="50">
        <v>1.4515125076286495E-4</v>
      </c>
      <c r="AX260" s="50">
        <v>1.4920221292413771E-4</v>
      </c>
    </row>
    <row r="261" spans="1:51" x14ac:dyDescent="0.25">
      <c r="A261" t="s">
        <v>4952</v>
      </c>
      <c r="B261" s="73">
        <v>6.8574031197163682E-2</v>
      </c>
      <c r="C261" s="48">
        <v>0.13226401797580012</v>
      </c>
      <c r="D261" s="48">
        <v>0.18564850893220172</v>
      </c>
      <c r="E261" s="48">
        <v>0.23839774375583697</v>
      </c>
      <c r="F261" s="48">
        <v>0.28889459087739533</v>
      </c>
      <c r="G261" s="48">
        <v>0.32921444994257681</v>
      </c>
      <c r="H261" s="48">
        <v>0.36331923653193304</v>
      </c>
      <c r="I261" s="48">
        <v>0.39925481110067873</v>
      </c>
      <c r="J261" s="48">
        <v>0.42877775814704777</v>
      </c>
      <c r="K261" s="48">
        <v>0.45928111387931503</v>
      </c>
      <c r="L261" s="48">
        <v>0.49216587984050703</v>
      </c>
      <c r="M261" s="48">
        <v>0.54134174840721616</v>
      </c>
      <c r="N261" s="48">
        <v>0.57326327480154671</v>
      </c>
      <c r="O261" s="48">
        <v>0.60395121682986486</v>
      </c>
      <c r="P261" s="48">
        <v>0.62722732506120193</v>
      </c>
      <c r="Q261" s="48">
        <v>0.65480665410489947</v>
      </c>
      <c r="R261" s="48">
        <v>0.68249823036814661</v>
      </c>
      <c r="S261" s="48">
        <v>0.71504271150309906</v>
      </c>
      <c r="T261" s="48">
        <v>0.73113443210693796</v>
      </c>
      <c r="U261" s="48">
        <v>0.74985506002312052</v>
      </c>
      <c r="V261" s="48">
        <v>0.76789903873751331</v>
      </c>
      <c r="W261" s="48">
        <v>0.78529082545018092</v>
      </c>
      <c r="X261" s="48">
        <v>0.80205399336600547</v>
      </c>
      <c r="Y261" s="48">
        <v>0.81821126364631813</v>
      </c>
      <c r="Z261" s="48">
        <v>0.83378453620565551</v>
      </c>
      <c r="AA261" s="48">
        <v>0.84879491939537821</v>
      </c>
      <c r="AB261" s="48">
        <v>0.86326275861438817</v>
      </c>
      <c r="AC261" s="48">
        <v>0.87720766388572324</v>
      </c>
      <c r="AD261" s="48">
        <v>0.8906485364364074</v>
      </c>
      <c r="AE261" s="48">
        <v>0.90360359431658499</v>
      </c>
      <c r="AF261" s="48">
        <v>0.91609039709265971</v>
      </c>
      <c r="AG261" s="48">
        <v>0.92812586964791244</v>
      </c>
      <c r="AH261" s="48">
        <v>0.93972632512285492</v>
      </c>
      <c r="AI261" s="48">
        <v>0.95090748702641381</v>
      </c>
      <c r="AJ261" s="48">
        <v>0.96168451054791648</v>
      </c>
      <c r="AK261" s="48">
        <v>0.9720720030987624</v>
      </c>
      <c r="AL261" s="48">
        <v>0.98208404411162586</v>
      </c>
      <c r="AM261" s="48">
        <v>0.99173420412402447</v>
      </c>
      <c r="AN261" s="48">
        <v>1.0010355631721195</v>
      </c>
      <c r="AO261" s="48">
        <v>1.010000728519681</v>
      </c>
      <c r="AP261" s="48">
        <v>1.0186418517462463</v>
      </c>
      <c r="AQ261" s="48">
        <v>1.0269706452176346</v>
      </c>
      <c r="AR261" s="48">
        <v>1.0349983979611412</v>
      </c>
      <c r="AS261" s="48">
        <v>1.0427359909669307</v>
      </c>
      <c r="AT261" s="49">
        <v>1.0501939119363666</v>
      </c>
      <c r="AU261" s="50">
        <v>1.4978801482357085E-4</v>
      </c>
      <c r="AV261" s="50">
        <v>1.37408307637088E-4</v>
      </c>
      <c r="AW261" s="50">
        <v>1.407634699717164E-4</v>
      </c>
      <c r="AX261" s="50">
        <v>1.3556635531131178E-4</v>
      </c>
    </row>
    <row r="262" spans="1:51" x14ac:dyDescent="0.25">
      <c r="A262" t="s">
        <v>4953</v>
      </c>
      <c r="B262" s="73">
        <v>8.7050770764938529E-2</v>
      </c>
      <c r="C262" s="48">
        <v>0.16881965169771573</v>
      </c>
      <c r="D262" s="48">
        <v>0.24014725146777169</v>
      </c>
      <c r="E262" s="48">
        <v>0.30986592164697391</v>
      </c>
      <c r="F262" s="48">
        <v>0.37649935226348002</v>
      </c>
      <c r="G262" s="48">
        <v>0.4317797169059055</v>
      </c>
      <c r="H262" s="48">
        <v>0.48113797263231406</v>
      </c>
      <c r="I262" s="48">
        <v>0.53163969258393684</v>
      </c>
      <c r="J262" s="48">
        <v>0.57462838973647279</v>
      </c>
      <c r="K262" s="48">
        <v>0.6180085951130585</v>
      </c>
      <c r="L262" s="48">
        <v>0.66193682636750584</v>
      </c>
      <c r="M262" s="48">
        <v>0.72380875367078223</v>
      </c>
      <c r="N262" s="48">
        <v>0.76745161443122734</v>
      </c>
      <c r="O262" s="48">
        <v>0.80988367405689998</v>
      </c>
      <c r="P262" s="48">
        <v>0.84377385663905069</v>
      </c>
      <c r="Q262" s="48">
        <v>0.8812057635701277</v>
      </c>
      <c r="R262" s="48">
        <v>0.91803701840212637</v>
      </c>
      <c r="S262" s="48">
        <v>0.96024990711522651</v>
      </c>
      <c r="T262" s="48">
        <v>0.98590256075362093</v>
      </c>
      <c r="U262" s="48">
        <v>1.0132253913849811</v>
      </c>
      <c r="V262" s="48">
        <v>1.0395606498248466</v>
      </c>
      <c r="W262" s="48">
        <v>1.0649440314536325</v>
      </c>
      <c r="X262" s="48">
        <v>1.0894099414572815</v>
      </c>
      <c r="Y262" s="48">
        <v>1.1129915414607987</v>
      </c>
      <c r="Z262" s="48">
        <v>1.1357207944762369</v>
      </c>
      <c r="AA262" s="48">
        <v>1.1576285082260569</v>
      </c>
      <c r="AB262" s="48">
        <v>1.1787443769005823</v>
      </c>
      <c r="AC262" s="48">
        <v>1.1990970214061487</v>
      </c>
      <c r="AD262" s="48">
        <v>1.218714028158502</v>
      </c>
      <c r="AE262" s="48">
        <v>1.2376219864740232</v>
      </c>
      <c r="AF262" s="48">
        <v>1.2558465246094652</v>
      </c>
      <c r="AG262" s="48">
        <v>1.2734123444990479</v>
      </c>
      <c r="AH262" s="48">
        <v>1.2903432552359957</v>
      </c>
      <c r="AI262" s="48">
        <v>1.3066622053438963</v>
      </c>
      <c r="AJ262" s="48">
        <v>1.3223913138816323</v>
      </c>
      <c r="AK262" s="48">
        <v>1.3375519004240282</v>
      </c>
      <c r="AL262" s="48">
        <v>1.3521645139588676</v>
      </c>
      <c r="AM262" s="48">
        <v>1.3662489607394359</v>
      </c>
      <c r="AN262" s="48">
        <v>1.3798243311303453</v>
      </c>
      <c r="AO262" s="48">
        <v>1.3929090254830283</v>
      </c>
      <c r="AP262" s="48">
        <v>1.4055207790759767</v>
      </c>
      <c r="AQ262" s="48">
        <v>1.4176766861535168</v>
      </c>
      <c r="AR262" s="48">
        <v>1.4293932230957245</v>
      </c>
      <c r="AS262" s="48">
        <v>1.4406862707508641</v>
      </c>
      <c r="AT262" s="49">
        <v>1.4515711359606367</v>
      </c>
      <c r="AU262" s="50">
        <v>0</v>
      </c>
      <c r="AV262" s="50">
        <v>1.2787425475835335E-5</v>
      </c>
      <c r="AW262" s="50">
        <v>2.5383741012774408E-4</v>
      </c>
      <c r="AX262" s="50">
        <v>2.5586114497855306E-4</v>
      </c>
    </row>
    <row r="263" spans="1:51" x14ac:dyDescent="0.25">
      <c r="A263" t="s">
        <v>4954</v>
      </c>
      <c r="B263" s="73">
        <v>6.9319082862621617E-2</v>
      </c>
      <c r="C263" s="48">
        <v>0.13371233739971583</v>
      </c>
      <c r="D263" s="48">
        <v>0.18784182511413916</v>
      </c>
      <c r="E263" s="48">
        <v>0.2413242833344863</v>
      </c>
      <c r="F263" s="48">
        <v>0.29251421144181794</v>
      </c>
      <c r="G263" s="48">
        <v>0.33342903918557698</v>
      </c>
      <c r="H263" s="48">
        <v>0.36828242264841854</v>
      </c>
      <c r="I263" s="48">
        <v>0.40482001013289959</v>
      </c>
      <c r="J263" s="48">
        <v>0.43491677367813103</v>
      </c>
      <c r="K263" s="48">
        <v>0.46598786867718089</v>
      </c>
      <c r="L263" s="48">
        <v>0.49945150341889055</v>
      </c>
      <c r="M263" s="48">
        <v>0.54978175252604022</v>
      </c>
      <c r="N263" s="48">
        <v>0.58235653742961335</v>
      </c>
      <c r="O263" s="48">
        <v>0.61360390604138026</v>
      </c>
      <c r="P263" s="48">
        <v>0.63736713096254727</v>
      </c>
      <c r="Q263" s="48">
        <v>0.66533077667019946</v>
      </c>
      <c r="R263" s="48">
        <v>0.69341307415189468</v>
      </c>
      <c r="S263" s="48">
        <v>0.7266058935328914</v>
      </c>
      <c r="T263" s="48">
        <v>0.74308477833529629</v>
      </c>
      <c r="U263" s="48">
        <v>0.76210963818289379</v>
      </c>
      <c r="V263" s="48">
        <v>0.78044685249383139</v>
      </c>
      <c r="W263" s="48">
        <v>0.79812127592605997</v>
      </c>
      <c r="X263" s="48">
        <v>0.81515686477640092</v>
      </c>
      <c r="Y263" s="48">
        <v>0.83157670945142859</v>
      </c>
      <c r="Z263" s="48">
        <v>0.84740306576470803</v>
      </c>
      <c r="AA263" s="48">
        <v>0.86265738510280876</v>
      </c>
      <c r="AB263" s="48">
        <v>0.87736034350097825</v>
      </c>
      <c r="AC263" s="48">
        <v>0.89153186966788844</v>
      </c>
      <c r="AD263" s="48">
        <v>0.90519117199744037</v>
      </c>
      <c r="AE263" s="48">
        <v>0.91835676460423765</v>
      </c>
      <c r="AF263" s="48">
        <v>0.93104649241801796</v>
      </c>
      <c r="AG263" s="48">
        <v>0.94327755537105917</v>
      </c>
      <c r="AH263" s="48">
        <v>0.95506653171134004</v>
      </c>
      <c r="AI263" s="48">
        <v>0.96642940047305648</v>
      </c>
      <c r="AJ263" s="48">
        <v>0.97738156313495184</v>
      </c>
      <c r="AK263" s="48">
        <v>0.987937864495815</v>
      </c>
      <c r="AL263" s="48">
        <v>0.99811261279544172</v>
      </c>
      <c r="AM263" s="48">
        <v>1.0079195991083352</v>
      </c>
      <c r="AN263" s="48">
        <v>1.0173721160364255</v>
      </c>
      <c r="AO263" s="48">
        <v>1.0264829757261509</v>
      </c>
      <c r="AP263" s="48">
        <v>1.0352645272343199</v>
      </c>
      <c r="AQ263" s="48">
        <v>1.04372867326629</v>
      </c>
      <c r="AR263" s="48">
        <v>1.0518868863091528</v>
      </c>
      <c r="AS263" s="48">
        <v>1.0597502241817915</v>
      </c>
      <c r="AT263" s="49">
        <v>1.0673293450228891</v>
      </c>
      <c r="AU263" s="50">
        <v>1.6201587277464569E-4</v>
      </c>
      <c r="AV263" s="50">
        <v>1.5313590120058507E-4</v>
      </c>
      <c r="AW263" s="50">
        <v>1.5902637096587569E-4</v>
      </c>
      <c r="AX263" s="50">
        <v>1.4759632176719606E-4</v>
      </c>
    </row>
    <row r="264" spans="1:51" x14ac:dyDescent="0.25">
      <c r="A264" t="s">
        <v>4955</v>
      </c>
      <c r="B264" s="73">
        <v>6.8459623469560513E-2</v>
      </c>
      <c r="C264" s="48">
        <v>0.13191507993100798</v>
      </c>
      <c r="D264" s="48">
        <v>0.18529316292098252</v>
      </c>
      <c r="E264" s="48">
        <v>0.23785504969772739</v>
      </c>
      <c r="F264" s="48">
        <v>0.28817919511316048</v>
      </c>
      <c r="G264" s="48">
        <v>0.32801037524391902</v>
      </c>
      <c r="H264" s="48">
        <v>0.36232352701671727</v>
      </c>
      <c r="I264" s="48">
        <v>0.39805477621707608</v>
      </c>
      <c r="J264" s="48">
        <v>0.42731101736785054</v>
      </c>
      <c r="K264" s="48">
        <v>0.45746327807108594</v>
      </c>
      <c r="L264" s="48">
        <v>0.49009348959937354</v>
      </c>
      <c r="M264" s="48">
        <v>0.5402785460508418</v>
      </c>
      <c r="N264" s="48">
        <v>0.57193977810270891</v>
      </c>
      <c r="O264" s="48">
        <v>0.6026773772094588</v>
      </c>
      <c r="P264" s="48">
        <v>0.62579062568886001</v>
      </c>
      <c r="Q264" s="48">
        <v>0.65276688547033324</v>
      </c>
      <c r="R264" s="48">
        <v>0.67992315141031445</v>
      </c>
      <c r="S264" s="48">
        <v>0.71233601594817908</v>
      </c>
      <c r="T264" s="48">
        <v>0.72821074073555103</v>
      </c>
      <c r="U264" s="48">
        <v>0.74643044380162971</v>
      </c>
      <c r="V264" s="48">
        <v>0.76399160338339211</v>
      </c>
      <c r="W264" s="48">
        <v>0.78091802225738005</v>
      </c>
      <c r="X264" s="48">
        <v>0.79723264285881412</v>
      </c>
      <c r="Y264" s="48">
        <v>0.81295757837826865</v>
      </c>
      <c r="Z264" s="48">
        <v>0.82811414273436923</v>
      </c>
      <c r="AA264" s="48">
        <v>0.84272287946314128</v>
      </c>
      <c r="AB264" s="48">
        <v>0.85680358956316227</v>
      </c>
      <c r="AC264" s="48">
        <v>0.87037535833426694</v>
      </c>
      <c r="AD264" s="48">
        <v>0.88345658124617488</v>
      </c>
      <c r="AE264" s="48">
        <v>0.89606498887211039</v>
      </c>
      <c r="AF264" s="48">
        <v>0.90821767092120476</v>
      </c>
      <c r="AG264" s="48">
        <v>0.91993109940225959</v>
      </c>
      <c r="AH264" s="48">
        <v>0.93122115095026436</v>
      </c>
      <c r="AI264" s="48">
        <v>0.94210312834593157</v>
      </c>
      <c r="AJ264" s="48">
        <v>0.95259178125741806</v>
      </c>
      <c r="AK264" s="48">
        <v>0.96270132623234461</v>
      </c>
      <c r="AL264" s="48">
        <v>0.97244546596721393</v>
      </c>
      <c r="AM264" s="48">
        <v>0.9818374078803408</v>
      </c>
      <c r="AN264" s="48">
        <v>0.99088988201347505</v>
      </c>
      <c r="AO264" s="48">
        <v>0.99961515828637548</v>
      </c>
      <c r="AP264" s="48">
        <v>1.0080250631277254</v>
      </c>
      <c r="AQ264" s="48">
        <v>1.0161309955049302</v>
      </c>
      <c r="AR264" s="48">
        <v>1.0239439423745251</v>
      </c>
      <c r="AS264" s="48">
        <v>1.0314744935741349</v>
      </c>
      <c r="AT264" s="49">
        <v>1.038732856176168</v>
      </c>
      <c r="AU264" s="50">
        <v>3.1041298643685877E-4</v>
      </c>
      <c r="AV264" s="50">
        <v>1.4713917335029691E-4</v>
      </c>
      <c r="AW264" s="50">
        <v>2.7755758492276073E-4</v>
      </c>
      <c r="AX264" s="50">
        <v>2.3363386571872979E-4</v>
      </c>
    </row>
    <row r="265" spans="1:51" x14ac:dyDescent="0.25">
      <c r="A265" t="s">
        <v>148</v>
      </c>
      <c r="B265" s="73">
        <v>6.8752145738675469E-2</v>
      </c>
      <c r="C265" s="48">
        <v>0.13258644114457824</v>
      </c>
      <c r="D265" s="48">
        <v>0.18618926196130001</v>
      </c>
      <c r="E265" s="48">
        <v>0.23914744324768397</v>
      </c>
      <c r="F265" s="48">
        <v>0.2898287051986646</v>
      </c>
      <c r="G265" s="48">
        <v>0.33024048946862594</v>
      </c>
      <c r="H265" s="48">
        <v>0.36466776657764211</v>
      </c>
      <c r="I265" s="48">
        <v>0.40074598678413487</v>
      </c>
      <c r="J265" s="48">
        <v>0.43040097781723974</v>
      </c>
      <c r="K265" s="48">
        <v>0.46104000170839254</v>
      </c>
      <c r="L265" s="48">
        <v>0.49406368447752358</v>
      </c>
      <c r="M265" s="48">
        <v>0.54397812823317704</v>
      </c>
      <c r="N265" s="48">
        <v>0.576130501188578</v>
      </c>
      <c r="O265" s="48">
        <v>0.60700925912390469</v>
      </c>
      <c r="P265" s="48">
        <v>0.63040347313331957</v>
      </c>
      <c r="Q265" s="48">
        <v>0.65800141975956561</v>
      </c>
      <c r="R265" s="48">
        <v>0.68569004954498913</v>
      </c>
      <c r="S265" s="48">
        <v>0.71853708914060954</v>
      </c>
      <c r="T265" s="48">
        <v>0.73473287651368613</v>
      </c>
      <c r="U265" s="48">
        <v>0.75345617113591135</v>
      </c>
      <c r="V265" s="48">
        <v>0.77150272016938148</v>
      </c>
      <c r="W265" s="48">
        <v>0.78889698429802724</v>
      </c>
      <c r="X265" s="48">
        <v>0.80566254008467397</v>
      </c>
      <c r="Y265" s="48">
        <v>0.82182211192722476</v>
      </c>
      <c r="Z265" s="48">
        <v>0.83739760285980402</v>
      </c>
      <c r="AA265" s="48">
        <v>0.85241012424060325</v>
      </c>
      <c r="AB265" s="48">
        <v>0.86688002436667499</v>
      </c>
      <c r="AC265" s="48">
        <v>0.88082691605445451</v>
      </c>
      <c r="AD265" s="48">
        <v>0.89426970322339905</v>
      </c>
      <c r="AE265" s="48">
        <v>0.90722660651876719</v>
      </c>
      <c r="AF265" s="48">
        <v>0.91971518800827856</v>
      </c>
      <c r="AG265" s="48">
        <v>0.93175237498612085</v>
      </c>
      <c r="AH265" s="48">
        <v>0.94335448291657131</v>
      </c>
      <c r="AI265" s="48">
        <v>0.95453723754833075</v>
      </c>
      <c r="AJ265" s="48">
        <v>0.96531579622954478</v>
      </c>
      <c r="AK265" s="48">
        <v>0.97570476845240139</v>
      </c>
      <c r="AL265" s="48">
        <v>0.98571823565515515</v>
      </c>
      <c r="AM265" s="48">
        <v>0.99536977030841156</v>
      </c>
      <c r="AN265" s="48">
        <v>1.0046724543115502</v>
      </c>
      <c r="AO265" s="48">
        <v>1.0136388967242145</v>
      </c>
      <c r="AP265" s="48">
        <v>1.0222812508569019</v>
      </c>
      <c r="AQ265" s="48">
        <v>1.0306112307438302</v>
      </c>
      <c r="AR265" s="48">
        <v>1.0386401270203875</v>
      </c>
      <c r="AS265" s="48">
        <v>1.0463788222267081</v>
      </c>
      <c r="AT265" s="49">
        <v>1.0538378055581008</v>
      </c>
      <c r="AU265" s="50">
        <v>1.2396008241921663E-4</v>
      </c>
      <c r="AV265" s="50">
        <v>1.2546793732326478E-4</v>
      </c>
      <c r="AW265" s="50">
        <v>1.2437647092156112E-4</v>
      </c>
      <c r="AX265" s="50">
        <v>1.253680675290525E-4</v>
      </c>
    </row>
    <row r="266" spans="1:51" x14ac:dyDescent="0.25">
      <c r="A266" t="s">
        <v>35</v>
      </c>
      <c r="B266" s="73">
        <v>7.5485751222177253E-2</v>
      </c>
      <c r="C266" s="48">
        <v>0.14558717969162849</v>
      </c>
      <c r="D266" s="48">
        <v>0.20711324313514867</v>
      </c>
      <c r="E266" s="48">
        <v>0.26712056460434985</v>
      </c>
      <c r="F266" s="48">
        <v>0.3243067246921415</v>
      </c>
      <c r="G266" s="48">
        <v>0.369679647283084</v>
      </c>
      <c r="H266" s="48">
        <v>0.41259841351789894</v>
      </c>
      <c r="I266" s="48">
        <v>0.45540909408661306</v>
      </c>
      <c r="J266" s="48">
        <v>0.48966096192782338</v>
      </c>
      <c r="K266" s="48">
        <v>0.52473389219693189</v>
      </c>
      <c r="L266" s="48">
        <v>0.56152845430743659</v>
      </c>
      <c r="M266" s="48">
        <v>0.62500208974763671</v>
      </c>
      <c r="N266" s="48">
        <v>0.66395996343555075</v>
      </c>
      <c r="O266" s="48">
        <v>0.70233114313939504</v>
      </c>
      <c r="P266" s="48">
        <v>0.73008569246848576</v>
      </c>
      <c r="Q266" s="48">
        <v>0.76026984660128305</v>
      </c>
      <c r="R266" s="48">
        <v>0.78992994723168108</v>
      </c>
      <c r="S266" s="48">
        <v>0.83027181290816288</v>
      </c>
      <c r="T266" s="48">
        <v>0.85002067577852669</v>
      </c>
      <c r="U266" s="48">
        <v>0.87019327576512517</v>
      </c>
      <c r="V266" s="48">
        <v>0.88963674563172646</v>
      </c>
      <c r="W266" s="48">
        <v>0.90837743947905281</v>
      </c>
      <c r="X266" s="48">
        <v>0.92644075884996957</v>
      </c>
      <c r="Y266" s="48">
        <v>0.94385118715928717</v>
      </c>
      <c r="Z266" s="48">
        <v>0.96063232287911138</v>
      </c>
      <c r="AA266" s="48">
        <v>0.97680691152472521</v>
      </c>
      <c r="AB266" s="48">
        <v>0.99239687648435249</v>
      </c>
      <c r="AC266" s="48">
        <v>1.007423348734596</v>
      </c>
      <c r="AD266" s="48">
        <v>1.0219066954818188</v>
      </c>
      <c r="AE266" s="48">
        <v>1.0358665477682982</v>
      </c>
      <c r="AF266" s="48">
        <v>1.0493218270805675</v>
      </c>
      <c r="AG266" s="48">
        <v>1.0622907709960081</v>
      </c>
      <c r="AH266" s="48">
        <v>1.0747909579024566</v>
      </c>
      <c r="AI266" s="48">
        <v>1.0868393308243351</v>
      </c>
      <c r="AJ266" s="48">
        <v>1.098452220387591</v>
      </c>
      <c r="AK266" s="48">
        <v>1.1096453669545847</v>
      </c>
      <c r="AL266" s="48">
        <v>1.1204339419589164</v>
      </c>
      <c r="AM266" s="48">
        <v>1.1308325684691154</v>
      </c>
      <c r="AN266" s="48">
        <v>1.1408553410090665</v>
      </c>
      <c r="AO266" s="48">
        <v>1.1505158446620307</v>
      </c>
      <c r="AP266" s="48">
        <v>1.1598271734841654</v>
      </c>
      <c r="AQ266" s="48">
        <v>1.1688019482524878</v>
      </c>
      <c r="AR266" s="48">
        <v>1.1774523335713527</v>
      </c>
      <c r="AS266" s="48">
        <v>1.1857900543606206</v>
      </c>
      <c r="AT266" s="49">
        <v>1.1938264117478663</v>
      </c>
      <c r="AU266" s="50">
        <v>5.0288068450754508E-5</v>
      </c>
      <c r="AV266" s="50">
        <v>7.7089003752917051E-4</v>
      </c>
      <c r="AW266" s="50">
        <v>5.9621169930323958E-4</v>
      </c>
      <c r="AX266" s="50">
        <v>4.9576041055843234E-4</v>
      </c>
      <c r="AY266" s="51"/>
    </row>
    <row r="267" spans="1:51" x14ac:dyDescent="0.25">
      <c r="A267" t="s">
        <v>4956</v>
      </c>
      <c r="B267" s="73">
        <v>7.1052139142616932E-2</v>
      </c>
      <c r="C267" s="48">
        <v>0.13666496411264278</v>
      </c>
      <c r="D267" s="48">
        <v>0.19388339763373319</v>
      </c>
      <c r="E267" s="48">
        <v>0.24969763096237735</v>
      </c>
      <c r="F267" s="48">
        <v>0.30290352631065309</v>
      </c>
      <c r="G267" s="48">
        <v>0.3445297352058232</v>
      </c>
      <c r="H267" s="48">
        <v>0.38408952442485106</v>
      </c>
      <c r="I267" s="48">
        <v>0.42320736910699341</v>
      </c>
      <c r="J267" s="48">
        <v>0.45410133515857182</v>
      </c>
      <c r="K267" s="48">
        <v>0.48592036559254109</v>
      </c>
      <c r="L267" s="48">
        <v>0.51991661432561753</v>
      </c>
      <c r="M267" s="48">
        <v>0.58003650028136844</v>
      </c>
      <c r="N267" s="48">
        <v>0.61581435475776169</v>
      </c>
      <c r="O267" s="48">
        <v>0.65128272891239292</v>
      </c>
      <c r="P267" s="48">
        <v>0.6764103640659993</v>
      </c>
      <c r="Q267" s="48">
        <v>0.70382965973111122</v>
      </c>
      <c r="R267" s="48">
        <v>0.73102207641666428</v>
      </c>
      <c r="S267" s="48">
        <v>0.76877314830959387</v>
      </c>
      <c r="T267" s="48">
        <v>0.78610936023681754</v>
      </c>
      <c r="U267" s="48">
        <v>0.80398506204156117</v>
      </c>
      <c r="V267" s="48">
        <v>0.82121465414251871</v>
      </c>
      <c r="W267" s="48">
        <v>0.83782148990247796</v>
      </c>
      <c r="X267" s="48">
        <v>0.85382807858677578</v>
      </c>
      <c r="Y267" s="48">
        <v>0.86925611587284624</v>
      </c>
      <c r="Z267" s="48">
        <v>0.88412651325701042</v>
      </c>
      <c r="AA267" s="48">
        <v>0.8984594263983734</v>
      </c>
      <c r="AB267" s="48">
        <v>0.91227428243824149</v>
      </c>
      <c r="AC267" s="48">
        <v>0.9255898063320902</v>
      </c>
      <c r="AD267" s="48">
        <v>0.93842404622977571</v>
      </c>
      <c r="AE267" s="48">
        <v>0.95079439793838827</v>
      </c>
      <c r="AF267" s="48">
        <v>0.96271762850090636</v>
      </c>
      <c r="AG267" s="48">
        <v>0.97420989892261067</v>
      </c>
      <c r="AH267" s="48">
        <v>0.98528678607606035</v>
      </c>
      <c r="AI267" s="48">
        <v>0.99596330381432507</v>
      </c>
      <c r="AJ267" s="48">
        <v>1.0062539233210863</v>
      </c>
      <c r="AK267" s="48">
        <v>1.0161725927251939</v>
      </c>
      <c r="AL267" s="48">
        <v>1.0257327560062612</v>
      </c>
      <c r="AM267" s="48">
        <v>1.0349473712169286</v>
      </c>
      <c r="AN267" s="48">
        <v>1.0438289280464872</v>
      </c>
      <c r="AO267" s="48">
        <v>1.0523894647496763</v>
      </c>
      <c r="AP267" s="48">
        <v>1.0606405844635938</v>
      </c>
      <c r="AQ267" s="48">
        <v>1.0685934709348397</v>
      </c>
      <c r="AR267" s="48">
        <v>1.0762589036782086</v>
      </c>
      <c r="AS267" s="48">
        <v>1.0836472725874802</v>
      </c>
      <c r="AT267" s="49">
        <v>1.0907685920181034</v>
      </c>
      <c r="AU267" s="50">
        <v>3.8202204450499266E-5</v>
      </c>
      <c r="AV267" s="50">
        <v>5.5012962548062205E-4</v>
      </c>
      <c r="AW267" s="50">
        <v>4.1245526517741382E-4</v>
      </c>
      <c r="AX267" s="50">
        <v>4.048891132697463E-4</v>
      </c>
    </row>
    <row r="268" spans="1:51" x14ac:dyDescent="0.25">
      <c r="A268" t="s">
        <v>47</v>
      </c>
      <c r="B268" s="73">
        <v>7.7663510694373245E-2</v>
      </c>
      <c r="C268" s="48">
        <v>0.14971454185005006</v>
      </c>
      <c r="D268" s="48">
        <v>0.21259440446529665</v>
      </c>
      <c r="E268" s="48">
        <v>0.27418504445758707</v>
      </c>
      <c r="F268" s="48">
        <v>0.33324229430046914</v>
      </c>
      <c r="G268" s="48">
        <v>0.38064553769257242</v>
      </c>
      <c r="H268" s="48">
        <v>0.42449974366214022</v>
      </c>
      <c r="I268" s="48">
        <v>0.4685930811166602</v>
      </c>
      <c r="J268" s="48">
        <v>0.50427313588268385</v>
      </c>
      <c r="K268" s="48">
        <v>0.54092651301587646</v>
      </c>
      <c r="L268" s="48">
        <v>0.57852345343046419</v>
      </c>
      <c r="M268" s="48">
        <v>0.643023475693837</v>
      </c>
      <c r="N268" s="48">
        <v>0.68384264176694465</v>
      </c>
      <c r="O268" s="48">
        <v>0.72321016826623508</v>
      </c>
      <c r="P268" s="48">
        <v>0.75221234588966868</v>
      </c>
      <c r="Q268" s="48">
        <v>0.78438045682866997</v>
      </c>
      <c r="R268" s="48">
        <v>0.81587269384111649</v>
      </c>
      <c r="S268" s="48">
        <v>0.85846636966398993</v>
      </c>
      <c r="T268" s="48">
        <v>0.87916875950800732</v>
      </c>
      <c r="U268" s="48">
        <v>0.90105368807260355</v>
      </c>
      <c r="V268" s="48">
        <v>0.92214759512281663</v>
      </c>
      <c r="W268" s="48">
        <v>0.94247907179772084</v>
      </c>
      <c r="X268" s="48">
        <v>0.96207567582172515</v>
      </c>
      <c r="Y268" s="48">
        <v>0.98096396885690962</v>
      </c>
      <c r="Z268" s="48">
        <v>0.99916955250528028</v>
      </c>
      <c r="AA268" s="48">
        <v>1.0167171030097339</v>
      </c>
      <c r="AB268" s="48">
        <v>1.0336304047007736</v>
      </c>
      <c r="AC268" s="48">
        <v>1.0499323822343058</v>
      </c>
      <c r="AD268" s="48">
        <v>1.0656451316642164</v>
      </c>
      <c r="AE268" s="48">
        <v>1.0807899503918412</v>
      </c>
      <c r="AF268" s="48">
        <v>1.0953873660329252</v>
      </c>
      <c r="AG268" s="48">
        <v>1.109457164241199</v>
      </c>
      <c r="AH268" s="48">
        <v>1.1230184155262819</v>
      </c>
      <c r="AI268" s="48">
        <v>1.1360895011022658</v>
      </c>
      <c r="AJ268" s="48">
        <v>1.1486881378020093</v>
      </c>
      <c r="AK268" s="48">
        <v>1.1608314020909187</v>
      </c>
      <c r="AL268" s="48">
        <v>1.1725357532127587</v>
      </c>
      <c r="AM268" s="48">
        <v>1.1838170554988701</v>
      </c>
      <c r="AN268" s="48">
        <v>1.1946905998710251</v>
      </c>
      <c r="AO268" s="48">
        <v>1.2051711245670784</v>
      </c>
      <c r="AP268" s="48">
        <v>1.2152728351174913</v>
      </c>
      <c r="AQ268" s="48">
        <v>1.2250094235998168</v>
      </c>
      <c r="AR268" s="48">
        <v>1.234394087197239</v>
      </c>
      <c r="AS268" s="48">
        <v>1.2434395460863208</v>
      </c>
      <c r="AT268" s="49">
        <v>1.2521580606782068</v>
      </c>
      <c r="AU268" s="50">
        <v>3.1728972680866718E-4</v>
      </c>
      <c r="AV268" s="50">
        <v>6.7153532290831208E-4</v>
      </c>
      <c r="AW268" s="50">
        <v>4.2285528616048396E-4</v>
      </c>
      <c r="AX268" s="50">
        <v>4.3558893958106637E-4</v>
      </c>
    </row>
    <row r="269" spans="1:51" x14ac:dyDescent="0.25">
      <c r="A269" t="s">
        <v>4957</v>
      </c>
      <c r="B269" s="73">
        <v>9.233547500554648E-2</v>
      </c>
      <c r="C269" s="48">
        <v>0.17844472797328653</v>
      </c>
      <c r="D269" s="48">
        <v>0.24996740279374999</v>
      </c>
      <c r="E269" s="48">
        <v>0.32152219576424895</v>
      </c>
      <c r="F269" s="48">
        <v>0.39272399962020837</v>
      </c>
      <c r="G269" s="48">
        <v>0.45252193540425995</v>
      </c>
      <c r="H269" s="48">
        <v>0.50011115681944229</v>
      </c>
      <c r="I269" s="48">
        <v>0.55005270733744671</v>
      </c>
      <c r="J269" s="48">
        <v>0.59527900077329798</v>
      </c>
      <c r="K269" s="48">
        <v>0.64166938134785423</v>
      </c>
      <c r="L269" s="48">
        <v>0.68573799927631107</v>
      </c>
      <c r="M269" s="48">
        <v>0.7469829203122782</v>
      </c>
      <c r="N269" s="48">
        <v>0.79348264606180074</v>
      </c>
      <c r="O269" s="48">
        <v>0.83390370273842851</v>
      </c>
      <c r="P269" s="48">
        <v>0.86902820632433442</v>
      </c>
      <c r="Q269" s="48">
        <v>0.91313888699218704</v>
      </c>
      <c r="R269" s="48">
        <v>0.95619907909352908</v>
      </c>
      <c r="S269" s="48">
        <v>1.0042262575360299</v>
      </c>
      <c r="T269" s="48">
        <v>1.0307080887366784</v>
      </c>
      <c r="U269" s="48">
        <v>1.0643137212785436</v>
      </c>
      <c r="V269" s="48">
        <v>1.0967046924032329</v>
      </c>
      <c r="W269" s="48">
        <v>1.1279249055354634</v>
      </c>
      <c r="X269" s="48">
        <v>1.1580166772291798</v>
      </c>
      <c r="Y269" s="48">
        <v>1.1870207945243281</v>
      </c>
      <c r="Z269" s="48">
        <v>1.2149765702304949</v>
      </c>
      <c r="AA269" s="48">
        <v>1.2419218962123426</v>
      </c>
      <c r="AB269" s="48">
        <v>1.2678932947490631</v>
      </c>
      <c r="AC269" s="48">
        <v>1.2929259680374687</v>
      </c>
      <c r="AD269" s="48">
        <v>1.3170538459058114</v>
      </c>
      <c r="AE269" s="48">
        <v>1.340309631803009</v>
      </c>
      <c r="AF269" s="48">
        <v>1.3627248471256093</v>
      </c>
      <c r="AG269" s="48">
        <v>1.3843298739425731</v>
      </c>
      <c r="AH269" s="48">
        <v>1.4051539961757915</v>
      </c>
      <c r="AI269" s="48">
        <v>1.4252254392921464</v>
      </c>
      <c r="AJ269" s="48">
        <v>1.4445714085609225</v>
      </c>
      <c r="AK269" s="48">
        <v>1.4632181259284172</v>
      </c>
      <c r="AL269" s="48">
        <v>1.4811908655597374</v>
      </c>
      <c r="AM269" s="48">
        <v>1.4985139880959499</v>
      </c>
      <c r="AN269" s="48">
        <v>1.5152109736730219</v>
      </c>
      <c r="AO269" s="48">
        <v>1.5313044537473082</v>
      </c>
      <c r="AP269" s="48">
        <v>1.546816241770717</v>
      </c>
      <c r="AQ269" s="48">
        <v>1.5617673627571349</v>
      </c>
      <c r="AR269" s="48">
        <v>1.5761780817801885</v>
      </c>
      <c r="AS269" s="48">
        <v>1.5900679314409625</v>
      </c>
      <c r="AT269" s="49">
        <v>1.6034557383429138</v>
      </c>
      <c r="AU269" s="50">
        <v>2.8329205233603716E-3</v>
      </c>
      <c r="AV269" s="50">
        <v>0</v>
      </c>
      <c r="AW269" s="50">
        <v>0</v>
      </c>
      <c r="AX269" s="50">
        <v>0</v>
      </c>
    </row>
    <row r="270" spans="1:51" x14ac:dyDescent="0.25">
      <c r="A270" t="s">
        <v>4958</v>
      </c>
      <c r="B270" s="73">
        <v>8.8293828104725233E-2</v>
      </c>
      <c r="C270" s="48">
        <v>0.17055634140166415</v>
      </c>
      <c r="D270" s="48">
        <v>0.2384619127152153</v>
      </c>
      <c r="E270" s="48">
        <v>0.30646929690461805</v>
      </c>
      <c r="F270" s="48">
        <v>0.37427682046608823</v>
      </c>
      <c r="G270" s="48">
        <v>0.43089649222537763</v>
      </c>
      <c r="H270" s="48">
        <v>0.47540366387600086</v>
      </c>
      <c r="I270" s="48">
        <v>0.52234923265947097</v>
      </c>
      <c r="J270" s="48">
        <v>0.56455788446051369</v>
      </c>
      <c r="K270" s="48">
        <v>0.6080724799031314</v>
      </c>
      <c r="L270" s="48">
        <v>0.64995260592356818</v>
      </c>
      <c r="M270" s="48">
        <v>0.70820182933891718</v>
      </c>
      <c r="N270" s="48">
        <v>0.75243199168973396</v>
      </c>
      <c r="O270" s="48">
        <v>0.7904836817071339</v>
      </c>
      <c r="P270" s="48">
        <v>0.82322594678711025</v>
      </c>
      <c r="Q270" s="48">
        <v>0.8651332236510676</v>
      </c>
      <c r="R270" s="48">
        <v>0.90626743109035712</v>
      </c>
      <c r="S270" s="48">
        <v>0.95193946617100644</v>
      </c>
      <c r="T270" s="48">
        <v>0.97644077621726577</v>
      </c>
      <c r="U270" s="48">
        <v>1.0080138291582943</v>
      </c>
      <c r="V270" s="48">
        <v>1.0384456874147077</v>
      </c>
      <c r="W270" s="48">
        <v>1.0677775989871543</v>
      </c>
      <c r="X270" s="48">
        <v>1.0960493209846931</v>
      </c>
      <c r="Y270" s="48">
        <v>1.1232991735124411</v>
      </c>
      <c r="Z270" s="48">
        <v>1.1495640916114758</v>
      </c>
      <c r="AA270" s="48">
        <v>1.1748796753213884</v>
      </c>
      <c r="AB270" s="48">
        <v>1.1992802379333525</v>
      </c>
      <c r="AC270" s="48">
        <v>1.2227988524991007</v>
      </c>
      <c r="AD270" s="48">
        <v>1.2454673966588583</v>
      </c>
      <c r="AE270" s="48">
        <v>1.2673165958489865</v>
      </c>
      <c r="AF270" s="48">
        <v>1.2883760649479046</v>
      </c>
      <c r="AG270" s="48">
        <v>1.3086743484167416</v>
      </c>
      <c r="AH270" s="48">
        <v>1.3282389589891146</v>
      </c>
      <c r="AI270" s="48">
        <v>1.3470964149624862</v>
      </c>
      <c r="AJ270" s="48">
        <v>1.3652722761416394</v>
      </c>
      <c r="AK270" s="48">
        <v>1.382791178482992</v>
      </c>
      <c r="AL270" s="48">
        <v>1.3996768674867053</v>
      </c>
      <c r="AM270" s="48">
        <v>1.4159522303818504</v>
      </c>
      <c r="AN270" s="48">
        <v>1.4316393271482557</v>
      </c>
      <c r="AO270" s="48">
        <v>1.4467594204170799</v>
      </c>
      <c r="AP270" s="48">
        <v>1.4613330042906454</v>
      </c>
      <c r="AQ270" s="48">
        <v>1.4753798321205882</v>
      </c>
      <c r="AR270" s="48">
        <v>1.4889189432819787</v>
      </c>
      <c r="AS270" s="48">
        <v>1.5019686889797046</v>
      </c>
      <c r="AT270" s="49">
        <v>1.514546757122091</v>
      </c>
      <c r="AU270" s="50">
        <v>3.5126660950481892E-3</v>
      </c>
      <c r="AV270" s="50">
        <v>0</v>
      </c>
      <c r="AW270" s="50">
        <v>0</v>
      </c>
      <c r="AX270" s="50">
        <v>0</v>
      </c>
    </row>
    <row r="271" spans="1:51" x14ac:dyDescent="0.25">
      <c r="A271" t="s">
        <v>4959</v>
      </c>
      <c r="B271" s="73">
        <v>6.7432477660868045E-2</v>
      </c>
      <c r="C271" s="48">
        <v>0.12994582857431022</v>
      </c>
      <c r="D271" s="48">
        <v>0.18249189950604228</v>
      </c>
      <c r="E271" s="48">
        <v>0.23418348510474901</v>
      </c>
      <c r="F271" s="48">
        <v>0.28363182671574927</v>
      </c>
      <c r="G271" s="48">
        <v>0.32232601944017625</v>
      </c>
      <c r="H271" s="48">
        <v>0.35615706106651623</v>
      </c>
      <c r="I271" s="48">
        <v>0.39096129952754283</v>
      </c>
      <c r="J271" s="48">
        <v>0.41928462859430504</v>
      </c>
      <c r="K271" s="48">
        <v>0.44854582102727414</v>
      </c>
      <c r="L271" s="48">
        <v>0.4803457415199619</v>
      </c>
      <c r="M271" s="48">
        <v>0.5302806718164863</v>
      </c>
      <c r="N271" s="48">
        <v>0.5611655798882923</v>
      </c>
      <c r="O271" s="48">
        <v>0.59119056167572726</v>
      </c>
      <c r="P271" s="48">
        <v>0.61347859398658433</v>
      </c>
      <c r="Q271" s="48">
        <v>0.63951947073425552</v>
      </c>
      <c r="R271" s="48">
        <v>0.66570527869871976</v>
      </c>
      <c r="S271" s="48">
        <v>0.69759381502395623</v>
      </c>
      <c r="T271" s="48">
        <v>0.71284524012635253</v>
      </c>
      <c r="U271" s="48">
        <v>0.73020668757939022</v>
      </c>
      <c r="V271" s="48">
        <v>0.7469406128353302</v>
      </c>
      <c r="W271" s="48">
        <v>0.7630696974193687</v>
      </c>
      <c r="X271" s="48">
        <v>0.77861580304253841</v>
      </c>
      <c r="Y271" s="48">
        <v>0.79360000123354513</v>
      </c>
      <c r="Z271" s="48">
        <v>0.808042601899576</v>
      </c>
      <c r="AA271" s="48">
        <v>0.82196318085478626</v>
      </c>
      <c r="AB271" s="48">
        <v>0.83538060635378431</v>
      </c>
      <c r="AC271" s="48">
        <v>0.84831306466607148</v>
      </c>
      <c r="AD271" s="48">
        <v>0.86077808472610706</v>
      </c>
      <c r="AE271" s="48">
        <v>0.87279256189240662</v>
      </c>
      <c r="AF271" s="48">
        <v>0.88437278084787596</v>
      </c>
      <c r="AG271" s="48">
        <v>0.89553443767242491</v>
      </c>
      <c r="AH271" s="48">
        <v>0.90629266111777329</v>
      </c>
      <c r="AI271" s="48">
        <v>0.91666203311328975</v>
      </c>
      <c r="AJ271" s="48">
        <v>0.92665660853065501</v>
      </c>
      <c r="AK271" s="48">
        <v>0.93628993423413964</v>
      </c>
      <c r="AL271" s="48">
        <v>0.94557506744231745</v>
      </c>
      <c r="AM271" s="48">
        <v>0.95452459342610352</v>
      </c>
      <c r="AN271" s="48">
        <v>0.96315064256710203</v>
      </c>
      <c r="AO271" s="48">
        <v>0.97146490679938979</v>
      </c>
      <c r="AP271" s="48">
        <v>0.97947865545701651</v>
      </c>
      <c r="AQ271" s="48">
        <v>0.98720275054870477</v>
      </c>
      <c r="AR271" s="48">
        <v>0.99464766148045269</v>
      </c>
      <c r="AS271" s="48">
        <v>1.0018234792459928</v>
      </c>
      <c r="AT271" s="49">
        <v>1.0087399301043447</v>
      </c>
      <c r="AU271" s="50">
        <v>1.1759581684600562E-4</v>
      </c>
      <c r="AV271" s="50">
        <v>2.9433218878693879E-4</v>
      </c>
      <c r="AW271" s="50">
        <v>1.9333693489897996E-4</v>
      </c>
      <c r="AX271" s="50">
        <v>2.1831455524079502E-4</v>
      </c>
    </row>
    <row r="272" spans="1:51" x14ac:dyDescent="0.25">
      <c r="A272" t="s">
        <v>4960</v>
      </c>
      <c r="B272" s="73">
        <v>6.7432477660883228E-2</v>
      </c>
      <c r="C272" s="48">
        <v>0.12994582857434259</v>
      </c>
      <c r="D272" s="48">
        <v>0.18249189950610051</v>
      </c>
      <c r="E272" s="48">
        <v>0.23418348510483095</v>
      </c>
      <c r="F272" s="48">
        <v>0.28363182671585974</v>
      </c>
      <c r="G272" s="48">
        <v>0.32232601944030642</v>
      </c>
      <c r="H272" s="48">
        <v>0.35615706106667799</v>
      </c>
      <c r="I272" s="48">
        <v>0.39096129952773662</v>
      </c>
      <c r="J272" s="48">
        <v>0.41928462859451499</v>
      </c>
      <c r="K272" s="48">
        <v>0.4485458210275009</v>
      </c>
      <c r="L272" s="48">
        <v>0.48034574152019993</v>
      </c>
      <c r="M272" s="48">
        <v>0.53028067181674543</v>
      </c>
      <c r="N272" s="48">
        <v>0.56116557988859628</v>
      </c>
      <c r="O272" s="48">
        <v>0.5911905616760702</v>
      </c>
      <c r="P272" s="48">
        <v>0.61347859398694071</v>
      </c>
      <c r="Q272" s="48">
        <v>0.63951947073463289</v>
      </c>
      <c r="R272" s="48">
        <v>0.665705278699113</v>
      </c>
      <c r="S272" s="48">
        <v>0.69759381502439255</v>
      </c>
      <c r="T272" s="48">
        <v>0.71284524012680761</v>
      </c>
      <c r="U272" s="48">
        <v>0.7302066875798563</v>
      </c>
      <c r="V272" s="48">
        <v>0.74694061283580671</v>
      </c>
      <c r="W272" s="48">
        <v>0.76306969741985531</v>
      </c>
      <c r="X272" s="48">
        <v>0.77861580304303468</v>
      </c>
      <c r="Y272" s="48">
        <v>0.79360000123405083</v>
      </c>
      <c r="Z272" s="48">
        <v>0.80804260190009092</v>
      </c>
      <c r="AA272" s="48">
        <v>0.82196318085530973</v>
      </c>
      <c r="AB272" s="48">
        <v>0.83538060635431632</v>
      </c>
      <c r="AC272" s="48">
        <v>0.84831306466661138</v>
      </c>
      <c r="AD272" s="48">
        <v>0.86077808472665507</v>
      </c>
      <c r="AE272" s="48">
        <v>0.87279256189296228</v>
      </c>
      <c r="AF272" s="48">
        <v>0.88437278084843873</v>
      </c>
      <c r="AG272" s="48">
        <v>0.89553443767299468</v>
      </c>
      <c r="AH272" s="48">
        <v>0.90629266111834972</v>
      </c>
      <c r="AI272" s="48">
        <v>0.91666203311387284</v>
      </c>
      <c r="AJ272" s="48">
        <v>0.92665660853124421</v>
      </c>
      <c r="AK272" s="48">
        <v>0.93628993423473483</v>
      </c>
      <c r="AL272" s="48">
        <v>0.94557506744291875</v>
      </c>
      <c r="AM272" s="48">
        <v>0.95452459342671003</v>
      </c>
      <c r="AN272" s="48">
        <v>0.96315064256771388</v>
      </c>
      <c r="AO272" s="48">
        <v>0.97146490680000686</v>
      </c>
      <c r="AP272" s="48">
        <v>0.97947865545763857</v>
      </c>
      <c r="AQ272" s="48">
        <v>0.98720275054933204</v>
      </c>
      <c r="AR272" s="48">
        <v>0.99464766148108419</v>
      </c>
      <c r="AS272" s="48">
        <v>1.0018234792466287</v>
      </c>
      <c r="AT272" s="49">
        <v>1.0087399301049853</v>
      </c>
      <c r="AU272" s="50">
        <v>1.1759581684600562E-4</v>
      </c>
      <c r="AV272" s="50">
        <v>2.9433218878693879E-4</v>
      </c>
      <c r="AW272" s="50">
        <v>1.9333693489897996E-4</v>
      </c>
      <c r="AX272" s="50">
        <v>2.1831455524079502E-4</v>
      </c>
    </row>
    <row r="273" spans="1:50" x14ac:dyDescent="0.25">
      <c r="A273" t="s">
        <v>4961</v>
      </c>
      <c r="B273" s="73">
        <v>7.2143090625349446E-2</v>
      </c>
      <c r="C273" s="48">
        <v>0.14036262977017494</v>
      </c>
      <c r="D273" s="48">
        <v>0.19747671055992169</v>
      </c>
      <c r="E273" s="48">
        <v>0.25447255910761463</v>
      </c>
      <c r="F273" s="48">
        <v>0.30899442167979091</v>
      </c>
      <c r="G273" s="48">
        <v>0.3537162842669142</v>
      </c>
      <c r="H273" s="48">
        <v>0.39062993936353019</v>
      </c>
      <c r="I273" s="48">
        <v>0.4323765998175283</v>
      </c>
      <c r="J273" s="48">
        <v>0.46502342713841638</v>
      </c>
      <c r="K273" s="48">
        <v>0.49851558334404455</v>
      </c>
      <c r="L273" s="48">
        <v>0.53597428493377897</v>
      </c>
      <c r="M273" s="48">
        <v>0.59007352307374727</v>
      </c>
      <c r="N273" s="48">
        <v>0.62649333792985729</v>
      </c>
      <c r="O273" s="48">
        <v>0.66179620810336548</v>
      </c>
      <c r="P273" s="48">
        <v>0.68738635604466403</v>
      </c>
      <c r="Q273" s="48">
        <v>0.72086247388288738</v>
      </c>
      <c r="R273" s="48">
        <v>0.75224869263786531</v>
      </c>
      <c r="S273" s="48">
        <v>0.78994117757874405</v>
      </c>
      <c r="T273" s="48">
        <v>0.80909314108847119</v>
      </c>
      <c r="U273" s="48">
        <v>0.83061898710721493</v>
      </c>
      <c r="V273" s="48">
        <v>0.85136679049877484</v>
      </c>
      <c r="W273" s="48">
        <v>0.8713646732858209</v>
      </c>
      <c r="X273" s="48">
        <v>0.8906397410323712</v>
      </c>
      <c r="Y273" s="48">
        <v>0.90921811958326315</v>
      </c>
      <c r="Z273" s="48">
        <v>0.92712499047568908</v>
      </c>
      <c r="AA273" s="48">
        <v>0.94438462507079823</v>
      </c>
      <c r="AB273" s="48">
        <v>0.96102041745162636</v>
      </c>
      <c r="AC273" s="48">
        <v>0.97705491613194251</v>
      </c>
      <c r="AD273" s="48">
        <v>0.99250985461899455</v>
      </c>
      <c r="AE273" s="48">
        <v>1.0074061808715746</v>
      </c>
      <c r="AF273" s="48">
        <v>1.0217640856933388</v>
      </c>
      <c r="AG273" s="48">
        <v>1.0356030300998582</v>
      </c>
      <c r="AH273" s="48">
        <v>1.0489417716965037</v>
      </c>
      <c r="AI273" s="48">
        <v>1.0617983901029089</v>
      </c>
      <c r="AJ273" s="48">
        <v>1.0741903114584797</v>
      </c>
      <c r="AK273" s="48">
        <v>1.0861343320421628</v>
      </c>
      <c r="AL273" s="48">
        <v>1.0976466410384838</v>
      </c>
      <c r="AM273" s="48">
        <v>1.1087428424807213</v>
      </c>
      <c r="AN273" s="48">
        <v>1.1194379764009497</v>
      </c>
      <c r="AO273" s="48">
        <v>1.1297465392156278</v>
      </c>
      <c r="AP273" s="48">
        <v>1.1396825033743536</v>
      </c>
      <c r="AQ273" s="48">
        <v>1.1492593362984267</v>
      </c>
      <c r="AR273" s="48">
        <v>1.158490018634883</v>
      </c>
      <c r="AS273" s="48">
        <v>1.1673870618507445</v>
      </c>
      <c r="AT273" s="49">
        <v>1.1759625251913333</v>
      </c>
      <c r="AU273" s="50">
        <v>6.4132246188819408E-4</v>
      </c>
      <c r="AV273" s="50">
        <v>1.4410256699193269E-4</v>
      </c>
      <c r="AW273" s="50">
        <v>6.2339723808690906E-4</v>
      </c>
      <c r="AX273" s="50">
        <v>6.7323504481464624E-4</v>
      </c>
    </row>
    <row r="274" spans="1:50" x14ac:dyDescent="0.25">
      <c r="A274" t="s">
        <v>4962</v>
      </c>
      <c r="B274" s="73">
        <v>7.2143090625346754E-2</v>
      </c>
      <c r="C274" s="48">
        <v>0.14036262977017172</v>
      </c>
      <c r="D274" s="48">
        <v>0.19747671055991761</v>
      </c>
      <c r="E274" s="48">
        <v>0.25447255910760813</v>
      </c>
      <c r="F274" s="48">
        <v>0.30899442167978142</v>
      </c>
      <c r="G274" s="48">
        <v>0.35371628426689899</v>
      </c>
      <c r="H274" s="48">
        <v>0.39062993936351659</v>
      </c>
      <c r="I274" s="48">
        <v>0.43237659981750987</v>
      </c>
      <c r="J274" s="48">
        <v>0.46502342713840017</v>
      </c>
      <c r="K274" s="48">
        <v>0.49851558334402563</v>
      </c>
      <c r="L274" s="48">
        <v>0.5359742849337491</v>
      </c>
      <c r="M274" s="48">
        <v>0.59007352307375904</v>
      </c>
      <c r="N274" s="48">
        <v>0.62649333792988149</v>
      </c>
      <c r="O274" s="48">
        <v>0.66179620810338691</v>
      </c>
      <c r="P274" s="48">
        <v>0.68738635604468279</v>
      </c>
      <c r="Q274" s="48">
        <v>0.72086247388289693</v>
      </c>
      <c r="R274" s="48">
        <v>0.75224869263786509</v>
      </c>
      <c r="S274" s="48">
        <v>0.7899411775787637</v>
      </c>
      <c r="T274" s="48">
        <v>0.80909314108849439</v>
      </c>
      <c r="U274" s="48">
        <v>0.83061898710723692</v>
      </c>
      <c r="V274" s="48">
        <v>0.85136679049879627</v>
      </c>
      <c r="W274" s="48">
        <v>0.87136467328584111</v>
      </c>
      <c r="X274" s="48">
        <v>0.89063974103239041</v>
      </c>
      <c r="Y274" s="48">
        <v>0.90921811958328125</v>
      </c>
      <c r="Z274" s="48">
        <v>0.92712499047570629</v>
      </c>
      <c r="AA274" s="48">
        <v>0.94438462507081489</v>
      </c>
      <c r="AB274" s="48">
        <v>0.96102041745164235</v>
      </c>
      <c r="AC274" s="48">
        <v>0.97705491613195772</v>
      </c>
      <c r="AD274" s="48">
        <v>0.99250985461900898</v>
      </c>
      <c r="AE274" s="48">
        <v>1.0074061808715882</v>
      </c>
      <c r="AF274" s="48">
        <v>1.0217640856933516</v>
      </c>
      <c r="AG274" s="48">
        <v>1.0356030300998704</v>
      </c>
      <c r="AH274" s="48">
        <v>1.048941771696515</v>
      </c>
      <c r="AI274" s="48">
        <v>1.0617983901029195</v>
      </c>
      <c r="AJ274" s="48">
        <v>1.0741903114584903</v>
      </c>
      <c r="AK274" s="48">
        <v>1.0861343320421728</v>
      </c>
      <c r="AL274" s="48">
        <v>1.0976466410384933</v>
      </c>
      <c r="AM274" s="48">
        <v>1.10874284248073</v>
      </c>
      <c r="AN274" s="48">
        <v>1.1194379764009581</v>
      </c>
      <c r="AO274" s="48">
        <v>1.1297465392156356</v>
      </c>
      <c r="AP274" s="48">
        <v>1.1396825033743612</v>
      </c>
      <c r="AQ274" s="48">
        <v>1.1492593362984338</v>
      </c>
      <c r="AR274" s="48">
        <v>1.1584900186348892</v>
      </c>
      <c r="AS274" s="48">
        <v>1.1673870618507505</v>
      </c>
      <c r="AT274" s="49">
        <v>1.1759625251913388</v>
      </c>
      <c r="AU274" s="50">
        <v>6.4132246188819408E-4</v>
      </c>
      <c r="AV274" s="50">
        <v>1.4410256699193269E-4</v>
      </c>
      <c r="AW274" s="50">
        <v>6.2339723808690906E-4</v>
      </c>
      <c r="AX274" s="50">
        <v>6.7323504481464624E-4</v>
      </c>
    </row>
    <row r="275" spans="1:50" x14ac:dyDescent="0.25">
      <c r="A275" t="s">
        <v>4963</v>
      </c>
      <c r="B275" s="73">
        <v>7.0057164841380776E-2</v>
      </c>
      <c r="C275" s="48">
        <v>0.13519985202218215</v>
      </c>
      <c r="D275" s="48">
        <v>0.18978161609836505</v>
      </c>
      <c r="E275" s="48">
        <v>0.2438398313724999</v>
      </c>
      <c r="F275" s="48">
        <v>0.29557717602782518</v>
      </c>
      <c r="G275" s="48">
        <v>0.33717585001135597</v>
      </c>
      <c r="H275" s="48">
        <v>0.37207112267489167</v>
      </c>
      <c r="I275" s="48">
        <v>0.40897074737386441</v>
      </c>
      <c r="J275" s="48">
        <v>0.43947571573411326</v>
      </c>
      <c r="K275" s="48">
        <v>0.47101888979473927</v>
      </c>
      <c r="L275" s="48">
        <v>0.50450444829698993</v>
      </c>
      <c r="M275" s="48">
        <v>0.55427908262446191</v>
      </c>
      <c r="N275" s="48">
        <v>0.58715222514983878</v>
      </c>
      <c r="O275" s="48">
        <v>0.61843265013737125</v>
      </c>
      <c r="P275" s="48">
        <v>0.64242509096613132</v>
      </c>
      <c r="Q275" s="48">
        <v>0.67101854178061371</v>
      </c>
      <c r="R275" s="48">
        <v>0.69960725907684063</v>
      </c>
      <c r="S275" s="48">
        <v>0.73306132134941893</v>
      </c>
      <c r="T275" s="48">
        <v>0.74984292264733643</v>
      </c>
      <c r="U275" s="48">
        <v>0.76946504530125714</v>
      </c>
      <c r="V275" s="48">
        <v>0.78837793460624117</v>
      </c>
      <c r="W275" s="48">
        <v>0.80660722550261099</v>
      </c>
      <c r="X275" s="48">
        <v>0.82417762636658209</v>
      </c>
      <c r="Y275" s="48">
        <v>0.84111295250052986</v>
      </c>
      <c r="Z275" s="48">
        <v>0.85743615841276932</v>
      </c>
      <c r="AA275" s="48">
        <v>0.87316936893058994</v>
      </c>
      <c r="AB275" s="48">
        <v>0.88833390918873045</v>
      </c>
      <c r="AC275" s="48">
        <v>0.90295033353392606</v>
      </c>
      <c r="AD275" s="48">
        <v>0.91703845338471712</v>
      </c>
      <c r="AE275" s="48">
        <v>0.93061736408427476</v>
      </c>
      <c r="AF275" s="48">
        <v>0.94370547078264355</v>
      </c>
      <c r="AG275" s="48">
        <v>0.95632051338348079</v>
      </c>
      <c r="AH275" s="48">
        <v>0.96847959058910715</v>
      </c>
      <c r="AI275" s="48">
        <v>0.98019918307645792</v>
      </c>
      <c r="AJ275" s="48">
        <v>0.99149517583535007</v>
      </c>
      <c r="AK275" s="48">
        <v>1.0023828796993428</v>
      </c>
      <c r="AL275" s="48">
        <v>1.0128770520983716</v>
      </c>
      <c r="AM275" s="48">
        <v>1.0229919170612911</v>
      </c>
      <c r="AN275" s="48">
        <v>1.0327411844954304</v>
      </c>
      <c r="AO275" s="48">
        <v>1.0421380687692996</v>
      </c>
      <c r="AP275" s="48">
        <v>1.0511953066236313</v>
      </c>
      <c r="AQ275" s="48">
        <v>1.0599251744350351</v>
      </c>
      <c r="AR275" s="48">
        <v>1.0683395048556656</v>
      </c>
      <c r="AS275" s="48">
        <v>1.0764497028514539</v>
      </c>
      <c r="AT275" s="49">
        <v>1.0842667611606476</v>
      </c>
      <c r="AU275" s="50">
        <v>1.6847091319505125E-4</v>
      </c>
      <c r="AV275" s="50">
        <v>1.1622086458373815E-4</v>
      </c>
      <c r="AW275" s="50">
        <v>1.2749426241498441E-4</v>
      </c>
      <c r="AX275" s="50">
        <v>1.3041921192780137E-4</v>
      </c>
    </row>
    <row r="276" spans="1:50" x14ac:dyDescent="0.25">
      <c r="A276" t="s">
        <v>4964</v>
      </c>
      <c r="B276" s="73">
        <v>7.01235683264613E-2</v>
      </c>
      <c r="C276" s="48">
        <v>0.1352240041164145</v>
      </c>
      <c r="D276" s="48">
        <v>0.19000005620428617</v>
      </c>
      <c r="E276" s="48">
        <v>0.24381016730397911</v>
      </c>
      <c r="F276" s="48">
        <v>0.29559867180887384</v>
      </c>
      <c r="G276" s="48">
        <v>0.33657415526732903</v>
      </c>
      <c r="H276" s="48">
        <v>0.37226083725564985</v>
      </c>
      <c r="I276" s="48">
        <v>0.40878294210347838</v>
      </c>
      <c r="J276" s="48">
        <v>0.43917460905095657</v>
      </c>
      <c r="K276" s="48">
        <v>0.47049640230185918</v>
      </c>
      <c r="L276" s="48">
        <v>0.50380993248836281</v>
      </c>
      <c r="M276" s="48">
        <v>0.55285643529599104</v>
      </c>
      <c r="N276" s="48">
        <v>0.58530167803005129</v>
      </c>
      <c r="O276" s="48">
        <v>0.61653055579411897</v>
      </c>
      <c r="P276" s="48">
        <v>0.64041337889183469</v>
      </c>
      <c r="Q276" s="48">
        <v>0.66820085911771521</v>
      </c>
      <c r="R276" s="48">
        <v>0.69634993482767671</v>
      </c>
      <c r="S276" s="48">
        <v>0.7292558936425213</v>
      </c>
      <c r="T276" s="48">
        <v>0.7459658707839758</v>
      </c>
      <c r="U276" s="48">
        <v>0.76511653753943298</v>
      </c>
      <c r="V276" s="48">
        <v>0.78357501152059628</v>
      </c>
      <c r="W276" s="48">
        <v>0.80136631174340445</v>
      </c>
      <c r="X276" s="48">
        <v>0.8185145529220148</v>
      </c>
      <c r="Y276" s="48">
        <v>0.8350429781544102</v>
      </c>
      <c r="Z276" s="48">
        <v>0.8509739904265986</v>
      </c>
      <c r="AA276" s="48">
        <v>0.86632918297810546</v>
      </c>
      <c r="AB276" s="48">
        <v>0.8811293685699193</v>
      </c>
      <c r="AC276" s="48">
        <v>0.89539460769455892</v>
      </c>
      <c r="AD276" s="48">
        <v>0.90914423576650116</v>
      </c>
      <c r="AE276" s="48">
        <v>0.92239688932981867</v>
      </c>
      <c r="AF276" s="48">
        <v>0.93517053131855854</v>
      </c>
      <c r="AG276" s="48">
        <v>0.94748247540409092</v>
      </c>
      <c r="AH276" s="48">
        <v>0.95934940946243519</v>
      </c>
      <c r="AI276" s="48">
        <v>0.97078741819336978</v>
      </c>
      <c r="AJ276" s="48">
        <v>0.98181200492198117</v>
      </c>
      <c r="AK276" s="48">
        <v>0.99243811261220927</v>
      </c>
      <c r="AL276" s="48">
        <v>1.0026801441208626</v>
      </c>
      <c r="AM276" s="48">
        <v>1.0125519817195647</v>
      </c>
      <c r="AN276" s="48">
        <v>1.0220670059110848</v>
      </c>
      <c r="AO276" s="48">
        <v>1.0312381135655619</v>
      </c>
      <c r="AP276" s="48">
        <v>1.0400777354012027</v>
      </c>
      <c r="AQ276" s="48">
        <v>1.0485978528331454</v>
      </c>
      <c r="AR276" s="48">
        <v>1.0568100142133314</v>
      </c>
      <c r="AS276" s="48">
        <v>1.06472535048339</v>
      </c>
      <c r="AT276" s="49">
        <v>1.0723545902617599</v>
      </c>
      <c r="AU276" s="50">
        <v>1.6319553833454847E-4</v>
      </c>
      <c r="AV276" s="50">
        <v>1.5418449766002595E-4</v>
      </c>
      <c r="AW276" s="50">
        <v>1.8710432050283998E-4</v>
      </c>
      <c r="AX276" s="50">
        <v>1.9070609414484352E-4</v>
      </c>
    </row>
    <row r="277" spans="1:50" x14ac:dyDescent="0.25">
      <c r="A277" t="s">
        <v>4965</v>
      </c>
      <c r="B277" s="73">
        <v>6.9112431728238652E-2</v>
      </c>
      <c r="C277" s="48">
        <v>0.13348854667491353</v>
      </c>
      <c r="D277" s="48">
        <v>0.18732550315281499</v>
      </c>
      <c r="E277" s="48">
        <v>0.24061724929951928</v>
      </c>
      <c r="F277" s="48">
        <v>0.29147263279507801</v>
      </c>
      <c r="G277" s="48">
        <v>0.33219788274070228</v>
      </c>
      <c r="H277" s="48">
        <v>0.36652730916962689</v>
      </c>
      <c r="I277" s="48">
        <v>0.40299412821850977</v>
      </c>
      <c r="J277" s="48">
        <v>0.43270480765172409</v>
      </c>
      <c r="K277" s="48">
        <v>0.46331707963439867</v>
      </c>
      <c r="L277" s="48">
        <v>0.49628629235858368</v>
      </c>
      <c r="M277" s="48">
        <v>0.54607135410405938</v>
      </c>
      <c r="N277" s="48">
        <v>0.57835823844728873</v>
      </c>
      <c r="O277" s="48">
        <v>0.60930478340523142</v>
      </c>
      <c r="P277" s="48">
        <v>0.63256517249787569</v>
      </c>
      <c r="Q277" s="48">
        <v>0.66048740893588365</v>
      </c>
      <c r="R277" s="48">
        <v>0.68833249128979013</v>
      </c>
      <c r="S277" s="48">
        <v>0.72155071833939077</v>
      </c>
      <c r="T277" s="48">
        <v>0.73782345211507616</v>
      </c>
      <c r="U277" s="48">
        <v>0.75666243374098763</v>
      </c>
      <c r="V277" s="48">
        <v>0.77482048832017925</v>
      </c>
      <c r="W277" s="48">
        <v>0.79232222767361693</v>
      </c>
      <c r="X277" s="48">
        <v>0.80919137403837627</v>
      </c>
      <c r="Y277" s="48">
        <v>0.82545079222127682</v>
      </c>
      <c r="Z277" s="48">
        <v>0.84112252059033743</v>
      </c>
      <c r="AA277" s="48">
        <v>0.85622780094605877</v>
      </c>
      <c r="AB277" s="48">
        <v>0.87078710731301867</v>
      </c>
      <c r="AC277" s="48">
        <v>0.88482017369081167</v>
      </c>
      <c r="AD277" s="48">
        <v>0.89834602080193748</v>
      </c>
      <c r="AE277" s="48">
        <v>0.91138298187290212</v>
      </c>
      <c r="AF277" s="48">
        <v>0.92394872748347012</v>
      </c>
      <c r="AG277" s="48">
        <v>0.93606028951775277</v>
      </c>
      <c r="AH277" s="48">
        <v>0.94773408424959138</v>
      </c>
      <c r="AI277" s="48">
        <v>0.95898593459353221</v>
      </c>
      <c r="AJ277" s="48">
        <v>0.96983109155154756</v>
      </c>
      <c r="AK277" s="48">
        <v>0.9802842548845746</v>
      </c>
      <c r="AL277" s="48">
        <v>0.99035959303688947</v>
      </c>
      <c r="AM277" s="48">
        <v>1.0000707623403255</v>
      </c>
      <c r="AN277" s="48">
        <v>1.0094309255243603</v>
      </c>
      <c r="AO277" s="48">
        <v>1.018452769557165</v>
      </c>
      <c r="AP277" s="48">
        <v>1.027148522841796</v>
      </c>
      <c r="AQ277" s="48">
        <v>1.0355299717908379</v>
      </c>
      <c r="AR277" s="48">
        <v>1.0436084768019629</v>
      </c>
      <c r="AS277" s="48">
        <v>1.0513949876560589</v>
      </c>
      <c r="AT277" s="49">
        <v>1.0589000583588022</v>
      </c>
      <c r="AU277" s="50">
        <v>1.5517692372668535E-4</v>
      </c>
      <c r="AV277" s="50">
        <v>1.4900555834174156E-4</v>
      </c>
      <c r="AW277" s="50">
        <v>1.8297854694537818E-4</v>
      </c>
      <c r="AX277" s="50">
        <v>1.7619242134969682E-4</v>
      </c>
    </row>
    <row r="278" spans="1:50" x14ac:dyDescent="0.25">
      <c r="A278" t="s">
        <v>4966</v>
      </c>
      <c r="B278" s="73">
        <v>6.8754462444262032E-2</v>
      </c>
      <c r="C278" s="48">
        <v>0.13294068640326862</v>
      </c>
      <c r="D278" s="48">
        <v>0.18641130025660221</v>
      </c>
      <c r="E278" s="48">
        <v>0.23974507196895112</v>
      </c>
      <c r="F278" s="48">
        <v>0.29029179686147316</v>
      </c>
      <c r="G278" s="48">
        <v>0.33131246930101244</v>
      </c>
      <c r="H278" s="48">
        <v>0.36474468463800847</v>
      </c>
      <c r="I278" s="48">
        <v>0.40147001047493358</v>
      </c>
      <c r="J278" s="48">
        <v>0.43108504123483093</v>
      </c>
      <c r="K278" s="48">
        <v>0.461660778221404</v>
      </c>
      <c r="L278" s="48">
        <v>0.49438458116677059</v>
      </c>
      <c r="M278" s="48">
        <v>0.54501147307866926</v>
      </c>
      <c r="N278" s="48">
        <v>0.57761935850683643</v>
      </c>
      <c r="O278" s="48">
        <v>0.60858837211444994</v>
      </c>
      <c r="P278" s="48">
        <v>0.63181881983060539</v>
      </c>
      <c r="Q278" s="48">
        <v>0.66021471068398474</v>
      </c>
      <c r="R278" s="48">
        <v>0.68823708531096539</v>
      </c>
      <c r="S278" s="48">
        <v>0.72195529672669179</v>
      </c>
      <c r="T278" s="48">
        <v>0.73821441451230485</v>
      </c>
      <c r="U278" s="48">
        <v>0.75728750913808385</v>
      </c>
      <c r="V278" s="48">
        <v>0.77567121480148549</v>
      </c>
      <c r="W278" s="48">
        <v>0.79339044917584833</v>
      </c>
      <c r="X278" s="48">
        <v>0.8104692292957163</v>
      </c>
      <c r="Y278" s="48">
        <v>0.82693070411004677</v>
      </c>
      <c r="Z278" s="48">
        <v>0.84279718585879893</v>
      </c>
      <c r="AA278" s="48">
        <v>0.85809018031542772</v>
      </c>
      <c r="AB278" s="48">
        <v>0.87283041593627453</v>
      </c>
      <c r="AC278" s="48">
        <v>0.88703787195636796</v>
      </c>
      <c r="AD278" s="48">
        <v>0.90073180546971099</v>
      </c>
      <c r="AE278" s="48">
        <v>0.91393077753076468</v>
      </c>
      <c r="AF278" s="48">
        <v>0.92665267831250275</v>
      </c>
      <c r="AG278" s="48">
        <v>0.93891475135514235</v>
      </c>
      <c r="AH278" s="48">
        <v>0.95073361693840908</v>
      </c>
      <c r="AI278" s="48">
        <v>0.96212529460902785</v>
      </c>
      <c r="AJ278" s="48">
        <v>0.97310522489396156</v>
      </c>
      <c r="AK278" s="48">
        <v>0.98368829022883719</v>
      </c>
      <c r="AL278" s="48">
        <v>0.99388883512992243</v>
      </c>
      <c r="AM278" s="48">
        <v>1.0037206856369922</v>
      </c>
      <c r="AN278" s="48">
        <v>1.0131971680534453</v>
      </c>
      <c r="AO278" s="48">
        <v>1.0223311270090627</v>
      </c>
      <c r="AP278" s="48">
        <v>1.0311349428698988</v>
      </c>
      <c r="AQ278" s="48">
        <v>1.0396205485188972</v>
      </c>
      <c r="AR278" s="48">
        <v>1.0477994455299804</v>
      </c>
      <c r="AS278" s="48">
        <v>1.05568271975753</v>
      </c>
      <c r="AT278" s="49">
        <v>1.0632810563623976</v>
      </c>
      <c r="AU278" s="50">
        <v>1.6547719133086503E-4</v>
      </c>
      <c r="AV278" s="50">
        <v>1.6047497047111392E-4</v>
      </c>
      <c r="AW278" s="50">
        <v>1.9706295279320329E-4</v>
      </c>
      <c r="AX278" s="50">
        <v>1.8975451530423015E-4</v>
      </c>
    </row>
    <row r="279" spans="1:50" x14ac:dyDescent="0.25">
      <c r="A279" t="s">
        <v>133</v>
      </c>
      <c r="B279" s="73">
        <v>6.7689234474944196E-2</v>
      </c>
      <c r="C279" s="48">
        <v>0.13057931314611404</v>
      </c>
      <c r="D279" s="48">
        <v>0.18278659597763935</v>
      </c>
      <c r="E279" s="48">
        <v>0.23456278640650624</v>
      </c>
      <c r="F279" s="48">
        <v>0.28409228975915352</v>
      </c>
      <c r="G279" s="48">
        <v>0.32341789793443076</v>
      </c>
      <c r="H279" s="48">
        <v>0.35614002456371352</v>
      </c>
      <c r="I279" s="48">
        <v>0.39096249671872491</v>
      </c>
      <c r="J279" s="48">
        <v>0.41950965815556879</v>
      </c>
      <c r="K279" s="48">
        <v>0.44907229600182647</v>
      </c>
      <c r="L279" s="48">
        <v>0.48033266964798293</v>
      </c>
      <c r="M279" s="48">
        <v>0.52866655779551763</v>
      </c>
      <c r="N279" s="48">
        <v>0.55975927879155796</v>
      </c>
      <c r="O279" s="48">
        <v>0.58927653468941599</v>
      </c>
      <c r="P279" s="48">
        <v>0.61157087081070094</v>
      </c>
      <c r="Q279" s="48">
        <v>0.63846332316545407</v>
      </c>
      <c r="R279" s="48">
        <v>0.66542835340048101</v>
      </c>
      <c r="S279" s="48">
        <v>0.69764543511993971</v>
      </c>
      <c r="T279" s="48">
        <v>0.71304445234750669</v>
      </c>
      <c r="U279" s="48">
        <v>0.73136395237219332</v>
      </c>
      <c r="V279" s="48">
        <v>0.74902130179357795</v>
      </c>
      <c r="W279" s="48">
        <v>0.76604043376599684</v>
      </c>
      <c r="X279" s="48">
        <v>0.78244441639001505</v>
      </c>
      <c r="Y279" s="48">
        <v>0.79825548397943002</v>
      </c>
      <c r="Z279" s="48">
        <v>0.81349506719814335</v>
      </c>
      <c r="AA279" s="48">
        <v>0.82818382210774677</v>
      </c>
      <c r="AB279" s="48">
        <v>0.84234165816519557</v>
      </c>
      <c r="AC279" s="48">
        <v>0.85598776520851982</v>
      </c>
      <c r="AD279" s="48">
        <v>0.86914063946714548</v>
      </c>
      <c r="AE279" s="48">
        <v>0.88181810863208587</v>
      </c>
      <c r="AF279" s="48">
        <v>0.89403735601998036</v>
      </c>
      <c r="AG279" s="48">
        <v>0.90581494386373407</v>
      </c>
      <c r="AH279" s="48">
        <v>0.91716683576132796</v>
      </c>
      <c r="AI279" s="48">
        <v>0.92810841831322577</v>
      </c>
      <c r="AJ279" s="48">
        <v>0.93865452197770549</v>
      </c>
      <c r="AK279" s="48">
        <v>0.94881944117238481</v>
      </c>
      <c r="AL279" s="48">
        <v>0.95861695364918398</v>
      </c>
      <c r="AM279" s="48">
        <v>0.96806033916899092</v>
      </c>
      <c r="AN279" s="48">
        <v>0.97716239750133427</v>
      </c>
      <c r="AO279" s="48">
        <v>0.98593546577347269</v>
      </c>
      <c r="AP279" s="48">
        <v>0.99439143519240147</v>
      </c>
      <c r="AQ279" s="48">
        <v>1.0025417671624532</v>
      </c>
      <c r="AR279" s="48">
        <v>1.0103975088203343</v>
      </c>
      <c r="AS279" s="48">
        <v>1.0179693080086536</v>
      </c>
      <c r="AT279" s="49">
        <v>1.0252674277082383</v>
      </c>
      <c r="AU279" s="50">
        <v>2.1784241835121065E-4</v>
      </c>
      <c r="AV279" s="50">
        <v>1.7904902051668614E-4</v>
      </c>
      <c r="AW279" s="50">
        <v>1.9621953833848238E-4</v>
      </c>
      <c r="AX279" s="50">
        <v>1.7342726641800255E-4</v>
      </c>
    </row>
    <row r="280" spans="1:50" x14ac:dyDescent="0.25">
      <c r="A280" t="s">
        <v>129</v>
      </c>
      <c r="B280" s="73">
        <v>7.2377665514679404E-2</v>
      </c>
      <c r="C280" s="48">
        <v>0.13973897894356951</v>
      </c>
      <c r="D280" s="48">
        <v>0.19659763252874499</v>
      </c>
      <c r="E280" s="48">
        <v>0.25258702428822777</v>
      </c>
      <c r="F280" s="48">
        <v>0.30606586783815531</v>
      </c>
      <c r="G280" s="48">
        <v>0.34865808402895249</v>
      </c>
      <c r="H280" s="48">
        <v>0.38568606988801318</v>
      </c>
      <c r="I280" s="48">
        <v>0.42396524499353105</v>
      </c>
      <c r="J280" s="48">
        <v>0.45570770545639894</v>
      </c>
      <c r="K280" s="48">
        <v>0.48827732186637363</v>
      </c>
      <c r="L280" s="48">
        <v>0.52257722207121216</v>
      </c>
      <c r="M280" s="48">
        <v>0.5749063859439083</v>
      </c>
      <c r="N280" s="48">
        <v>0.60857143441379291</v>
      </c>
      <c r="O280" s="48">
        <v>0.64098387807807677</v>
      </c>
      <c r="P280" s="48">
        <v>0.66580288949523136</v>
      </c>
      <c r="Q280" s="48">
        <v>0.69453365692269853</v>
      </c>
      <c r="R280" s="48">
        <v>0.7231973961634699</v>
      </c>
      <c r="S280" s="48">
        <v>0.7573877123657986</v>
      </c>
      <c r="T280" s="48">
        <v>0.77504573001577659</v>
      </c>
      <c r="U280" s="48">
        <v>0.79491853241325483</v>
      </c>
      <c r="V280" s="48">
        <v>0.81407304074817355</v>
      </c>
      <c r="W280" s="48">
        <v>0.83253521745652914</v>
      </c>
      <c r="X280" s="48">
        <v>0.85033008657301634</v>
      </c>
      <c r="Y280" s="48">
        <v>0.86748176764914853</v>
      </c>
      <c r="Z280" s="48">
        <v>0.88401350844542059</v>
      </c>
      <c r="AA280" s="48">
        <v>0.89994771644182736</v>
      </c>
      <c r="AB280" s="48">
        <v>0.91530598920944828</v>
      </c>
      <c r="AC280" s="48">
        <v>0.93010914368426367</v>
      </c>
      <c r="AD280" s="48">
        <v>0.94437724438288106</v>
      </c>
      <c r="AE280" s="48">
        <v>0.95812963059841572</v>
      </c>
      <c r="AF280" s="48">
        <v>0.97138494261338892</v>
      </c>
      <c r="AG280" s="48">
        <v>0.98416114696517021</v>
      </c>
      <c r="AH280" s="48">
        <v>0.99647556079821276</v>
      </c>
      <c r="AI280" s="48">
        <v>1.0083448753360849</v>
      </c>
      <c r="AJ280" s="48">
        <v>1.0197851785051182</v>
      </c>
      <c r="AK280" s="48">
        <v>1.030811976740331</v>
      </c>
      <c r="AL280" s="48">
        <v>1.0414402160031868</v>
      </c>
      <c r="AM280" s="48">
        <v>1.0516843020396744</v>
      </c>
      <c r="AN280" s="48">
        <v>1.0615581199061683</v>
      </c>
      <c r="AO280" s="48">
        <v>1.0710750527895361</v>
      </c>
      <c r="AP280" s="48">
        <v>1.080248000146999</v>
      </c>
      <c r="AQ280" s="48">
        <v>1.0890893951903364</v>
      </c>
      <c r="AR280" s="48">
        <v>1.0976112217381315</v>
      </c>
      <c r="AS280" s="48">
        <v>1.1058250304588984</v>
      </c>
      <c r="AT280" s="49">
        <v>1.1137419545271072</v>
      </c>
      <c r="AU280" s="50">
        <v>3.4573153243400156E-4</v>
      </c>
      <c r="AV280" s="50">
        <v>2.1993310656398535E-4</v>
      </c>
      <c r="AW280" s="50">
        <v>4.9665424739941955E-4</v>
      </c>
      <c r="AX280" s="50">
        <v>4.2558755376376212E-4</v>
      </c>
    </row>
    <row r="281" spans="1:50" x14ac:dyDescent="0.25">
      <c r="A281" t="s">
        <v>4967</v>
      </c>
      <c r="B281" s="73">
        <v>6.9358836178777236E-2</v>
      </c>
      <c r="C281" s="48">
        <v>0.13392943824243678</v>
      </c>
      <c r="D281" s="48">
        <v>0.18805981363990629</v>
      </c>
      <c r="E281" s="48">
        <v>0.24151702435582945</v>
      </c>
      <c r="F281" s="48">
        <v>0.29256401511159885</v>
      </c>
      <c r="G281" s="48">
        <v>0.33288546336753205</v>
      </c>
      <c r="H281" s="48">
        <v>0.36725201510660493</v>
      </c>
      <c r="I281" s="48">
        <v>0.40334713825679042</v>
      </c>
      <c r="J281" s="48">
        <v>0.43280450997322184</v>
      </c>
      <c r="K281" s="48">
        <v>0.46324000436447266</v>
      </c>
      <c r="L281" s="48">
        <v>0.4950142191507092</v>
      </c>
      <c r="M281" s="48">
        <v>0.54499622554524141</v>
      </c>
      <c r="N281" s="48">
        <v>0.57677065830066987</v>
      </c>
      <c r="O281" s="48">
        <v>0.60734724965996834</v>
      </c>
      <c r="P281" s="48">
        <v>0.63031800583923181</v>
      </c>
      <c r="Q281" s="48">
        <v>0.65767436230387122</v>
      </c>
      <c r="R281" s="48">
        <v>0.68477137340158445</v>
      </c>
      <c r="S281" s="48">
        <v>0.71748257012672179</v>
      </c>
      <c r="T281" s="48">
        <v>0.73363285881629747</v>
      </c>
      <c r="U281" s="48">
        <v>0.75226116429703549</v>
      </c>
      <c r="V281" s="48">
        <v>0.77021615753148187</v>
      </c>
      <c r="W281" s="48">
        <v>0.78752217510685185</v>
      </c>
      <c r="X281" s="48">
        <v>0.80420267397467826</v>
      </c>
      <c r="Y281" s="48">
        <v>0.82028026324487247</v>
      </c>
      <c r="Z281" s="48">
        <v>0.83577673483060211</v>
      </c>
      <c r="AA281" s="48">
        <v>0.85071309298552189</v>
      </c>
      <c r="AB281" s="48">
        <v>0.86510958277339645</v>
      </c>
      <c r="AC281" s="48">
        <v>0.87898571750869725</v>
      </c>
      <c r="AD281" s="48">
        <v>0.89236030520537268</v>
      </c>
      <c r="AE281" s="48">
        <v>0.90525147406963813</v>
      </c>
      <c r="AF281" s="48">
        <v>0.91767669707133981</v>
      </c>
      <c r="AG281" s="48">
        <v>0.92965281562719682</v>
      </c>
      <c r="AH281" s="48">
        <v>0.94119606242802289</v>
      </c>
      <c r="AI281" s="48">
        <v>0.95232208344086755</v>
      </c>
      <c r="AJ281" s="48">
        <v>0.96304595911589796</v>
      </c>
      <c r="AK281" s="48">
        <v>0.97338222482677117</v>
      </c>
      <c r="AL281" s="48">
        <v>0.98334489057219077</v>
      </c>
      <c r="AM281" s="48">
        <v>0.99294745996536626</v>
      </c>
      <c r="AN281" s="48">
        <v>1.002202948537102</v>
      </c>
      <c r="AO281" s="48">
        <v>1.011123901377329</v>
      </c>
      <c r="AP281" s="48">
        <v>1.0197224101389937</v>
      </c>
      <c r="AQ281" s="48">
        <v>1.0280101294273452</v>
      </c>
      <c r="AR281" s="48">
        <v>1.0359982925968405</v>
      </c>
      <c r="AS281" s="48">
        <v>1.0436977269770769</v>
      </c>
      <c r="AT281" s="49">
        <v>1.0511188685483892</v>
      </c>
      <c r="AU281" s="50">
        <v>1.7436388588976115E-4</v>
      </c>
      <c r="AV281" s="50">
        <v>2.239970926893875E-4</v>
      </c>
      <c r="AW281" s="50">
        <v>2.5972814182750881E-4</v>
      </c>
      <c r="AX281" s="50">
        <v>2.6648826315067708E-4</v>
      </c>
    </row>
    <row r="282" spans="1:50" x14ac:dyDescent="0.25">
      <c r="A282" t="s">
        <v>4968</v>
      </c>
      <c r="B282" s="73">
        <v>6.96106582870578E-2</v>
      </c>
      <c r="C282" s="48">
        <v>0.13436300165128753</v>
      </c>
      <c r="D282" s="48">
        <v>0.18827539847863459</v>
      </c>
      <c r="E282" s="48">
        <v>0.2417373518004686</v>
      </c>
      <c r="F282" s="48">
        <v>0.29295816327077917</v>
      </c>
      <c r="G282" s="48">
        <v>0.334152149805655</v>
      </c>
      <c r="H282" s="48">
        <v>0.36840571155171459</v>
      </c>
      <c r="I282" s="48">
        <v>0.40479818207163698</v>
      </c>
      <c r="J282" s="48">
        <v>0.43501755417884358</v>
      </c>
      <c r="K282" s="48">
        <v>0.46621097563556912</v>
      </c>
      <c r="L282" s="48">
        <v>0.49937709148378751</v>
      </c>
      <c r="M282" s="48">
        <v>0.54841034085994478</v>
      </c>
      <c r="N282" s="48">
        <v>0.58075288819096693</v>
      </c>
      <c r="O282" s="48">
        <v>0.61144391224831385</v>
      </c>
      <c r="P282" s="48">
        <v>0.63513344773928371</v>
      </c>
      <c r="Q282" s="48">
        <v>0.66355760105714456</v>
      </c>
      <c r="R282" s="48">
        <v>0.69198432705922164</v>
      </c>
      <c r="S282" s="48">
        <v>0.72510896156323956</v>
      </c>
      <c r="T282" s="48">
        <v>0.74166865778862212</v>
      </c>
      <c r="U282" s="48">
        <v>0.7612471845613521</v>
      </c>
      <c r="V282" s="48">
        <v>0.78011805373988707</v>
      </c>
      <c r="W282" s="48">
        <v>0.79830684330955926</v>
      </c>
      <c r="X282" s="48">
        <v>0.81583820675020702</v>
      </c>
      <c r="Y282" s="48">
        <v>0.83273590645203643</v>
      </c>
      <c r="Z282" s="48">
        <v>0.84902284592367916</v>
      </c>
      <c r="AA282" s="48">
        <v>0.86472110083610587</v>
      </c>
      <c r="AB282" s="48">
        <v>0.87985194894446916</v>
      </c>
      <c r="AC282" s="48">
        <v>0.89443589892843345</v>
      </c>
      <c r="AD282" s="48">
        <v>0.90849271819008592</v>
      </c>
      <c r="AE282" s="48">
        <v>0.92204145964710027</v>
      </c>
      <c r="AF282" s="48">
        <v>0.93510048755747555</v>
      </c>
      <c r="AG282" s="48">
        <v>0.94768750241084931</v>
      </c>
      <c r="AH282" s="48">
        <v>0.95981956492012532</v>
      </c>
      <c r="AI282" s="48">
        <v>0.97151311914593363</v>
      </c>
      <c r="AJ282" s="48">
        <v>0.98278401478526667</v>
      </c>
      <c r="AK282" s="48">
        <v>0.99364752865450334</v>
      </c>
      <c r="AL282" s="48">
        <v>1.0041183853959366</v>
      </c>
      <c r="AM282" s="48">
        <v>1.014210777435872</v>
      </c>
      <c r="AN282" s="48">
        <v>1.0239383842213521</v>
      </c>
      <c r="AO282" s="48">
        <v>1.0333143907615736</v>
      </c>
      <c r="AP282" s="48">
        <v>1.0423515054991364</v>
      </c>
      <c r="AQ282" s="48">
        <v>1.0510619775353418</v>
      </c>
      <c r="AR282" s="48">
        <v>1.0594576132328892</v>
      </c>
      <c r="AS282" s="48">
        <v>1.0675497922184769</v>
      </c>
      <c r="AT282" s="49">
        <v>1.0753494828069952</v>
      </c>
      <c r="AU282" s="50">
        <v>1.8912987434305251E-4</v>
      </c>
      <c r="AV282" s="50">
        <v>1.0034505976364017E-4</v>
      </c>
      <c r="AW282" s="50">
        <v>1.1314533912809566E-4</v>
      </c>
      <c r="AX282" s="50">
        <v>1.166388246929273E-4</v>
      </c>
    </row>
    <row r="283" spans="1:50" x14ac:dyDescent="0.25">
      <c r="A283" t="s">
        <v>4969</v>
      </c>
      <c r="B283" s="73">
        <v>6.6925769955074016E-2</v>
      </c>
      <c r="C283" s="48">
        <v>0.12885415965263</v>
      </c>
      <c r="D283" s="48">
        <v>0.18077936027105967</v>
      </c>
      <c r="E283" s="48">
        <v>0.23168687766878329</v>
      </c>
      <c r="F283" s="48">
        <v>0.28081819298780586</v>
      </c>
      <c r="G283" s="48">
        <v>0.3187076726679432</v>
      </c>
      <c r="H283" s="48">
        <v>0.35258554012308518</v>
      </c>
      <c r="I283" s="48">
        <v>0.38646066473467489</v>
      </c>
      <c r="J283" s="48">
        <v>0.41441034359899137</v>
      </c>
      <c r="K283" s="48">
        <v>0.44329330135516509</v>
      </c>
      <c r="L283" s="48">
        <v>0.47543607579838609</v>
      </c>
      <c r="M283" s="48">
        <v>0.52468892992634264</v>
      </c>
      <c r="N283" s="48">
        <v>0.55490829119443497</v>
      </c>
      <c r="O283" s="48">
        <v>0.58423658003441903</v>
      </c>
      <c r="P283" s="48">
        <v>0.60616722421862557</v>
      </c>
      <c r="Q283" s="48">
        <v>0.6317750342963947</v>
      </c>
      <c r="R283" s="48">
        <v>0.65787542816589817</v>
      </c>
      <c r="S283" s="48">
        <v>0.68914462874870197</v>
      </c>
      <c r="T283" s="48">
        <v>0.70399464519595467</v>
      </c>
      <c r="U283" s="48">
        <v>0.72099255871364309</v>
      </c>
      <c r="V283" s="48">
        <v>0.73737608981502956</v>
      </c>
      <c r="W283" s="48">
        <v>0.75316744509347444</v>
      </c>
      <c r="X283" s="48">
        <v>0.76838802849438492</v>
      </c>
      <c r="Y283" s="48">
        <v>0.78305847032658804</v>
      </c>
      <c r="Z283" s="48">
        <v>0.7971986552250967</v>
      </c>
      <c r="AA283" s="48">
        <v>0.81082774910317756</v>
      </c>
      <c r="AB283" s="48">
        <v>0.82396422513024348</v>
      </c>
      <c r="AC283" s="48">
        <v>0.83662588877078914</v>
      </c>
      <c r="AD283" s="48">
        <v>0.84882990191830254</v>
      </c>
      <c r="AE283" s="48">
        <v>0.86059280615687006</v>
      </c>
      <c r="AF283" s="48">
        <v>0.87193054518199531</v>
      </c>
      <c r="AG283" s="48">
        <v>0.8828584864110316</v>
      </c>
      <c r="AH283" s="48">
        <v>0.8933914418125124</v>
      </c>
      <c r="AI283" s="48">
        <v>0.90354368798261442</v>
      </c>
      <c r="AJ283" s="48">
        <v>0.91332898549596564</v>
      </c>
      <c r="AK283" s="48">
        <v>0.922760597557027</v>
      </c>
      <c r="AL283" s="48">
        <v>0.9318513079773274</v>
      </c>
      <c r="AM283" s="48">
        <v>0.94061343850291812</v>
      </c>
      <c r="AN283" s="48">
        <v>0.94905886551553531</v>
      </c>
      <c r="AO283" s="48">
        <v>0.95719903613010637</v>
      </c>
      <c r="AP283" s="48">
        <v>0.96504498371041603</v>
      </c>
      <c r="AQ283" s="48">
        <v>0.97260734282396721</v>
      </c>
      <c r="AR283" s="48">
        <v>0.97989636365630561</v>
      </c>
      <c r="AS283" s="48">
        <v>0.98692192590434269</v>
      </c>
      <c r="AT283" s="49">
        <v>0.99369355216751121</v>
      </c>
      <c r="AU283" s="50">
        <v>1.6236875671893358E-4</v>
      </c>
      <c r="AV283" s="50">
        <v>1.889537088572979E-4</v>
      </c>
      <c r="AW283" s="50">
        <v>2.280635671922937E-4</v>
      </c>
      <c r="AX283" s="50">
        <v>2.4262983060907573E-4</v>
      </c>
    </row>
    <row r="284" spans="1:50" x14ac:dyDescent="0.25">
      <c r="A284" t="s">
        <v>4970</v>
      </c>
      <c r="B284" s="73">
        <v>7.8309353903726411E-2</v>
      </c>
      <c r="C284" s="48">
        <v>0.15159595693391303</v>
      </c>
      <c r="D284" s="48">
        <v>0.21424985230606364</v>
      </c>
      <c r="E284" s="48">
        <v>0.27569918540684712</v>
      </c>
      <c r="F284" s="48">
        <v>0.33415523908356254</v>
      </c>
      <c r="G284" s="48">
        <v>0.38152442889848243</v>
      </c>
      <c r="H284" s="48">
        <v>0.42266348978142743</v>
      </c>
      <c r="I284" s="48">
        <v>0.46550978538285359</v>
      </c>
      <c r="J284" s="48">
        <v>0.50120632796904818</v>
      </c>
      <c r="K284" s="48">
        <v>0.53758532172426787</v>
      </c>
      <c r="L284" s="48">
        <v>0.57437545953282387</v>
      </c>
      <c r="M284" s="48">
        <v>0.62945186493870176</v>
      </c>
      <c r="N284" s="48">
        <v>0.66645500897674259</v>
      </c>
      <c r="O284" s="48">
        <v>0.70231650951919788</v>
      </c>
      <c r="P284" s="48">
        <v>0.73022210403781684</v>
      </c>
      <c r="Q284" s="48">
        <v>0.76193586482688835</v>
      </c>
      <c r="R284" s="48">
        <v>0.7932550936758862</v>
      </c>
      <c r="S284" s="48">
        <v>0.82982940233272595</v>
      </c>
      <c r="T284" s="48">
        <v>0.85028869580744026</v>
      </c>
      <c r="U284" s="48">
        <v>0.87281842618194461</v>
      </c>
      <c r="V284" s="48">
        <v>0.8945338289525514</v>
      </c>
      <c r="W284" s="48">
        <v>0.91546433764711199</v>
      </c>
      <c r="X284" s="48">
        <v>0.93563832193102592</v>
      </c>
      <c r="Y284" s="48">
        <v>0.9550831260600996</v>
      </c>
      <c r="Z284" s="48">
        <v>0.97382510594354399</v>
      </c>
      <c r="AA284" s="48">
        <v>0.99188966486734587</v>
      </c>
      <c r="AB284" s="48">
        <v>1.009301287926432</v>
      </c>
      <c r="AC284" s="48">
        <v>1.0260835752122981</v>
      </c>
      <c r="AD284" s="48">
        <v>1.0422592738010843</v>
      </c>
      <c r="AE284" s="48">
        <v>1.0578503085854574</v>
      </c>
      <c r="AF284" s="48">
        <v>1.0728778119920814</v>
      </c>
      <c r="AG284" s="48">
        <v>1.0873621526249724</v>
      </c>
      <c r="AH284" s="48">
        <v>1.1013229628735417</v>
      </c>
      <c r="AI284" s="48">
        <v>1.1147791655227657</v>
      </c>
      <c r="AJ284" s="48">
        <v>1.1277489994015353</v>
      </c>
      <c r="AK284" s="48">
        <v>1.140250044103964</v>
      </c>
      <c r="AL284" s="48">
        <v>1.1522992438171482</v>
      </c>
      <c r="AM284" s="48">
        <v>1.1639129302876872</v>
      </c>
      <c r="AN284" s="48">
        <v>1.1751068449580859</v>
      </c>
      <c r="AO284" s="48">
        <v>1.1858961603030491</v>
      </c>
      <c r="AP284" s="48">
        <v>1.1962955003945797</v>
      </c>
      <c r="AQ284" s="48">
        <v>1.2063189607237657</v>
      </c>
      <c r="AR284" s="48">
        <v>1.2159801273061135</v>
      </c>
      <c r="AS284" s="48">
        <v>1.2252920950963286</v>
      </c>
      <c r="AT284" s="49">
        <v>1.2342674857374996</v>
      </c>
      <c r="AU284" s="50">
        <v>5.7712377747520804E-4</v>
      </c>
      <c r="AV284" s="50">
        <v>1.7844099784269929E-4</v>
      </c>
      <c r="AW284" s="50">
        <v>7.6361146057024598E-4</v>
      </c>
      <c r="AX284" s="50">
        <v>3.6713434383273125E-4</v>
      </c>
    </row>
    <row r="285" spans="1:50" x14ac:dyDescent="0.25">
      <c r="A285" t="s">
        <v>4971</v>
      </c>
      <c r="B285" s="73">
        <v>7.2092959480208121E-2</v>
      </c>
      <c r="C285" s="48">
        <v>0.13931289832798557</v>
      </c>
      <c r="D285" s="48">
        <v>0.19593918995975176</v>
      </c>
      <c r="E285" s="48">
        <v>0.25154499022687166</v>
      </c>
      <c r="F285" s="48">
        <v>0.30467293433143233</v>
      </c>
      <c r="G285" s="48">
        <v>0.34667554231465941</v>
      </c>
      <c r="H285" s="48">
        <v>0.38309151475501391</v>
      </c>
      <c r="I285" s="48">
        <v>0.42067322942284385</v>
      </c>
      <c r="J285" s="48">
        <v>0.45186776963234299</v>
      </c>
      <c r="K285" s="48">
        <v>0.48384776596116658</v>
      </c>
      <c r="L285" s="48">
        <v>0.51711287144703522</v>
      </c>
      <c r="M285" s="48">
        <v>0.56714536202669918</v>
      </c>
      <c r="N285" s="48">
        <v>0.59956257063484808</v>
      </c>
      <c r="O285" s="48">
        <v>0.6310238036345015</v>
      </c>
      <c r="P285" s="48">
        <v>0.65516037437061869</v>
      </c>
      <c r="Q285" s="48">
        <v>0.68328712356048005</v>
      </c>
      <c r="R285" s="48">
        <v>0.71135709454145202</v>
      </c>
      <c r="S285" s="48">
        <v>0.74404726350838524</v>
      </c>
      <c r="T285" s="48">
        <v>0.7613185972063472</v>
      </c>
      <c r="U285" s="48">
        <v>0.78088000807940561</v>
      </c>
      <c r="V285" s="48">
        <v>0.7997343800052451</v>
      </c>
      <c r="W285" s="48">
        <v>0.81790726860846386</v>
      </c>
      <c r="X285" s="48">
        <v>0.83542330581638558</v>
      </c>
      <c r="Y285" s="48">
        <v>0.85230623324570765</v>
      </c>
      <c r="Z285" s="48">
        <v>0.86857893438240363</v>
      </c>
      <c r="AA285" s="48">
        <v>0.88426346559849611</v>
      </c>
      <c r="AB285" s="48">
        <v>0.89938108604774192</v>
      </c>
      <c r="AC285" s="48">
        <v>0.91395228648074989</v>
      </c>
      <c r="AD285" s="48">
        <v>0.92799681701858916</v>
      </c>
      <c r="AE285" s="48">
        <v>0.94153371392253038</v>
      </c>
      <c r="AF285" s="48">
        <v>0.95458132539620844</v>
      </c>
      <c r="AG285" s="48">
        <v>0.96715733645517565</v>
      </c>
      <c r="AH285" s="48">
        <v>0.97927879289755349</v>
      </c>
      <c r="AI285" s="48">
        <v>0.99096212440827924</v>
      </c>
      <c r="AJ285" s="48">
        <v>1.0022231668282555</v>
      </c>
      <c r="AK285" s="48">
        <v>1.0130771836185946</v>
      </c>
      <c r="AL285" s="48">
        <v>1.0235388865490416</v>
      </c>
      <c r="AM285" s="48">
        <v>1.0336224556386291</v>
      </c>
      <c r="AN285" s="48">
        <v>1.043341558375581</v>
      </c>
      <c r="AO285" s="48">
        <v>1.0527093682425226</v>
      </c>
      <c r="AP285" s="48">
        <v>1.0617385825721046</v>
      </c>
      <c r="AQ285" s="48">
        <v>1.0704414397572442</v>
      </c>
      <c r="AR285" s="48">
        <v>1.0788297358393064</v>
      </c>
      <c r="AS285" s="48">
        <v>1.0869148404967155</v>
      </c>
      <c r="AT285" s="49">
        <v>1.0947077124556643</v>
      </c>
      <c r="AU285" s="50">
        <v>2.0138434774708003E-4</v>
      </c>
      <c r="AV285" s="50">
        <v>1.3795985432807356E-4</v>
      </c>
      <c r="AW285" s="50">
        <v>2.8954513254575431E-4</v>
      </c>
      <c r="AX285" s="50">
        <v>3.2512916368432343E-4</v>
      </c>
    </row>
    <row r="286" spans="1:50" x14ac:dyDescent="0.25">
      <c r="A286" t="s">
        <v>696</v>
      </c>
      <c r="B286" s="73">
        <v>7.3374175870601979E-2</v>
      </c>
      <c r="C286" s="48">
        <v>0.14201427426124957</v>
      </c>
      <c r="D286" s="48">
        <v>0.20044567335884561</v>
      </c>
      <c r="E286" s="48">
        <v>0.2577329004466884</v>
      </c>
      <c r="F286" s="48">
        <v>0.3122902958647098</v>
      </c>
      <c r="G286" s="48">
        <v>0.35581879408169037</v>
      </c>
      <c r="H286" s="48">
        <v>0.39373263402099096</v>
      </c>
      <c r="I286" s="48">
        <v>0.43328900737396214</v>
      </c>
      <c r="J286" s="48">
        <v>0.46567769937614856</v>
      </c>
      <c r="K286" s="48">
        <v>0.49882026764271714</v>
      </c>
      <c r="L286" s="48">
        <v>0.53275169530669997</v>
      </c>
      <c r="M286" s="48">
        <v>0.58458849196690932</v>
      </c>
      <c r="N286" s="48">
        <v>0.6188843396987499</v>
      </c>
      <c r="O286" s="48">
        <v>0.65232733212438232</v>
      </c>
      <c r="P286" s="48">
        <v>0.67759284092275585</v>
      </c>
      <c r="Q286" s="48">
        <v>0.70673294993076785</v>
      </c>
      <c r="R286" s="48">
        <v>0.7355721116750954</v>
      </c>
      <c r="S286" s="48">
        <v>0.76994877855798949</v>
      </c>
      <c r="T286" s="48">
        <v>0.78825004630903484</v>
      </c>
      <c r="U286" s="48">
        <v>0.80847247329718674</v>
      </c>
      <c r="V286" s="48">
        <v>0.82796396918938131</v>
      </c>
      <c r="W286" s="48">
        <v>0.84675095318185811</v>
      </c>
      <c r="X286" s="48">
        <v>0.864858889560149</v>
      </c>
      <c r="Y286" s="48">
        <v>0.88231232221392308</v>
      </c>
      <c r="Z286" s="48">
        <v>0.89913490790430795</v>
      </c>
      <c r="AA286" s="48">
        <v>0.91534944832877518</v>
      </c>
      <c r="AB286" s="48">
        <v>0.93097792102705679</v>
      </c>
      <c r="AC286" s="48">
        <v>0.94604150916997909</v>
      </c>
      <c r="AD286" s="48">
        <v>0.96056063027159067</v>
      </c>
      <c r="AE286" s="48">
        <v>0.97455496386350571</v>
      </c>
      <c r="AF286" s="48">
        <v>0.98804347816896587</v>
      </c>
      <c r="AG286" s="48">
        <v>1.0010444558127829</v>
      </c>
      <c r="AH286" s="48">
        <v>1.0135755186020039</v>
      </c>
      <c r="AI286" s="48">
        <v>1.0256536514108925</v>
      </c>
      <c r="AJ286" s="48">
        <v>1.0372952252025911</v>
      </c>
      <c r="AK286" s="48">
        <v>1.0485160192186869</v>
      </c>
      <c r="AL286" s="48">
        <v>1.0593312423667307</v>
      </c>
      <c r="AM286" s="48">
        <v>1.069755553834725</v>
      </c>
      <c r="AN286" s="48">
        <v>1.0798030829605023</v>
      </c>
      <c r="AO286" s="48">
        <v>1.0894874483829384</v>
      </c>
      <c r="AP286" s="48">
        <v>1.0988217765009491</v>
      </c>
      <c r="AQ286" s="48">
        <v>1.1078187192652968</v>
      </c>
      <c r="AR286" s="48">
        <v>1.1164904713273187</v>
      </c>
      <c r="AS286" s="48">
        <v>1.1248487865678218</v>
      </c>
      <c r="AT286" s="49">
        <v>1.1329049940285476</v>
      </c>
      <c r="AU286" s="50">
        <v>1.0996148193953559E-4</v>
      </c>
      <c r="AV286" s="50">
        <v>1.6546454571653157E-4</v>
      </c>
      <c r="AW286" s="50">
        <v>3.077331930398941E-4</v>
      </c>
      <c r="AX286" s="50">
        <v>3.1340858549810946E-4</v>
      </c>
    </row>
    <row r="287" spans="1:50" x14ac:dyDescent="0.25">
      <c r="A287" t="s">
        <v>4972</v>
      </c>
      <c r="B287" s="73">
        <v>6.651647390553575E-2</v>
      </c>
      <c r="C287" s="48">
        <v>0.12804838134021965</v>
      </c>
      <c r="D287" s="48">
        <v>0.17986219393772562</v>
      </c>
      <c r="E287" s="48">
        <v>0.23079395869733133</v>
      </c>
      <c r="F287" s="48">
        <v>0.27946107072084048</v>
      </c>
      <c r="G287" s="48">
        <v>0.31715241599215038</v>
      </c>
      <c r="H287" s="48">
        <v>0.35064685558039427</v>
      </c>
      <c r="I287" s="48">
        <v>0.3847160123794045</v>
      </c>
      <c r="J287" s="48">
        <v>0.41226989402816178</v>
      </c>
      <c r="K287" s="48">
        <v>0.44075124018631112</v>
      </c>
      <c r="L287" s="48">
        <v>0.47188983277010593</v>
      </c>
      <c r="M287" s="48">
        <v>0.52260369552583019</v>
      </c>
      <c r="N287" s="48">
        <v>0.55285049444907031</v>
      </c>
      <c r="O287" s="48">
        <v>0.58244693311004503</v>
      </c>
      <c r="P287" s="48">
        <v>0.60412135111305376</v>
      </c>
      <c r="Q287" s="48">
        <v>0.62927926399253398</v>
      </c>
      <c r="R287" s="48">
        <v>0.65456276450257045</v>
      </c>
      <c r="S287" s="48">
        <v>0.68617776916557038</v>
      </c>
      <c r="T287" s="48">
        <v>0.70090130592365263</v>
      </c>
      <c r="U287" s="48">
        <v>0.71748858857326514</v>
      </c>
      <c r="V287" s="48">
        <v>0.7334763308861445</v>
      </c>
      <c r="W287" s="48">
        <v>0.74888620299494402</v>
      </c>
      <c r="X287" s="48">
        <v>0.76373909177450972</v>
      </c>
      <c r="Y287" s="48">
        <v>0.77805512915240449</v>
      </c>
      <c r="Z287" s="48">
        <v>0.79185371939615845</v>
      </c>
      <c r="AA287" s="48">
        <v>0.80515356541423444</v>
      </c>
      <c r="AB287" s="48">
        <v>0.81797269410635598</v>
      </c>
      <c r="AC287" s="48">
        <v>0.8303284807975575</v>
      </c>
      <c r="AD287" s="48">
        <v>0.8422376727890768</v>
      </c>
      <c r="AE287" s="48">
        <v>0.85371641205801119</v>
      </c>
      <c r="AF287" s="48">
        <v>0.8647802571365022</v>
      </c>
      <c r="AG287" s="48">
        <v>0.87544420420010804</v>
      </c>
      <c r="AH287" s="48">
        <v>0.88572270739394476</v>
      </c>
      <c r="AI287" s="48">
        <v>0.89562969842414908</v>
      </c>
      <c r="AJ287" s="48">
        <v>0.90517860544121342</v>
      </c>
      <c r="AK287" s="48">
        <v>0.9143823712407938</v>
      </c>
      <c r="AL287" s="48">
        <v>0.92325347080665388</v>
      </c>
      <c r="AM287" s="48">
        <v>0.9318039282195314</v>
      </c>
      <c r="AN287" s="48">
        <v>0.94004533295483483</v>
      </c>
      <c r="AO287" s="48">
        <v>0.94798885559127188</v>
      </c>
      <c r="AP287" s="48">
        <v>0.95564526295169316</v>
      </c>
      <c r="AQ287" s="48">
        <v>0.96302493269667755</v>
      </c>
      <c r="AR287" s="48">
        <v>0.97013786739063845</v>
      </c>
      <c r="AS287" s="48">
        <v>0.97699370805951646</v>
      </c>
      <c r="AT287" s="49">
        <v>0.98360174725843508</v>
      </c>
      <c r="AU287" s="50">
        <v>1.0225662117591128E-4</v>
      </c>
      <c r="AV287" s="50">
        <v>5.2342511480674148E-4</v>
      </c>
      <c r="AW287" s="50">
        <v>2.6057471404783428E-4</v>
      </c>
      <c r="AX287" s="50">
        <v>2.6855836040340364E-4</v>
      </c>
    </row>
    <row r="288" spans="1:50" x14ac:dyDescent="0.25">
      <c r="A288" t="s">
        <v>1026</v>
      </c>
      <c r="B288" s="73">
        <v>6.7954109097628168E-2</v>
      </c>
      <c r="C288" s="48">
        <v>0.13099215302020412</v>
      </c>
      <c r="D288" s="48">
        <v>0.18388683390824473</v>
      </c>
      <c r="E288" s="48">
        <v>0.23602729156297181</v>
      </c>
      <c r="F288" s="48">
        <v>0.28580825702074997</v>
      </c>
      <c r="G288" s="48">
        <v>0.32497887456594904</v>
      </c>
      <c r="H288" s="48">
        <v>0.35884366089447089</v>
      </c>
      <c r="I288" s="48">
        <v>0.394023981982843</v>
      </c>
      <c r="J288" s="48">
        <v>0.42265750193980522</v>
      </c>
      <c r="K288" s="48">
        <v>0.45224484568080731</v>
      </c>
      <c r="L288" s="48">
        <v>0.48419227351833671</v>
      </c>
      <c r="M288" s="48">
        <v>0.5340410769667806</v>
      </c>
      <c r="N288" s="48">
        <v>0.56511789769093401</v>
      </c>
      <c r="O288" s="48">
        <v>0.59526455269386513</v>
      </c>
      <c r="P288" s="48">
        <v>0.61775382125785994</v>
      </c>
      <c r="Q288" s="48">
        <v>0.64417487958329156</v>
      </c>
      <c r="R288" s="48">
        <v>0.67065853420941657</v>
      </c>
      <c r="S288" s="48">
        <v>0.70270050450874411</v>
      </c>
      <c r="T288" s="48">
        <v>0.71816972022891012</v>
      </c>
      <c r="U288" s="48">
        <v>0.73586312792747077</v>
      </c>
      <c r="V288" s="48">
        <v>0.7529170148658425</v>
      </c>
      <c r="W288" s="48">
        <v>0.76935449625222485</v>
      </c>
      <c r="X288" s="48">
        <v>0.78519785180536461</v>
      </c>
      <c r="Y288" s="48">
        <v>0.80046855595296895</v>
      </c>
      <c r="Z288" s="48">
        <v>0.81518730693861186</v>
      </c>
      <c r="AA288" s="48">
        <v>0.829374054876581</v>
      </c>
      <c r="AB288" s="48">
        <v>0.84304802879269547</v>
      </c>
      <c r="AC288" s="48">
        <v>0.85622776268774592</v>
      </c>
      <c r="AD288" s="48">
        <v>0.86893112065887856</v>
      </c>
      <c r="AE288" s="48">
        <v>0.88117532111298269</v>
      </c>
      <c r="AF288" s="48">
        <v>0.89297696010489003</v>
      </c>
      <c r="AG288" s="48">
        <v>0.90435203383202978</v>
      </c>
      <c r="AH288" s="48">
        <v>0.91531596031601981</v>
      </c>
      <c r="AI288" s="48">
        <v>0.92588360030058869</v>
      </c>
      <c r="AJ288" s="48">
        <v>0.9360692773941488</v>
      </c>
      <c r="AK288" s="48">
        <v>0.94588679748432736</v>
      </c>
      <c r="AL288" s="48">
        <v>0.95534946745076443</v>
      </c>
      <c r="AM288" s="48">
        <v>0.96447011320154719</v>
      </c>
      <c r="AN288" s="48">
        <v>0.97326109705772357</v>
      </c>
      <c r="AO288" s="48">
        <v>0.98173433450945935</v>
      </c>
      <c r="AP288" s="48">
        <v>0.98990131036655438</v>
      </c>
      <c r="AQ288" s="48">
        <v>0.99777309432520012</v>
      </c>
      <c r="AR288" s="48">
        <v>1.0053603559720876</v>
      </c>
      <c r="AS288" s="48">
        <v>1.0126733792461959</v>
      </c>
      <c r="AT288" s="49">
        <v>1.0197220763778667</v>
      </c>
      <c r="AU288" s="50">
        <v>1.5511887613683939E-4</v>
      </c>
      <c r="AV288" s="50">
        <v>3.8267121999524534E-4</v>
      </c>
      <c r="AW288" s="50">
        <v>2.1337975340429693E-4</v>
      </c>
      <c r="AX288" s="50">
        <v>2.532010548748076E-4</v>
      </c>
    </row>
    <row r="289" spans="1:50" x14ac:dyDescent="0.25">
      <c r="A289" t="s">
        <v>4973</v>
      </c>
      <c r="B289" s="73">
        <v>7.2815013769060036E-2</v>
      </c>
      <c r="C289" s="48">
        <v>0.1400135042333441</v>
      </c>
      <c r="D289" s="48">
        <v>0.19854851848178617</v>
      </c>
      <c r="E289" s="48">
        <v>0.25528504130430557</v>
      </c>
      <c r="F289" s="48">
        <v>0.30971513045556032</v>
      </c>
      <c r="G289" s="48">
        <v>0.35243563242754256</v>
      </c>
      <c r="H289" s="48">
        <v>0.39283762849801585</v>
      </c>
      <c r="I289" s="48">
        <v>0.43298834933772645</v>
      </c>
      <c r="J289" s="48">
        <v>0.46492502695150562</v>
      </c>
      <c r="K289" s="48">
        <v>0.49765236552035613</v>
      </c>
      <c r="L289" s="48">
        <v>0.53321839830966922</v>
      </c>
      <c r="M289" s="48">
        <v>0.58969217413218511</v>
      </c>
      <c r="N289" s="48">
        <v>0.62454225627883064</v>
      </c>
      <c r="O289" s="48">
        <v>0.66047094451220678</v>
      </c>
      <c r="P289" s="48">
        <v>0.68648120338394347</v>
      </c>
      <c r="Q289" s="48">
        <v>0.7146708571429331</v>
      </c>
      <c r="R289" s="48">
        <v>0.74295690319710594</v>
      </c>
      <c r="S289" s="48">
        <v>0.77887421024873804</v>
      </c>
      <c r="T289" s="48">
        <v>0.796727991256169</v>
      </c>
      <c r="U289" s="48">
        <v>0.81532928398426197</v>
      </c>
      <c r="V289" s="48">
        <v>0.83325824083061661</v>
      </c>
      <c r="W289" s="48">
        <v>0.85053916309216315</v>
      </c>
      <c r="X289" s="48">
        <v>0.86719547370570205</v>
      </c>
      <c r="Y289" s="48">
        <v>0.88324974899586028</v>
      </c>
      <c r="Z289" s="48">
        <v>0.89872374927553067</v>
      </c>
      <c r="AA289" s="48">
        <v>0.91363844834027319</v>
      </c>
      <c r="AB289" s="48">
        <v>0.92801406189665148</v>
      </c>
      <c r="AC289" s="48">
        <v>0.94187007496304043</v>
      </c>
      <c r="AD289" s="48">
        <v>0.95522526828004162</v>
      </c>
      <c r="AE289" s="48">
        <v>0.96809774376630786</v>
      </c>
      <c r="AF289" s="48">
        <v>0.98050494905427532</v>
      </c>
      <c r="AG289" s="48">
        <v>0.99246370113906324</v>
      </c>
      <c r="AH289" s="48">
        <v>1.0039902091725941</v>
      </c>
      <c r="AI289" s="48">
        <v>1.0151000964338279</v>
      </c>
      <c r="AJ289" s="48">
        <v>1.0258084215048973</v>
      </c>
      <c r="AK289" s="48">
        <v>1.0361296986818314</v>
      </c>
      <c r="AL289" s="48">
        <v>1.046077917647551</v>
      </c>
      <c r="AM289" s="48">
        <v>1.0556665624337866</v>
      </c>
      <c r="AN289" s="48">
        <v>1.0649086296976282</v>
      </c>
      <c r="AO289" s="48">
        <v>1.0738166463374761</v>
      </c>
      <c r="AP289" s="48">
        <v>1.0824026864722684</v>
      </c>
      <c r="AQ289" s="48">
        <v>1.0906783878070083</v>
      </c>
      <c r="AR289" s="48">
        <v>1.0986549674067578</v>
      </c>
      <c r="AS289" s="48">
        <v>1.106343236900492</v>
      </c>
      <c r="AT289" s="49">
        <v>1.1137536171354168</v>
      </c>
      <c r="AU289" s="50">
        <v>4.3976771848974749E-5</v>
      </c>
      <c r="AV289" s="50">
        <v>5.8557838201522827E-4</v>
      </c>
      <c r="AW289" s="50">
        <v>4.9325090367347002E-4</v>
      </c>
      <c r="AX289" s="50">
        <v>5.0480751087889075E-4</v>
      </c>
    </row>
    <row r="290" spans="1:50" x14ac:dyDescent="0.25">
      <c r="A290" t="s">
        <v>4974</v>
      </c>
      <c r="B290" s="73">
        <v>7.3446048823320967E-2</v>
      </c>
      <c r="C290" s="48">
        <v>0.14128319637081294</v>
      </c>
      <c r="D290" s="48">
        <v>0.20057898505337729</v>
      </c>
      <c r="E290" s="48">
        <v>0.25807130455700195</v>
      </c>
      <c r="F290" s="48">
        <v>0.31344715960227826</v>
      </c>
      <c r="G290" s="48">
        <v>0.35666843044156005</v>
      </c>
      <c r="H290" s="48">
        <v>0.39828322179896025</v>
      </c>
      <c r="I290" s="48">
        <v>0.43930872620374795</v>
      </c>
      <c r="J290" s="48">
        <v>0.47170260407839842</v>
      </c>
      <c r="K290" s="48">
        <v>0.50503250788491438</v>
      </c>
      <c r="L290" s="48">
        <v>0.54100059990125882</v>
      </c>
      <c r="M290" s="48">
        <v>0.60013340606517196</v>
      </c>
      <c r="N290" s="48">
        <v>0.63687902079122871</v>
      </c>
      <c r="O290" s="48">
        <v>0.67405636569710992</v>
      </c>
      <c r="P290" s="48">
        <v>0.70053112512654003</v>
      </c>
      <c r="Q290" s="48">
        <v>0.72954510885995105</v>
      </c>
      <c r="R290" s="48">
        <v>0.75841749026480221</v>
      </c>
      <c r="S290" s="48">
        <v>0.79676372621410207</v>
      </c>
      <c r="T290" s="48">
        <v>0.81513039937668363</v>
      </c>
      <c r="U290" s="48">
        <v>0.83400953101638053</v>
      </c>
      <c r="V290" s="48">
        <v>0.85220628440404012</v>
      </c>
      <c r="W290" s="48">
        <v>0.86974532381383252</v>
      </c>
      <c r="X290" s="48">
        <v>0.88665042204013855</v>
      </c>
      <c r="Y290" s="48">
        <v>0.90294449261971055</v>
      </c>
      <c r="Z290" s="48">
        <v>0.91864962088917756</v>
      </c>
      <c r="AA290" s="48">
        <v>0.93378709391998915</v>
      </c>
      <c r="AB290" s="48">
        <v>0.94837742937137381</v>
      </c>
      <c r="AC290" s="48">
        <v>0.96244040330041924</v>
      </c>
      <c r="AD290" s="48">
        <v>0.97599507696696908</v>
      </c>
      <c r="AE290" s="48">
        <v>0.98905982266966763</v>
      </c>
      <c r="AF290" s="48">
        <v>1.0016523486481723</v>
      </c>
      <c r="AG290" s="48">
        <v>1.0137897230852853</v>
      </c>
      <c r="AH290" s="48">
        <v>1.025488397241539</v>
      </c>
      <c r="AI290" s="48">
        <v>1.0367642277535902</v>
      </c>
      <c r="AJ290" s="48">
        <v>1.047632498126652</v>
      </c>
      <c r="AK290" s="48">
        <v>1.0581079394500852</v>
      </c>
      <c r="AL290" s="48">
        <v>1.0682047503642371</v>
      </c>
      <c r="AM290" s="48">
        <v>1.0779366163055888</v>
      </c>
      <c r="AN290" s="48">
        <v>1.087316728056289</v>
      </c>
      <c r="AO290" s="48">
        <v>1.0963577996232292</v>
      </c>
      <c r="AP290" s="48">
        <v>1.1050720854708822</v>
      </c>
      <c r="AQ290" s="48">
        <v>1.1134713971312706</v>
      </c>
      <c r="AR290" s="48">
        <v>1.121567119213573</v>
      </c>
      <c r="AS290" s="48">
        <v>1.129370224835069</v>
      </c>
      <c r="AT290" s="49">
        <v>1.1368912904943422</v>
      </c>
      <c r="AU290" s="50">
        <v>1.4847742022539023E-5</v>
      </c>
      <c r="AV290" s="50">
        <v>5.9858796885237098E-4</v>
      </c>
      <c r="AW290" s="50">
        <v>4.4626893941313028E-4</v>
      </c>
      <c r="AX290" s="50">
        <v>4.5460046385414898E-4</v>
      </c>
    </row>
    <row r="291" spans="1:50" x14ac:dyDescent="0.25">
      <c r="A291" t="s">
        <v>4975</v>
      </c>
      <c r="B291" s="73">
        <v>7.1028015461897145E-2</v>
      </c>
      <c r="C291" s="48">
        <v>0.13632294106772874</v>
      </c>
      <c r="D291" s="48">
        <v>0.19326657229892397</v>
      </c>
      <c r="E291" s="48">
        <v>0.2481613926737477</v>
      </c>
      <c r="F291" s="48">
        <v>0.30126387787192749</v>
      </c>
      <c r="G291" s="48">
        <v>0.34178036880209733</v>
      </c>
      <c r="H291" s="48">
        <v>0.38209769315046177</v>
      </c>
      <c r="I291" s="48">
        <v>0.42043972702471505</v>
      </c>
      <c r="J291" s="48">
        <v>0.45095082549070176</v>
      </c>
      <c r="K291" s="48">
        <v>0.48230406255005409</v>
      </c>
      <c r="L291" s="48">
        <v>0.51684516842329453</v>
      </c>
      <c r="M291" s="48">
        <v>0.57345508276479229</v>
      </c>
      <c r="N291" s="48">
        <v>0.6074381674621373</v>
      </c>
      <c r="O291" s="48">
        <v>0.64240444115186601</v>
      </c>
      <c r="P291" s="48">
        <v>0.66712235768231865</v>
      </c>
      <c r="Q291" s="48">
        <v>0.69394287412991218</v>
      </c>
      <c r="R291" s="48">
        <v>0.72059126617787439</v>
      </c>
      <c r="S291" s="48">
        <v>0.75639340759504581</v>
      </c>
      <c r="T291" s="48">
        <v>0.7735176521145799</v>
      </c>
      <c r="U291" s="48">
        <v>0.79086414560384988</v>
      </c>
      <c r="V291" s="48">
        <v>0.8075836574007369</v>
      </c>
      <c r="W291" s="48">
        <v>0.82369884949412187</v>
      </c>
      <c r="X291" s="48">
        <v>0.83923156476485428</v>
      </c>
      <c r="Y291" s="48">
        <v>0.8542028565920663</v>
      </c>
      <c r="Z291" s="48">
        <v>0.86863301738937915</v>
      </c>
      <c r="AA291" s="48">
        <v>0.88254160610968069</v>
      </c>
      <c r="AB291" s="48">
        <v>0.89594747475575454</v>
      </c>
      <c r="AC291" s="48">
        <v>0.90886879393269293</v>
      </c>
      <c r="AD291" s="48">
        <v>0.92132307747673003</v>
      </c>
      <c r="AE291" s="48">
        <v>0.93332720619387444</v>
      </c>
      <c r="AF291" s="48">
        <v>0.94489745074051956</v>
      </c>
      <c r="AG291" s="48">
        <v>0.95604949367704484</v>
      </c>
      <c r="AH291" s="48">
        <v>0.96679845072429804</v>
      </c>
      <c r="AI291" s="48">
        <v>0.97715889125177102</v>
      </c>
      <c r="AJ291" s="48">
        <v>0.98714485802523921</v>
      </c>
      <c r="AK291" s="48">
        <v>0.99676988624063001</v>
      </c>
      <c r="AL291" s="48">
        <v>1.0060470218699225</v>
      </c>
      <c r="AM291" s="48">
        <v>1.014988839343939</v>
      </c>
      <c r="AN291" s="48">
        <v>1.0236074585960035</v>
      </c>
      <c r="AO291" s="48">
        <v>1.0319145614895595</v>
      </c>
      <c r="AP291" s="48">
        <v>1.0399214076520231</v>
      </c>
      <c r="AQ291" s="48">
        <v>1.0476388497363254</v>
      </c>
      <c r="AR291" s="48">
        <v>1.0550773481308338</v>
      </c>
      <c r="AS291" s="48">
        <v>1.0622469851375884</v>
      </c>
      <c r="AT291" s="49">
        <v>1.0691574786380753</v>
      </c>
      <c r="AU291" s="50">
        <v>2.494979344191961E-5</v>
      </c>
      <c r="AV291" s="50">
        <v>5.0110096344724298E-4</v>
      </c>
      <c r="AW291" s="50">
        <v>3.9971654769033194E-4</v>
      </c>
      <c r="AX291" s="50">
        <v>4.2912576464004815E-4</v>
      </c>
    </row>
    <row r="292" spans="1:50" x14ac:dyDescent="0.25">
      <c r="A292" t="s">
        <v>67</v>
      </c>
      <c r="B292" s="73">
        <v>7.0967133558200321E-2</v>
      </c>
      <c r="C292" s="48">
        <v>0.13675850030150474</v>
      </c>
      <c r="D292" s="48">
        <v>0.19266055070705185</v>
      </c>
      <c r="E292" s="48">
        <v>0.2475502094702158</v>
      </c>
      <c r="F292" s="48">
        <v>0.3002819220036449</v>
      </c>
      <c r="G292" s="48">
        <v>0.34181635879753008</v>
      </c>
      <c r="H292" s="48">
        <v>0.37867074132066186</v>
      </c>
      <c r="I292" s="48">
        <v>0.41632534112866099</v>
      </c>
      <c r="J292" s="48">
        <v>0.44709783356160782</v>
      </c>
      <c r="K292" s="48">
        <v>0.47887634074078878</v>
      </c>
      <c r="L292" s="48">
        <v>0.51234248727518628</v>
      </c>
      <c r="M292" s="48">
        <v>0.565557777583235</v>
      </c>
      <c r="N292" s="48">
        <v>0.59931551185226373</v>
      </c>
      <c r="O292" s="48">
        <v>0.63203449627995001</v>
      </c>
      <c r="P292" s="48">
        <v>0.65649226615016587</v>
      </c>
      <c r="Q292" s="48">
        <v>0.68463421401699565</v>
      </c>
      <c r="R292" s="48">
        <v>0.71276521658159298</v>
      </c>
      <c r="S292" s="48">
        <v>0.74754494997488763</v>
      </c>
      <c r="T292" s="48">
        <v>0.76458561454540974</v>
      </c>
      <c r="U292" s="48">
        <v>0.78367941415187792</v>
      </c>
      <c r="V292" s="48">
        <v>0.80208307642317234</v>
      </c>
      <c r="W292" s="48">
        <v>0.81982154608225155</v>
      </c>
      <c r="X292" s="48">
        <v>0.83691886623558076</v>
      </c>
      <c r="Y292" s="48">
        <v>0.85339821096168111</v>
      </c>
      <c r="Z292" s="48">
        <v>0.86928191672177779</v>
      </c>
      <c r="AA292" s="48">
        <v>0.88459151263512414</v>
      </c>
      <c r="AB292" s="48">
        <v>0.89934774966003617</v>
      </c>
      <c r="AC292" s="48">
        <v>0.91357062872019268</v>
      </c>
      <c r="AD292" s="48">
        <v>0.92727942781431905</v>
      </c>
      <c r="AE292" s="48">
        <v>0.94049272814600715</v>
      </c>
      <c r="AF292" s="48">
        <v>0.95322843930908019</v>
      </c>
      <c r="AG292" s="48">
        <v>0.96550382356264453</v>
      </c>
      <c r="AH292" s="48">
        <v>0.97733551922873052</v>
      </c>
      <c r="AI292" s="48">
        <v>0.98873956324423518</v>
      </c>
      <c r="AJ292" s="48">
        <v>0.99973141289773371</v>
      </c>
      <c r="AK292" s="48">
        <v>1.0103259667806239</v>
      </c>
      <c r="AL292" s="48">
        <v>1.0205375849809997</v>
      </c>
      <c r="AM292" s="48">
        <v>1.0303801085476272</v>
      </c>
      <c r="AN292" s="48">
        <v>1.0398668782504006</v>
      </c>
      <c r="AO292" s="48">
        <v>1.0490107526627124</v>
      </c>
      <c r="AP292" s="48">
        <v>1.0578241255902421</v>
      </c>
      <c r="AQ292" s="48">
        <v>1.0663189428697879</v>
      </c>
      <c r="AR292" s="48">
        <v>1.074506718560917</v>
      </c>
      <c r="AS292" s="48">
        <v>1.0823985505523668</v>
      </c>
      <c r="AT292" s="49">
        <v>1.0900051356043663</v>
      </c>
      <c r="AU292" s="50">
        <v>1.6694427176844329E-4</v>
      </c>
      <c r="AV292" s="50">
        <v>2.8316499083302915E-4</v>
      </c>
      <c r="AW292" s="50">
        <v>2.6123452698811889E-4</v>
      </c>
      <c r="AX292" s="50">
        <v>2.5198486400768161E-4</v>
      </c>
    </row>
    <row r="293" spans="1:50" x14ac:dyDescent="0.25">
      <c r="A293" t="s">
        <v>497</v>
      </c>
      <c r="B293" s="73">
        <v>7.1078450047836E-2</v>
      </c>
      <c r="C293" s="48">
        <v>0.13729763317777055</v>
      </c>
      <c r="D293" s="48">
        <v>0.19273495943878832</v>
      </c>
      <c r="E293" s="48">
        <v>0.24756149564796165</v>
      </c>
      <c r="F293" s="48">
        <v>0.29985880135471571</v>
      </c>
      <c r="G293" s="48">
        <v>0.34202682596133527</v>
      </c>
      <c r="H293" s="48">
        <v>0.37729069395723663</v>
      </c>
      <c r="I293" s="48">
        <v>0.41488451240233082</v>
      </c>
      <c r="J293" s="48">
        <v>0.44585580367112498</v>
      </c>
      <c r="K293" s="48">
        <v>0.47778916543020633</v>
      </c>
      <c r="L293" s="48">
        <v>0.51163456145092268</v>
      </c>
      <c r="M293" s="48">
        <v>0.56100541408815419</v>
      </c>
      <c r="N293" s="48">
        <v>0.59395875214710403</v>
      </c>
      <c r="O293" s="48">
        <v>0.62555944738922598</v>
      </c>
      <c r="P293" s="48">
        <v>0.64985194784274702</v>
      </c>
      <c r="Q293" s="48">
        <v>0.67868383218578032</v>
      </c>
      <c r="R293" s="48">
        <v>0.70746549762024347</v>
      </c>
      <c r="S293" s="48">
        <v>0.74069788672949244</v>
      </c>
      <c r="T293" s="48">
        <v>0.75778094493588843</v>
      </c>
      <c r="U293" s="48">
        <v>0.77757596660895412</v>
      </c>
      <c r="V293" s="48">
        <v>0.79665550557094533</v>
      </c>
      <c r="W293" s="48">
        <v>0.81504542264274382</v>
      </c>
      <c r="X293" s="48">
        <v>0.83277064391676658</v>
      </c>
      <c r="Y293" s="48">
        <v>0.84985519454233072</v>
      </c>
      <c r="Z293" s="48">
        <v>0.86632223128986219</v>
      </c>
      <c r="AA293" s="48">
        <v>0.88219407393808558</v>
      </c>
      <c r="AB293" s="48">
        <v>0.89749223552673474</v>
      </c>
      <c r="AC293" s="48">
        <v>0.91223745151579372</v>
      </c>
      <c r="AD293" s="48">
        <v>0.92644970789079051</v>
      </c>
      <c r="AE293" s="48">
        <v>0.94014826825223319</v>
      </c>
      <c r="AF293" s="48">
        <v>0.95335169992591284</v>
      </c>
      <c r="AG293" s="48">
        <v>0.96607789912945963</v>
      </c>
      <c r="AH293" s="48">
        <v>0.97834411522926379</v>
      </c>
      <c r="AI293" s="48">
        <v>0.99016697412064114</v>
      </c>
      <c r="AJ293" s="48">
        <v>1.0015625007629327</v>
      </c>
      <c r="AK293" s="48">
        <v>1.0125461409000811</v>
      </c>
      <c r="AL293" s="48">
        <v>1.0231327819961278</v>
      </c>
      <c r="AM293" s="48">
        <v>1.0333367734140042</v>
      </c>
      <c r="AN293" s="48">
        <v>1.0431719458649693</v>
      </c>
      <c r="AO293" s="48">
        <v>1.0526516301550559</v>
      </c>
      <c r="AP293" s="48">
        <v>1.0617886752539347</v>
      </c>
      <c r="AQ293" s="48">
        <v>1.0705954657106855</v>
      </c>
      <c r="AR293" s="48">
        <v>1.0790839384400841</v>
      </c>
      <c r="AS293" s="48">
        <v>1.0872655989021545</v>
      </c>
      <c r="AT293" s="49">
        <v>1.0951515366969216</v>
      </c>
      <c r="AU293" s="50">
        <v>2.2343984164763242E-4</v>
      </c>
      <c r="AV293" s="50">
        <v>3.9618386654183269E-4</v>
      </c>
      <c r="AW293" s="50">
        <v>2.4163763737305999E-4</v>
      </c>
      <c r="AX293" s="50">
        <v>2.3515104840043932E-4</v>
      </c>
    </row>
    <row r="294" spans="1:50" x14ac:dyDescent="0.25">
      <c r="A294" t="s">
        <v>4976</v>
      </c>
      <c r="B294" s="73">
        <v>8.4684538180879954E-2</v>
      </c>
      <c r="C294" s="48">
        <v>0.16286162520788167</v>
      </c>
      <c r="D294" s="48">
        <v>0.22579444599801807</v>
      </c>
      <c r="E294" s="48">
        <v>0.28960548382105128</v>
      </c>
      <c r="F294" s="48">
        <v>0.35343780495402338</v>
      </c>
      <c r="G294" s="48">
        <v>0.40588284789144391</v>
      </c>
      <c r="H294" s="48">
        <v>0.44677992694760321</v>
      </c>
      <c r="I294" s="48">
        <v>0.48973807814774895</v>
      </c>
      <c r="J294" s="48">
        <v>0.52870182087460049</v>
      </c>
      <c r="K294" s="48">
        <v>0.56958416545225354</v>
      </c>
      <c r="L294" s="48">
        <v>0.60629202077581079</v>
      </c>
      <c r="M294" s="48">
        <v>0.66640060578455473</v>
      </c>
      <c r="N294" s="48">
        <v>0.70745473292086869</v>
      </c>
      <c r="O294" s="48">
        <v>0.74248371386157763</v>
      </c>
      <c r="P294" s="48">
        <v>0.77319723051045708</v>
      </c>
      <c r="Q294" s="48">
        <v>0.81267293610336733</v>
      </c>
      <c r="R294" s="48">
        <v>0.85099970534165248</v>
      </c>
      <c r="S294" s="48">
        <v>0.89738198063914643</v>
      </c>
      <c r="T294" s="48">
        <v>0.91926246289739588</v>
      </c>
      <c r="U294" s="48">
        <v>0.94909806419078957</v>
      </c>
      <c r="V294" s="48">
        <v>0.97785527025671115</v>
      </c>
      <c r="W294" s="48">
        <v>1.0055730592359129</v>
      </c>
      <c r="X294" s="48">
        <v>1.0322890004206853</v>
      </c>
      <c r="Y294" s="48">
        <v>1.0580393051770924</v>
      </c>
      <c r="Z294" s="48">
        <v>1.0828588760266418</v>
      </c>
      <c r="AA294" s="48">
        <v>1.106781353953918</v>
      </c>
      <c r="AB294" s="48">
        <v>1.1298391640043048</v>
      </c>
      <c r="AC294" s="48">
        <v>1.1520635592335933</v>
      </c>
      <c r="AD294" s="48">
        <v>1.1734846630690521</v>
      </c>
      <c r="AE294" s="48">
        <v>1.1941315101393739</v>
      </c>
      <c r="AF294" s="48">
        <v>1.2140320856288405</v>
      </c>
      <c r="AG294" s="48">
        <v>1.2332133632090492</v>
      </c>
      <c r="AH294" s="48">
        <v>1.2517013415996121</v>
      </c>
      <c r="AI294" s="48">
        <v>1.2695210798073835</v>
      </c>
      <c r="AJ294" s="48">
        <v>1.2866967310919819</v>
      </c>
      <c r="AK294" s="48">
        <v>1.3032515757036438</v>
      </c>
      <c r="AL294" s="48">
        <v>1.3192080524377754</v>
      </c>
      <c r="AM294" s="48">
        <v>1.3345877890489868</v>
      </c>
      <c r="AN294" s="48">
        <v>1.3494116315658169</v>
      </c>
      <c r="AO294" s="48">
        <v>1.3636996725458941</v>
      </c>
      <c r="AP294" s="48">
        <v>1.3774712783098235</v>
      </c>
      <c r="AQ294" s="48">
        <v>1.39074511519072</v>
      </c>
      <c r="AR294" s="48">
        <v>1.403539174834957</v>
      </c>
      <c r="AS294" s="48">
        <v>1.4158707985884389</v>
      </c>
      <c r="AT294" s="49">
        <v>1.4277567010014334</v>
      </c>
      <c r="AU294" s="50">
        <v>2.8008241206407547E-3</v>
      </c>
      <c r="AV294" s="50">
        <v>1.6899943148018792E-5</v>
      </c>
      <c r="AW294" s="50">
        <v>1.6767551642260514E-5</v>
      </c>
      <c r="AX294" s="50">
        <v>2.3637316189706326E-5</v>
      </c>
    </row>
    <row r="295" spans="1:50" x14ac:dyDescent="0.25">
      <c r="A295" t="s">
        <v>4977</v>
      </c>
      <c r="B295" s="73">
        <v>7.1370587178069989E-2</v>
      </c>
      <c r="C295" s="48">
        <v>0.13735334543017236</v>
      </c>
      <c r="D295" s="48">
        <v>0.19468839302481841</v>
      </c>
      <c r="E295" s="48">
        <v>0.25034679958260109</v>
      </c>
      <c r="F295" s="48">
        <v>0.30361656811830262</v>
      </c>
      <c r="G295" s="48">
        <v>0.34525893312520634</v>
      </c>
      <c r="H295" s="48">
        <v>0.38455747092275411</v>
      </c>
      <c r="I295" s="48">
        <v>0.42380230895346011</v>
      </c>
      <c r="J295" s="48">
        <v>0.4547756918079115</v>
      </c>
      <c r="K295" s="48">
        <v>0.48650361440559658</v>
      </c>
      <c r="L295" s="48">
        <v>0.521203983591914</v>
      </c>
      <c r="M295" s="48">
        <v>0.57796865999272262</v>
      </c>
      <c r="N295" s="48">
        <v>0.61224310707960461</v>
      </c>
      <c r="O295" s="48">
        <v>0.6473970780451781</v>
      </c>
      <c r="P295" s="48">
        <v>0.67252744773063344</v>
      </c>
      <c r="Q295" s="48">
        <v>0.70005912511879476</v>
      </c>
      <c r="R295" s="48">
        <v>0.72750132211307339</v>
      </c>
      <c r="S295" s="48">
        <v>0.76315407940028412</v>
      </c>
      <c r="T295" s="48">
        <v>0.78039776696384677</v>
      </c>
      <c r="U295" s="48">
        <v>0.7983225517097462</v>
      </c>
      <c r="V295" s="48">
        <v>0.81559945266964939</v>
      </c>
      <c r="W295" s="48">
        <v>0.83225188732979716</v>
      </c>
      <c r="X295" s="48">
        <v>0.84830242676126499</v>
      </c>
      <c r="Y295" s="48">
        <v>0.863772826213282</v>
      </c>
      <c r="Z295" s="48">
        <v>0.87868405460076815</v>
      </c>
      <c r="AA295" s="48">
        <v>0.89305632292605619</v>
      </c>
      <c r="AB295" s="48">
        <v>0.90690911167332178</v>
      </c>
      <c r="AC295" s="48">
        <v>0.92026119721285471</v>
      </c>
      <c r="AD295" s="48">
        <v>0.93313067725095877</v>
      </c>
      <c r="AE295" s="48">
        <v>0.94553499535997476</v>
      </c>
      <c r="AF295" s="48">
        <v>0.95749096462167693</v>
      </c>
      <c r="AG295" s="48">
        <v>0.96901479041608884</v>
      </c>
      <c r="AH295" s="48">
        <v>0.98012209238660608</v>
      </c>
      <c r="AI295" s="48">
        <v>0.99082792561120114</v>
      </c>
      <c r="AJ295" s="48">
        <v>1.0011468010084013</v>
      </c>
      <c r="AK295" s="48">
        <v>1.0110927050057024</v>
      </c>
      <c r="AL295" s="48">
        <v>1.0206791184970772</v>
      </c>
      <c r="AM295" s="48">
        <v>1.0299190351152696</v>
      </c>
      <c r="AN295" s="48">
        <v>1.0388249788436481</v>
      </c>
      <c r="AO295" s="48">
        <v>1.0474090209914824</v>
      </c>
      <c r="AP295" s="48">
        <v>1.0556827965556601</v>
      </c>
      <c r="AQ295" s="48">
        <v>1.0636575199910123</v>
      </c>
      <c r="AR295" s="48">
        <v>1.0713440004106287</v>
      </c>
      <c r="AS295" s="48">
        <v>1.0787526562367653</v>
      </c>
      <c r="AT295" s="49">
        <v>1.0858935293221978</v>
      </c>
      <c r="AU295" s="50">
        <v>3.2073308830149472E-5</v>
      </c>
      <c r="AV295" s="50">
        <v>4.8744201194494963E-4</v>
      </c>
      <c r="AW295" s="50">
        <v>4.3210209696553648E-4</v>
      </c>
      <c r="AX295" s="50">
        <v>4.0541001362726092E-4</v>
      </c>
    </row>
    <row r="296" spans="1:50" x14ac:dyDescent="0.25">
      <c r="A296" t="s">
        <v>4978</v>
      </c>
      <c r="B296" s="73">
        <v>7.1267227654074977E-2</v>
      </c>
      <c r="C296" s="48">
        <v>0.13709901663061544</v>
      </c>
      <c r="D296" s="48">
        <v>0.19452101996843035</v>
      </c>
      <c r="E296" s="48">
        <v>0.25014672225121382</v>
      </c>
      <c r="F296" s="48">
        <v>0.30351446969487805</v>
      </c>
      <c r="G296" s="48">
        <v>0.34505275411097147</v>
      </c>
      <c r="H296" s="48">
        <v>0.38478577299381272</v>
      </c>
      <c r="I296" s="48">
        <v>0.42431255148967462</v>
      </c>
      <c r="J296" s="48">
        <v>0.45512209198830911</v>
      </c>
      <c r="K296" s="48">
        <v>0.48679881872878406</v>
      </c>
      <c r="L296" s="48">
        <v>0.52123954150927132</v>
      </c>
      <c r="M296" s="48">
        <v>0.57880701531975098</v>
      </c>
      <c r="N296" s="48">
        <v>0.61375519137444257</v>
      </c>
      <c r="O296" s="48">
        <v>0.6496026596927309</v>
      </c>
      <c r="P296" s="48">
        <v>0.67476687412651148</v>
      </c>
      <c r="Q296" s="48">
        <v>0.70245980365063854</v>
      </c>
      <c r="R296" s="48">
        <v>0.72974990285187524</v>
      </c>
      <c r="S296" s="48">
        <v>0.76636855851076324</v>
      </c>
      <c r="T296" s="48">
        <v>0.78367930838199662</v>
      </c>
      <c r="U296" s="48">
        <v>0.8014326939765215</v>
      </c>
      <c r="V296" s="48">
        <v>0.81854439093509979</v>
      </c>
      <c r="W296" s="48">
        <v>0.83503759282288603</v>
      </c>
      <c r="X296" s="48">
        <v>0.85093465488340292</v>
      </c>
      <c r="Y296" s="48">
        <v>0.86625712433932267</v>
      </c>
      <c r="Z296" s="48">
        <v>0.8810257695980408</v>
      </c>
      <c r="AA296" s="48">
        <v>0.89526060840162436</v>
      </c>
      <c r="AB296" s="48">
        <v>0.90898093495929522</v>
      </c>
      <c r="AC296" s="48">
        <v>0.922205346099219</v>
      </c>
      <c r="AD296" s="48">
        <v>0.93495176647504907</v>
      </c>
      <c r="AE296" s="48">
        <v>0.94723747286139148</v>
      </c>
      <c r="AF296" s="48">
        <v>0.95907911757111908</v>
      </c>
      <c r="AG296" s="48">
        <v>0.97049275102627819</v>
      </c>
      <c r="AH296" s="48">
        <v>0.98149384351317837</v>
      </c>
      <c r="AI296" s="48">
        <v>0.99209730615115477</v>
      </c>
      <c r="AJ296" s="48">
        <v>1.0023175111034208</v>
      </c>
      <c r="AK296" s="48">
        <v>1.0121683110574122</v>
      </c>
      <c r="AL296" s="48">
        <v>1.0216630580010184</v>
      </c>
      <c r="AM296" s="48">
        <v>1.030814621320157</v>
      </c>
      <c r="AN296" s="48">
        <v>1.0396354052422183</v>
      </c>
      <c r="AO296" s="48">
        <v>1.0481373656490245</v>
      </c>
      <c r="AP296" s="48">
        <v>1.0563320262820903</v>
      </c>
      <c r="AQ296" s="48">
        <v>1.0642304943621539</v>
      </c>
      <c r="AR296" s="48">
        <v>1.0718434756441433</v>
      </c>
      <c r="AS296" s="48">
        <v>1.0791812889279879</v>
      </c>
      <c r="AT296" s="49">
        <v>1.0862538800449473</v>
      </c>
      <c r="AU296" s="50">
        <v>4.1216885620087851E-6</v>
      </c>
      <c r="AV296" s="50">
        <v>4.2405381100252271E-4</v>
      </c>
      <c r="AW296" s="50">
        <v>3.8431989378295839E-4</v>
      </c>
      <c r="AX296" s="50">
        <v>3.7232192698866129E-4</v>
      </c>
    </row>
    <row r="297" spans="1:50" x14ac:dyDescent="0.25">
      <c r="A297" t="s">
        <v>4979</v>
      </c>
      <c r="B297" s="73">
        <v>6.855983719980778E-2</v>
      </c>
      <c r="C297" s="48">
        <v>0.13160372744259402</v>
      </c>
      <c r="D297" s="48">
        <v>0.18629427859293057</v>
      </c>
      <c r="E297" s="48">
        <v>0.23937134810073071</v>
      </c>
      <c r="F297" s="48">
        <v>0.29008454841896003</v>
      </c>
      <c r="G297" s="48">
        <v>0.32907004008227658</v>
      </c>
      <c r="H297" s="48">
        <v>0.36667800524960942</v>
      </c>
      <c r="I297" s="48">
        <v>0.40347508743120425</v>
      </c>
      <c r="J297" s="48">
        <v>0.43232578231786578</v>
      </c>
      <c r="K297" s="48">
        <v>0.4619658794833712</v>
      </c>
      <c r="L297" s="48">
        <v>0.49497551370498138</v>
      </c>
      <c r="M297" s="48">
        <v>0.55173925614810193</v>
      </c>
      <c r="N297" s="48">
        <v>0.58384197907303648</v>
      </c>
      <c r="O297" s="48">
        <v>0.61716036930129148</v>
      </c>
      <c r="P297" s="48">
        <v>0.64056175161853757</v>
      </c>
      <c r="Q297" s="48">
        <v>0.66610841168198087</v>
      </c>
      <c r="R297" s="48">
        <v>0.69117262750980135</v>
      </c>
      <c r="S297" s="48">
        <v>0.72536351298306301</v>
      </c>
      <c r="T297" s="48">
        <v>0.74122789243597531</v>
      </c>
      <c r="U297" s="48">
        <v>0.7574787430711154</v>
      </c>
      <c r="V297" s="48">
        <v>0.77314221356281643</v>
      </c>
      <c r="W297" s="48">
        <v>0.78823953451867301</v>
      </c>
      <c r="X297" s="48">
        <v>0.80279116917492011</v>
      </c>
      <c r="Y297" s="48">
        <v>0.81681684113274877</v>
      </c>
      <c r="Z297" s="48">
        <v>0.83033556109210171</v>
      </c>
      <c r="AA297" s="48">
        <v>0.84336565261918894</v>
      </c>
      <c r="AB297" s="48">
        <v>0.85592477698264635</v>
      </c>
      <c r="AC297" s="48">
        <v>0.86802995709200303</v>
      </c>
      <c r="AD297" s="48">
        <v>0.87969760057090107</v>
      </c>
      <c r="AE297" s="48">
        <v>0.89094352199634474</v>
      </c>
      <c r="AF297" s="48">
        <v>0.90178296433412197</v>
      </c>
      <c r="AG297" s="48">
        <v>0.91223061959944907</v>
      </c>
      <c r="AH297" s="48">
        <v>0.92230064877084916</v>
      </c>
      <c r="AI297" s="48">
        <v>0.93200670098424676</v>
      </c>
      <c r="AJ297" s="48">
        <v>0.94136193203330443</v>
      </c>
      <c r="AK297" s="48">
        <v>0.95037902220107107</v>
      </c>
      <c r="AL297" s="48">
        <v>0.95907019344711109</v>
      </c>
      <c r="AM297" s="48">
        <v>0.96744722597341493</v>
      </c>
      <c r="AN297" s="48">
        <v>0.97552147419153867</v>
      </c>
      <c r="AO297" s="48">
        <v>0.98330388211262199</v>
      </c>
      <c r="AP297" s="48">
        <v>0.99080499818113599</v>
      </c>
      <c r="AQ297" s="48">
        <v>0.99803498957247505</v>
      </c>
      <c r="AR297" s="48">
        <v>1.0050036559737654</v>
      </c>
      <c r="AS297" s="48">
        <v>1.0117204428665758</v>
      </c>
      <c r="AT297" s="49">
        <v>1.0181944543295252</v>
      </c>
      <c r="AU297" s="50">
        <v>6.4711848608567379E-6</v>
      </c>
      <c r="AV297" s="50">
        <v>3.6130106309428811E-4</v>
      </c>
      <c r="AW297" s="50">
        <v>3.0935968970879912E-4</v>
      </c>
      <c r="AX297" s="50">
        <v>3.0457827961072326E-4</v>
      </c>
    </row>
    <row r="298" spans="1:50" x14ac:dyDescent="0.25">
      <c r="A298" t="s">
        <v>4980</v>
      </c>
      <c r="B298" s="73">
        <v>4.8304248961739973E-2</v>
      </c>
      <c r="C298" s="48">
        <v>9.2427476098080621E-2</v>
      </c>
      <c r="D298" s="48">
        <v>0.12604386529161568</v>
      </c>
      <c r="E298" s="48">
        <v>0.16045400791558906</v>
      </c>
      <c r="F298" s="48">
        <v>0.19381274460902151</v>
      </c>
      <c r="G298" s="48">
        <v>0.21823459612997137</v>
      </c>
      <c r="H298" s="48">
        <v>0.23605240369332536</v>
      </c>
      <c r="I298" s="48">
        <v>0.25601792363984988</v>
      </c>
      <c r="J298" s="48">
        <v>0.27183897653793654</v>
      </c>
      <c r="K298" s="48">
        <v>0.28914303250818502</v>
      </c>
      <c r="L298" s="48">
        <v>0.31178671575862255</v>
      </c>
      <c r="M298" s="48">
        <v>0.34797654304613523</v>
      </c>
      <c r="N298" s="48">
        <v>0.36731105409567349</v>
      </c>
      <c r="O298" s="48">
        <v>0.38467940366293119</v>
      </c>
      <c r="P298" s="48">
        <v>0.39677702045922081</v>
      </c>
      <c r="Q298" s="48">
        <v>0.41446480770334249</v>
      </c>
      <c r="R298" s="48">
        <v>0.43333952819626786</v>
      </c>
      <c r="S298" s="48">
        <v>0.4557843462970157</v>
      </c>
      <c r="T298" s="48">
        <v>0.46201653882391586</v>
      </c>
      <c r="U298" s="48">
        <v>0.47228777763138075</v>
      </c>
      <c r="V298" s="48">
        <v>0.48218776684339509</v>
      </c>
      <c r="W298" s="48">
        <v>0.49172992512003538</v>
      </c>
      <c r="X298" s="48">
        <v>0.50092718610956821</v>
      </c>
      <c r="Y298" s="48">
        <v>0.50979201597899748</v>
      </c>
      <c r="Z298" s="48">
        <v>0.51833643031097743</v>
      </c>
      <c r="AA298" s="48">
        <v>0.52657201038999424</v>
      </c>
      <c r="AB298" s="48">
        <v>0.53450991889989008</v>
      </c>
      <c r="AC298" s="48">
        <v>0.54216091505400654</v>
      </c>
      <c r="AD298" s="48">
        <v>0.54953536917845602</v>
      </c>
      <c r="AE298" s="48">
        <v>0.55664327676828684</v>
      </c>
      <c r="AF298" s="48">
        <v>0.56349427203559377</v>
      </c>
      <c r="AG298" s="48">
        <v>0.5700976409679378</v>
      </c>
      <c r="AH298" s="48">
        <v>0.5764623339147753</v>
      </c>
      <c r="AI298" s="48">
        <v>0.58259697771895613</v>
      </c>
      <c r="AJ298" s="48">
        <v>0.58850988740973265</v>
      </c>
      <c r="AK298" s="48">
        <v>0.59420907747313179</v>
      </c>
      <c r="AL298" s="48">
        <v>0.59970227271496246</v>
      </c>
      <c r="AM298" s="48">
        <v>0.60499691873118455</v>
      </c>
      <c r="AN298" s="48">
        <v>0.61010019199983256</v>
      </c>
      <c r="AO298" s="48">
        <v>0.6150190096081678</v>
      </c>
      <c r="AP298" s="48">
        <v>0.61976003862825002</v>
      </c>
      <c r="AQ298" s="48">
        <v>0.62432970515363062</v>
      </c>
      <c r="AR298" s="48">
        <v>0.62873420300941907</v>
      </c>
      <c r="AS298" s="48">
        <v>0.63297950214752841</v>
      </c>
      <c r="AT298" s="49">
        <v>0.63707135673847692</v>
      </c>
      <c r="AU298" s="50">
        <v>5.4941774578765035E-4</v>
      </c>
      <c r="AV298" s="50">
        <v>3.5072540049441159E-4</v>
      </c>
      <c r="AW298" s="50">
        <v>1.4103534340392798E-4</v>
      </c>
      <c r="AX298" s="50">
        <v>0</v>
      </c>
    </row>
    <row r="299" spans="1:50" x14ac:dyDescent="0.25">
      <c r="A299" t="s">
        <v>4981</v>
      </c>
      <c r="B299" s="73">
        <v>4.9417620297012403E-2</v>
      </c>
      <c r="C299" s="48">
        <v>9.4528330355389392E-2</v>
      </c>
      <c r="D299" s="48">
        <v>0.12940727593058149</v>
      </c>
      <c r="E299" s="48">
        <v>0.16495721052653184</v>
      </c>
      <c r="F299" s="48">
        <v>0.1992116035174982</v>
      </c>
      <c r="G299" s="48">
        <v>0.22454424668075559</v>
      </c>
      <c r="H299" s="48">
        <v>0.24342791582254997</v>
      </c>
      <c r="I299" s="48">
        <v>0.26446836947326069</v>
      </c>
      <c r="J299" s="48">
        <v>0.28086171493779299</v>
      </c>
      <c r="K299" s="48">
        <v>0.29882439819468765</v>
      </c>
      <c r="L299" s="48">
        <v>0.32162410702676114</v>
      </c>
      <c r="M299" s="48">
        <v>0.35890526668484302</v>
      </c>
      <c r="N299" s="48">
        <v>0.37918729577642113</v>
      </c>
      <c r="O299" s="48">
        <v>0.39770743392474417</v>
      </c>
      <c r="P299" s="48">
        <v>0.41046639228639115</v>
      </c>
      <c r="Q299" s="48">
        <v>0.42853929259201295</v>
      </c>
      <c r="R299" s="48">
        <v>0.44757182019518538</v>
      </c>
      <c r="S299" s="48">
        <v>0.47079892794865441</v>
      </c>
      <c r="T299" s="48">
        <v>0.47752476679745853</v>
      </c>
      <c r="U299" s="48">
        <v>0.48801568505728565</v>
      </c>
      <c r="V299" s="48">
        <v>0.49812741350049267</v>
      </c>
      <c r="W299" s="48">
        <v>0.50787365778310156</v>
      </c>
      <c r="X299" s="48">
        <v>0.51726762817597793</v>
      </c>
      <c r="Y299" s="48">
        <v>0.52632205747031635</v>
      </c>
      <c r="Z299" s="48">
        <v>0.53504921823594387</v>
      </c>
      <c r="AA299" s="48">
        <v>0.54346093945582574</v>
      </c>
      <c r="AB299" s="48">
        <v>0.55156862255932637</v>
      </c>
      <c r="AC299" s="48">
        <v>0.55938325687595347</v>
      </c>
      <c r="AD299" s="48">
        <v>0.56691543453053383</v>
      </c>
      <c r="AE299" s="48">
        <v>0.57417536480000886</v>
      </c>
      <c r="AF299" s="48">
        <v>0.58117288795131006</v>
      </c>
      <c r="AG299" s="48">
        <v>0.58791748857907045</v>
      </c>
      <c r="AH299" s="48">
        <v>0.59441830846124888</v>
      </c>
      <c r="AI299" s="48">
        <v>0.60068415895009564</v>
      </c>
      <c r="AJ299" s="48">
        <v>0.60672353291524928</v>
      </c>
      <c r="AK299" s="48">
        <v>0.6125446162551561</v>
      </c>
      <c r="AL299" s="48">
        <v>0.61815529899241595</v>
      </c>
      <c r="AM299" s="48">
        <v>0.62356318596808791</v>
      </c>
      <c r="AN299" s="48">
        <v>0.62877560714945857</v>
      </c>
      <c r="AO299" s="48">
        <v>0.63379962756523756</v>
      </c>
      <c r="AP299" s="48">
        <v>0.63864205688165088</v>
      </c>
      <c r="AQ299" s="48">
        <v>0.64330945863241074</v>
      </c>
      <c r="AR299" s="48">
        <v>0.64780815911507106</v>
      </c>
      <c r="AS299" s="48">
        <v>0.65214425596582792</v>
      </c>
      <c r="AT299" s="49">
        <v>0.65632362642438857</v>
      </c>
      <c r="AU299" s="50">
        <v>4.8059746040962636E-4</v>
      </c>
      <c r="AV299" s="50">
        <v>2.763857482932508E-4</v>
      </c>
      <c r="AW299" s="50">
        <v>2.2596927010454237E-4</v>
      </c>
      <c r="AX299" s="50">
        <v>0</v>
      </c>
    </row>
    <row r="300" spans="1:50" x14ac:dyDescent="0.25">
      <c r="A300" t="s">
        <v>4982</v>
      </c>
      <c r="B300" s="73">
        <v>4.8255918710170438E-2</v>
      </c>
      <c r="C300" s="48">
        <v>9.2217255936639056E-2</v>
      </c>
      <c r="D300" s="48">
        <v>0.12583806390738103</v>
      </c>
      <c r="E300" s="48">
        <v>0.16030390550419402</v>
      </c>
      <c r="F300" s="48">
        <v>0.19359832531408624</v>
      </c>
      <c r="G300" s="48">
        <v>0.21800720168614823</v>
      </c>
      <c r="H300" s="48">
        <v>0.23608602507440676</v>
      </c>
      <c r="I300" s="48">
        <v>0.25594246803286569</v>
      </c>
      <c r="J300" s="48">
        <v>0.27166005657381587</v>
      </c>
      <c r="K300" s="48">
        <v>0.28896922356938937</v>
      </c>
      <c r="L300" s="48">
        <v>0.31163919689269021</v>
      </c>
      <c r="M300" s="48">
        <v>0.3475924631863091</v>
      </c>
      <c r="N300" s="48">
        <v>0.36682710037690552</v>
      </c>
      <c r="O300" s="48">
        <v>0.3841678534297186</v>
      </c>
      <c r="P300" s="48">
        <v>0.39619798438200793</v>
      </c>
      <c r="Q300" s="48">
        <v>0.4137343328149839</v>
      </c>
      <c r="R300" s="48">
        <v>0.4323910463653039</v>
      </c>
      <c r="S300" s="48">
        <v>0.45472746099856914</v>
      </c>
      <c r="T300" s="48">
        <v>0.46095156907114598</v>
      </c>
      <c r="U300" s="48">
        <v>0.47109766366215122</v>
      </c>
      <c r="V300" s="48">
        <v>0.48087703194263814</v>
      </c>
      <c r="W300" s="48">
        <v>0.49030292908045686</v>
      </c>
      <c r="X300" s="48">
        <v>0.49938813114100511</v>
      </c>
      <c r="Y300" s="48">
        <v>0.508144952404184</v>
      </c>
      <c r="Z300" s="48">
        <v>0.51658526205544086</v>
      </c>
      <c r="AA300" s="48">
        <v>0.52472050027351969</v>
      </c>
      <c r="AB300" s="48">
        <v>0.53256169373672835</v>
      </c>
      <c r="AC300" s="48">
        <v>0.54011947056873655</v>
      </c>
      <c r="AD300" s="48">
        <v>0.54740407474416619</v>
      </c>
      <c r="AE300" s="48">
        <v>0.55442537997349606</v>
      </c>
      <c r="AF300" s="48">
        <v>0.56119290308610303</v>
      </c>
      <c r="AG300" s="48">
        <v>0.56771581692957951</v>
      </c>
      <c r="AH300" s="48">
        <v>0.57400296280281005</v>
      </c>
      <c r="AI300" s="48">
        <v>0.58006286243965877</v>
      </c>
      <c r="AJ300" s="48">
        <v>0.58590372955951275</v>
      </c>
      <c r="AK300" s="48">
        <v>0.59153348100033609</v>
      </c>
      <c r="AL300" s="48">
        <v>0.59695974744932245</v>
      </c>
      <c r="AM300" s="48">
        <v>0.60218988378569482</v>
      </c>
      <c r="AN300" s="48">
        <v>0.60723097904966816</v>
      </c>
      <c r="AO300" s="48">
        <v>0.61208986605108795</v>
      </c>
      <c r="AP300" s="48">
        <v>0.61677313063076999</v>
      </c>
      <c r="AQ300" s="48">
        <v>0.62128712058709001</v>
      </c>
      <c r="AR300" s="48">
        <v>0.62563795427992852</v>
      </c>
      <c r="AS300" s="48">
        <v>0.62983152892362848</v>
      </c>
      <c r="AT300" s="49">
        <v>0.63387352858020662</v>
      </c>
      <c r="AU300" s="50">
        <v>4.1063246317207813E-4</v>
      </c>
      <c r="AV300" s="50">
        <v>4.5131865772418678E-4</v>
      </c>
      <c r="AW300" s="50">
        <v>1.7640100850258023E-4</v>
      </c>
      <c r="AX300" s="50">
        <v>0</v>
      </c>
    </row>
    <row r="301" spans="1:50" x14ac:dyDescent="0.25">
      <c r="A301" t="s">
        <v>4983</v>
      </c>
      <c r="B301" s="73">
        <v>6.629304857440646E-2</v>
      </c>
      <c r="C301" s="48">
        <v>0.1276855220395007</v>
      </c>
      <c r="D301" s="48">
        <v>0.17901194749850058</v>
      </c>
      <c r="E301" s="48">
        <v>0.22961465556816171</v>
      </c>
      <c r="F301" s="48">
        <v>0.27796851218200391</v>
      </c>
      <c r="G301" s="48">
        <v>0.31575925810769295</v>
      </c>
      <c r="H301" s="48">
        <v>0.3484362139343628</v>
      </c>
      <c r="I301" s="48">
        <v>0.3822746458413579</v>
      </c>
      <c r="J301" s="48">
        <v>0.40974223786375336</v>
      </c>
      <c r="K301" s="48">
        <v>0.43819005638631831</v>
      </c>
      <c r="L301" s="48">
        <v>0.46929862087234042</v>
      </c>
      <c r="M301" s="48">
        <v>0.5180661259042989</v>
      </c>
      <c r="N301" s="48">
        <v>0.54810098917259786</v>
      </c>
      <c r="O301" s="48">
        <v>0.57723030656720797</v>
      </c>
      <c r="P301" s="48">
        <v>0.59881526379557126</v>
      </c>
      <c r="Q301" s="48">
        <v>0.62426244981463486</v>
      </c>
      <c r="R301" s="48">
        <v>0.64991482153219882</v>
      </c>
      <c r="S301" s="48">
        <v>0.68102754116830688</v>
      </c>
      <c r="T301" s="48">
        <v>0.69566510880921839</v>
      </c>
      <c r="U301" s="48">
        <v>0.7125392339063974</v>
      </c>
      <c r="V301" s="48">
        <v>0.72880345086753395</v>
      </c>
      <c r="W301" s="48">
        <v>0.74447980456501484</v>
      </c>
      <c r="X301" s="48">
        <v>0.75958954306861104</v>
      </c>
      <c r="Y301" s="48">
        <v>0.77415314644557121</v>
      </c>
      <c r="Z301" s="48">
        <v>0.78819035451974961</v>
      </c>
      <c r="AA301" s="48">
        <v>0.80172019362739133</v>
      </c>
      <c r="AB301" s="48">
        <v>0.81476100240584148</v>
      </c>
      <c r="AC301" s="48">
        <v>0.8273304566501305</v>
      </c>
      <c r="AD301" s="48">
        <v>0.83944559327113211</v>
      </c>
      <c r="AE301" s="48">
        <v>0.85112283338776018</v>
      </c>
      <c r="AF301" s="48">
        <v>0.86237800458451019</v>
      </c>
      <c r="AG301" s="48">
        <v>0.87322636236451012</v>
      </c>
      <c r="AH301" s="48">
        <v>0.88368261082716038</v>
      </c>
      <c r="AI301" s="48">
        <v>0.89376092259839013</v>
      </c>
      <c r="AJ301" s="48">
        <v>0.90347495804053868</v>
      </c>
      <c r="AK301" s="48">
        <v>0.9128378837679112</v>
      </c>
      <c r="AL301" s="48">
        <v>0.92186239049308927</v>
      </c>
      <c r="AM301" s="48">
        <v>0.93056071022820075</v>
      </c>
      <c r="AN301" s="48">
        <v>0.93894463286445284</v>
      </c>
      <c r="AO301" s="48">
        <v>0.94702552215240676</v>
      </c>
      <c r="AP301" s="48">
        <v>0.95481433110465119</v>
      </c>
      <c r="AQ301" s="48">
        <v>0.96232161684175455</v>
      </c>
      <c r="AR301" s="48">
        <v>0.96955755490161277</v>
      </c>
      <c r="AS301" s="48">
        <v>0.97653195303159712</v>
      </c>
      <c r="AT301" s="49">
        <v>0.98325426448218411</v>
      </c>
      <c r="AU301" s="50">
        <v>1.2819850235246122E-4</v>
      </c>
      <c r="AV301" s="50">
        <v>4.7880460624583066E-4</v>
      </c>
      <c r="AW301" s="50">
        <v>1.9097398035228252E-4</v>
      </c>
      <c r="AX301" s="50">
        <v>2.3566833988297731E-4</v>
      </c>
    </row>
    <row r="302" spans="1:50" x14ac:dyDescent="0.25">
      <c r="A302" t="s">
        <v>4984</v>
      </c>
      <c r="B302" s="73">
        <v>6.4343161982192254E-2</v>
      </c>
      <c r="C302" s="48">
        <v>0.12375984450550598</v>
      </c>
      <c r="D302" s="48">
        <v>0.17336649958882966</v>
      </c>
      <c r="E302" s="48">
        <v>0.22260293900546041</v>
      </c>
      <c r="F302" s="48">
        <v>0.26983718403612023</v>
      </c>
      <c r="G302" s="48">
        <v>0.30724285115313466</v>
      </c>
      <c r="H302" s="48">
        <v>0.33880712361167964</v>
      </c>
      <c r="I302" s="48">
        <v>0.37216395961013482</v>
      </c>
      <c r="J302" s="48">
        <v>0.39917827221239777</v>
      </c>
      <c r="K302" s="48">
        <v>0.42739340748411869</v>
      </c>
      <c r="L302" s="48">
        <v>0.45885254477353637</v>
      </c>
      <c r="M302" s="48">
        <v>0.50770552920875034</v>
      </c>
      <c r="N302" s="48">
        <v>0.53826673147232473</v>
      </c>
      <c r="O302" s="48">
        <v>0.56749178218871221</v>
      </c>
      <c r="P302" s="48">
        <v>0.5891450597806922</v>
      </c>
      <c r="Q302" s="48">
        <v>0.61503667783522498</v>
      </c>
      <c r="R302" s="48">
        <v>0.64119122688555774</v>
      </c>
      <c r="S302" s="48">
        <v>0.67302395656055725</v>
      </c>
      <c r="T302" s="48">
        <v>0.68736447975927772</v>
      </c>
      <c r="U302" s="48">
        <v>0.70435247375799115</v>
      </c>
      <c r="V302" s="48">
        <v>0.72072644387723295</v>
      </c>
      <c r="W302" s="48">
        <v>0.73650858375120076</v>
      </c>
      <c r="X302" s="48">
        <v>0.75172028483454367</v>
      </c>
      <c r="Y302" s="48">
        <v>0.7663821653968016</v>
      </c>
      <c r="Z302" s="48">
        <v>0.78051409846885733</v>
      </c>
      <c r="AA302" s="48">
        <v>0.79413523877927261</v>
      </c>
      <c r="AB302" s="48">
        <v>0.8072640487170224</v>
      </c>
      <c r="AC302" s="48">
        <v>0.81991832335581749</v>
      </c>
      <c r="AD302" s="48">
        <v>0.832115214573933</v>
      </c>
      <c r="AE302" s="48">
        <v>0.84387125430223697</v>
      </c>
      <c r="AF302" s="48">
        <v>0.85520237693192769</v>
      </c>
      <c r="AG302" s="48">
        <v>0.86612394091235245</v>
      </c>
      <c r="AH302" s="48">
        <v>0.87665074956818356</v>
      </c>
      <c r="AI302" s="48">
        <v>0.8867970711641654</v>
      </c>
      <c r="AJ302" s="48">
        <v>0.89657665824462973</v>
      </c>
      <c r="AK302" s="48">
        <v>0.90600276627399312</v>
      </c>
      <c r="AL302" s="48">
        <v>0.91508817160349987</v>
      </c>
      <c r="AM302" s="48">
        <v>0.92384518878856681</v>
      </c>
      <c r="AN302" s="48">
        <v>0.93228568728019723</v>
      </c>
      <c r="AO302" s="48">
        <v>0.94042110751309405</v>
      </c>
      <c r="AP302" s="48">
        <v>0.94826247641227202</v>
      </c>
      <c r="AQ302" s="48">
        <v>0.9558204223391904</v>
      </c>
      <c r="AR302" s="48">
        <v>0.96310518949766588</v>
      </c>
      <c r="AS302" s="48">
        <v>0.97012665181908819</v>
      </c>
      <c r="AT302" s="49">
        <v>0.97689432634576012</v>
      </c>
      <c r="AU302" s="50">
        <v>9.4262744823936373E-5</v>
      </c>
      <c r="AV302" s="50">
        <v>2.02987837838009E-4</v>
      </c>
      <c r="AW302" s="50">
        <v>1.3911170753999613E-5</v>
      </c>
      <c r="AX302" s="50">
        <v>9.4670409453101456E-5</v>
      </c>
    </row>
    <row r="303" spans="1:50" x14ac:dyDescent="0.25">
      <c r="A303" t="s">
        <v>4985</v>
      </c>
      <c r="B303" s="73">
        <v>7.6375096043952762E-2</v>
      </c>
      <c r="C303" s="48">
        <v>0.14777597880545629</v>
      </c>
      <c r="D303" s="48">
        <v>0.20832708767905955</v>
      </c>
      <c r="E303" s="48">
        <v>0.2678078028784398</v>
      </c>
      <c r="F303" s="48">
        <v>0.32458967129440919</v>
      </c>
      <c r="G303" s="48">
        <v>0.37046306757957698</v>
      </c>
      <c r="H303" s="48">
        <v>0.41010567297142408</v>
      </c>
      <c r="I303" s="48">
        <v>0.45116670646750351</v>
      </c>
      <c r="J303" s="48">
        <v>0.48564396107520369</v>
      </c>
      <c r="K303" s="48">
        <v>0.52077085999283246</v>
      </c>
      <c r="L303" s="48">
        <v>0.55709310530455203</v>
      </c>
      <c r="M303" s="48">
        <v>0.60959463422460047</v>
      </c>
      <c r="N303" s="48">
        <v>0.64499697491916108</v>
      </c>
      <c r="O303" s="48">
        <v>0.67917268655451413</v>
      </c>
      <c r="P303" s="48">
        <v>0.70593828044933227</v>
      </c>
      <c r="Q303" s="48">
        <v>0.73682139454578077</v>
      </c>
      <c r="R303" s="48">
        <v>0.76753177089499203</v>
      </c>
      <c r="S303" s="48">
        <v>0.80266838126642803</v>
      </c>
      <c r="T303" s="48">
        <v>0.8222375167578998</v>
      </c>
      <c r="U303" s="48">
        <v>0.84414258307486933</v>
      </c>
      <c r="V303" s="48">
        <v>0.86525590000688846</v>
      </c>
      <c r="W303" s="48">
        <v>0.8856060850016052</v>
      </c>
      <c r="X303" s="48">
        <v>0.90522072114109164</v>
      </c>
      <c r="Y303" s="48">
        <v>0.92412639452854828</v>
      </c>
      <c r="Z303" s="48">
        <v>0.94234873032368716</v>
      </c>
      <c r="AA303" s="48">
        <v>0.95991242747562833</v>
      </c>
      <c r="AB303" s="48">
        <v>0.97684129220039106</v>
      </c>
      <c r="AC303" s="48">
        <v>0.99315827024835501</v>
      </c>
      <c r="AD303" s="48">
        <v>1.0088854780054286</v>
      </c>
      <c r="AE303" s="48">
        <v>1.0240442324700778</v>
      </c>
      <c r="AF303" s="48">
        <v>1.0386550801468482</v>
      </c>
      <c r="AG303" s="48">
        <v>1.0527378248955426</v>
      </c>
      <c r="AH303" s="48">
        <v>1.066311554773802</v>
      </c>
      <c r="AI303" s="48">
        <v>1.0793946679094739</v>
      </c>
      <c r="AJ303" s="48">
        <v>1.0920048974378329</v>
      </c>
      <c r="AK303" s="48">
        <v>1.104159335537455</v>
      </c>
      <c r="AL303" s="48">
        <v>1.1158744565973324</v>
      </c>
      <c r="AM303" s="48">
        <v>1.1271661395466115</v>
      </c>
      <c r="AN303" s="48">
        <v>1.1380496893772425</v>
      </c>
      <c r="AO303" s="48">
        <v>1.1485398578886934</v>
      </c>
      <c r="AP303" s="48">
        <v>1.1586508636828632</v>
      </c>
      <c r="AQ303" s="48">
        <v>1.1683964114362797</v>
      </c>
      <c r="AR303" s="48">
        <v>1.1777897104757178</v>
      </c>
      <c r="AS303" s="48">
        <v>1.1868434926824047</v>
      </c>
      <c r="AT303" s="49">
        <v>1.1955700297490908</v>
      </c>
      <c r="AU303" s="50">
        <v>3.0282037914730608E-4</v>
      </c>
      <c r="AV303" s="50">
        <v>9.7129435744136572E-5</v>
      </c>
      <c r="AW303" s="50">
        <v>3.0210908153094351E-4</v>
      </c>
      <c r="AX303" s="50">
        <v>2.5802227901294827E-4</v>
      </c>
    </row>
    <row r="304" spans="1:50" x14ac:dyDescent="0.25">
      <c r="A304" t="s">
        <v>4986</v>
      </c>
      <c r="B304" s="73">
        <v>7.0046908975381059E-2</v>
      </c>
      <c r="C304" s="48">
        <v>0.13513185593107918</v>
      </c>
      <c r="D304" s="48">
        <v>0.18993692509807175</v>
      </c>
      <c r="E304" s="48">
        <v>0.2440514483667558</v>
      </c>
      <c r="F304" s="48">
        <v>0.29584484248653786</v>
      </c>
      <c r="G304" s="48">
        <v>0.3373239336848185</v>
      </c>
      <c r="H304" s="48">
        <v>0.37278035160009199</v>
      </c>
      <c r="I304" s="48">
        <v>0.40984935033665854</v>
      </c>
      <c r="J304" s="48">
        <v>0.44045965322426095</v>
      </c>
      <c r="K304" s="48">
        <v>0.47201714083048429</v>
      </c>
      <c r="L304" s="48">
        <v>0.50591494595358366</v>
      </c>
      <c r="M304" s="48">
        <v>0.55666384510464006</v>
      </c>
      <c r="N304" s="48">
        <v>0.58962895161764695</v>
      </c>
      <c r="O304" s="48">
        <v>0.62129393161916535</v>
      </c>
      <c r="P304" s="48">
        <v>0.64544824105039411</v>
      </c>
      <c r="Q304" s="48">
        <v>0.67377825454552365</v>
      </c>
      <c r="R304" s="48">
        <v>0.70217073917317097</v>
      </c>
      <c r="S304" s="48">
        <v>0.73568818163841054</v>
      </c>
      <c r="T304" s="48">
        <v>0.75254563113905781</v>
      </c>
      <c r="U304" s="48">
        <v>0.77190510350926755</v>
      </c>
      <c r="V304" s="48">
        <v>0.79056483591428917</v>
      </c>
      <c r="W304" s="48">
        <v>0.80855012016009276</v>
      </c>
      <c r="X304" s="48">
        <v>0.82588533389098795</v>
      </c>
      <c r="Y304" s="48">
        <v>0.84259397363161004</v>
      </c>
      <c r="Z304" s="48">
        <v>0.85869868663461923</v>
      </c>
      <c r="AA304" s="48">
        <v>0.87422130157727851</v>
      </c>
      <c r="AB304" s="48">
        <v>0.8891828581485165</v>
      </c>
      <c r="AC304" s="48">
        <v>0.90360363556657719</v>
      </c>
      <c r="AD304" s="48">
        <v>0.9175031800659128</v>
      </c>
      <c r="AE304" s="48">
        <v>0.9309003313905736</v>
      </c>
      <c r="AF304" s="48">
        <v>0.94381324833000546</v>
      </c>
      <c r="AG304" s="48">
        <v>0.9562594333318678</v>
      </c>
      <c r="AH304" s="48">
        <v>0.96825575622522908</v>
      </c>
      <c r="AI304" s="48">
        <v>0.97981847708629988</v>
      </c>
      <c r="AJ304" s="48">
        <v>0.99096326827769388</v>
      </c>
      <c r="AK304" s="48">
        <v>1.0017052356910854</v>
      </c>
      <c r="AL304" s="48">
        <v>1.0120589392220654</v>
      </c>
      <c r="AM304" s="48">
        <v>1.0220384125049371</v>
      </c>
      <c r="AN304" s="48">
        <v>1.0316571819342115</v>
      </c>
      <c r="AO304" s="48">
        <v>1.0409282849985728</v>
      </c>
      <c r="AP304" s="48">
        <v>1.0498642879521736</v>
      </c>
      <c r="AQ304" s="48">
        <v>1.0584773028472103</v>
      </c>
      <c r="AR304" s="48">
        <v>1.0667790039508604</v>
      </c>
      <c r="AS304" s="48">
        <v>1.0747806435688363</v>
      </c>
      <c r="AT304" s="49">
        <v>1.0824930672970059</v>
      </c>
      <c r="AU304" s="50">
        <v>1.1765366798499599E-4</v>
      </c>
      <c r="AV304" s="50">
        <v>1.3683665019925684E-4</v>
      </c>
      <c r="AW304" s="50">
        <v>1.1852284660562873E-4</v>
      </c>
      <c r="AX304" s="50">
        <v>1.3363898324314505E-4</v>
      </c>
    </row>
    <row r="305" spans="1:50" x14ac:dyDescent="0.25">
      <c r="A305" t="s">
        <v>4987</v>
      </c>
      <c r="B305" s="73">
        <v>8.0092054659982703E-2</v>
      </c>
      <c r="C305" s="48">
        <v>0.15427300923244883</v>
      </c>
      <c r="D305" s="48">
        <v>0.22036203115820124</v>
      </c>
      <c r="E305" s="48">
        <v>0.28402404967011657</v>
      </c>
      <c r="F305" s="48">
        <v>0.34579933476931929</v>
      </c>
      <c r="G305" s="48">
        <v>0.39389687982643889</v>
      </c>
      <c r="H305" s="48">
        <v>0.44231901355740538</v>
      </c>
      <c r="I305" s="48">
        <v>0.48969584828448631</v>
      </c>
      <c r="J305" s="48">
        <v>0.52594128209362823</v>
      </c>
      <c r="K305" s="48">
        <v>0.56348846127406116</v>
      </c>
      <c r="L305" s="48">
        <v>0.60110838185254512</v>
      </c>
      <c r="M305" s="48">
        <v>0.66368848199671771</v>
      </c>
      <c r="N305" s="48">
        <v>0.70523712486267143</v>
      </c>
      <c r="O305" s="48">
        <v>0.7485593424409448</v>
      </c>
      <c r="P305" s="48">
        <v>0.77836081028941084</v>
      </c>
      <c r="Q305" s="48">
        <v>0.81155854623064783</v>
      </c>
      <c r="R305" s="48">
        <v>0.84252757330044381</v>
      </c>
      <c r="S305" s="48">
        <v>0.88647852102475244</v>
      </c>
      <c r="T305" s="48">
        <v>0.90865310495752083</v>
      </c>
      <c r="U305" s="48">
        <v>0.93015021509764817</v>
      </c>
      <c r="V305" s="48">
        <v>0.95087032125680704</v>
      </c>
      <c r="W305" s="48">
        <v>0.97084150791623713</v>
      </c>
      <c r="X305" s="48">
        <v>0.99009084445544704</v>
      </c>
      <c r="Y305" s="48">
        <v>1.0086444218426374</v>
      </c>
      <c r="Z305" s="48">
        <v>1.0265273879989651</v>
      </c>
      <c r="AA305" s="48">
        <v>1.0437639818845823</v>
      </c>
      <c r="AB305" s="48">
        <v>1.0603775663526471</v>
      </c>
      <c r="AC305" s="48">
        <v>1.0763906598158424</v>
      </c>
      <c r="AD305" s="48">
        <v>1.0918249667683195</v>
      </c>
      <c r="AE305" s="48">
        <v>1.1067014072044421</v>
      </c>
      <c r="AF305" s="48">
        <v>1.1210401449741989</v>
      </c>
      <c r="AG305" s="48">
        <v>1.1348606151137233</v>
      </c>
      <c r="AH305" s="48">
        <v>1.1481815501879638</v>
      </c>
      <c r="AI305" s="48">
        <v>1.1610210056812076</v>
      </c>
      <c r="AJ305" s="48">
        <v>1.1733963844698765</v>
      </c>
      <c r="AK305" s="48">
        <v>1.1853244604107618</v>
      </c>
      <c r="AL305" s="48">
        <v>1.1968214010766756</v>
      </c>
      <c r="AM305" s="48">
        <v>1.2079027896703274</v>
      </c>
      <c r="AN305" s="48">
        <v>1.2185836461461363</v>
      </c>
      <c r="AO305" s="48">
        <v>1.2288784475686028</v>
      </c>
      <c r="AP305" s="48">
        <v>1.2388011477348355</v>
      </c>
      <c r="AQ305" s="48">
        <v>1.248365196087831</v>
      </c>
      <c r="AR305" s="48">
        <v>1.2575835559461399</v>
      </c>
      <c r="AS305" s="48">
        <v>1.2664687220746305</v>
      </c>
      <c r="AT305" s="49">
        <v>1.2750327376201631</v>
      </c>
      <c r="AU305" s="50">
        <v>0</v>
      </c>
      <c r="AV305" s="50">
        <v>6.4749282319098711E-4</v>
      </c>
      <c r="AW305" s="50">
        <v>7.0870504714548588E-4</v>
      </c>
      <c r="AX305" s="50">
        <v>6.6450890153646469E-4</v>
      </c>
    </row>
    <row r="306" spans="1:50" x14ac:dyDescent="0.25">
      <c r="A306" t="s">
        <v>4988</v>
      </c>
      <c r="B306" s="73">
        <v>8.0531314607040869E-2</v>
      </c>
      <c r="C306" s="48">
        <v>0.15482760256497696</v>
      </c>
      <c r="D306" s="48">
        <v>0.22081726482060188</v>
      </c>
      <c r="E306" s="48">
        <v>0.28513854256387205</v>
      </c>
      <c r="F306" s="48">
        <v>0.3464659793294666</v>
      </c>
      <c r="G306" s="48">
        <v>0.3942568397344357</v>
      </c>
      <c r="H306" s="48">
        <v>0.44107823513368838</v>
      </c>
      <c r="I306" s="48">
        <v>0.48765445282379694</v>
      </c>
      <c r="J306" s="48">
        <v>0.52453467061550763</v>
      </c>
      <c r="K306" s="48">
        <v>0.56225343873438616</v>
      </c>
      <c r="L306" s="48">
        <v>0.60124326504557113</v>
      </c>
      <c r="M306" s="48">
        <v>0.67232441735268067</v>
      </c>
      <c r="N306" s="48">
        <v>0.7104742672102603</v>
      </c>
      <c r="O306" s="48">
        <v>0.75145295106315824</v>
      </c>
      <c r="P306" s="48">
        <v>0.78127203097107467</v>
      </c>
      <c r="Q306" s="48">
        <v>0.81341169483057396</v>
      </c>
      <c r="R306" s="48">
        <v>0.8424608161513244</v>
      </c>
      <c r="S306" s="48">
        <v>0.88276809069223805</v>
      </c>
      <c r="T306" s="48">
        <v>0.90466418989479691</v>
      </c>
      <c r="U306" s="48">
        <v>0.92605055971714467</v>
      </c>
      <c r="V306" s="48">
        <v>0.94666392822061252</v>
      </c>
      <c r="W306" s="48">
        <v>0.96653223521190668</v>
      </c>
      <c r="X306" s="48">
        <v>0.98568241062520223</v>
      </c>
      <c r="Y306" s="48">
        <v>1.0041404110235594</v>
      </c>
      <c r="Z306" s="48">
        <v>1.0219312547810122</v>
      </c>
      <c r="AA306" s="48">
        <v>1.0390790559930148</v>
      </c>
      <c r="AB306" s="48">
        <v>1.0556070571612102</v>
      </c>
      <c r="AC306" s="48">
        <v>1.0715376606968201</v>
      </c>
      <c r="AD306" s="48">
        <v>1.0868924592853593</v>
      </c>
      <c r="AE306" s="48">
        <v>1.1016922651538317</v>
      </c>
      <c r="AF306" s="48">
        <v>1.1159571382800697</v>
      </c>
      <c r="AG306" s="48">
        <v>1.1297064135824677</v>
      </c>
      <c r="AH306" s="48">
        <v>1.1429587271269477</v>
      </c>
      <c r="AI306" s="48">
        <v>1.1557320413866874</v>
      </c>
      <c r="AJ306" s="48">
        <v>1.1680436695888463</v>
      </c>
      <c r="AK306" s="48">
        <v>1.1799102991812886</v>
      </c>
      <c r="AL306" s="48">
        <v>1.1913480144511126</v>
      </c>
      <c r="AM306" s="48">
        <v>1.2023723183256416</v>
      </c>
      <c r="AN306" s="48">
        <v>1.2129981533854286</v>
      </c>
      <c r="AO306" s="48">
        <v>1.2232399221177537</v>
      </c>
      <c r="AP306" s="48">
        <v>1.2331115064380669</v>
      </c>
      <c r="AQ306" s="48">
        <v>1.2426262865058386</v>
      </c>
      <c r="AR306" s="48">
        <v>1.2517971588603172</v>
      </c>
      <c r="AS306" s="48">
        <v>1.2606365539007784</v>
      </c>
      <c r="AT306" s="49">
        <v>1.2691564527349579</v>
      </c>
      <c r="AU306" s="50">
        <v>0</v>
      </c>
      <c r="AV306" s="50">
        <v>5.0509313587099314E-4</v>
      </c>
      <c r="AW306" s="50">
        <v>6.6220277221873403E-4</v>
      </c>
      <c r="AX306" s="50">
        <v>5.0407112576067448E-4</v>
      </c>
    </row>
    <row r="307" spans="1:50" x14ac:dyDescent="0.25">
      <c r="A307" t="s">
        <v>4989</v>
      </c>
      <c r="B307" s="73">
        <v>8.4020422952264973E-2</v>
      </c>
      <c r="C307" s="48">
        <v>0.16308170516883602</v>
      </c>
      <c r="D307" s="48">
        <v>0.23362369843445208</v>
      </c>
      <c r="E307" s="48">
        <v>0.301485633659203</v>
      </c>
      <c r="F307" s="48">
        <v>0.36582766482863471</v>
      </c>
      <c r="G307" s="48">
        <v>0.41743836160349401</v>
      </c>
      <c r="H307" s="48">
        <v>0.4661165168975514</v>
      </c>
      <c r="I307" s="48">
        <v>0.5155485487057665</v>
      </c>
      <c r="J307" s="48">
        <v>0.55631920144209424</v>
      </c>
      <c r="K307" s="48">
        <v>0.59694453187011942</v>
      </c>
      <c r="L307" s="48">
        <v>0.63687940312938696</v>
      </c>
      <c r="M307" s="48">
        <v>0.70429016464985827</v>
      </c>
      <c r="N307" s="48">
        <v>0.74546426246924213</v>
      </c>
      <c r="O307" s="48">
        <v>0.78815444665804557</v>
      </c>
      <c r="P307" s="48">
        <v>0.8205932000271402</v>
      </c>
      <c r="Q307" s="48">
        <v>0.85408158594833483</v>
      </c>
      <c r="R307" s="48">
        <v>0.88570209897905283</v>
      </c>
      <c r="S307" s="48">
        <v>0.92560317760990274</v>
      </c>
      <c r="T307" s="48">
        <v>0.95025589098573948</v>
      </c>
      <c r="U307" s="48">
        <v>0.97451417433286236</v>
      </c>
      <c r="V307" s="48">
        <v>0.99789565225780019</v>
      </c>
      <c r="W307" s="48">
        <v>1.0204320165228005</v>
      </c>
      <c r="X307" s="48">
        <v>1.0421538134047283</v>
      </c>
      <c r="Y307" s="48">
        <v>1.0630904850981533</v>
      </c>
      <c r="Z307" s="48">
        <v>1.0832704096219361</v>
      </c>
      <c r="AA307" s="48">
        <v>1.102720939283413</v>
      </c>
      <c r="AB307" s="48">
        <v>1.121468437752307</v>
      </c>
      <c r="AC307" s="48">
        <v>1.139538315794614</v>
      </c>
      <c r="AD307" s="48">
        <v>1.1569550657149104</v>
      </c>
      <c r="AE307" s="48">
        <v>1.1737422945537499</v>
      </c>
      <c r="AF307" s="48">
        <v>1.1899227560851615</v>
      </c>
      <c r="AG307" s="48">
        <v>1.2055183816576065</v>
      </c>
      <c r="AH307" s="48">
        <v>1.2205503099202042</v>
      </c>
      <c r="AI307" s="48">
        <v>1.2350389154745152</v>
      </c>
      <c r="AJ307" s="48">
        <v>1.2490038364907186</v>
      </c>
      <c r="AK307" s="48">
        <v>1.2624640013256134</v>
      </c>
      <c r="AL307" s="48">
        <v>1.2754376541785239</v>
      </c>
      <c r="AM307" s="48">
        <v>1.2879423798198837</v>
      </c>
      <c r="AN307" s="48">
        <v>1.2999951274260133</v>
      </c>
      <c r="AO307" s="48">
        <v>1.3116122335524034</v>
      </c>
      <c r="AP307" s="48">
        <v>1.3228094442766347</v>
      </c>
      <c r="AQ307" s="48">
        <v>1.3336019365409544</v>
      </c>
      <c r="AR307" s="48">
        <v>1.3440043387234313</v>
      </c>
      <c r="AS307" s="48">
        <v>1.3540307504655773</v>
      </c>
      <c r="AT307" s="49">
        <v>1.3636947617833084</v>
      </c>
      <c r="AU307" s="50">
        <v>0</v>
      </c>
      <c r="AV307" s="50">
        <v>4.4102015090174973E-4</v>
      </c>
      <c r="AW307" s="50">
        <v>6.2925089150667191E-4</v>
      </c>
      <c r="AX307" s="50">
        <v>4.727337509393692E-4</v>
      </c>
    </row>
    <row r="308" spans="1:50" x14ac:dyDescent="0.25">
      <c r="A308" t="s">
        <v>4990</v>
      </c>
      <c r="B308" s="73">
        <v>7.3643331049647612E-2</v>
      </c>
      <c r="C308" s="48">
        <v>0.14249765339030099</v>
      </c>
      <c r="D308" s="48">
        <v>0.201146489289349</v>
      </c>
      <c r="E308" s="48">
        <v>0.2586833726017127</v>
      </c>
      <c r="F308" s="48">
        <v>0.31349307238539709</v>
      </c>
      <c r="G308" s="48">
        <v>0.35725898459154792</v>
      </c>
      <c r="H308" s="48">
        <v>0.39542483911783272</v>
      </c>
      <c r="I308" s="48">
        <v>0.43517055036264046</v>
      </c>
      <c r="J308" s="48">
        <v>0.46780148932198601</v>
      </c>
      <c r="K308" s="48">
        <v>0.50120188856075365</v>
      </c>
      <c r="L308" s="48">
        <v>0.53546217858618506</v>
      </c>
      <c r="M308" s="48">
        <v>0.58794812504037697</v>
      </c>
      <c r="N308" s="48">
        <v>0.62251452470514446</v>
      </c>
      <c r="O308" s="48">
        <v>0.656149679542539</v>
      </c>
      <c r="P308" s="48">
        <v>0.68163876739401807</v>
      </c>
      <c r="Q308" s="48">
        <v>0.71098617501923145</v>
      </c>
      <c r="R308" s="48">
        <v>0.74002289620157891</v>
      </c>
      <c r="S308" s="48">
        <v>0.77468653073752591</v>
      </c>
      <c r="T308" s="48">
        <v>0.79313298382560815</v>
      </c>
      <c r="U308" s="48">
        <v>0.81351536610159492</v>
      </c>
      <c r="V308" s="48">
        <v>0.83316103576519618</v>
      </c>
      <c r="W308" s="48">
        <v>0.85209662098312533</v>
      </c>
      <c r="X308" s="48">
        <v>0.87034778745823771</v>
      </c>
      <c r="Y308" s="48">
        <v>0.8879392732173822</v>
      </c>
      <c r="Z308" s="48">
        <v>0.90489492214185885</v>
      </c>
      <c r="AA308" s="48">
        <v>0.92123771628593243</v>
      </c>
      <c r="AB308" s="48">
        <v>0.93698980702720869</v>
      </c>
      <c r="AC308" s="48">
        <v>0.95217254509108917</v>
      </c>
      <c r="AD308" s="48">
        <v>0.96680650949001012</v>
      </c>
      <c r="AE308" s="48">
        <v>0.98091153541668075</v>
      </c>
      <c r="AF308" s="48">
        <v>0.99450674112913451</v>
      </c>
      <c r="AG308" s="48">
        <v>1.0076105538640296</v>
      </c>
      <c r="AH308" s="48">
        <v>1.0202407348133262</v>
      </c>
      <c r="AI308" s="48">
        <v>1.0324144031981906</v>
      </c>
      <c r="AJ308" s="48">
        <v>1.0441480594727583</v>
      </c>
      <c r="AK308" s="48">
        <v>1.0554576076892093</v>
      </c>
      <c r="AL308" s="48">
        <v>1.0663583770544631</v>
      </c>
      <c r="AM308" s="48">
        <v>1.0768651427077198</v>
      </c>
      <c r="AN308" s="48">
        <v>1.0869921457470038</v>
      </c>
      <c r="AO308" s="48">
        <v>1.0967531125318553</v>
      </c>
      <c r="AP308" s="48">
        <v>1.1061612732883388</v>
      </c>
      <c r="AQ308" s="48">
        <v>1.1152293800415762</v>
      </c>
      <c r="AR308" s="48">
        <v>1.1239697239001178</v>
      </c>
      <c r="AS308" s="48">
        <v>1.13239415171558</v>
      </c>
      <c r="AT308" s="49">
        <v>1.1405140821401216</v>
      </c>
      <c r="AU308" s="50">
        <v>1.4500401448458433E-4</v>
      </c>
      <c r="AV308" s="50">
        <v>2.4195435980800539E-4</v>
      </c>
      <c r="AW308" s="50">
        <v>3.4260560641996562E-4</v>
      </c>
      <c r="AX308" s="50">
        <v>3.5267186467535794E-4</v>
      </c>
    </row>
    <row r="309" spans="1:50" x14ac:dyDescent="0.25">
      <c r="A309" t="s">
        <v>4991</v>
      </c>
      <c r="B309" s="73">
        <v>8.2246708032621324E-2</v>
      </c>
      <c r="C309" s="48">
        <v>0.15956506008885957</v>
      </c>
      <c r="D309" s="48">
        <v>0.22669279510567447</v>
      </c>
      <c r="E309" s="48">
        <v>0.29215016293406881</v>
      </c>
      <c r="F309" s="48">
        <v>0.35467210950550637</v>
      </c>
      <c r="G309" s="48">
        <v>0.40554820939924829</v>
      </c>
      <c r="H309" s="48">
        <v>0.4512259731056783</v>
      </c>
      <c r="I309" s="48">
        <v>0.49799471957269353</v>
      </c>
      <c r="J309" s="48">
        <v>0.53713000845798653</v>
      </c>
      <c r="K309" s="48">
        <v>0.57671971756583629</v>
      </c>
      <c r="L309" s="48">
        <v>0.61665500258672379</v>
      </c>
      <c r="M309" s="48">
        <v>0.67409470305408825</v>
      </c>
      <c r="N309" s="48">
        <v>0.71424837491640591</v>
      </c>
      <c r="O309" s="48">
        <v>0.75362481434560036</v>
      </c>
      <c r="P309" s="48">
        <v>0.78422292160465668</v>
      </c>
      <c r="Q309" s="48">
        <v>0.81839978260059587</v>
      </c>
      <c r="R309" s="48">
        <v>0.85206517854909347</v>
      </c>
      <c r="S309" s="48">
        <v>0.89120280817719877</v>
      </c>
      <c r="T309" s="48">
        <v>0.91437063382683803</v>
      </c>
      <c r="U309" s="48">
        <v>0.93894611881172596</v>
      </c>
      <c r="V309" s="48">
        <v>0.96263333325499123</v>
      </c>
      <c r="W309" s="48">
        <v>0.98546438332078923</v>
      </c>
      <c r="X309" s="48">
        <v>1.0074702147095105</v>
      </c>
      <c r="Y309" s="48">
        <v>1.0286806546022531</v>
      </c>
      <c r="Z309" s="48">
        <v>1.0491244520892349</v>
      </c>
      <c r="AA309" s="48">
        <v>1.0688293171369274</v>
      </c>
      <c r="AB309" s="48">
        <v>1.0878219581467516</v>
      </c>
      <c r="AC309" s="48">
        <v>1.106128118156221</v>
      </c>
      <c r="AD309" s="48">
        <v>1.123772609731613</v>
      </c>
      <c r="AE309" s="48">
        <v>1.1407793485994608</v>
      </c>
      <c r="AF309" s="48">
        <v>1.1571713860624466</v>
      </c>
      <c r="AG309" s="48">
        <v>1.1729709402436377</v>
      </c>
      <c r="AH309" s="48">
        <v>1.1881994262014122</v>
      </c>
      <c r="AI309" s="48">
        <v>1.2028774849558941</v>
      </c>
      <c r="AJ309" s="48">
        <v>1.2170250114662375</v>
      </c>
      <c r="AK309" s="48">
        <v>1.2306611815966892</v>
      </c>
      <c r="AL309" s="48">
        <v>1.2438044781079678</v>
      </c>
      <c r="AM309" s="48">
        <v>1.2564727157092004</v>
      </c>
      <c r="AN309" s="48">
        <v>1.2686830652043644</v>
      </c>
      <c r="AO309" s="48">
        <v>1.280452076765968</v>
      </c>
      <c r="AP309" s="48">
        <v>1.291795702367514</v>
      </c>
      <c r="AQ309" s="48">
        <v>1.3027293174051482</v>
      </c>
      <c r="AR309" s="48">
        <v>1.313267741537808</v>
      </c>
      <c r="AS309" s="48">
        <v>1.3234252587741069</v>
      </c>
      <c r="AT309" s="49">
        <v>1.3332156368331891</v>
      </c>
      <c r="AU309" s="50">
        <v>6.684492836939171E-5</v>
      </c>
      <c r="AV309" s="50">
        <v>1.1611526133492589E-4</v>
      </c>
      <c r="AW309" s="50">
        <v>4.3149210978299379E-4</v>
      </c>
      <c r="AX309" s="50">
        <v>4.3437094427645206E-4</v>
      </c>
    </row>
    <row r="310" spans="1:50" x14ac:dyDescent="0.25">
      <c r="A310" t="s">
        <v>4992</v>
      </c>
      <c r="B310" s="73">
        <v>7.5266335468623116E-2</v>
      </c>
      <c r="C310" s="48">
        <v>0.14572556110131801</v>
      </c>
      <c r="D310" s="48">
        <v>0.20599701704726545</v>
      </c>
      <c r="E310" s="48">
        <v>0.26503852372846248</v>
      </c>
      <c r="F310" s="48">
        <v>0.32131687498116651</v>
      </c>
      <c r="G310" s="48">
        <v>0.36642204473064149</v>
      </c>
      <c r="H310" s="48">
        <v>0.40603420439304871</v>
      </c>
      <c r="I310" s="48">
        <v>0.4471226211832563</v>
      </c>
      <c r="J310" s="48">
        <v>0.48098522903140639</v>
      </c>
      <c r="K310" s="48">
        <v>0.51555389892123371</v>
      </c>
      <c r="L310" s="48">
        <v>0.55087178667346259</v>
      </c>
      <c r="M310" s="48">
        <v>0.60425538997902761</v>
      </c>
      <c r="N310" s="48">
        <v>0.63987854424722945</v>
      </c>
      <c r="O310" s="48">
        <v>0.67461622736174454</v>
      </c>
      <c r="P310" s="48">
        <v>0.70106771173086191</v>
      </c>
      <c r="Q310" s="48">
        <v>0.73132051668672571</v>
      </c>
      <c r="R310" s="48">
        <v>0.76122364978345725</v>
      </c>
      <c r="S310" s="48">
        <v>0.79672553701927995</v>
      </c>
      <c r="T310" s="48">
        <v>0.81607630054846869</v>
      </c>
      <c r="U310" s="48">
        <v>0.83724594551526477</v>
      </c>
      <c r="V310" s="48">
        <v>0.85765042259169455</v>
      </c>
      <c r="W310" s="48">
        <v>0.87731738844849438</v>
      </c>
      <c r="X310" s="48">
        <v>0.89627350011769924</v>
      </c>
      <c r="Y310" s="48">
        <v>0.91454445112416149</v>
      </c>
      <c r="Z310" s="48">
        <v>0.93215500631111281</v>
      </c>
      <c r="AA310" s="48">
        <v>0.94912903540697013</v>
      </c>
      <c r="AB310" s="48">
        <v>0.96548954537888043</v>
      </c>
      <c r="AC310" s="48">
        <v>0.98125871161686629</v>
      </c>
      <c r="AD310" s="48">
        <v>0.99645790799082845</v>
      </c>
      <c r="AE310" s="48">
        <v>1.0111077358211538</v>
      </c>
      <c r="AF310" s="48">
        <v>1.0252280518021899</v>
      </c>
      <c r="AG310" s="48">
        <v>1.0388379949164419</v>
      </c>
      <c r="AH310" s="48">
        <v>1.0519560123759617</v>
      </c>
      <c r="AI310" s="48">
        <v>1.0645998846261011</v>
      </c>
      <c r="AJ310" s="48">
        <v>1.0767867494455128</v>
      </c>
      <c r="AK310" s="48">
        <v>1.0885331251750661</v>
      </c>
      <c r="AL310" s="48">
        <v>1.0998549331071661</v>
      </c>
      <c r="AM310" s="48">
        <v>1.1107675190658162</v>
      </c>
      <c r="AN310" s="48">
        <v>1.1212856742066839</v>
      </c>
      <c r="AO310" s="48">
        <v>1.1314236550653516</v>
      </c>
      <c r="AP310" s="48">
        <v>1.1411952028809349</v>
      </c>
      <c r="AQ310" s="48">
        <v>1.1506135622212561</v>
      </c>
      <c r="AR310" s="48">
        <v>1.1596914989348188</v>
      </c>
      <c r="AS310" s="48">
        <v>1.1684413174539152</v>
      </c>
      <c r="AT310" s="49">
        <v>1.1768748774723217</v>
      </c>
      <c r="AU310" s="50">
        <v>1.2278102803975344E-4</v>
      </c>
      <c r="AV310" s="50">
        <v>2.107678446918726E-4</v>
      </c>
      <c r="AW310" s="50">
        <v>3.491413954179734E-4</v>
      </c>
      <c r="AX310" s="50">
        <v>3.6157268914394081E-4</v>
      </c>
    </row>
    <row r="311" spans="1:50" x14ac:dyDescent="0.25">
      <c r="A311" t="s">
        <v>4993</v>
      </c>
      <c r="B311" s="73">
        <v>7.3273499493586497E-2</v>
      </c>
      <c r="C311" s="48">
        <v>0.14123527787726772</v>
      </c>
      <c r="D311" s="48">
        <v>0.200311550677478</v>
      </c>
      <c r="E311" s="48">
        <v>0.25784074184332872</v>
      </c>
      <c r="F311" s="48">
        <v>0.31305451853647187</v>
      </c>
      <c r="G311" s="48">
        <v>0.35650191985269669</v>
      </c>
      <c r="H311" s="48">
        <v>0.3970257324528299</v>
      </c>
      <c r="I311" s="48">
        <v>0.4377507999611307</v>
      </c>
      <c r="J311" s="48">
        <v>0.47051344008719714</v>
      </c>
      <c r="K311" s="48">
        <v>0.50408606872653816</v>
      </c>
      <c r="L311" s="48">
        <v>0.53987668401460609</v>
      </c>
      <c r="M311" s="48">
        <v>0.59829130641292994</v>
      </c>
      <c r="N311" s="48">
        <v>0.63448804134706704</v>
      </c>
      <c r="O311" s="48">
        <v>0.67067488542870757</v>
      </c>
      <c r="P311" s="48">
        <v>0.69709940603418818</v>
      </c>
      <c r="Q311" s="48">
        <v>0.72628539015348437</v>
      </c>
      <c r="R311" s="48">
        <v>0.75514929171071477</v>
      </c>
      <c r="S311" s="48">
        <v>0.79228261170518444</v>
      </c>
      <c r="T311" s="48">
        <v>0.81090906900839199</v>
      </c>
      <c r="U311" s="48">
        <v>0.83044205262855852</v>
      </c>
      <c r="V311" s="48">
        <v>0.84926902479257438</v>
      </c>
      <c r="W311" s="48">
        <v>0.86741550398680656</v>
      </c>
      <c r="X311" s="48">
        <v>0.88490608634269297</v>
      </c>
      <c r="Y311" s="48">
        <v>0.90176447897487266</v>
      </c>
      <c r="Z311" s="48">
        <v>0.91801353211432302</v>
      </c>
      <c r="AA311" s="48">
        <v>0.93367527008005813</v>
      </c>
      <c r="AB311" s="48">
        <v>0.94877092113136907</v>
      </c>
      <c r="AC311" s="48">
        <v>0.96332094624106657</v>
      </c>
      <c r="AD311" s="48">
        <v>0.97734506682872668</v>
      </c>
      <c r="AE311" s="48">
        <v>0.99086229149153171</v>
      </c>
      <c r="AF311" s="48">
        <v>1.0038909417689339</v>
      </c>
      <c r="AG311" s="48">
        <v>1.0164486769760688</v>
      </c>
      <c r="AH311" s="48">
        <v>1.028552518139572</v>
      </c>
      <c r="AI311" s="48">
        <v>1.0402188710682505</v>
      </c>
      <c r="AJ311" s="48">
        <v>1.0514635485898676</v>
      </c>
      <c r="AK311" s="48">
        <v>1.0623017919841975</v>
      </c>
      <c r="AL311" s="48">
        <v>1.0727482916413833</v>
      </c>
      <c r="AM311" s="48">
        <v>1.0828172069736102</v>
      </c>
      <c r="AN311" s="48">
        <v>1.0925221856070819</v>
      </c>
      <c r="AO311" s="48">
        <v>1.1018763818803077</v>
      </c>
      <c r="AP311" s="48">
        <v>1.1108924746737785</v>
      </c>
      <c r="AQ311" s="48">
        <v>1.1195826845951959</v>
      </c>
      <c r="AR311" s="48">
        <v>1.1279587905435502</v>
      </c>
      <c r="AS311" s="48">
        <v>1.1360321456744942</v>
      </c>
      <c r="AT311" s="49">
        <v>1.1438136927886569</v>
      </c>
      <c r="AU311" s="50">
        <v>2.4045951431617141E-4</v>
      </c>
      <c r="AV311" s="50">
        <v>4.0613717283122241E-4</v>
      </c>
      <c r="AW311" s="50">
        <v>3.4216989297419786E-4</v>
      </c>
      <c r="AX311" s="50">
        <v>3.8524990668520331E-4</v>
      </c>
    </row>
    <row r="312" spans="1:50" x14ac:dyDescent="0.25">
      <c r="A312" t="s">
        <v>4994</v>
      </c>
      <c r="B312" s="73">
        <v>7.8593843388700291E-2</v>
      </c>
      <c r="C312" s="48">
        <v>0.15167385552459084</v>
      </c>
      <c r="D312" s="48">
        <v>0.2159008251103669</v>
      </c>
      <c r="E312" s="48">
        <v>0.27836206311044054</v>
      </c>
      <c r="F312" s="48">
        <v>0.3385465997453091</v>
      </c>
      <c r="G312" s="48">
        <v>0.38659639653452982</v>
      </c>
      <c r="H312" s="48">
        <v>0.43147810520842061</v>
      </c>
      <c r="I312" s="48">
        <v>0.4766089295154512</v>
      </c>
      <c r="J312" s="48">
        <v>0.51336386704018677</v>
      </c>
      <c r="K312" s="48">
        <v>0.55100577007723217</v>
      </c>
      <c r="L312" s="48">
        <v>0.59006256892583553</v>
      </c>
      <c r="M312" s="48">
        <v>0.65177229112999246</v>
      </c>
      <c r="N312" s="48">
        <v>0.6923791445327997</v>
      </c>
      <c r="O312" s="48">
        <v>0.73246008997892875</v>
      </c>
      <c r="P312" s="48">
        <v>0.76231582314444035</v>
      </c>
      <c r="Q312" s="48">
        <v>0.79479218101319282</v>
      </c>
      <c r="R312" s="48">
        <v>0.82726646306068863</v>
      </c>
      <c r="S312" s="48">
        <v>0.86799958308076108</v>
      </c>
      <c r="T312" s="48">
        <v>0.88937660762246207</v>
      </c>
      <c r="U312" s="48">
        <v>0.91170432877701157</v>
      </c>
      <c r="V312" s="48">
        <v>0.9332250238657338</v>
      </c>
      <c r="W312" s="48">
        <v>0.95396786250546628</v>
      </c>
      <c r="X312" s="48">
        <v>0.97396095998954557</v>
      </c>
      <c r="Y312" s="48">
        <v>0.993231415395887</v>
      </c>
      <c r="Z312" s="48">
        <v>1.0118053483176619</v>
      </c>
      <c r="AA312" s="48">
        <v>1.0297079342663611</v>
      </c>
      <c r="AB312" s="48">
        <v>1.0469634387952274</v>
      </c>
      <c r="AC312" s="48">
        <v>1.0635952503893151</v>
      </c>
      <c r="AD312" s="48">
        <v>1.0796259121667495</v>
      </c>
      <c r="AE312" s="48">
        <v>1.0950771524341558</v>
      </c>
      <c r="AF312" s="48">
        <v>1.1099699141376802</v>
      </c>
      <c r="AG312" s="48">
        <v>1.1243243832495111</v>
      </c>
      <c r="AH312" s="48">
        <v>1.138160016128384</v>
      </c>
      <c r="AI312" s="48">
        <v>1.151495565891153</v>
      </c>
      <c r="AJ312" s="48">
        <v>1.1643491078311712</v>
      </c>
      <c r="AK312" s="48">
        <v>1.1767380639179359</v>
      </c>
      <c r="AL312" s="48">
        <v>1.1886792264112034</v>
      </c>
      <c r="AM312" s="48">
        <v>1.2001887806215814</v>
      </c>
      <c r="AN312" s="48">
        <v>1.2112823268484516</v>
      </c>
      <c r="AO312" s="48">
        <v>1.221974901524953</v>
      </c>
      <c r="AP312" s="48">
        <v>1.2322809975986897</v>
      </c>
      <c r="AQ312" s="48">
        <v>1.242214584175785</v>
      </c>
      <c r="AR312" s="48">
        <v>1.2517891254549132</v>
      </c>
      <c r="AS312" s="48">
        <v>1.2610175989769643</v>
      </c>
      <c r="AT312" s="49">
        <v>1.2699125132150859</v>
      </c>
      <c r="AU312" s="50">
        <v>1.7622516315896064E-4</v>
      </c>
      <c r="AV312" s="50">
        <v>7.4651377508416772E-4</v>
      </c>
      <c r="AW312" s="50">
        <v>5.1536521641537547E-4</v>
      </c>
      <c r="AX312" s="50">
        <v>6.185864913277328E-4</v>
      </c>
    </row>
    <row r="313" spans="1:50" x14ac:dyDescent="0.25">
      <c r="A313" t="s">
        <v>4995</v>
      </c>
      <c r="B313" s="73">
        <v>8.0715023487696547E-2</v>
      </c>
      <c r="C313" s="48">
        <v>0.15568965362803694</v>
      </c>
      <c r="D313" s="48">
        <v>0.22179877663206396</v>
      </c>
      <c r="E313" s="48">
        <v>0.2859371881085368</v>
      </c>
      <c r="F313" s="48">
        <v>0.34734328243023527</v>
      </c>
      <c r="G313" s="48">
        <v>0.39662833103958933</v>
      </c>
      <c r="H313" s="48">
        <v>0.44383540962526646</v>
      </c>
      <c r="I313" s="48">
        <v>0.4900288885911851</v>
      </c>
      <c r="J313" s="48">
        <v>0.52822072135322573</v>
      </c>
      <c r="K313" s="48">
        <v>0.56694086078263706</v>
      </c>
      <c r="L313" s="48">
        <v>0.60755584065259938</v>
      </c>
      <c r="M313" s="48">
        <v>0.67171148287341187</v>
      </c>
      <c r="N313" s="48">
        <v>0.71236593152902938</v>
      </c>
      <c r="O313" s="48">
        <v>0.75309053284094163</v>
      </c>
      <c r="P313" s="48">
        <v>0.78374124256354882</v>
      </c>
      <c r="Q313" s="48">
        <v>0.81661672887768511</v>
      </c>
      <c r="R313" s="48">
        <v>0.84849986282041123</v>
      </c>
      <c r="S313" s="48">
        <v>0.88957476322310147</v>
      </c>
      <c r="T313" s="48">
        <v>0.91221257846960224</v>
      </c>
      <c r="U313" s="48">
        <v>0.93508368333960001</v>
      </c>
      <c r="V313" s="48">
        <v>0.95712812176851325</v>
      </c>
      <c r="W313" s="48">
        <v>0.97837577326626113</v>
      </c>
      <c r="X313" s="48">
        <v>0.99885543736047588</v>
      </c>
      <c r="Y313" s="48">
        <v>1.0185948726320082</v>
      </c>
      <c r="Z313" s="48">
        <v>1.0376208343395092</v>
      </c>
      <c r="AA313" s="48">
        <v>1.0559591106840889</v>
      </c>
      <c r="AB313" s="48">
        <v>1.0736345577632012</v>
      </c>
      <c r="AC313" s="48">
        <v>1.090671133261141</v>
      </c>
      <c r="AD313" s="48">
        <v>1.107091928921806</v>
      </c>
      <c r="AE313" s="48">
        <v>1.1229192018477481</v>
      </c>
      <c r="AF313" s="48">
        <v>1.1381744046679332</v>
      </c>
      <c r="AG313" s="48">
        <v>1.1528782146150991</v>
      </c>
      <c r="AH313" s="48">
        <v>1.1670505615521274</v>
      </c>
      <c r="AI313" s="48">
        <v>1.1807106549854072</v>
      </c>
      <c r="AJ313" s="48">
        <v>1.1938770101018217</v>
      </c>
      <c r="AK313" s="48">
        <v>1.2065674728646305</v>
      </c>
      <c r="AL313" s="48">
        <v>1.2187992442022777</v>
      </c>
      <c r="AM313" s="48">
        <v>1.2305889033229016</v>
      </c>
      <c r="AN313" s="48">
        <v>1.2419524301861531</v>
      </c>
      <c r="AO313" s="48">
        <v>1.2529052271627816</v>
      </c>
      <c r="AP313" s="48">
        <v>1.263462139911339</v>
      </c>
      <c r="AQ313" s="48">
        <v>1.2736374775003101</v>
      </c>
      <c r="AR313" s="48">
        <v>1.2834450318029329</v>
      </c>
      <c r="AS313" s="48">
        <v>1.2928980961910028</v>
      </c>
      <c r="AT313" s="49">
        <v>1.3020094835529978</v>
      </c>
      <c r="AU313" s="50">
        <v>1.1051994079025462E-4</v>
      </c>
      <c r="AV313" s="50">
        <v>6.9683458423241973E-4</v>
      </c>
      <c r="AW313" s="50">
        <v>5.1130319479852915E-4</v>
      </c>
      <c r="AX313" s="50">
        <v>5.613327375613153E-4</v>
      </c>
    </row>
    <row r="314" spans="1:50" x14ac:dyDescent="0.25">
      <c r="A314" t="s">
        <v>4996</v>
      </c>
      <c r="B314" s="73">
        <v>7.7957967864949254E-2</v>
      </c>
      <c r="C314" s="48">
        <v>0.15038304099665667</v>
      </c>
      <c r="D314" s="48">
        <v>0.21399443970838208</v>
      </c>
      <c r="E314" s="48">
        <v>0.27582390447301836</v>
      </c>
      <c r="F314" s="48">
        <v>0.33528859347520118</v>
      </c>
      <c r="G314" s="48">
        <v>0.38266079666487574</v>
      </c>
      <c r="H314" s="48">
        <v>0.42720809003060345</v>
      </c>
      <c r="I314" s="48">
        <v>0.47168552480923942</v>
      </c>
      <c r="J314" s="48">
        <v>0.50792662544385214</v>
      </c>
      <c r="K314" s="48">
        <v>0.54498710532114591</v>
      </c>
      <c r="L314" s="48">
        <v>0.58362923235068054</v>
      </c>
      <c r="M314" s="48">
        <v>0.64520436121455071</v>
      </c>
      <c r="N314" s="48">
        <v>0.68503286022017207</v>
      </c>
      <c r="O314" s="48">
        <v>0.72453135873269836</v>
      </c>
      <c r="P314" s="48">
        <v>0.75387475285459893</v>
      </c>
      <c r="Q314" s="48">
        <v>0.78575421091567099</v>
      </c>
      <c r="R314" s="48">
        <v>0.81737915990200283</v>
      </c>
      <c r="S314" s="48">
        <v>0.85754964734507066</v>
      </c>
      <c r="T314" s="48">
        <v>0.87864591686285154</v>
      </c>
      <c r="U314" s="48">
        <v>0.90051436347574476</v>
      </c>
      <c r="V314" s="48">
        <v>0.92159238430744916</v>
      </c>
      <c r="W314" s="48">
        <v>0.94190854896451359</v>
      </c>
      <c r="X314" s="48">
        <v>0.96149039441710571</v>
      </c>
      <c r="Y314" s="48">
        <v>0.98036446232321883</v>
      </c>
      <c r="Z314" s="48">
        <v>0.99855633500380958</v>
      </c>
      <c r="AA314" s="48">
        <v>1.0160906701176322</v>
      </c>
      <c r="AB314" s="48">
        <v>1.0329912340827625</v>
      </c>
      <c r="AC314" s="48">
        <v>1.0492809342901166</v>
      </c>
      <c r="AD314" s="48">
        <v>1.0649818501526267</v>
      </c>
      <c r="AE314" s="48">
        <v>1.0801152630321549</v>
      </c>
      <c r="AF314" s="48">
        <v>1.0947016850847118</v>
      </c>
      <c r="AG314" s="48">
        <v>1.1087608870630796</v>
      </c>
      <c r="AH314" s="48">
        <v>1.122311925114519</v>
      </c>
      <c r="AI314" s="48">
        <v>1.1353731666098821</v>
      </c>
      <c r="AJ314" s="48">
        <v>1.1479623150391478</v>
      </c>
      <c r="AK314" s="48">
        <v>1.1600964340071145</v>
      </c>
      <c r="AL314" s="48">
        <v>1.1717919703617814</v>
      </c>
      <c r="AM314" s="48">
        <v>1.1830647764867614</v>
      </c>
      <c r="AN314" s="48">
        <v>1.1939301317879472</v>
      </c>
      <c r="AO314" s="48">
        <v>1.2044027634035479</v>
      </c>
      <c r="AP314" s="48">
        <v>1.2144968661655724</v>
      </c>
      <c r="AQ314" s="48">
        <v>1.2242261218398132</v>
      </c>
      <c r="AR314" s="48">
        <v>1.2336037176704069</v>
      </c>
      <c r="AS314" s="48">
        <v>1.2426423642541111</v>
      </c>
      <c r="AT314" s="49">
        <v>1.2513543127685247</v>
      </c>
      <c r="AU314" s="50">
        <v>1.5754791093058884E-4</v>
      </c>
      <c r="AV314" s="50">
        <v>6.6668959334492683E-4</v>
      </c>
      <c r="AW314" s="50">
        <v>5.2132911514490843E-4</v>
      </c>
      <c r="AX314" s="50">
        <v>5.7822815142571926E-4</v>
      </c>
    </row>
    <row r="315" spans="1:50" x14ac:dyDescent="0.25">
      <c r="A315" t="s">
        <v>4997</v>
      </c>
      <c r="B315" s="73">
        <v>7.3530382681472994E-2</v>
      </c>
      <c r="C315" s="48">
        <v>0.14182682635160215</v>
      </c>
      <c r="D315" s="48">
        <v>0.20150829259062267</v>
      </c>
      <c r="E315" s="48">
        <v>0.25947864454135972</v>
      </c>
      <c r="F315" s="48">
        <v>0.3149711225348758</v>
      </c>
      <c r="G315" s="48">
        <v>0.3587429803135343</v>
      </c>
      <c r="H315" s="48">
        <v>0.39976729087636398</v>
      </c>
      <c r="I315" s="48">
        <v>0.44103284786971519</v>
      </c>
      <c r="J315" s="48">
        <v>0.47406702133766321</v>
      </c>
      <c r="K315" s="48">
        <v>0.50778682644314532</v>
      </c>
      <c r="L315" s="48">
        <v>0.54402525035069582</v>
      </c>
      <c r="M315" s="48">
        <v>0.60302615746388089</v>
      </c>
      <c r="N315" s="48">
        <v>0.63945584785138465</v>
      </c>
      <c r="O315" s="48">
        <v>0.67618187818052289</v>
      </c>
      <c r="P315" s="48">
        <v>0.70283390013395586</v>
      </c>
      <c r="Q315" s="48">
        <v>0.7320598392474188</v>
      </c>
      <c r="R315" s="48">
        <v>0.76086411875569215</v>
      </c>
      <c r="S315" s="48">
        <v>0.79794832051743492</v>
      </c>
      <c r="T315" s="48">
        <v>0.81680765153744939</v>
      </c>
      <c r="U315" s="48">
        <v>0.83627541195437316</v>
      </c>
      <c r="V315" s="48">
        <v>0.85503951838032388</v>
      </c>
      <c r="W315" s="48">
        <v>0.8731254040920835</v>
      </c>
      <c r="X315" s="48">
        <v>0.8905575830913699</v>
      </c>
      <c r="Y315" s="48">
        <v>0.90735968333164596</v>
      </c>
      <c r="Z315" s="48">
        <v>0.92355447874396035</v>
      </c>
      <c r="AA315" s="48">
        <v>0.93916392010522687</v>
      </c>
      <c r="AB315" s="48">
        <v>0.95420916479078521</v>
      </c>
      <c r="AC315" s="48">
        <v>0.9687106054515644</v>
      </c>
      <c r="AD315" s="48">
        <v>0.98268789765472475</v>
      </c>
      <c r="AE315" s="48">
        <v>0.99615998652524107</v>
      </c>
      <c r="AF315" s="48">
        <v>1.0091451324245335</v>
      </c>
      <c r="AG315" s="48">
        <v>1.0216609357009605</v>
      </c>
      <c r="AH315" s="48">
        <v>1.0337243605457092</v>
      </c>
      <c r="AI315" s="48">
        <v>1.0453517579864309</v>
      </c>
      <c r="AJ315" s="48">
        <v>1.0565588880497767</v>
      </c>
      <c r="AK315" s="48">
        <v>1.0673609411228815</v>
      </c>
      <c r="AL315" s="48">
        <v>1.0777725585427411</v>
      </c>
      <c r="AM315" s="48">
        <v>1.0878078524414017</v>
      </c>
      <c r="AN315" s="48">
        <v>1.0974804248738452</v>
      </c>
      <c r="AO315" s="48">
        <v>1.1068033862545137</v>
      </c>
      <c r="AP315" s="48">
        <v>1.1157893731274473</v>
      </c>
      <c r="AQ315" s="48">
        <v>1.1244505652941299</v>
      </c>
      <c r="AR315" s="48">
        <v>1.1327987023222581</v>
      </c>
      <c r="AS315" s="48">
        <v>1.1408450994578032</v>
      </c>
      <c r="AT315" s="49">
        <v>1.1486006629619432</v>
      </c>
      <c r="AU315" s="50">
        <v>5.0604896387085319E-5</v>
      </c>
      <c r="AV315" s="50">
        <v>3.6141832242719829E-4</v>
      </c>
      <c r="AW315" s="50">
        <v>3.017652197740972E-4</v>
      </c>
      <c r="AX315" s="50">
        <v>3.2270213705487549E-4</v>
      </c>
    </row>
    <row r="316" spans="1:50" x14ac:dyDescent="0.25">
      <c r="A316" t="s">
        <v>4998</v>
      </c>
      <c r="B316" s="73">
        <v>7.6233188367837296E-2</v>
      </c>
      <c r="C316" s="48">
        <v>0.14711322981197744</v>
      </c>
      <c r="D316" s="48">
        <v>0.20939627223052457</v>
      </c>
      <c r="E316" s="48">
        <v>0.26986658891894849</v>
      </c>
      <c r="F316" s="48">
        <v>0.32783025563054591</v>
      </c>
      <c r="G316" s="48">
        <v>0.37397206527939714</v>
      </c>
      <c r="H316" s="48">
        <v>0.41714304677462183</v>
      </c>
      <c r="I316" s="48">
        <v>0.46060078133286114</v>
      </c>
      <c r="J316" s="48">
        <v>0.49564466346018848</v>
      </c>
      <c r="K316" s="48">
        <v>0.53141862455768263</v>
      </c>
      <c r="L316" s="48">
        <v>0.56922397088342158</v>
      </c>
      <c r="M316" s="48">
        <v>0.62956461157315824</v>
      </c>
      <c r="N316" s="48">
        <v>0.66813553918260959</v>
      </c>
      <c r="O316" s="48">
        <v>0.70674923464570449</v>
      </c>
      <c r="P316" s="48">
        <v>0.73512520529646719</v>
      </c>
      <c r="Q316" s="48">
        <v>0.76595195624865076</v>
      </c>
      <c r="R316" s="48">
        <v>0.79656641642245407</v>
      </c>
      <c r="S316" s="48">
        <v>0.8352805203520699</v>
      </c>
      <c r="T316" s="48">
        <v>0.85551861939474516</v>
      </c>
      <c r="U316" s="48">
        <v>0.87640568601642299</v>
      </c>
      <c r="V316" s="48">
        <v>0.89653779842285952</v>
      </c>
      <c r="W316" s="48">
        <v>0.9159422441158106</v>
      </c>
      <c r="X316" s="48">
        <v>0.93464532430178715</v>
      </c>
      <c r="Y316" s="48">
        <v>0.95267238954128286</v>
      </c>
      <c r="Z316" s="48">
        <v>0.97004787410947158</v>
      </c>
      <c r="AA316" s="48">
        <v>0.9867953291149546</v>
      </c>
      <c r="AB316" s="48">
        <v>1.002937454421444</v>
      </c>
      <c r="AC316" s="48">
        <v>1.0184961294156507</v>
      </c>
      <c r="AD316" s="48">
        <v>1.0334924426630792</v>
      </c>
      <c r="AE316" s="48">
        <v>1.0479467204919255</v>
      </c>
      <c r="AF316" s="48">
        <v>1.0618785545438261</v>
      </c>
      <c r="AG316" s="48">
        <v>1.0753068283287903</v>
      </c>
      <c r="AH316" s="48">
        <v>1.0882497428203219</v>
      </c>
      <c r="AI316" s="48">
        <v>1.1007248411254127</v>
      </c>
      <c r="AJ316" s="48">
        <v>1.1127490322628495</v>
      </c>
      <c r="AK316" s="48">
        <v>1.1243386140820659</v>
      </c>
      <c r="AL316" s="48">
        <v>1.1355092953535997</v>
      </c>
      <c r="AM316" s="48">
        <v>1.1462762170611021</v>
      </c>
      <c r="AN316" s="48">
        <v>1.156653972923755</v>
      </c>
      <c r="AO316" s="48">
        <v>1.1666566291769145</v>
      </c>
      <c r="AP316" s="48">
        <v>1.176297743637791</v>
      </c>
      <c r="AQ316" s="48">
        <v>1.1855903840820097</v>
      </c>
      <c r="AR316" s="48">
        <v>1.1945471459559549</v>
      </c>
      <c r="AS316" s="48">
        <v>1.2031801694489139</v>
      </c>
      <c r="AT316" s="49">
        <v>1.2115011559481523</v>
      </c>
      <c r="AU316" s="50">
        <v>5.339803101378493E-5</v>
      </c>
      <c r="AV316" s="50">
        <v>4.9547856906428933E-4</v>
      </c>
      <c r="AW316" s="50">
        <v>4.0368980262428522E-4</v>
      </c>
      <c r="AX316" s="50">
        <v>4.6076381113380194E-4</v>
      </c>
    </row>
    <row r="317" spans="1:50" x14ac:dyDescent="0.25">
      <c r="A317" t="s">
        <v>4999</v>
      </c>
      <c r="B317" s="73">
        <v>7.6896830112847647E-2</v>
      </c>
      <c r="C317" s="48">
        <v>0.14831751836184087</v>
      </c>
      <c r="D317" s="48">
        <v>0.21107632189623737</v>
      </c>
      <c r="E317" s="48">
        <v>0.27195061166787404</v>
      </c>
      <c r="F317" s="48">
        <v>0.33003629616127728</v>
      </c>
      <c r="G317" s="48">
        <v>0.37643603427531258</v>
      </c>
      <c r="H317" s="48">
        <v>0.42040347420392238</v>
      </c>
      <c r="I317" s="48">
        <v>0.4638180456350775</v>
      </c>
      <c r="J317" s="48">
        <v>0.4993197474823623</v>
      </c>
      <c r="K317" s="48">
        <v>0.53533732683917878</v>
      </c>
      <c r="L317" s="48">
        <v>0.57359858585251478</v>
      </c>
      <c r="M317" s="48">
        <v>0.63437910980723911</v>
      </c>
      <c r="N317" s="48">
        <v>0.67247910460142923</v>
      </c>
      <c r="O317" s="48">
        <v>0.71082532913662844</v>
      </c>
      <c r="P317" s="48">
        <v>0.73929266039020725</v>
      </c>
      <c r="Q317" s="48">
        <v>0.76989468449977316</v>
      </c>
      <c r="R317" s="48">
        <v>0.79986233130815809</v>
      </c>
      <c r="S317" s="48">
        <v>0.83823209450615277</v>
      </c>
      <c r="T317" s="48">
        <v>0.85891229577220718</v>
      </c>
      <c r="U317" s="48">
        <v>0.87992011899180755</v>
      </c>
      <c r="V317" s="48">
        <v>0.90016862329985603</v>
      </c>
      <c r="W317" s="48">
        <v>0.91968525395821632</v>
      </c>
      <c r="X317" s="48">
        <v>0.93849646423133437</v>
      </c>
      <c r="Y317" s="48">
        <v>0.95662775124156885</v>
      </c>
      <c r="Z317" s="48">
        <v>0.97410369052854162</v>
      </c>
      <c r="AA317" s="48">
        <v>0.99094796935935892</v>
      </c>
      <c r="AB317" s="48">
        <v>1.0071834188348454</v>
      </c>
      <c r="AC317" s="48">
        <v>1.0228320448353143</v>
      </c>
      <c r="AD317" s="48">
        <v>1.0379150578478145</v>
      </c>
      <c r="AE317" s="48">
        <v>1.0524529017152844</v>
      </c>
      <c r="AF317" s="48">
        <v>1.0664652813465807</v>
      </c>
      <c r="AG317" s="48">
        <v>1.0799711894249389</v>
      </c>
      <c r="AH317" s="48">
        <v>1.0929889321510673</v>
      </c>
      <c r="AI317" s="48">
        <v>1.1055361540557689</v>
      </c>
      <c r="AJ317" s="48">
        <v>1.1176298619157223</v>
      </c>
      <c r="AK317" s="48">
        <v>1.1292864478048339</v>
      </c>
      <c r="AL317" s="48">
        <v>1.140521711312412</v>
      </c>
      <c r="AM317" s="48">
        <v>1.15135088095827</v>
      </c>
      <c r="AN317" s="48">
        <v>1.1617886348337958</v>
      </c>
      <c r="AO317" s="48">
        <v>1.1718491204969532</v>
      </c>
      <c r="AP317" s="48">
        <v>1.1815459741481893</v>
      </c>
      <c r="AQ317" s="48">
        <v>1.190892339113236</v>
      </c>
      <c r="AR317" s="48">
        <v>1.1999008836578595</v>
      </c>
      <c r="AS317" s="48">
        <v>1.2085838181587012</v>
      </c>
      <c r="AT317" s="49">
        <v>1.2169529116534883</v>
      </c>
      <c r="AU317" s="50">
        <v>5.7320721680298448E-5</v>
      </c>
      <c r="AV317" s="50">
        <v>7.215729565359652E-4</v>
      </c>
      <c r="AW317" s="50">
        <v>3.8482865784317255E-4</v>
      </c>
      <c r="AX317" s="50">
        <v>4.8852228792384267E-4</v>
      </c>
    </row>
    <row r="318" spans="1:50" x14ac:dyDescent="0.25">
      <c r="A318" t="s">
        <v>5000</v>
      </c>
      <c r="B318" s="73">
        <v>7.5655824232739796E-2</v>
      </c>
      <c r="C318" s="48">
        <v>0.14595159378346623</v>
      </c>
      <c r="D318" s="48">
        <v>0.20765873258574313</v>
      </c>
      <c r="E318" s="48">
        <v>0.26755863508006272</v>
      </c>
      <c r="F318" s="48">
        <v>0.3248974404800673</v>
      </c>
      <c r="G318" s="48">
        <v>0.37047636954424418</v>
      </c>
      <c r="H318" s="48">
        <v>0.41325866406796286</v>
      </c>
      <c r="I318" s="48">
        <v>0.45611404627107566</v>
      </c>
      <c r="J318" s="48">
        <v>0.49071761028602034</v>
      </c>
      <c r="K318" s="48">
        <v>0.52601165464167854</v>
      </c>
      <c r="L318" s="48">
        <v>0.5634165234128452</v>
      </c>
      <c r="M318" s="48">
        <v>0.62337128537186537</v>
      </c>
      <c r="N318" s="48">
        <v>0.66131900972255264</v>
      </c>
      <c r="O318" s="48">
        <v>0.69938433051251037</v>
      </c>
      <c r="P318" s="48">
        <v>0.72732980313908036</v>
      </c>
      <c r="Q318" s="48">
        <v>0.7576537957831484</v>
      </c>
      <c r="R318" s="48">
        <v>0.78766288300104781</v>
      </c>
      <c r="S318" s="48">
        <v>0.82587187575639853</v>
      </c>
      <c r="T318" s="48">
        <v>0.84584045102495131</v>
      </c>
      <c r="U318" s="48">
        <v>0.86638198736235805</v>
      </c>
      <c r="V318" s="48">
        <v>0.88618105853094309</v>
      </c>
      <c r="W318" s="48">
        <v>0.90526450062114527</v>
      </c>
      <c r="X318" s="48">
        <v>0.92365817974423181</v>
      </c>
      <c r="Y318" s="48">
        <v>0.94138702709178501</v>
      </c>
      <c r="Z318" s="48">
        <v>0.95847507272798116</v>
      </c>
      <c r="AA318" s="48">
        <v>0.97494547816045884</v>
      </c>
      <c r="AB318" s="48">
        <v>0.99082056773393168</v>
      </c>
      <c r="AC318" s="48">
        <v>1.0061218588890859</v>
      </c>
      <c r="AD318" s="48">
        <v>1.0208700913277893</v>
      </c>
      <c r="AE318" s="48">
        <v>1.0350852551241294</v>
      </c>
      <c r="AF318" s="48">
        <v>1.0487866178193972</v>
      </c>
      <c r="AG318" s="48">
        <v>1.0619927505377276</v>
      </c>
      <c r="AH318" s="48">
        <v>1.0747215531578052</v>
      </c>
      <c r="AI318" s="48">
        <v>1.0869902785747474</v>
      </c>
      <c r="AJ318" s="48">
        <v>1.0988155560850532</v>
      </c>
      <c r="AK318" s="48">
        <v>1.1102134139263116</v>
      </c>
      <c r="AL318" s="48">
        <v>1.1211993010022232</v>
      </c>
      <c r="AM318" s="48">
        <v>1.1317881078223793</v>
      </c>
      <c r="AN318" s="48">
        <v>1.1419941866851802</v>
      </c>
      <c r="AO318" s="48">
        <v>1.1518313711312531</v>
      </c>
      <c r="AP318" s="48">
        <v>1.1613129946937335</v>
      </c>
      <c r="AQ318" s="48">
        <v>1.1704519089708227</v>
      </c>
      <c r="AR318" s="48">
        <v>1.1792605010451256</v>
      </c>
      <c r="AS318" s="48">
        <v>1.1877507102733695</v>
      </c>
      <c r="AT318" s="49">
        <v>1.1959340444692672</v>
      </c>
      <c r="AU318" s="50">
        <v>4.2564668547129259E-5</v>
      </c>
      <c r="AV318" s="50">
        <v>4.5485587907023728E-4</v>
      </c>
      <c r="AW318" s="50">
        <v>3.8781578768976033E-4</v>
      </c>
      <c r="AX318" s="50">
        <v>4.1910982690751553E-4</v>
      </c>
    </row>
    <row r="319" spans="1:50" x14ac:dyDescent="0.25">
      <c r="A319" t="s">
        <v>5001</v>
      </c>
      <c r="B319" s="73">
        <v>7.360642880250777E-2</v>
      </c>
      <c r="C319" s="48">
        <v>0.14205048545452806</v>
      </c>
      <c r="D319" s="48">
        <v>0.20196591578034628</v>
      </c>
      <c r="E319" s="48">
        <v>0.26010575052804091</v>
      </c>
      <c r="F319" s="48">
        <v>0.31569698530244966</v>
      </c>
      <c r="G319" s="48">
        <v>0.35960961765762978</v>
      </c>
      <c r="H319" s="48">
        <v>0.40080663010587303</v>
      </c>
      <c r="I319" s="48">
        <v>0.44227982331368199</v>
      </c>
      <c r="J319" s="48">
        <v>0.47543842096604905</v>
      </c>
      <c r="K319" s="48">
        <v>0.50921763216480564</v>
      </c>
      <c r="L319" s="48">
        <v>0.54564541489095286</v>
      </c>
      <c r="M319" s="48">
        <v>0.60462570598707144</v>
      </c>
      <c r="N319" s="48">
        <v>0.64108756304330217</v>
      </c>
      <c r="O319" s="48">
        <v>0.67796981944484713</v>
      </c>
      <c r="P319" s="48">
        <v>0.70469552077884756</v>
      </c>
      <c r="Q319" s="48">
        <v>0.7339314697924022</v>
      </c>
      <c r="R319" s="48">
        <v>0.76273543689851775</v>
      </c>
      <c r="S319" s="48">
        <v>0.7996863054904757</v>
      </c>
      <c r="T319" s="48">
        <v>0.81864761187860779</v>
      </c>
      <c r="U319" s="48">
        <v>0.83810632178893563</v>
      </c>
      <c r="V319" s="48">
        <v>0.85686170483503477</v>
      </c>
      <c r="W319" s="48">
        <v>0.87493918246982916</v>
      </c>
      <c r="X319" s="48">
        <v>0.8923632572985466</v>
      </c>
      <c r="Y319" s="48">
        <v>0.90915754629008139</v>
      </c>
      <c r="Z319" s="48">
        <v>0.92534481278794645</v>
      </c>
      <c r="AA319" s="48">
        <v>0.94094699736420162</v>
      </c>
      <c r="AB319" s="48">
        <v>0.95598524755818282</v>
      </c>
      <c r="AC319" s="48">
        <v>0.97047994654033309</v>
      </c>
      <c r="AD319" s="48">
        <v>0.98445074073999628</v>
      </c>
      <c r="AE319" s="48">
        <v>0.99791656647461124</v>
      </c>
      <c r="AF319" s="48">
        <v>1.0108956756164087</v>
      </c>
      <c r="AG319" s="48">
        <v>1.0234056603313944</v>
      </c>
      <c r="AH319" s="48">
        <v>1.0354634769241515</v>
      </c>
      <c r="AI319" s="48">
        <v>1.0470854688207851</v>
      </c>
      <c r="AJ319" s="48">
        <v>1.0582873887211548</v>
      </c>
      <c r="AK319" s="48">
        <v>1.0690844199504266</v>
      </c>
      <c r="AL319" s="48">
        <v>1.0794911970388816</v>
      </c>
      <c r="AM319" s="48">
        <v>1.089521825557874</v>
      </c>
      <c r="AN319" s="48">
        <v>1.0991899012388309</v>
      </c>
      <c r="AO319" s="48">
        <v>1.1085085284011988</v>
      </c>
      <c r="AP319" s="48">
        <v>1.1174903377143246</v>
      </c>
      <c r="AQ319" s="48">
        <v>1.1261475033173372</v>
      </c>
      <c r="AR319" s="48">
        <v>1.134491759320241</v>
      </c>
      <c r="AS319" s="48">
        <v>1.1425344157085822</v>
      </c>
      <c r="AT319" s="49">
        <v>1.1502863736732485</v>
      </c>
      <c r="AU319" s="50">
        <v>3.9851489418651909E-5</v>
      </c>
      <c r="AV319" s="50">
        <v>3.4083504579029977E-4</v>
      </c>
      <c r="AW319" s="50">
        <v>3.0533294193446636E-4</v>
      </c>
      <c r="AX319" s="50">
        <v>3.2538853702135384E-4</v>
      </c>
    </row>
    <row r="320" spans="1:50" x14ac:dyDescent="0.25">
      <c r="A320" t="s">
        <v>5002</v>
      </c>
      <c r="B320" s="73">
        <v>7.5866040006193236E-2</v>
      </c>
      <c r="C320" s="48">
        <v>0.14648245410524319</v>
      </c>
      <c r="D320" s="48">
        <v>0.20863137612883001</v>
      </c>
      <c r="E320" s="48">
        <v>0.26891650225800312</v>
      </c>
      <c r="F320" s="48">
        <v>0.32656379873833263</v>
      </c>
      <c r="G320" s="48">
        <v>0.37250269169765565</v>
      </c>
      <c r="H320" s="48">
        <v>0.4154976651038107</v>
      </c>
      <c r="I320" s="48">
        <v>0.45887525621084863</v>
      </c>
      <c r="J320" s="48">
        <v>0.49372388542099482</v>
      </c>
      <c r="K320" s="48">
        <v>0.52921775944279248</v>
      </c>
      <c r="L320" s="48">
        <v>0.5669166016664241</v>
      </c>
      <c r="M320" s="48">
        <v>0.62711972370292457</v>
      </c>
      <c r="N320" s="48">
        <v>0.66542640415979681</v>
      </c>
      <c r="O320" s="48">
        <v>0.70395168319277712</v>
      </c>
      <c r="P320" s="48">
        <v>0.73212920121154179</v>
      </c>
      <c r="Q320" s="48">
        <v>0.76267908979601007</v>
      </c>
      <c r="R320" s="48">
        <v>0.79294823288390748</v>
      </c>
      <c r="S320" s="48">
        <v>0.83126979629000475</v>
      </c>
      <c r="T320" s="48">
        <v>0.85141048758834481</v>
      </c>
      <c r="U320" s="48">
        <v>0.87203689934553297</v>
      </c>
      <c r="V320" s="48">
        <v>0.89191777814764195</v>
      </c>
      <c r="W320" s="48">
        <v>0.91108007096895172</v>
      </c>
      <c r="X320" s="48">
        <v>0.92954975079672031</v>
      </c>
      <c r="Y320" s="48">
        <v>0.94735185183553317</v>
      </c>
      <c r="Z320" s="48">
        <v>0.96451050343920852</v>
      </c>
      <c r="AA320" s="48">
        <v>0.98104896281624476</v>
      </c>
      <c r="AB320" s="48">
        <v>0.99698964655314715</v>
      </c>
      <c r="AC320" s="48">
        <v>1.0123541609983544</v>
      </c>
      <c r="AD320" s="48">
        <v>1.0271633315479518</v>
      </c>
      <c r="AE320" s="48">
        <v>1.041437230872865</v>
      </c>
      <c r="AF320" s="48">
        <v>1.0551952061257932</v>
      </c>
      <c r="AG320" s="48">
        <v>1.0684559051647602</v>
      </c>
      <c r="AH320" s="48">
        <v>1.0812373018288248</v>
      </c>
      <c r="AI320" s="48">
        <v>1.0935567203002123</v>
      </c>
      <c r="AJ320" s="48">
        <v>1.105430858585887</v>
      </c>
      <c r="AK320" s="48">
        <v>1.1168758111503927</v>
      </c>
      <c r="AL320" s="48">
        <v>1.1279070907306392</v>
      </c>
      <c r="AM320" s="48">
        <v>1.1385396493622022</v>
      </c>
      <c r="AN320" s="48">
        <v>1.1487878986456364</v>
      </c>
      <c r="AO320" s="48">
        <v>1.1586657292802718</v>
      </c>
      <c r="AP320" s="48">
        <v>1.1681865298919685</v>
      </c>
      <c r="AQ320" s="48">
        <v>1.1773632051803509</v>
      </c>
      <c r="AR320" s="48">
        <v>1.186208193410117</v>
      </c>
      <c r="AS320" s="48">
        <v>1.1947334832701324</v>
      </c>
      <c r="AT320" s="49">
        <v>1.2029506301231594</v>
      </c>
      <c r="AU320" s="50">
        <v>1.5741439710836858E-5</v>
      </c>
      <c r="AV320" s="50">
        <v>4.52829321147874E-4</v>
      </c>
      <c r="AW320" s="50">
        <v>3.953253326471895E-4</v>
      </c>
      <c r="AX320" s="50">
        <v>4.4203194556757808E-4</v>
      </c>
    </row>
    <row r="321" spans="1:50" x14ac:dyDescent="0.25">
      <c r="A321" t="s">
        <v>5003</v>
      </c>
      <c r="B321" s="73">
        <v>7.6087283800431213E-2</v>
      </c>
      <c r="C321" s="48">
        <v>0.14683838661852744</v>
      </c>
      <c r="D321" s="48">
        <v>0.20901973520748451</v>
      </c>
      <c r="E321" s="48">
        <v>0.26936647885278786</v>
      </c>
      <c r="F321" s="48">
        <v>0.32680584347312153</v>
      </c>
      <c r="G321" s="48">
        <v>0.37275142757290142</v>
      </c>
      <c r="H321" s="48">
        <v>0.4159544040748579</v>
      </c>
      <c r="I321" s="48">
        <v>0.4590160992950082</v>
      </c>
      <c r="J321" s="48">
        <v>0.49401927909119681</v>
      </c>
      <c r="K321" s="48">
        <v>0.52953022479940315</v>
      </c>
      <c r="L321" s="48">
        <v>0.56727159707764718</v>
      </c>
      <c r="M321" s="48">
        <v>0.62753376741204658</v>
      </c>
      <c r="N321" s="48">
        <v>0.66529767993725464</v>
      </c>
      <c r="O321" s="48">
        <v>0.70331239525962452</v>
      </c>
      <c r="P321" s="48">
        <v>0.73138885730568703</v>
      </c>
      <c r="Q321" s="48">
        <v>0.76160078434157397</v>
      </c>
      <c r="R321" s="48">
        <v>0.79124132714533413</v>
      </c>
      <c r="S321" s="48">
        <v>0.82912071300038781</v>
      </c>
      <c r="T321" s="48">
        <v>0.84944564436473891</v>
      </c>
      <c r="U321" s="48">
        <v>0.87009661835896768</v>
      </c>
      <c r="V321" s="48">
        <v>0.89000117160641712</v>
      </c>
      <c r="W321" s="48">
        <v>0.90918628317022387</v>
      </c>
      <c r="X321" s="48">
        <v>0.92767795696666411</v>
      </c>
      <c r="Y321" s="48">
        <v>0.94550125701142596</v>
      </c>
      <c r="Z321" s="48">
        <v>0.96268034139191916</v>
      </c>
      <c r="AA321" s="48">
        <v>0.97923849501167148</v>
      </c>
      <c r="AB321" s="48">
        <v>0.99519816115119197</v>
      </c>
      <c r="AC321" s="48">
        <v>1.0105809718880792</v>
      </c>
      <c r="AD321" s="48">
        <v>1.0254077774176087</v>
      </c>
      <c r="AE321" s="48">
        <v>1.0396986743135412</v>
      </c>
      <c r="AF321" s="48">
        <v>1.0534730327674515</v>
      </c>
      <c r="AG321" s="48">
        <v>1.0667495228435104</v>
      </c>
      <c r="AH321" s="48">
        <v>1.0795461397842896</v>
      </c>
      <c r="AI321" s="48">
        <v>1.091880228401908</v>
      </c>
      <c r="AJ321" s="48">
        <v>1.1037685065875644</v>
      </c>
      <c r="AK321" s="48">
        <v>1.1152270879713295</v>
      </c>
      <c r="AL321" s="48">
        <v>1.1262715037629107</v>
      </c>
      <c r="AM321" s="48">
        <v>1.1369167238029887</v>
      </c>
      <c r="AN321" s="48">
        <v>1.1471771768536665</v>
      </c>
      <c r="AO321" s="48">
        <v>1.1570667701555244</v>
      </c>
      <c r="AP321" s="48">
        <v>1.166598908277797</v>
      </c>
      <c r="AQ321" s="48">
        <v>1.1757865112872166</v>
      </c>
      <c r="AR321" s="48">
        <v>1.1846420322601507</v>
      </c>
      <c r="AS321" s="48">
        <v>1.1931774741617742</v>
      </c>
      <c r="AT321" s="49">
        <v>1.2014044061151463</v>
      </c>
      <c r="AU321" s="50">
        <v>5.9369027439970523E-5</v>
      </c>
      <c r="AV321" s="50">
        <v>5.6224293075501919E-4</v>
      </c>
      <c r="AW321" s="50">
        <v>3.9695136365480721E-4</v>
      </c>
      <c r="AX321" s="50">
        <v>4.7279329737648368E-4</v>
      </c>
    </row>
    <row r="322" spans="1:50" x14ac:dyDescent="0.25">
      <c r="A322" t="s">
        <v>5004</v>
      </c>
      <c r="B322" s="73">
        <v>7.5271673553344229E-2</v>
      </c>
      <c r="C322" s="48">
        <v>0.1452589165293888</v>
      </c>
      <c r="D322" s="48">
        <v>0.20651869725615143</v>
      </c>
      <c r="E322" s="48">
        <v>0.26609807372528754</v>
      </c>
      <c r="F322" s="48">
        <v>0.32308440522937099</v>
      </c>
      <c r="G322" s="48">
        <v>0.3684920378616845</v>
      </c>
      <c r="H322" s="48">
        <v>0.41070887228384623</v>
      </c>
      <c r="I322" s="48">
        <v>0.45327112713316814</v>
      </c>
      <c r="J322" s="48">
        <v>0.48766179820959282</v>
      </c>
      <c r="K322" s="48">
        <v>0.52276920267302063</v>
      </c>
      <c r="L322" s="48">
        <v>0.55993269171323634</v>
      </c>
      <c r="M322" s="48">
        <v>0.61934309801397824</v>
      </c>
      <c r="N322" s="48">
        <v>0.65705080376893521</v>
      </c>
      <c r="O322" s="48">
        <v>0.69472130120840103</v>
      </c>
      <c r="P322" s="48">
        <v>0.72244928826192356</v>
      </c>
      <c r="Q322" s="48">
        <v>0.75275205102176446</v>
      </c>
      <c r="R322" s="48">
        <v>0.78272167378374213</v>
      </c>
      <c r="S322" s="48">
        <v>0.82069221970241635</v>
      </c>
      <c r="T322" s="48">
        <v>0.84050517464117425</v>
      </c>
      <c r="U322" s="48">
        <v>0.86105155646856923</v>
      </c>
      <c r="V322" s="48">
        <v>0.8808552979889499</v>
      </c>
      <c r="W322" s="48">
        <v>0.89994324162305173</v>
      </c>
      <c r="X322" s="48">
        <v>0.918341259583632</v>
      </c>
      <c r="Y322" s="48">
        <v>0.9360742889432272</v>
      </c>
      <c r="Z322" s="48">
        <v>0.95316636543440336</v>
      </c>
      <c r="AA322" s="48">
        <v>0.96964065602830818</v>
      </c>
      <c r="AB322" s="48">
        <v>0.98551949033568609</v>
      </c>
      <c r="AC322" s="48">
        <v>1.0008243908729182</v>
      </c>
      <c r="AD322" s="48">
        <v>1.0155761022341054</v>
      </c>
      <c r="AE322" s="48">
        <v>1.0297946192087439</v>
      </c>
      <c r="AF322" s="48">
        <v>1.0434992138830943</v>
      </c>
      <c r="AG322" s="48">
        <v>1.056708461761986</v>
      </c>
      <c r="AH322" s="48">
        <v>1.06944026694646</v>
      </c>
      <c r="AI322" s="48">
        <v>1.0817118864013748</v>
      </c>
      <c r="AJ322" s="48">
        <v>1.093539953345871</v>
      </c>
      <c r="AK322" s="48">
        <v>1.1049404997983974</v>
      </c>
      <c r="AL322" s="48">
        <v>1.1159289783068569</v>
      </c>
      <c r="AM322" s="48">
        <v>1.1265202828933232</v>
      </c>
      <c r="AN322" s="48">
        <v>1.1367287692417247</v>
      </c>
      <c r="AO322" s="48">
        <v>1.1465682741558467</v>
      </c>
      <c r="AP322" s="48">
        <v>1.1560521343140369</v>
      </c>
      <c r="AQ322" s="48">
        <v>1.1651932043460271</v>
      </c>
      <c r="AR322" s="48">
        <v>1.1740038742563792</v>
      </c>
      <c r="AS322" s="48">
        <v>1.1824960862181644</v>
      </c>
      <c r="AT322" s="49">
        <v>1.1906813507596441</v>
      </c>
      <c r="AU322" s="50">
        <v>7.9971541708800942E-5</v>
      </c>
      <c r="AV322" s="50">
        <v>4.2144631152041256E-4</v>
      </c>
      <c r="AW322" s="50">
        <v>3.679546935018152E-4</v>
      </c>
      <c r="AX322" s="50">
        <v>3.9215799188241363E-4</v>
      </c>
    </row>
    <row r="323" spans="1:50" x14ac:dyDescent="0.25">
      <c r="A323" t="s">
        <v>5005</v>
      </c>
      <c r="B323" s="73">
        <v>7.4046388919177378E-2</v>
      </c>
      <c r="C323" s="48">
        <v>0.14315392960999135</v>
      </c>
      <c r="D323" s="48">
        <v>0.20148149432429019</v>
      </c>
      <c r="E323" s="48">
        <v>0.25875877489042032</v>
      </c>
      <c r="F323" s="48">
        <v>0.31335490884696571</v>
      </c>
      <c r="G323" s="48">
        <v>0.35678012277259763</v>
      </c>
      <c r="H323" s="48">
        <v>0.3945272270904242</v>
      </c>
      <c r="I323" s="48">
        <v>0.43353104270176512</v>
      </c>
      <c r="J323" s="48">
        <v>0.46594511176899678</v>
      </c>
      <c r="K323" s="48">
        <v>0.4990621330504677</v>
      </c>
      <c r="L323" s="48">
        <v>0.53303933150059035</v>
      </c>
      <c r="M323" s="48">
        <v>0.58486865199618965</v>
      </c>
      <c r="N323" s="48">
        <v>0.61858668498589897</v>
      </c>
      <c r="O323" s="48">
        <v>0.65117807775949743</v>
      </c>
      <c r="P323" s="48">
        <v>0.67625589047497225</v>
      </c>
      <c r="Q323" s="48">
        <v>0.70521372884119093</v>
      </c>
      <c r="R323" s="48">
        <v>0.7339881418733355</v>
      </c>
      <c r="S323" s="48">
        <v>0.76797137194687493</v>
      </c>
      <c r="T323" s="48">
        <v>0.78612125813415035</v>
      </c>
      <c r="U323" s="48">
        <v>0.80643690057049089</v>
      </c>
      <c r="V323" s="48">
        <v>0.8260182426778071</v>
      </c>
      <c r="W323" s="48">
        <v>0.84489182543184693</v>
      </c>
      <c r="X323" s="48">
        <v>0.86308323049598146</v>
      </c>
      <c r="Y323" s="48">
        <v>0.88061711489514738</v>
      </c>
      <c r="Z323" s="48">
        <v>0.89751724443651204</v>
      </c>
      <c r="AA323" s="48">
        <v>0.91380652592216516</v>
      </c>
      <c r="AB323" s="48">
        <v>0.92950703819749292</v>
      </c>
      <c r="AC323" s="48">
        <v>0.94464006207732709</v>
      </c>
      <c r="AD323" s="48">
        <v>0.9592261091904204</v>
      </c>
      <c r="AE323" s="48">
        <v>0.9732849497813536</v>
      </c>
      <c r="AF323" s="48">
        <v>0.98683563950755404</v>
      </c>
      <c r="AG323" s="48">
        <v>0.99989654526774763</v>
      </c>
      <c r="AH323" s="48">
        <v>1.0124853700968497</v>
      </c>
      <c r="AI323" s="48">
        <v>1.0246191771610444</v>
      </c>
      <c r="AJ323" s="48">
        <v>1.0363144128855697</v>
      </c>
      <c r="AK323" s="48">
        <v>1.0475869292465576</v>
      </c>
      <c r="AL323" s="48">
        <v>1.0584520052571489</v>
      </c>
      <c r="AM323" s="48">
        <v>1.0689243676769953</v>
      </c>
      <c r="AN323" s="48">
        <v>1.0790182109732327</v>
      </c>
      <c r="AO323" s="48">
        <v>1.0887472165599681</v>
      </c>
      <c r="AP323" s="48">
        <v>1.0981245713423633</v>
      </c>
      <c r="AQ323" s="48">
        <v>1.1071629855904552</v>
      </c>
      <c r="AR323" s="48">
        <v>1.1158747101669295</v>
      </c>
      <c r="AS323" s="48">
        <v>1.1242715531322056</v>
      </c>
      <c r="AT323" s="49">
        <v>1.1323648957493393</v>
      </c>
      <c r="AU323" s="50">
        <v>4.9777032108977437E-4</v>
      </c>
      <c r="AV323" s="50">
        <v>1.8950687081087381E-4</v>
      </c>
      <c r="AW323" s="50">
        <v>5.0665548769757152E-4</v>
      </c>
      <c r="AX323" s="50">
        <v>4.0336555684916675E-4</v>
      </c>
    </row>
    <row r="324" spans="1:50" x14ac:dyDescent="0.25">
      <c r="A324" t="s">
        <v>5006</v>
      </c>
      <c r="B324" s="73">
        <v>6.6943741517197092E-2</v>
      </c>
      <c r="C324" s="48">
        <v>0.12928483394113319</v>
      </c>
      <c r="D324" s="48">
        <v>0.18096850820101151</v>
      </c>
      <c r="E324" s="48">
        <v>0.2321347406645069</v>
      </c>
      <c r="F324" s="48">
        <v>0.28104274638346333</v>
      </c>
      <c r="G324" s="48">
        <v>0.31959313068271161</v>
      </c>
      <c r="H324" s="48">
        <v>0.35229652040522291</v>
      </c>
      <c r="I324" s="48">
        <v>0.3865776819273461</v>
      </c>
      <c r="J324" s="48">
        <v>0.41454647202385192</v>
      </c>
      <c r="K324" s="48">
        <v>0.443402553080328</v>
      </c>
      <c r="L324" s="48">
        <v>0.47461244206150238</v>
      </c>
      <c r="M324" s="48">
        <v>0.52255941936227412</v>
      </c>
      <c r="N324" s="48">
        <v>0.55294250288530278</v>
      </c>
      <c r="O324" s="48">
        <v>0.58195208622527694</v>
      </c>
      <c r="P324" s="48">
        <v>0.60361077468051705</v>
      </c>
      <c r="Q324" s="48">
        <v>0.63002483243798946</v>
      </c>
      <c r="R324" s="48">
        <v>0.65634095424622318</v>
      </c>
      <c r="S324" s="48">
        <v>0.68790935806799169</v>
      </c>
      <c r="T324" s="48">
        <v>0.70312455140816743</v>
      </c>
      <c r="U324" s="48">
        <v>0.72082958497528005</v>
      </c>
      <c r="V324" s="48">
        <v>0.7378946775700872</v>
      </c>
      <c r="W324" s="48">
        <v>0.75434295958917852</v>
      </c>
      <c r="X324" s="48">
        <v>0.77019672539071227</v>
      </c>
      <c r="Y324" s="48">
        <v>0.78547746351267267</v>
      </c>
      <c r="Z324" s="48">
        <v>0.80020588579889951</v>
      </c>
      <c r="AA324" s="48">
        <v>0.81440195547237115</v>
      </c>
      <c r="AB324" s="48">
        <v>0.8280849141937896</v>
      </c>
      <c r="AC324" s="48">
        <v>0.84127330814214485</v>
      </c>
      <c r="AD324" s="48">
        <v>0.85398501315260755</v>
      </c>
      <c r="AE324" s="48">
        <v>0.8662372589458246</v>
      </c>
      <c r="AF324" s="48">
        <v>0.87804665248145564</v>
      </c>
      <c r="AG324" s="48">
        <v>0.88942920046760587</v>
      </c>
      <c r="AH324" s="48">
        <v>0.9004003310566665</v>
      </c>
      <c r="AI324" s="48">
        <v>0.91097491475696601</v>
      </c>
      <c r="AJ324" s="48">
        <v>0.92116728458857966</v>
      </c>
      <c r="AK324" s="48">
        <v>0.93099125551061723</v>
      </c>
      <c r="AL324" s="48">
        <v>0.94046014314631587</v>
      </c>
      <c r="AM324" s="48">
        <v>0.94958678183132661</v>
      </c>
      <c r="AN324" s="48">
        <v>0.95838354200965059</v>
      </c>
      <c r="AO324" s="48">
        <v>0.96686234700080564</v>
      </c>
      <c r="AP324" s="48">
        <v>0.97503468916095548</v>
      </c>
      <c r="AQ324" s="48">
        <v>0.98291164545989507</v>
      </c>
      <c r="AR324" s="48">
        <v>0.99050389249501747</v>
      </c>
      <c r="AS324" s="48">
        <v>0.99782172096260524</v>
      </c>
      <c r="AT324" s="49">
        <v>1.0048750496060634</v>
      </c>
      <c r="AU324" s="50">
        <v>2.0401977235451341E-4</v>
      </c>
      <c r="AV324" s="50">
        <v>3.587034298107028E-4</v>
      </c>
      <c r="AW324" s="50">
        <v>4.2349050636403263E-4</v>
      </c>
      <c r="AX324" s="50">
        <v>3.2176496461033821E-4</v>
      </c>
    </row>
    <row r="325" spans="1:50" x14ac:dyDescent="0.25">
      <c r="A325" t="s">
        <v>5007</v>
      </c>
      <c r="B325" s="73">
        <v>6.6626177687123922E-2</v>
      </c>
      <c r="C325" s="48">
        <v>0.1283579902621779</v>
      </c>
      <c r="D325" s="48">
        <v>0.18002469835093565</v>
      </c>
      <c r="E325" s="48">
        <v>0.23115863472448905</v>
      </c>
      <c r="F325" s="48">
        <v>0.28012680039706217</v>
      </c>
      <c r="G325" s="48">
        <v>0.31899496973256714</v>
      </c>
      <c r="H325" s="48">
        <v>0.35194891442947562</v>
      </c>
      <c r="I325" s="48">
        <v>0.38661760765028014</v>
      </c>
      <c r="J325" s="48">
        <v>0.41491054968054686</v>
      </c>
      <c r="K325" s="48">
        <v>0.44427517508532555</v>
      </c>
      <c r="L325" s="48">
        <v>0.47632003441457271</v>
      </c>
      <c r="M325" s="48">
        <v>0.52543217272747278</v>
      </c>
      <c r="N325" s="48">
        <v>0.55663103760823718</v>
      </c>
      <c r="O325" s="48">
        <v>0.58655122877824117</v>
      </c>
      <c r="P325" s="48">
        <v>0.60897602430017972</v>
      </c>
      <c r="Q325" s="48">
        <v>0.63562733147738992</v>
      </c>
      <c r="R325" s="48">
        <v>0.66243811554468934</v>
      </c>
      <c r="S325" s="48">
        <v>0.69459009696407148</v>
      </c>
      <c r="T325" s="48">
        <v>0.70983700389114102</v>
      </c>
      <c r="U325" s="48">
        <v>0.72766036991313188</v>
      </c>
      <c r="V325" s="48">
        <v>0.74483951788613489</v>
      </c>
      <c r="W325" s="48">
        <v>0.76139773279987299</v>
      </c>
      <c r="X325" s="48">
        <v>0.77735745801793354</v>
      </c>
      <c r="Y325" s="48">
        <v>0.79274032569799213</v>
      </c>
      <c r="Z325" s="48">
        <v>0.80756718611250644</v>
      </c>
      <c r="AA325" s="48">
        <v>0.82185813590962853</v>
      </c>
      <c r="AB325" s="48">
        <v>0.83563254535263776</v>
      </c>
      <c r="AC325" s="48">
        <v>0.84890908457481551</v>
      </c>
      <c r="AD325" s="48">
        <v>0.86170574888534812</v>
      </c>
      <c r="AE325" s="48">
        <v>0.87403988316056047</v>
      </c>
      <c r="AF325" s="48">
        <v>0.885928205353536</v>
      </c>
      <c r="AG325" s="48">
        <v>0.89738682915399437</v>
      </c>
      <c r="AH325" s="48">
        <v>0.90843128582913502</v>
      </c>
      <c r="AI325" s="48">
        <v>0.91907654527505356</v>
      </c>
      <c r="AJ325" s="48">
        <v>0.92933703630726427</v>
      </c>
      <c r="AK325" s="48">
        <v>0.93922666621782891</v>
      </c>
      <c r="AL325" s="48">
        <v>0.94875883962560192</v>
      </c>
      <c r="AM325" s="48">
        <v>0.95794647664514243</v>
      </c>
      <c r="AN325" s="48">
        <v>0.96680203039891621</v>
      </c>
      <c r="AO325" s="48">
        <v>0.97533750389652962</v>
      </c>
      <c r="AP325" s="48">
        <v>0.98356446630386785</v>
      </c>
      <c r="AQ325" s="48">
        <v>0.99149406862419365</v>
      </c>
      <c r="AR325" s="48">
        <v>0.99913705881245973</v>
      </c>
      <c r="AS325" s="48">
        <v>1.0065037963433183</v>
      </c>
      <c r="AT325" s="49">
        <v>1.0136042662525799</v>
      </c>
      <c r="AU325" s="50">
        <v>9.8432246886659414E-5</v>
      </c>
      <c r="AV325" s="50">
        <v>1.8870823259931058E-4</v>
      </c>
      <c r="AW325" s="50">
        <v>9.8762880952563137E-5</v>
      </c>
      <c r="AX325" s="50">
        <v>1.0735669638961554E-4</v>
      </c>
    </row>
    <row r="326" spans="1:50" x14ac:dyDescent="0.25">
      <c r="A326" t="s">
        <v>5008</v>
      </c>
      <c r="B326" s="73">
        <v>6.9590631362084654E-2</v>
      </c>
      <c r="C326" s="48">
        <v>0.13448017209223939</v>
      </c>
      <c r="D326" s="48">
        <v>0.18631419680966416</v>
      </c>
      <c r="E326" s="48">
        <v>0.23893043547846424</v>
      </c>
      <c r="F326" s="48">
        <v>0.2907758328952656</v>
      </c>
      <c r="G326" s="48">
        <v>0.33283967591865621</v>
      </c>
      <c r="H326" s="48">
        <v>0.36559755965567958</v>
      </c>
      <c r="I326" s="48">
        <v>0.40087490426896755</v>
      </c>
      <c r="J326" s="48">
        <v>0.43211832281637141</v>
      </c>
      <c r="K326" s="48">
        <v>0.4650699407876584</v>
      </c>
      <c r="L326" s="48">
        <v>0.5022981970483571</v>
      </c>
      <c r="M326" s="48">
        <v>0.5447711541457434</v>
      </c>
      <c r="N326" s="48">
        <v>0.57826848307424528</v>
      </c>
      <c r="O326" s="48">
        <v>0.60672400993990927</v>
      </c>
      <c r="P326" s="48">
        <v>0.63056815068266536</v>
      </c>
      <c r="Q326" s="48">
        <v>0.66281927646368599</v>
      </c>
      <c r="R326" s="48">
        <v>0.69583794459600046</v>
      </c>
      <c r="S326" s="48">
        <v>0.72948914921444996</v>
      </c>
      <c r="T326" s="48">
        <v>0.74660351878264208</v>
      </c>
      <c r="U326" s="48">
        <v>0.768908636319799</v>
      </c>
      <c r="V326" s="48">
        <v>0.79040754478934805</v>
      </c>
      <c r="W326" s="48">
        <v>0.8111293842780698</v>
      </c>
      <c r="X326" s="48">
        <v>0.83110224161659696</v>
      </c>
      <c r="Y326" s="48">
        <v>0.85035318844891228</v>
      </c>
      <c r="Z326" s="48">
        <v>0.86890831792584255</v>
      </c>
      <c r="AA326" s="48">
        <v>0.88679278007228146</v>
      </c>
      <c r="AB326" s="48">
        <v>0.90403081587607803</v>
      </c>
      <c r="AC326" s="48">
        <v>0.92064579014479775</v>
      </c>
      <c r="AD326" s="48">
        <v>0.93666022317488884</v>
      </c>
      <c r="AE326" s="48">
        <v>0.95209582127618142</v>
      </c>
      <c r="AF326" s="48">
        <v>0.96697350619309019</v>
      </c>
      <c r="AG326" s="48">
        <v>0.98131344346239957</v>
      </c>
      <c r="AH326" s="48">
        <v>0.99513506974607135</v>
      </c>
      <c r="AI326" s="48">
        <v>1.0084571191761165</v>
      </c>
      <c r="AJ326" s="48">
        <v>1.0212976487472445</v>
      </c>
      <c r="AK326" s="48">
        <v>1.0336740627917047</v>
      </c>
      <c r="AL326" s="48">
        <v>1.045603136569498</v>
      </c>
      <c r="AM326" s="48">
        <v>1.0571010390059252</v>
      </c>
      <c r="AN326" s="48">
        <v>1.068183354607301</v>
      </c>
      <c r="AO326" s="48">
        <v>1.0788651045845306</v>
      </c>
      <c r="AP326" s="48">
        <v>1.0891607672131856</v>
      </c>
      <c r="AQ326" s="48">
        <v>1.0990842974576722</v>
      </c>
      <c r="AR326" s="48">
        <v>1.1086491458860932</v>
      </c>
      <c r="AS326" s="48">
        <v>1.1178682769014388</v>
      </c>
      <c r="AT326" s="49">
        <v>1.12675418631382</v>
      </c>
      <c r="AU326" s="50">
        <v>2.387911663390696E-4</v>
      </c>
      <c r="AV326" s="50">
        <v>0</v>
      </c>
      <c r="AW326" s="50">
        <v>0</v>
      </c>
      <c r="AX326" s="50">
        <v>0</v>
      </c>
    </row>
    <row r="327" spans="1:50" x14ac:dyDescent="0.25">
      <c r="A327" t="s">
        <v>5009</v>
      </c>
      <c r="B327" s="73">
        <v>6.0774362284143631E-2</v>
      </c>
      <c r="C327" s="48">
        <v>0.11679031647770244</v>
      </c>
      <c r="D327" s="48">
        <v>0.16298249705059192</v>
      </c>
      <c r="E327" s="48">
        <v>0.20889695290725721</v>
      </c>
      <c r="F327" s="48">
        <v>0.25288273339168521</v>
      </c>
      <c r="G327" s="48">
        <v>0.28700133538479367</v>
      </c>
      <c r="H327" s="48">
        <v>0.31535448848829878</v>
      </c>
      <c r="I327" s="48">
        <v>0.34562472943575784</v>
      </c>
      <c r="J327" s="48">
        <v>0.36963679935864918</v>
      </c>
      <c r="K327" s="48">
        <v>0.39493496995528382</v>
      </c>
      <c r="L327" s="48">
        <v>0.42334655989107323</v>
      </c>
      <c r="M327" s="48">
        <v>0.46924780474308847</v>
      </c>
      <c r="N327" s="48">
        <v>0.49704825732557623</v>
      </c>
      <c r="O327" s="48">
        <v>0.52364146656547439</v>
      </c>
      <c r="P327" s="48">
        <v>0.54276407215106548</v>
      </c>
      <c r="Q327" s="48">
        <v>0.56626265562536504</v>
      </c>
      <c r="R327" s="48">
        <v>0.5900805927118602</v>
      </c>
      <c r="S327" s="48">
        <v>0.61956159520949217</v>
      </c>
      <c r="T327" s="48">
        <v>0.63180733412236667</v>
      </c>
      <c r="U327" s="48">
        <v>0.64678153589907694</v>
      </c>
      <c r="V327" s="48">
        <v>0.66121450146699046</v>
      </c>
      <c r="W327" s="48">
        <v>0.67512579358064218</v>
      </c>
      <c r="X327" s="48">
        <v>0.68853426790705319</v>
      </c>
      <c r="Y327" s="48">
        <v>0.70145809858311226</v>
      </c>
      <c r="Z327" s="48">
        <v>0.71391480284919318</v>
      </c>
      <c r="AA327" s="48">
        <v>0.72592126479240382</v>
      </c>
      <c r="AB327" s="48">
        <v>0.73749375823164276</v>
      </c>
      <c r="AC327" s="48">
        <v>0.74864796877548756</v>
      </c>
      <c r="AD327" s="48">
        <v>0.75939901508280783</v>
      </c>
      <c r="AE327" s="48">
        <v>0.76976146935492396</v>
      </c>
      <c r="AF327" s="48">
        <v>0.77974937708708381</v>
      </c>
      <c r="AG327" s="48">
        <v>0.78937627610603323</v>
      </c>
      <c r="AH327" s="48">
        <v>0.79865521491947855</v>
      </c>
      <c r="AI327" s="48">
        <v>0.80759877040231731</v>
      </c>
      <c r="AJ327" s="48">
        <v>0.81621906484360773</v>
      </c>
      <c r="AK327" s="48">
        <v>0.82452778237738156</v>
      </c>
      <c r="AL327" s="48">
        <v>0.83253618481957326</v>
      </c>
      <c r="AM327" s="48">
        <v>0.84025512693252891</v>
      </c>
      <c r="AN327" s="48">
        <v>0.84769507113778764</v>
      </c>
      <c r="AO327" s="48">
        <v>0.85486610169707311</v>
      </c>
      <c r="AP327" s="48">
        <v>0.8617779383807217</v>
      </c>
      <c r="AQ327" s="48">
        <v>0.86843994964206972</v>
      </c>
      <c r="AR327" s="48">
        <v>0.87486116531565838</v>
      </c>
      <c r="AS327" s="48">
        <v>0.88105028885646641</v>
      </c>
      <c r="AT327" s="49">
        <v>0.88701570913676353</v>
      </c>
      <c r="AU327" s="50">
        <v>2.2231046750675887E-4</v>
      </c>
      <c r="AV327" s="50">
        <v>2.6157835964113474E-4</v>
      </c>
      <c r="AW327" s="50">
        <v>1.8460516002960503E-4</v>
      </c>
      <c r="AX327" s="50">
        <v>6.8877372541464865E-5</v>
      </c>
    </row>
    <row r="328" spans="1:50" x14ac:dyDescent="0.25">
      <c r="A328" t="s">
        <v>5010</v>
      </c>
      <c r="B328" s="73">
        <v>6.1560887718170393E-2</v>
      </c>
      <c r="C328" s="48">
        <v>0.11873572052858417</v>
      </c>
      <c r="D328" s="48">
        <v>0.1631150864051692</v>
      </c>
      <c r="E328" s="48">
        <v>0.20864010688611664</v>
      </c>
      <c r="F328" s="48">
        <v>0.25372115935937772</v>
      </c>
      <c r="G328" s="48">
        <v>0.28926286468091761</v>
      </c>
      <c r="H328" s="48">
        <v>0.31575529419008913</v>
      </c>
      <c r="I328" s="48">
        <v>0.3450072538568697</v>
      </c>
      <c r="J328" s="48">
        <v>0.37048008422084078</v>
      </c>
      <c r="K328" s="48">
        <v>0.39794406294366746</v>
      </c>
      <c r="L328" s="48">
        <v>0.43021727517071023</v>
      </c>
      <c r="M328" s="48">
        <v>0.46796998548366375</v>
      </c>
      <c r="N328" s="48">
        <v>0.49670475052591906</v>
      </c>
      <c r="O328" s="48">
        <v>0.52044844186112316</v>
      </c>
      <c r="P328" s="48">
        <v>0.53972498643704658</v>
      </c>
      <c r="Q328" s="48">
        <v>0.56770688751468334</v>
      </c>
      <c r="R328" s="48">
        <v>0.59669263443187837</v>
      </c>
      <c r="S328" s="48">
        <v>0.62652761318752559</v>
      </c>
      <c r="T328" s="48">
        <v>0.63963102030148145</v>
      </c>
      <c r="U328" s="48">
        <v>0.65811900095805542</v>
      </c>
      <c r="V328" s="48">
        <v>0.67593874134993415</v>
      </c>
      <c r="W328" s="48">
        <v>0.6931143947396966</v>
      </c>
      <c r="X328" s="48">
        <v>0.70966924138043141</v>
      </c>
      <c r="Y328" s="48">
        <v>0.72562572007029669</v>
      </c>
      <c r="Z328" s="48">
        <v>0.74100545856655198</v>
      </c>
      <c r="AA328" s="48">
        <v>0.75582930290029215</v>
      </c>
      <c r="AB328" s="48">
        <v>0.77011734563160805</v>
      </c>
      <c r="AC328" s="48">
        <v>0.7838889530834785</v>
      </c>
      <c r="AD328" s="48">
        <v>0.79716279159130576</v>
      </c>
      <c r="AE328" s="48">
        <v>0.80995685280366914</v>
      </c>
      <c r="AF328" s="48">
        <v>0.82228847806859795</v>
      </c>
      <c r="AG328" s="48">
        <v>0.83417438193840843</v>
      </c>
      <c r="AH328" s="48">
        <v>0.84563067482497312</v>
      </c>
      <c r="AI328" s="48">
        <v>0.8566728848361197</v>
      </c>
      <c r="AJ328" s="48">
        <v>0.86731597882276701</v>
      </c>
      <c r="AK328" s="48">
        <v>0.87757438266531851</v>
      </c>
      <c r="AL328" s="48">
        <v>0.88746200082681426</v>
      </c>
      <c r="AM328" s="48">
        <v>0.89699223519934002</v>
      </c>
      <c r="AN328" s="48">
        <v>0.90617800326924447</v>
      </c>
      <c r="AO328" s="48">
        <v>0.91503175562577888</v>
      </c>
      <c r="AP328" s="48">
        <v>0.92356549283689637</v>
      </c>
      <c r="AQ328" s="48">
        <v>0.93179078171508189</v>
      </c>
      <c r="AR328" s="48">
        <v>0.9397187709952608</v>
      </c>
      <c r="AS328" s="48">
        <v>0.94736020644603547</v>
      </c>
      <c r="AT328" s="49">
        <v>0.95472544543473403</v>
      </c>
      <c r="AU328" s="50">
        <v>5.393128958530724E-4</v>
      </c>
      <c r="AV328" s="50">
        <v>0</v>
      </c>
      <c r="AW328" s="50">
        <v>0</v>
      </c>
      <c r="AX328" s="50">
        <v>0</v>
      </c>
    </row>
    <row r="329" spans="1:50" x14ac:dyDescent="0.25">
      <c r="A329" t="s">
        <v>5011</v>
      </c>
      <c r="B329" s="73">
        <v>7.7571091895459549E-2</v>
      </c>
      <c r="C329" s="48">
        <v>0.14937810670025958</v>
      </c>
      <c r="D329" s="48">
        <v>0.21283536022029836</v>
      </c>
      <c r="E329" s="48">
        <v>0.2742180889290744</v>
      </c>
      <c r="F329" s="48">
        <v>0.33332162692743073</v>
      </c>
      <c r="G329" s="48">
        <v>0.37978841022250986</v>
      </c>
      <c r="H329" s="48">
        <v>0.42479617390659608</v>
      </c>
      <c r="I329" s="48">
        <v>0.4689918339796606</v>
      </c>
      <c r="J329" s="48">
        <v>0.50458777675096156</v>
      </c>
      <c r="K329" s="48">
        <v>0.54092923154478645</v>
      </c>
      <c r="L329" s="48">
        <v>0.57947333147998914</v>
      </c>
      <c r="M329" s="48">
        <v>0.64278930614095575</v>
      </c>
      <c r="N329" s="48">
        <v>0.68187671152074469</v>
      </c>
      <c r="O329" s="48">
        <v>0.72160401005482411</v>
      </c>
      <c r="P329" s="48">
        <v>0.75061355880198843</v>
      </c>
      <c r="Q329" s="48">
        <v>0.78159562525663995</v>
      </c>
      <c r="R329" s="48">
        <v>0.81217198349892683</v>
      </c>
      <c r="S329" s="48">
        <v>0.8521230594255722</v>
      </c>
      <c r="T329" s="48">
        <v>0.87271667870210667</v>
      </c>
      <c r="U329" s="48">
        <v>0.89355703129262909</v>
      </c>
      <c r="V329" s="48">
        <v>0.91364411812686763</v>
      </c>
      <c r="W329" s="48">
        <v>0.93300516567794078</v>
      </c>
      <c r="X329" s="48">
        <v>0.95166641632957771</v>
      </c>
      <c r="Y329" s="48">
        <v>0.96965316394561341</v>
      </c>
      <c r="Z329" s="48">
        <v>0.98698978815384053</v>
      </c>
      <c r="AA329" s="48">
        <v>1.0036997873906857</v>
      </c>
      <c r="AB329" s="48">
        <v>1.0198058107515005</v>
      </c>
      <c r="AC329" s="48">
        <v>1.035329688689635</v>
      </c>
      <c r="AD329" s="48">
        <v>1.0502924626059096</v>
      </c>
      <c r="AE329" s="48">
        <v>1.0647144133685835</v>
      </c>
      <c r="AF329" s="48">
        <v>1.0786150888024866</v>
      </c>
      <c r="AG329" s="48">
        <v>1.0920133301845614</v>
      </c>
      <c r="AH329" s="48">
        <v>1.1049272977817419</v>
      </c>
      <c r="AI329" s="48">
        <v>1.1173744954657716</v>
      </c>
      <c r="AJ329" s="48">
        <v>1.1293717944383304</v>
      </c>
      <c r="AK329" s="48">
        <v>1.1409354560986278</v>
      </c>
      <c r="AL329" s="48">
        <v>1.1520811540844569</v>
      </c>
      <c r="AM329" s="48">
        <v>1.1628239955165809</v>
      </c>
      <c r="AN329" s="48">
        <v>1.1731785414752549</v>
      </c>
      <c r="AO329" s="48">
        <v>1.1831588267366275</v>
      </c>
      <c r="AP329" s="48">
        <v>1.1927783787957815</v>
      </c>
      <c r="AQ329" s="48">
        <v>1.2020502362021954</v>
      </c>
      <c r="AR329" s="48">
        <v>1.2109869662324737</v>
      </c>
      <c r="AS329" s="48">
        <v>1.2196006819243079</v>
      </c>
      <c r="AT329" s="49">
        <v>1.227903058494751</v>
      </c>
      <c r="AU329" s="50">
        <v>1.1821131010947283E-5</v>
      </c>
      <c r="AV329" s="50">
        <v>6.0288299573585391E-4</v>
      </c>
      <c r="AW329" s="50">
        <v>4.0339434053748846E-4</v>
      </c>
      <c r="AX329" s="50">
        <v>4.9755832878872752E-4</v>
      </c>
    </row>
    <row r="330" spans="1:50" x14ac:dyDescent="0.25">
      <c r="A330" t="s">
        <v>5012</v>
      </c>
      <c r="B330" s="73">
        <v>8.1815448626427312E-2</v>
      </c>
      <c r="C330" s="48">
        <v>0.15781624726989016</v>
      </c>
      <c r="D330" s="48">
        <v>0.2255038626751702</v>
      </c>
      <c r="E330" s="48">
        <v>0.29113998139421782</v>
      </c>
      <c r="F330" s="48">
        <v>0.35418779026018382</v>
      </c>
      <c r="G330" s="48">
        <v>0.40459717274024798</v>
      </c>
      <c r="H330" s="48">
        <v>0.45308985337339214</v>
      </c>
      <c r="I330" s="48">
        <v>0.50121915436522535</v>
      </c>
      <c r="J330" s="48">
        <v>0.54011342681406405</v>
      </c>
      <c r="K330" s="48">
        <v>0.57978240037215156</v>
      </c>
      <c r="L330" s="48">
        <v>0.6209092086485829</v>
      </c>
      <c r="M330" s="48">
        <v>0.68781641077478173</v>
      </c>
      <c r="N330" s="48">
        <v>0.73050554135610324</v>
      </c>
      <c r="O330" s="48">
        <v>0.77356291082661333</v>
      </c>
      <c r="P330" s="48">
        <v>0.80530468611663664</v>
      </c>
      <c r="Q330" s="48">
        <v>0.8392075477862142</v>
      </c>
      <c r="R330" s="48">
        <v>0.87221363548979269</v>
      </c>
      <c r="S330" s="48">
        <v>0.91541310739398352</v>
      </c>
      <c r="T330" s="48">
        <v>0.93854496630292017</v>
      </c>
      <c r="U330" s="48">
        <v>0.96175483366690229</v>
      </c>
      <c r="V330" s="48">
        <v>0.98412579016230661</v>
      </c>
      <c r="W330" s="48">
        <v>1.0056881578687209</v>
      </c>
      <c r="X330" s="48">
        <v>1.0264711628869507</v>
      </c>
      <c r="Y330" s="48">
        <v>1.046502974952715</v>
      </c>
      <c r="Z330" s="48">
        <v>1.0658107456185115</v>
      </c>
      <c r="AA330" s="48">
        <v>1.0844206450554246</v>
      </c>
      <c r="AB330" s="48">
        <v>1.1023578975247377</v>
      </c>
      <c r="AC330" s="48">
        <v>1.1196468155674495</v>
      </c>
      <c r="AD330" s="48">
        <v>1.1363108329580147</v>
      </c>
      <c r="AE330" s="48">
        <v>1.1523725364669937</v>
      </c>
      <c r="AF330" s="48">
        <v>1.1678536964756474</v>
      </c>
      <c r="AG330" s="48">
        <v>1.182775296483989</v>
      </c>
      <c r="AH330" s="48">
        <v>1.1971575615522698</v>
      </c>
      <c r="AI330" s="48">
        <v>1.2110199857144679</v>
      </c>
      <c r="AJ330" s="48">
        <v>1.2243813584009242</v>
      </c>
      <c r="AK330" s="48">
        <v>1.2372597899059423</v>
      </c>
      <c r="AL330" s="48">
        <v>1.2496727359348756</v>
      </c>
      <c r="AM330" s="48">
        <v>1.2616370212639678</v>
      </c>
      <c r="AN330" s="48">
        <v>1.2731688625450206</v>
      </c>
      <c r="AO330" s="48">
        <v>1.2842838902857945</v>
      </c>
      <c r="AP330" s="48">
        <v>1.2949971700359375</v>
      </c>
      <c r="AQ330" s="48">
        <v>1.3053232228071598</v>
      </c>
      <c r="AR330" s="48">
        <v>1.3152760447553262</v>
      </c>
      <c r="AS330" s="48">
        <v>1.3248691261511487</v>
      </c>
      <c r="AT330" s="49">
        <v>1.3341154696651951</v>
      </c>
      <c r="AU330" s="50">
        <v>4.0723252823227085E-6</v>
      </c>
      <c r="AV330" s="50">
        <v>7.3775614146143198E-4</v>
      </c>
      <c r="AW330" s="50">
        <v>6.6811783472076058E-4</v>
      </c>
      <c r="AX330" s="50">
        <v>7.1988347917795181E-4</v>
      </c>
    </row>
    <row r="331" spans="1:50" x14ac:dyDescent="0.25">
      <c r="A331" t="s">
        <v>5013</v>
      </c>
      <c r="B331" s="73">
        <v>8.1251613335665551E-2</v>
      </c>
      <c r="C331" s="48">
        <v>0.15696670501050886</v>
      </c>
      <c r="D331" s="48">
        <v>0.22402078454268456</v>
      </c>
      <c r="E331" s="48">
        <v>0.28939595519633809</v>
      </c>
      <c r="F331" s="48">
        <v>0.3513954789994792</v>
      </c>
      <c r="G331" s="48">
        <v>0.40173339648542417</v>
      </c>
      <c r="H331" s="48">
        <v>0.44863785372203729</v>
      </c>
      <c r="I331" s="48">
        <v>0.49605256190344021</v>
      </c>
      <c r="J331" s="48">
        <v>0.53479128050454749</v>
      </c>
      <c r="K331" s="48">
        <v>0.57403997119414518</v>
      </c>
      <c r="L331" s="48">
        <v>0.61482861527717769</v>
      </c>
      <c r="M331" s="48">
        <v>0.68170507643185552</v>
      </c>
      <c r="N331" s="48">
        <v>0.72322205235607717</v>
      </c>
      <c r="O331" s="48">
        <v>0.76479263370713813</v>
      </c>
      <c r="P331" s="48">
        <v>0.79607429380566497</v>
      </c>
      <c r="Q331" s="48">
        <v>0.82930485583309488</v>
      </c>
      <c r="R331" s="48">
        <v>0.86174834823193058</v>
      </c>
      <c r="S331" s="48">
        <v>0.90336329675592464</v>
      </c>
      <c r="T331" s="48">
        <v>0.92613881017727695</v>
      </c>
      <c r="U331" s="48">
        <v>0.94927117680688899</v>
      </c>
      <c r="V331" s="48">
        <v>0.97156743379928601</v>
      </c>
      <c r="W331" s="48">
        <v>0.99305780198472859</v>
      </c>
      <c r="X331" s="48">
        <v>1.013771409874312</v>
      </c>
      <c r="Y331" s="48">
        <v>1.0337363331413807</v>
      </c>
      <c r="Z331" s="48">
        <v>1.0529796326759044</v>
      </c>
      <c r="AA331" s="48">
        <v>1.0715273912633974</v>
      </c>
      <c r="AB331" s="48">
        <v>1.0894047489380891</v>
      </c>
      <c r="AC331" s="48">
        <v>1.1066359370582739</v>
      </c>
      <c r="AD331" s="48">
        <v>1.1232443111500183</v>
      </c>
      <c r="AE331" s="48">
        <v>1.1392523825637482</v>
      </c>
      <c r="AF331" s="48">
        <v>1.15468184898662</v>
      </c>
      <c r="AG331" s="48">
        <v>1.1695536238520383</v>
      </c>
      <c r="AH331" s="48">
        <v>1.1838878646861772</v>
      </c>
      <c r="AI331" s="48">
        <v>1.1977040004299253</v>
      </c>
      <c r="AJ331" s="48">
        <v>1.2110207577732968</v>
      </c>
      <c r="AK331" s="48">
        <v>1.2238561865379922</v>
      </c>
      <c r="AL331" s="48">
        <v>1.2362276841425182</v>
      </c>
      <c r="AM331" s="48">
        <v>1.2481520191830249</v>
      </c>
      <c r="AN331" s="48">
        <v>1.2596453541618264</v>
      </c>
      <c r="AO331" s="48">
        <v>1.2707232673944062</v>
      </c>
      <c r="AP331" s="48">
        <v>1.2814007741246036</v>
      </c>
      <c r="AQ331" s="48">
        <v>1.2916923468766015</v>
      </c>
      <c r="AR331" s="48">
        <v>1.3016119350712978</v>
      </c>
      <c r="AS331" s="48">
        <v>1.3111729839336561</v>
      </c>
      <c r="AT331" s="49">
        <v>1.3203884527166516</v>
      </c>
      <c r="AU331" s="50">
        <v>1.8954802726511844E-5</v>
      </c>
      <c r="AV331" s="50">
        <v>6.662598461844027E-4</v>
      </c>
      <c r="AW331" s="50">
        <v>5.9744942700490355E-4</v>
      </c>
      <c r="AX331" s="50">
        <v>5.9737480478361249E-4</v>
      </c>
    </row>
    <row r="332" spans="1:50" x14ac:dyDescent="0.25">
      <c r="A332" t="s">
        <v>5014</v>
      </c>
      <c r="B332" s="73">
        <v>7.2835484040763884E-2</v>
      </c>
      <c r="C332" s="48">
        <v>0.14040610199817874</v>
      </c>
      <c r="D332" s="48">
        <v>0.19924993733435464</v>
      </c>
      <c r="E332" s="48">
        <v>0.25643080219540126</v>
      </c>
      <c r="F332" s="48">
        <v>0.31126148680442584</v>
      </c>
      <c r="G332" s="48">
        <v>0.3543480880706098</v>
      </c>
      <c r="H332" s="48">
        <v>0.39471355590720913</v>
      </c>
      <c r="I332" s="48">
        <v>0.43517366900263482</v>
      </c>
      <c r="J332" s="48">
        <v>0.46766782040699723</v>
      </c>
      <c r="K332" s="48">
        <v>0.50087237193096623</v>
      </c>
      <c r="L332" s="48">
        <v>0.53662620525473503</v>
      </c>
      <c r="M332" s="48">
        <v>0.59479772032577904</v>
      </c>
      <c r="N332" s="48">
        <v>0.63060475991767895</v>
      </c>
      <c r="O332" s="48">
        <v>0.66661898959184263</v>
      </c>
      <c r="P332" s="48">
        <v>0.6928087200146541</v>
      </c>
      <c r="Q332" s="48">
        <v>0.7215780651793452</v>
      </c>
      <c r="R332" s="48">
        <v>0.75008823621367549</v>
      </c>
      <c r="S332" s="48">
        <v>0.78669211907069536</v>
      </c>
      <c r="T332" s="48">
        <v>0.80511522417830017</v>
      </c>
      <c r="U332" s="48">
        <v>0.8242984494161385</v>
      </c>
      <c r="V332" s="48">
        <v>0.84278830506706692</v>
      </c>
      <c r="W332" s="48">
        <v>0.86060985268241963</v>
      </c>
      <c r="X332" s="48">
        <v>0.87778724797432606</v>
      </c>
      <c r="Y332" s="48">
        <v>0.89434377355688643</v>
      </c>
      <c r="Z332" s="48">
        <v>0.91030187050393241</v>
      </c>
      <c r="AA332" s="48">
        <v>0.92568316876614531</v>
      </c>
      <c r="AB332" s="48">
        <v>0.9405085164887601</v>
      </c>
      <c r="AC332" s="48">
        <v>0.95479800826959393</v>
      </c>
      <c r="AD332" s="48">
        <v>0.96857101239569876</v>
      </c>
      <c r="AE332" s="48">
        <v>0.98184619709555876</v>
      </c>
      <c r="AF332" s="48">
        <v>0.99464155584241187</v>
      </c>
      <c r="AG332" s="48">
        <v>1.0069744317429932</v>
      </c>
      <c r="AH332" s="48">
        <v>1.0188615410447579</v>
      </c>
      <c r="AI332" s="48">
        <v>1.0303189957934471</v>
      </c>
      <c r="AJ332" s="48">
        <v>1.0413623256717019</v>
      </c>
      <c r="AK332" s="48">
        <v>1.0520064990483329</v>
      </c>
      <c r="AL332" s="48">
        <v>1.0622659432667725</v>
      </c>
      <c r="AM332" s="48">
        <v>1.0721545642002082</v>
      </c>
      <c r="AN332" s="48">
        <v>1.081685765099905</v>
      </c>
      <c r="AO332" s="48">
        <v>1.0908724647622636</v>
      </c>
      <c r="AP332" s="48">
        <v>1.0997271150392356</v>
      </c>
      <c r="AQ332" s="48">
        <v>1.1082617177158354</v>
      </c>
      <c r="AR332" s="48">
        <v>1.116487840777618</v>
      </c>
      <c r="AS332" s="48">
        <v>1.1244166340901798</v>
      </c>
      <c r="AT332" s="49">
        <v>1.132058844511926</v>
      </c>
      <c r="AU332" s="50">
        <v>1.4392183220479637E-4</v>
      </c>
      <c r="AV332" s="50">
        <v>3.990892437286675E-4</v>
      </c>
      <c r="AW332" s="50">
        <v>3.3591306419111788E-4</v>
      </c>
      <c r="AX332" s="50">
        <v>3.7587370024994016E-4</v>
      </c>
    </row>
    <row r="333" spans="1:50" x14ac:dyDescent="0.25">
      <c r="A333" t="s">
        <v>5015</v>
      </c>
      <c r="B333" s="73">
        <v>7.7779197504862257E-2</v>
      </c>
      <c r="C333" s="48">
        <v>0.15007515837678759</v>
      </c>
      <c r="D333" s="48">
        <v>0.21367032625049401</v>
      </c>
      <c r="E333" s="48">
        <v>0.27544147076647085</v>
      </c>
      <c r="F333" s="48">
        <v>0.33490122344393647</v>
      </c>
      <c r="G333" s="48">
        <v>0.38228340808166433</v>
      </c>
      <c r="H333" s="48">
        <v>0.42663702822993954</v>
      </c>
      <c r="I333" s="48">
        <v>0.4712227614715484</v>
      </c>
      <c r="J333" s="48">
        <v>0.50739517143921908</v>
      </c>
      <c r="K333" s="48">
        <v>0.54440555692864412</v>
      </c>
      <c r="L333" s="48">
        <v>0.58307625795967177</v>
      </c>
      <c r="M333" s="48">
        <v>0.64440458719541838</v>
      </c>
      <c r="N333" s="48">
        <v>0.68445214229309848</v>
      </c>
      <c r="O333" s="48">
        <v>0.72415364488155964</v>
      </c>
      <c r="P333" s="48">
        <v>0.7535645939007185</v>
      </c>
      <c r="Q333" s="48">
        <v>0.78544528507402589</v>
      </c>
      <c r="R333" s="48">
        <v>0.81738043808426397</v>
      </c>
      <c r="S333" s="48">
        <v>0.85751275201551858</v>
      </c>
      <c r="T333" s="48">
        <v>0.87846853436727923</v>
      </c>
      <c r="U333" s="48">
        <v>0.90026675278883572</v>
      </c>
      <c r="V333" s="48">
        <v>0.92127708379756479</v>
      </c>
      <c r="W333" s="48">
        <v>0.94152800525176172</v>
      </c>
      <c r="X333" s="48">
        <v>0.96104696568954173</v>
      </c>
      <c r="Y333" s="48">
        <v>0.9798604215331852</v>
      </c>
      <c r="Z333" s="48">
        <v>0.9979938729487452</v>
      </c>
      <c r="AA333" s="48">
        <v>1.0154718984095257</v>
      </c>
      <c r="AB333" s="48">
        <v>1.0323181880102781</v>
      </c>
      <c r="AC333" s="48">
        <v>1.0485555755772684</v>
      </c>
      <c r="AD333" s="48">
        <v>1.0642060696177409</v>
      </c>
      <c r="AE333" s="48">
        <v>1.0792908831507266</v>
      </c>
      <c r="AF333" s="48">
        <v>1.0938304624596284</v>
      </c>
      <c r="AG333" s="48">
        <v>1.107844514805558</v>
      </c>
      <c r="AH333" s="48">
        <v>1.1213520351389838</v>
      </c>
      <c r="AI333" s="48">
        <v>1.1343713318459003</v>
      </c>
      <c r="AJ333" s="48">
        <v>1.1469200515634106</v>
      </c>
      <c r="AK333" s="48">
        <v>1.1590152030983598</v>
      </c>
      <c r="AL333" s="48">
        <v>1.1706731804814434</v>
      </c>
      <c r="AM333" s="48">
        <v>1.1819097851880302</v>
      </c>
      <c r="AN333" s="48">
        <v>1.1927402475558244</v>
      </c>
      <c r="AO333" s="48">
        <v>1.2031792474283978</v>
      </c>
      <c r="AP333" s="48">
        <v>1.2132409340525645</v>
      </c>
      <c r="AQ333" s="48">
        <v>1.2229389452565804</v>
      </c>
      <c r="AR333" s="48">
        <v>1.23228642593515</v>
      </c>
      <c r="AS333" s="48">
        <v>1.2412960458663016</v>
      </c>
      <c r="AT333" s="49">
        <v>1.2499800168842787</v>
      </c>
      <c r="AU333" s="50">
        <v>1.3925241364631802E-4</v>
      </c>
      <c r="AV333" s="50">
        <v>7.7084166696295142E-4</v>
      </c>
      <c r="AW333" s="50">
        <v>5.0416577141731977E-4</v>
      </c>
      <c r="AX333" s="50">
        <v>6.0449622105807066E-4</v>
      </c>
    </row>
    <row r="334" spans="1:50" x14ac:dyDescent="0.25">
      <c r="A334" t="s">
        <v>5016</v>
      </c>
      <c r="B334" s="73">
        <v>7.9332098838885021E-2</v>
      </c>
      <c r="C334" s="48">
        <v>0.15294292404145549</v>
      </c>
      <c r="D334" s="48">
        <v>0.21784880661877817</v>
      </c>
      <c r="E334" s="48">
        <v>0.28075395908316858</v>
      </c>
      <c r="F334" s="48">
        <v>0.34097486165633706</v>
      </c>
      <c r="G334" s="48">
        <v>0.3890857277151491</v>
      </c>
      <c r="H334" s="48">
        <v>0.43533369918891962</v>
      </c>
      <c r="I334" s="48">
        <v>0.4804919106394071</v>
      </c>
      <c r="J334" s="48">
        <v>0.51768406086567087</v>
      </c>
      <c r="K334" s="48">
        <v>0.55539476364516738</v>
      </c>
      <c r="L334" s="48">
        <v>0.5952572456819899</v>
      </c>
      <c r="M334" s="48">
        <v>0.65852768800607431</v>
      </c>
      <c r="N334" s="48">
        <v>0.69821721278649218</v>
      </c>
      <c r="O334" s="48">
        <v>0.73817376620004282</v>
      </c>
      <c r="P334" s="48">
        <v>0.76803618423383568</v>
      </c>
      <c r="Q334" s="48">
        <v>0.80000759126643461</v>
      </c>
      <c r="R334" s="48">
        <v>0.83105592175178578</v>
      </c>
      <c r="S334" s="48">
        <v>0.87120255894799525</v>
      </c>
      <c r="T334" s="48">
        <v>0.8931382327728139</v>
      </c>
      <c r="U334" s="48">
        <v>0.91523669511591443</v>
      </c>
      <c r="V334" s="48">
        <v>0.93653641785625241</v>
      </c>
      <c r="W334" s="48">
        <v>0.95706627109995157</v>
      </c>
      <c r="X334" s="48">
        <v>0.97685408145532415</v>
      </c>
      <c r="Y334" s="48">
        <v>0.99592666974965915</v>
      </c>
      <c r="Z334" s="48">
        <v>1.0143098873827532</v>
      </c>
      <c r="AA334" s="48">
        <v>1.032028651366458</v>
      </c>
      <c r="AB334" s="48">
        <v>1.0491069780977402</v>
      </c>
      <c r="AC334" s="48">
        <v>1.0655680159110239</v>
      </c>
      <c r="AD334" s="48">
        <v>1.0814340764539483</v>
      </c>
      <c r="AE334" s="48">
        <v>1.0967266649290559</v>
      </c>
      <c r="AF334" s="48">
        <v>1.1114665092424127</v>
      </c>
      <c r="AG334" s="48">
        <v>1.1256735880986599</v>
      </c>
      <c r="AH334" s="48">
        <v>1.1393671580805855</v>
      </c>
      <c r="AI334" s="48">
        <v>1.1525657797499107</v>
      </c>
      <c r="AJ334" s="48">
        <v>1.1652873428046826</v>
      </c>
      <c r="AK334" s="48">
        <v>1.177549090327354</v>
      </c>
      <c r="AL334" s="48">
        <v>1.189367642156435</v>
      </c>
      <c r="AM334" s="48">
        <v>1.2007590174133804</v>
      </c>
      <c r="AN334" s="48">
        <v>1.2117386562152554</v>
      </c>
      <c r="AO334" s="48">
        <v>1.2223214406026053</v>
      </c>
      <c r="AP334" s="48">
        <v>1.2325217147108938</v>
      </c>
      <c r="AQ334" s="48">
        <v>1.2423533042128587</v>
      </c>
      <c r="AR334" s="48">
        <v>1.2518295350581261</v>
      </c>
      <c r="AS334" s="48">
        <v>1.2609632515354925</v>
      </c>
      <c r="AT334" s="49">
        <v>1.2697668336823511</v>
      </c>
      <c r="AU334" s="50">
        <v>1.0180125536862761E-4</v>
      </c>
      <c r="AV334" s="50">
        <v>6.8611919414252043E-4</v>
      </c>
      <c r="AW334" s="50">
        <v>4.8323400551453233E-4</v>
      </c>
      <c r="AX334" s="50">
        <v>5.4727331735193729E-4</v>
      </c>
    </row>
    <row r="335" spans="1:50" x14ac:dyDescent="0.25">
      <c r="A335" t="s">
        <v>5017</v>
      </c>
      <c r="B335" s="73">
        <v>7.7241819818919394E-2</v>
      </c>
      <c r="C335" s="48">
        <v>0.14896877595602681</v>
      </c>
      <c r="D335" s="48">
        <v>0.2120276600358704</v>
      </c>
      <c r="E335" s="48">
        <v>0.27324558728603066</v>
      </c>
      <c r="F335" s="48">
        <v>0.33207892834424968</v>
      </c>
      <c r="G335" s="48">
        <v>0.37885594575091286</v>
      </c>
      <c r="H335" s="48">
        <v>0.4229610451696359</v>
      </c>
      <c r="I335" s="48">
        <v>0.46695518875397229</v>
      </c>
      <c r="J335" s="48">
        <v>0.50268885350774462</v>
      </c>
      <c r="K335" s="48">
        <v>0.53919697699488722</v>
      </c>
      <c r="L335" s="48">
        <v>0.57752871020231289</v>
      </c>
      <c r="M335" s="48">
        <v>0.63875312619737756</v>
      </c>
      <c r="N335" s="48">
        <v>0.67807431551074648</v>
      </c>
      <c r="O335" s="48">
        <v>0.71724417055356493</v>
      </c>
      <c r="P335" s="48">
        <v>0.74620046070575285</v>
      </c>
      <c r="Q335" s="48">
        <v>0.77754620584578549</v>
      </c>
      <c r="R335" s="48">
        <v>0.80869217027248907</v>
      </c>
      <c r="S335" s="48">
        <v>0.84830790147906177</v>
      </c>
      <c r="T335" s="48">
        <v>0.869037080226016</v>
      </c>
      <c r="U335" s="48">
        <v>0.89043596125050084</v>
      </c>
      <c r="V335" s="48">
        <v>0.91106138874398002</v>
      </c>
      <c r="W335" s="48">
        <v>0.93094131885817699</v>
      </c>
      <c r="X335" s="48">
        <v>0.95010269728149921</v>
      </c>
      <c r="Y335" s="48">
        <v>0.96857149576181001</v>
      </c>
      <c r="Z335" s="48">
        <v>0.98637274730909719</v>
      </c>
      <c r="AA335" s="48">
        <v>1.0035305801257599</v>
      </c>
      <c r="AB335" s="48">
        <v>1.0200682503104948</v>
      </c>
      <c r="AC335" s="48">
        <v>1.036008173380119</v>
      </c>
      <c r="AD335" s="48">
        <v>1.0513719546520457</v>
      </c>
      <c r="AE335" s="48">
        <v>1.0661804185286017</v>
      </c>
      <c r="AF335" s="48">
        <v>1.0804536367228723</v>
      </c>
      <c r="AG335" s="48">
        <v>1.0942109554643382</v>
      </c>
      <c r="AH335" s="48">
        <v>1.1074710217211727</v>
      </c>
      <c r="AI335" s="48">
        <v>1.1202518084747479</v>
      </c>
      <c r="AJ335" s="48">
        <v>1.1325706390806038</v>
      </c>
      <c r="AK335" s="48">
        <v>1.1444442107488988</v>
      </c>
      <c r="AL335" s="48">
        <v>1.1558886171761706</v>
      </c>
      <c r="AM335" s="48">
        <v>1.1669193703590837</v>
      </c>
      <c r="AN335" s="48">
        <v>1.1775514216197225</v>
      </c>
      <c r="AO335" s="48">
        <v>1.1877991818709408</v>
      </c>
      <c r="AP335" s="48">
        <v>1.1976765411492234</v>
      </c>
      <c r="AQ335" s="48">
        <v>1.207196887441544</v>
      </c>
      <c r="AR335" s="48">
        <v>1.2163731248317324</v>
      </c>
      <c r="AS335" s="48">
        <v>1.2252176909909505</v>
      </c>
      <c r="AT335" s="49">
        <v>1.2337425740359795</v>
      </c>
      <c r="AU335" s="50">
        <v>1.1667383660096675E-4</v>
      </c>
      <c r="AV335" s="50">
        <v>6.8606971763074398E-4</v>
      </c>
      <c r="AW335" s="50">
        <v>4.9702491378411651E-4</v>
      </c>
      <c r="AX335" s="50">
        <v>5.5687531130388379E-4</v>
      </c>
    </row>
    <row r="336" spans="1:50" x14ac:dyDescent="0.25">
      <c r="A336" t="s">
        <v>5018</v>
      </c>
      <c r="B336" s="73">
        <v>7.2738886699217659E-2</v>
      </c>
      <c r="C336" s="48">
        <v>0.14030578434852398</v>
      </c>
      <c r="D336" s="48">
        <v>0.19924305559768107</v>
      </c>
      <c r="E336" s="48">
        <v>0.25647356935286569</v>
      </c>
      <c r="F336" s="48">
        <v>0.31122912738289316</v>
      </c>
      <c r="G336" s="48">
        <v>0.35437084979794076</v>
      </c>
      <c r="H336" s="48">
        <v>0.39473009749954591</v>
      </c>
      <c r="I336" s="48">
        <v>0.43532320684030362</v>
      </c>
      <c r="J336" s="48">
        <v>0.46782608834463046</v>
      </c>
      <c r="K336" s="48">
        <v>0.50096557138666287</v>
      </c>
      <c r="L336" s="48">
        <v>0.53682713543346017</v>
      </c>
      <c r="M336" s="48">
        <v>0.59498130341887334</v>
      </c>
      <c r="N336" s="48">
        <v>0.63071900011892712</v>
      </c>
      <c r="O336" s="48">
        <v>0.66681443368929683</v>
      </c>
      <c r="P336" s="48">
        <v>0.6929833262009133</v>
      </c>
      <c r="Q336" s="48">
        <v>0.72170976626235717</v>
      </c>
      <c r="R336" s="48">
        <v>0.7500864526412282</v>
      </c>
      <c r="S336" s="48">
        <v>0.78646445525894126</v>
      </c>
      <c r="T336" s="48">
        <v>0.80492578821886207</v>
      </c>
      <c r="U336" s="48">
        <v>0.82402593805152147</v>
      </c>
      <c r="V336" s="48">
        <v>0.84243572102275932</v>
      </c>
      <c r="W336" s="48">
        <v>0.86018009015166319</v>
      </c>
      <c r="X336" s="48">
        <v>0.87728309654096814</v>
      </c>
      <c r="Y336" s="48">
        <v>0.89376792197644284</v>
      </c>
      <c r="Z336" s="48">
        <v>0.90965691034798479</v>
      </c>
      <c r="AA336" s="48">
        <v>0.92497159793501316</v>
      </c>
      <c r="AB336" s="48">
        <v>0.93973274259720907</v>
      </c>
      <c r="AC336" s="48">
        <v>0.95396035191016915</v>
      </c>
      <c r="AD336" s="48">
        <v>0.9676737102841062</v>
      </c>
      <c r="AE336" s="48">
        <v>0.98089140510235917</v>
      </c>
      <c r="AF336" s="48">
        <v>0.99363135191513297</v>
      </c>
      <c r="AG336" s="48">
        <v>1.0059108187226258</v>
      </c>
      <c r="AH336" s="48">
        <v>1.01774644938045</v>
      </c>
      <c r="AI336" s="48">
        <v>1.0291542861590759</v>
      </c>
      <c r="AJ336" s="48">
        <v>1.0401497914878719</v>
      </c>
      <c r="AK336" s="48">
        <v>1.0507478689132177</v>
      </c>
      <c r="AL336" s="48">
        <v>1.0609628832990927</v>
      </c>
      <c r="AM336" s="48">
        <v>1.0708086802975272</v>
      </c>
      <c r="AN336" s="48">
        <v>1.0802986051152947</v>
      </c>
      <c r="AO336" s="48">
        <v>1.0894455206022997</v>
      </c>
      <c r="AP336" s="48">
        <v>1.0982618246861602</v>
      </c>
      <c r="AQ336" s="48">
        <v>1.1067594671766281</v>
      </c>
      <c r="AR336" s="48">
        <v>1.1149499659626207</v>
      </c>
      <c r="AS336" s="48">
        <v>1.1228444226238188</v>
      </c>
      <c r="AT336" s="49">
        <v>1.1304535374779856</v>
      </c>
      <c r="AU336" s="50">
        <v>5.6383851188002154E-5</v>
      </c>
      <c r="AV336" s="50">
        <v>3.3067801268771291E-4</v>
      </c>
      <c r="AW336" s="50">
        <v>2.884254208765924E-4</v>
      </c>
      <c r="AX336" s="50">
        <v>3.0544502078555524E-4</v>
      </c>
    </row>
    <row r="337" spans="1:50" x14ac:dyDescent="0.25">
      <c r="A337" t="s">
        <v>5019</v>
      </c>
      <c r="B337" s="73">
        <v>7.472672473673983E-2</v>
      </c>
      <c r="C337" s="48">
        <v>0.14419884660971669</v>
      </c>
      <c r="D337" s="48">
        <v>0.20505619880123571</v>
      </c>
      <c r="E337" s="48">
        <v>0.26419954095818921</v>
      </c>
      <c r="F337" s="48">
        <v>0.32079324565759376</v>
      </c>
      <c r="G337" s="48">
        <v>0.36580818664512155</v>
      </c>
      <c r="H337" s="48">
        <v>0.4076462045534911</v>
      </c>
      <c r="I337" s="48">
        <v>0.44996536714222679</v>
      </c>
      <c r="J337" s="48">
        <v>0.48398004400916178</v>
      </c>
      <c r="K337" s="48">
        <v>0.51870890339191744</v>
      </c>
      <c r="L337" s="48">
        <v>0.55568407052711299</v>
      </c>
      <c r="M337" s="48">
        <v>0.61488489821310244</v>
      </c>
      <c r="N337" s="48">
        <v>0.65235667229680749</v>
      </c>
      <c r="O337" s="48">
        <v>0.68992753863702094</v>
      </c>
      <c r="P337" s="48">
        <v>0.71742425145219357</v>
      </c>
      <c r="Q337" s="48">
        <v>0.74746971075005408</v>
      </c>
      <c r="R337" s="48">
        <v>0.77726701327613035</v>
      </c>
      <c r="S337" s="48">
        <v>0.81497025163907355</v>
      </c>
      <c r="T337" s="48">
        <v>0.83449091810263698</v>
      </c>
      <c r="U337" s="48">
        <v>0.85472788192222948</v>
      </c>
      <c r="V337" s="48">
        <v>0.87423338921822236</v>
      </c>
      <c r="W337" s="48">
        <v>0.89303387817821533</v>
      </c>
      <c r="X337" s="48">
        <v>0.91115483139266651</v>
      </c>
      <c r="Y337" s="48">
        <v>0.92862081039454725</v>
      </c>
      <c r="Z337" s="48">
        <v>0.94545548895057663</v>
      </c>
      <c r="AA337" s="48">
        <v>0.96168168514915919</v>
      </c>
      <c r="AB337" s="48">
        <v>0.977321392328516</v>
      </c>
      <c r="AC337" s="48">
        <v>0.99239580888693213</v>
      </c>
      <c r="AD337" s="48">
        <v>1.0069253670155265</v>
      </c>
      <c r="AE337" s="48">
        <v>1.0209297603924845</v>
      </c>
      <c r="AF337" s="48">
        <v>1.0344279708762991</v>
      </c>
      <c r="AG337" s="48">
        <v>1.0474382942341931</v>
      </c>
      <c r="AH337" s="48">
        <v>1.0599783649405967</v>
      </c>
      <c r="AI337" s="48">
        <v>1.0720651800792993</v>
      </c>
      <c r="AJ337" s="48">
        <v>1.0837151223816628</v>
      </c>
      <c r="AK337" s="48">
        <v>1.0949439824321341</v>
      </c>
      <c r="AL337" s="48">
        <v>1.105766980071142</v>
      </c>
      <c r="AM337" s="48">
        <v>1.1161987850244033</v>
      </c>
      <c r="AN337" s="48">
        <v>1.1262535367865822</v>
      </c>
      <c r="AO337" s="48">
        <v>1.1359448637862737</v>
      </c>
      <c r="AP337" s="48">
        <v>1.1452859018582644</v>
      </c>
      <c r="AQ337" s="48">
        <v>1.1542893120481357</v>
      </c>
      <c r="AR337" s="48">
        <v>1.1629672977733123</v>
      </c>
      <c r="AS337" s="48">
        <v>1.1713316213638445</v>
      </c>
      <c r="AT337" s="49">
        <v>1.1793936200053208</v>
      </c>
      <c r="AU337" s="50">
        <v>6.3989791669882834E-5</v>
      </c>
      <c r="AV337" s="50">
        <v>4.2180169839411974E-4</v>
      </c>
      <c r="AW337" s="50">
        <v>3.5556693910621107E-4</v>
      </c>
      <c r="AX337" s="50">
        <v>3.9818696677684784E-4</v>
      </c>
    </row>
    <row r="338" spans="1:50" x14ac:dyDescent="0.25">
      <c r="A338" t="s">
        <v>5020</v>
      </c>
      <c r="B338" s="73">
        <v>7.4938219033563611E-2</v>
      </c>
      <c r="C338" s="48">
        <v>0.14454247141899929</v>
      </c>
      <c r="D338" s="48">
        <v>0.20547684005243547</v>
      </c>
      <c r="E338" s="48">
        <v>0.26469050859737564</v>
      </c>
      <c r="F338" s="48">
        <v>0.32108513585343701</v>
      </c>
      <c r="G338" s="48">
        <v>0.36608361493334785</v>
      </c>
      <c r="H338" s="48">
        <v>0.40814771728836086</v>
      </c>
      <c r="I338" s="48">
        <v>0.45017478104794523</v>
      </c>
      <c r="J338" s="48">
        <v>0.48432009558647238</v>
      </c>
      <c r="K338" s="48">
        <v>0.51902789361108181</v>
      </c>
      <c r="L338" s="48">
        <v>0.5560606778278091</v>
      </c>
      <c r="M338" s="48">
        <v>0.61529684632685777</v>
      </c>
      <c r="N338" s="48">
        <v>0.65217005626089286</v>
      </c>
      <c r="O338" s="48">
        <v>0.68926033253162899</v>
      </c>
      <c r="P338" s="48">
        <v>0.71664886363261326</v>
      </c>
      <c r="Q338" s="48">
        <v>0.74628661072942581</v>
      </c>
      <c r="R338" s="48">
        <v>0.77543026392304237</v>
      </c>
      <c r="S338" s="48">
        <v>0.81257835571355652</v>
      </c>
      <c r="T338" s="48">
        <v>0.83224527561922512</v>
      </c>
      <c r="U338" s="48">
        <v>0.85243573075539247</v>
      </c>
      <c r="V338" s="48">
        <v>0.87189641040471022</v>
      </c>
      <c r="W338" s="48">
        <v>0.89065369199441413</v>
      </c>
      <c r="X338" s="48">
        <v>0.90873299955075515</v>
      </c>
      <c r="Y338" s="48">
        <v>0.92615883815927669</v>
      </c>
      <c r="Z338" s="48">
        <v>0.94295482717953838</v>
      </c>
      <c r="AA338" s="48">
        <v>0.9591437322593086</v>
      </c>
      <c r="AB338" s="48">
        <v>0.97474749619161749</v>
      </c>
      <c r="AC338" s="48">
        <v>0.98978726865649325</v>
      </c>
      <c r="AD338" s="48">
        <v>1.004283434887699</v>
      </c>
      <c r="AE338" s="48">
        <v>1.0182556433033187</v>
      </c>
      <c r="AF338" s="48">
        <v>1.0317228321376513</v>
      </c>
      <c r="AG338" s="48">
        <v>1.0447032551105018</v>
      </c>
      <c r="AH338" s="48">
        <v>1.0572145061686713</v>
      </c>
      <c r="AI338" s="48">
        <v>1.0692735433331717</v>
      </c>
      <c r="AJ338" s="48">
        <v>1.0808967116844972</v>
      </c>
      <c r="AK338" s="48">
        <v>1.0920997655171003</v>
      </c>
      <c r="AL338" s="48">
        <v>1.1028978896931034</v>
      </c>
      <c r="AM338" s="48">
        <v>1.1133057202241905</v>
      </c>
      <c r="AN338" s="48">
        <v>1.1233373641095761</v>
      </c>
      <c r="AO338" s="48">
        <v>1.1330064184569353</v>
      </c>
      <c r="AP338" s="48">
        <v>1.1423259889122213</v>
      </c>
      <c r="AQ338" s="48">
        <v>1.1513087074233403</v>
      </c>
      <c r="AR338" s="48">
        <v>1.1599667493617685</v>
      </c>
      <c r="AS338" s="48">
        <v>1.1683118500253131</v>
      </c>
      <c r="AT338" s="49">
        <v>1.1763553205443933</v>
      </c>
      <c r="AU338" s="50">
        <v>7.5693547842092812E-5</v>
      </c>
      <c r="AV338" s="50">
        <v>5.1455612992867827E-4</v>
      </c>
      <c r="AW338" s="50">
        <v>3.653471649158746E-4</v>
      </c>
      <c r="AX338" s="50">
        <v>4.1905889520421624E-4</v>
      </c>
    </row>
    <row r="339" spans="1:50" x14ac:dyDescent="0.25">
      <c r="A339" t="s">
        <v>5021</v>
      </c>
      <c r="B339" s="73">
        <v>7.4055540806195697E-2</v>
      </c>
      <c r="C339" s="48">
        <v>0.14286061796794736</v>
      </c>
      <c r="D339" s="48">
        <v>0.20306089114959955</v>
      </c>
      <c r="E339" s="48">
        <v>0.26156980790005524</v>
      </c>
      <c r="F339" s="48">
        <v>0.31747709907707289</v>
      </c>
      <c r="G339" s="48">
        <v>0.36187968440288354</v>
      </c>
      <c r="H339" s="48">
        <v>0.40319542320699397</v>
      </c>
      <c r="I339" s="48">
        <v>0.4448679649552576</v>
      </c>
      <c r="J339" s="48">
        <v>0.47837513683478761</v>
      </c>
      <c r="K339" s="48">
        <v>0.51257355892252376</v>
      </c>
      <c r="L339" s="48">
        <v>0.54905934513374166</v>
      </c>
      <c r="M339" s="48">
        <v>0.60778280912491445</v>
      </c>
      <c r="N339" s="48">
        <v>0.64461686631752602</v>
      </c>
      <c r="O339" s="48">
        <v>0.68160008138485095</v>
      </c>
      <c r="P339" s="48">
        <v>0.70863007326674177</v>
      </c>
      <c r="Q339" s="48">
        <v>0.73814049035646179</v>
      </c>
      <c r="R339" s="48">
        <v>0.76734891264705696</v>
      </c>
      <c r="S339" s="48">
        <v>0.80450558610432865</v>
      </c>
      <c r="T339" s="48">
        <v>0.82369073456452335</v>
      </c>
      <c r="U339" s="48">
        <v>0.84355166821248229</v>
      </c>
      <c r="V339" s="48">
        <v>0.86269473678882813</v>
      </c>
      <c r="W339" s="48">
        <v>0.88114588722386045</v>
      </c>
      <c r="X339" s="48">
        <v>0.89893012860702404</v>
      </c>
      <c r="Y339" s="48">
        <v>0.91607156608477203</v>
      </c>
      <c r="Z339" s="48">
        <v>0.93259343353320379</v>
      </c>
      <c r="AA339" s="48">
        <v>0.94851812504976452</v>
      </c>
      <c r="AB339" s="48">
        <v>0.96386722530669067</v>
      </c>
      <c r="AC339" s="48">
        <v>0.97866153880734241</v>
      </c>
      <c r="AD339" s="48">
        <v>0.99292111808507877</v>
      </c>
      <c r="AE339" s="48">
        <v>1.006665290882897</v>
      </c>
      <c r="AF339" s="48">
        <v>1.0199126863506738</v>
      </c>
      <c r="AG339" s="48">
        <v>1.0326812602955189</v>
      </c>
      <c r="AH339" s="48">
        <v>1.0449883195194658</v>
      </c>
      <c r="AI339" s="48">
        <v>1.056850545277487</v>
      </c>
      <c r="AJ339" s="48">
        <v>1.0682840158876279</v>
      </c>
      <c r="AK339" s="48">
        <v>1.0793042285239085</v>
      </c>
      <c r="AL339" s="48">
        <v>1.089926120221528</v>
      </c>
      <c r="AM339" s="48">
        <v>1.100164088122848</v>
      </c>
      <c r="AN339" s="48">
        <v>1.1100320089915905</v>
      </c>
      <c r="AO339" s="48">
        <v>1.1195432580217035</v>
      </c>
      <c r="AP339" s="48">
        <v>1.1287107269663907</v>
      </c>
      <c r="AQ339" s="48">
        <v>1.1375468416118726</v>
      </c>
      <c r="AR339" s="48">
        <v>1.1460635786195656</v>
      </c>
      <c r="AS339" s="48">
        <v>1.1542724817595111</v>
      </c>
      <c r="AT339" s="49">
        <v>1.1621846775570486</v>
      </c>
      <c r="AU339" s="50">
        <v>5.7988228945760056E-5</v>
      </c>
      <c r="AV339" s="50">
        <v>4.0947520756162703E-4</v>
      </c>
      <c r="AW339" s="50">
        <v>3.3261842327192426E-4</v>
      </c>
      <c r="AX339" s="50">
        <v>3.6292499862611294E-4</v>
      </c>
    </row>
    <row r="340" spans="1:50" x14ac:dyDescent="0.25">
      <c r="A340" t="s">
        <v>5022</v>
      </c>
      <c r="B340" s="73">
        <v>7.6119691861122066E-2</v>
      </c>
      <c r="C340" s="48">
        <v>0.14674650202745929</v>
      </c>
      <c r="D340" s="48">
        <v>0.20884427272197079</v>
      </c>
      <c r="E340" s="48">
        <v>0.26910685194347522</v>
      </c>
      <c r="F340" s="48">
        <v>0.32684400944544478</v>
      </c>
      <c r="G340" s="48">
        <v>0.37242163713015169</v>
      </c>
      <c r="H340" s="48">
        <v>0.41584057629797594</v>
      </c>
      <c r="I340" s="48">
        <v>0.45908413213743759</v>
      </c>
      <c r="J340" s="48">
        <v>0.493756108600168</v>
      </c>
      <c r="K340" s="48">
        <v>0.52912260497926256</v>
      </c>
      <c r="L340" s="48">
        <v>0.56661939815527251</v>
      </c>
      <c r="M340" s="48">
        <v>0.62913466194886802</v>
      </c>
      <c r="N340" s="48">
        <v>0.66732311340991723</v>
      </c>
      <c r="O340" s="48">
        <v>0.70595487229949105</v>
      </c>
      <c r="P340" s="48">
        <v>0.73404916533955844</v>
      </c>
      <c r="Q340" s="48">
        <v>0.7644889590051227</v>
      </c>
      <c r="R340" s="48">
        <v>0.7941973603915804</v>
      </c>
      <c r="S340" s="48">
        <v>0.8333865173378967</v>
      </c>
      <c r="T340" s="48">
        <v>0.85343167601401748</v>
      </c>
      <c r="U340" s="48">
        <v>0.87382361087342852</v>
      </c>
      <c r="V340" s="48">
        <v>0.89347848784635442</v>
      </c>
      <c r="W340" s="48">
        <v>0.91242294757929532</v>
      </c>
      <c r="X340" s="48">
        <v>0.93068266780381681</v>
      </c>
      <c r="Y340" s="48">
        <v>0.94828239814070459</v>
      </c>
      <c r="Z340" s="48">
        <v>0.96524599364613883</v>
      </c>
      <c r="AA340" s="48">
        <v>0.98159644714535244</v>
      </c>
      <c r="AB340" s="48">
        <v>0.99735592039760657</v>
      </c>
      <c r="AC340" s="48">
        <v>1.0125457741347192</v>
      </c>
      <c r="AD340" s="48">
        <v>1.0271865970138636</v>
      </c>
      <c r="AE340" s="48">
        <v>1.0412982335238825</v>
      </c>
      <c r="AF340" s="48">
        <v>1.0548998108829366</v>
      </c>
      <c r="AG340" s="48">
        <v>1.0680097649639526</v>
      </c>
      <c r="AH340" s="48">
        <v>1.0806458652830044</v>
      </c>
      <c r="AI340" s="48">
        <v>1.0928252390844999</v>
      </c>
      <c r="AJ340" s="48">
        <v>1.1045643945558212</v>
      </c>
      <c r="AK340" s="48">
        <v>1.1158792432028777</v>
      </c>
      <c r="AL340" s="48">
        <v>1.126785121416908</v>
      </c>
      <c r="AM340" s="48">
        <v>1.1372968112617563</v>
      </c>
      <c r="AN340" s="48">
        <v>1.1474285605098031</v>
      </c>
      <c r="AO340" s="48">
        <v>1.1571941019537035</v>
      </c>
      <c r="AP340" s="48">
        <v>1.1666066720201136</v>
      </c>
      <c r="AQ340" s="48">
        <v>1.1756790287106291</v>
      </c>
      <c r="AR340" s="48">
        <v>1.1844234688942592</v>
      </c>
      <c r="AS340" s="48">
        <v>1.192851844974866</v>
      </c>
      <c r="AT340" s="49">
        <v>1.200975580956174</v>
      </c>
      <c r="AU340" s="50">
        <v>5.1079277909593657E-5</v>
      </c>
      <c r="AV340" s="50">
        <v>4.425975785125047E-4</v>
      </c>
      <c r="AW340" s="50">
        <v>3.4805410541594028E-4</v>
      </c>
      <c r="AX340" s="50">
        <v>3.6110944347456098E-4</v>
      </c>
    </row>
    <row r="341" spans="1:50" x14ac:dyDescent="0.25">
      <c r="A341" t="s">
        <v>5023</v>
      </c>
      <c r="B341" s="73">
        <v>7.4699232258178858E-2</v>
      </c>
      <c r="C341" s="48">
        <v>0.14398977043453473</v>
      </c>
      <c r="D341" s="48">
        <v>0.20478042764219012</v>
      </c>
      <c r="E341" s="48">
        <v>0.26379669502067093</v>
      </c>
      <c r="F341" s="48">
        <v>0.3202005714079334</v>
      </c>
      <c r="G341" s="48">
        <v>0.36478179345367118</v>
      </c>
      <c r="H341" s="48">
        <v>0.4068535987911287</v>
      </c>
      <c r="I341" s="48">
        <v>0.44905015194328857</v>
      </c>
      <c r="J341" s="48">
        <v>0.48270722399624622</v>
      </c>
      <c r="K341" s="48">
        <v>0.51704654578255049</v>
      </c>
      <c r="L341" s="48">
        <v>0.5534413360279119</v>
      </c>
      <c r="M341" s="48">
        <v>0.61418918632481345</v>
      </c>
      <c r="N341" s="48">
        <v>0.65122053433466642</v>
      </c>
      <c r="O341" s="48">
        <v>0.68885091124414155</v>
      </c>
      <c r="P341" s="48">
        <v>0.71608822916612658</v>
      </c>
      <c r="Q341" s="48">
        <v>0.74569831179033796</v>
      </c>
      <c r="R341" s="48">
        <v>0.77458734570966981</v>
      </c>
      <c r="S341" s="48">
        <v>0.8125506143166058</v>
      </c>
      <c r="T341" s="48">
        <v>0.83191334416513196</v>
      </c>
      <c r="U341" s="48">
        <v>0.85169810536937429</v>
      </c>
      <c r="V341" s="48">
        <v>0.87076775472286083</v>
      </c>
      <c r="W341" s="48">
        <v>0.88914813964188388</v>
      </c>
      <c r="X341" s="48">
        <v>0.90686417329877334</v>
      </c>
      <c r="Y341" s="48">
        <v>0.9239398683897514</v>
      </c>
      <c r="Z341" s="48">
        <v>0.94039836968226043</v>
      </c>
      <c r="AA341" s="48">
        <v>0.95626198538588347</v>
      </c>
      <c r="AB341" s="48">
        <v>0.97155221738937547</v>
      </c>
      <c r="AC341" s="48">
        <v>0.98628979040478981</v>
      </c>
      <c r="AD341" s="48">
        <v>1.0004946800582013</v>
      </c>
      <c r="AE341" s="48">
        <v>1.0141861399651031</v>
      </c>
      <c r="AF341" s="48">
        <v>1.0273827278271781</v>
      </c>
      <c r="AG341" s="48">
        <v>1.0401023305858039</v>
      </c>
      <c r="AH341" s="48">
        <v>1.0523621886664074</v>
      </c>
      <c r="AI341" s="48">
        <v>1.064178919346507</v>
      </c>
      <c r="AJ341" s="48">
        <v>1.0755685392791334</v>
      </c>
      <c r="AK341" s="48">
        <v>1.0865464862021466</v>
      </c>
      <c r="AL341" s="48">
        <v>1.0971276398628822</v>
      </c>
      <c r="AM341" s="48">
        <v>1.1073263421864827</v>
      </c>
      <c r="AN341" s="48">
        <v>1.1171564167152546</v>
      </c>
      <c r="AO341" s="48">
        <v>1.1266311873453958</v>
      </c>
      <c r="AP341" s="48">
        <v>1.1357634963864962</v>
      </c>
      <c r="AQ341" s="48">
        <v>1.1445657219682792</v>
      </c>
      <c r="AR341" s="48">
        <v>1.1530497948181908</v>
      </c>
      <c r="AS341" s="48">
        <v>1.1612272144325633</v>
      </c>
      <c r="AT341" s="49">
        <v>1.1691090646632838</v>
      </c>
      <c r="AU341" s="50">
        <v>7.4361843871884048E-5</v>
      </c>
      <c r="AV341" s="50">
        <v>3.4167830017395318E-4</v>
      </c>
      <c r="AW341" s="50">
        <v>3.0724034877493978E-4</v>
      </c>
      <c r="AX341" s="50">
        <v>3.1259946990758181E-4</v>
      </c>
    </row>
    <row r="342" spans="1:50" x14ac:dyDescent="0.25">
      <c r="A342" t="s">
        <v>5024</v>
      </c>
      <c r="B342" s="73">
        <v>7.2211796890369773E-2</v>
      </c>
      <c r="C342" s="48">
        <v>0.13924638451088042</v>
      </c>
      <c r="D342" s="48">
        <v>0.19770659859187739</v>
      </c>
      <c r="E342" s="48">
        <v>0.25465200310012737</v>
      </c>
      <c r="F342" s="48">
        <v>0.3086184485275717</v>
      </c>
      <c r="G342" s="48">
        <v>0.35151645201473825</v>
      </c>
      <c r="H342" s="48">
        <v>0.39099358065284862</v>
      </c>
      <c r="I342" s="48">
        <v>0.43111382167164042</v>
      </c>
      <c r="J342" s="48">
        <v>0.46315524958721682</v>
      </c>
      <c r="K342" s="48">
        <v>0.49581644849605649</v>
      </c>
      <c r="L342" s="48">
        <v>0.5306235027127536</v>
      </c>
      <c r="M342" s="48">
        <v>0.5887217066923649</v>
      </c>
      <c r="N342" s="48">
        <v>0.62389596987927676</v>
      </c>
      <c r="O342" s="48">
        <v>0.65938626694840463</v>
      </c>
      <c r="P342" s="48">
        <v>0.68516598773190529</v>
      </c>
      <c r="Q342" s="48">
        <v>0.71313880311562727</v>
      </c>
      <c r="R342" s="48">
        <v>0.74077342741582319</v>
      </c>
      <c r="S342" s="48">
        <v>0.776560055535788</v>
      </c>
      <c r="T342" s="48">
        <v>0.79465691363669411</v>
      </c>
      <c r="U342" s="48">
        <v>0.81342112407200795</v>
      </c>
      <c r="V342" s="48">
        <v>0.83150711003375632</v>
      </c>
      <c r="W342" s="48">
        <v>0.84893938565953797</v>
      </c>
      <c r="X342" s="48">
        <v>0.86574157903378501</v>
      </c>
      <c r="Y342" s="48">
        <v>0.88193646421378236</v>
      </c>
      <c r="Z342" s="48">
        <v>0.89754599209811714</v>
      </c>
      <c r="AA342" s="48">
        <v>0.91259132017940381</v>
      </c>
      <c r="AB342" s="48">
        <v>0.92709284122160773</v>
      </c>
      <c r="AC342" s="48">
        <v>0.94107021090084031</v>
      </c>
      <c r="AD342" s="48">
        <v>0.95454237444708867</v>
      </c>
      <c r="AE342" s="48">
        <v>0.96752759232299068</v>
      </c>
      <c r="AF342" s="48">
        <v>0.9800434649744626</v>
      </c>
      <c r="AG342" s="48">
        <v>0.99210695668672444</v>
      </c>
      <c r="AH342" s="48">
        <v>1.0037344185780612</v>
      </c>
      <c r="AI342" s="48">
        <v>1.0149416107624825</v>
      </c>
      <c r="AJ342" s="48">
        <v>1.0257437237113221</v>
      </c>
      <c r="AK342" s="48">
        <v>1.0361553988427337</v>
      </c>
      <c r="AL342" s="48">
        <v>1.0461907483669859</v>
      </c>
      <c r="AM342" s="48">
        <v>1.0558633744144581</v>
      </c>
      <c r="AN342" s="48">
        <v>1.065186387472262</v>
      </c>
      <c r="AO342" s="48">
        <v>1.074172424154483</v>
      </c>
      <c r="AP342" s="48">
        <v>1.0828336643301175</v>
      </c>
      <c r="AQ342" s="48">
        <v>1.0911818476319344</v>
      </c>
      <c r="AR342" s="48">
        <v>1.0992282893686247</v>
      </c>
      <c r="AS342" s="48">
        <v>1.1069838958618208</v>
      </c>
      <c r="AT342" s="49">
        <v>1.1144591792287564</v>
      </c>
      <c r="AU342" s="50">
        <v>7.0869944465812296E-5</v>
      </c>
      <c r="AV342" s="50">
        <v>2.9275263659656048E-4</v>
      </c>
      <c r="AW342" s="50">
        <v>2.8466590447351336E-4</v>
      </c>
      <c r="AX342" s="50">
        <v>2.7167482767254114E-4</v>
      </c>
    </row>
    <row r="343" spans="1:50" x14ac:dyDescent="0.25">
      <c r="A343" t="s">
        <v>5025</v>
      </c>
      <c r="B343" s="73">
        <v>7.1714857771710203E-2</v>
      </c>
      <c r="C343" s="48">
        <v>0.13796720865659606</v>
      </c>
      <c r="D343" s="48">
        <v>0.19616373415225097</v>
      </c>
      <c r="E343" s="48">
        <v>0.25231881557265201</v>
      </c>
      <c r="F343" s="48">
        <v>0.30578399716966942</v>
      </c>
      <c r="G343" s="48">
        <v>0.34721438367939278</v>
      </c>
      <c r="H343" s="48">
        <v>0.38693903333573926</v>
      </c>
      <c r="I343" s="48">
        <v>0.4265809036377175</v>
      </c>
      <c r="J343" s="48">
        <v>0.4574660036308108</v>
      </c>
      <c r="K343" s="48">
        <v>0.48903497130494911</v>
      </c>
      <c r="L343" s="48">
        <v>0.52321916764129806</v>
      </c>
      <c r="M343" s="48">
        <v>0.58267898224688763</v>
      </c>
      <c r="N343" s="48">
        <v>0.61749199852904513</v>
      </c>
      <c r="O343" s="48">
        <v>0.65327753026193247</v>
      </c>
      <c r="P343" s="48">
        <v>0.67827961423404115</v>
      </c>
      <c r="Q343" s="48">
        <v>0.70542748760010932</v>
      </c>
      <c r="R343" s="48">
        <v>0.73200679319559359</v>
      </c>
      <c r="S343" s="48">
        <v>0.76825077394313468</v>
      </c>
      <c r="T343" s="48">
        <v>0.78563672926620332</v>
      </c>
      <c r="U343" s="48">
        <v>0.80310660496617903</v>
      </c>
      <c r="V343" s="48">
        <v>0.81994503937579422</v>
      </c>
      <c r="W343" s="48">
        <v>0.83617485567421845</v>
      </c>
      <c r="X343" s="48">
        <v>0.85181805210643435</v>
      </c>
      <c r="Y343" s="48">
        <v>0.86689583180013685</v>
      </c>
      <c r="Z343" s="48">
        <v>0.88142863150491013</v>
      </c>
      <c r="AA343" s="48">
        <v>0.89543614929264337</v>
      </c>
      <c r="AB343" s="48">
        <v>0.90893737125672369</v>
      </c>
      <c r="AC343" s="48">
        <v>0.92195059724619877</v>
      </c>
      <c r="AD343" s="48">
        <v>0.93449346566978897</v>
      </c>
      <c r="AE343" s="48">
        <v>0.94658297740337005</v>
      </c>
      <c r="AF343" s="48">
        <v>0.95823551883332747</v>
      </c>
      <c r="AG343" s="48">
        <v>0.96946688406702175</v>
      </c>
      <c r="AH343" s="48">
        <v>0.98029229634046189</v>
      </c>
      <c r="AI343" s="48">
        <v>0.99072642865221117</v>
      </c>
      <c r="AJ343" s="48">
        <v>1.0007834236514881</v>
      </c>
      <c r="AK343" s="48">
        <v>1.0104769128074174</v>
      </c>
      <c r="AL343" s="48">
        <v>1.0198200348854212</v>
      </c>
      <c r="AM343" s="48">
        <v>1.0288254537557866</v>
      </c>
      <c r="AN343" s="48">
        <v>1.0375053755585486</v>
      </c>
      <c r="AO343" s="48">
        <v>1.0458715652479571</v>
      </c>
      <c r="AP343" s="48">
        <v>1.053935362538954</v>
      </c>
      <c r="AQ343" s="48">
        <v>1.0617076972772641</v>
      </c>
      <c r="AR343" s="48">
        <v>1.0691991042539484</v>
      </c>
      <c r="AS343" s="48">
        <v>1.0764197374844875</v>
      </c>
      <c r="AT343" s="49">
        <v>1.083379383971754</v>
      </c>
      <c r="AU343" s="50">
        <v>8.8138866703957319E-4</v>
      </c>
      <c r="AV343" s="50">
        <v>4.676989046856761E-4</v>
      </c>
      <c r="AW343" s="50">
        <v>3.6726691178046167E-4</v>
      </c>
      <c r="AX343" s="50">
        <v>3.8178096292540431E-4</v>
      </c>
    </row>
    <row r="344" spans="1:50" x14ac:dyDescent="0.25">
      <c r="A344" t="s">
        <v>5026</v>
      </c>
      <c r="B344" s="73">
        <v>7.5058588456463654E-2</v>
      </c>
      <c r="C344" s="48">
        <v>0.14476631696943981</v>
      </c>
      <c r="D344" s="48">
        <v>0.20651484373809537</v>
      </c>
      <c r="E344" s="48">
        <v>0.2662031944201545</v>
      </c>
      <c r="F344" s="48">
        <v>0.32303917153313277</v>
      </c>
      <c r="G344" s="48">
        <v>0.36801930727165894</v>
      </c>
      <c r="H344" s="48">
        <v>0.4110624272391819</v>
      </c>
      <c r="I344" s="48">
        <v>0.4540401073445447</v>
      </c>
      <c r="J344" s="48">
        <v>0.4880539653058934</v>
      </c>
      <c r="K344" s="48">
        <v>0.52263541356919652</v>
      </c>
      <c r="L344" s="48">
        <v>0.55976678944831448</v>
      </c>
      <c r="M344" s="48">
        <v>0.62115451956295031</v>
      </c>
      <c r="N344" s="48">
        <v>0.65856377225724949</v>
      </c>
      <c r="O344" s="48">
        <v>0.69707505034530493</v>
      </c>
      <c r="P344" s="48">
        <v>0.72468912698023136</v>
      </c>
      <c r="Q344" s="48">
        <v>0.75419007222352286</v>
      </c>
      <c r="R344" s="48">
        <v>0.78297649281832027</v>
      </c>
      <c r="S344" s="48">
        <v>0.82075063074076093</v>
      </c>
      <c r="T344" s="48">
        <v>0.84041838501250821</v>
      </c>
      <c r="U344" s="48">
        <v>0.85994016873200052</v>
      </c>
      <c r="V344" s="48">
        <v>0.87875634581102913</v>
      </c>
      <c r="W344" s="48">
        <v>0.89689242010406878</v>
      </c>
      <c r="X344" s="48">
        <v>0.91437297363952885</v>
      </c>
      <c r="Y344" s="48">
        <v>0.93122169993876702</v>
      </c>
      <c r="Z344" s="48">
        <v>0.94746143613080402</v>
      </c>
      <c r="AA344" s="48">
        <v>0.96311419390626141</v>
      </c>
      <c r="AB344" s="48">
        <v>0.97820118935248557</v>
      </c>
      <c r="AC344" s="48">
        <v>0.99274287171029196</v>
      </c>
      <c r="AD344" s="48">
        <v>1.00675895109131</v>
      </c>
      <c r="AE344" s="48">
        <v>1.0202684251934959</v>
      </c>
      <c r="AF344" s="48">
        <v>1.033289605051025</v>
      </c>
      <c r="AG344" s="48">
        <v>1.0458401398534622</v>
      </c>
      <c r="AH344" s="48">
        <v>1.0579370408678597</v>
      </c>
      <c r="AI344" s="48">
        <v>1.0695967044961947</v>
      </c>
      <c r="AJ344" s="48">
        <v>1.080834934499409</v>
      </c>
      <c r="AK344" s="48">
        <v>1.0916669634181695</v>
      </c>
      <c r="AL344" s="48">
        <v>1.102107473219385</v>
      </c>
      <c r="AM344" s="48">
        <v>1.1121706151964601</v>
      </c>
      <c r="AN344" s="48">
        <v>1.1218700291502672</v>
      </c>
      <c r="AO344" s="48">
        <v>1.1312188618768282</v>
      </c>
      <c r="AP344" s="48">
        <v>1.1402297849867669</v>
      </c>
      <c r="AQ344" s="48">
        <v>1.1489150120806837</v>
      </c>
      <c r="AR344" s="48">
        <v>1.1572863153037356</v>
      </c>
      <c r="AS344" s="48">
        <v>1.1653550413018581</v>
      </c>
      <c r="AT344" s="49">
        <v>1.1731321266012531</v>
      </c>
      <c r="AU344" s="50">
        <v>4.1459128260612488E-4</v>
      </c>
      <c r="AV344" s="50">
        <v>3.7888193037360907E-4</v>
      </c>
      <c r="AW344" s="50">
        <v>3.3213634742423892E-4</v>
      </c>
      <c r="AX344" s="50">
        <v>3.3876646193675697E-4</v>
      </c>
    </row>
    <row r="345" spans="1:50" x14ac:dyDescent="0.25">
      <c r="A345" t="s">
        <v>5027</v>
      </c>
      <c r="B345" s="73">
        <v>7.0771869536401022E-2</v>
      </c>
      <c r="C345" s="48">
        <v>0.13648108560518407</v>
      </c>
      <c r="D345" s="48">
        <v>0.19407969818932735</v>
      </c>
      <c r="E345" s="48">
        <v>0.25002732520135856</v>
      </c>
      <c r="F345" s="48">
        <v>0.30286130793125854</v>
      </c>
      <c r="G345" s="48">
        <v>0.34469470628211862</v>
      </c>
      <c r="H345" s="48">
        <v>0.3834918387093621</v>
      </c>
      <c r="I345" s="48">
        <v>0.42289218449902921</v>
      </c>
      <c r="J345" s="48">
        <v>0.45397431393063337</v>
      </c>
      <c r="K345" s="48">
        <v>0.48563430147268816</v>
      </c>
      <c r="L345" s="48">
        <v>0.51979974355508052</v>
      </c>
      <c r="M345" s="48">
        <v>0.57728031451972828</v>
      </c>
      <c r="N345" s="48">
        <v>0.61169920263814304</v>
      </c>
      <c r="O345" s="48">
        <v>0.64679456144858227</v>
      </c>
      <c r="P345" s="48">
        <v>0.67186334280072724</v>
      </c>
      <c r="Q345" s="48">
        <v>0.69880434719478557</v>
      </c>
      <c r="R345" s="48">
        <v>0.72546774568439121</v>
      </c>
      <c r="S345" s="48">
        <v>0.76023702231825263</v>
      </c>
      <c r="T345" s="48">
        <v>0.77770449645695061</v>
      </c>
      <c r="U345" s="48">
        <v>0.79548872515104996</v>
      </c>
      <c r="V345" s="48">
        <v>0.81263015039837438</v>
      </c>
      <c r="W345" s="48">
        <v>0.82915200605844608</v>
      </c>
      <c r="X345" s="48">
        <v>0.84507668621273213</v>
      </c>
      <c r="Y345" s="48">
        <v>0.8604257755180682</v>
      </c>
      <c r="Z345" s="48">
        <v>0.87522007846297023</v>
      </c>
      <c r="AA345" s="48">
        <v>0.88947964756649045</v>
      </c>
      <c r="AB345" s="48">
        <v>0.90322381055783518</v>
      </c>
      <c r="AC345" s="48">
        <v>0.916471196573589</v>
      </c>
      <c r="AD345" s="48">
        <v>0.92923976140805054</v>
      </c>
      <c r="AE345" s="48">
        <v>0.94154681185090516</v>
      </c>
      <c r="AF345" s="48">
        <v>0.95340902914522274</v>
      </c>
      <c r="AG345" s="48">
        <v>0.96484249159757707</v>
      </c>
      <c r="AH345" s="48">
        <v>0.97586269637093082</v>
      </c>
      <c r="AI345" s="48">
        <v>0.98648458048982557</v>
      </c>
      <c r="AJ345" s="48">
        <v>0.99672254108635083</v>
      </c>
      <c r="AK345" s="48">
        <v>1.0065904549143272</v>
      </c>
      <c r="AL345" s="48">
        <v>1.0161016971581596</v>
      </c>
      <c r="AM345" s="48">
        <v>1.0252691595618535</v>
      </c>
      <c r="AN345" s="48">
        <v>1.0341052679027636</v>
      </c>
      <c r="AO345" s="48">
        <v>1.0426219988337613</v>
      </c>
      <c r="AP345" s="48">
        <v>1.0508308961166499</v>
      </c>
      <c r="AQ345" s="48">
        <v>1.0587430862688323</v>
      </c>
      <c r="AR345" s="48">
        <v>1.0663692936444296</v>
      </c>
      <c r="AS345" s="48">
        <v>1.0737198549703066</v>
      </c>
      <c r="AT345" s="49">
        <v>1.0808047333566939</v>
      </c>
      <c r="AU345" s="50">
        <v>1.5940754383336753E-4</v>
      </c>
      <c r="AV345" s="50">
        <v>3.1006909557618201E-4</v>
      </c>
      <c r="AW345" s="50">
        <v>3.0126809724606574E-4</v>
      </c>
      <c r="AX345" s="50">
        <v>2.8764104354195297E-4</v>
      </c>
    </row>
    <row r="346" spans="1:50" x14ac:dyDescent="0.25">
      <c r="A346" t="s">
        <v>5028</v>
      </c>
      <c r="B346" s="73">
        <v>7.2188138398537868E-2</v>
      </c>
      <c r="C346" s="48">
        <v>0.13905906213541819</v>
      </c>
      <c r="D346" s="48">
        <v>0.19711902467171871</v>
      </c>
      <c r="E346" s="48">
        <v>0.25368317273713537</v>
      </c>
      <c r="F346" s="48">
        <v>0.30781210017912863</v>
      </c>
      <c r="G346" s="48">
        <v>0.35018377080070051</v>
      </c>
      <c r="H346" s="48">
        <v>0.38975809680978762</v>
      </c>
      <c r="I346" s="48">
        <v>0.4296989111910311</v>
      </c>
      <c r="J346" s="48">
        <v>0.46144910417687335</v>
      </c>
      <c r="K346" s="48">
        <v>0.49399441853112874</v>
      </c>
      <c r="L346" s="48">
        <v>0.52849821597422508</v>
      </c>
      <c r="M346" s="48">
        <v>0.58765293485048753</v>
      </c>
      <c r="N346" s="48">
        <v>0.62293962966551242</v>
      </c>
      <c r="O346" s="48">
        <v>0.65854701797990334</v>
      </c>
      <c r="P346" s="48">
        <v>0.68418479409956756</v>
      </c>
      <c r="Q346" s="48">
        <v>0.71254247484280098</v>
      </c>
      <c r="R346" s="48">
        <v>0.74018034313374892</v>
      </c>
      <c r="S346" s="48">
        <v>0.77699247595037124</v>
      </c>
      <c r="T346" s="48">
        <v>0.79497405916306019</v>
      </c>
      <c r="U346" s="48">
        <v>0.81373936331950325</v>
      </c>
      <c r="V346" s="48">
        <v>0.83182640347029158</v>
      </c>
      <c r="W346" s="48">
        <v>0.84925969518189492</v>
      </c>
      <c r="X346" s="48">
        <v>0.8660628679159702</v>
      </c>
      <c r="Y346" s="48">
        <v>0.8822586970572478</v>
      </c>
      <c r="Z346" s="48">
        <v>0.89786913478378061</v>
      </c>
      <c r="AA346" s="48">
        <v>0.91291533982140227</v>
      </c>
      <c r="AB346" s="48">
        <v>0.92741770612272445</v>
      </c>
      <c r="AC346" s="48">
        <v>0.94139589050954109</v>
      </c>
      <c r="AD346" s="48">
        <v>0.95486883931611122</v>
      </c>
      <c r="AE346" s="48">
        <v>0.96785481406943163</v>
      </c>
      <c r="AF346" s="48">
        <v>0.98037141624130708</v>
      </c>
      <c r="AG346" s="48">
        <v>0.99243561110576528</v>
      </c>
      <c r="AH346" s="48">
        <v>1.0040637507341583</v>
      </c>
      <c r="AI346" s="48">
        <v>1.0152715961591161</v>
      </c>
      <c r="AJ346" s="48">
        <v>1.0260743387373883</v>
      </c>
      <c r="AK346" s="48">
        <v>1.0364866207405423</v>
      </c>
      <c r="AL346" s="48">
        <v>1.0465225552014137</v>
      </c>
      <c r="AM346" s="48">
        <v>1.0561957450432171</v>
      </c>
      <c r="AN346" s="48">
        <v>1.0655193015172453</v>
      </c>
      <c r="AO346" s="48">
        <v>1.0745058619741392</v>
      </c>
      <c r="AP346" s="48">
        <v>1.0831676069928324</v>
      </c>
      <c r="AQ346" s="48">
        <v>1.0915162768903679</v>
      </c>
      <c r="AR346" s="48">
        <v>1.0995631876349805</v>
      </c>
      <c r="AS346" s="48">
        <v>1.1073192461840045</v>
      </c>
      <c r="AT346" s="49">
        <v>1.1147949652674014</v>
      </c>
      <c r="AU346" s="50">
        <v>3.1995735480450094E-4</v>
      </c>
      <c r="AV346" s="50">
        <v>3.0331869493238628E-4</v>
      </c>
      <c r="AW346" s="50">
        <v>2.963543520309031E-4</v>
      </c>
      <c r="AX346" s="50">
        <v>2.961488498840481E-4</v>
      </c>
    </row>
    <row r="347" spans="1:50" x14ac:dyDescent="0.25">
      <c r="A347" t="s">
        <v>5029</v>
      </c>
      <c r="B347" s="73">
        <v>7.299107054889864E-2</v>
      </c>
      <c r="C347" s="48">
        <v>0.14066704369487532</v>
      </c>
      <c r="D347" s="48">
        <v>0.19926983996188283</v>
      </c>
      <c r="E347" s="48">
        <v>0.25639275570215314</v>
      </c>
      <c r="F347" s="48">
        <v>0.31111045595993936</v>
      </c>
      <c r="G347" s="48">
        <v>0.35432027223457135</v>
      </c>
      <c r="H347" s="48">
        <v>0.39407119536311136</v>
      </c>
      <c r="I347" s="48">
        <v>0.43441108218881558</v>
      </c>
      <c r="J347" s="48">
        <v>0.46686162275737697</v>
      </c>
      <c r="K347" s="48">
        <v>0.50002632804831848</v>
      </c>
      <c r="L347" s="48">
        <v>0.5350004590627635</v>
      </c>
      <c r="M347" s="48">
        <v>0.59333830530622178</v>
      </c>
      <c r="N347" s="48">
        <v>0.62885215656640647</v>
      </c>
      <c r="O347" s="48">
        <v>0.6645236582181917</v>
      </c>
      <c r="P347" s="48">
        <v>0.69063132807627237</v>
      </c>
      <c r="Q347" s="48">
        <v>0.71952030392028976</v>
      </c>
      <c r="R347" s="48">
        <v>0.74797611149644916</v>
      </c>
      <c r="S347" s="48">
        <v>0.784721052115814</v>
      </c>
      <c r="T347" s="48">
        <v>0.80306587756238623</v>
      </c>
      <c r="U347" s="48">
        <v>0.82255424575879843</v>
      </c>
      <c r="V347" s="48">
        <v>0.84133821510473772</v>
      </c>
      <c r="W347" s="48">
        <v>0.85944324579961906</v>
      </c>
      <c r="X347" s="48">
        <v>0.87689387779468542</v>
      </c>
      <c r="Y347" s="48">
        <v>0.89371376405499037</v>
      </c>
      <c r="Z347" s="48">
        <v>0.90992570261913963</v>
      </c>
      <c r="AA347" s="48">
        <v>0.92555166750024753</v>
      </c>
      <c r="AB347" s="48">
        <v>0.94061283846998989</v>
      </c>
      <c r="AC347" s="48">
        <v>0.95512962976612725</v>
      </c>
      <c r="AD347" s="48">
        <v>0.96912171776240419</v>
      </c>
      <c r="AE347" s="48">
        <v>0.98260806763833375</v>
      </c>
      <c r="AF347" s="48">
        <v>0.99560695908501284</v>
      </c>
      <c r="AG347" s="48">
        <v>1.0081360110818118</v>
      </c>
      <c r="AH347" s="48">
        <v>1.0202122057775218</v>
      </c>
      <c r="AI347" s="48">
        <v>1.0318519115083269</v>
      </c>
      <c r="AJ347" s="48">
        <v>1.0430709049838012</v>
      </c>
      <c r="AK347" s="48">
        <v>1.0538843926710055</v>
      </c>
      <c r="AL347" s="48">
        <v>1.0643070314056602</v>
      </c>
      <c r="AM347" s="48">
        <v>1.0743529482583394</v>
      </c>
      <c r="AN347" s="48">
        <v>1.0840357596826089</v>
      </c>
      <c r="AO347" s="48">
        <v>1.093368589971061</v>
      </c>
      <c r="AP347" s="48">
        <v>1.1023640890442681</v>
      </c>
      <c r="AQ347" s="48">
        <v>1.1110344495967566</v>
      </c>
      <c r="AR347" s="48">
        <v>1.1193914236232516</v>
      </c>
      <c r="AS347" s="48">
        <v>1.1274463383475839</v>
      </c>
      <c r="AT347" s="49">
        <v>1.1352101115758566</v>
      </c>
      <c r="AU347" s="50">
        <v>3.5831605782732368E-4</v>
      </c>
      <c r="AV347" s="50">
        <v>3.8996106013655663E-4</v>
      </c>
      <c r="AW347" s="50">
        <v>3.1274004140868783E-4</v>
      </c>
      <c r="AX347" s="50">
        <v>3.489352238830179E-4</v>
      </c>
    </row>
    <row r="348" spans="1:50" x14ac:dyDescent="0.25">
      <c r="A348" t="s">
        <v>5030</v>
      </c>
      <c r="B348" s="73">
        <v>7.7313091974481635E-2</v>
      </c>
      <c r="C348" s="48">
        <v>0.14914203274017374</v>
      </c>
      <c r="D348" s="48">
        <v>0.21191212149663241</v>
      </c>
      <c r="E348" s="48">
        <v>0.27285261319950155</v>
      </c>
      <c r="F348" s="48">
        <v>0.33099210698371717</v>
      </c>
      <c r="G348" s="48">
        <v>0.37768420698580346</v>
      </c>
      <c r="H348" s="48">
        <v>0.42140515429977454</v>
      </c>
      <c r="I348" s="48">
        <v>0.4648510698119141</v>
      </c>
      <c r="J348" s="48">
        <v>0.50053043095526562</v>
      </c>
      <c r="K348" s="48">
        <v>0.53664270551533466</v>
      </c>
      <c r="L348" s="48">
        <v>0.57486779142706657</v>
      </c>
      <c r="M348" s="48">
        <v>0.63453251578728798</v>
      </c>
      <c r="N348" s="48">
        <v>0.67225772431694197</v>
      </c>
      <c r="O348" s="48">
        <v>0.71030509381027107</v>
      </c>
      <c r="P348" s="48">
        <v>0.73879330377324548</v>
      </c>
      <c r="Q348" s="48">
        <v>0.76961144487529198</v>
      </c>
      <c r="R348" s="48">
        <v>0.79977330753749554</v>
      </c>
      <c r="S348" s="48">
        <v>0.83784554186938354</v>
      </c>
      <c r="T348" s="48">
        <v>0.85860009037970164</v>
      </c>
      <c r="U348" s="48">
        <v>0.87993873142774004</v>
      </c>
      <c r="V348" s="48">
        <v>0.90050609629331957</v>
      </c>
      <c r="W348" s="48">
        <v>0.92033006242881765</v>
      </c>
      <c r="X348" s="48">
        <v>0.93943749966785195</v>
      </c>
      <c r="Y348" s="48">
        <v>0.95785430664523452</v>
      </c>
      <c r="Z348" s="48">
        <v>0.97560544590054299</v>
      </c>
      <c r="AA348" s="48">
        <v>0.99271497771288852</v>
      </c>
      <c r="AB348" s="48">
        <v>1.0092060927127395</v>
      </c>
      <c r="AC348" s="48">
        <v>1.0251011433150057</v>
      </c>
      <c r="AD348" s="48">
        <v>1.0404216740159853</v>
      </c>
      <c r="AE348" s="48">
        <v>1.0551884505952422</v>
      </c>
      <c r="AF348" s="48">
        <v>1.0694214882619959</v>
      </c>
      <c r="AG348" s="48">
        <v>1.0831400787841687</v>
      </c>
      <c r="AH348" s="48">
        <v>1.0963628166368649</v>
      </c>
      <c r="AI348" s="48">
        <v>1.1091076242057287</v>
      </c>
      <c r="AJ348" s="48">
        <v>1.1213917760793326</v>
      </c>
      <c r="AK348" s="48">
        <v>1.133231922463529</v>
      </c>
      <c r="AL348" s="48">
        <v>1.1446441117495016</v>
      </c>
      <c r="AM348" s="48">
        <v>1.1556438122661017</v>
      </c>
      <c r="AN348" s="48">
        <v>1.1662459332459567</v>
      </c>
      <c r="AO348" s="48">
        <v>1.1764648450337694</v>
      </c>
      <c r="AP348" s="48">
        <v>1.1863143985641913</v>
      </c>
      <c r="AQ348" s="48">
        <v>1.1958079441356819</v>
      </c>
      <c r="AR348" s="48">
        <v>1.2049583495057936</v>
      </c>
      <c r="AS348" s="48">
        <v>1.2137780173324073</v>
      </c>
      <c r="AT348" s="49">
        <v>1.2222789019845646</v>
      </c>
      <c r="AU348" s="50">
        <v>2.699362812563777E-4</v>
      </c>
      <c r="AV348" s="50">
        <v>5.4903066484257579E-4</v>
      </c>
      <c r="AW348" s="50">
        <v>4.5921566197648644E-4</v>
      </c>
      <c r="AX348" s="50">
        <v>5.0298828864470124E-4</v>
      </c>
    </row>
    <row r="349" spans="1:50" x14ac:dyDescent="0.25">
      <c r="A349" t="s">
        <v>5031</v>
      </c>
      <c r="B349" s="73">
        <v>6.9658436277188193E-2</v>
      </c>
      <c r="C349" s="48">
        <v>0.1343684070708546</v>
      </c>
      <c r="D349" s="48">
        <v>0.18880182544863644</v>
      </c>
      <c r="E349" s="48">
        <v>0.2425663597539533</v>
      </c>
      <c r="F349" s="48">
        <v>0.29403013874178591</v>
      </c>
      <c r="G349" s="48">
        <v>0.33520451984689331</v>
      </c>
      <c r="H349" s="48">
        <v>0.37033932160557453</v>
      </c>
      <c r="I349" s="48">
        <v>0.40711688521999306</v>
      </c>
      <c r="J349" s="48">
        <v>0.43744773803516912</v>
      </c>
      <c r="K349" s="48">
        <v>0.4687437644058241</v>
      </c>
      <c r="L349" s="48">
        <v>0.50239065593341969</v>
      </c>
      <c r="M349" s="48">
        <v>0.55283503166937031</v>
      </c>
      <c r="N349" s="48">
        <v>0.58557875741218512</v>
      </c>
      <c r="O349" s="48">
        <v>0.61701152294496564</v>
      </c>
      <c r="P349" s="48">
        <v>0.64094671082129628</v>
      </c>
      <c r="Q349" s="48">
        <v>0.66908950153274604</v>
      </c>
      <c r="R349" s="48">
        <v>0.69730433172150486</v>
      </c>
      <c r="S349" s="48">
        <v>0.73064020915854644</v>
      </c>
      <c r="T349" s="48">
        <v>0.74730619944816656</v>
      </c>
      <c r="U349" s="48">
        <v>0.76649730937862837</v>
      </c>
      <c r="V349" s="48">
        <v>0.78499476473329044</v>
      </c>
      <c r="W349" s="48">
        <v>0.80282363736428997</v>
      </c>
      <c r="X349" s="48">
        <v>0.82000809291224108</v>
      </c>
      <c r="Y349" s="48">
        <v>0.836571423560869</v>
      </c>
      <c r="Z349" s="48">
        <v>0.85253607960773903</v>
      </c>
      <c r="AA349" s="48">
        <v>0.86792369989387907</v>
      </c>
      <c r="AB349" s="48">
        <v>0.88275514113353204</v>
      </c>
      <c r="AC349" s="48">
        <v>0.89705050618380011</v>
      </c>
      <c r="AD349" s="48">
        <v>0.91082917129249186</v>
      </c>
      <c r="AE349" s="48">
        <v>0.92410981236111067</v>
      </c>
      <c r="AF349" s="48">
        <v>0.93691043025857423</v>
      </c>
      <c r="AG349" s="48">
        <v>0.94924837521998517</v>
      </c>
      <c r="AH349" s="48">
        <v>0.96114037036351374</v>
      </c>
      <c r="AI349" s="48">
        <v>0.97260253435727628</v>
      </c>
      <c r="AJ349" s="48">
        <v>0.98365040326692721</v>
      </c>
      <c r="AK349" s="48">
        <v>0.99429895161357806</v>
      </c>
      <c r="AL349" s="48">
        <v>1.0045626126705911</v>
      </c>
      <c r="AM349" s="48">
        <v>1.0144552980267485</v>
      </c>
      <c r="AN349" s="48">
        <v>1.0239904164423219</v>
      </c>
      <c r="AO349" s="48">
        <v>1.0331808920235974</v>
      </c>
      <c r="AP349" s="48">
        <v>1.0420391817404893</v>
      </c>
      <c r="AQ349" s="48">
        <v>1.0505772923109875</v>
      </c>
      <c r="AR349" s="48">
        <v>1.0588067964753232</v>
      </c>
      <c r="AS349" s="48">
        <v>1.0667388486819118</v>
      </c>
      <c r="AT349" s="49">
        <v>1.0743842002063348</v>
      </c>
      <c r="AU349" s="50">
        <v>1.3849305105395615E-4</v>
      </c>
      <c r="AV349" s="50">
        <v>1.3662753917742521E-4</v>
      </c>
      <c r="AW349" s="50">
        <v>1.3658651732839644E-4</v>
      </c>
      <c r="AX349" s="50">
        <v>1.3769393262919039E-4</v>
      </c>
    </row>
    <row r="350" spans="1:50" x14ac:dyDescent="0.25">
      <c r="A350" t="s">
        <v>459</v>
      </c>
      <c r="B350" s="73">
        <v>6.8162318765388655E-2</v>
      </c>
      <c r="C350" s="48">
        <v>0.13143265191109593</v>
      </c>
      <c r="D350" s="48">
        <v>0.18451715037129329</v>
      </c>
      <c r="E350" s="48">
        <v>0.23696136490552619</v>
      </c>
      <c r="F350" s="48">
        <v>0.28713187847225247</v>
      </c>
      <c r="G350" s="48">
        <v>0.32705977371275063</v>
      </c>
      <c r="H350" s="48">
        <v>0.36104175422244578</v>
      </c>
      <c r="I350" s="48">
        <v>0.39670397887550801</v>
      </c>
      <c r="J350" s="48">
        <v>0.4259259697722092</v>
      </c>
      <c r="K350" s="48">
        <v>0.45613876357179239</v>
      </c>
      <c r="L350" s="48">
        <v>0.4887591717089384</v>
      </c>
      <c r="M350" s="48">
        <v>0.53831738035272692</v>
      </c>
      <c r="N350" s="48">
        <v>0.57008985146554025</v>
      </c>
      <c r="O350" s="48">
        <v>0.6006526137517485</v>
      </c>
      <c r="P350" s="48">
        <v>0.62371459358032844</v>
      </c>
      <c r="Q350" s="48">
        <v>0.65095723999762223</v>
      </c>
      <c r="R350" s="48">
        <v>0.67829023900638674</v>
      </c>
      <c r="S350" s="48">
        <v>0.71080843623932921</v>
      </c>
      <c r="T350" s="48">
        <v>0.72671021845043349</v>
      </c>
      <c r="U350" s="48">
        <v>0.74511957701663567</v>
      </c>
      <c r="V350" s="48">
        <v>0.76286353708044485</v>
      </c>
      <c r="W350" s="48">
        <v>0.7799661491901404</v>
      </c>
      <c r="X350" s="48">
        <v>0.7964505945970759</v>
      </c>
      <c r="Y350" s="48">
        <v>0.81233921667604991</v>
      </c>
      <c r="Z350" s="48">
        <v>0.82765355121000084</v>
      </c>
      <c r="AA350" s="48">
        <v>0.84241435558007371</v>
      </c>
      <c r="AB350" s="48">
        <v>0.85664163690062622</v>
      </c>
      <c r="AC350" s="48">
        <v>0.87035467913730324</v>
      </c>
      <c r="AD350" s="48">
        <v>0.88357206924494369</v>
      </c>
      <c r="AE350" s="48">
        <v>0.89631172236074164</v>
      </c>
      <c r="AF350" s="48">
        <v>0.90859090608681214</v>
      </c>
      <c r="AG350" s="48">
        <v>0.92042626389507276</v>
      </c>
      <c r="AH350" s="48">
        <v>0.93183383768616723</v>
      </c>
      <c r="AI350" s="48">
        <v>0.94282908953300548</v>
      </c>
      <c r="AJ350" s="48">
        <v>0.95342692263839157</v>
      </c>
      <c r="AK350" s="48">
        <v>0.96364170153514928</v>
      </c>
      <c r="AL350" s="48">
        <v>0.97348727155612069</v>
      </c>
      <c r="AM350" s="48">
        <v>0.98297697760043035</v>
      </c>
      <c r="AN350" s="48">
        <v>0.99212368222145164</v>
      </c>
      <c r="AO350" s="48">
        <v>1.0009397830609903</v>
      </c>
      <c r="AP350" s="48">
        <v>1.0094372296533167</v>
      </c>
      <c r="AQ350" s="48">
        <v>1.0176275396218244</v>
      </c>
      <c r="AR350" s="48">
        <v>1.0255218142902651</v>
      </c>
      <c r="AS350" s="48">
        <v>1.0331307537297263</v>
      </c>
      <c r="AT350" s="49">
        <v>1.0404646712617367</v>
      </c>
      <c r="AU350" s="50">
        <v>1.1837384954560548E-4</v>
      </c>
      <c r="AV350" s="50">
        <v>1.2846583558712155E-4</v>
      </c>
      <c r="AW350" s="50">
        <v>1.2051194062223658E-4</v>
      </c>
      <c r="AX350" s="50">
        <v>1.2815913942176849E-4</v>
      </c>
    </row>
    <row r="351" spans="1:50" x14ac:dyDescent="0.25">
      <c r="A351" t="s">
        <v>243</v>
      </c>
      <c r="B351" s="73">
        <v>6.9047187125766879E-2</v>
      </c>
      <c r="C351" s="48">
        <v>0.13308367554070216</v>
      </c>
      <c r="D351" s="48">
        <v>0.18695407606604317</v>
      </c>
      <c r="E351" s="48">
        <v>0.24010988816080509</v>
      </c>
      <c r="F351" s="48">
        <v>0.29106801799605958</v>
      </c>
      <c r="G351" s="48">
        <v>0.33142001581226127</v>
      </c>
      <c r="H351" s="48">
        <v>0.36625730223167857</v>
      </c>
      <c r="I351" s="48">
        <v>0.40244530501123221</v>
      </c>
      <c r="J351" s="48">
        <v>0.4320834893558505</v>
      </c>
      <c r="K351" s="48">
        <v>0.46275659437272543</v>
      </c>
      <c r="L351" s="48">
        <v>0.49550396512680839</v>
      </c>
      <c r="M351" s="48">
        <v>0.54626015029280017</v>
      </c>
      <c r="N351" s="48">
        <v>0.57864422983955233</v>
      </c>
      <c r="O351" s="48">
        <v>0.60979113414829178</v>
      </c>
      <c r="P351" s="48">
        <v>0.63321297504354845</v>
      </c>
      <c r="Q351" s="48">
        <v>0.66075610378186811</v>
      </c>
      <c r="R351" s="48">
        <v>0.68830997085960532</v>
      </c>
      <c r="S351" s="48">
        <v>0.72168558474546196</v>
      </c>
      <c r="T351" s="48">
        <v>0.73790964419428717</v>
      </c>
      <c r="U351" s="48">
        <v>0.75654171459722541</v>
      </c>
      <c r="V351" s="48">
        <v>0.77450033667234652</v>
      </c>
      <c r="W351" s="48">
        <v>0.79180985192547548</v>
      </c>
      <c r="X351" s="48">
        <v>0.80849372204897307</v>
      </c>
      <c r="Y351" s="48">
        <v>0.8245745607222239</v>
      </c>
      <c r="Z351" s="48">
        <v>0.84007416426270676</v>
      </c>
      <c r="AA351" s="48">
        <v>0.85501354116919581</v>
      </c>
      <c r="AB351" s="48">
        <v>0.86941294059713725</v>
      </c>
      <c r="AC351" s="48">
        <v>0.88329187980479196</v>
      </c>
      <c r="AD351" s="48">
        <v>0.89666917060735052</v>
      </c>
      <c r="AE351" s="48">
        <v>0.90956294487487643</v>
      </c>
      <c r="AF351" s="48">
        <v>0.92199067910863697</v>
      </c>
      <c r="AG351" s="48">
        <v>0.93396921812912881</v>
      </c>
      <c r="AH351" s="48">
        <v>0.94551479790791615</v>
      </c>
      <c r="AI351" s="48">
        <v>0.95664306757421691</v>
      </c>
      <c r="AJ351" s="48">
        <v>0.96736911062607356</v>
      </c>
      <c r="AK351" s="48">
        <v>0.97770746537485076</v>
      </c>
      <c r="AL351" s="48">
        <v>0.98767214465078068</v>
      </c>
      <c r="AM351" s="48">
        <v>0.99727665479625516</v>
      </c>
      <c r="AN351" s="48">
        <v>1.0065340139726162</v>
      </c>
      <c r="AO351" s="48">
        <v>1.0154567698052537</v>
      </c>
      <c r="AP351" s="48">
        <v>1.0240570163909275</v>
      </c>
      <c r="AQ351" s="48">
        <v>1.0323464106903728</v>
      </c>
      <c r="AR351" s="48">
        <v>1.0403361883283924</v>
      </c>
      <c r="AS351" s="48">
        <v>1.0480371788228693</v>
      </c>
      <c r="AT351" s="49">
        <v>1.0554598202633283</v>
      </c>
      <c r="AU351" s="50">
        <v>1.4660161104984581E-4</v>
      </c>
      <c r="AV351" s="50">
        <v>1.7100817058235407E-4</v>
      </c>
      <c r="AW351" s="50">
        <v>1.7143065633717924E-4</v>
      </c>
      <c r="AX351" s="50">
        <v>1.6937634791247547E-4</v>
      </c>
    </row>
    <row r="352" spans="1:50" x14ac:dyDescent="0.25">
      <c r="A352" t="s">
        <v>5032</v>
      </c>
      <c r="B352" s="73">
        <v>7.0311940450686602E-2</v>
      </c>
      <c r="C352" s="48">
        <v>0.13561109664006027</v>
      </c>
      <c r="D352" s="48">
        <v>0.19078185848169871</v>
      </c>
      <c r="E352" s="48">
        <v>0.24519721251029428</v>
      </c>
      <c r="F352" s="48">
        <v>0.2974626558411973</v>
      </c>
      <c r="G352" s="48">
        <v>0.33883674898124971</v>
      </c>
      <c r="H352" s="48">
        <v>0.37474399766442118</v>
      </c>
      <c r="I352" s="48">
        <v>0.41176535604428727</v>
      </c>
      <c r="J352" s="48">
        <v>0.44248186611856838</v>
      </c>
      <c r="K352" s="48">
        <v>0.4741303277669438</v>
      </c>
      <c r="L352" s="48">
        <v>0.50778944474859067</v>
      </c>
      <c r="M352" s="48">
        <v>0.56004820829205526</v>
      </c>
      <c r="N352" s="48">
        <v>0.59320618292521965</v>
      </c>
      <c r="O352" s="48">
        <v>0.62491379635186872</v>
      </c>
      <c r="P352" s="48">
        <v>0.64901318399415475</v>
      </c>
      <c r="Q352" s="48">
        <v>0.67727805577404032</v>
      </c>
      <c r="R352" s="48">
        <v>0.70542637158001054</v>
      </c>
      <c r="S352" s="48">
        <v>0.73934079731517932</v>
      </c>
      <c r="T352" s="48">
        <v>0.75632005383153067</v>
      </c>
      <c r="U352" s="48">
        <v>0.77570149732960492</v>
      </c>
      <c r="V352" s="48">
        <v>0.794382406725339</v>
      </c>
      <c r="W352" s="48">
        <v>0.81238810252845595</v>
      </c>
      <c r="X352" s="48">
        <v>0.829742990049533</v>
      </c>
      <c r="Y352" s="48">
        <v>0.84647059247948642</v>
      </c>
      <c r="Z352" s="48">
        <v>0.86259358277341747</v>
      </c>
      <c r="AA352" s="48">
        <v>0.87813381438202587</v>
      </c>
      <c r="AB352" s="48">
        <v>0.89311235087225083</v>
      </c>
      <c r="AC352" s="48">
        <v>0.90754949447728683</v>
      </c>
      <c r="AD352" s="48">
        <v>0.92146481361467092</v>
      </c>
      <c r="AE352" s="48">
        <v>0.93487716940973964</v>
      </c>
      <c r="AF352" s="48">
        <v>0.94780474126040881</v>
      </c>
      <c r="AG352" s="48">
        <v>0.96026505147792107</v>
      </c>
      <c r="AH352" s="48">
        <v>0.97227498903696885</v>
      </c>
      <c r="AI352" s="48">
        <v>0.98385083246737648</v>
      </c>
      <c r="AJ352" s="48">
        <v>0.99500827191837182</v>
      </c>
      <c r="AK352" s="48">
        <v>1.0057624304253552</v>
      </c>
      <c r="AL352" s="48">
        <v>1.01612788440799</v>
      </c>
      <c r="AM352" s="48">
        <v>1.0261186834273968</v>
      </c>
      <c r="AN352" s="48">
        <v>1.0357483692292346</v>
      </c>
      <c r="AO352" s="48">
        <v>1.045029994098476</v>
      </c>
      <c r="AP352" s="48">
        <v>1.0539761385507569</v>
      </c>
      <c r="AQ352" s="48">
        <v>1.0625989283842807</v>
      </c>
      <c r="AR352" s="48">
        <v>1.070910051115388</v>
      </c>
      <c r="AS352" s="48">
        <v>1.0789207718200693</v>
      </c>
      <c r="AT352" s="49">
        <v>1.0866419484028953</v>
      </c>
      <c r="AU352" s="50">
        <v>1.4914161874912679E-4</v>
      </c>
      <c r="AV352" s="50">
        <v>1.6868436068762094E-4</v>
      </c>
      <c r="AW352" s="50">
        <v>1.5546419308520854E-4</v>
      </c>
      <c r="AX352" s="50">
        <v>1.9054014410357922E-4</v>
      </c>
    </row>
  </sheetData>
  <conditionalFormatting sqref="B3:AT352">
    <cfRule type="colorScale" priority="3">
      <colorScale>
        <cfvo type="min"/>
        <cfvo type="percentile" val="50"/>
        <cfvo type="max"/>
        <color rgb="FF5A8AC6"/>
        <color rgb="FFFCFCFF"/>
        <color rgb="FFF8696B"/>
      </colorScale>
    </cfRule>
  </conditionalFormatting>
  <conditionalFormatting sqref="AU3:AV352">
    <cfRule type="colorScale" priority="4">
      <colorScale>
        <cfvo type="min"/>
        <cfvo type="percentile" val="50"/>
        <cfvo type="max"/>
        <color rgb="FF5A8AC6"/>
        <color rgb="FFFCFCFF"/>
        <color rgb="FFF8696B"/>
      </colorScale>
    </cfRule>
  </conditionalFormatting>
  <conditionalFormatting sqref="AW3:AW352">
    <cfRule type="colorScale" priority="2">
      <colorScale>
        <cfvo type="min"/>
        <cfvo type="percentile" val="50"/>
        <cfvo type="max"/>
        <color rgb="FF5A8AC6"/>
        <color rgb="FFFCFCFF"/>
        <color rgb="FFF8696B"/>
      </colorScale>
    </cfRule>
  </conditionalFormatting>
  <conditionalFormatting sqref="AX3:AX352">
    <cfRule type="colorScale" priority="1">
      <colorScale>
        <cfvo type="min"/>
        <cfvo type="percentile" val="50"/>
        <cfvo type="max"/>
        <color rgb="FF5A8AC6"/>
        <color rgb="FFFCFCFF"/>
        <color rgb="FFF8696B"/>
      </colorScale>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E2F26-7046-4A23-8B4F-2E4DD20D2C85}">
  <sheetPr>
    <tabColor rgb="FF92D050"/>
  </sheetPr>
  <dimension ref="B2:J24"/>
  <sheetViews>
    <sheetView showGridLines="0" zoomScale="85" zoomScaleNormal="85" workbookViewId="0">
      <selection activeCell="I11" sqref="I11"/>
    </sheetView>
  </sheetViews>
  <sheetFormatPr defaultRowHeight="15" x14ac:dyDescent="0.25"/>
  <cols>
    <col min="1" max="1" width="2.5703125" customWidth="1"/>
    <col min="2" max="2" width="5.28515625" bestFit="1" customWidth="1"/>
    <col min="3" max="3" width="20.42578125" customWidth="1"/>
    <col min="4" max="4" width="16.28515625" bestFit="1" customWidth="1"/>
    <col min="5" max="5" width="2.5703125" customWidth="1"/>
    <col min="6" max="6" width="21.140625" customWidth="1"/>
  </cols>
  <sheetData>
    <row r="2" spans="2:10" ht="15.75" thickBot="1" x14ac:dyDescent="0.3">
      <c r="B2" s="5" t="s">
        <v>5033</v>
      </c>
    </row>
    <row r="3" spans="2:10" ht="15.75" thickBot="1" x14ac:dyDescent="0.3">
      <c r="B3" s="52" t="s">
        <v>5034</v>
      </c>
      <c r="C3" s="53"/>
      <c r="D3" s="54" t="s">
        <v>5035</v>
      </c>
      <c r="F3" s="55" t="s">
        <v>5036</v>
      </c>
      <c r="G3" s="56">
        <v>2023</v>
      </c>
    </row>
    <row r="4" spans="2:10" ht="15.75" thickBot="1" x14ac:dyDescent="0.3">
      <c r="B4" s="57"/>
      <c r="C4" s="58" t="s">
        <v>5037</v>
      </c>
      <c r="D4" s="59" t="s">
        <v>5038</v>
      </c>
    </row>
    <row r="5" spans="2:10" ht="15.75" thickBot="1" x14ac:dyDescent="0.3">
      <c r="B5" s="57"/>
      <c r="C5" s="58" t="s">
        <v>5039</v>
      </c>
      <c r="D5" s="59" t="s">
        <v>5040</v>
      </c>
      <c r="F5" s="60" t="s">
        <v>5041</v>
      </c>
      <c r="G5" s="61">
        <f>1/VLOOKUP(G3, $B$7:$D$24, 3, FALSE)</f>
        <v>1.196943763443385</v>
      </c>
    </row>
    <row r="6" spans="2:10" ht="15.75" thickBot="1" x14ac:dyDescent="0.3">
      <c r="B6" s="62"/>
      <c r="C6" s="58"/>
      <c r="D6" s="59" t="s">
        <v>5042</v>
      </c>
    </row>
    <row r="7" spans="2:10" x14ac:dyDescent="0.25">
      <c r="B7" s="63">
        <v>2016</v>
      </c>
      <c r="C7" s="64">
        <v>1.0999999999999999E-2</v>
      </c>
      <c r="D7" s="65">
        <v>1</v>
      </c>
    </row>
    <row r="8" spans="2:10" x14ac:dyDescent="0.25">
      <c r="B8" s="66">
        <v>2017</v>
      </c>
      <c r="C8" s="48">
        <v>1.2E-2</v>
      </c>
      <c r="D8" s="67">
        <v>0.98959227346024858</v>
      </c>
    </row>
    <row r="9" spans="2:10" x14ac:dyDescent="0.25">
      <c r="B9" s="66">
        <v>2018</v>
      </c>
      <c r="C9" s="48">
        <v>1.4999999999999999E-2</v>
      </c>
      <c r="D9" s="67">
        <v>0.97743309098632281</v>
      </c>
      <c r="I9" t="s">
        <v>135</v>
      </c>
      <c r="J9">
        <v>1.10816</v>
      </c>
    </row>
    <row r="10" spans="2:10" x14ac:dyDescent="0.25">
      <c r="B10" s="66">
        <v>2019</v>
      </c>
      <c r="C10" s="48">
        <v>1.7999999999999999E-2</v>
      </c>
      <c r="D10" s="67">
        <v>0.96327622963182147</v>
      </c>
      <c r="I10" t="s">
        <v>5046</v>
      </c>
      <c r="J10">
        <v>1.1118300000000001</v>
      </c>
    </row>
    <row r="11" spans="2:10" x14ac:dyDescent="0.25">
      <c r="B11" s="66">
        <v>2020</v>
      </c>
      <c r="C11" s="48">
        <v>1.2999999999999999E-2</v>
      </c>
      <c r="D11" s="67">
        <v>0.94647295515252217</v>
      </c>
    </row>
    <row r="12" spans="2:10" x14ac:dyDescent="0.25">
      <c r="B12" s="66">
        <v>2021</v>
      </c>
      <c r="C12" s="48">
        <v>4.4999999999999998E-2</v>
      </c>
      <c r="D12" s="67">
        <v>0.93390753582594133</v>
      </c>
    </row>
    <row r="13" spans="2:10" x14ac:dyDescent="0.25">
      <c r="B13" s="66">
        <v>2022</v>
      </c>
      <c r="C13" s="48">
        <v>7.0000000000000007E-2</v>
      </c>
      <c r="D13" s="67">
        <v>0.89378257688760998</v>
      </c>
    </row>
    <row r="14" spans="2:10" x14ac:dyDescent="0.25">
      <c r="B14" s="66">
        <v>2023</v>
      </c>
      <c r="C14" s="48">
        <v>0.04</v>
      </c>
      <c r="D14" s="67">
        <v>0.8354611390623613</v>
      </c>
    </row>
    <row r="15" spans="2:10" x14ac:dyDescent="0.25">
      <c r="B15" s="66">
        <v>2024</v>
      </c>
      <c r="C15" s="48">
        <v>2.8000000000000001E-2</v>
      </c>
      <c r="D15" s="67">
        <v>0.8031450690961891</v>
      </c>
    </row>
    <row r="16" spans="2:10" x14ac:dyDescent="0.25">
      <c r="B16" s="66">
        <v>2025</v>
      </c>
      <c r="C16" s="48">
        <v>2.3E-2</v>
      </c>
      <c r="D16" s="67">
        <v>0.78133308695168935</v>
      </c>
    </row>
    <row r="17" spans="2:4" x14ac:dyDescent="0.25">
      <c r="B17" s="66">
        <v>2026</v>
      </c>
      <c r="C17" s="48">
        <v>2.1999999999999999E-2</v>
      </c>
      <c r="D17" s="67">
        <v>0.76378468713830994</v>
      </c>
    </row>
    <row r="18" spans="2:4" x14ac:dyDescent="0.25">
      <c r="B18" s="66">
        <v>2027</v>
      </c>
      <c r="C18" s="48">
        <v>2.3E-2</v>
      </c>
      <c r="D18" s="67">
        <v>0.74722122527774681</v>
      </c>
    </row>
    <row r="19" spans="2:4" x14ac:dyDescent="0.25">
      <c r="B19" s="66">
        <v>2028</v>
      </c>
      <c r="C19" s="48">
        <v>2.3E-2</v>
      </c>
      <c r="D19" s="67">
        <v>0.73067213498268857</v>
      </c>
    </row>
    <row r="20" spans="2:4" x14ac:dyDescent="0.25">
      <c r="B20" s="66">
        <v>2029</v>
      </c>
      <c r="C20" s="48">
        <v>2.3E-2</v>
      </c>
      <c r="D20" s="67">
        <v>0.71451332376649468</v>
      </c>
    </row>
    <row r="21" spans="2:4" x14ac:dyDescent="0.25">
      <c r="B21" s="66">
        <v>2030</v>
      </c>
      <c r="C21" s="48">
        <v>2.1999999999999999E-2</v>
      </c>
      <c r="D21" s="67">
        <v>0.69871783730702386</v>
      </c>
    </row>
    <row r="22" spans="2:4" x14ac:dyDescent="0.25">
      <c r="B22" s="66">
        <v>2031</v>
      </c>
      <c r="C22" s="48">
        <v>2.3E-2</v>
      </c>
      <c r="D22" s="67">
        <v>0.68347330586899457</v>
      </c>
    </row>
    <row r="23" spans="2:4" x14ac:dyDescent="0.25">
      <c r="B23" s="66">
        <v>2032</v>
      </c>
      <c r="C23" s="48">
        <v>2.3E-2</v>
      </c>
      <c r="D23" s="67">
        <v>0.66805590096100176</v>
      </c>
    </row>
    <row r="24" spans="2:4" ht="15.75" thickBot="1" x14ac:dyDescent="0.3">
      <c r="B24" s="68">
        <v>2033</v>
      </c>
      <c r="C24" s="69">
        <v>2.3E-2</v>
      </c>
      <c r="D24" s="70">
        <v>0.65300563964496416</v>
      </c>
    </row>
  </sheetData>
  <dataValidations count="1">
    <dataValidation type="list" allowBlank="1" showInputMessage="1" showErrorMessage="1" sqref="G3" xr:uid="{FD736BFA-6637-4511-8E2F-AB0184B0D79F}">
      <formula1>$B$7:$B$22</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4412D-3A14-4156-8CCA-D7FD1DE21B26}">
  <sheetPr>
    <tabColor theme="0" tint="-0.499984740745262"/>
  </sheetPr>
  <dimension ref="C4:E6"/>
  <sheetViews>
    <sheetView workbookViewId="0">
      <selection activeCell="D47" sqref="D47"/>
    </sheetView>
  </sheetViews>
  <sheetFormatPr defaultRowHeight="15" x14ac:dyDescent="0.25"/>
  <cols>
    <col min="3" max="3" width="9.42578125" bestFit="1" customWidth="1"/>
    <col min="4" max="4" width="134" customWidth="1"/>
  </cols>
  <sheetData>
    <row r="4" spans="3:5" x14ac:dyDescent="0.25">
      <c r="C4" t="s">
        <v>5077</v>
      </c>
      <c r="D4" t="s">
        <v>5079</v>
      </c>
    </row>
    <row r="5" spans="3:5" x14ac:dyDescent="0.25">
      <c r="C5" s="150">
        <v>46289</v>
      </c>
      <c r="D5" t="s">
        <v>5078</v>
      </c>
      <c r="E5" t="s">
        <v>5080</v>
      </c>
    </row>
    <row r="6" spans="3:5" x14ac:dyDescent="0.25">
      <c r="C6" s="150">
        <v>46304</v>
      </c>
      <c r="D6" t="s">
        <v>5082</v>
      </c>
      <c r="E6" t="s">
        <v>5080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331C3-DFEA-45F4-B5F5-581A5DEBECAE}">
  <sheetPr>
    <tabColor rgb="FF00B0F0"/>
  </sheetPr>
  <dimension ref="A1:T58"/>
  <sheetViews>
    <sheetView zoomScale="115" zoomScaleNormal="115" workbookViewId="0">
      <selection activeCell="I32" sqref="I32"/>
    </sheetView>
  </sheetViews>
  <sheetFormatPr defaultRowHeight="15" x14ac:dyDescent="0.25"/>
  <cols>
    <col min="2" max="2" width="57.42578125" customWidth="1"/>
    <col min="3" max="3" width="13.28515625" bestFit="1" customWidth="1"/>
    <col min="14" max="14" width="11" bestFit="1" customWidth="1"/>
    <col min="15" max="15" width="10.5703125" bestFit="1" customWidth="1"/>
    <col min="19" max="19" width="13.42578125" customWidth="1"/>
  </cols>
  <sheetData>
    <row r="1" spans="1:20" x14ac:dyDescent="0.25">
      <c r="A1" t="s">
        <v>1189</v>
      </c>
    </row>
    <row r="2" spans="1:20" x14ac:dyDescent="0.25">
      <c r="A2" s="3"/>
      <c r="B2" t="s">
        <v>1190</v>
      </c>
    </row>
    <row r="3" spans="1:20" x14ac:dyDescent="0.25">
      <c r="A3" s="4"/>
      <c r="B3" t="s">
        <v>1191</v>
      </c>
    </row>
    <row r="5" spans="1:20" x14ac:dyDescent="0.25">
      <c r="B5" t="s">
        <v>1199</v>
      </c>
      <c r="C5" t="s">
        <v>1202</v>
      </c>
      <c r="D5" t="s">
        <v>1200</v>
      </c>
      <c r="E5" t="s">
        <v>1201</v>
      </c>
    </row>
    <row r="6" spans="1:20" x14ac:dyDescent="0.25">
      <c r="B6" t="s">
        <v>1197</v>
      </c>
      <c r="C6" s="12"/>
      <c r="D6" t="s">
        <v>1203</v>
      </c>
      <c r="E6" t="s">
        <v>1204</v>
      </c>
    </row>
    <row r="7" spans="1:20" x14ac:dyDescent="0.25">
      <c r="B7" t="s">
        <v>3968</v>
      </c>
      <c r="C7" s="4"/>
      <c r="D7" t="s">
        <v>1205</v>
      </c>
      <c r="E7" t="s">
        <v>3970</v>
      </c>
    </row>
    <row r="8" spans="1:20" x14ac:dyDescent="0.25">
      <c r="B8" t="s">
        <v>1208</v>
      </c>
      <c r="C8" s="9">
        <f>C6*C7</f>
        <v>0</v>
      </c>
      <c r="D8" t="s">
        <v>1209</v>
      </c>
      <c r="E8" t="s">
        <v>1210</v>
      </c>
    </row>
    <row r="9" spans="1:20" x14ac:dyDescent="0.25">
      <c r="B9" t="s">
        <v>1198</v>
      </c>
      <c r="C9" s="10"/>
      <c r="D9" t="s">
        <v>1211</v>
      </c>
      <c r="E9" t="s">
        <v>1206</v>
      </c>
    </row>
    <row r="10" spans="1:20" x14ac:dyDescent="0.25">
      <c r="B10" t="s">
        <v>1207</v>
      </c>
      <c r="C10" s="11">
        <f>C9*C8</f>
        <v>0</v>
      </c>
      <c r="D10" t="s">
        <v>1209</v>
      </c>
      <c r="E10" t="s">
        <v>1212</v>
      </c>
      <c r="S10" t="s">
        <v>3972</v>
      </c>
      <c r="T10" s="4">
        <v>53</v>
      </c>
    </row>
    <row r="11" spans="1:20" x14ac:dyDescent="0.25">
      <c r="S11" t="s">
        <v>3973</v>
      </c>
      <c r="T11" s="17">
        <f>T10/3.412</f>
        <v>15.533411488862837</v>
      </c>
    </row>
    <row r="13" spans="1:20" x14ac:dyDescent="0.25">
      <c r="B13" t="s">
        <v>3969</v>
      </c>
      <c r="N13" t="s">
        <v>3971</v>
      </c>
    </row>
    <row r="58" spans="13:15" x14ac:dyDescent="0.25">
      <c r="M58">
        <v>10976</v>
      </c>
      <c r="N58">
        <v>129211630</v>
      </c>
      <c r="O58" s="8">
        <f>N58/M58</f>
        <v>11772.196610787172</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814BA-DC82-48A5-81B0-28C3751CA778}">
  <sheetPr>
    <tabColor theme="8" tint="0.79998168889431442"/>
  </sheetPr>
  <dimension ref="A1:W398"/>
  <sheetViews>
    <sheetView zoomScale="145" zoomScaleNormal="145" workbookViewId="0">
      <pane ySplit="4" topLeftCell="A17" activePane="bottomLeft" state="frozen"/>
      <selection activeCell="I32" sqref="I32"/>
      <selection pane="bottomLeft" activeCell="I32" sqref="I32"/>
    </sheetView>
  </sheetViews>
  <sheetFormatPr defaultRowHeight="12.75" x14ac:dyDescent="0.2"/>
  <cols>
    <col min="1" max="1" width="21.7109375" style="18" customWidth="1"/>
    <col min="2" max="12" width="6.28515625" style="18" customWidth="1"/>
    <col min="13" max="16384" width="9.140625" style="18"/>
  </cols>
  <sheetData>
    <row r="1" spans="1:23" x14ac:dyDescent="0.2">
      <c r="A1" s="18" t="s">
        <v>3977</v>
      </c>
    </row>
    <row r="2" spans="1:23" ht="41.25" customHeight="1" x14ac:dyDescent="0.2">
      <c r="A2" s="131" t="s">
        <v>3978</v>
      </c>
      <c r="B2" s="132"/>
      <c r="C2" s="132"/>
      <c r="D2" s="132"/>
      <c r="E2" s="132"/>
      <c r="F2" s="132"/>
      <c r="G2" s="132"/>
      <c r="H2" s="132"/>
      <c r="I2" s="132"/>
      <c r="J2" s="132"/>
      <c r="K2" s="132"/>
      <c r="L2" s="132"/>
    </row>
    <row r="3" spans="1:23" ht="23.25" customHeight="1" x14ac:dyDescent="0.2">
      <c r="A3" s="133"/>
      <c r="B3" s="134" t="s">
        <v>3979</v>
      </c>
      <c r="C3" s="134"/>
      <c r="D3" s="134"/>
      <c r="E3" s="134"/>
      <c r="F3" s="134"/>
      <c r="G3" s="134"/>
      <c r="H3" s="134"/>
      <c r="I3" s="134"/>
      <c r="J3" s="134"/>
      <c r="K3" s="134"/>
      <c r="L3" s="135"/>
    </row>
    <row r="4" spans="1:23" ht="41.25" customHeight="1" x14ac:dyDescent="0.2">
      <c r="A4" s="133"/>
      <c r="B4" s="19" t="s">
        <v>3980</v>
      </c>
      <c r="C4" s="19" t="s">
        <v>3981</v>
      </c>
      <c r="D4" s="19" t="s">
        <v>3982</v>
      </c>
      <c r="E4" s="19" t="s">
        <v>3983</v>
      </c>
      <c r="F4" s="19" t="s">
        <v>3984</v>
      </c>
      <c r="G4" s="19" t="s">
        <v>3985</v>
      </c>
      <c r="H4" s="19" t="s">
        <v>3986</v>
      </c>
      <c r="I4" s="19" t="s">
        <v>3987</v>
      </c>
      <c r="J4" s="19" t="s">
        <v>3988</v>
      </c>
      <c r="K4" s="19" t="s">
        <v>3989</v>
      </c>
      <c r="L4" s="20" t="s">
        <v>1472</v>
      </c>
    </row>
    <row r="5" spans="1:23" ht="10.15" customHeight="1" x14ac:dyDescent="0.2">
      <c r="B5" s="21"/>
      <c r="C5" s="21"/>
      <c r="D5" s="21"/>
      <c r="E5" s="21"/>
      <c r="F5" s="21"/>
      <c r="G5" s="21"/>
      <c r="H5" s="21"/>
      <c r="I5" s="21"/>
      <c r="J5" s="21"/>
      <c r="K5" s="21"/>
      <c r="L5" s="21"/>
    </row>
    <row r="6" spans="1:23" ht="10.15" customHeight="1" x14ac:dyDescent="0.2">
      <c r="A6" s="22" t="s">
        <v>3990</v>
      </c>
      <c r="B6" s="23">
        <v>14.1</v>
      </c>
      <c r="C6" s="23">
        <v>0.5</v>
      </c>
      <c r="D6" s="23">
        <v>1.8</v>
      </c>
      <c r="E6" s="23">
        <v>1.8</v>
      </c>
      <c r="F6" s="23">
        <v>0.2</v>
      </c>
      <c r="G6" s="23">
        <v>5.3</v>
      </c>
      <c r="H6" s="23">
        <v>0.1</v>
      </c>
      <c r="I6" s="23">
        <v>1.6</v>
      </c>
      <c r="J6" s="23">
        <v>0.3</v>
      </c>
      <c r="K6" s="23">
        <v>0.7</v>
      </c>
      <c r="L6" s="23">
        <v>1.7</v>
      </c>
      <c r="M6" s="23"/>
      <c r="N6" s="23"/>
      <c r="O6" s="23"/>
      <c r="P6" s="23"/>
      <c r="Q6" s="23"/>
      <c r="R6" s="23"/>
      <c r="S6" s="23"/>
      <c r="T6" s="23"/>
      <c r="U6" s="23"/>
      <c r="V6" s="23"/>
      <c r="W6" s="23"/>
    </row>
    <row r="7" spans="1:23" ht="10.15" customHeight="1" x14ac:dyDescent="0.2">
      <c r="B7" s="23"/>
      <c r="C7" s="23"/>
      <c r="D7" s="23"/>
      <c r="E7" s="23"/>
      <c r="F7" s="23"/>
      <c r="G7" s="23"/>
      <c r="H7" s="23"/>
      <c r="I7" s="23"/>
      <c r="J7" s="23"/>
      <c r="K7" s="23"/>
      <c r="L7" s="23"/>
      <c r="M7" s="23"/>
      <c r="N7" s="23"/>
      <c r="O7" s="23"/>
      <c r="P7" s="23"/>
      <c r="Q7" s="23"/>
      <c r="R7" s="23"/>
      <c r="S7" s="23"/>
      <c r="T7" s="23"/>
      <c r="U7" s="23"/>
      <c r="V7" s="23"/>
      <c r="W7" s="23"/>
    </row>
    <row r="8" spans="1:23" ht="10.15" customHeight="1" x14ac:dyDescent="0.2">
      <c r="A8" s="24" t="s">
        <v>3991</v>
      </c>
      <c r="B8" s="23"/>
      <c r="C8" s="23"/>
      <c r="D8" s="23"/>
      <c r="E8" s="23"/>
      <c r="F8" s="23"/>
      <c r="G8" s="23"/>
      <c r="H8" s="23"/>
      <c r="I8" s="23"/>
      <c r="J8" s="23"/>
      <c r="K8" s="23"/>
      <c r="L8" s="23"/>
      <c r="M8" s="23"/>
      <c r="N8" s="23"/>
      <c r="O8" s="23"/>
      <c r="P8" s="23"/>
      <c r="Q8" s="23"/>
      <c r="R8" s="23"/>
      <c r="S8" s="23"/>
      <c r="T8" s="23"/>
      <c r="U8" s="23"/>
      <c r="V8" s="23"/>
      <c r="W8" s="23"/>
    </row>
    <row r="9" spans="1:23" ht="10.15" customHeight="1" x14ac:dyDescent="0.2">
      <c r="A9" s="24" t="s">
        <v>3992</v>
      </c>
      <c r="B9" s="23"/>
      <c r="C9" s="23"/>
      <c r="D9" s="23"/>
      <c r="E9" s="23"/>
      <c r="F9" s="23"/>
      <c r="G9" s="23"/>
      <c r="H9" s="23"/>
      <c r="I9" s="23"/>
      <c r="J9" s="23"/>
      <c r="K9" s="23"/>
      <c r="L9" s="23"/>
      <c r="M9" s="23"/>
      <c r="N9" s="23"/>
      <c r="O9" s="23"/>
      <c r="P9" s="23"/>
      <c r="Q9" s="23"/>
      <c r="R9" s="23"/>
      <c r="S9" s="23"/>
      <c r="T9" s="23"/>
      <c r="U9" s="23"/>
      <c r="V9" s="23"/>
      <c r="W9" s="23"/>
    </row>
    <row r="10" spans="1:23" ht="10.15" customHeight="1" x14ac:dyDescent="0.2">
      <c r="A10" s="25" t="s">
        <v>3993</v>
      </c>
      <c r="B10" s="23">
        <v>17.8</v>
      </c>
      <c r="C10" s="23">
        <v>0.9</v>
      </c>
      <c r="D10" s="23">
        <v>2</v>
      </c>
      <c r="E10" s="23">
        <v>0.8</v>
      </c>
      <c r="F10" s="23">
        <v>0.5</v>
      </c>
      <c r="G10" s="23">
        <v>4.3</v>
      </c>
      <c r="H10" s="23">
        <v>0.3</v>
      </c>
      <c r="I10" s="23">
        <v>6.3</v>
      </c>
      <c r="J10" s="23">
        <v>0.4</v>
      </c>
      <c r="K10" s="23">
        <v>0.5</v>
      </c>
      <c r="L10" s="23">
        <v>1.8</v>
      </c>
      <c r="M10" s="23"/>
      <c r="N10" s="23"/>
      <c r="O10" s="23"/>
      <c r="P10" s="23"/>
      <c r="Q10" s="23"/>
      <c r="R10" s="23"/>
      <c r="S10" s="23"/>
      <c r="T10" s="23"/>
      <c r="U10" s="23"/>
      <c r="V10" s="23"/>
      <c r="W10" s="23"/>
    </row>
    <row r="11" spans="1:23" ht="10.15" customHeight="1" x14ac:dyDescent="0.2">
      <c r="A11" s="25" t="s">
        <v>3994</v>
      </c>
      <c r="B11" s="23">
        <v>12.4</v>
      </c>
      <c r="C11" s="23">
        <v>0.6</v>
      </c>
      <c r="D11" s="23">
        <v>1.6</v>
      </c>
      <c r="E11" s="23">
        <v>0.8</v>
      </c>
      <c r="F11" s="23">
        <v>0.3</v>
      </c>
      <c r="G11" s="23">
        <v>3.9</v>
      </c>
      <c r="H11" s="23">
        <v>0.2</v>
      </c>
      <c r="I11" s="23">
        <v>2.6</v>
      </c>
      <c r="J11" s="23">
        <v>0.3</v>
      </c>
      <c r="K11" s="23">
        <v>0.4</v>
      </c>
      <c r="L11" s="23">
        <v>1.7</v>
      </c>
      <c r="M11" s="23"/>
      <c r="N11" s="23"/>
      <c r="O11" s="23"/>
      <c r="P11" s="23"/>
      <c r="Q11" s="23"/>
      <c r="R11" s="23"/>
      <c r="S11" s="23"/>
      <c r="T11" s="23"/>
      <c r="U11" s="23"/>
      <c r="V11" s="23"/>
      <c r="W11" s="23"/>
    </row>
    <row r="12" spans="1:23" ht="10.15" customHeight="1" x14ac:dyDescent="0.2">
      <c r="A12" s="25" t="s">
        <v>3995</v>
      </c>
      <c r="B12" s="23">
        <v>10.5</v>
      </c>
      <c r="C12" s="23">
        <v>0.5</v>
      </c>
      <c r="D12" s="23">
        <v>1.2</v>
      </c>
      <c r="E12" s="23">
        <v>1.1000000000000001</v>
      </c>
      <c r="F12" s="23">
        <v>0.2</v>
      </c>
      <c r="G12" s="23">
        <v>3.9</v>
      </c>
      <c r="H12" s="23">
        <v>0.1</v>
      </c>
      <c r="I12" s="23">
        <v>1.4</v>
      </c>
      <c r="J12" s="23">
        <v>0.2</v>
      </c>
      <c r="K12" s="23">
        <v>0.5</v>
      </c>
      <c r="L12" s="23">
        <v>1.4</v>
      </c>
      <c r="M12" s="23"/>
      <c r="N12" s="23"/>
      <c r="O12" s="23"/>
      <c r="P12" s="23"/>
      <c r="Q12" s="23"/>
      <c r="R12" s="23"/>
      <c r="S12" s="23"/>
      <c r="T12" s="23"/>
      <c r="U12" s="23"/>
      <c r="V12" s="23"/>
      <c r="W12" s="23"/>
    </row>
    <row r="13" spans="1:23" ht="10.15" customHeight="1" x14ac:dyDescent="0.2">
      <c r="A13" s="25" t="s">
        <v>3996</v>
      </c>
      <c r="B13" s="23">
        <v>12.2</v>
      </c>
      <c r="C13" s="23">
        <v>0.5</v>
      </c>
      <c r="D13" s="23">
        <v>1.9</v>
      </c>
      <c r="E13" s="23">
        <v>1.8</v>
      </c>
      <c r="F13" s="23">
        <v>0.3</v>
      </c>
      <c r="G13" s="23">
        <v>4.2</v>
      </c>
      <c r="H13" s="23">
        <v>0.1</v>
      </c>
      <c r="I13" s="23">
        <v>1.2</v>
      </c>
      <c r="J13" s="23">
        <v>0.2</v>
      </c>
      <c r="K13" s="23">
        <v>0.6</v>
      </c>
      <c r="L13" s="23">
        <v>1.5</v>
      </c>
      <c r="M13" s="23"/>
      <c r="N13" s="23"/>
      <c r="O13" s="23"/>
      <c r="P13" s="23"/>
      <c r="Q13" s="23"/>
      <c r="R13" s="23"/>
      <c r="S13" s="23"/>
      <c r="T13" s="23"/>
      <c r="U13" s="23"/>
      <c r="V13" s="23"/>
      <c r="W13" s="23"/>
    </row>
    <row r="14" spans="1:23" ht="10.15" customHeight="1" x14ac:dyDescent="0.2">
      <c r="A14" s="25" t="s">
        <v>3997</v>
      </c>
      <c r="B14" s="23">
        <v>13.1</v>
      </c>
      <c r="C14" s="23">
        <v>0.5</v>
      </c>
      <c r="D14" s="23">
        <v>1.9</v>
      </c>
      <c r="E14" s="23">
        <v>2.1</v>
      </c>
      <c r="F14" s="23">
        <v>0.2</v>
      </c>
      <c r="G14" s="23">
        <v>5.0999999999999996</v>
      </c>
      <c r="H14" s="23">
        <v>0.1</v>
      </c>
      <c r="I14" s="23">
        <v>1</v>
      </c>
      <c r="J14" s="23">
        <v>0.2</v>
      </c>
      <c r="K14" s="23">
        <v>0.6</v>
      </c>
      <c r="L14" s="23">
        <v>1.5</v>
      </c>
      <c r="M14" s="23"/>
      <c r="N14" s="23"/>
      <c r="O14" s="23"/>
      <c r="P14" s="23"/>
      <c r="Q14" s="23"/>
      <c r="R14" s="23"/>
      <c r="S14" s="23"/>
      <c r="T14" s="23"/>
      <c r="U14" s="23"/>
      <c r="V14" s="23"/>
      <c r="W14" s="23"/>
    </row>
    <row r="15" spans="1:23" ht="10.15" customHeight="1" x14ac:dyDescent="0.2">
      <c r="A15" s="25" t="s">
        <v>3998</v>
      </c>
      <c r="B15" s="23">
        <v>15.7</v>
      </c>
      <c r="C15" s="23">
        <v>0.5</v>
      </c>
      <c r="D15" s="23">
        <v>2</v>
      </c>
      <c r="E15" s="23">
        <v>2.6</v>
      </c>
      <c r="F15" s="23">
        <v>0.2</v>
      </c>
      <c r="G15" s="23">
        <v>6.3</v>
      </c>
      <c r="H15" s="23" t="s">
        <v>3999</v>
      </c>
      <c r="I15" s="23">
        <v>0.8</v>
      </c>
      <c r="J15" s="23" t="s">
        <v>4000</v>
      </c>
      <c r="K15" s="23">
        <v>1</v>
      </c>
      <c r="L15" s="23">
        <v>1.8</v>
      </c>
      <c r="M15" s="23"/>
      <c r="N15" s="23"/>
      <c r="O15" s="23"/>
      <c r="P15" s="23"/>
      <c r="Q15" s="23"/>
      <c r="R15" s="23"/>
      <c r="S15" s="23"/>
      <c r="T15" s="23"/>
      <c r="U15" s="23"/>
      <c r="V15" s="23"/>
      <c r="W15" s="23"/>
    </row>
    <row r="16" spans="1:23" ht="10.15" customHeight="1" x14ac:dyDescent="0.2">
      <c r="A16" s="25" t="s">
        <v>4001</v>
      </c>
      <c r="B16" s="23">
        <v>15</v>
      </c>
      <c r="C16" s="23">
        <v>0.3</v>
      </c>
      <c r="D16" s="23">
        <v>2.1</v>
      </c>
      <c r="E16" s="23">
        <v>2.2000000000000002</v>
      </c>
      <c r="F16" s="23">
        <v>0.2</v>
      </c>
      <c r="G16" s="23">
        <v>6.7</v>
      </c>
      <c r="H16" s="23">
        <v>0.1</v>
      </c>
      <c r="I16" s="23">
        <v>0.4</v>
      </c>
      <c r="J16" s="23">
        <v>0.3</v>
      </c>
      <c r="K16" s="23">
        <v>0.8</v>
      </c>
      <c r="L16" s="23">
        <v>1.8</v>
      </c>
      <c r="M16" s="23"/>
      <c r="N16" s="23"/>
      <c r="O16" s="23"/>
      <c r="P16" s="23"/>
      <c r="Q16" s="23"/>
      <c r="R16" s="23"/>
      <c r="S16" s="23"/>
      <c r="T16" s="23"/>
      <c r="U16" s="23"/>
      <c r="V16" s="23"/>
      <c r="W16" s="23"/>
    </row>
    <row r="17" spans="1:23" ht="10.15" customHeight="1" x14ac:dyDescent="0.2">
      <c r="A17" s="25" t="s">
        <v>4002</v>
      </c>
      <c r="B17" s="23">
        <v>19</v>
      </c>
      <c r="C17" s="23">
        <v>0.4</v>
      </c>
      <c r="D17" s="23">
        <v>2.2999999999999998</v>
      </c>
      <c r="E17" s="23">
        <v>2.8</v>
      </c>
      <c r="F17" s="23">
        <v>0.1</v>
      </c>
      <c r="G17" s="23">
        <v>9</v>
      </c>
      <c r="H17" s="23">
        <v>0.1</v>
      </c>
      <c r="I17" s="23">
        <v>0.6</v>
      </c>
      <c r="J17" s="23">
        <v>0.4</v>
      </c>
      <c r="K17" s="23">
        <v>1.2</v>
      </c>
      <c r="L17" s="23">
        <v>2.1</v>
      </c>
      <c r="M17" s="23"/>
      <c r="N17" s="23"/>
      <c r="O17" s="23"/>
      <c r="P17" s="23"/>
      <c r="Q17" s="23"/>
      <c r="R17" s="23"/>
      <c r="S17" s="23"/>
      <c r="T17" s="23"/>
      <c r="U17" s="23"/>
      <c r="V17" s="23"/>
      <c r="W17" s="23"/>
    </row>
    <row r="18" spans="1:23" ht="10.15" customHeight="1" x14ac:dyDescent="0.2">
      <c r="B18" s="23"/>
      <c r="C18" s="23"/>
      <c r="D18" s="23"/>
      <c r="E18" s="23"/>
      <c r="F18" s="23"/>
      <c r="G18" s="23"/>
      <c r="H18" s="23"/>
      <c r="I18" s="23"/>
      <c r="J18" s="23"/>
      <c r="K18" s="23"/>
      <c r="L18" s="23"/>
      <c r="M18" s="23"/>
      <c r="N18" s="23"/>
      <c r="O18" s="23"/>
      <c r="P18" s="23"/>
      <c r="Q18" s="23"/>
      <c r="R18" s="23"/>
      <c r="S18" s="23"/>
      <c r="T18" s="23"/>
      <c r="U18" s="23"/>
      <c r="V18" s="23"/>
      <c r="W18" s="23"/>
    </row>
    <row r="19" spans="1:23" ht="10.15" customHeight="1" x14ac:dyDescent="0.2">
      <c r="A19" s="24" t="s">
        <v>4003</v>
      </c>
      <c r="B19" s="23"/>
      <c r="C19" s="23"/>
      <c r="D19" s="23"/>
      <c r="E19" s="23"/>
      <c r="F19" s="23"/>
      <c r="G19" s="23"/>
      <c r="H19" s="23"/>
      <c r="I19" s="23"/>
      <c r="J19" s="23"/>
      <c r="K19" s="23"/>
      <c r="L19" s="23"/>
      <c r="M19" s="23"/>
      <c r="N19" s="23"/>
      <c r="O19" s="23"/>
      <c r="P19" s="23"/>
      <c r="Q19" s="23"/>
      <c r="R19" s="23"/>
      <c r="S19" s="23"/>
      <c r="T19" s="23"/>
      <c r="U19" s="23"/>
      <c r="V19" s="23"/>
      <c r="W19" s="23"/>
    </row>
    <row r="20" spans="1:23" ht="10.15" customHeight="1" x14ac:dyDescent="0.2">
      <c r="A20" s="25" t="s">
        <v>4004</v>
      </c>
      <c r="B20" s="23">
        <v>11</v>
      </c>
      <c r="C20" s="23">
        <v>0.5</v>
      </c>
      <c r="D20" s="23">
        <v>2.2000000000000002</v>
      </c>
      <c r="E20" s="23">
        <v>2.5</v>
      </c>
      <c r="F20" s="23">
        <v>0.3</v>
      </c>
      <c r="G20" s="23">
        <v>3.4</v>
      </c>
      <c r="H20" s="23" t="s">
        <v>3999</v>
      </c>
      <c r="I20" s="23">
        <v>0.5</v>
      </c>
      <c r="J20" s="23">
        <v>0.1</v>
      </c>
      <c r="K20" s="23">
        <v>1</v>
      </c>
      <c r="L20" s="23">
        <v>0.6</v>
      </c>
      <c r="M20" s="23"/>
      <c r="N20" s="23"/>
      <c r="O20" s="23"/>
      <c r="P20" s="23"/>
      <c r="Q20" s="23"/>
      <c r="R20" s="23"/>
      <c r="S20" s="23"/>
      <c r="T20" s="23"/>
      <c r="U20" s="23"/>
      <c r="V20" s="23"/>
      <c r="W20" s="23"/>
    </row>
    <row r="21" spans="1:23" ht="10.15" customHeight="1" x14ac:dyDescent="0.2">
      <c r="A21" s="25" t="s">
        <v>4005</v>
      </c>
      <c r="B21" s="23">
        <v>49.4</v>
      </c>
      <c r="C21" s="23">
        <v>1.5</v>
      </c>
      <c r="D21" s="23">
        <v>2.9</v>
      </c>
      <c r="E21" s="23">
        <v>1.8</v>
      </c>
      <c r="F21" s="23" t="s">
        <v>4000</v>
      </c>
      <c r="G21" s="23">
        <v>10.9</v>
      </c>
      <c r="H21" s="23">
        <v>0.6</v>
      </c>
      <c r="I21" s="23">
        <v>28.2</v>
      </c>
      <c r="J21" s="23">
        <v>0.5</v>
      </c>
      <c r="K21" s="23">
        <v>0.4</v>
      </c>
      <c r="L21" s="23">
        <v>2.4</v>
      </c>
      <c r="M21" s="23"/>
      <c r="N21" s="23"/>
      <c r="O21" s="23"/>
      <c r="P21" s="23"/>
      <c r="Q21" s="23"/>
      <c r="R21" s="23"/>
      <c r="S21" s="23"/>
      <c r="T21" s="23"/>
      <c r="U21" s="23"/>
      <c r="V21" s="23"/>
      <c r="W21" s="23"/>
    </row>
    <row r="22" spans="1:23" ht="10.15" customHeight="1" x14ac:dyDescent="0.2">
      <c r="A22" s="25" t="s">
        <v>4006</v>
      </c>
      <c r="B22" s="23">
        <v>38.4</v>
      </c>
      <c r="C22" s="23">
        <v>1.8</v>
      </c>
      <c r="D22" s="23">
        <v>5</v>
      </c>
      <c r="E22" s="23">
        <v>4.3</v>
      </c>
      <c r="F22" s="23">
        <v>1.8</v>
      </c>
      <c r="G22" s="23">
        <v>7.5</v>
      </c>
      <c r="H22" s="23">
        <v>2.4</v>
      </c>
      <c r="I22" s="23">
        <v>12.3</v>
      </c>
      <c r="J22" s="23">
        <v>0.3</v>
      </c>
      <c r="K22" s="23">
        <v>0.3</v>
      </c>
      <c r="L22" s="23">
        <v>2.6</v>
      </c>
      <c r="M22" s="23"/>
      <c r="N22" s="23"/>
      <c r="O22" s="23"/>
      <c r="P22" s="23"/>
      <c r="Q22" s="23"/>
      <c r="R22" s="23"/>
      <c r="S22" s="23"/>
      <c r="T22" s="23"/>
      <c r="U22" s="23"/>
      <c r="V22" s="23"/>
      <c r="W22" s="23"/>
    </row>
    <row r="23" spans="1:23" ht="10.15" customHeight="1" x14ac:dyDescent="0.2">
      <c r="A23" s="25" t="s">
        <v>4007</v>
      </c>
      <c r="B23" s="23">
        <v>22.9</v>
      </c>
      <c r="C23" s="23">
        <v>0.5</v>
      </c>
      <c r="D23" s="23">
        <v>3.1</v>
      </c>
      <c r="E23" s="23">
        <v>3.9</v>
      </c>
      <c r="F23" s="23">
        <v>0.2</v>
      </c>
      <c r="G23" s="23">
        <v>9.6999999999999993</v>
      </c>
      <c r="H23" s="23">
        <v>0.1</v>
      </c>
      <c r="I23" s="23">
        <v>0.8</v>
      </c>
      <c r="J23" s="23">
        <v>0.3</v>
      </c>
      <c r="K23" s="23">
        <v>0.9</v>
      </c>
      <c r="L23" s="23">
        <v>3.3</v>
      </c>
      <c r="M23" s="23"/>
      <c r="N23" s="23"/>
      <c r="O23" s="23"/>
      <c r="P23" s="23"/>
      <c r="Q23" s="23"/>
      <c r="R23" s="23"/>
      <c r="S23" s="23"/>
      <c r="T23" s="23"/>
      <c r="U23" s="23"/>
      <c r="V23" s="23"/>
      <c r="W23" s="23"/>
    </row>
    <row r="24" spans="1:23" ht="10.15" customHeight="1" x14ac:dyDescent="0.2">
      <c r="A24" s="25" t="s">
        <v>4008</v>
      </c>
      <c r="B24" s="23">
        <v>27.5</v>
      </c>
      <c r="C24" s="23">
        <v>0.5</v>
      </c>
      <c r="D24" s="23">
        <v>3.8</v>
      </c>
      <c r="E24" s="23">
        <v>5.9</v>
      </c>
      <c r="F24" s="23">
        <v>0.3</v>
      </c>
      <c r="G24" s="23">
        <v>11.7</v>
      </c>
      <c r="H24" s="23">
        <v>0.1</v>
      </c>
      <c r="I24" s="23">
        <v>0.6</v>
      </c>
      <c r="J24" s="23">
        <v>0.3</v>
      </c>
      <c r="K24" s="23">
        <v>1</v>
      </c>
      <c r="L24" s="23">
        <v>3.2</v>
      </c>
      <c r="M24" s="23"/>
      <c r="N24" s="23"/>
      <c r="O24" s="23"/>
      <c r="P24" s="23"/>
      <c r="Q24" s="23"/>
      <c r="R24" s="23"/>
      <c r="S24" s="23"/>
      <c r="T24" s="23"/>
      <c r="U24" s="23"/>
      <c r="V24" s="23"/>
      <c r="W24" s="23"/>
    </row>
    <row r="25" spans="1:23" ht="10.15" customHeight="1" x14ac:dyDescent="0.2">
      <c r="A25" s="25" t="s">
        <v>4009</v>
      </c>
      <c r="B25" s="23">
        <v>16.100000000000001</v>
      </c>
      <c r="C25" s="23">
        <v>0.7</v>
      </c>
      <c r="D25" s="23">
        <v>2.1</v>
      </c>
      <c r="E25" s="23">
        <v>1</v>
      </c>
      <c r="F25" s="23">
        <v>0.1</v>
      </c>
      <c r="G25" s="23">
        <v>6.6</v>
      </c>
      <c r="H25" s="23" t="s">
        <v>3999</v>
      </c>
      <c r="I25" s="23">
        <v>1</v>
      </c>
      <c r="J25" s="23">
        <v>0.4</v>
      </c>
      <c r="K25" s="23">
        <v>0.8</v>
      </c>
      <c r="L25" s="23">
        <v>3.5</v>
      </c>
      <c r="M25" s="23"/>
      <c r="N25" s="23"/>
      <c r="O25" s="23"/>
      <c r="P25" s="23"/>
      <c r="Q25" s="23"/>
      <c r="R25" s="23"/>
      <c r="S25" s="23"/>
      <c r="T25" s="23"/>
      <c r="U25" s="23"/>
      <c r="V25" s="23"/>
      <c r="W25" s="23"/>
    </row>
    <row r="26" spans="1:23" ht="10.15" customHeight="1" x14ac:dyDescent="0.2">
      <c r="A26" s="25" t="s">
        <v>4010</v>
      </c>
      <c r="B26" s="23">
        <v>13.5</v>
      </c>
      <c r="C26" s="23">
        <v>0.8</v>
      </c>
      <c r="D26" s="23">
        <v>1.4</v>
      </c>
      <c r="E26" s="23">
        <v>0.8</v>
      </c>
      <c r="F26" s="23">
        <v>0.7</v>
      </c>
      <c r="G26" s="23">
        <v>7.1</v>
      </c>
      <c r="H26" s="23">
        <v>0.1</v>
      </c>
      <c r="I26" s="23">
        <v>0.7</v>
      </c>
      <c r="J26" s="23" t="s">
        <v>4000</v>
      </c>
      <c r="K26" s="23">
        <v>0.4</v>
      </c>
      <c r="L26" s="23">
        <v>1.4</v>
      </c>
      <c r="M26" s="23"/>
      <c r="N26" s="23"/>
      <c r="O26" s="23"/>
      <c r="P26" s="23"/>
      <c r="Q26" s="23"/>
      <c r="R26" s="23"/>
      <c r="S26" s="23"/>
      <c r="T26" s="23"/>
      <c r="U26" s="23"/>
      <c r="V26" s="23"/>
      <c r="W26" s="23"/>
    </row>
    <row r="27" spans="1:23" ht="10.15" customHeight="1" x14ac:dyDescent="0.2">
      <c r="A27" s="25" t="s">
        <v>4011</v>
      </c>
      <c r="B27" s="23">
        <v>14.3</v>
      </c>
      <c r="C27" s="23">
        <v>0.4</v>
      </c>
      <c r="D27" s="23">
        <v>1.7</v>
      </c>
      <c r="E27" s="23">
        <v>1.1000000000000001</v>
      </c>
      <c r="F27" s="23">
        <v>0.1</v>
      </c>
      <c r="G27" s="23">
        <v>7.5</v>
      </c>
      <c r="H27" s="23" t="s">
        <v>3999</v>
      </c>
      <c r="I27" s="23">
        <v>1.5</v>
      </c>
      <c r="J27" s="23">
        <v>0.2</v>
      </c>
      <c r="K27" s="23">
        <v>0.3</v>
      </c>
      <c r="L27" s="23">
        <v>1.5</v>
      </c>
      <c r="M27" s="23"/>
      <c r="N27" s="23"/>
      <c r="O27" s="23"/>
      <c r="P27" s="23"/>
      <c r="Q27" s="23"/>
      <c r="R27" s="23"/>
      <c r="S27" s="23"/>
      <c r="T27" s="23"/>
      <c r="U27" s="23"/>
      <c r="V27" s="23"/>
      <c r="W27" s="23"/>
    </row>
    <row r="28" spans="1:23" ht="10.15" customHeight="1" x14ac:dyDescent="0.2">
      <c r="A28" s="25" t="s">
        <v>4012</v>
      </c>
      <c r="B28" s="23">
        <v>17.3</v>
      </c>
      <c r="C28" s="23">
        <v>0.8</v>
      </c>
      <c r="D28" s="23">
        <v>2.4</v>
      </c>
      <c r="E28" s="23">
        <v>1.5</v>
      </c>
      <c r="F28" s="23">
        <v>0.2</v>
      </c>
      <c r="G28" s="23">
        <v>6.8</v>
      </c>
      <c r="H28" s="23" t="s">
        <v>3999</v>
      </c>
      <c r="I28" s="23">
        <v>0.8</v>
      </c>
      <c r="J28" s="23">
        <v>0.8</v>
      </c>
      <c r="K28" s="23">
        <v>1.8</v>
      </c>
      <c r="L28" s="23">
        <v>2.2000000000000002</v>
      </c>
      <c r="M28" s="23"/>
      <c r="N28" s="23"/>
      <c r="O28" s="23"/>
      <c r="P28" s="23"/>
      <c r="Q28" s="23"/>
      <c r="R28" s="23"/>
      <c r="S28" s="23"/>
      <c r="T28" s="23"/>
      <c r="U28" s="23"/>
      <c r="V28" s="23"/>
      <c r="W28" s="23"/>
    </row>
    <row r="29" spans="1:23" ht="10.15" customHeight="1" x14ac:dyDescent="0.2">
      <c r="A29" s="25" t="s">
        <v>4013</v>
      </c>
      <c r="B29" s="23">
        <v>12.5</v>
      </c>
      <c r="C29" s="23">
        <v>0.4</v>
      </c>
      <c r="D29" s="23">
        <v>2.6</v>
      </c>
      <c r="E29" s="23">
        <v>4.7</v>
      </c>
      <c r="F29" s="23" t="s">
        <v>3999</v>
      </c>
      <c r="G29" s="23">
        <v>2</v>
      </c>
      <c r="H29" s="23" t="s">
        <v>3999</v>
      </c>
      <c r="I29" s="23">
        <v>0.7</v>
      </c>
      <c r="J29" s="23" t="s">
        <v>4000</v>
      </c>
      <c r="K29" s="23">
        <v>0.2</v>
      </c>
      <c r="L29" s="23">
        <v>1.7</v>
      </c>
      <c r="M29" s="23"/>
      <c r="N29" s="23"/>
      <c r="O29" s="23"/>
      <c r="P29" s="23"/>
      <c r="Q29" s="23"/>
      <c r="R29" s="23"/>
      <c r="S29" s="23"/>
      <c r="T29" s="23"/>
      <c r="U29" s="23"/>
      <c r="V29" s="23"/>
      <c r="W29" s="23"/>
    </row>
    <row r="30" spans="1:23" ht="10.15" customHeight="1" x14ac:dyDescent="0.2">
      <c r="A30" s="25" t="s">
        <v>4014</v>
      </c>
      <c r="B30" s="23">
        <v>15.3</v>
      </c>
      <c r="C30" s="23">
        <v>0.5</v>
      </c>
      <c r="D30" s="23">
        <v>2.1</v>
      </c>
      <c r="E30" s="23">
        <v>2.8</v>
      </c>
      <c r="F30" s="23">
        <v>0.9</v>
      </c>
      <c r="G30" s="23">
        <v>4.8</v>
      </c>
      <c r="H30" s="23" t="s">
        <v>3999</v>
      </c>
      <c r="I30" s="23">
        <v>0.9</v>
      </c>
      <c r="J30" s="23">
        <v>0.2</v>
      </c>
      <c r="K30" s="23">
        <v>0.4</v>
      </c>
      <c r="L30" s="23">
        <v>2.7</v>
      </c>
      <c r="M30" s="23"/>
      <c r="N30" s="23"/>
      <c r="O30" s="23"/>
      <c r="P30" s="23"/>
      <c r="Q30" s="23"/>
      <c r="R30" s="23"/>
      <c r="S30" s="23"/>
      <c r="T30" s="23"/>
      <c r="U30" s="23"/>
      <c r="V30" s="23"/>
      <c r="W30" s="23"/>
    </row>
    <row r="31" spans="1:23" ht="10.15" customHeight="1" x14ac:dyDescent="0.2">
      <c r="A31" s="25" t="s">
        <v>4015</v>
      </c>
      <c r="B31" s="23">
        <v>4.9000000000000004</v>
      </c>
      <c r="C31" s="23">
        <v>0.2</v>
      </c>
      <c r="D31" s="23">
        <v>0.8</v>
      </c>
      <c r="E31" s="23">
        <v>0.4</v>
      </c>
      <c r="F31" s="23" t="s">
        <v>3999</v>
      </c>
      <c r="G31" s="23">
        <v>1.3</v>
      </c>
      <c r="H31" s="23" t="s">
        <v>3999</v>
      </c>
      <c r="I31" s="23">
        <v>0.5</v>
      </c>
      <c r="J31" s="23" t="s">
        <v>3999</v>
      </c>
      <c r="K31" s="23">
        <v>0.1</v>
      </c>
      <c r="L31" s="23">
        <v>1.4</v>
      </c>
      <c r="M31" s="23"/>
      <c r="N31" s="23"/>
      <c r="O31" s="23"/>
      <c r="P31" s="23"/>
      <c r="Q31" s="23"/>
      <c r="R31" s="23"/>
      <c r="S31" s="23"/>
      <c r="T31" s="23"/>
      <c r="U31" s="23"/>
      <c r="V31" s="23"/>
      <c r="W31" s="23"/>
    </row>
    <row r="32" spans="1:23" ht="10.15" customHeight="1" x14ac:dyDescent="0.2">
      <c r="A32" s="25" t="s">
        <v>4016</v>
      </c>
      <c r="B32" s="23">
        <v>11</v>
      </c>
      <c r="C32" s="23">
        <v>0.4</v>
      </c>
      <c r="D32" s="23">
        <v>1.1000000000000001</v>
      </c>
      <c r="E32" s="23">
        <v>1.8</v>
      </c>
      <c r="F32" s="23" t="s">
        <v>3999</v>
      </c>
      <c r="G32" s="23">
        <v>4.5999999999999996</v>
      </c>
      <c r="H32" s="23" t="s">
        <v>4000</v>
      </c>
      <c r="I32" s="23">
        <v>0.6</v>
      </c>
      <c r="J32" s="23">
        <v>0.1</v>
      </c>
      <c r="K32" s="23">
        <v>0.2</v>
      </c>
      <c r="L32" s="23">
        <v>2.1</v>
      </c>
      <c r="M32" s="23"/>
      <c r="N32" s="23"/>
      <c r="O32" s="23"/>
      <c r="P32" s="23"/>
      <c r="Q32" s="23"/>
      <c r="R32" s="23"/>
      <c r="S32" s="23"/>
      <c r="T32" s="23"/>
      <c r="U32" s="23"/>
      <c r="V32" s="23"/>
      <c r="W32" s="23"/>
    </row>
    <row r="33" spans="1:23" ht="10.15" customHeight="1" x14ac:dyDescent="0.2">
      <c r="A33" s="25" t="s">
        <v>4017</v>
      </c>
      <c r="B33" s="23">
        <v>7.6</v>
      </c>
      <c r="C33" s="23">
        <v>0.2</v>
      </c>
      <c r="D33" s="23">
        <v>0.4</v>
      </c>
      <c r="E33" s="23">
        <v>0.6</v>
      </c>
      <c r="F33" s="23">
        <v>0.1</v>
      </c>
      <c r="G33" s="23">
        <v>4.0999999999999996</v>
      </c>
      <c r="H33" s="23" t="s">
        <v>4000</v>
      </c>
      <c r="I33" s="23">
        <v>1.1000000000000001</v>
      </c>
      <c r="J33" s="23">
        <v>0.1</v>
      </c>
      <c r="K33" s="23">
        <v>0.1</v>
      </c>
      <c r="L33" s="23">
        <v>0.9</v>
      </c>
      <c r="M33" s="23"/>
      <c r="N33" s="23"/>
      <c r="O33" s="23"/>
      <c r="P33" s="23"/>
      <c r="Q33" s="23"/>
      <c r="R33" s="23"/>
      <c r="S33" s="23"/>
      <c r="T33" s="23"/>
      <c r="U33" s="23"/>
      <c r="V33" s="23"/>
      <c r="W33" s="23"/>
    </row>
    <row r="34" spans="1:23" ht="10.15" customHeight="1" x14ac:dyDescent="0.2">
      <c r="A34" s="25" t="s">
        <v>4018</v>
      </c>
      <c r="B34" s="23">
        <v>22.5</v>
      </c>
      <c r="C34" s="23">
        <v>0.4</v>
      </c>
      <c r="D34" s="23">
        <v>2.7</v>
      </c>
      <c r="E34" s="23">
        <v>1.8</v>
      </c>
      <c r="F34" s="23">
        <v>0.1</v>
      </c>
      <c r="G34" s="23">
        <v>10.1</v>
      </c>
      <c r="H34" s="23" t="s">
        <v>4000</v>
      </c>
      <c r="I34" s="23">
        <v>1.8</v>
      </c>
      <c r="J34" s="23" t="s">
        <v>4000</v>
      </c>
      <c r="K34" s="23">
        <v>0.9</v>
      </c>
      <c r="L34" s="23">
        <v>3.7</v>
      </c>
      <c r="M34" s="23"/>
      <c r="N34" s="23"/>
      <c r="O34" s="23"/>
      <c r="P34" s="23"/>
      <c r="Q34" s="23"/>
      <c r="R34" s="23"/>
      <c r="S34" s="23"/>
      <c r="T34" s="23"/>
      <c r="U34" s="23"/>
      <c r="V34" s="23"/>
      <c r="W34" s="23"/>
    </row>
    <row r="35" spans="1:23" ht="10.15" customHeight="1" x14ac:dyDescent="0.2">
      <c r="A35" s="25" t="s">
        <v>4019</v>
      </c>
      <c r="B35" s="23">
        <v>2.4</v>
      </c>
      <c r="C35" s="23">
        <v>0.1</v>
      </c>
      <c r="D35" s="23">
        <v>0.2</v>
      </c>
      <c r="E35" s="23">
        <v>0.2</v>
      </c>
      <c r="F35" s="23" t="s">
        <v>4000</v>
      </c>
      <c r="G35" s="23">
        <v>0.7</v>
      </c>
      <c r="H35" s="23" t="s">
        <v>4000</v>
      </c>
      <c r="I35" s="23">
        <v>0.1</v>
      </c>
      <c r="J35" s="23" t="s">
        <v>4000</v>
      </c>
      <c r="K35" s="23" t="s">
        <v>3999</v>
      </c>
      <c r="L35" s="23">
        <v>1.1000000000000001</v>
      </c>
      <c r="M35" s="23"/>
      <c r="N35" s="23"/>
      <c r="O35" s="23"/>
      <c r="P35" s="23"/>
      <c r="Q35" s="23"/>
      <c r="R35" s="23"/>
      <c r="S35" s="23"/>
      <c r="T35" s="23"/>
      <c r="U35" s="23"/>
      <c r="V35" s="23"/>
      <c r="W35" s="23"/>
    </row>
    <row r="36" spans="1:23" ht="10.15" customHeight="1" x14ac:dyDescent="0.2">
      <c r="B36" s="23"/>
      <c r="C36" s="23"/>
      <c r="D36" s="23"/>
      <c r="E36" s="23"/>
      <c r="F36" s="23"/>
      <c r="G36" s="23"/>
      <c r="H36" s="23"/>
      <c r="I36" s="23"/>
      <c r="J36" s="23"/>
      <c r="K36" s="23"/>
      <c r="L36" s="23"/>
      <c r="M36" s="23"/>
      <c r="N36" s="23"/>
      <c r="O36" s="23"/>
      <c r="P36" s="23"/>
      <c r="Q36" s="23"/>
      <c r="R36" s="23"/>
      <c r="S36" s="23"/>
      <c r="T36" s="23"/>
      <c r="U36" s="23"/>
      <c r="V36" s="23"/>
      <c r="W36" s="23"/>
    </row>
    <row r="37" spans="1:23" ht="10.15" customHeight="1" x14ac:dyDescent="0.2">
      <c r="A37" s="24" t="s">
        <v>4020</v>
      </c>
      <c r="B37" s="23"/>
      <c r="C37" s="23"/>
      <c r="D37" s="23"/>
      <c r="E37" s="23"/>
      <c r="F37" s="23"/>
      <c r="G37" s="23"/>
      <c r="H37" s="23"/>
      <c r="I37" s="23"/>
      <c r="J37" s="23"/>
      <c r="K37" s="23"/>
      <c r="L37" s="23"/>
      <c r="M37" s="23"/>
      <c r="N37" s="23"/>
      <c r="O37" s="23"/>
      <c r="P37" s="23"/>
      <c r="Q37" s="23"/>
      <c r="R37" s="23"/>
      <c r="S37" s="23"/>
      <c r="T37" s="23"/>
      <c r="U37" s="23"/>
      <c r="V37" s="23"/>
      <c r="W37" s="23"/>
    </row>
    <row r="38" spans="1:23" ht="10.15" customHeight="1" x14ac:dyDescent="0.2">
      <c r="A38" s="25" t="s">
        <v>4021</v>
      </c>
      <c r="B38" s="23">
        <v>7.1</v>
      </c>
      <c r="C38" s="23">
        <v>0.2</v>
      </c>
      <c r="D38" s="23">
        <v>0.5</v>
      </c>
      <c r="E38" s="23">
        <v>0.9</v>
      </c>
      <c r="F38" s="23" t="s">
        <v>4000</v>
      </c>
      <c r="G38" s="23">
        <v>2.7</v>
      </c>
      <c r="H38" s="23">
        <v>0.1</v>
      </c>
      <c r="I38" s="23">
        <v>1.3</v>
      </c>
      <c r="J38" s="23">
        <v>0.2</v>
      </c>
      <c r="K38" s="23">
        <v>0.3</v>
      </c>
      <c r="L38" s="23">
        <v>0.9</v>
      </c>
      <c r="M38" s="23"/>
      <c r="N38" s="23"/>
      <c r="O38" s="23"/>
      <c r="P38" s="23"/>
      <c r="Q38" s="23"/>
      <c r="R38" s="23"/>
      <c r="S38" s="23"/>
      <c r="T38" s="23"/>
      <c r="U38" s="23"/>
      <c r="V38" s="23"/>
      <c r="W38" s="23"/>
    </row>
    <row r="39" spans="1:23" ht="10.15" customHeight="1" x14ac:dyDescent="0.2">
      <c r="A39" s="25" t="s">
        <v>4022</v>
      </c>
      <c r="B39" s="23">
        <v>9.1999999999999993</v>
      </c>
      <c r="C39" s="23">
        <v>0.2</v>
      </c>
      <c r="D39" s="23">
        <v>0.7</v>
      </c>
      <c r="E39" s="23">
        <v>1.3</v>
      </c>
      <c r="F39" s="23">
        <v>0.1</v>
      </c>
      <c r="G39" s="23">
        <v>4</v>
      </c>
      <c r="H39" s="23">
        <v>0.1</v>
      </c>
      <c r="I39" s="23">
        <v>1.1000000000000001</v>
      </c>
      <c r="J39" s="23">
        <v>0.1</v>
      </c>
      <c r="K39" s="23">
        <v>0.4</v>
      </c>
      <c r="L39" s="23">
        <v>1.3</v>
      </c>
      <c r="M39" s="23"/>
      <c r="N39" s="23"/>
      <c r="O39" s="23"/>
      <c r="P39" s="23"/>
      <c r="Q39" s="23"/>
      <c r="R39" s="23"/>
      <c r="S39" s="23"/>
      <c r="T39" s="23"/>
      <c r="U39" s="23"/>
      <c r="V39" s="23"/>
      <c r="W39" s="23"/>
    </row>
    <row r="40" spans="1:23" ht="10.15" customHeight="1" x14ac:dyDescent="0.2">
      <c r="A40" s="25" t="s">
        <v>4023</v>
      </c>
      <c r="B40" s="23">
        <v>9.9</v>
      </c>
      <c r="C40" s="23">
        <v>0.4</v>
      </c>
      <c r="D40" s="23">
        <v>1.1000000000000001</v>
      </c>
      <c r="E40" s="23">
        <v>1.5</v>
      </c>
      <c r="F40" s="23">
        <v>0.2</v>
      </c>
      <c r="G40" s="23">
        <v>3.7</v>
      </c>
      <c r="H40" s="23">
        <v>0.1</v>
      </c>
      <c r="I40" s="23">
        <v>1.1000000000000001</v>
      </c>
      <c r="J40" s="23">
        <v>0.2</v>
      </c>
      <c r="K40" s="23">
        <v>0.5</v>
      </c>
      <c r="L40" s="23">
        <v>1.2</v>
      </c>
      <c r="M40" s="23"/>
      <c r="N40" s="23"/>
      <c r="O40" s="23"/>
      <c r="P40" s="23"/>
      <c r="Q40" s="23"/>
      <c r="R40" s="23"/>
      <c r="S40" s="23"/>
      <c r="T40" s="23"/>
      <c r="U40" s="23"/>
      <c r="V40" s="23"/>
      <c r="W40" s="23"/>
    </row>
    <row r="41" spans="1:23" ht="10.15" customHeight="1" x14ac:dyDescent="0.2">
      <c r="A41" s="25" t="s">
        <v>4024</v>
      </c>
      <c r="B41" s="23">
        <v>11.9</v>
      </c>
      <c r="C41" s="23">
        <v>0.4</v>
      </c>
      <c r="D41" s="23">
        <v>1.6</v>
      </c>
      <c r="E41" s="23">
        <v>1.8</v>
      </c>
      <c r="F41" s="23">
        <v>0.2</v>
      </c>
      <c r="G41" s="23">
        <v>4.0999999999999996</v>
      </c>
      <c r="H41" s="23" t="s">
        <v>3999</v>
      </c>
      <c r="I41" s="23">
        <v>1.4</v>
      </c>
      <c r="J41" s="23">
        <v>0.2</v>
      </c>
      <c r="K41" s="23">
        <v>0.7</v>
      </c>
      <c r="L41" s="23">
        <v>1.4</v>
      </c>
      <c r="M41" s="23"/>
      <c r="N41" s="23"/>
      <c r="O41" s="23"/>
      <c r="P41" s="23"/>
      <c r="Q41" s="23"/>
      <c r="R41" s="23"/>
      <c r="S41" s="23"/>
      <c r="T41" s="23"/>
      <c r="U41" s="23"/>
      <c r="V41" s="23"/>
      <c r="W41" s="23"/>
    </row>
    <row r="42" spans="1:23" ht="10.15" customHeight="1" x14ac:dyDescent="0.2">
      <c r="A42" s="25" t="s">
        <v>4025</v>
      </c>
      <c r="B42" s="23">
        <v>15.9</v>
      </c>
      <c r="C42" s="23">
        <v>0.7</v>
      </c>
      <c r="D42" s="23">
        <v>2</v>
      </c>
      <c r="E42" s="23">
        <v>2.1</v>
      </c>
      <c r="F42" s="23">
        <v>0.3</v>
      </c>
      <c r="G42" s="23">
        <v>6.1</v>
      </c>
      <c r="H42" s="23">
        <v>0.1</v>
      </c>
      <c r="I42" s="23">
        <v>1.6</v>
      </c>
      <c r="J42" s="23">
        <v>0.3</v>
      </c>
      <c r="K42" s="23">
        <v>0.8</v>
      </c>
      <c r="L42" s="23">
        <v>1.9</v>
      </c>
      <c r="M42" s="23"/>
      <c r="N42" s="23"/>
      <c r="O42" s="23"/>
      <c r="P42" s="23"/>
      <c r="Q42" s="23"/>
      <c r="R42" s="23"/>
      <c r="S42" s="23"/>
      <c r="T42" s="23"/>
      <c r="U42" s="23"/>
      <c r="V42" s="23"/>
      <c r="W42" s="23"/>
    </row>
    <row r="43" spans="1:23" ht="10.15" customHeight="1" x14ac:dyDescent="0.2">
      <c r="A43" s="25" t="s">
        <v>4026</v>
      </c>
      <c r="B43" s="23">
        <v>18.100000000000001</v>
      </c>
      <c r="C43" s="23">
        <v>0.8</v>
      </c>
      <c r="D43" s="23">
        <v>2.6</v>
      </c>
      <c r="E43" s="23">
        <v>1.9</v>
      </c>
      <c r="F43" s="23">
        <v>0.3</v>
      </c>
      <c r="G43" s="23">
        <v>6.8</v>
      </c>
      <c r="H43" s="23">
        <v>0.1</v>
      </c>
      <c r="I43" s="23">
        <v>1.9</v>
      </c>
      <c r="J43" s="23">
        <v>0.4</v>
      </c>
      <c r="K43" s="23">
        <v>1.1000000000000001</v>
      </c>
      <c r="L43" s="23">
        <v>2.1</v>
      </c>
      <c r="M43" s="23"/>
      <c r="N43" s="23"/>
      <c r="O43" s="23"/>
      <c r="P43" s="23"/>
      <c r="Q43" s="23"/>
      <c r="R43" s="23"/>
      <c r="S43" s="23"/>
      <c r="T43" s="23"/>
      <c r="U43" s="23"/>
      <c r="V43" s="23"/>
      <c r="W43" s="23"/>
    </row>
    <row r="44" spans="1:23" ht="10.15" customHeight="1" x14ac:dyDescent="0.2">
      <c r="A44" s="25" t="s">
        <v>4027</v>
      </c>
      <c r="B44" s="23">
        <v>16.7</v>
      </c>
      <c r="C44" s="23">
        <v>0.6</v>
      </c>
      <c r="D44" s="23">
        <v>2.4</v>
      </c>
      <c r="E44" s="23">
        <v>2.1</v>
      </c>
      <c r="F44" s="23">
        <v>0.3</v>
      </c>
      <c r="G44" s="23">
        <v>6</v>
      </c>
      <c r="H44" s="23">
        <v>0.2</v>
      </c>
      <c r="I44" s="23">
        <v>2.1</v>
      </c>
      <c r="J44" s="23">
        <v>0.4</v>
      </c>
      <c r="K44" s="23">
        <v>0.8</v>
      </c>
      <c r="L44" s="23">
        <v>1.9</v>
      </c>
      <c r="M44" s="23"/>
      <c r="N44" s="23"/>
      <c r="O44" s="23"/>
      <c r="P44" s="23"/>
      <c r="Q44" s="23"/>
      <c r="R44" s="23"/>
      <c r="S44" s="23"/>
      <c r="T44" s="23"/>
      <c r="U44" s="23"/>
      <c r="V44" s="23"/>
      <c r="W44" s="23"/>
    </row>
    <row r="45" spans="1:23" ht="10.15" customHeight="1" x14ac:dyDescent="0.2">
      <c r="A45" s="25" t="s">
        <v>4028</v>
      </c>
      <c r="B45" s="23">
        <v>16.2</v>
      </c>
      <c r="C45" s="23">
        <v>0.5</v>
      </c>
      <c r="D45" s="23">
        <v>2.5</v>
      </c>
      <c r="E45" s="23">
        <v>1.8</v>
      </c>
      <c r="F45" s="23">
        <v>0.2</v>
      </c>
      <c r="G45" s="23">
        <v>6.4</v>
      </c>
      <c r="H45" s="23">
        <v>0.2</v>
      </c>
      <c r="I45" s="23">
        <v>2.1</v>
      </c>
      <c r="J45" s="23">
        <v>0.2</v>
      </c>
      <c r="K45" s="23">
        <v>0.5</v>
      </c>
      <c r="L45" s="23">
        <v>1.8</v>
      </c>
      <c r="M45" s="23"/>
      <c r="N45" s="23"/>
      <c r="O45" s="23"/>
      <c r="P45" s="23"/>
      <c r="Q45" s="23"/>
      <c r="R45" s="23"/>
      <c r="S45" s="23"/>
      <c r="T45" s="23"/>
      <c r="U45" s="23"/>
      <c r="V45" s="23"/>
      <c r="W45" s="23"/>
    </row>
    <row r="46" spans="1:23" ht="10.15" customHeight="1" x14ac:dyDescent="0.2">
      <c r="B46" s="23"/>
      <c r="C46" s="23"/>
      <c r="D46" s="23"/>
      <c r="E46" s="23"/>
      <c r="F46" s="23"/>
      <c r="G46" s="23"/>
      <c r="H46" s="23"/>
      <c r="I46" s="23"/>
      <c r="J46" s="23"/>
      <c r="K46" s="23"/>
      <c r="L46" s="23"/>
      <c r="M46" s="23"/>
      <c r="N46" s="23"/>
      <c r="O46" s="23"/>
      <c r="P46" s="23"/>
      <c r="Q46" s="23"/>
      <c r="R46" s="23"/>
      <c r="S46" s="23"/>
      <c r="T46" s="23"/>
      <c r="U46" s="23"/>
      <c r="V46" s="23"/>
      <c r="W46" s="23"/>
    </row>
    <row r="47" spans="1:23" ht="10.15" customHeight="1" x14ac:dyDescent="0.2">
      <c r="A47" s="24" t="s">
        <v>4029</v>
      </c>
      <c r="B47" s="23"/>
      <c r="C47" s="23"/>
      <c r="D47" s="23"/>
      <c r="E47" s="23"/>
      <c r="F47" s="23"/>
      <c r="G47" s="23"/>
      <c r="H47" s="23"/>
      <c r="I47" s="23"/>
      <c r="J47" s="23"/>
      <c r="K47" s="23"/>
      <c r="L47" s="23"/>
      <c r="M47" s="23"/>
      <c r="N47" s="23"/>
      <c r="O47" s="23"/>
      <c r="P47" s="23"/>
      <c r="Q47" s="23"/>
      <c r="R47" s="23"/>
      <c r="S47" s="23"/>
      <c r="T47" s="23"/>
      <c r="U47" s="23"/>
      <c r="V47" s="23"/>
      <c r="W47" s="23"/>
    </row>
    <row r="48" spans="1:23" ht="10.15" customHeight="1" x14ac:dyDescent="0.2">
      <c r="A48" s="25" t="s">
        <v>4030</v>
      </c>
      <c r="B48" s="23">
        <v>11.5</v>
      </c>
      <c r="C48" s="23">
        <v>0.5</v>
      </c>
      <c r="D48" s="23">
        <v>0.8</v>
      </c>
      <c r="E48" s="23">
        <v>1.5</v>
      </c>
      <c r="F48" s="23">
        <v>0.1</v>
      </c>
      <c r="G48" s="23">
        <v>4.7</v>
      </c>
      <c r="H48" s="23">
        <v>0.1</v>
      </c>
      <c r="I48" s="23">
        <v>1.3</v>
      </c>
      <c r="J48" s="23">
        <v>0.3</v>
      </c>
      <c r="K48" s="23">
        <v>0.7</v>
      </c>
      <c r="L48" s="23">
        <v>1.5</v>
      </c>
      <c r="M48" s="23"/>
      <c r="N48" s="23"/>
      <c r="O48" s="23"/>
      <c r="P48" s="23"/>
      <c r="Q48" s="23"/>
      <c r="R48" s="23"/>
      <c r="S48" s="23"/>
      <c r="T48" s="23"/>
      <c r="U48" s="23"/>
      <c r="V48" s="23"/>
      <c r="W48" s="23"/>
    </row>
    <row r="49" spans="1:23" ht="10.15" customHeight="1" x14ac:dyDescent="0.2">
      <c r="A49" s="25" t="s">
        <v>4031</v>
      </c>
      <c r="B49" s="23">
        <v>10.8</v>
      </c>
      <c r="C49" s="23">
        <v>0.5</v>
      </c>
      <c r="D49" s="23">
        <v>0.6</v>
      </c>
      <c r="E49" s="23">
        <v>1.2</v>
      </c>
      <c r="F49" s="23">
        <v>0.2</v>
      </c>
      <c r="G49" s="23">
        <v>4.2</v>
      </c>
      <c r="H49" s="23">
        <v>0.1</v>
      </c>
      <c r="I49" s="23">
        <v>1.9</v>
      </c>
      <c r="J49" s="23">
        <v>0.2</v>
      </c>
      <c r="K49" s="23">
        <v>0.6</v>
      </c>
      <c r="L49" s="23">
        <v>1.3</v>
      </c>
      <c r="M49" s="23"/>
      <c r="N49" s="23"/>
      <c r="O49" s="23"/>
      <c r="P49" s="23"/>
      <c r="Q49" s="23"/>
      <c r="R49" s="23"/>
      <c r="S49" s="23"/>
      <c r="T49" s="23"/>
      <c r="U49" s="23"/>
      <c r="V49" s="23"/>
      <c r="W49" s="23"/>
    </row>
    <row r="50" spans="1:23" ht="10.15" customHeight="1" x14ac:dyDescent="0.2">
      <c r="A50" s="25" t="s">
        <v>4032</v>
      </c>
      <c r="B50" s="23">
        <v>11.7</v>
      </c>
      <c r="C50" s="23">
        <v>0.4</v>
      </c>
      <c r="D50" s="23">
        <v>0.9</v>
      </c>
      <c r="E50" s="23">
        <v>1.6</v>
      </c>
      <c r="F50" s="23">
        <v>0.1</v>
      </c>
      <c r="G50" s="23">
        <v>4.9000000000000004</v>
      </c>
      <c r="H50" s="23" t="s">
        <v>3999</v>
      </c>
      <c r="I50" s="23">
        <v>1.2</v>
      </c>
      <c r="J50" s="23">
        <v>0.3</v>
      </c>
      <c r="K50" s="23">
        <v>0.7</v>
      </c>
      <c r="L50" s="23">
        <v>1.5</v>
      </c>
      <c r="M50" s="23"/>
      <c r="N50" s="23"/>
      <c r="O50" s="23"/>
      <c r="P50" s="23"/>
      <c r="Q50" s="23"/>
      <c r="R50" s="23"/>
      <c r="S50" s="23"/>
      <c r="T50" s="23"/>
      <c r="U50" s="23"/>
      <c r="V50" s="23"/>
      <c r="W50" s="23"/>
    </row>
    <row r="51" spans="1:23" ht="10.15" customHeight="1" x14ac:dyDescent="0.2">
      <c r="A51" s="25" t="s">
        <v>4033</v>
      </c>
      <c r="B51" s="23">
        <v>12.9</v>
      </c>
      <c r="C51" s="23">
        <v>0.8</v>
      </c>
      <c r="D51" s="23">
        <v>0.9</v>
      </c>
      <c r="E51" s="23">
        <v>1.8</v>
      </c>
      <c r="F51" s="23">
        <v>0.2</v>
      </c>
      <c r="G51" s="23">
        <v>5</v>
      </c>
      <c r="H51" s="23">
        <v>0.1</v>
      </c>
      <c r="I51" s="23">
        <v>1.6</v>
      </c>
      <c r="J51" s="23">
        <v>0.3</v>
      </c>
      <c r="K51" s="23">
        <v>0.6</v>
      </c>
      <c r="L51" s="23">
        <v>1.7</v>
      </c>
      <c r="M51" s="23"/>
      <c r="N51" s="23"/>
      <c r="O51" s="23"/>
      <c r="P51" s="23"/>
      <c r="Q51" s="23"/>
      <c r="R51" s="23"/>
      <c r="S51" s="23"/>
      <c r="T51" s="23"/>
      <c r="U51" s="23"/>
      <c r="V51" s="23"/>
      <c r="W51" s="23"/>
    </row>
    <row r="52" spans="1:23" ht="10.15" customHeight="1" x14ac:dyDescent="0.2">
      <c r="A52" s="25" t="s">
        <v>4034</v>
      </c>
      <c r="B52" s="23">
        <v>13.5</v>
      </c>
      <c r="C52" s="23">
        <v>0.7</v>
      </c>
      <c r="D52" s="23">
        <v>0.9</v>
      </c>
      <c r="E52" s="23">
        <v>2</v>
      </c>
      <c r="F52" s="23">
        <v>0.2</v>
      </c>
      <c r="G52" s="23">
        <v>5.4</v>
      </c>
      <c r="H52" s="23">
        <v>0.1</v>
      </c>
      <c r="I52" s="23">
        <v>1.5</v>
      </c>
      <c r="J52" s="23">
        <v>0.3</v>
      </c>
      <c r="K52" s="23">
        <v>0.7</v>
      </c>
      <c r="L52" s="23">
        <v>1.8</v>
      </c>
      <c r="M52" s="23"/>
      <c r="N52" s="23"/>
      <c r="O52" s="23"/>
      <c r="P52" s="23"/>
      <c r="Q52" s="23"/>
      <c r="R52" s="23"/>
      <c r="S52" s="23"/>
      <c r="T52" s="23"/>
      <c r="U52" s="23"/>
      <c r="V52" s="23"/>
      <c r="W52" s="23"/>
    </row>
    <row r="53" spans="1:23" ht="10.15" customHeight="1" x14ac:dyDescent="0.2">
      <c r="A53" s="25" t="s">
        <v>4035</v>
      </c>
      <c r="B53" s="23">
        <v>11.7</v>
      </c>
      <c r="C53" s="23">
        <v>0.9</v>
      </c>
      <c r="D53" s="23">
        <v>1</v>
      </c>
      <c r="E53" s="23">
        <v>1.4</v>
      </c>
      <c r="F53" s="23">
        <v>0.2</v>
      </c>
      <c r="G53" s="23">
        <v>4.3</v>
      </c>
      <c r="H53" s="23">
        <v>0.1</v>
      </c>
      <c r="I53" s="23">
        <v>1.6</v>
      </c>
      <c r="J53" s="23">
        <v>0.2</v>
      </c>
      <c r="K53" s="23">
        <v>0.5</v>
      </c>
      <c r="L53" s="23">
        <v>1.5</v>
      </c>
      <c r="M53" s="23"/>
      <c r="N53" s="23"/>
      <c r="O53" s="23"/>
      <c r="P53" s="23"/>
      <c r="Q53" s="23"/>
      <c r="R53" s="23"/>
      <c r="S53" s="23"/>
      <c r="T53" s="23"/>
      <c r="U53" s="23"/>
      <c r="V53" s="23"/>
      <c r="W53" s="23"/>
    </row>
    <row r="54" spans="1:23" ht="10.15" customHeight="1" x14ac:dyDescent="0.2">
      <c r="A54" s="25" t="s">
        <v>4036</v>
      </c>
      <c r="B54" s="23">
        <v>16.5</v>
      </c>
      <c r="C54" s="23">
        <v>0.4</v>
      </c>
      <c r="D54" s="23">
        <v>3.1</v>
      </c>
      <c r="E54" s="23">
        <v>2</v>
      </c>
      <c r="F54" s="23">
        <v>0.4</v>
      </c>
      <c r="G54" s="23">
        <v>5.8</v>
      </c>
      <c r="H54" s="23">
        <v>0.2</v>
      </c>
      <c r="I54" s="23">
        <v>2</v>
      </c>
      <c r="J54" s="23">
        <v>0.2</v>
      </c>
      <c r="K54" s="23">
        <v>0.7</v>
      </c>
      <c r="L54" s="23">
        <v>1.7</v>
      </c>
      <c r="M54" s="23"/>
      <c r="N54" s="23"/>
      <c r="O54" s="23"/>
      <c r="P54" s="23"/>
      <c r="Q54" s="23"/>
      <c r="R54" s="23"/>
      <c r="S54" s="23"/>
      <c r="T54" s="23"/>
      <c r="U54" s="23"/>
      <c r="V54" s="23"/>
      <c r="W54" s="23"/>
    </row>
    <row r="55" spans="1:23" ht="10.15" customHeight="1" x14ac:dyDescent="0.2">
      <c r="A55" s="25" t="s">
        <v>4037</v>
      </c>
      <c r="B55" s="23">
        <v>17.399999999999999</v>
      </c>
      <c r="C55" s="23">
        <v>0.5</v>
      </c>
      <c r="D55" s="23">
        <v>3</v>
      </c>
      <c r="E55" s="23">
        <v>2.1</v>
      </c>
      <c r="F55" s="23">
        <v>0.5</v>
      </c>
      <c r="G55" s="23">
        <v>6.3</v>
      </c>
      <c r="H55" s="23">
        <v>0.2</v>
      </c>
      <c r="I55" s="23">
        <v>2.1</v>
      </c>
      <c r="J55" s="23">
        <v>0.3</v>
      </c>
      <c r="K55" s="23">
        <v>0.9</v>
      </c>
      <c r="L55" s="23">
        <v>1.7</v>
      </c>
      <c r="M55" s="23"/>
      <c r="N55" s="23"/>
      <c r="O55" s="23"/>
      <c r="P55" s="23"/>
      <c r="Q55" s="23"/>
      <c r="R55" s="23"/>
      <c r="S55" s="23"/>
      <c r="T55" s="23"/>
      <c r="U55" s="23"/>
      <c r="V55" s="23"/>
      <c r="W55" s="23"/>
    </row>
    <row r="56" spans="1:23" ht="10.15" customHeight="1" x14ac:dyDescent="0.2">
      <c r="A56" s="25" t="s">
        <v>4038</v>
      </c>
      <c r="B56" s="23">
        <v>15.5</v>
      </c>
      <c r="C56" s="23">
        <v>0.5</v>
      </c>
      <c r="D56" s="23">
        <v>2.1</v>
      </c>
      <c r="E56" s="23">
        <v>2</v>
      </c>
      <c r="F56" s="23">
        <v>0.3</v>
      </c>
      <c r="G56" s="23">
        <v>5.8</v>
      </c>
      <c r="H56" s="23" t="s">
        <v>4000</v>
      </c>
      <c r="I56" s="23">
        <v>2.2000000000000002</v>
      </c>
      <c r="J56" s="23">
        <v>0.2</v>
      </c>
      <c r="K56" s="23">
        <v>0.5</v>
      </c>
      <c r="L56" s="23">
        <v>1.9</v>
      </c>
      <c r="M56" s="23"/>
      <c r="N56" s="23"/>
      <c r="O56" s="23"/>
      <c r="P56" s="23"/>
      <c r="Q56" s="23"/>
      <c r="R56" s="23"/>
      <c r="S56" s="23"/>
      <c r="T56" s="23"/>
      <c r="U56" s="23"/>
      <c r="V56" s="23"/>
      <c r="W56" s="23"/>
    </row>
    <row r="57" spans="1:23" ht="10.15" customHeight="1" x14ac:dyDescent="0.2">
      <c r="A57" s="25" t="s">
        <v>4039</v>
      </c>
      <c r="B57" s="23">
        <v>15.3</v>
      </c>
      <c r="C57" s="23">
        <v>0.3</v>
      </c>
      <c r="D57" s="23">
        <v>3.8</v>
      </c>
      <c r="E57" s="23">
        <v>1.8</v>
      </c>
      <c r="F57" s="23">
        <v>0.2</v>
      </c>
      <c r="G57" s="23">
        <v>5</v>
      </c>
      <c r="H57" s="23">
        <v>0.1</v>
      </c>
      <c r="I57" s="23">
        <v>1.7</v>
      </c>
      <c r="J57" s="23">
        <v>0.2</v>
      </c>
      <c r="K57" s="23">
        <v>0.5</v>
      </c>
      <c r="L57" s="23">
        <v>1.6</v>
      </c>
      <c r="M57" s="23"/>
      <c r="N57" s="23"/>
      <c r="O57" s="23"/>
      <c r="P57" s="23"/>
      <c r="Q57" s="23"/>
      <c r="R57" s="23"/>
      <c r="S57" s="23"/>
      <c r="T57" s="23"/>
      <c r="U57" s="23"/>
      <c r="V57" s="23"/>
      <c r="W57" s="23"/>
    </row>
    <row r="58" spans="1:23" ht="10.15" customHeight="1" x14ac:dyDescent="0.2">
      <c r="A58" s="25" t="s">
        <v>4040</v>
      </c>
      <c r="B58" s="23">
        <v>13.8</v>
      </c>
      <c r="C58" s="23">
        <v>0.5</v>
      </c>
      <c r="D58" s="23">
        <v>1.8</v>
      </c>
      <c r="E58" s="23">
        <v>1.6</v>
      </c>
      <c r="F58" s="23">
        <v>0.2</v>
      </c>
      <c r="G58" s="23">
        <v>5.3</v>
      </c>
      <c r="H58" s="23">
        <v>0.1</v>
      </c>
      <c r="I58" s="23">
        <v>1.4</v>
      </c>
      <c r="J58" s="23">
        <v>0.5</v>
      </c>
      <c r="K58" s="23">
        <v>0.7</v>
      </c>
      <c r="L58" s="23">
        <v>1.7</v>
      </c>
      <c r="M58" s="23"/>
      <c r="N58" s="23"/>
      <c r="O58" s="23"/>
      <c r="P58" s="23"/>
      <c r="Q58" s="23"/>
      <c r="R58" s="23"/>
      <c r="S58" s="23"/>
      <c r="T58" s="23"/>
      <c r="U58" s="23"/>
      <c r="V58" s="23"/>
      <c r="W58" s="23"/>
    </row>
    <row r="59" spans="1:23" ht="10.15" customHeight="1" x14ac:dyDescent="0.2">
      <c r="A59" s="25" t="s">
        <v>4041</v>
      </c>
      <c r="B59" s="23">
        <v>15.4</v>
      </c>
      <c r="C59" s="23">
        <v>0.6</v>
      </c>
      <c r="D59" s="23">
        <v>2</v>
      </c>
      <c r="E59" s="23">
        <v>1.9</v>
      </c>
      <c r="F59" s="23">
        <v>0.2</v>
      </c>
      <c r="G59" s="23">
        <v>6.3</v>
      </c>
      <c r="H59" s="23" t="s">
        <v>4000</v>
      </c>
      <c r="I59" s="23">
        <v>1.5</v>
      </c>
      <c r="J59" s="23" t="s">
        <v>4000</v>
      </c>
      <c r="K59" s="23">
        <v>0.7</v>
      </c>
      <c r="L59" s="23">
        <v>1.8</v>
      </c>
      <c r="M59" s="23"/>
      <c r="N59" s="23"/>
      <c r="O59" s="23"/>
      <c r="P59" s="23"/>
      <c r="Q59" s="23"/>
      <c r="R59" s="23"/>
      <c r="S59" s="23"/>
      <c r="T59" s="23"/>
      <c r="U59" s="23"/>
      <c r="V59" s="23"/>
      <c r="W59" s="23"/>
    </row>
    <row r="60" spans="1:23" ht="10.15" customHeight="1" x14ac:dyDescent="0.2">
      <c r="A60" s="25" t="s">
        <v>4042</v>
      </c>
      <c r="B60" s="23">
        <v>13</v>
      </c>
      <c r="C60" s="23">
        <v>0.4</v>
      </c>
      <c r="D60" s="23">
        <v>1.6</v>
      </c>
      <c r="E60" s="23">
        <v>1.5</v>
      </c>
      <c r="F60" s="23">
        <v>0.2</v>
      </c>
      <c r="G60" s="23">
        <v>4.8</v>
      </c>
      <c r="H60" s="23">
        <v>0.1</v>
      </c>
      <c r="I60" s="23">
        <v>1.4</v>
      </c>
      <c r="J60" s="23" t="s">
        <v>4000</v>
      </c>
      <c r="K60" s="23">
        <v>0.8</v>
      </c>
      <c r="L60" s="23">
        <v>1.7</v>
      </c>
      <c r="M60" s="23"/>
      <c r="N60" s="23"/>
      <c r="O60" s="23"/>
      <c r="P60" s="23"/>
      <c r="Q60" s="23"/>
      <c r="R60" s="23"/>
      <c r="S60" s="23"/>
      <c r="T60" s="23"/>
      <c r="U60" s="23"/>
      <c r="V60" s="23"/>
      <c r="W60" s="23"/>
    </row>
    <row r="61" spans="1:23" ht="10.15" customHeight="1" x14ac:dyDescent="0.2">
      <c r="B61" s="23"/>
      <c r="C61" s="23"/>
      <c r="D61" s="23"/>
      <c r="E61" s="23"/>
      <c r="F61" s="23"/>
      <c r="G61" s="23"/>
      <c r="H61" s="23"/>
      <c r="I61" s="23"/>
      <c r="J61" s="23"/>
      <c r="K61" s="23"/>
      <c r="L61" s="23"/>
      <c r="M61" s="23"/>
      <c r="N61" s="23"/>
      <c r="O61" s="23"/>
      <c r="P61" s="23"/>
      <c r="Q61" s="23"/>
      <c r="R61" s="23"/>
      <c r="S61" s="23"/>
      <c r="T61" s="23"/>
      <c r="U61" s="23"/>
      <c r="V61" s="23"/>
      <c r="W61" s="23"/>
    </row>
    <row r="62" spans="1:23" ht="10.15" customHeight="1" x14ac:dyDescent="0.2">
      <c r="A62" s="24" t="s">
        <v>4043</v>
      </c>
      <c r="B62" s="23"/>
      <c r="C62" s="23"/>
      <c r="D62" s="23"/>
      <c r="E62" s="23"/>
      <c r="F62" s="23"/>
      <c r="G62" s="23"/>
      <c r="H62" s="23"/>
      <c r="I62" s="23"/>
      <c r="J62" s="23"/>
      <c r="K62" s="23"/>
      <c r="L62" s="23"/>
      <c r="M62" s="23"/>
      <c r="N62" s="23"/>
      <c r="O62" s="23"/>
      <c r="P62" s="23"/>
      <c r="Q62" s="23"/>
      <c r="R62" s="23"/>
      <c r="S62" s="23"/>
      <c r="T62" s="23"/>
      <c r="U62" s="23"/>
      <c r="V62" s="23"/>
      <c r="W62" s="23"/>
    </row>
    <row r="63" spans="1:23" ht="10.15" customHeight="1" x14ac:dyDescent="0.2">
      <c r="A63" s="26" t="s">
        <v>4044</v>
      </c>
      <c r="B63" s="23"/>
      <c r="C63" s="23"/>
      <c r="D63" s="23"/>
      <c r="E63" s="23"/>
      <c r="F63" s="23"/>
      <c r="G63" s="23"/>
      <c r="H63" s="23"/>
      <c r="I63" s="23"/>
      <c r="J63" s="23"/>
      <c r="K63" s="23"/>
      <c r="L63" s="23"/>
      <c r="M63" s="23"/>
      <c r="N63" s="23"/>
      <c r="O63" s="23"/>
      <c r="P63" s="23"/>
      <c r="Q63" s="23"/>
      <c r="R63" s="23"/>
      <c r="S63" s="23"/>
      <c r="T63" s="23"/>
      <c r="U63" s="23"/>
      <c r="V63" s="23"/>
      <c r="W63" s="23"/>
    </row>
    <row r="64" spans="1:23" ht="10.15" customHeight="1" x14ac:dyDescent="0.2">
      <c r="A64" s="25" t="s">
        <v>4045</v>
      </c>
      <c r="B64" s="23">
        <v>11.5</v>
      </c>
      <c r="C64" s="23">
        <v>0.6</v>
      </c>
      <c r="D64" s="23">
        <v>0.6</v>
      </c>
      <c r="E64" s="23">
        <v>1.7</v>
      </c>
      <c r="F64" s="23">
        <v>0.2</v>
      </c>
      <c r="G64" s="23">
        <v>4.4000000000000004</v>
      </c>
      <c r="H64" s="23">
        <v>0.1</v>
      </c>
      <c r="I64" s="23">
        <v>1.7</v>
      </c>
      <c r="J64" s="23">
        <v>0.2</v>
      </c>
      <c r="K64" s="23">
        <v>0.5</v>
      </c>
      <c r="L64" s="23">
        <v>1.5</v>
      </c>
      <c r="M64" s="23"/>
      <c r="N64" s="23"/>
      <c r="O64" s="23"/>
      <c r="P64" s="23"/>
      <c r="Q64" s="23"/>
      <c r="R64" s="23"/>
      <c r="S64" s="23"/>
      <c r="T64" s="23"/>
      <c r="U64" s="23"/>
      <c r="V64" s="23"/>
      <c r="W64" s="23"/>
    </row>
    <row r="65" spans="1:23" ht="10.15" customHeight="1" x14ac:dyDescent="0.2">
      <c r="A65" s="25" t="s">
        <v>4046</v>
      </c>
      <c r="B65" s="23">
        <v>13.1</v>
      </c>
      <c r="C65" s="23">
        <v>0.8</v>
      </c>
      <c r="D65" s="23">
        <v>0.9</v>
      </c>
      <c r="E65" s="23">
        <v>1.7</v>
      </c>
      <c r="F65" s="23">
        <v>0.2</v>
      </c>
      <c r="G65" s="23">
        <v>5.3</v>
      </c>
      <c r="H65" s="23">
        <v>0.1</v>
      </c>
      <c r="I65" s="23">
        <v>1.5</v>
      </c>
      <c r="J65" s="23">
        <v>0.3</v>
      </c>
      <c r="K65" s="23">
        <v>0.7</v>
      </c>
      <c r="L65" s="23">
        <v>1.7</v>
      </c>
      <c r="M65" s="23"/>
      <c r="N65" s="23"/>
      <c r="O65" s="23"/>
      <c r="P65" s="23"/>
      <c r="Q65" s="23"/>
      <c r="R65" s="23"/>
      <c r="S65" s="23"/>
      <c r="T65" s="23"/>
      <c r="U65" s="23"/>
      <c r="V65" s="23"/>
      <c r="W65" s="23"/>
    </row>
    <row r="66" spans="1:23" ht="10.15" customHeight="1" x14ac:dyDescent="0.2">
      <c r="A66" s="25" t="s">
        <v>4047</v>
      </c>
      <c r="B66" s="23">
        <v>14.6</v>
      </c>
      <c r="C66" s="23">
        <v>0.6</v>
      </c>
      <c r="D66" s="23">
        <v>1.5</v>
      </c>
      <c r="E66" s="23">
        <v>1.8</v>
      </c>
      <c r="F66" s="23">
        <v>0.2</v>
      </c>
      <c r="G66" s="23">
        <v>5.9</v>
      </c>
      <c r="H66" s="23">
        <v>0.1</v>
      </c>
      <c r="I66" s="23">
        <v>1.6</v>
      </c>
      <c r="J66" s="23">
        <v>0.5</v>
      </c>
      <c r="K66" s="23">
        <v>0.8</v>
      </c>
      <c r="L66" s="23">
        <v>1.7</v>
      </c>
      <c r="M66" s="23"/>
      <c r="N66" s="23"/>
      <c r="O66" s="23"/>
      <c r="P66" s="23"/>
      <c r="Q66" s="23"/>
      <c r="R66" s="23"/>
      <c r="S66" s="23"/>
      <c r="T66" s="23"/>
      <c r="U66" s="23"/>
      <c r="V66" s="23"/>
      <c r="W66" s="23"/>
    </row>
    <row r="67" spans="1:23" ht="10.15" customHeight="1" x14ac:dyDescent="0.2">
      <c r="A67" s="25" t="s">
        <v>4048</v>
      </c>
      <c r="B67" s="23">
        <v>14.5</v>
      </c>
      <c r="C67" s="23">
        <v>0.3</v>
      </c>
      <c r="D67" s="23">
        <v>2.2000000000000002</v>
      </c>
      <c r="E67" s="23">
        <v>1.8</v>
      </c>
      <c r="F67" s="23">
        <v>0.3</v>
      </c>
      <c r="G67" s="23">
        <v>5.3</v>
      </c>
      <c r="H67" s="23">
        <v>0.1</v>
      </c>
      <c r="I67" s="23">
        <v>1.8</v>
      </c>
      <c r="J67" s="23">
        <v>0.3</v>
      </c>
      <c r="K67" s="23">
        <v>0.6</v>
      </c>
      <c r="L67" s="23">
        <v>1.7</v>
      </c>
      <c r="M67" s="23"/>
      <c r="N67" s="23"/>
      <c r="O67" s="23"/>
      <c r="P67" s="23"/>
      <c r="Q67" s="23"/>
      <c r="R67" s="23"/>
      <c r="S67" s="23"/>
      <c r="T67" s="23"/>
      <c r="U67" s="23"/>
      <c r="V67" s="23"/>
      <c r="W67" s="23"/>
    </row>
    <row r="68" spans="1:23" ht="10.15" customHeight="1" x14ac:dyDescent="0.2">
      <c r="A68" s="26" t="s">
        <v>4049</v>
      </c>
      <c r="B68" s="23"/>
      <c r="C68" s="23"/>
      <c r="D68" s="23"/>
      <c r="E68" s="23"/>
      <c r="F68" s="23"/>
      <c r="G68" s="23"/>
      <c r="H68" s="23"/>
      <c r="I68" s="23"/>
      <c r="J68" s="23"/>
      <c r="K68" s="23"/>
      <c r="L68" s="23"/>
      <c r="M68" s="23"/>
      <c r="N68" s="23"/>
      <c r="O68" s="23"/>
      <c r="P68" s="23"/>
      <c r="Q68" s="23"/>
      <c r="R68" s="23"/>
      <c r="S68" s="23"/>
      <c r="T68" s="23"/>
      <c r="U68" s="23"/>
      <c r="V68" s="23"/>
      <c r="W68" s="23"/>
    </row>
    <row r="69" spans="1:23" ht="10.15" customHeight="1" x14ac:dyDescent="0.2">
      <c r="A69" s="25" t="s">
        <v>4048</v>
      </c>
      <c r="B69" s="23">
        <v>17.3</v>
      </c>
      <c r="C69" s="23">
        <v>0.3</v>
      </c>
      <c r="D69" s="23">
        <v>4.7</v>
      </c>
      <c r="E69" s="23">
        <v>2</v>
      </c>
      <c r="F69" s="23">
        <v>0.4</v>
      </c>
      <c r="G69" s="23">
        <v>5.4</v>
      </c>
      <c r="H69" s="23">
        <v>0.1</v>
      </c>
      <c r="I69" s="23">
        <v>1.7</v>
      </c>
      <c r="J69" s="23">
        <v>0.2</v>
      </c>
      <c r="K69" s="23">
        <v>0.9</v>
      </c>
      <c r="L69" s="23">
        <v>1.7</v>
      </c>
      <c r="M69" s="23"/>
      <c r="N69" s="23"/>
      <c r="O69" s="23"/>
      <c r="P69" s="23"/>
      <c r="Q69" s="23"/>
      <c r="R69" s="23"/>
      <c r="S69" s="23"/>
      <c r="T69" s="23"/>
      <c r="U69" s="23"/>
      <c r="V69" s="23"/>
      <c r="W69" s="23"/>
    </row>
    <row r="70" spans="1:23" ht="10.15" customHeight="1" x14ac:dyDescent="0.2">
      <c r="B70" s="23"/>
      <c r="C70" s="23"/>
      <c r="D70" s="23"/>
      <c r="E70" s="23"/>
      <c r="F70" s="23"/>
      <c r="G70" s="23"/>
      <c r="H70" s="23"/>
      <c r="I70" s="23"/>
      <c r="J70" s="23"/>
      <c r="K70" s="23"/>
      <c r="L70" s="23"/>
      <c r="M70" s="23"/>
      <c r="N70" s="23"/>
      <c r="O70" s="23"/>
      <c r="P70" s="23"/>
      <c r="Q70" s="23"/>
      <c r="R70" s="23"/>
      <c r="S70" s="23"/>
      <c r="T70" s="23"/>
      <c r="U70" s="23"/>
      <c r="V70" s="23"/>
      <c r="W70" s="23"/>
    </row>
    <row r="71" spans="1:23" ht="10.15" customHeight="1" x14ac:dyDescent="0.2">
      <c r="A71" s="24" t="s">
        <v>4050</v>
      </c>
      <c r="B71" s="23"/>
      <c r="C71" s="23"/>
      <c r="D71" s="23"/>
      <c r="E71" s="23"/>
      <c r="F71" s="23"/>
      <c r="G71" s="23"/>
      <c r="H71" s="23"/>
      <c r="I71" s="23"/>
      <c r="J71" s="23"/>
      <c r="K71" s="23"/>
      <c r="L71" s="23"/>
      <c r="M71" s="23"/>
      <c r="N71" s="23"/>
      <c r="O71" s="23"/>
      <c r="P71" s="23"/>
      <c r="Q71" s="23"/>
      <c r="R71" s="23"/>
      <c r="S71" s="23"/>
      <c r="T71" s="23"/>
      <c r="U71" s="23"/>
      <c r="V71" s="23"/>
      <c r="W71" s="23"/>
    </row>
    <row r="72" spans="1:23" ht="10.15" customHeight="1" x14ac:dyDescent="0.2">
      <c r="A72" s="25" t="s">
        <v>4051</v>
      </c>
      <c r="B72" s="23">
        <v>13.4</v>
      </c>
      <c r="C72" s="23">
        <v>0.6</v>
      </c>
      <c r="D72" s="23">
        <v>1.8</v>
      </c>
      <c r="E72" s="23">
        <v>1.3</v>
      </c>
      <c r="F72" s="23">
        <v>0.3</v>
      </c>
      <c r="G72" s="23">
        <v>4.5</v>
      </c>
      <c r="H72" s="23">
        <v>0.1</v>
      </c>
      <c r="I72" s="23">
        <v>2.7</v>
      </c>
      <c r="J72" s="23">
        <v>0.2</v>
      </c>
      <c r="K72" s="23">
        <v>0.4</v>
      </c>
      <c r="L72" s="23">
        <v>1.5</v>
      </c>
      <c r="M72" s="23"/>
      <c r="N72" s="23"/>
      <c r="O72" s="23"/>
      <c r="P72" s="23"/>
      <c r="Q72" s="23"/>
      <c r="R72" s="23"/>
      <c r="S72" s="23"/>
      <c r="T72" s="23"/>
      <c r="U72" s="23"/>
      <c r="V72" s="23"/>
      <c r="W72" s="23"/>
    </row>
    <row r="73" spans="1:23" ht="10.15" customHeight="1" x14ac:dyDescent="0.2">
      <c r="A73" s="25" t="s">
        <v>4052</v>
      </c>
      <c r="B73" s="23">
        <v>12.6</v>
      </c>
      <c r="C73" s="23">
        <v>0.5</v>
      </c>
      <c r="D73" s="23">
        <v>1.6</v>
      </c>
      <c r="E73" s="23">
        <v>1.8</v>
      </c>
      <c r="F73" s="23">
        <v>0.3</v>
      </c>
      <c r="G73" s="23">
        <v>4.7</v>
      </c>
      <c r="H73" s="23">
        <v>0.1</v>
      </c>
      <c r="I73" s="23">
        <v>1.3</v>
      </c>
      <c r="J73" s="23">
        <v>0.3</v>
      </c>
      <c r="K73" s="23">
        <v>0.6</v>
      </c>
      <c r="L73" s="23">
        <v>1.6</v>
      </c>
      <c r="M73" s="23"/>
      <c r="N73" s="23"/>
      <c r="O73" s="23"/>
      <c r="P73" s="23"/>
      <c r="Q73" s="23"/>
      <c r="R73" s="23"/>
      <c r="S73" s="23"/>
      <c r="T73" s="23"/>
      <c r="U73" s="23"/>
      <c r="V73" s="23"/>
      <c r="W73" s="23"/>
    </row>
    <row r="74" spans="1:23" ht="10.15" customHeight="1" x14ac:dyDescent="0.2">
      <c r="A74" s="25" t="s">
        <v>4053</v>
      </c>
      <c r="B74" s="23">
        <v>11.4</v>
      </c>
      <c r="C74" s="23">
        <v>0.5</v>
      </c>
      <c r="D74" s="23">
        <v>1.3</v>
      </c>
      <c r="E74" s="23">
        <v>1.6</v>
      </c>
      <c r="F74" s="23">
        <v>0.2</v>
      </c>
      <c r="G74" s="23">
        <v>4.5</v>
      </c>
      <c r="H74" s="23">
        <v>0.1</v>
      </c>
      <c r="I74" s="23">
        <v>0.9</v>
      </c>
      <c r="J74" s="23">
        <v>0.3</v>
      </c>
      <c r="K74" s="23">
        <v>0.6</v>
      </c>
      <c r="L74" s="23">
        <v>1.5</v>
      </c>
      <c r="M74" s="23"/>
      <c r="N74" s="23"/>
      <c r="O74" s="23"/>
      <c r="P74" s="23"/>
      <c r="Q74" s="23"/>
      <c r="R74" s="23"/>
      <c r="S74" s="23"/>
      <c r="T74" s="23"/>
      <c r="U74" s="23"/>
      <c r="V74" s="23"/>
      <c r="W74" s="23"/>
    </row>
    <row r="75" spans="1:23" ht="10.15" customHeight="1" x14ac:dyDescent="0.2">
      <c r="A75" s="25" t="s">
        <v>4054</v>
      </c>
      <c r="B75" s="23">
        <v>17.3</v>
      </c>
      <c r="C75" s="23">
        <v>0.5</v>
      </c>
      <c r="D75" s="23">
        <v>2.4</v>
      </c>
      <c r="E75" s="23">
        <v>2.9</v>
      </c>
      <c r="F75" s="23">
        <v>0.2</v>
      </c>
      <c r="G75" s="23">
        <v>7</v>
      </c>
      <c r="H75" s="23">
        <v>0.1</v>
      </c>
      <c r="I75" s="23">
        <v>0.7</v>
      </c>
      <c r="J75" s="23">
        <v>0.4</v>
      </c>
      <c r="K75" s="23">
        <v>1.2</v>
      </c>
      <c r="L75" s="23">
        <v>2.1</v>
      </c>
      <c r="M75" s="23"/>
      <c r="N75" s="23"/>
      <c r="O75" s="23"/>
      <c r="P75" s="23"/>
      <c r="Q75" s="23"/>
      <c r="R75" s="23"/>
      <c r="S75" s="23"/>
      <c r="T75" s="23"/>
      <c r="U75" s="23"/>
      <c r="V75" s="23"/>
      <c r="W75" s="23"/>
    </row>
    <row r="76" spans="1:23" ht="10.15" customHeight="1" x14ac:dyDescent="0.2">
      <c r="A76" s="25" t="s">
        <v>4055</v>
      </c>
      <c r="B76" s="23">
        <v>19.399999999999999</v>
      </c>
      <c r="C76" s="23">
        <v>0.6</v>
      </c>
      <c r="D76" s="23">
        <v>2.5</v>
      </c>
      <c r="E76" s="23">
        <v>2.2000000000000002</v>
      </c>
      <c r="F76" s="23">
        <v>0.2</v>
      </c>
      <c r="G76" s="23">
        <v>9</v>
      </c>
      <c r="H76" s="23">
        <v>0.1</v>
      </c>
      <c r="I76" s="23">
        <v>0.5</v>
      </c>
      <c r="J76" s="23">
        <v>0.6</v>
      </c>
      <c r="K76" s="23">
        <v>1.5</v>
      </c>
      <c r="L76" s="23">
        <v>2.2999999999999998</v>
      </c>
      <c r="M76" s="23"/>
      <c r="N76" s="23"/>
      <c r="O76" s="23"/>
      <c r="P76" s="23"/>
      <c r="Q76" s="23"/>
      <c r="R76" s="23"/>
      <c r="S76" s="23"/>
      <c r="T76" s="23"/>
      <c r="U76" s="23"/>
      <c r="V76" s="23"/>
      <c r="W76" s="23"/>
    </row>
    <row r="77" spans="1:23" ht="10.15" customHeight="1" x14ac:dyDescent="0.2">
      <c r="B77" s="23"/>
      <c r="C77" s="23"/>
      <c r="D77" s="23"/>
      <c r="E77" s="23"/>
      <c r="F77" s="23"/>
      <c r="G77" s="23"/>
      <c r="H77" s="23"/>
      <c r="I77" s="23"/>
      <c r="J77" s="23"/>
      <c r="K77" s="23"/>
      <c r="L77" s="23"/>
      <c r="M77" s="23"/>
      <c r="N77" s="23"/>
      <c r="O77" s="23"/>
      <c r="P77" s="23"/>
      <c r="Q77" s="23"/>
      <c r="R77" s="23"/>
      <c r="S77" s="23"/>
      <c r="T77" s="23"/>
      <c r="U77" s="23"/>
      <c r="V77" s="23"/>
      <c r="W77" s="23"/>
    </row>
    <row r="78" spans="1:23" ht="10.15" customHeight="1" x14ac:dyDescent="0.2">
      <c r="A78" s="24" t="s">
        <v>4056</v>
      </c>
      <c r="B78" s="23"/>
      <c r="C78" s="23"/>
      <c r="D78" s="23"/>
      <c r="E78" s="23"/>
      <c r="F78" s="23"/>
      <c r="G78" s="23"/>
      <c r="H78" s="23"/>
      <c r="I78" s="23"/>
      <c r="J78" s="23"/>
      <c r="K78" s="23"/>
      <c r="L78" s="23"/>
      <c r="M78" s="23"/>
      <c r="N78" s="23"/>
      <c r="O78" s="23"/>
      <c r="P78" s="23"/>
      <c r="Q78" s="23"/>
      <c r="R78" s="23"/>
      <c r="S78" s="23"/>
      <c r="T78" s="23"/>
      <c r="U78" s="23"/>
      <c r="V78" s="23"/>
      <c r="W78" s="23"/>
    </row>
    <row r="79" spans="1:23" ht="10.15" customHeight="1" x14ac:dyDescent="0.2">
      <c r="A79" s="24" t="s">
        <v>4057</v>
      </c>
      <c r="B79" s="23"/>
      <c r="C79" s="23"/>
      <c r="D79" s="23"/>
      <c r="E79" s="23"/>
      <c r="F79" s="23"/>
      <c r="G79" s="23"/>
      <c r="H79" s="23"/>
      <c r="I79" s="23"/>
      <c r="J79" s="23"/>
      <c r="K79" s="23"/>
      <c r="L79" s="23"/>
      <c r="M79" s="23"/>
      <c r="N79" s="23"/>
      <c r="O79" s="23"/>
      <c r="P79" s="23"/>
      <c r="Q79" s="23"/>
      <c r="R79" s="23"/>
      <c r="S79" s="23"/>
      <c r="T79" s="23"/>
      <c r="U79" s="23"/>
      <c r="V79" s="23"/>
      <c r="W79" s="23"/>
    </row>
    <row r="80" spans="1:23" ht="10.15" customHeight="1" x14ac:dyDescent="0.2">
      <c r="A80" s="25" t="s">
        <v>4058</v>
      </c>
      <c r="B80" s="23">
        <v>17</v>
      </c>
      <c r="C80" s="23">
        <v>0.6</v>
      </c>
      <c r="D80" s="23">
        <v>2.2999999999999998</v>
      </c>
      <c r="E80" s="23">
        <v>2.6</v>
      </c>
      <c r="F80" s="23">
        <v>0.2</v>
      </c>
      <c r="G80" s="23">
        <v>7</v>
      </c>
      <c r="H80" s="23">
        <v>0.1</v>
      </c>
      <c r="I80" s="23">
        <v>0.6</v>
      </c>
      <c r="J80" s="23">
        <v>0.5</v>
      </c>
      <c r="K80" s="23">
        <v>1.1000000000000001</v>
      </c>
      <c r="L80" s="23">
        <v>2</v>
      </c>
      <c r="M80" s="23"/>
      <c r="N80" s="23"/>
      <c r="O80" s="23"/>
      <c r="P80" s="23"/>
      <c r="Q80" s="23"/>
      <c r="R80" s="23"/>
      <c r="S80" s="23"/>
      <c r="T80" s="23"/>
      <c r="U80" s="23"/>
      <c r="V80" s="23"/>
      <c r="W80" s="23"/>
    </row>
    <row r="81" spans="1:23" ht="10.15" customHeight="1" x14ac:dyDescent="0.2">
      <c r="A81" s="25" t="s">
        <v>4059</v>
      </c>
      <c r="B81" s="23"/>
      <c r="C81" s="23"/>
      <c r="D81" s="23"/>
      <c r="E81" s="23"/>
      <c r="F81" s="23"/>
      <c r="G81" s="23"/>
      <c r="H81" s="23"/>
      <c r="I81" s="23"/>
      <c r="J81" s="23"/>
      <c r="K81" s="23"/>
      <c r="L81" s="23"/>
      <c r="M81" s="23"/>
      <c r="N81" s="23"/>
      <c r="O81" s="23"/>
      <c r="P81" s="23"/>
      <c r="Q81" s="23"/>
      <c r="R81" s="23"/>
      <c r="S81" s="23"/>
      <c r="T81" s="23"/>
      <c r="U81" s="23"/>
      <c r="V81" s="23"/>
      <c r="W81" s="23"/>
    </row>
    <row r="82" spans="1:23" ht="10.15" customHeight="1" x14ac:dyDescent="0.2">
      <c r="A82" s="25" t="s">
        <v>4060</v>
      </c>
      <c r="B82" s="23">
        <v>12.8</v>
      </c>
      <c r="C82" s="23">
        <v>0.5</v>
      </c>
      <c r="D82" s="23">
        <v>1.7</v>
      </c>
      <c r="E82" s="23">
        <v>2.2000000000000002</v>
      </c>
      <c r="F82" s="23">
        <v>0.2</v>
      </c>
      <c r="G82" s="23">
        <v>4.8</v>
      </c>
      <c r="H82" s="23" t="s">
        <v>3999</v>
      </c>
      <c r="I82" s="23">
        <v>0.7</v>
      </c>
      <c r="J82" s="23">
        <v>0.3</v>
      </c>
      <c r="K82" s="23">
        <v>0.8</v>
      </c>
      <c r="L82" s="23">
        <v>1.5</v>
      </c>
      <c r="M82" s="23"/>
      <c r="N82" s="23"/>
      <c r="O82" s="23"/>
      <c r="P82" s="23"/>
      <c r="Q82" s="23"/>
      <c r="R82" s="23"/>
      <c r="S82" s="23"/>
      <c r="T82" s="23"/>
      <c r="U82" s="23"/>
      <c r="V82" s="23"/>
      <c r="W82" s="23"/>
    </row>
    <row r="83" spans="1:23" ht="10.15" customHeight="1" x14ac:dyDescent="0.2">
      <c r="A83" s="25" t="s">
        <v>4061</v>
      </c>
      <c r="B83" s="23">
        <v>17</v>
      </c>
      <c r="C83" s="23">
        <v>0.6</v>
      </c>
      <c r="D83" s="23">
        <v>2.2999999999999998</v>
      </c>
      <c r="E83" s="23">
        <v>2.6</v>
      </c>
      <c r="F83" s="23">
        <v>0.2</v>
      </c>
      <c r="G83" s="23">
        <v>6.8</v>
      </c>
      <c r="H83" s="23" t="s">
        <v>3999</v>
      </c>
      <c r="I83" s="23">
        <v>0.6</v>
      </c>
      <c r="J83" s="23">
        <v>0.5</v>
      </c>
      <c r="K83" s="23">
        <v>1.2</v>
      </c>
      <c r="L83" s="23">
        <v>2</v>
      </c>
      <c r="M83" s="23"/>
      <c r="N83" s="23"/>
      <c r="O83" s="23"/>
      <c r="P83" s="23"/>
      <c r="Q83" s="23"/>
      <c r="R83" s="23"/>
      <c r="S83" s="23"/>
      <c r="T83" s="23"/>
      <c r="U83" s="23"/>
      <c r="V83" s="23"/>
      <c r="W83" s="23"/>
    </row>
    <row r="84" spans="1:23" ht="10.15" customHeight="1" x14ac:dyDescent="0.2">
      <c r="A84" s="25" t="s">
        <v>4062</v>
      </c>
      <c r="B84" s="23">
        <v>22.5</v>
      </c>
      <c r="C84" s="23">
        <v>0.5</v>
      </c>
      <c r="D84" s="23">
        <v>3.2</v>
      </c>
      <c r="E84" s="23">
        <v>3.3</v>
      </c>
      <c r="F84" s="23">
        <v>0.2</v>
      </c>
      <c r="G84" s="23">
        <v>10</v>
      </c>
      <c r="H84" s="23">
        <v>0.1</v>
      </c>
      <c r="I84" s="23">
        <v>0.5</v>
      </c>
      <c r="J84" s="23">
        <v>0.6</v>
      </c>
      <c r="K84" s="23">
        <v>1.5</v>
      </c>
      <c r="L84" s="23">
        <v>2.7</v>
      </c>
      <c r="M84" s="23"/>
      <c r="N84" s="23"/>
      <c r="O84" s="23"/>
      <c r="P84" s="23"/>
      <c r="Q84" s="23"/>
      <c r="R84" s="23"/>
      <c r="S84" s="23"/>
      <c r="T84" s="23"/>
      <c r="U84" s="23"/>
      <c r="V84" s="23"/>
      <c r="W84" s="23"/>
    </row>
    <row r="85" spans="1:23" ht="10.15" customHeight="1" x14ac:dyDescent="0.2">
      <c r="A85" s="25" t="s">
        <v>4063</v>
      </c>
      <c r="B85" s="23">
        <v>24.1</v>
      </c>
      <c r="C85" s="23">
        <v>0.6</v>
      </c>
      <c r="D85" s="23">
        <v>3.9</v>
      </c>
      <c r="E85" s="23">
        <v>3.7</v>
      </c>
      <c r="F85" s="23">
        <v>0.2</v>
      </c>
      <c r="G85" s="23">
        <v>9.9</v>
      </c>
      <c r="H85" s="23" t="s">
        <v>4000</v>
      </c>
      <c r="I85" s="23">
        <v>0.5</v>
      </c>
      <c r="J85" s="23" t="s">
        <v>4000</v>
      </c>
      <c r="K85" s="23">
        <v>1.4</v>
      </c>
      <c r="L85" s="23">
        <v>2.7</v>
      </c>
      <c r="M85" s="23"/>
      <c r="N85" s="23"/>
      <c r="O85" s="23"/>
      <c r="P85" s="23"/>
      <c r="Q85" s="23"/>
      <c r="R85" s="23"/>
      <c r="S85" s="23"/>
      <c r="T85" s="23"/>
      <c r="U85" s="23"/>
      <c r="V85" s="23"/>
      <c r="W85" s="23"/>
    </row>
    <row r="86" spans="1:23" ht="10.15" customHeight="1" x14ac:dyDescent="0.2">
      <c r="B86" s="23"/>
      <c r="C86" s="23"/>
      <c r="D86" s="23"/>
      <c r="E86" s="23"/>
      <c r="F86" s="23"/>
      <c r="G86" s="23"/>
      <c r="H86" s="23"/>
      <c r="I86" s="23"/>
      <c r="J86" s="23"/>
      <c r="K86" s="23"/>
      <c r="L86" s="23"/>
      <c r="M86" s="23"/>
      <c r="N86" s="23"/>
      <c r="O86" s="23"/>
      <c r="P86" s="23"/>
      <c r="Q86" s="23"/>
      <c r="R86" s="23"/>
      <c r="S86" s="23"/>
      <c r="T86" s="23"/>
      <c r="U86" s="23"/>
      <c r="V86" s="23"/>
      <c r="W86" s="23"/>
    </row>
    <row r="87" spans="1:23" ht="10.15" customHeight="1" x14ac:dyDescent="0.2">
      <c r="A87" s="24" t="s">
        <v>4064</v>
      </c>
      <c r="B87" s="23"/>
      <c r="C87" s="23"/>
      <c r="D87" s="23"/>
      <c r="E87" s="23"/>
      <c r="F87" s="23"/>
      <c r="G87" s="23"/>
      <c r="H87" s="23"/>
      <c r="I87" s="23"/>
      <c r="J87" s="23"/>
      <c r="K87" s="23"/>
      <c r="L87" s="23"/>
      <c r="M87" s="23"/>
      <c r="N87" s="23"/>
      <c r="O87" s="23"/>
      <c r="P87" s="23"/>
      <c r="Q87" s="23"/>
      <c r="R87" s="23"/>
      <c r="S87" s="23"/>
      <c r="T87" s="23"/>
      <c r="U87" s="23"/>
      <c r="V87" s="23"/>
      <c r="W87" s="23"/>
    </row>
    <row r="88" spans="1:23" ht="10.15" customHeight="1" x14ac:dyDescent="0.2">
      <c r="A88" s="25" t="s">
        <v>4065</v>
      </c>
      <c r="B88" s="23">
        <v>7.7</v>
      </c>
      <c r="C88" s="23">
        <v>0.4</v>
      </c>
      <c r="D88" s="23">
        <v>0.8</v>
      </c>
      <c r="E88" s="23">
        <v>0.6</v>
      </c>
      <c r="F88" s="23">
        <v>0.2</v>
      </c>
      <c r="G88" s="23">
        <v>2.5</v>
      </c>
      <c r="H88" s="23">
        <v>0.1</v>
      </c>
      <c r="I88" s="23">
        <v>1.9</v>
      </c>
      <c r="J88" s="23">
        <v>0.1</v>
      </c>
      <c r="K88" s="23">
        <v>0.1</v>
      </c>
      <c r="L88" s="23">
        <v>1.2</v>
      </c>
      <c r="M88" s="23"/>
      <c r="N88" s="23"/>
      <c r="O88" s="23"/>
      <c r="P88" s="23"/>
      <c r="Q88" s="23"/>
      <c r="R88" s="23"/>
      <c r="S88" s="23"/>
      <c r="T88" s="23"/>
      <c r="U88" s="23"/>
      <c r="V88" s="23"/>
      <c r="W88" s="23"/>
    </row>
    <row r="89" spans="1:23" ht="10.15" customHeight="1" x14ac:dyDescent="0.2">
      <c r="A89" s="25" t="s">
        <v>4066</v>
      </c>
      <c r="B89" s="23">
        <v>11.8</v>
      </c>
      <c r="C89" s="23">
        <v>0.6</v>
      </c>
      <c r="D89" s="23">
        <v>1.5</v>
      </c>
      <c r="E89" s="23">
        <v>1</v>
      </c>
      <c r="F89" s="23">
        <v>0.3</v>
      </c>
      <c r="G89" s="23">
        <v>3.7</v>
      </c>
      <c r="H89" s="23">
        <v>0.2</v>
      </c>
      <c r="I89" s="23">
        <v>2.7</v>
      </c>
      <c r="J89" s="23">
        <v>0.2</v>
      </c>
      <c r="K89" s="23">
        <v>0.3</v>
      </c>
      <c r="L89" s="23">
        <v>1.5</v>
      </c>
      <c r="M89" s="23"/>
      <c r="N89" s="23"/>
      <c r="O89" s="23"/>
      <c r="P89" s="23"/>
      <c r="Q89" s="23"/>
      <c r="R89" s="23"/>
      <c r="S89" s="23"/>
      <c r="T89" s="23"/>
      <c r="U89" s="23"/>
      <c r="V89" s="23"/>
      <c r="W89" s="23"/>
    </row>
    <row r="90" spans="1:23" ht="10.15" customHeight="1" x14ac:dyDescent="0.2">
      <c r="A90" s="25" t="s">
        <v>4067</v>
      </c>
      <c r="B90" s="23">
        <v>11.4</v>
      </c>
      <c r="C90" s="23">
        <v>0.6</v>
      </c>
      <c r="D90" s="23">
        <v>1.5</v>
      </c>
      <c r="E90" s="23">
        <v>1.1000000000000001</v>
      </c>
      <c r="F90" s="23">
        <v>0.3</v>
      </c>
      <c r="G90" s="23">
        <v>3.9</v>
      </c>
      <c r="H90" s="23">
        <v>0.2</v>
      </c>
      <c r="I90" s="23">
        <v>2</v>
      </c>
      <c r="J90" s="23">
        <v>0.2</v>
      </c>
      <c r="K90" s="23">
        <v>0.3</v>
      </c>
      <c r="L90" s="23">
        <v>1.3</v>
      </c>
      <c r="M90" s="23"/>
      <c r="N90" s="23"/>
      <c r="O90" s="23"/>
      <c r="P90" s="23"/>
      <c r="Q90" s="23"/>
      <c r="R90" s="23"/>
      <c r="S90" s="23"/>
      <c r="T90" s="23"/>
      <c r="U90" s="23"/>
      <c r="V90" s="23"/>
      <c r="W90" s="23"/>
    </row>
    <row r="91" spans="1:23" ht="10.15" customHeight="1" x14ac:dyDescent="0.2">
      <c r="A91" s="25" t="s">
        <v>4068</v>
      </c>
      <c r="B91" s="23">
        <v>14</v>
      </c>
      <c r="C91" s="23">
        <v>0.5</v>
      </c>
      <c r="D91" s="23">
        <v>1.9</v>
      </c>
      <c r="E91" s="23">
        <v>1.9</v>
      </c>
      <c r="F91" s="23">
        <v>0.3</v>
      </c>
      <c r="G91" s="23">
        <v>5.0999999999999996</v>
      </c>
      <c r="H91" s="23">
        <v>0.1</v>
      </c>
      <c r="I91" s="23">
        <v>1.8</v>
      </c>
      <c r="J91" s="23">
        <v>0.4</v>
      </c>
      <c r="K91" s="23">
        <v>0.6</v>
      </c>
      <c r="L91" s="23">
        <v>1.6</v>
      </c>
      <c r="M91" s="23"/>
      <c r="N91" s="23"/>
      <c r="O91" s="23"/>
      <c r="P91" s="23"/>
      <c r="Q91" s="23"/>
      <c r="R91" s="23"/>
      <c r="S91" s="23"/>
      <c r="T91" s="23"/>
      <c r="U91" s="23"/>
      <c r="V91" s="23"/>
      <c r="W91" s="23"/>
    </row>
    <row r="92" spans="1:23" ht="10.15" customHeight="1" x14ac:dyDescent="0.2">
      <c r="A92" s="25" t="s">
        <v>4069</v>
      </c>
      <c r="B92" s="23">
        <v>14.9</v>
      </c>
      <c r="C92" s="23">
        <v>0.6</v>
      </c>
      <c r="D92" s="23">
        <v>2</v>
      </c>
      <c r="E92" s="23">
        <v>2.5</v>
      </c>
      <c r="F92" s="23">
        <v>0.3</v>
      </c>
      <c r="G92" s="23">
        <v>5.6</v>
      </c>
      <c r="H92" s="23">
        <v>0.1</v>
      </c>
      <c r="I92" s="23">
        <v>1.4</v>
      </c>
      <c r="J92" s="23">
        <v>0.3</v>
      </c>
      <c r="K92" s="23">
        <v>0.7</v>
      </c>
      <c r="L92" s="23">
        <v>1.5</v>
      </c>
      <c r="M92" s="23"/>
      <c r="N92" s="23"/>
      <c r="O92" s="23"/>
      <c r="P92" s="23"/>
      <c r="Q92" s="23"/>
      <c r="R92" s="23"/>
      <c r="S92" s="23"/>
      <c r="T92" s="23"/>
      <c r="U92" s="23"/>
      <c r="V92" s="23"/>
      <c r="W92" s="23"/>
    </row>
    <row r="93" spans="1:23" ht="10.15" customHeight="1" x14ac:dyDescent="0.2">
      <c r="A93" s="25" t="s">
        <v>4070</v>
      </c>
      <c r="B93" s="23">
        <v>19.600000000000001</v>
      </c>
      <c r="C93" s="23">
        <v>0.7</v>
      </c>
      <c r="D93" s="23">
        <v>2.9</v>
      </c>
      <c r="E93" s="23">
        <v>2.9</v>
      </c>
      <c r="F93" s="23">
        <v>0.4</v>
      </c>
      <c r="G93" s="23">
        <v>8</v>
      </c>
      <c r="H93" s="23">
        <v>0.1</v>
      </c>
      <c r="I93" s="23">
        <v>1.2</v>
      </c>
      <c r="J93" s="23">
        <v>0.4</v>
      </c>
      <c r="K93" s="23">
        <v>1.1000000000000001</v>
      </c>
      <c r="L93" s="23">
        <v>2.1</v>
      </c>
      <c r="M93" s="23"/>
      <c r="N93" s="23"/>
      <c r="O93" s="23"/>
      <c r="P93" s="23"/>
      <c r="Q93" s="23"/>
      <c r="R93" s="23"/>
      <c r="S93" s="23"/>
      <c r="T93" s="23"/>
      <c r="U93" s="23"/>
      <c r="V93" s="23"/>
      <c r="W93" s="23"/>
    </row>
    <row r="94" spans="1:23" ht="10.15" customHeight="1" x14ac:dyDescent="0.2">
      <c r="A94" s="25" t="s">
        <v>4071</v>
      </c>
      <c r="B94" s="23">
        <v>22.4</v>
      </c>
      <c r="C94" s="23">
        <v>0.6</v>
      </c>
      <c r="D94" s="23">
        <v>2.9</v>
      </c>
      <c r="E94" s="23">
        <v>3.1</v>
      </c>
      <c r="F94" s="23">
        <v>0.2</v>
      </c>
      <c r="G94" s="23">
        <v>9.6</v>
      </c>
      <c r="H94" s="23">
        <v>0.1</v>
      </c>
      <c r="I94" s="23">
        <v>0.7</v>
      </c>
      <c r="J94" s="23">
        <v>0.6</v>
      </c>
      <c r="K94" s="23">
        <v>1.9</v>
      </c>
      <c r="L94" s="23">
        <v>2.6</v>
      </c>
      <c r="M94" s="23"/>
      <c r="N94" s="23"/>
      <c r="O94" s="23"/>
      <c r="P94" s="23"/>
      <c r="Q94" s="23"/>
      <c r="R94" s="23"/>
      <c r="S94" s="23"/>
      <c r="T94" s="23"/>
      <c r="U94" s="23"/>
      <c r="V94" s="23"/>
      <c r="W94" s="23"/>
    </row>
    <row r="95" spans="1:23" ht="10.15" customHeight="1" x14ac:dyDescent="0.2">
      <c r="B95" s="23"/>
      <c r="C95" s="23"/>
      <c r="D95" s="23"/>
      <c r="E95" s="23"/>
      <c r="F95" s="23"/>
      <c r="G95" s="23"/>
      <c r="H95" s="23"/>
      <c r="I95" s="23"/>
      <c r="J95" s="23"/>
      <c r="K95" s="23"/>
      <c r="L95" s="23"/>
      <c r="M95" s="23"/>
      <c r="N95" s="23"/>
      <c r="O95" s="23"/>
      <c r="P95" s="23"/>
      <c r="Q95" s="23"/>
      <c r="R95" s="23"/>
      <c r="S95" s="23"/>
      <c r="T95" s="23"/>
      <c r="U95" s="23"/>
      <c r="V95" s="23"/>
      <c r="W95" s="23"/>
    </row>
    <row r="96" spans="1:23" ht="10.15" customHeight="1" x14ac:dyDescent="0.2">
      <c r="A96" s="24" t="s">
        <v>4072</v>
      </c>
      <c r="B96" s="23"/>
      <c r="C96" s="23"/>
      <c r="D96" s="23"/>
      <c r="E96" s="23"/>
      <c r="F96" s="23"/>
      <c r="G96" s="23"/>
      <c r="H96" s="23"/>
      <c r="I96" s="23"/>
      <c r="J96" s="23"/>
      <c r="K96" s="23"/>
      <c r="L96" s="23"/>
      <c r="M96" s="23"/>
      <c r="N96" s="23"/>
      <c r="O96" s="23"/>
      <c r="P96" s="23"/>
      <c r="Q96" s="23"/>
      <c r="R96" s="23"/>
      <c r="S96" s="23"/>
      <c r="T96" s="23"/>
      <c r="U96" s="23"/>
      <c r="V96" s="23"/>
      <c r="W96" s="23"/>
    </row>
    <row r="97" spans="1:23" ht="10.15" customHeight="1" x14ac:dyDescent="0.2">
      <c r="A97" s="25" t="s">
        <v>4073</v>
      </c>
      <c r="B97" s="23">
        <v>4.5</v>
      </c>
      <c r="C97" s="23">
        <v>0.3</v>
      </c>
      <c r="D97" s="23">
        <v>0.9</v>
      </c>
      <c r="E97" s="23">
        <v>0.4</v>
      </c>
      <c r="F97" s="23">
        <v>0.1</v>
      </c>
      <c r="G97" s="23">
        <v>1.1000000000000001</v>
      </c>
      <c r="H97" s="23" t="s">
        <v>3999</v>
      </c>
      <c r="I97" s="23">
        <v>0.6</v>
      </c>
      <c r="J97" s="23" t="s">
        <v>3999</v>
      </c>
      <c r="K97" s="23">
        <v>0.1</v>
      </c>
      <c r="L97" s="23">
        <v>1.1000000000000001</v>
      </c>
      <c r="M97" s="23"/>
      <c r="N97" s="23"/>
      <c r="O97" s="23"/>
      <c r="P97" s="23"/>
      <c r="Q97" s="23"/>
      <c r="R97" s="23"/>
      <c r="S97" s="23"/>
      <c r="T97" s="23"/>
      <c r="U97" s="23"/>
      <c r="V97" s="23"/>
      <c r="W97" s="23"/>
    </row>
    <row r="98" spans="1:23" ht="10.15" customHeight="1" x14ac:dyDescent="0.2">
      <c r="A98" s="25" t="s">
        <v>4074</v>
      </c>
      <c r="B98" s="23">
        <v>10.1</v>
      </c>
      <c r="C98" s="23">
        <v>0.6</v>
      </c>
      <c r="D98" s="23">
        <v>1.7</v>
      </c>
      <c r="E98" s="23">
        <v>1.1000000000000001</v>
      </c>
      <c r="F98" s="23">
        <v>0.2</v>
      </c>
      <c r="G98" s="23">
        <v>3.4</v>
      </c>
      <c r="H98" s="23" t="s">
        <v>3999</v>
      </c>
      <c r="I98" s="23">
        <v>0.8</v>
      </c>
      <c r="J98" s="23">
        <v>0.3</v>
      </c>
      <c r="K98" s="23">
        <v>0.6</v>
      </c>
      <c r="L98" s="23">
        <v>1.5</v>
      </c>
      <c r="M98" s="23"/>
      <c r="N98" s="23"/>
      <c r="O98" s="23"/>
      <c r="P98" s="23"/>
      <c r="Q98" s="23"/>
      <c r="R98" s="23"/>
      <c r="S98" s="23"/>
      <c r="T98" s="23"/>
      <c r="U98" s="23"/>
      <c r="V98" s="23"/>
      <c r="W98" s="23"/>
    </row>
    <row r="99" spans="1:23" ht="10.15" customHeight="1" x14ac:dyDescent="0.2">
      <c r="A99" s="25" t="s">
        <v>4075</v>
      </c>
      <c r="B99" s="23">
        <v>11.2</v>
      </c>
      <c r="C99" s="23">
        <v>0.4</v>
      </c>
      <c r="D99" s="23">
        <v>1.5</v>
      </c>
      <c r="E99" s="23">
        <v>1.3</v>
      </c>
      <c r="F99" s="23">
        <v>0.1</v>
      </c>
      <c r="G99" s="23">
        <v>4.3</v>
      </c>
      <c r="H99" s="23" t="s">
        <v>3999</v>
      </c>
      <c r="I99" s="23">
        <v>0.9</v>
      </c>
      <c r="J99" s="23">
        <v>0.3</v>
      </c>
      <c r="K99" s="23">
        <v>0.6</v>
      </c>
      <c r="L99" s="23">
        <v>1.6</v>
      </c>
      <c r="M99" s="23"/>
      <c r="N99" s="23"/>
      <c r="O99" s="23"/>
      <c r="P99" s="23"/>
      <c r="Q99" s="23"/>
      <c r="R99" s="23"/>
      <c r="S99" s="23"/>
      <c r="T99" s="23"/>
      <c r="U99" s="23"/>
      <c r="V99" s="23"/>
      <c r="W99" s="23"/>
    </row>
    <row r="100" spans="1:23" ht="10.15" customHeight="1" x14ac:dyDescent="0.2">
      <c r="A100" s="25" t="s">
        <v>4076</v>
      </c>
      <c r="B100" s="23">
        <v>14.1</v>
      </c>
      <c r="C100" s="23">
        <v>0.5</v>
      </c>
      <c r="D100" s="23">
        <v>1.8</v>
      </c>
      <c r="E100" s="23">
        <v>1.9</v>
      </c>
      <c r="F100" s="23">
        <v>0.2</v>
      </c>
      <c r="G100" s="23">
        <v>5.2</v>
      </c>
      <c r="H100" s="23">
        <v>0.1</v>
      </c>
      <c r="I100" s="23">
        <v>1.8</v>
      </c>
      <c r="J100" s="23">
        <v>0.3</v>
      </c>
      <c r="K100" s="23">
        <v>0.7</v>
      </c>
      <c r="L100" s="23">
        <v>1.6</v>
      </c>
      <c r="M100" s="23"/>
      <c r="N100" s="23"/>
      <c r="O100" s="23"/>
      <c r="P100" s="23"/>
      <c r="Q100" s="23"/>
      <c r="R100" s="23"/>
      <c r="S100" s="23"/>
      <c r="T100" s="23"/>
      <c r="U100" s="23"/>
      <c r="V100" s="23"/>
      <c r="W100" s="23"/>
    </row>
    <row r="101" spans="1:23" ht="10.15" customHeight="1" x14ac:dyDescent="0.2">
      <c r="A101" s="25" t="s">
        <v>4077</v>
      </c>
      <c r="B101" s="23">
        <v>22.1</v>
      </c>
      <c r="C101" s="23">
        <v>0.7</v>
      </c>
      <c r="D101" s="23">
        <v>2.2999999999999998</v>
      </c>
      <c r="E101" s="23">
        <v>3.3</v>
      </c>
      <c r="F101" s="23">
        <v>0.4</v>
      </c>
      <c r="G101" s="23">
        <v>7</v>
      </c>
      <c r="H101" s="23">
        <v>0.4</v>
      </c>
      <c r="I101" s="23">
        <v>5</v>
      </c>
      <c r="J101" s="23">
        <v>0.2</v>
      </c>
      <c r="K101" s="23">
        <v>0.9</v>
      </c>
      <c r="L101" s="23">
        <v>1.9</v>
      </c>
      <c r="M101" s="23"/>
      <c r="N101" s="23"/>
      <c r="O101" s="23"/>
      <c r="P101" s="23"/>
      <c r="Q101" s="23"/>
      <c r="R101" s="23"/>
      <c r="S101" s="23"/>
      <c r="T101" s="23"/>
      <c r="U101" s="23"/>
      <c r="V101" s="23"/>
      <c r="W101" s="23"/>
    </row>
    <row r="102" spans="1:23" ht="10.15" customHeight="1" x14ac:dyDescent="0.2">
      <c r="A102" s="25" t="s">
        <v>4078</v>
      </c>
      <c r="B102" s="23">
        <v>21.2</v>
      </c>
      <c r="C102" s="23">
        <v>0.7</v>
      </c>
      <c r="D102" s="23">
        <v>2.6</v>
      </c>
      <c r="E102" s="23">
        <v>2.7</v>
      </c>
      <c r="F102" s="23">
        <v>0.5</v>
      </c>
      <c r="G102" s="23">
        <v>9.3000000000000007</v>
      </c>
      <c r="H102" s="23">
        <v>0.1</v>
      </c>
      <c r="I102" s="23">
        <v>1.7</v>
      </c>
      <c r="J102" s="23">
        <v>0.5</v>
      </c>
      <c r="K102" s="23">
        <v>0.9</v>
      </c>
      <c r="L102" s="23">
        <v>2.1</v>
      </c>
      <c r="M102" s="23"/>
      <c r="N102" s="23"/>
      <c r="O102" s="23"/>
      <c r="P102" s="23"/>
      <c r="Q102" s="23"/>
      <c r="R102" s="23"/>
      <c r="S102" s="23"/>
      <c r="T102" s="23"/>
      <c r="U102" s="23"/>
      <c r="V102" s="23"/>
      <c r="W102" s="23"/>
    </row>
    <row r="103" spans="1:23" ht="10.15" customHeight="1"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row>
    <row r="104" spans="1:23" ht="10.15" customHeight="1" x14ac:dyDescent="0.2">
      <c r="A104" s="24" t="s">
        <v>4079</v>
      </c>
      <c r="B104" s="23"/>
      <c r="C104" s="23"/>
      <c r="D104" s="23"/>
      <c r="E104" s="23"/>
      <c r="F104" s="23"/>
      <c r="G104" s="23"/>
      <c r="H104" s="23"/>
      <c r="I104" s="23"/>
      <c r="J104" s="23"/>
      <c r="K104" s="23"/>
      <c r="L104" s="23"/>
      <c r="M104" s="23"/>
      <c r="N104" s="23"/>
      <c r="O104" s="23"/>
      <c r="P104" s="23"/>
      <c r="Q104" s="23"/>
      <c r="R104" s="23"/>
      <c r="S104" s="23"/>
      <c r="T104" s="23"/>
      <c r="U104" s="23"/>
      <c r="V104" s="23"/>
      <c r="W104" s="23"/>
    </row>
    <row r="105" spans="1:23" ht="10.15" customHeight="1" x14ac:dyDescent="0.2">
      <c r="A105" s="25" t="s">
        <v>4080</v>
      </c>
      <c r="B105" s="23">
        <v>14</v>
      </c>
      <c r="C105" s="23">
        <v>0.6</v>
      </c>
      <c r="D105" s="23">
        <v>1.7</v>
      </c>
      <c r="E105" s="23">
        <v>1.4</v>
      </c>
      <c r="F105" s="23">
        <v>0.2</v>
      </c>
      <c r="G105" s="23">
        <v>5.5</v>
      </c>
      <c r="H105" s="23">
        <v>0.1</v>
      </c>
      <c r="I105" s="23">
        <v>1.9</v>
      </c>
      <c r="J105" s="23">
        <v>0.3</v>
      </c>
      <c r="K105" s="23">
        <v>0.6</v>
      </c>
      <c r="L105" s="23">
        <v>1.7</v>
      </c>
      <c r="M105" s="23"/>
      <c r="N105" s="23"/>
      <c r="O105" s="23"/>
      <c r="P105" s="23"/>
      <c r="Q105" s="23"/>
      <c r="R105" s="23"/>
      <c r="S105" s="23"/>
      <c r="T105" s="23"/>
      <c r="U105" s="23"/>
      <c r="V105" s="23"/>
      <c r="W105" s="23"/>
    </row>
    <row r="106" spans="1:23" ht="10.15" customHeight="1" x14ac:dyDescent="0.2">
      <c r="A106" s="25" t="s">
        <v>4081</v>
      </c>
      <c r="B106" s="23">
        <v>13.6</v>
      </c>
      <c r="C106" s="23">
        <v>0.5</v>
      </c>
      <c r="D106" s="23">
        <v>1.7</v>
      </c>
      <c r="E106" s="23">
        <v>1.4</v>
      </c>
      <c r="F106" s="23">
        <v>0.2</v>
      </c>
      <c r="G106" s="23">
        <v>5.3</v>
      </c>
      <c r="H106" s="23">
        <v>0.1</v>
      </c>
      <c r="I106" s="23">
        <v>1.7</v>
      </c>
      <c r="J106" s="23">
        <v>0.4</v>
      </c>
      <c r="K106" s="23">
        <v>0.6</v>
      </c>
      <c r="L106" s="23">
        <v>1.7</v>
      </c>
      <c r="M106" s="23"/>
      <c r="N106" s="23"/>
      <c r="O106" s="23"/>
      <c r="P106" s="23"/>
      <c r="Q106" s="23"/>
      <c r="R106" s="23"/>
      <c r="S106" s="23"/>
      <c r="T106" s="23"/>
      <c r="U106" s="23"/>
      <c r="V106" s="23"/>
      <c r="W106" s="23"/>
    </row>
    <row r="107" spans="1:23" ht="10.15" customHeight="1" x14ac:dyDescent="0.2">
      <c r="A107" s="25" t="s">
        <v>4082</v>
      </c>
      <c r="B107" s="23">
        <v>15.2</v>
      </c>
      <c r="C107" s="23">
        <v>0.7</v>
      </c>
      <c r="D107" s="23">
        <v>1.8</v>
      </c>
      <c r="E107" s="23">
        <v>1.4</v>
      </c>
      <c r="F107" s="23">
        <v>0.3</v>
      </c>
      <c r="G107" s="23">
        <v>5.9</v>
      </c>
      <c r="H107" s="23">
        <v>0.2</v>
      </c>
      <c r="I107" s="23">
        <v>2.2999999999999998</v>
      </c>
      <c r="J107" s="23">
        <v>0.3</v>
      </c>
      <c r="K107" s="23">
        <v>0.6</v>
      </c>
      <c r="L107" s="23">
        <v>1.7</v>
      </c>
      <c r="M107" s="23"/>
      <c r="N107" s="23"/>
      <c r="O107" s="23"/>
      <c r="P107" s="23"/>
      <c r="Q107" s="23"/>
      <c r="R107" s="23"/>
      <c r="S107" s="23"/>
      <c r="T107" s="23"/>
      <c r="U107" s="23"/>
      <c r="V107" s="23"/>
      <c r="W107" s="23"/>
    </row>
    <row r="108" spans="1:23" ht="10.15" customHeight="1" x14ac:dyDescent="0.2">
      <c r="A108" s="25" t="s">
        <v>4083</v>
      </c>
      <c r="B108" s="23">
        <v>1.9</v>
      </c>
      <c r="C108" s="23" t="s">
        <v>4000</v>
      </c>
      <c r="D108" s="23" t="s">
        <v>4000</v>
      </c>
      <c r="E108" s="23" t="s">
        <v>3999</v>
      </c>
      <c r="F108" s="23" t="s">
        <v>4000</v>
      </c>
      <c r="G108" s="23">
        <v>0.5</v>
      </c>
      <c r="H108" s="23" t="s">
        <v>3999</v>
      </c>
      <c r="I108" s="23" t="s">
        <v>4000</v>
      </c>
      <c r="J108" s="23" t="s">
        <v>4000</v>
      </c>
      <c r="K108" s="23" t="s">
        <v>4000</v>
      </c>
      <c r="L108" s="23">
        <v>0.9</v>
      </c>
      <c r="M108" s="23"/>
      <c r="N108" s="23"/>
      <c r="O108" s="23"/>
      <c r="P108" s="23"/>
      <c r="Q108" s="23"/>
      <c r="R108" s="23"/>
      <c r="S108" s="23"/>
      <c r="T108" s="23"/>
      <c r="U108" s="23"/>
      <c r="V108" s="23"/>
      <c r="W108" s="23"/>
    </row>
    <row r="109" spans="1:23" ht="10.15" customHeight="1" x14ac:dyDescent="0.2">
      <c r="A109" s="25" t="s">
        <v>4084</v>
      </c>
      <c r="B109" s="23">
        <v>14.1</v>
      </c>
      <c r="C109" s="23">
        <v>0.5</v>
      </c>
      <c r="D109" s="23">
        <v>2.2000000000000002</v>
      </c>
      <c r="E109" s="23">
        <v>3.1</v>
      </c>
      <c r="F109" s="23">
        <v>0.3</v>
      </c>
      <c r="G109" s="23">
        <v>4.7</v>
      </c>
      <c r="H109" s="23">
        <v>0.1</v>
      </c>
      <c r="I109" s="23">
        <v>0.7</v>
      </c>
      <c r="J109" s="23">
        <v>0.2</v>
      </c>
      <c r="K109" s="23">
        <v>0.9</v>
      </c>
      <c r="L109" s="23">
        <v>1.5</v>
      </c>
      <c r="M109" s="23"/>
      <c r="N109" s="23"/>
      <c r="O109" s="23"/>
      <c r="P109" s="23"/>
      <c r="Q109" s="23"/>
      <c r="R109" s="23"/>
      <c r="S109" s="23"/>
      <c r="T109" s="23"/>
      <c r="U109" s="23"/>
      <c r="V109" s="23"/>
      <c r="W109" s="23"/>
    </row>
    <row r="110" spans="1:23" ht="10.15" customHeight="1" x14ac:dyDescent="0.2">
      <c r="A110" s="25" t="s">
        <v>4085</v>
      </c>
      <c r="B110" s="23">
        <v>19.7</v>
      </c>
      <c r="C110" s="23">
        <v>0.3</v>
      </c>
      <c r="D110" s="23">
        <v>1.9</v>
      </c>
      <c r="E110" s="23">
        <v>3.6</v>
      </c>
      <c r="F110" s="23">
        <v>0.1</v>
      </c>
      <c r="G110" s="23">
        <v>9.5</v>
      </c>
      <c r="H110" s="23" t="s">
        <v>3999</v>
      </c>
      <c r="I110" s="23">
        <v>0.5</v>
      </c>
      <c r="J110" s="23">
        <v>0.2</v>
      </c>
      <c r="K110" s="23">
        <v>0.8</v>
      </c>
      <c r="L110" s="23">
        <v>2.8</v>
      </c>
      <c r="M110" s="23"/>
      <c r="N110" s="23"/>
      <c r="O110" s="23"/>
      <c r="P110" s="23"/>
      <c r="Q110" s="23"/>
      <c r="R110" s="23"/>
      <c r="S110" s="23"/>
      <c r="T110" s="23"/>
      <c r="U110" s="23"/>
      <c r="V110" s="23"/>
      <c r="W110" s="23"/>
    </row>
    <row r="111" spans="1:23" ht="10.15" customHeight="1" x14ac:dyDescent="0.2">
      <c r="A111" s="25" t="s">
        <v>4086</v>
      </c>
      <c r="B111" s="23">
        <v>15.8</v>
      </c>
      <c r="C111" s="23">
        <v>0.2</v>
      </c>
      <c r="D111" s="23">
        <v>2</v>
      </c>
      <c r="E111" s="23">
        <v>4.0999999999999996</v>
      </c>
      <c r="F111" s="23">
        <v>0.2</v>
      </c>
      <c r="G111" s="23">
        <v>4.8</v>
      </c>
      <c r="H111" s="23" t="s">
        <v>3999</v>
      </c>
      <c r="I111" s="23">
        <v>0.7</v>
      </c>
      <c r="J111" s="23">
        <v>0.2</v>
      </c>
      <c r="K111" s="23">
        <v>1.6</v>
      </c>
      <c r="L111" s="23">
        <v>1.9</v>
      </c>
      <c r="M111" s="23"/>
      <c r="N111" s="23"/>
      <c r="O111" s="23"/>
      <c r="P111" s="23"/>
      <c r="Q111" s="23"/>
      <c r="R111" s="23"/>
      <c r="S111" s="23"/>
      <c r="T111" s="23"/>
      <c r="U111" s="23"/>
      <c r="V111" s="23"/>
      <c r="W111" s="23"/>
    </row>
    <row r="112" spans="1:23" ht="10.15" customHeight="1" x14ac:dyDescent="0.2">
      <c r="A112" s="25" t="s">
        <v>4087</v>
      </c>
      <c r="B112" s="23">
        <v>12.3</v>
      </c>
      <c r="C112" s="23">
        <v>0.6</v>
      </c>
      <c r="D112" s="23">
        <v>2.4</v>
      </c>
      <c r="E112" s="23">
        <v>2.6</v>
      </c>
      <c r="F112" s="23">
        <v>0.3</v>
      </c>
      <c r="G112" s="23">
        <v>3.7</v>
      </c>
      <c r="H112" s="23">
        <v>0.1</v>
      </c>
      <c r="I112" s="23">
        <v>0.7</v>
      </c>
      <c r="J112" s="23">
        <v>0.2</v>
      </c>
      <c r="K112" s="23">
        <v>0.6</v>
      </c>
      <c r="L112" s="23">
        <v>1.2</v>
      </c>
      <c r="M112" s="23"/>
      <c r="N112" s="23"/>
      <c r="O112" s="23"/>
      <c r="P112" s="23"/>
      <c r="Q112" s="23"/>
      <c r="R112" s="23"/>
      <c r="S112" s="23"/>
      <c r="T112" s="23"/>
      <c r="U112" s="23"/>
      <c r="V112" s="23"/>
      <c r="W112" s="23"/>
    </row>
    <row r="113" spans="1:23" ht="10.15" customHeight="1"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row>
    <row r="114" spans="1:23" ht="10.15" customHeight="1" x14ac:dyDescent="0.2">
      <c r="A114" s="24" t="s">
        <v>4088</v>
      </c>
      <c r="B114" s="23"/>
      <c r="C114" s="23"/>
      <c r="D114" s="23"/>
      <c r="E114" s="23"/>
      <c r="F114" s="23"/>
      <c r="G114" s="23"/>
      <c r="H114" s="23"/>
      <c r="I114" s="23"/>
      <c r="J114" s="23"/>
      <c r="K114" s="23"/>
      <c r="L114" s="23"/>
      <c r="M114" s="23"/>
      <c r="N114" s="23"/>
      <c r="O114" s="23"/>
      <c r="P114" s="23"/>
      <c r="Q114" s="23"/>
      <c r="R114" s="23"/>
      <c r="S114" s="23"/>
      <c r="T114" s="23"/>
      <c r="U114" s="23"/>
      <c r="V114" s="23"/>
      <c r="W114" s="23"/>
    </row>
    <row r="115" spans="1:23" ht="10.15" customHeight="1" x14ac:dyDescent="0.2">
      <c r="A115" s="25" t="s">
        <v>4089</v>
      </c>
      <c r="B115" s="23">
        <v>1.8</v>
      </c>
      <c r="C115" s="23" t="s">
        <v>4000</v>
      </c>
      <c r="D115" s="23" t="s">
        <v>4000</v>
      </c>
      <c r="E115" s="23" t="s">
        <v>3999</v>
      </c>
      <c r="F115" s="23" t="s">
        <v>4000</v>
      </c>
      <c r="G115" s="23">
        <v>0.5</v>
      </c>
      <c r="H115" s="23" t="s">
        <v>4000</v>
      </c>
      <c r="I115" s="23" t="s">
        <v>4000</v>
      </c>
      <c r="J115" s="23" t="s">
        <v>4000</v>
      </c>
      <c r="K115" s="23" t="s">
        <v>4000</v>
      </c>
      <c r="L115" s="23">
        <v>0.9</v>
      </c>
      <c r="M115" s="23"/>
      <c r="N115" s="23"/>
      <c r="O115" s="23"/>
      <c r="P115" s="23"/>
      <c r="Q115" s="23"/>
      <c r="R115" s="23"/>
      <c r="S115" s="23"/>
      <c r="T115" s="23"/>
      <c r="U115" s="23"/>
      <c r="V115" s="23"/>
      <c r="W115" s="23"/>
    </row>
    <row r="116" spans="1:23" ht="10.15" customHeight="1" x14ac:dyDescent="0.2">
      <c r="A116" s="25" t="s">
        <v>4090</v>
      </c>
      <c r="B116" s="23" t="s">
        <v>4000</v>
      </c>
      <c r="C116" s="23" t="s">
        <v>4000</v>
      </c>
      <c r="D116" s="23" t="s">
        <v>4000</v>
      </c>
      <c r="E116" s="23" t="s">
        <v>4000</v>
      </c>
      <c r="F116" s="23" t="s">
        <v>4000</v>
      </c>
      <c r="G116" s="23" t="s">
        <v>4000</v>
      </c>
      <c r="H116" s="23" t="s">
        <v>4000</v>
      </c>
      <c r="I116" s="23" t="s">
        <v>4000</v>
      </c>
      <c r="J116" s="23" t="s">
        <v>4000</v>
      </c>
      <c r="K116" s="23" t="s">
        <v>4000</v>
      </c>
      <c r="L116" s="23" t="s">
        <v>4000</v>
      </c>
      <c r="M116" s="23"/>
      <c r="N116" s="23"/>
      <c r="O116" s="23"/>
      <c r="P116" s="23"/>
      <c r="Q116" s="23"/>
      <c r="R116" s="23"/>
      <c r="S116" s="23"/>
      <c r="T116" s="23"/>
      <c r="U116" s="23"/>
      <c r="V116" s="23"/>
      <c r="W116" s="23"/>
    </row>
    <row r="117" spans="1:23" ht="10.15" customHeight="1" x14ac:dyDescent="0.2">
      <c r="A117" s="25" t="s">
        <v>4091</v>
      </c>
      <c r="B117" s="23">
        <v>13.8</v>
      </c>
      <c r="C117" s="23">
        <v>0.6</v>
      </c>
      <c r="D117" s="23">
        <v>1.8</v>
      </c>
      <c r="E117" s="23">
        <v>1.6</v>
      </c>
      <c r="F117" s="23">
        <v>0.2</v>
      </c>
      <c r="G117" s="23">
        <v>5.8</v>
      </c>
      <c r="H117" s="23">
        <v>0.1</v>
      </c>
      <c r="I117" s="23">
        <v>0.7</v>
      </c>
      <c r="J117" s="23">
        <v>0.3</v>
      </c>
      <c r="K117" s="23">
        <v>1</v>
      </c>
      <c r="L117" s="23">
        <v>1.8</v>
      </c>
      <c r="M117" s="23"/>
      <c r="N117" s="23"/>
      <c r="O117" s="23"/>
      <c r="P117" s="23"/>
      <c r="Q117" s="23"/>
      <c r="R117" s="23"/>
      <c r="S117" s="23"/>
      <c r="T117" s="23"/>
      <c r="U117" s="23"/>
      <c r="V117" s="23"/>
      <c r="W117" s="23"/>
    </row>
    <row r="118" spans="1:23" ht="10.15" customHeight="1" x14ac:dyDescent="0.2">
      <c r="A118" s="25" t="s">
        <v>4092</v>
      </c>
      <c r="B118" s="23">
        <v>14.6</v>
      </c>
      <c r="C118" s="23">
        <v>0.5</v>
      </c>
      <c r="D118" s="23">
        <v>1.9</v>
      </c>
      <c r="E118" s="23">
        <v>1.9</v>
      </c>
      <c r="F118" s="23">
        <v>0.3</v>
      </c>
      <c r="G118" s="23">
        <v>5.3</v>
      </c>
      <c r="H118" s="23">
        <v>0.1</v>
      </c>
      <c r="I118" s="23">
        <v>1.9</v>
      </c>
      <c r="J118" s="23">
        <v>0.3</v>
      </c>
      <c r="K118" s="23">
        <v>0.6</v>
      </c>
      <c r="L118" s="23">
        <v>1.6</v>
      </c>
      <c r="M118" s="23"/>
      <c r="N118" s="23"/>
      <c r="O118" s="23"/>
      <c r="P118" s="23"/>
      <c r="Q118" s="23"/>
      <c r="R118" s="23"/>
      <c r="S118" s="23"/>
      <c r="T118" s="23"/>
      <c r="U118" s="23"/>
      <c r="V118" s="23"/>
      <c r="W118" s="23"/>
    </row>
    <row r="119" spans="1:23" ht="10.15" customHeight="1"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row>
    <row r="120" spans="1:23" ht="10.15" customHeight="1" x14ac:dyDescent="0.2">
      <c r="A120" s="24" t="s">
        <v>4093</v>
      </c>
      <c r="B120" s="23"/>
      <c r="C120" s="23"/>
      <c r="D120" s="23"/>
      <c r="E120" s="23"/>
      <c r="F120" s="23"/>
      <c r="G120" s="23"/>
      <c r="H120" s="23"/>
      <c r="I120" s="23"/>
      <c r="J120" s="23"/>
      <c r="K120" s="23"/>
      <c r="L120" s="23"/>
      <c r="M120" s="23"/>
      <c r="N120" s="23"/>
      <c r="O120" s="23"/>
      <c r="P120" s="23"/>
      <c r="Q120" s="23"/>
      <c r="R120" s="23"/>
      <c r="S120" s="23"/>
      <c r="T120" s="23"/>
      <c r="U120" s="23"/>
      <c r="V120" s="23"/>
      <c r="W120" s="23"/>
    </row>
    <row r="121" spans="1:23" ht="10.15" customHeight="1" x14ac:dyDescent="0.2">
      <c r="A121" s="25" t="s">
        <v>4051</v>
      </c>
      <c r="B121" s="23">
        <v>14.1</v>
      </c>
      <c r="C121" s="23">
        <v>0.5</v>
      </c>
      <c r="D121" s="23">
        <v>1.8</v>
      </c>
      <c r="E121" s="23">
        <v>1.8</v>
      </c>
      <c r="F121" s="23">
        <v>0.3</v>
      </c>
      <c r="G121" s="23">
        <v>5.2</v>
      </c>
      <c r="H121" s="23">
        <v>0.1</v>
      </c>
      <c r="I121" s="23">
        <v>1.9</v>
      </c>
      <c r="J121" s="23">
        <v>0.3</v>
      </c>
      <c r="K121" s="23">
        <v>0.6</v>
      </c>
      <c r="L121" s="23">
        <v>1.6</v>
      </c>
      <c r="M121" s="23"/>
      <c r="N121" s="23"/>
      <c r="O121" s="23"/>
      <c r="P121" s="23"/>
      <c r="Q121" s="23"/>
      <c r="R121" s="23"/>
      <c r="S121" s="23"/>
      <c r="T121" s="23"/>
      <c r="U121" s="23"/>
      <c r="V121" s="23"/>
      <c r="W121" s="23"/>
    </row>
    <row r="122" spans="1:23" ht="10.15" customHeight="1" x14ac:dyDescent="0.2">
      <c r="A122" s="25" t="s">
        <v>4094</v>
      </c>
      <c r="B122" s="23">
        <v>13.5</v>
      </c>
      <c r="C122" s="23">
        <v>0.4</v>
      </c>
      <c r="D122" s="23">
        <v>1.8</v>
      </c>
      <c r="E122" s="23">
        <v>1.7</v>
      </c>
      <c r="F122" s="23">
        <v>0.1</v>
      </c>
      <c r="G122" s="23">
        <v>5.3</v>
      </c>
      <c r="H122" s="23">
        <v>0.1</v>
      </c>
      <c r="I122" s="23">
        <v>1.3</v>
      </c>
      <c r="J122" s="23">
        <v>0.3</v>
      </c>
      <c r="K122" s="23">
        <v>0.6</v>
      </c>
      <c r="L122" s="23">
        <v>1.7</v>
      </c>
      <c r="M122" s="23"/>
      <c r="N122" s="23"/>
      <c r="O122" s="23"/>
      <c r="P122" s="23"/>
      <c r="Q122" s="23"/>
      <c r="R122" s="23"/>
      <c r="S122" s="23"/>
      <c r="T122" s="23"/>
      <c r="U122" s="23"/>
      <c r="V122" s="23"/>
      <c r="W122" s="23"/>
    </row>
    <row r="123" spans="1:23" ht="10.15" customHeight="1" x14ac:dyDescent="0.2">
      <c r="A123" s="25" t="s">
        <v>4095</v>
      </c>
      <c r="B123" s="23">
        <v>17.3</v>
      </c>
      <c r="C123" s="23">
        <v>0.8</v>
      </c>
      <c r="D123" s="23">
        <v>2.2000000000000002</v>
      </c>
      <c r="E123" s="23">
        <v>2.1</v>
      </c>
      <c r="F123" s="23">
        <v>0.2</v>
      </c>
      <c r="G123" s="23">
        <v>6.5</v>
      </c>
      <c r="H123" s="23" t="s">
        <v>3999</v>
      </c>
      <c r="I123" s="23">
        <v>0.7</v>
      </c>
      <c r="J123" s="23">
        <v>0.4</v>
      </c>
      <c r="K123" s="23">
        <v>2.4</v>
      </c>
      <c r="L123" s="23">
        <v>2</v>
      </c>
      <c r="M123" s="23"/>
      <c r="N123" s="23"/>
      <c r="O123" s="23"/>
      <c r="P123" s="23"/>
      <c r="Q123" s="23"/>
      <c r="R123" s="23"/>
      <c r="S123" s="23"/>
      <c r="T123" s="23"/>
      <c r="U123" s="23"/>
      <c r="V123" s="23"/>
      <c r="W123" s="23"/>
    </row>
    <row r="124" spans="1:23" ht="10.15" customHeight="1" x14ac:dyDescent="0.2">
      <c r="A124" s="25" t="s">
        <v>4096</v>
      </c>
      <c r="B124" s="23">
        <v>14.7</v>
      </c>
      <c r="C124" s="23">
        <v>0.8</v>
      </c>
      <c r="D124" s="23">
        <v>2.2000000000000002</v>
      </c>
      <c r="E124" s="23">
        <v>1.8</v>
      </c>
      <c r="F124" s="23">
        <v>0.1</v>
      </c>
      <c r="G124" s="23">
        <v>5.6</v>
      </c>
      <c r="H124" s="23" t="s">
        <v>3999</v>
      </c>
      <c r="I124" s="23" t="s">
        <v>4000</v>
      </c>
      <c r="J124" s="23">
        <v>0.3</v>
      </c>
      <c r="K124" s="23">
        <v>1</v>
      </c>
      <c r="L124" s="23">
        <v>2</v>
      </c>
      <c r="M124" s="23"/>
      <c r="N124" s="23"/>
      <c r="O124" s="23"/>
      <c r="P124" s="23"/>
      <c r="Q124" s="23"/>
      <c r="R124" s="23"/>
      <c r="S124" s="23"/>
      <c r="T124" s="23"/>
      <c r="U124" s="23"/>
      <c r="V124" s="23"/>
      <c r="W124" s="23"/>
    </row>
    <row r="125" spans="1:23" ht="10.15" customHeight="1" x14ac:dyDescent="0.2">
      <c r="A125" s="25" t="s">
        <v>4097</v>
      </c>
      <c r="B125" s="23">
        <v>19.600000000000001</v>
      </c>
      <c r="C125" s="23">
        <v>0.6</v>
      </c>
      <c r="D125" s="23">
        <v>3.2</v>
      </c>
      <c r="E125" s="23">
        <v>2.5</v>
      </c>
      <c r="F125" s="23">
        <v>0.2</v>
      </c>
      <c r="G125" s="23">
        <v>8</v>
      </c>
      <c r="H125" s="23" t="s">
        <v>3999</v>
      </c>
      <c r="I125" s="23">
        <v>0.5</v>
      </c>
      <c r="J125" s="23">
        <v>0.6</v>
      </c>
      <c r="K125" s="23">
        <v>1.7</v>
      </c>
      <c r="L125" s="23">
        <v>2.2999999999999998</v>
      </c>
      <c r="M125" s="23"/>
      <c r="N125" s="23"/>
      <c r="O125" s="23"/>
      <c r="P125" s="23"/>
      <c r="Q125" s="23"/>
      <c r="R125" s="23"/>
      <c r="S125" s="23"/>
      <c r="T125" s="23"/>
      <c r="U125" s="23"/>
      <c r="V125" s="23"/>
      <c r="W125" s="23"/>
    </row>
    <row r="126" spans="1:23" ht="10.15" customHeight="1" x14ac:dyDescent="0.2">
      <c r="A126" s="25" t="s">
        <v>4098</v>
      </c>
      <c r="B126" s="23">
        <v>1.8</v>
      </c>
      <c r="C126" s="23" t="s">
        <v>4000</v>
      </c>
      <c r="D126" s="23" t="s">
        <v>4000</v>
      </c>
      <c r="E126" s="23" t="s">
        <v>3999</v>
      </c>
      <c r="F126" s="23" t="s">
        <v>4000</v>
      </c>
      <c r="G126" s="23">
        <v>0.5</v>
      </c>
      <c r="H126" s="23" t="s">
        <v>4000</v>
      </c>
      <c r="I126" s="23" t="s">
        <v>4000</v>
      </c>
      <c r="J126" s="23" t="s">
        <v>4000</v>
      </c>
      <c r="K126" s="23" t="s">
        <v>4000</v>
      </c>
      <c r="L126" s="23">
        <v>0.9</v>
      </c>
      <c r="M126" s="23"/>
      <c r="N126" s="23"/>
      <c r="O126" s="23"/>
      <c r="P126" s="23"/>
      <c r="Q126" s="23"/>
      <c r="R126" s="23"/>
      <c r="S126" s="23"/>
      <c r="T126" s="23"/>
      <c r="U126" s="23"/>
      <c r="V126" s="23"/>
      <c r="W126" s="23"/>
    </row>
    <row r="127" spans="1:23" ht="10.15" customHeight="1"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row>
    <row r="128" spans="1:23" ht="10.15" customHeight="1" x14ac:dyDescent="0.2">
      <c r="A128" s="24" t="s">
        <v>4099</v>
      </c>
      <c r="B128" s="23"/>
      <c r="C128" s="23"/>
      <c r="D128" s="23"/>
      <c r="E128" s="23"/>
      <c r="F128" s="23"/>
      <c r="G128" s="23"/>
      <c r="H128" s="23"/>
      <c r="I128" s="23"/>
      <c r="J128" s="23"/>
      <c r="K128" s="23"/>
      <c r="L128" s="23"/>
      <c r="M128" s="23"/>
      <c r="N128" s="23"/>
      <c r="O128" s="23"/>
      <c r="P128" s="23"/>
      <c r="Q128" s="23"/>
      <c r="R128" s="23"/>
      <c r="S128" s="23"/>
      <c r="T128" s="23"/>
      <c r="U128" s="23"/>
      <c r="V128" s="23"/>
      <c r="W128" s="23"/>
    </row>
    <row r="129" spans="1:23" ht="10.15" customHeight="1" x14ac:dyDescent="0.2">
      <c r="A129" s="24" t="s">
        <v>4100</v>
      </c>
      <c r="B129" s="23"/>
      <c r="C129" s="23"/>
      <c r="D129" s="23"/>
      <c r="E129" s="23"/>
      <c r="F129" s="23"/>
      <c r="G129" s="23"/>
      <c r="H129" s="23"/>
      <c r="I129" s="23"/>
      <c r="J129" s="23"/>
      <c r="K129" s="23"/>
      <c r="L129" s="23"/>
      <c r="M129" s="23"/>
      <c r="N129" s="23"/>
      <c r="O129" s="23"/>
      <c r="P129" s="23"/>
      <c r="Q129" s="23"/>
      <c r="R129" s="23"/>
      <c r="S129" s="23"/>
      <c r="T129" s="23"/>
      <c r="U129" s="23"/>
      <c r="V129" s="23"/>
      <c r="W129" s="23"/>
    </row>
    <row r="130" spans="1:23" ht="10.15" customHeight="1" x14ac:dyDescent="0.2">
      <c r="A130" s="25" t="s">
        <v>4101</v>
      </c>
      <c r="B130" s="23">
        <v>13.7</v>
      </c>
      <c r="C130" s="23">
        <v>0.5</v>
      </c>
      <c r="D130" s="23">
        <v>1.9</v>
      </c>
      <c r="E130" s="23">
        <v>1.9</v>
      </c>
      <c r="F130" s="23">
        <v>0.3</v>
      </c>
      <c r="G130" s="23">
        <v>4.8</v>
      </c>
      <c r="H130" s="23">
        <v>0.1</v>
      </c>
      <c r="I130" s="23">
        <v>1.6</v>
      </c>
      <c r="J130" s="23">
        <v>0.3</v>
      </c>
      <c r="K130" s="23">
        <v>0.7</v>
      </c>
      <c r="L130" s="23">
        <v>1.6</v>
      </c>
      <c r="M130" s="23"/>
      <c r="N130" s="23"/>
      <c r="O130" s="23"/>
      <c r="P130" s="23"/>
      <c r="Q130" s="23"/>
      <c r="R130" s="23"/>
      <c r="S130" s="23"/>
      <c r="T130" s="23"/>
      <c r="U130" s="23"/>
      <c r="V130" s="23"/>
      <c r="W130" s="23"/>
    </row>
    <row r="131" spans="1:23" ht="10.15" customHeight="1" x14ac:dyDescent="0.2">
      <c r="A131" s="25" t="s">
        <v>4102</v>
      </c>
      <c r="B131" s="23">
        <v>14.5</v>
      </c>
      <c r="C131" s="23">
        <v>0.5</v>
      </c>
      <c r="D131" s="23">
        <v>2</v>
      </c>
      <c r="E131" s="23">
        <v>1.7</v>
      </c>
      <c r="F131" s="23">
        <v>0.2</v>
      </c>
      <c r="G131" s="23">
        <v>5.5</v>
      </c>
      <c r="H131" s="23">
        <v>0.1</v>
      </c>
      <c r="I131" s="23">
        <v>2</v>
      </c>
      <c r="J131" s="23">
        <v>0.3</v>
      </c>
      <c r="K131" s="23">
        <v>0.5</v>
      </c>
      <c r="L131" s="23">
        <v>1.6</v>
      </c>
      <c r="M131" s="23"/>
      <c r="N131" s="23"/>
      <c r="O131" s="23"/>
      <c r="P131" s="23"/>
      <c r="Q131" s="23"/>
      <c r="R131" s="23"/>
      <c r="S131" s="23"/>
      <c r="T131" s="23"/>
      <c r="U131" s="23"/>
      <c r="V131" s="23"/>
      <c r="W131" s="23"/>
    </row>
    <row r="132" spans="1:23" ht="10.15" customHeight="1" x14ac:dyDescent="0.2">
      <c r="A132" s="25" t="s">
        <v>4103</v>
      </c>
      <c r="B132" s="23">
        <v>18.3</v>
      </c>
      <c r="C132" s="23">
        <v>0.4</v>
      </c>
      <c r="D132" s="23">
        <v>2.2999999999999998</v>
      </c>
      <c r="E132" s="23">
        <v>2.1</v>
      </c>
      <c r="F132" s="23">
        <v>0.2</v>
      </c>
      <c r="G132" s="23">
        <v>8.5</v>
      </c>
      <c r="H132" s="23">
        <v>0.1</v>
      </c>
      <c r="I132" s="23">
        <v>1</v>
      </c>
      <c r="J132" s="23">
        <v>0.5</v>
      </c>
      <c r="K132" s="23">
        <v>1.3</v>
      </c>
      <c r="L132" s="23">
        <v>2</v>
      </c>
      <c r="M132" s="23"/>
      <c r="N132" s="23"/>
      <c r="O132" s="23"/>
      <c r="P132" s="23"/>
      <c r="Q132" s="23"/>
      <c r="R132" s="23"/>
      <c r="S132" s="23"/>
      <c r="T132" s="23"/>
      <c r="U132" s="23"/>
      <c r="V132" s="23"/>
      <c r="W132" s="23"/>
    </row>
    <row r="133" spans="1:23" ht="10.15" customHeight="1" x14ac:dyDescent="0.2">
      <c r="A133" s="25" t="s">
        <v>4104</v>
      </c>
      <c r="B133" s="23">
        <v>11</v>
      </c>
      <c r="C133" s="23">
        <v>0.7</v>
      </c>
      <c r="D133" s="23">
        <v>1.2</v>
      </c>
      <c r="E133" s="23">
        <v>1</v>
      </c>
      <c r="F133" s="23">
        <v>0.3</v>
      </c>
      <c r="G133" s="23">
        <v>3.6</v>
      </c>
      <c r="H133" s="23">
        <v>0.1</v>
      </c>
      <c r="I133" s="23">
        <v>2.1</v>
      </c>
      <c r="J133" s="23">
        <v>0.3</v>
      </c>
      <c r="K133" s="23">
        <v>0.4</v>
      </c>
      <c r="L133" s="23">
        <v>1.3</v>
      </c>
      <c r="M133" s="23"/>
      <c r="N133" s="23"/>
      <c r="O133" s="23"/>
      <c r="P133" s="23"/>
      <c r="Q133" s="23"/>
      <c r="R133" s="23"/>
      <c r="S133" s="23"/>
      <c r="T133" s="23"/>
      <c r="U133" s="23"/>
      <c r="V133" s="23"/>
      <c r="W133" s="23"/>
    </row>
    <row r="134" spans="1:23" ht="10.15" customHeight="1" x14ac:dyDescent="0.2">
      <c r="A134" s="25" t="s">
        <v>4105</v>
      </c>
      <c r="B134" s="23">
        <v>11.8</v>
      </c>
      <c r="C134" s="23">
        <v>0.5</v>
      </c>
      <c r="D134" s="23">
        <v>1</v>
      </c>
      <c r="E134" s="23">
        <v>1.4</v>
      </c>
      <c r="F134" s="23">
        <v>0.1</v>
      </c>
      <c r="G134" s="23">
        <v>4.8</v>
      </c>
      <c r="H134" s="23" t="s">
        <v>4000</v>
      </c>
      <c r="I134" s="23">
        <v>1.8</v>
      </c>
      <c r="J134" s="23">
        <v>0.1</v>
      </c>
      <c r="K134" s="23">
        <v>0.4</v>
      </c>
      <c r="L134" s="23">
        <v>1.7</v>
      </c>
      <c r="M134" s="23"/>
      <c r="N134" s="23"/>
      <c r="O134" s="23"/>
      <c r="P134" s="23"/>
      <c r="Q134" s="23"/>
      <c r="R134" s="23"/>
      <c r="S134" s="23"/>
      <c r="T134" s="23"/>
      <c r="U134" s="23"/>
      <c r="V134" s="23"/>
      <c r="W134" s="23"/>
    </row>
    <row r="135" spans="1:23" ht="10.15" customHeight="1" x14ac:dyDescent="0.2">
      <c r="A135" s="25" t="s">
        <v>4106</v>
      </c>
      <c r="B135" s="23">
        <v>19.100000000000001</v>
      </c>
      <c r="C135" s="23">
        <v>0.9</v>
      </c>
      <c r="D135" s="23">
        <v>3</v>
      </c>
      <c r="E135" s="23">
        <v>2.1</v>
      </c>
      <c r="F135" s="23">
        <v>0.3</v>
      </c>
      <c r="G135" s="23">
        <v>7.2</v>
      </c>
      <c r="H135" s="23" t="s">
        <v>3999</v>
      </c>
      <c r="I135" s="23">
        <v>0.6</v>
      </c>
      <c r="J135" s="23">
        <v>0.6</v>
      </c>
      <c r="K135" s="23">
        <v>1.8</v>
      </c>
      <c r="L135" s="23">
        <v>2.6</v>
      </c>
      <c r="M135" s="23"/>
      <c r="N135" s="23"/>
      <c r="O135" s="23"/>
      <c r="P135" s="23"/>
      <c r="Q135" s="23"/>
      <c r="R135" s="23"/>
      <c r="S135" s="23"/>
      <c r="T135" s="23"/>
      <c r="U135" s="23"/>
      <c r="V135" s="23"/>
      <c r="W135" s="23"/>
    </row>
    <row r="136" spans="1:23" ht="10.15" customHeight="1" x14ac:dyDescent="0.2">
      <c r="A136" s="25" t="s">
        <v>4018</v>
      </c>
      <c r="B136" s="23">
        <v>16.7</v>
      </c>
      <c r="C136" s="23">
        <v>0.9</v>
      </c>
      <c r="D136" s="23">
        <v>2.5</v>
      </c>
      <c r="E136" s="23">
        <v>1.7</v>
      </c>
      <c r="F136" s="23">
        <v>0.1</v>
      </c>
      <c r="G136" s="23">
        <v>6.7</v>
      </c>
      <c r="H136" s="23">
        <v>0.2</v>
      </c>
      <c r="I136" s="23">
        <v>1.1000000000000001</v>
      </c>
      <c r="J136" s="23">
        <v>0.4</v>
      </c>
      <c r="K136" s="23">
        <v>1.1000000000000001</v>
      </c>
      <c r="L136" s="23">
        <v>1.9</v>
      </c>
      <c r="M136" s="23"/>
      <c r="N136" s="23"/>
      <c r="O136" s="23"/>
      <c r="P136" s="23"/>
      <c r="Q136" s="23"/>
      <c r="R136" s="23"/>
      <c r="S136" s="23"/>
      <c r="T136" s="23"/>
      <c r="U136" s="23"/>
      <c r="V136" s="23"/>
      <c r="W136" s="23"/>
    </row>
    <row r="137" spans="1:23" ht="10.15" customHeight="1" x14ac:dyDescent="0.2">
      <c r="A137" s="25" t="s">
        <v>4107</v>
      </c>
      <c r="B137" s="23" t="s">
        <v>4000</v>
      </c>
      <c r="C137" s="23" t="s">
        <v>4000</v>
      </c>
      <c r="D137" s="23" t="s">
        <v>4000</v>
      </c>
      <c r="E137" s="23" t="s">
        <v>4000</v>
      </c>
      <c r="F137" s="23" t="s">
        <v>4000</v>
      </c>
      <c r="G137" s="23" t="s">
        <v>4000</v>
      </c>
      <c r="H137" s="23" t="s">
        <v>4000</v>
      </c>
      <c r="I137" s="23" t="s">
        <v>4000</v>
      </c>
      <c r="J137" s="23" t="s">
        <v>4000</v>
      </c>
      <c r="K137" s="23" t="s">
        <v>4000</v>
      </c>
      <c r="L137" s="23" t="s">
        <v>4000</v>
      </c>
      <c r="M137" s="23"/>
      <c r="N137" s="23"/>
      <c r="O137" s="23"/>
      <c r="P137" s="23"/>
      <c r="Q137" s="23"/>
      <c r="R137" s="23"/>
      <c r="S137" s="23"/>
      <c r="T137" s="23"/>
      <c r="U137" s="23"/>
      <c r="V137" s="23"/>
      <c r="W137" s="23"/>
    </row>
    <row r="138" spans="1:23" ht="10.15" customHeight="1"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row>
    <row r="139" spans="1:23" ht="10.15" customHeight="1" x14ac:dyDescent="0.2">
      <c r="A139" s="24" t="s">
        <v>4108</v>
      </c>
      <c r="B139" s="23"/>
      <c r="C139" s="23"/>
      <c r="D139" s="23"/>
      <c r="E139" s="23"/>
      <c r="F139" s="23"/>
      <c r="G139" s="23"/>
      <c r="H139" s="23"/>
      <c r="I139" s="23"/>
      <c r="J139" s="23"/>
      <c r="K139" s="23"/>
      <c r="L139" s="23"/>
      <c r="M139" s="23"/>
      <c r="N139" s="23"/>
      <c r="O139" s="23"/>
      <c r="P139" s="23"/>
      <c r="Q139" s="23"/>
      <c r="R139" s="23"/>
      <c r="S139" s="23"/>
      <c r="T139" s="23"/>
      <c r="U139" s="23"/>
      <c r="V139" s="23"/>
      <c r="W139" s="23"/>
    </row>
    <row r="140" spans="1:23" ht="10.15" customHeight="1" x14ac:dyDescent="0.2">
      <c r="A140" s="25" t="s">
        <v>4109</v>
      </c>
      <c r="B140" s="23">
        <v>14.7</v>
      </c>
      <c r="C140" s="23">
        <v>0.4</v>
      </c>
      <c r="D140" s="23">
        <v>2</v>
      </c>
      <c r="E140" s="23">
        <v>1.9</v>
      </c>
      <c r="F140" s="23">
        <v>0.2</v>
      </c>
      <c r="G140" s="23">
        <v>5.7</v>
      </c>
      <c r="H140" s="23">
        <v>0.1</v>
      </c>
      <c r="I140" s="23">
        <v>1.5</v>
      </c>
      <c r="J140" s="23">
        <v>0.3</v>
      </c>
      <c r="K140" s="23">
        <v>0.8</v>
      </c>
      <c r="L140" s="23">
        <v>1.7</v>
      </c>
      <c r="M140" s="23"/>
      <c r="N140" s="23"/>
      <c r="O140" s="23"/>
      <c r="P140" s="23"/>
      <c r="Q140" s="23"/>
      <c r="R140" s="23"/>
      <c r="S140" s="23"/>
      <c r="T140" s="23"/>
      <c r="U140" s="23"/>
      <c r="V140" s="23"/>
      <c r="W140" s="23"/>
    </row>
    <row r="141" spans="1:23" ht="10.15" customHeight="1" x14ac:dyDescent="0.2">
      <c r="A141" s="25" t="s">
        <v>4110</v>
      </c>
      <c r="B141" s="23">
        <v>12.3</v>
      </c>
      <c r="C141" s="23">
        <v>0.6</v>
      </c>
      <c r="D141" s="23">
        <v>1.5</v>
      </c>
      <c r="E141" s="23">
        <v>1.2</v>
      </c>
      <c r="F141" s="23">
        <v>0.4</v>
      </c>
      <c r="G141" s="23">
        <v>4</v>
      </c>
      <c r="H141" s="23">
        <v>0.1</v>
      </c>
      <c r="I141" s="23">
        <v>2.2999999999999998</v>
      </c>
      <c r="J141" s="23">
        <v>0.3</v>
      </c>
      <c r="K141" s="23">
        <v>0.4</v>
      </c>
      <c r="L141" s="23">
        <v>1.5</v>
      </c>
      <c r="M141" s="23"/>
      <c r="N141" s="23"/>
      <c r="O141" s="23"/>
      <c r="P141" s="23"/>
      <c r="Q141" s="23"/>
      <c r="R141" s="23"/>
      <c r="S141" s="23"/>
      <c r="T141" s="23"/>
      <c r="U141" s="23"/>
      <c r="V141" s="23"/>
      <c r="W141" s="23"/>
    </row>
    <row r="142" spans="1:23" ht="10.15" customHeight="1" x14ac:dyDescent="0.2">
      <c r="A142" s="25" t="s">
        <v>4111</v>
      </c>
      <c r="B142" s="23">
        <v>10.199999999999999</v>
      </c>
      <c r="C142" s="23">
        <v>0.5</v>
      </c>
      <c r="D142" s="23">
        <v>1.2</v>
      </c>
      <c r="E142" s="23">
        <v>1.2</v>
      </c>
      <c r="F142" s="23">
        <v>0.2</v>
      </c>
      <c r="G142" s="23">
        <v>3.9</v>
      </c>
      <c r="H142" s="23" t="s">
        <v>4000</v>
      </c>
      <c r="I142" s="23">
        <v>1.2</v>
      </c>
      <c r="J142" s="23">
        <v>0.1</v>
      </c>
      <c r="K142" s="23">
        <v>0.3</v>
      </c>
      <c r="L142" s="23">
        <v>1.4</v>
      </c>
      <c r="M142" s="23"/>
      <c r="N142" s="23"/>
      <c r="O142" s="23"/>
      <c r="P142" s="23"/>
      <c r="Q142" s="23"/>
      <c r="R142" s="23"/>
      <c r="S142" s="23"/>
      <c r="T142" s="23"/>
      <c r="U142" s="23"/>
      <c r="V142" s="23"/>
      <c r="W142" s="23"/>
    </row>
    <row r="143" spans="1:23" ht="10.15" customHeight="1" x14ac:dyDescent="0.2">
      <c r="A143" s="25" t="s">
        <v>4112</v>
      </c>
      <c r="B143" s="23">
        <v>17.7</v>
      </c>
      <c r="C143" s="23">
        <v>0.7</v>
      </c>
      <c r="D143" s="23">
        <v>2.2999999999999998</v>
      </c>
      <c r="E143" s="23">
        <v>2.5</v>
      </c>
      <c r="F143" s="23">
        <v>0.2</v>
      </c>
      <c r="G143" s="23">
        <v>6.6</v>
      </c>
      <c r="H143" s="23">
        <v>0.1</v>
      </c>
      <c r="I143" s="23">
        <v>1.8</v>
      </c>
      <c r="J143" s="23">
        <v>0.4</v>
      </c>
      <c r="K143" s="23">
        <v>1.1000000000000001</v>
      </c>
      <c r="L143" s="23">
        <v>2</v>
      </c>
      <c r="M143" s="23"/>
      <c r="N143" s="23"/>
      <c r="O143" s="23"/>
      <c r="P143" s="23"/>
      <c r="Q143" s="23"/>
      <c r="R143" s="23"/>
      <c r="S143" s="23"/>
      <c r="T143" s="23"/>
      <c r="U143" s="23"/>
      <c r="V143" s="23"/>
      <c r="W143" s="23"/>
    </row>
    <row r="144" spans="1:23" ht="10.15" customHeight="1" x14ac:dyDescent="0.2">
      <c r="A144" s="25" t="s">
        <v>4113</v>
      </c>
      <c r="B144" s="23">
        <v>12.5</v>
      </c>
      <c r="C144" s="23">
        <v>0.5</v>
      </c>
      <c r="D144" s="23">
        <v>1.9</v>
      </c>
      <c r="E144" s="23">
        <v>1.3</v>
      </c>
      <c r="F144" s="23">
        <v>0.2</v>
      </c>
      <c r="G144" s="23">
        <v>4.0999999999999996</v>
      </c>
      <c r="H144" s="23">
        <v>0.2</v>
      </c>
      <c r="I144" s="23">
        <v>2</v>
      </c>
      <c r="J144" s="23">
        <v>0.2</v>
      </c>
      <c r="K144" s="23">
        <v>0.5</v>
      </c>
      <c r="L144" s="23">
        <v>1.5</v>
      </c>
      <c r="M144" s="23"/>
      <c r="N144" s="23"/>
      <c r="O144" s="23"/>
      <c r="P144" s="23"/>
      <c r="Q144" s="23"/>
      <c r="R144" s="23"/>
      <c r="S144" s="23"/>
      <c r="T144" s="23"/>
      <c r="U144" s="23"/>
      <c r="V144" s="23"/>
      <c r="W144" s="23"/>
    </row>
    <row r="145" spans="1:23" ht="10.15" customHeight="1" x14ac:dyDescent="0.2">
      <c r="A145" s="25" t="s">
        <v>4114</v>
      </c>
      <c r="B145" s="23">
        <v>12.2</v>
      </c>
      <c r="C145" s="23">
        <v>0.7</v>
      </c>
      <c r="D145" s="23">
        <v>1.9</v>
      </c>
      <c r="E145" s="23">
        <v>1.3</v>
      </c>
      <c r="F145" s="23">
        <v>0.3</v>
      </c>
      <c r="G145" s="23">
        <v>4.7</v>
      </c>
      <c r="H145" s="23" t="s">
        <v>3999</v>
      </c>
      <c r="I145" s="23">
        <v>1.4</v>
      </c>
      <c r="J145" s="23">
        <v>0.2</v>
      </c>
      <c r="K145" s="23">
        <v>0.4</v>
      </c>
      <c r="L145" s="23">
        <v>1.3</v>
      </c>
      <c r="M145" s="23"/>
      <c r="N145" s="23"/>
      <c r="O145" s="23"/>
      <c r="P145" s="23"/>
      <c r="Q145" s="23"/>
      <c r="R145" s="23"/>
      <c r="S145" s="23"/>
      <c r="T145" s="23"/>
      <c r="U145" s="23"/>
      <c r="V145" s="23"/>
      <c r="W145" s="23"/>
    </row>
    <row r="146" spans="1:23" ht="10.15" customHeight="1" x14ac:dyDescent="0.2">
      <c r="A146" s="25" t="s">
        <v>4115</v>
      </c>
      <c r="B146" s="23" t="s">
        <v>4000</v>
      </c>
      <c r="C146" s="23" t="s">
        <v>4000</v>
      </c>
      <c r="D146" s="23" t="s">
        <v>4000</v>
      </c>
      <c r="E146" s="23" t="s">
        <v>4000</v>
      </c>
      <c r="F146" s="23" t="s">
        <v>4000</v>
      </c>
      <c r="G146" s="23" t="s">
        <v>4000</v>
      </c>
      <c r="H146" s="23" t="s">
        <v>4000</v>
      </c>
      <c r="I146" s="23" t="s">
        <v>4000</v>
      </c>
      <c r="J146" s="23" t="s">
        <v>4000</v>
      </c>
      <c r="K146" s="23" t="s">
        <v>4000</v>
      </c>
      <c r="L146" s="23" t="s">
        <v>4000</v>
      </c>
      <c r="M146" s="23"/>
      <c r="N146" s="23"/>
      <c r="O146" s="23"/>
      <c r="P146" s="23"/>
      <c r="Q146" s="23"/>
      <c r="R146" s="23"/>
      <c r="S146" s="23"/>
      <c r="T146" s="23"/>
      <c r="U146" s="23"/>
      <c r="V146" s="23"/>
      <c r="W146" s="23"/>
    </row>
    <row r="147" spans="1:23" ht="10.15" customHeight="1" x14ac:dyDescent="0.2">
      <c r="A147" s="25" t="s">
        <v>4018</v>
      </c>
      <c r="B147" s="23">
        <v>20.399999999999999</v>
      </c>
      <c r="C147" s="23">
        <v>0.2</v>
      </c>
      <c r="D147" s="23">
        <v>2.9</v>
      </c>
      <c r="E147" s="23">
        <v>1.6</v>
      </c>
      <c r="F147" s="23" t="s">
        <v>4000</v>
      </c>
      <c r="G147" s="23">
        <v>11</v>
      </c>
      <c r="H147" s="23" t="s">
        <v>4000</v>
      </c>
      <c r="I147" s="23">
        <v>1.7</v>
      </c>
      <c r="J147" s="23">
        <v>0.1</v>
      </c>
      <c r="K147" s="23">
        <v>0.6</v>
      </c>
      <c r="L147" s="23">
        <v>2</v>
      </c>
      <c r="M147" s="23"/>
      <c r="N147" s="23"/>
      <c r="O147" s="23"/>
      <c r="P147" s="23"/>
      <c r="Q147" s="23"/>
      <c r="R147" s="23"/>
      <c r="S147" s="23"/>
      <c r="T147" s="23"/>
      <c r="U147" s="23"/>
      <c r="V147" s="23"/>
      <c r="W147" s="23"/>
    </row>
    <row r="148" spans="1:23" ht="10.15" customHeight="1" x14ac:dyDescent="0.2">
      <c r="A148" s="25" t="s">
        <v>4107</v>
      </c>
      <c r="B148" s="23">
        <v>10.4</v>
      </c>
      <c r="C148" s="23" t="s">
        <v>4000</v>
      </c>
      <c r="D148" s="23">
        <v>1.4</v>
      </c>
      <c r="E148" s="23">
        <v>1.9</v>
      </c>
      <c r="F148" s="23" t="s">
        <v>4000</v>
      </c>
      <c r="G148" s="23">
        <v>3.2</v>
      </c>
      <c r="H148" s="23" t="s">
        <v>4000</v>
      </c>
      <c r="I148" s="23" t="s">
        <v>4000</v>
      </c>
      <c r="J148" s="23">
        <v>0.2</v>
      </c>
      <c r="K148" s="23" t="s">
        <v>4000</v>
      </c>
      <c r="L148" s="23">
        <v>1.4</v>
      </c>
      <c r="M148" s="23"/>
      <c r="N148" s="23"/>
      <c r="O148" s="23"/>
      <c r="P148" s="23"/>
      <c r="Q148" s="23"/>
      <c r="R148" s="23"/>
      <c r="S148" s="23"/>
      <c r="T148" s="23"/>
      <c r="U148" s="23"/>
      <c r="V148" s="23"/>
      <c r="W148" s="23"/>
    </row>
    <row r="149" spans="1:23" ht="10.15" customHeight="1"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row>
    <row r="150" spans="1:23" ht="10.15" customHeight="1" x14ac:dyDescent="0.2">
      <c r="A150" s="24" t="s">
        <v>4116</v>
      </c>
      <c r="B150" s="23"/>
      <c r="C150" s="23"/>
      <c r="D150" s="23"/>
      <c r="E150" s="23"/>
      <c r="F150" s="23"/>
      <c r="G150" s="23"/>
      <c r="H150" s="23"/>
      <c r="I150" s="23"/>
      <c r="J150" s="23"/>
      <c r="K150" s="23"/>
      <c r="L150" s="23"/>
      <c r="M150" s="23"/>
      <c r="N150" s="23"/>
      <c r="O150" s="23"/>
      <c r="P150" s="23"/>
      <c r="Q150" s="23"/>
      <c r="R150" s="23"/>
      <c r="S150" s="23"/>
      <c r="T150" s="23"/>
      <c r="U150" s="23"/>
      <c r="V150" s="23"/>
      <c r="W150" s="23"/>
    </row>
    <row r="151" spans="1:23" ht="10.15" customHeight="1" x14ac:dyDescent="0.2">
      <c r="A151" s="24" t="s">
        <v>4117</v>
      </c>
      <c r="B151" s="23"/>
      <c r="C151" s="23"/>
      <c r="D151" s="23"/>
      <c r="E151" s="23"/>
      <c r="F151" s="23"/>
      <c r="G151" s="23"/>
      <c r="H151" s="23"/>
      <c r="I151" s="23"/>
      <c r="J151" s="23"/>
      <c r="K151" s="23"/>
      <c r="L151" s="23"/>
      <c r="M151" s="23"/>
      <c r="N151" s="23"/>
      <c r="O151" s="23"/>
      <c r="P151" s="23"/>
      <c r="Q151" s="23"/>
      <c r="R151" s="23"/>
      <c r="S151" s="23"/>
      <c r="T151" s="23"/>
      <c r="U151" s="23"/>
      <c r="V151" s="23"/>
      <c r="W151" s="23"/>
    </row>
    <row r="152" spans="1:23" ht="10.15" customHeight="1" x14ac:dyDescent="0.2">
      <c r="A152" s="24" t="s">
        <v>4057</v>
      </c>
      <c r="B152" s="23"/>
      <c r="C152" s="23"/>
      <c r="D152" s="23"/>
      <c r="E152" s="23"/>
      <c r="F152" s="23"/>
      <c r="G152" s="23"/>
      <c r="H152" s="23"/>
      <c r="I152" s="23"/>
      <c r="J152" s="23"/>
      <c r="K152" s="23"/>
      <c r="L152" s="23"/>
      <c r="M152" s="23"/>
      <c r="N152" s="23"/>
      <c r="O152" s="23"/>
      <c r="P152" s="23"/>
      <c r="Q152" s="23"/>
      <c r="R152" s="23"/>
      <c r="S152" s="23"/>
      <c r="T152" s="23"/>
      <c r="U152" s="23"/>
      <c r="V152" s="23"/>
      <c r="W152" s="23"/>
    </row>
    <row r="153" spans="1:23" ht="10.15" customHeight="1" x14ac:dyDescent="0.2">
      <c r="A153" s="26" t="s">
        <v>4118</v>
      </c>
      <c r="B153" s="23"/>
      <c r="C153" s="23"/>
      <c r="D153" s="23"/>
      <c r="E153" s="23"/>
      <c r="F153" s="23"/>
      <c r="G153" s="23"/>
      <c r="H153" s="23"/>
      <c r="I153" s="23"/>
      <c r="J153" s="23"/>
      <c r="K153" s="23"/>
      <c r="L153" s="23"/>
      <c r="M153" s="23"/>
      <c r="N153" s="23"/>
      <c r="O153" s="23"/>
      <c r="P153" s="23"/>
      <c r="Q153" s="23"/>
      <c r="R153" s="23"/>
      <c r="S153" s="23"/>
      <c r="T153" s="23"/>
      <c r="U153" s="23"/>
      <c r="V153" s="23"/>
      <c r="W153" s="23"/>
    </row>
    <row r="154" spans="1:23" ht="10.15" customHeight="1" x14ac:dyDescent="0.2">
      <c r="A154" s="25" t="s">
        <v>4119</v>
      </c>
      <c r="B154" s="23">
        <v>13</v>
      </c>
      <c r="C154" s="23">
        <v>0.5</v>
      </c>
      <c r="D154" s="23">
        <v>1.4</v>
      </c>
      <c r="E154" s="23">
        <v>1.9</v>
      </c>
      <c r="F154" s="23">
        <v>0.2</v>
      </c>
      <c r="G154" s="23">
        <v>5</v>
      </c>
      <c r="H154" s="23">
        <v>0.1</v>
      </c>
      <c r="I154" s="23">
        <v>1.5</v>
      </c>
      <c r="J154" s="23">
        <v>0.3</v>
      </c>
      <c r="K154" s="23">
        <v>0.7</v>
      </c>
      <c r="L154" s="23">
        <v>1.5</v>
      </c>
      <c r="M154" s="23"/>
      <c r="N154" s="23"/>
      <c r="O154" s="23"/>
      <c r="P154" s="23"/>
      <c r="Q154" s="23"/>
      <c r="R154" s="23"/>
      <c r="S154" s="23"/>
      <c r="T154" s="23"/>
      <c r="U154" s="23"/>
      <c r="V154" s="23"/>
      <c r="W154" s="23"/>
    </row>
    <row r="155" spans="1:23" ht="10.15" customHeight="1" x14ac:dyDescent="0.2">
      <c r="A155" s="25" t="s">
        <v>4120</v>
      </c>
      <c r="B155" s="23">
        <v>14.1</v>
      </c>
      <c r="C155" s="23">
        <v>0.6</v>
      </c>
      <c r="D155" s="23">
        <v>1.6</v>
      </c>
      <c r="E155" s="23">
        <v>2.5</v>
      </c>
      <c r="F155" s="23">
        <v>0.2</v>
      </c>
      <c r="G155" s="23">
        <v>5.4</v>
      </c>
      <c r="H155" s="23">
        <v>0.1</v>
      </c>
      <c r="I155" s="23">
        <v>1.4</v>
      </c>
      <c r="J155" s="23">
        <v>0.2</v>
      </c>
      <c r="K155" s="23">
        <v>0.6</v>
      </c>
      <c r="L155" s="23">
        <v>1.6</v>
      </c>
      <c r="M155" s="23"/>
      <c r="N155" s="23"/>
      <c r="O155" s="23"/>
      <c r="P155" s="23"/>
      <c r="Q155" s="23"/>
      <c r="R155" s="23"/>
      <c r="S155" s="23"/>
      <c r="T155" s="23"/>
      <c r="U155" s="23"/>
      <c r="V155" s="23"/>
      <c r="W155" s="23"/>
    </row>
    <row r="156" spans="1:23" ht="10.15" customHeight="1" x14ac:dyDescent="0.2">
      <c r="A156" s="25" t="s">
        <v>4121</v>
      </c>
      <c r="B156" s="23">
        <v>15.2</v>
      </c>
      <c r="C156" s="23">
        <v>0.5</v>
      </c>
      <c r="D156" s="23">
        <v>1.5</v>
      </c>
      <c r="E156" s="23">
        <v>2.6</v>
      </c>
      <c r="F156" s="23">
        <v>0.2</v>
      </c>
      <c r="G156" s="23">
        <v>6.4</v>
      </c>
      <c r="H156" s="23">
        <v>0.1</v>
      </c>
      <c r="I156" s="23">
        <v>0.7</v>
      </c>
      <c r="J156" s="23">
        <v>0.3</v>
      </c>
      <c r="K156" s="23">
        <v>0.9</v>
      </c>
      <c r="L156" s="23">
        <v>2</v>
      </c>
      <c r="M156" s="23"/>
      <c r="N156" s="23"/>
      <c r="O156" s="23"/>
      <c r="P156" s="23"/>
      <c r="Q156" s="23"/>
      <c r="R156" s="23"/>
      <c r="S156" s="23"/>
      <c r="T156" s="23"/>
      <c r="U156" s="23"/>
      <c r="V156" s="23"/>
      <c r="W156" s="23"/>
    </row>
    <row r="157" spans="1:23" ht="10.15" customHeight="1" x14ac:dyDescent="0.2">
      <c r="A157" s="25" t="s">
        <v>4122</v>
      </c>
      <c r="B157" s="23">
        <v>13.5</v>
      </c>
      <c r="C157" s="23">
        <v>0.5</v>
      </c>
      <c r="D157" s="23">
        <v>1.4</v>
      </c>
      <c r="E157" s="23">
        <v>1.9</v>
      </c>
      <c r="F157" s="23">
        <v>0.2</v>
      </c>
      <c r="G157" s="23">
        <v>5.2</v>
      </c>
      <c r="H157" s="23">
        <v>0.1</v>
      </c>
      <c r="I157" s="23">
        <v>1.6</v>
      </c>
      <c r="J157" s="23">
        <v>0.3</v>
      </c>
      <c r="K157" s="23">
        <v>0.8</v>
      </c>
      <c r="L157" s="23">
        <v>1.5</v>
      </c>
      <c r="M157" s="23"/>
      <c r="N157" s="23"/>
      <c r="O157" s="23"/>
      <c r="P157" s="23"/>
      <c r="Q157" s="23"/>
      <c r="R157" s="23"/>
      <c r="S157" s="23"/>
      <c r="T157" s="23"/>
      <c r="U157" s="23"/>
      <c r="V157" s="23"/>
      <c r="W157" s="23"/>
    </row>
    <row r="158" spans="1:23" ht="10.15" customHeight="1" x14ac:dyDescent="0.2">
      <c r="A158" s="25" t="s">
        <v>4123</v>
      </c>
      <c r="B158" s="23">
        <v>12.6</v>
      </c>
      <c r="C158" s="23">
        <v>0.4</v>
      </c>
      <c r="D158" s="23">
        <v>1.4</v>
      </c>
      <c r="E158" s="23">
        <v>1.9</v>
      </c>
      <c r="F158" s="23">
        <v>0.2</v>
      </c>
      <c r="G158" s="23">
        <v>5.0999999999999996</v>
      </c>
      <c r="H158" s="23">
        <v>0.1</v>
      </c>
      <c r="I158" s="23">
        <v>1</v>
      </c>
      <c r="J158" s="23">
        <v>0.2</v>
      </c>
      <c r="K158" s="23">
        <v>0.8</v>
      </c>
      <c r="L158" s="23">
        <v>1.4</v>
      </c>
      <c r="M158" s="23"/>
      <c r="N158" s="23"/>
      <c r="O158" s="23"/>
      <c r="P158" s="23"/>
      <c r="Q158" s="23"/>
      <c r="R158" s="23"/>
      <c r="S158" s="23"/>
      <c r="T158" s="23"/>
      <c r="U158" s="23"/>
      <c r="V158" s="23"/>
      <c r="W158" s="23"/>
    </row>
    <row r="159" spans="1:23" ht="10.15" customHeight="1" x14ac:dyDescent="0.2">
      <c r="A159" s="26" t="s">
        <v>4124</v>
      </c>
      <c r="B159" s="23"/>
      <c r="C159" s="23"/>
      <c r="D159" s="23"/>
      <c r="E159" s="23"/>
      <c r="F159" s="23"/>
      <c r="G159" s="23"/>
      <c r="H159" s="23"/>
      <c r="I159" s="23"/>
      <c r="J159" s="23"/>
      <c r="K159" s="23"/>
      <c r="L159" s="23"/>
      <c r="M159" s="23"/>
      <c r="N159" s="23"/>
      <c r="O159" s="23"/>
      <c r="P159" s="23"/>
      <c r="Q159" s="23"/>
      <c r="R159" s="23"/>
      <c r="S159" s="23"/>
      <c r="T159" s="23"/>
      <c r="U159" s="23"/>
      <c r="V159" s="23"/>
      <c r="W159" s="23"/>
    </row>
    <row r="160" spans="1:23" ht="10.15" customHeight="1" x14ac:dyDescent="0.2">
      <c r="A160" s="25" t="s">
        <v>4125</v>
      </c>
      <c r="B160" s="23">
        <v>13.8</v>
      </c>
      <c r="C160" s="23">
        <v>0.5</v>
      </c>
      <c r="D160" s="23">
        <v>1.5</v>
      </c>
      <c r="E160" s="23">
        <v>2.1</v>
      </c>
      <c r="F160" s="23">
        <v>0.2</v>
      </c>
      <c r="G160" s="23">
        <v>5.6</v>
      </c>
      <c r="H160" s="23">
        <v>0.1</v>
      </c>
      <c r="I160" s="23">
        <v>1.1000000000000001</v>
      </c>
      <c r="J160" s="23">
        <v>0.3</v>
      </c>
      <c r="K160" s="23">
        <v>0.8</v>
      </c>
      <c r="L160" s="23">
        <v>1.7</v>
      </c>
      <c r="M160" s="23"/>
      <c r="N160" s="23"/>
      <c r="O160" s="23"/>
      <c r="P160" s="23"/>
      <c r="Q160" s="23"/>
      <c r="R160" s="23"/>
      <c r="S160" s="23"/>
      <c r="T160" s="23"/>
      <c r="U160" s="23"/>
      <c r="V160" s="23"/>
      <c r="W160" s="23"/>
    </row>
    <row r="161" spans="1:23" ht="10.15" customHeight="1" x14ac:dyDescent="0.2">
      <c r="A161" s="25" t="s">
        <v>4126</v>
      </c>
      <c r="B161" s="23">
        <v>14.4</v>
      </c>
      <c r="C161" s="23">
        <v>0.6</v>
      </c>
      <c r="D161" s="23">
        <v>1.6</v>
      </c>
      <c r="E161" s="23">
        <v>2.2000000000000002</v>
      </c>
      <c r="F161" s="23">
        <v>0.2</v>
      </c>
      <c r="G161" s="23">
        <v>5.6</v>
      </c>
      <c r="H161" s="23">
        <v>0.1</v>
      </c>
      <c r="I161" s="23">
        <v>1.2</v>
      </c>
      <c r="J161" s="23">
        <v>0.3</v>
      </c>
      <c r="K161" s="23">
        <v>0.9</v>
      </c>
      <c r="L161" s="23">
        <v>1.6</v>
      </c>
      <c r="M161" s="23"/>
      <c r="N161" s="23"/>
      <c r="O161" s="23"/>
      <c r="P161" s="23"/>
      <c r="Q161" s="23"/>
      <c r="R161" s="23"/>
      <c r="S161" s="23"/>
      <c r="T161" s="23"/>
      <c r="U161" s="23"/>
      <c r="V161" s="23"/>
      <c r="W161" s="23"/>
    </row>
    <row r="162" spans="1:23" ht="10.15" customHeight="1" x14ac:dyDescent="0.2">
      <c r="A162" s="25" t="s">
        <v>4127</v>
      </c>
      <c r="B162" s="23">
        <v>13.6</v>
      </c>
      <c r="C162" s="23">
        <v>0.5</v>
      </c>
      <c r="D162" s="23">
        <v>1.4</v>
      </c>
      <c r="E162" s="23">
        <v>2.1</v>
      </c>
      <c r="F162" s="23">
        <v>0.2</v>
      </c>
      <c r="G162" s="23">
        <v>5.3</v>
      </c>
      <c r="H162" s="23">
        <v>0.1</v>
      </c>
      <c r="I162" s="23">
        <v>1.4</v>
      </c>
      <c r="J162" s="23">
        <v>0.3</v>
      </c>
      <c r="K162" s="23">
        <v>0.8</v>
      </c>
      <c r="L162" s="23">
        <v>1.6</v>
      </c>
      <c r="M162" s="23"/>
      <c r="N162" s="23"/>
      <c r="O162" s="23"/>
      <c r="P162" s="23"/>
      <c r="Q162" s="23"/>
      <c r="R162" s="23"/>
      <c r="S162" s="23"/>
      <c r="T162" s="23"/>
      <c r="U162" s="23"/>
      <c r="V162" s="23"/>
      <c r="W162" s="23"/>
    </row>
    <row r="163" spans="1:23" ht="10.15" customHeight="1" x14ac:dyDescent="0.2">
      <c r="A163" s="25" t="s">
        <v>4128</v>
      </c>
      <c r="B163" s="23">
        <v>11.7</v>
      </c>
      <c r="C163" s="23">
        <v>0.4</v>
      </c>
      <c r="D163" s="23">
        <v>1.1000000000000001</v>
      </c>
      <c r="E163" s="23">
        <v>1.7</v>
      </c>
      <c r="F163" s="23">
        <v>0.2</v>
      </c>
      <c r="G163" s="23">
        <v>4.7</v>
      </c>
      <c r="H163" s="23">
        <v>0.1</v>
      </c>
      <c r="I163" s="23">
        <v>1.2</v>
      </c>
      <c r="J163" s="23">
        <v>0.2</v>
      </c>
      <c r="K163" s="23">
        <v>0.8</v>
      </c>
      <c r="L163" s="23">
        <v>1.4</v>
      </c>
      <c r="M163" s="23"/>
      <c r="N163" s="23"/>
      <c r="O163" s="23"/>
      <c r="P163" s="23"/>
      <c r="Q163" s="23"/>
      <c r="R163" s="23"/>
      <c r="S163" s="23"/>
      <c r="T163" s="23"/>
      <c r="U163" s="23"/>
      <c r="V163" s="23"/>
      <c r="W163" s="23"/>
    </row>
    <row r="164" spans="1:23" ht="10.15" customHeight="1" x14ac:dyDescent="0.2">
      <c r="A164" s="25" t="s">
        <v>4129</v>
      </c>
      <c r="B164" s="23">
        <v>12.9</v>
      </c>
      <c r="C164" s="23">
        <v>0.4</v>
      </c>
      <c r="D164" s="23">
        <v>1.3</v>
      </c>
      <c r="E164" s="23">
        <v>2.1</v>
      </c>
      <c r="F164" s="23">
        <v>0.2</v>
      </c>
      <c r="G164" s="23">
        <v>5.3</v>
      </c>
      <c r="H164" s="23">
        <v>0.1</v>
      </c>
      <c r="I164" s="23">
        <v>1</v>
      </c>
      <c r="J164" s="23">
        <v>0.2</v>
      </c>
      <c r="K164" s="23">
        <v>0.8</v>
      </c>
      <c r="L164" s="23">
        <v>1.5</v>
      </c>
      <c r="M164" s="23"/>
      <c r="N164" s="23"/>
      <c r="O164" s="23"/>
      <c r="P164" s="23"/>
      <c r="Q164" s="23"/>
      <c r="R164" s="23"/>
      <c r="S164" s="23"/>
      <c r="T164" s="23"/>
      <c r="U164" s="23"/>
      <c r="V164" s="23"/>
      <c r="W164" s="23"/>
    </row>
    <row r="165" spans="1:23" ht="10.15" customHeight="1" x14ac:dyDescent="0.2">
      <c r="A165" s="25" t="s">
        <v>4130</v>
      </c>
      <c r="B165" s="23">
        <v>12.7</v>
      </c>
      <c r="C165" s="23">
        <v>0.4</v>
      </c>
      <c r="D165" s="23">
        <v>1.5</v>
      </c>
      <c r="E165" s="23">
        <v>2.2000000000000002</v>
      </c>
      <c r="F165" s="23">
        <v>0.2</v>
      </c>
      <c r="G165" s="23">
        <v>4.7</v>
      </c>
      <c r="H165" s="23">
        <v>0.1</v>
      </c>
      <c r="I165" s="23">
        <v>1.1000000000000001</v>
      </c>
      <c r="J165" s="23">
        <v>0.2</v>
      </c>
      <c r="K165" s="23">
        <v>0.8</v>
      </c>
      <c r="L165" s="23">
        <v>1.5</v>
      </c>
      <c r="M165" s="23"/>
      <c r="N165" s="23"/>
      <c r="O165" s="23"/>
      <c r="P165" s="23"/>
      <c r="Q165" s="23"/>
      <c r="R165" s="23"/>
      <c r="S165" s="23"/>
      <c r="T165" s="23"/>
      <c r="U165" s="23"/>
      <c r="V165" s="23"/>
      <c r="W165" s="23"/>
    </row>
    <row r="166" spans="1:23" ht="10.15" customHeight="1" x14ac:dyDescent="0.2">
      <c r="A166" s="25" t="s">
        <v>4131</v>
      </c>
      <c r="B166" s="23">
        <v>9</v>
      </c>
      <c r="C166" s="23">
        <v>0.4</v>
      </c>
      <c r="D166" s="23">
        <v>0.6</v>
      </c>
      <c r="E166" s="23">
        <v>1.3</v>
      </c>
      <c r="F166" s="23" t="s">
        <v>4000</v>
      </c>
      <c r="G166" s="23">
        <v>4</v>
      </c>
      <c r="H166" s="23">
        <v>0.1</v>
      </c>
      <c r="I166" s="23">
        <v>1</v>
      </c>
      <c r="J166" s="23">
        <v>0.1</v>
      </c>
      <c r="K166" s="23">
        <v>0.3</v>
      </c>
      <c r="L166" s="23">
        <v>1.1000000000000001</v>
      </c>
      <c r="M166" s="23"/>
      <c r="N166" s="23"/>
      <c r="O166" s="23"/>
      <c r="P166" s="23"/>
      <c r="Q166" s="23"/>
      <c r="R166" s="23"/>
      <c r="S166" s="23"/>
      <c r="T166" s="23"/>
      <c r="U166" s="23"/>
      <c r="V166" s="23"/>
      <c r="W166" s="23"/>
    </row>
    <row r="167" spans="1:23" ht="10.15" customHeight="1" x14ac:dyDescent="0.2">
      <c r="A167" s="25" t="s">
        <v>4132</v>
      </c>
      <c r="B167" s="23">
        <v>10.5</v>
      </c>
      <c r="C167" s="23">
        <v>0.4</v>
      </c>
      <c r="D167" s="23">
        <v>1.3</v>
      </c>
      <c r="E167" s="23">
        <v>1.4</v>
      </c>
      <c r="F167" s="23">
        <v>0.2</v>
      </c>
      <c r="G167" s="23">
        <v>4</v>
      </c>
      <c r="H167" s="23">
        <v>0.1</v>
      </c>
      <c r="I167" s="23">
        <v>1.3</v>
      </c>
      <c r="J167" s="23">
        <v>0.2</v>
      </c>
      <c r="K167" s="23">
        <v>0.4</v>
      </c>
      <c r="L167" s="23">
        <v>1.4</v>
      </c>
      <c r="M167" s="23"/>
      <c r="N167" s="23"/>
      <c r="O167" s="23"/>
      <c r="P167" s="23"/>
      <c r="Q167" s="23"/>
      <c r="R167" s="23"/>
      <c r="S167" s="23"/>
      <c r="T167" s="23"/>
      <c r="U167" s="23"/>
      <c r="V167" s="23"/>
      <c r="W167" s="23"/>
    </row>
    <row r="168" spans="1:23" ht="10.15" customHeight="1" x14ac:dyDescent="0.2">
      <c r="A168" s="25" t="s">
        <v>4133</v>
      </c>
      <c r="B168" s="23">
        <v>17.100000000000001</v>
      </c>
      <c r="C168" s="23">
        <v>0.7</v>
      </c>
      <c r="D168" s="23">
        <v>2.5</v>
      </c>
      <c r="E168" s="23">
        <v>2</v>
      </c>
      <c r="F168" s="23">
        <v>0.3</v>
      </c>
      <c r="G168" s="23">
        <v>6.4</v>
      </c>
      <c r="H168" s="23">
        <v>0.1</v>
      </c>
      <c r="I168" s="23">
        <v>2</v>
      </c>
      <c r="J168" s="23">
        <v>0.4</v>
      </c>
      <c r="K168" s="23">
        <v>0.9</v>
      </c>
      <c r="L168" s="23">
        <v>1.9</v>
      </c>
      <c r="M168" s="23"/>
      <c r="N168" s="23"/>
      <c r="O168" s="23"/>
      <c r="P168" s="23"/>
      <c r="Q168" s="23"/>
      <c r="R168" s="23"/>
      <c r="S168" s="23"/>
      <c r="T168" s="23"/>
      <c r="U168" s="23"/>
      <c r="V168" s="23"/>
      <c r="W168" s="23"/>
    </row>
    <row r="169" spans="1:23" ht="10.15" customHeight="1"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row>
    <row r="170" spans="1:23" ht="10.15" customHeight="1" x14ac:dyDescent="0.2">
      <c r="A170" s="24" t="s">
        <v>4134</v>
      </c>
      <c r="B170" s="23"/>
      <c r="C170" s="23"/>
      <c r="D170" s="23"/>
      <c r="E170" s="23"/>
      <c r="F170" s="23"/>
      <c r="G170" s="23"/>
      <c r="H170" s="23"/>
      <c r="I170" s="23"/>
      <c r="J170" s="23"/>
      <c r="K170" s="23"/>
      <c r="L170" s="23"/>
      <c r="M170" s="23"/>
      <c r="N170" s="23"/>
      <c r="O170" s="23"/>
      <c r="P170" s="23"/>
      <c r="Q170" s="23"/>
      <c r="R170" s="23"/>
      <c r="S170" s="23"/>
      <c r="T170" s="23"/>
      <c r="U170" s="23"/>
      <c r="V170" s="23"/>
      <c r="W170" s="23"/>
    </row>
    <row r="171" spans="1:23" ht="10.15" customHeight="1" x14ac:dyDescent="0.2">
      <c r="A171" s="24" t="s">
        <v>4135</v>
      </c>
      <c r="B171" s="23"/>
      <c r="C171" s="23"/>
      <c r="D171" s="23"/>
      <c r="E171" s="23"/>
      <c r="F171" s="23"/>
      <c r="G171" s="23"/>
      <c r="H171" s="23"/>
      <c r="I171" s="23"/>
      <c r="J171" s="23"/>
      <c r="K171" s="23"/>
      <c r="L171" s="23"/>
      <c r="M171" s="23"/>
      <c r="N171" s="23"/>
      <c r="O171" s="23"/>
      <c r="P171" s="23"/>
      <c r="Q171" s="23"/>
      <c r="R171" s="23"/>
      <c r="S171" s="23"/>
      <c r="T171" s="23"/>
      <c r="U171" s="23"/>
      <c r="V171" s="23"/>
      <c r="W171" s="23"/>
    </row>
    <row r="172" spans="1:23" ht="10.15" customHeight="1" x14ac:dyDescent="0.2">
      <c r="A172" s="25" t="s">
        <v>4136</v>
      </c>
      <c r="B172" s="23">
        <v>14.1</v>
      </c>
      <c r="C172" s="23">
        <v>0.5</v>
      </c>
      <c r="D172" s="23">
        <v>1.8</v>
      </c>
      <c r="E172" s="23">
        <v>1.8</v>
      </c>
      <c r="F172" s="23">
        <v>0.2</v>
      </c>
      <c r="G172" s="23">
        <v>5.3</v>
      </c>
      <c r="H172" s="23">
        <v>0.1</v>
      </c>
      <c r="I172" s="23">
        <v>1.6</v>
      </c>
      <c r="J172" s="23">
        <v>0.3</v>
      </c>
      <c r="K172" s="23">
        <v>0.7</v>
      </c>
      <c r="L172" s="23">
        <v>1.7</v>
      </c>
      <c r="M172" s="23"/>
      <c r="N172" s="23"/>
      <c r="O172" s="23"/>
      <c r="P172" s="23"/>
      <c r="Q172" s="23"/>
      <c r="R172" s="23"/>
      <c r="S172" s="23"/>
      <c r="T172" s="23"/>
      <c r="U172" s="23"/>
      <c r="V172" s="23"/>
      <c r="W172" s="23"/>
    </row>
    <row r="173" spans="1:23" ht="10.15" customHeight="1" x14ac:dyDescent="0.2">
      <c r="A173" s="25" t="s">
        <v>4137</v>
      </c>
      <c r="B173" s="23">
        <v>14.6</v>
      </c>
      <c r="C173" s="23">
        <v>0.4</v>
      </c>
      <c r="D173" s="23">
        <v>1.8</v>
      </c>
      <c r="E173" s="23">
        <v>2</v>
      </c>
      <c r="F173" s="23">
        <v>0.2</v>
      </c>
      <c r="G173" s="23">
        <v>5.7</v>
      </c>
      <c r="H173" s="23">
        <v>0.1</v>
      </c>
      <c r="I173" s="23">
        <v>1.6</v>
      </c>
      <c r="J173" s="23">
        <v>0.3</v>
      </c>
      <c r="K173" s="23">
        <v>0.7</v>
      </c>
      <c r="L173" s="23">
        <v>1.7</v>
      </c>
      <c r="M173" s="23"/>
      <c r="N173" s="23"/>
      <c r="O173" s="23"/>
      <c r="P173" s="23"/>
      <c r="Q173" s="23"/>
      <c r="R173" s="23"/>
      <c r="S173" s="23"/>
      <c r="T173" s="23"/>
      <c r="U173" s="23"/>
      <c r="V173" s="23"/>
      <c r="W173" s="23"/>
    </row>
    <row r="174" spans="1:23" ht="10.15" customHeight="1" x14ac:dyDescent="0.2">
      <c r="A174" s="25" t="s">
        <v>4138</v>
      </c>
      <c r="B174" s="23">
        <v>16.5</v>
      </c>
      <c r="C174" s="23">
        <v>0.6</v>
      </c>
      <c r="D174" s="23">
        <v>2.1</v>
      </c>
      <c r="E174" s="23">
        <v>2.2999999999999998</v>
      </c>
      <c r="F174" s="23">
        <v>0.2</v>
      </c>
      <c r="G174" s="23">
        <v>7</v>
      </c>
      <c r="H174" s="23">
        <v>0.1</v>
      </c>
      <c r="I174" s="23">
        <v>0.8</v>
      </c>
      <c r="J174" s="23">
        <v>0.5</v>
      </c>
      <c r="K174" s="23">
        <v>1</v>
      </c>
      <c r="L174" s="23">
        <v>2</v>
      </c>
      <c r="M174" s="23"/>
      <c r="N174" s="23"/>
      <c r="O174" s="23"/>
      <c r="P174" s="23"/>
      <c r="Q174" s="23"/>
      <c r="R174" s="23"/>
      <c r="S174" s="23"/>
      <c r="T174" s="23"/>
      <c r="U174" s="23"/>
      <c r="V174" s="23"/>
      <c r="W174" s="23"/>
    </row>
    <row r="175" spans="1:23" ht="10.15" customHeight="1" x14ac:dyDescent="0.2">
      <c r="A175" s="25" t="s">
        <v>4139</v>
      </c>
      <c r="B175" s="23">
        <v>18</v>
      </c>
      <c r="C175" s="23">
        <v>0.2</v>
      </c>
      <c r="D175" s="23">
        <v>1.3</v>
      </c>
      <c r="E175" s="23">
        <v>3.7</v>
      </c>
      <c r="F175" s="23">
        <v>0.2</v>
      </c>
      <c r="G175" s="23">
        <v>7.9</v>
      </c>
      <c r="H175" s="23" t="s">
        <v>3999</v>
      </c>
      <c r="I175" s="23">
        <v>0.6</v>
      </c>
      <c r="J175" s="23">
        <v>0.2</v>
      </c>
      <c r="K175" s="23">
        <v>1.6</v>
      </c>
      <c r="L175" s="23">
        <v>2.2999999999999998</v>
      </c>
      <c r="M175" s="23"/>
      <c r="N175" s="23"/>
      <c r="O175" s="23"/>
      <c r="P175" s="23"/>
      <c r="Q175" s="23"/>
      <c r="R175" s="23"/>
      <c r="S175" s="23"/>
      <c r="T175" s="23"/>
      <c r="U175" s="23"/>
      <c r="V175" s="23"/>
      <c r="W175" s="23"/>
    </row>
    <row r="176" spans="1:23" ht="10.15" customHeight="1" x14ac:dyDescent="0.2">
      <c r="A176" s="25" t="s">
        <v>4140</v>
      </c>
      <c r="B176" s="23">
        <v>19.7</v>
      </c>
      <c r="C176" s="23">
        <v>0.2</v>
      </c>
      <c r="D176" s="23">
        <v>1.6</v>
      </c>
      <c r="E176" s="23">
        <v>5</v>
      </c>
      <c r="F176" s="23">
        <v>0.2</v>
      </c>
      <c r="G176" s="23">
        <v>7</v>
      </c>
      <c r="H176" s="23">
        <v>0.1</v>
      </c>
      <c r="I176" s="23">
        <v>0.8</v>
      </c>
      <c r="J176" s="23">
        <v>0.3</v>
      </c>
      <c r="K176" s="23">
        <v>2.1</v>
      </c>
      <c r="L176" s="23">
        <v>2.4</v>
      </c>
      <c r="M176" s="23"/>
      <c r="N176" s="23"/>
      <c r="O176" s="23"/>
      <c r="P176" s="23"/>
      <c r="Q176" s="23"/>
      <c r="R176" s="23"/>
      <c r="S176" s="23"/>
      <c r="T176" s="23"/>
      <c r="U176" s="23"/>
      <c r="V176" s="23"/>
      <c r="W176" s="23"/>
    </row>
    <row r="177" spans="1:23" ht="10.15" customHeight="1" x14ac:dyDescent="0.2">
      <c r="A177" s="25" t="s">
        <v>4141</v>
      </c>
      <c r="B177" s="23">
        <v>14</v>
      </c>
      <c r="C177" s="23">
        <v>0.4</v>
      </c>
      <c r="D177" s="23">
        <v>1.5</v>
      </c>
      <c r="E177" s="23">
        <v>1.7</v>
      </c>
      <c r="F177" s="23">
        <v>0.2</v>
      </c>
      <c r="G177" s="23">
        <v>5.8</v>
      </c>
      <c r="H177" s="23">
        <v>0.1</v>
      </c>
      <c r="I177" s="23">
        <v>2.1</v>
      </c>
      <c r="J177" s="23">
        <v>0.2</v>
      </c>
      <c r="K177" s="23">
        <v>0.4</v>
      </c>
      <c r="L177" s="23">
        <v>1.7</v>
      </c>
      <c r="M177" s="23"/>
      <c r="N177" s="23"/>
      <c r="O177" s="23"/>
      <c r="P177" s="23"/>
      <c r="Q177" s="23"/>
      <c r="R177" s="23"/>
      <c r="S177" s="23"/>
      <c r="T177" s="23"/>
      <c r="U177" s="23"/>
      <c r="V177" s="23"/>
      <c r="W177" s="23"/>
    </row>
    <row r="178" spans="1:23" ht="10.15" customHeight="1" x14ac:dyDescent="0.2">
      <c r="A178" s="25" t="s">
        <v>4018</v>
      </c>
      <c r="B178" s="23">
        <v>16.399999999999999</v>
      </c>
      <c r="C178" s="23">
        <v>0.4</v>
      </c>
      <c r="D178" s="23">
        <v>1.6</v>
      </c>
      <c r="E178" s="23">
        <v>3</v>
      </c>
      <c r="F178" s="23">
        <v>0.1</v>
      </c>
      <c r="G178" s="23">
        <v>6.4</v>
      </c>
      <c r="H178" s="23">
        <v>0.1</v>
      </c>
      <c r="I178" s="23">
        <v>1.4</v>
      </c>
      <c r="J178" s="23" t="s">
        <v>4000</v>
      </c>
      <c r="K178" s="23">
        <v>0.8</v>
      </c>
      <c r="L178" s="23">
        <v>2.1</v>
      </c>
      <c r="M178" s="23"/>
      <c r="N178" s="23"/>
      <c r="O178" s="23"/>
      <c r="P178" s="23"/>
      <c r="Q178" s="23"/>
      <c r="R178" s="23"/>
      <c r="S178" s="23"/>
      <c r="T178" s="23"/>
      <c r="U178" s="23"/>
      <c r="V178" s="23"/>
      <c r="W178" s="23"/>
    </row>
    <row r="179" spans="1:23" ht="10.15" customHeight="1"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row>
    <row r="180" spans="1:23" ht="9.75" customHeight="1" x14ac:dyDescent="0.2">
      <c r="A180" s="24" t="s">
        <v>4142</v>
      </c>
      <c r="B180" s="23"/>
      <c r="C180" s="23"/>
      <c r="D180" s="23"/>
      <c r="E180" s="23"/>
      <c r="F180" s="23"/>
      <c r="G180" s="23"/>
      <c r="H180" s="23"/>
      <c r="I180" s="23"/>
      <c r="J180" s="23"/>
      <c r="K180" s="23"/>
      <c r="L180" s="23"/>
      <c r="M180" s="23"/>
      <c r="N180" s="23"/>
      <c r="O180" s="23"/>
      <c r="P180" s="23"/>
      <c r="Q180" s="23"/>
      <c r="R180" s="23"/>
      <c r="S180" s="23"/>
      <c r="T180" s="23"/>
      <c r="U180" s="23"/>
      <c r="V180" s="23"/>
      <c r="W180" s="23"/>
    </row>
    <row r="181" spans="1:23" ht="10.15" customHeight="1" x14ac:dyDescent="0.2">
      <c r="A181" s="25" t="s">
        <v>4136</v>
      </c>
      <c r="B181" s="23">
        <v>15.9</v>
      </c>
      <c r="C181" s="23">
        <v>1.2</v>
      </c>
      <c r="D181" s="23">
        <v>2.2999999999999998</v>
      </c>
      <c r="E181" s="23">
        <v>1.6</v>
      </c>
      <c r="F181" s="23">
        <v>0.4</v>
      </c>
      <c r="G181" s="23">
        <v>5.9</v>
      </c>
      <c r="H181" s="23">
        <v>0.1</v>
      </c>
      <c r="I181" s="23">
        <v>1.7</v>
      </c>
      <c r="J181" s="23">
        <v>0.4</v>
      </c>
      <c r="K181" s="23">
        <v>0.7</v>
      </c>
      <c r="L181" s="23">
        <v>1.7</v>
      </c>
      <c r="M181" s="23"/>
      <c r="N181" s="23"/>
      <c r="O181" s="23"/>
      <c r="P181" s="23"/>
      <c r="Q181" s="23"/>
      <c r="R181" s="23"/>
      <c r="S181" s="23"/>
      <c r="T181" s="23"/>
      <c r="U181" s="23"/>
      <c r="V181" s="23"/>
      <c r="W181" s="23"/>
    </row>
    <row r="182" spans="1:23" ht="10.15" customHeight="1" x14ac:dyDescent="0.2">
      <c r="A182" s="25" t="s">
        <v>4143</v>
      </c>
      <c r="B182" s="23">
        <v>16.600000000000001</v>
      </c>
      <c r="C182" s="23">
        <v>1.7</v>
      </c>
      <c r="D182" s="23">
        <v>2.8</v>
      </c>
      <c r="E182" s="23">
        <v>1.3</v>
      </c>
      <c r="F182" s="23">
        <v>0.5</v>
      </c>
      <c r="G182" s="23">
        <v>5.6</v>
      </c>
      <c r="H182" s="23">
        <v>0.1</v>
      </c>
      <c r="I182" s="23">
        <v>2</v>
      </c>
      <c r="J182" s="23">
        <v>0.4</v>
      </c>
      <c r="K182" s="23">
        <v>0.7</v>
      </c>
      <c r="L182" s="23">
        <v>1.6</v>
      </c>
      <c r="M182" s="23"/>
      <c r="N182" s="23"/>
      <c r="O182" s="23"/>
      <c r="P182" s="23"/>
      <c r="Q182" s="23"/>
      <c r="R182" s="23"/>
      <c r="S182" s="23"/>
      <c r="T182" s="23"/>
      <c r="U182" s="23"/>
      <c r="V182" s="23"/>
      <c r="W182" s="23"/>
    </row>
    <row r="183" spans="1:23" ht="10.15" customHeight="1" x14ac:dyDescent="0.2">
      <c r="A183" s="25" t="s">
        <v>4144</v>
      </c>
      <c r="B183" s="23">
        <v>15.1</v>
      </c>
      <c r="C183" s="23">
        <v>0.5</v>
      </c>
      <c r="D183" s="23">
        <v>1.7</v>
      </c>
      <c r="E183" s="23">
        <v>2</v>
      </c>
      <c r="F183" s="23">
        <v>0.2</v>
      </c>
      <c r="G183" s="23">
        <v>6.2</v>
      </c>
      <c r="H183" s="23">
        <v>0.1</v>
      </c>
      <c r="I183" s="23">
        <v>1.2</v>
      </c>
      <c r="J183" s="23">
        <v>0.4</v>
      </c>
      <c r="K183" s="23">
        <v>0.8</v>
      </c>
      <c r="L183" s="23">
        <v>1.9</v>
      </c>
      <c r="M183" s="23"/>
      <c r="N183" s="23"/>
      <c r="O183" s="23"/>
      <c r="P183" s="23"/>
      <c r="Q183" s="23"/>
      <c r="R183" s="23"/>
      <c r="S183" s="23"/>
      <c r="T183" s="23"/>
      <c r="U183" s="23"/>
      <c r="V183" s="23"/>
      <c r="W183" s="23"/>
    </row>
    <row r="184" spans="1:23" ht="10.15" customHeight="1" x14ac:dyDescent="0.2">
      <c r="A184" s="25" t="s">
        <v>4145</v>
      </c>
      <c r="B184" s="23">
        <v>13</v>
      </c>
      <c r="C184" s="23" t="s">
        <v>3999</v>
      </c>
      <c r="D184" s="23">
        <v>1.4</v>
      </c>
      <c r="E184" s="23">
        <v>2.1</v>
      </c>
      <c r="F184" s="23">
        <v>0.1</v>
      </c>
      <c r="G184" s="23">
        <v>5.0999999999999996</v>
      </c>
      <c r="H184" s="23">
        <v>0.1</v>
      </c>
      <c r="I184" s="23">
        <v>1.6</v>
      </c>
      <c r="J184" s="23">
        <v>0.2</v>
      </c>
      <c r="K184" s="23">
        <v>0.7</v>
      </c>
      <c r="L184" s="23">
        <v>1.7</v>
      </c>
      <c r="M184" s="23"/>
      <c r="N184" s="23"/>
      <c r="O184" s="23"/>
      <c r="P184" s="23"/>
      <c r="Q184" s="23"/>
      <c r="R184" s="23"/>
      <c r="S184" s="23"/>
      <c r="T184" s="23"/>
      <c r="U184" s="23"/>
      <c r="V184" s="23"/>
      <c r="W184" s="23"/>
    </row>
    <row r="185" spans="1:23" ht="10.15" customHeight="1" x14ac:dyDescent="0.2">
      <c r="A185" s="25" t="s">
        <v>4146</v>
      </c>
      <c r="B185" s="23">
        <v>8.1999999999999993</v>
      </c>
      <c r="C185" s="23" t="s">
        <v>3999</v>
      </c>
      <c r="D185" s="23">
        <v>1.8</v>
      </c>
      <c r="E185" s="23">
        <v>0.7</v>
      </c>
      <c r="F185" s="23">
        <v>0.1</v>
      </c>
      <c r="G185" s="23">
        <v>2.6</v>
      </c>
      <c r="H185" s="23">
        <v>0.1</v>
      </c>
      <c r="I185" s="23">
        <v>1.7</v>
      </c>
      <c r="J185" s="23">
        <v>0.1</v>
      </c>
      <c r="K185" s="23">
        <v>0.2</v>
      </c>
      <c r="L185" s="23">
        <v>1</v>
      </c>
      <c r="M185" s="23"/>
      <c r="N185" s="23"/>
      <c r="O185" s="23"/>
      <c r="P185" s="23"/>
      <c r="Q185" s="23"/>
      <c r="R185" s="23"/>
      <c r="S185" s="23"/>
      <c r="T185" s="23"/>
      <c r="U185" s="23"/>
      <c r="V185" s="23"/>
      <c r="W185" s="23"/>
    </row>
    <row r="186" spans="1:23" ht="10.15" customHeight="1"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row>
    <row r="187" spans="1:23" ht="10.15" customHeight="1" x14ac:dyDescent="0.2">
      <c r="A187" s="24" t="s">
        <v>4147</v>
      </c>
      <c r="B187" s="23"/>
      <c r="C187" s="23"/>
      <c r="D187" s="23"/>
      <c r="E187" s="23"/>
      <c r="F187" s="23"/>
      <c r="G187" s="23"/>
      <c r="H187" s="23"/>
      <c r="I187" s="23"/>
      <c r="J187" s="23"/>
      <c r="K187" s="23"/>
      <c r="L187" s="23"/>
      <c r="M187" s="23"/>
      <c r="N187" s="23"/>
      <c r="O187" s="23"/>
      <c r="P187" s="23"/>
      <c r="Q187" s="23"/>
      <c r="R187" s="23"/>
      <c r="S187" s="23"/>
      <c r="T187" s="23"/>
      <c r="U187" s="23"/>
      <c r="V187" s="23"/>
      <c r="W187" s="23"/>
    </row>
    <row r="188" spans="1:23" ht="10.15" customHeight="1" x14ac:dyDescent="0.2">
      <c r="A188" s="24" t="s">
        <v>4148</v>
      </c>
      <c r="B188" s="23"/>
      <c r="C188" s="23"/>
      <c r="D188" s="23"/>
      <c r="E188" s="23"/>
      <c r="F188" s="23"/>
      <c r="G188" s="23"/>
      <c r="H188" s="23"/>
      <c r="I188" s="23"/>
      <c r="J188" s="23"/>
      <c r="K188" s="23"/>
      <c r="L188" s="23"/>
      <c r="M188" s="23"/>
      <c r="N188" s="23"/>
      <c r="O188" s="23"/>
      <c r="P188" s="23"/>
      <c r="Q188" s="23"/>
      <c r="R188" s="23"/>
      <c r="S188" s="23"/>
      <c r="T188" s="23"/>
      <c r="U188" s="23"/>
      <c r="V188" s="23"/>
      <c r="W188" s="23"/>
    </row>
    <row r="189" spans="1:23" ht="10.15" customHeight="1" x14ac:dyDescent="0.2">
      <c r="A189" s="25" t="s">
        <v>4136</v>
      </c>
      <c r="B189" s="23">
        <v>16.600000000000001</v>
      </c>
      <c r="C189" s="23">
        <v>1.7</v>
      </c>
      <c r="D189" s="23">
        <v>2.8</v>
      </c>
      <c r="E189" s="23">
        <v>1.3</v>
      </c>
      <c r="F189" s="23">
        <v>0.5</v>
      </c>
      <c r="G189" s="23">
        <v>5.6</v>
      </c>
      <c r="H189" s="23">
        <v>0.1</v>
      </c>
      <c r="I189" s="23">
        <v>2</v>
      </c>
      <c r="J189" s="23">
        <v>0.4</v>
      </c>
      <c r="K189" s="23">
        <v>0.7</v>
      </c>
      <c r="L189" s="23">
        <v>1.6</v>
      </c>
      <c r="M189" s="23"/>
      <c r="N189" s="23"/>
      <c r="O189" s="23"/>
      <c r="P189" s="23"/>
      <c r="Q189" s="23"/>
      <c r="R189" s="23"/>
      <c r="S189" s="23"/>
      <c r="T189" s="23"/>
      <c r="U189" s="23"/>
      <c r="V189" s="23"/>
      <c r="W189" s="23"/>
    </row>
    <row r="190" spans="1:23" ht="10.15" customHeight="1" x14ac:dyDescent="0.2">
      <c r="A190" s="25" t="s">
        <v>4137</v>
      </c>
      <c r="B190" s="23">
        <v>13.9</v>
      </c>
      <c r="C190" s="23">
        <v>0.2</v>
      </c>
      <c r="D190" s="23">
        <v>1.7</v>
      </c>
      <c r="E190" s="23">
        <v>1.9</v>
      </c>
      <c r="F190" s="23">
        <v>0.2</v>
      </c>
      <c r="G190" s="23">
        <v>5.5</v>
      </c>
      <c r="H190" s="23">
        <v>0.1</v>
      </c>
      <c r="I190" s="23">
        <v>1.6</v>
      </c>
      <c r="J190" s="23">
        <v>0.3</v>
      </c>
      <c r="K190" s="23">
        <v>0.7</v>
      </c>
      <c r="L190" s="23">
        <v>1.8</v>
      </c>
      <c r="M190" s="23"/>
      <c r="N190" s="23"/>
      <c r="O190" s="23"/>
      <c r="P190" s="23"/>
      <c r="Q190" s="23"/>
      <c r="R190" s="23"/>
      <c r="S190" s="23"/>
      <c r="T190" s="23"/>
      <c r="U190" s="23"/>
      <c r="V190" s="23"/>
      <c r="W190" s="23"/>
    </row>
    <row r="191" spans="1:23" ht="10.15" customHeight="1" x14ac:dyDescent="0.2">
      <c r="A191" s="25" t="s">
        <v>4138</v>
      </c>
      <c r="B191" s="23">
        <v>5.9</v>
      </c>
      <c r="C191" s="23">
        <v>0.1</v>
      </c>
      <c r="D191" s="23">
        <v>0.4</v>
      </c>
      <c r="E191" s="23">
        <v>1</v>
      </c>
      <c r="F191" s="23">
        <v>0.1</v>
      </c>
      <c r="G191" s="23">
        <v>2.2000000000000002</v>
      </c>
      <c r="H191" s="23" t="s">
        <v>3999</v>
      </c>
      <c r="I191" s="23">
        <v>1</v>
      </c>
      <c r="J191" s="23">
        <v>0.1</v>
      </c>
      <c r="K191" s="23">
        <v>0.3</v>
      </c>
      <c r="L191" s="23">
        <v>0.7</v>
      </c>
      <c r="M191" s="23"/>
      <c r="N191" s="23"/>
      <c r="O191" s="23"/>
      <c r="P191" s="23"/>
      <c r="Q191" s="23"/>
      <c r="R191" s="23"/>
      <c r="S191" s="23"/>
      <c r="T191" s="23"/>
      <c r="U191" s="23"/>
      <c r="V191" s="23"/>
      <c r="W191" s="23"/>
    </row>
    <row r="192" spans="1:23" ht="10.15" customHeight="1" x14ac:dyDescent="0.2">
      <c r="A192" s="25" t="s">
        <v>4139</v>
      </c>
      <c r="B192" s="23">
        <v>18.5</v>
      </c>
      <c r="C192" s="23">
        <v>0.1</v>
      </c>
      <c r="D192" s="23">
        <v>1.2</v>
      </c>
      <c r="E192" s="23">
        <v>3.9</v>
      </c>
      <c r="F192" s="23">
        <v>0.2</v>
      </c>
      <c r="G192" s="23">
        <v>8.1</v>
      </c>
      <c r="H192" s="23" t="s">
        <v>3999</v>
      </c>
      <c r="I192" s="23">
        <v>0.6</v>
      </c>
      <c r="J192" s="23">
        <v>0.3</v>
      </c>
      <c r="K192" s="23">
        <v>1.6</v>
      </c>
      <c r="L192" s="23">
        <v>2.4</v>
      </c>
      <c r="M192" s="23"/>
      <c r="N192" s="23"/>
      <c r="O192" s="23"/>
      <c r="P192" s="23"/>
      <c r="Q192" s="23"/>
      <c r="R192" s="23"/>
      <c r="S192" s="23"/>
      <c r="T192" s="23"/>
      <c r="U192" s="23"/>
      <c r="V192" s="23"/>
      <c r="W192" s="23"/>
    </row>
    <row r="193" spans="1:23" ht="10.15" customHeight="1" x14ac:dyDescent="0.2">
      <c r="A193" s="25" t="s">
        <v>4141</v>
      </c>
      <c r="B193" s="23">
        <v>10.5</v>
      </c>
      <c r="C193" s="23">
        <v>0.2</v>
      </c>
      <c r="D193" s="23">
        <v>1.1000000000000001</v>
      </c>
      <c r="E193" s="23">
        <v>1.3</v>
      </c>
      <c r="F193" s="23">
        <v>0.2</v>
      </c>
      <c r="G193" s="23">
        <v>2.7</v>
      </c>
      <c r="H193" s="23" t="s">
        <v>4000</v>
      </c>
      <c r="I193" s="23">
        <v>2.9</v>
      </c>
      <c r="J193" s="23" t="s">
        <v>4000</v>
      </c>
      <c r="K193" s="23" t="s">
        <v>4000</v>
      </c>
      <c r="L193" s="23">
        <v>1.5</v>
      </c>
      <c r="M193" s="23"/>
      <c r="N193" s="23"/>
      <c r="O193" s="23"/>
      <c r="P193" s="23"/>
      <c r="Q193" s="23"/>
      <c r="R193" s="23"/>
      <c r="S193" s="23"/>
      <c r="T193" s="23"/>
      <c r="U193" s="23"/>
      <c r="V193" s="23"/>
      <c r="W193" s="23"/>
    </row>
    <row r="194" spans="1:23" ht="10.15" customHeight="1" x14ac:dyDescent="0.2">
      <c r="A194" s="25" t="s">
        <v>4018</v>
      </c>
      <c r="B194" s="23">
        <v>12.6</v>
      </c>
      <c r="C194" s="23">
        <v>0.1</v>
      </c>
      <c r="D194" s="23">
        <v>0.8</v>
      </c>
      <c r="E194" s="23">
        <v>1.5</v>
      </c>
      <c r="F194" s="23">
        <v>0.1</v>
      </c>
      <c r="G194" s="23">
        <v>6</v>
      </c>
      <c r="H194" s="23" t="s">
        <v>3999</v>
      </c>
      <c r="I194" s="23">
        <v>1.8</v>
      </c>
      <c r="J194" s="23">
        <v>0.2</v>
      </c>
      <c r="K194" s="23" t="s">
        <v>4000</v>
      </c>
      <c r="L194" s="23">
        <v>1.8</v>
      </c>
      <c r="M194" s="23"/>
      <c r="N194" s="23"/>
      <c r="O194" s="23"/>
      <c r="P194" s="23"/>
      <c r="Q194" s="23"/>
      <c r="R194" s="23"/>
      <c r="S194" s="23"/>
      <c r="T194" s="23"/>
      <c r="U194" s="23"/>
      <c r="V194" s="23"/>
      <c r="W194" s="23"/>
    </row>
    <row r="195" spans="1:23" ht="10.15" customHeight="1"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row>
    <row r="196" spans="1:23" ht="9.75" customHeight="1" x14ac:dyDescent="0.2">
      <c r="A196" s="24" t="s">
        <v>4149</v>
      </c>
      <c r="B196" s="23"/>
      <c r="C196" s="23"/>
      <c r="D196" s="23"/>
      <c r="E196" s="23"/>
      <c r="F196" s="23"/>
      <c r="G196" s="23"/>
      <c r="H196" s="23"/>
      <c r="I196" s="23"/>
      <c r="J196" s="23"/>
      <c r="K196" s="23"/>
      <c r="L196" s="23"/>
      <c r="M196" s="23"/>
      <c r="N196" s="23"/>
      <c r="O196" s="23"/>
      <c r="P196" s="23"/>
      <c r="Q196" s="23"/>
      <c r="R196" s="23"/>
      <c r="S196" s="23"/>
      <c r="T196" s="23"/>
      <c r="U196" s="23"/>
      <c r="V196" s="23"/>
      <c r="W196" s="23"/>
    </row>
    <row r="197" spans="1:23" ht="10.15" customHeight="1" x14ac:dyDescent="0.2">
      <c r="A197" s="25" t="s">
        <v>4136</v>
      </c>
      <c r="B197" s="23">
        <v>15</v>
      </c>
      <c r="C197" s="23">
        <v>0.6</v>
      </c>
      <c r="D197" s="23">
        <v>2.1</v>
      </c>
      <c r="E197" s="23">
        <v>1.8</v>
      </c>
      <c r="F197" s="23">
        <v>0.3</v>
      </c>
      <c r="G197" s="23">
        <v>5.6</v>
      </c>
      <c r="H197" s="23">
        <v>0.1</v>
      </c>
      <c r="I197" s="23">
        <v>1.8</v>
      </c>
      <c r="J197" s="23">
        <v>0.3</v>
      </c>
      <c r="K197" s="23">
        <v>0.7</v>
      </c>
      <c r="L197" s="23">
        <v>1.7</v>
      </c>
      <c r="M197" s="23"/>
      <c r="N197" s="23"/>
      <c r="O197" s="23"/>
      <c r="P197" s="23"/>
      <c r="Q197" s="23"/>
      <c r="R197" s="23"/>
      <c r="S197" s="23"/>
      <c r="T197" s="23"/>
      <c r="U197" s="23"/>
      <c r="V197" s="23"/>
      <c r="W197" s="23"/>
    </row>
    <row r="198" spans="1:23" ht="10.15" customHeight="1" x14ac:dyDescent="0.2">
      <c r="A198" s="25" t="s">
        <v>4145</v>
      </c>
      <c r="B198" s="23">
        <v>17.5</v>
      </c>
      <c r="C198" s="23" t="s">
        <v>4000</v>
      </c>
      <c r="D198" s="23" t="s">
        <v>3999</v>
      </c>
      <c r="E198" s="23">
        <v>4.7</v>
      </c>
      <c r="F198" s="23">
        <v>0.2</v>
      </c>
      <c r="G198" s="23">
        <v>7</v>
      </c>
      <c r="H198" s="23" t="s">
        <v>3999</v>
      </c>
      <c r="I198" s="23">
        <v>0.7</v>
      </c>
      <c r="J198" s="23">
        <v>0.3</v>
      </c>
      <c r="K198" s="23">
        <v>2.2999999999999998</v>
      </c>
      <c r="L198" s="23">
        <v>2.1</v>
      </c>
      <c r="M198" s="23"/>
      <c r="N198" s="23"/>
      <c r="O198" s="23"/>
      <c r="P198" s="23"/>
      <c r="Q198" s="23"/>
      <c r="R198" s="23"/>
      <c r="S198" s="23"/>
      <c r="T198" s="23"/>
      <c r="U198" s="23"/>
      <c r="V198" s="23"/>
      <c r="W198" s="23"/>
    </row>
    <row r="199" spans="1:23" ht="10.15" customHeight="1" x14ac:dyDescent="0.2">
      <c r="A199" s="25" t="s">
        <v>4150</v>
      </c>
      <c r="B199" s="23">
        <v>4.8</v>
      </c>
      <c r="C199" s="23">
        <v>0.2</v>
      </c>
      <c r="D199" s="23" t="s">
        <v>3999</v>
      </c>
      <c r="E199" s="23">
        <v>0.7</v>
      </c>
      <c r="F199" s="23" t="s">
        <v>3999</v>
      </c>
      <c r="G199" s="23">
        <v>2.2000000000000002</v>
      </c>
      <c r="H199" s="23" t="s">
        <v>3999</v>
      </c>
      <c r="I199" s="23">
        <v>0.6</v>
      </c>
      <c r="J199" s="23" t="s">
        <v>3999</v>
      </c>
      <c r="K199" s="23">
        <v>0.1</v>
      </c>
      <c r="L199" s="23">
        <v>0.9</v>
      </c>
      <c r="M199" s="23"/>
      <c r="N199" s="23"/>
      <c r="O199" s="23"/>
      <c r="P199" s="23"/>
      <c r="Q199" s="23"/>
      <c r="R199" s="23"/>
      <c r="S199" s="23"/>
      <c r="T199" s="23"/>
      <c r="U199" s="23"/>
      <c r="V199" s="23"/>
      <c r="W199" s="23"/>
    </row>
    <row r="200" spans="1:23" ht="10.15" customHeight="1"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row>
    <row r="201" spans="1:23" ht="10.15" customHeight="1" x14ac:dyDescent="0.2">
      <c r="A201" s="24" t="s">
        <v>4151</v>
      </c>
      <c r="B201" s="23"/>
      <c r="C201" s="23"/>
      <c r="D201" s="23"/>
      <c r="E201" s="23"/>
      <c r="F201" s="23"/>
      <c r="G201" s="23"/>
      <c r="H201" s="23"/>
      <c r="I201" s="23"/>
      <c r="J201" s="23"/>
      <c r="K201" s="23"/>
      <c r="L201" s="23"/>
      <c r="M201" s="23"/>
      <c r="N201" s="23"/>
      <c r="O201" s="23"/>
      <c r="P201" s="23"/>
      <c r="Q201" s="23"/>
      <c r="R201" s="23"/>
      <c r="S201" s="23"/>
      <c r="T201" s="23"/>
      <c r="U201" s="23"/>
      <c r="V201" s="23"/>
      <c r="W201" s="23"/>
    </row>
    <row r="202" spans="1:23" ht="10.15" customHeight="1" x14ac:dyDescent="0.2">
      <c r="A202" s="25" t="s">
        <v>4136</v>
      </c>
      <c r="B202" s="23">
        <v>14.6</v>
      </c>
      <c r="C202" s="23">
        <v>0.8</v>
      </c>
      <c r="D202" s="23">
        <v>2.1</v>
      </c>
      <c r="E202" s="23">
        <v>1.5</v>
      </c>
      <c r="F202" s="23">
        <v>0.6</v>
      </c>
      <c r="G202" s="23">
        <v>5.2</v>
      </c>
      <c r="H202" s="23">
        <v>0.1</v>
      </c>
      <c r="I202" s="23">
        <v>1.7</v>
      </c>
      <c r="J202" s="23">
        <v>0.3</v>
      </c>
      <c r="K202" s="23">
        <v>0.7</v>
      </c>
      <c r="L202" s="23">
        <v>1.7</v>
      </c>
      <c r="M202" s="23"/>
      <c r="N202" s="23"/>
      <c r="O202" s="23"/>
      <c r="P202" s="23"/>
      <c r="Q202" s="23"/>
      <c r="R202" s="23"/>
      <c r="S202" s="23"/>
      <c r="T202" s="23"/>
      <c r="U202" s="23"/>
      <c r="V202" s="23"/>
      <c r="W202" s="23"/>
    </row>
    <row r="203" spans="1:23" ht="10.15" customHeight="1" x14ac:dyDescent="0.2">
      <c r="A203" s="25" t="s">
        <v>4145</v>
      </c>
      <c r="B203" s="23">
        <v>15.4</v>
      </c>
      <c r="C203" s="23">
        <v>0.4</v>
      </c>
      <c r="D203" s="23">
        <v>1.9</v>
      </c>
      <c r="E203" s="23">
        <v>2.2999999999999998</v>
      </c>
      <c r="F203" s="23" t="s">
        <v>3999</v>
      </c>
      <c r="G203" s="23">
        <v>6</v>
      </c>
      <c r="H203" s="23">
        <v>0.1</v>
      </c>
      <c r="I203" s="23">
        <v>1.8</v>
      </c>
      <c r="J203" s="23">
        <v>0.3</v>
      </c>
      <c r="K203" s="23">
        <v>0.8</v>
      </c>
      <c r="L203" s="23">
        <v>1.8</v>
      </c>
      <c r="M203" s="23"/>
      <c r="N203" s="23"/>
      <c r="O203" s="23"/>
      <c r="P203" s="23"/>
      <c r="Q203" s="23"/>
      <c r="R203" s="23"/>
      <c r="S203" s="23"/>
      <c r="T203" s="23"/>
      <c r="U203" s="23"/>
      <c r="V203" s="23"/>
      <c r="W203" s="23"/>
    </row>
    <row r="204" spans="1:23" ht="10.15" customHeight="1" x14ac:dyDescent="0.2">
      <c r="A204" s="25" t="s">
        <v>4152</v>
      </c>
      <c r="B204" s="23">
        <v>6.2</v>
      </c>
      <c r="C204" s="23">
        <v>0.2</v>
      </c>
      <c r="D204" s="23">
        <v>0.7</v>
      </c>
      <c r="E204" s="23">
        <v>0.6</v>
      </c>
      <c r="F204" s="23" t="s">
        <v>3999</v>
      </c>
      <c r="G204" s="23">
        <v>2.7</v>
      </c>
      <c r="H204" s="23" t="s">
        <v>4000</v>
      </c>
      <c r="I204" s="23">
        <v>0.8</v>
      </c>
      <c r="J204" s="23">
        <v>0.1</v>
      </c>
      <c r="K204" s="23">
        <v>0.1</v>
      </c>
      <c r="L204" s="23">
        <v>1</v>
      </c>
      <c r="M204" s="23"/>
      <c r="N204" s="23"/>
      <c r="O204" s="23"/>
      <c r="P204" s="23"/>
      <c r="Q204" s="23"/>
      <c r="R204" s="23"/>
      <c r="S204" s="23"/>
      <c r="T204" s="23"/>
      <c r="U204" s="23"/>
      <c r="V204" s="23"/>
      <c r="W204" s="23"/>
    </row>
    <row r="205" spans="1:23" ht="10.15" customHeight="1"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row>
    <row r="206" spans="1:23" ht="10.15" customHeight="1" x14ac:dyDescent="0.2">
      <c r="A206" s="24" t="s">
        <v>4153</v>
      </c>
      <c r="B206" s="23"/>
      <c r="C206" s="23"/>
      <c r="D206" s="23"/>
      <c r="E206" s="23"/>
      <c r="F206" s="23"/>
      <c r="G206" s="23"/>
      <c r="H206" s="23"/>
      <c r="I206" s="23"/>
      <c r="J206" s="23"/>
      <c r="K206" s="23"/>
      <c r="L206" s="23"/>
      <c r="M206" s="23"/>
      <c r="N206" s="23"/>
      <c r="O206" s="23"/>
      <c r="P206" s="23"/>
      <c r="Q206" s="23"/>
      <c r="R206" s="23"/>
      <c r="S206" s="23"/>
      <c r="T206" s="23"/>
      <c r="U206" s="23"/>
      <c r="V206" s="23"/>
      <c r="W206" s="23"/>
    </row>
    <row r="207" spans="1:23" ht="10.15" customHeight="1" x14ac:dyDescent="0.2">
      <c r="A207" s="25" t="s">
        <v>4136</v>
      </c>
      <c r="B207" s="23">
        <v>18.899999999999999</v>
      </c>
      <c r="C207" s="23">
        <v>0.8</v>
      </c>
      <c r="D207" s="23">
        <v>2.6</v>
      </c>
      <c r="E207" s="23">
        <v>2.8</v>
      </c>
      <c r="F207" s="23">
        <v>0.5</v>
      </c>
      <c r="G207" s="23">
        <v>6.5</v>
      </c>
      <c r="H207" s="23">
        <v>0.5</v>
      </c>
      <c r="I207" s="23">
        <v>2.2999999999999998</v>
      </c>
      <c r="J207" s="23">
        <v>0.3</v>
      </c>
      <c r="K207" s="23">
        <v>0.8</v>
      </c>
      <c r="L207" s="23">
        <v>1.7</v>
      </c>
      <c r="M207" s="23"/>
      <c r="N207" s="23"/>
      <c r="O207" s="23"/>
      <c r="P207" s="23"/>
      <c r="Q207" s="23"/>
      <c r="R207" s="23"/>
      <c r="S207" s="23"/>
      <c r="T207" s="23"/>
      <c r="U207" s="23"/>
      <c r="V207" s="23"/>
      <c r="W207" s="23"/>
    </row>
    <row r="208" spans="1:23" ht="10.15" customHeight="1" x14ac:dyDescent="0.2">
      <c r="A208" s="25" t="s">
        <v>4145</v>
      </c>
      <c r="B208" s="23">
        <v>17.100000000000001</v>
      </c>
      <c r="C208" s="23">
        <v>0.5</v>
      </c>
      <c r="D208" s="23">
        <v>2.5</v>
      </c>
      <c r="E208" s="23">
        <v>2.5</v>
      </c>
      <c r="F208" s="23">
        <v>0.3</v>
      </c>
      <c r="G208" s="23">
        <v>6.2</v>
      </c>
      <c r="H208" s="23" t="s">
        <v>3999</v>
      </c>
      <c r="I208" s="23">
        <v>2.6</v>
      </c>
      <c r="J208" s="23">
        <v>0.3</v>
      </c>
      <c r="K208" s="23">
        <v>0.6</v>
      </c>
      <c r="L208" s="23">
        <v>1.7</v>
      </c>
      <c r="M208" s="23"/>
      <c r="N208" s="23"/>
      <c r="O208" s="23"/>
      <c r="P208" s="23"/>
      <c r="Q208" s="23"/>
      <c r="R208" s="23"/>
      <c r="S208" s="23"/>
      <c r="T208" s="23"/>
      <c r="U208" s="23"/>
      <c r="V208" s="23"/>
      <c r="W208" s="23"/>
    </row>
    <row r="209" spans="1:23" ht="10.15" customHeight="1" x14ac:dyDescent="0.2">
      <c r="A209" s="25" t="s">
        <v>4154</v>
      </c>
      <c r="B209" s="23">
        <v>11.8</v>
      </c>
      <c r="C209" s="23">
        <v>0.5</v>
      </c>
      <c r="D209" s="23">
        <v>1.5</v>
      </c>
      <c r="E209" s="23">
        <v>1.3</v>
      </c>
      <c r="F209" s="23">
        <v>0.2</v>
      </c>
      <c r="G209" s="23">
        <v>4.7</v>
      </c>
      <c r="H209" s="23" t="s">
        <v>3999</v>
      </c>
      <c r="I209" s="23">
        <v>1.2</v>
      </c>
      <c r="J209" s="23">
        <v>0.3</v>
      </c>
      <c r="K209" s="23">
        <v>0.7</v>
      </c>
      <c r="L209" s="23">
        <v>1.6</v>
      </c>
      <c r="M209" s="23"/>
      <c r="N209" s="23"/>
      <c r="O209" s="23"/>
      <c r="P209" s="23"/>
      <c r="Q209" s="23"/>
      <c r="R209" s="23"/>
      <c r="S209" s="23"/>
      <c r="T209" s="23"/>
      <c r="U209" s="23"/>
      <c r="V209" s="23"/>
      <c r="W209" s="23"/>
    </row>
    <row r="210" spans="1:23" ht="10.15" customHeight="1"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row>
    <row r="211" spans="1:23" ht="10.15" customHeight="1" x14ac:dyDescent="0.2">
      <c r="A211" s="24" t="s">
        <v>4155</v>
      </c>
      <c r="B211" s="23"/>
      <c r="C211" s="23"/>
      <c r="D211" s="23"/>
      <c r="E211" s="23"/>
      <c r="F211" s="23"/>
      <c r="G211" s="23"/>
      <c r="H211" s="23"/>
      <c r="I211" s="23"/>
      <c r="J211" s="23"/>
      <c r="K211" s="23"/>
      <c r="L211" s="23"/>
      <c r="M211" s="23"/>
      <c r="N211" s="23"/>
      <c r="O211" s="23"/>
      <c r="P211" s="23"/>
      <c r="Q211" s="23"/>
      <c r="R211" s="23"/>
      <c r="S211" s="23"/>
      <c r="T211" s="23"/>
      <c r="U211" s="23"/>
      <c r="V211" s="23"/>
      <c r="W211" s="23"/>
    </row>
    <row r="212" spans="1:23" ht="10.15" customHeight="1" x14ac:dyDescent="0.2">
      <c r="A212" s="24" t="s">
        <v>4135</v>
      </c>
      <c r="B212" s="23"/>
      <c r="C212" s="23"/>
      <c r="D212" s="23"/>
      <c r="E212" s="23"/>
      <c r="F212" s="23"/>
      <c r="G212" s="23"/>
      <c r="H212" s="23"/>
      <c r="I212" s="23"/>
      <c r="J212" s="23"/>
      <c r="K212" s="23"/>
      <c r="L212" s="23"/>
      <c r="M212" s="23"/>
      <c r="N212" s="23"/>
      <c r="O212" s="23"/>
      <c r="P212" s="23"/>
      <c r="Q212" s="23"/>
      <c r="R212" s="23"/>
      <c r="S212" s="23"/>
      <c r="T212" s="23"/>
      <c r="U212" s="23"/>
      <c r="V212" s="23"/>
      <c r="W212" s="23"/>
    </row>
    <row r="213" spans="1:23" ht="10.15" customHeight="1" x14ac:dyDescent="0.2">
      <c r="A213" s="25" t="s">
        <v>4156</v>
      </c>
      <c r="B213" s="23">
        <v>14.4</v>
      </c>
      <c r="C213" s="23">
        <v>0.6</v>
      </c>
      <c r="D213" s="23">
        <v>1.8</v>
      </c>
      <c r="E213" s="23">
        <v>1.8</v>
      </c>
      <c r="F213" s="23">
        <v>0.3</v>
      </c>
      <c r="G213" s="23">
        <v>5.4</v>
      </c>
      <c r="H213" s="23">
        <v>0.1</v>
      </c>
      <c r="I213" s="23">
        <v>1.6</v>
      </c>
      <c r="J213" s="23">
        <v>0.3</v>
      </c>
      <c r="K213" s="23">
        <v>0.7</v>
      </c>
      <c r="L213" s="23">
        <v>1.7</v>
      </c>
      <c r="M213" s="23"/>
      <c r="N213" s="23"/>
      <c r="O213" s="23"/>
      <c r="P213" s="23"/>
      <c r="Q213" s="23"/>
      <c r="R213" s="23"/>
      <c r="S213" s="23"/>
      <c r="T213" s="23"/>
      <c r="U213" s="23"/>
      <c r="V213" s="23"/>
      <c r="W213" s="23"/>
    </row>
    <row r="214" spans="1:23" ht="10.15" customHeight="1" x14ac:dyDescent="0.2">
      <c r="A214" s="25" t="s">
        <v>4157</v>
      </c>
      <c r="B214" s="23">
        <v>15.1</v>
      </c>
      <c r="C214" s="23">
        <v>0.6</v>
      </c>
      <c r="D214" s="23">
        <v>2</v>
      </c>
      <c r="E214" s="23">
        <v>1.9</v>
      </c>
      <c r="F214" s="23">
        <v>0.3</v>
      </c>
      <c r="G214" s="23">
        <v>5.6</v>
      </c>
      <c r="H214" s="23">
        <v>0.1</v>
      </c>
      <c r="I214" s="23">
        <v>1.8</v>
      </c>
      <c r="J214" s="23">
        <v>0.3</v>
      </c>
      <c r="K214" s="23">
        <v>0.8</v>
      </c>
      <c r="L214" s="23">
        <v>1.7</v>
      </c>
      <c r="M214" s="23"/>
      <c r="N214" s="23"/>
      <c r="O214" s="23"/>
      <c r="P214" s="23"/>
      <c r="Q214" s="23"/>
      <c r="R214" s="23"/>
      <c r="S214" s="23"/>
      <c r="T214" s="23"/>
      <c r="U214" s="23"/>
      <c r="V214" s="23"/>
      <c r="W214" s="23"/>
    </row>
    <row r="215" spans="1:23" ht="10.15" customHeight="1" x14ac:dyDescent="0.2">
      <c r="A215" s="25" t="s">
        <v>4158</v>
      </c>
      <c r="B215" s="23">
        <v>15</v>
      </c>
      <c r="C215" s="23">
        <v>0.6</v>
      </c>
      <c r="D215" s="23">
        <v>2</v>
      </c>
      <c r="E215" s="23">
        <v>1.9</v>
      </c>
      <c r="F215" s="23">
        <v>0.3</v>
      </c>
      <c r="G215" s="23">
        <v>5.6</v>
      </c>
      <c r="H215" s="23">
        <v>0.1</v>
      </c>
      <c r="I215" s="23">
        <v>1.7</v>
      </c>
      <c r="J215" s="23">
        <v>0.3</v>
      </c>
      <c r="K215" s="23">
        <v>0.8</v>
      </c>
      <c r="L215" s="23">
        <v>1.7</v>
      </c>
      <c r="M215" s="23"/>
      <c r="N215" s="23"/>
      <c r="O215" s="23"/>
      <c r="P215" s="23"/>
      <c r="Q215" s="23"/>
      <c r="R215" s="23"/>
      <c r="S215" s="23"/>
      <c r="T215" s="23"/>
      <c r="U215" s="23"/>
      <c r="V215" s="23"/>
      <c r="W215" s="23"/>
    </row>
    <row r="216" spans="1:23" ht="10.15" customHeight="1" x14ac:dyDescent="0.2">
      <c r="A216" s="25" t="s">
        <v>4159</v>
      </c>
      <c r="B216" s="23">
        <v>18.2</v>
      </c>
      <c r="C216" s="23">
        <v>0.7</v>
      </c>
      <c r="D216" s="23">
        <v>2.5</v>
      </c>
      <c r="E216" s="23">
        <v>2.7</v>
      </c>
      <c r="F216" s="23">
        <v>0.4</v>
      </c>
      <c r="G216" s="23">
        <v>6.4</v>
      </c>
      <c r="H216" s="23">
        <v>0.3</v>
      </c>
      <c r="I216" s="23">
        <v>2.4</v>
      </c>
      <c r="J216" s="23">
        <v>0.3</v>
      </c>
      <c r="K216" s="23">
        <v>0.7</v>
      </c>
      <c r="L216" s="23">
        <v>1.7</v>
      </c>
      <c r="M216" s="23"/>
      <c r="N216" s="23"/>
      <c r="O216" s="23"/>
      <c r="P216" s="23"/>
      <c r="Q216" s="23"/>
      <c r="R216" s="23"/>
      <c r="S216" s="23"/>
      <c r="T216" s="23"/>
      <c r="U216" s="23"/>
      <c r="V216" s="23"/>
      <c r="W216" s="23"/>
    </row>
    <row r="217" spans="1:23" ht="10.15" customHeight="1" x14ac:dyDescent="0.2">
      <c r="A217" s="25" t="s">
        <v>4160</v>
      </c>
      <c r="B217" s="23">
        <v>13.2</v>
      </c>
      <c r="C217" s="23">
        <v>0.4</v>
      </c>
      <c r="D217" s="23">
        <v>0.9</v>
      </c>
      <c r="E217" s="23">
        <v>1.6</v>
      </c>
      <c r="F217" s="23" t="s">
        <v>4000</v>
      </c>
      <c r="G217" s="23">
        <v>6</v>
      </c>
      <c r="H217" s="23" t="s">
        <v>4000</v>
      </c>
      <c r="I217" s="23">
        <v>0.9</v>
      </c>
      <c r="J217" s="23">
        <v>0.2</v>
      </c>
      <c r="K217" s="23">
        <v>0.6</v>
      </c>
      <c r="L217" s="23">
        <v>2.2999999999999998</v>
      </c>
      <c r="M217" s="23"/>
      <c r="N217" s="23"/>
      <c r="O217" s="23"/>
      <c r="P217" s="23"/>
      <c r="Q217" s="23"/>
      <c r="R217" s="23"/>
      <c r="S217" s="23"/>
      <c r="T217" s="23"/>
      <c r="U217" s="23"/>
      <c r="V217" s="23"/>
      <c r="W217" s="23"/>
    </row>
    <row r="218" spans="1:23" ht="10.15" customHeight="1" x14ac:dyDescent="0.2">
      <c r="A218" s="26" t="s">
        <v>4161</v>
      </c>
      <c r="B218" s="23"/>
      <c r="C218" s="23"/>
      <c r="D218" s="23"/>
      <c r="E218" s="23"/>
      <c r="F218" s="23"/>
      <c r="G218" s="23"/>
      <c r="H218" s="23"/>
      <c r="I218" s="23"/>
      <c r="J218" s="23"/>
      <c r="K218" s="23"/>
      <c r="L218" s="23"/>
      <c r="M218" s="23"/>
      <c r="N218" s="23"/>
      <c r="O218" s="23"/>
      <c r="P218" s="23"/>
      <c r="Q218" s="23"/>
      <c r="R218" s="23"/>
      <c r="S218" s="23"/>
      <c r="T218" s="23"/>
      <c r="U218" s="23"/>
      <c r="V218" s="23"/>
      <c r="W218" s="23"/>
    </row>
    <row r="219" spans="1:23" ht="10.15" customHeight="1" x14ac:dyDescent="0.2">
      <c r="A219" s="25" t="s">
        <v>4162</v>
      </c>
      <c r="B219" s="23">
        <v>20.3</v>
      </c>
      <c r="C219" s="23">
        <v>0.7</v>
      </c>
      <c r="D219" s="23">
        <v>2.7</v>
      </c>
      <c r="E219" s="23">
        <v>3</v>
      </c>
      <c r="F219" s="23">
        <v>0.3</v>
      </c>
      <c r="G219" s="23">
        <v>8.4</v>
      </c>
      <c r="H219" s="23">
        <v>0.1</v>
      </c>
      <c r="I219" s="23">
        <v>1</v>
      </c>
      <c r="J219" s="23">
        <v>0.6</v>
      </c>
      <c r="K219" s="23">
        <v>1.3</v>
      </c>
      <c r="L219" s="23">
        <v>2.4</v>
      </c>
      <c r="M219" s="23"/>
      <c r="N219" s="23"/>
      <c r="O219" s="23"/>
      <c r="P219" s="23"/>
      <c r="Q219" s="23"/>
      <c r="R219" s="23"/>
      <c r="S219" s="23"/>
      <c r="T219" s="23"/>
      <c r="U219" s="23"/>
      <c r="V219" s="23"/>
      <c r="W219" s="23"/>
    </row>
    <row r="220" spans="1:23" ht="10.15" customHeight="1"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row>
    <row r="221" spans="1:23" ht="10.15" customHeight="1" x14ac:dyDescent="0.2">
      <c r="A221" s="24" t="s">
        <v>4163</v>
      </c>
      <c r="B221" s="23"/>
      <c r="C221" s="23"/>
      <c r="D221" s="23"/>
      <c r="E221" s="23"/>
      <c r="F221" s="23"/>
      <c r="G221" s="23"/>
      <c r="H221" s="23"/>
      <c r="I221" s="23"/>
      <c r="J221" s="23"/>
      <c r="K221" s="23"/>
      <c r="L221" s="23"/>
      <c r="M221" s="23"/>
      <c r="N221" s="23"/>
      <c r="O221" s="23"/>
      <c r="P221" s="23"/>
      <c r="Q221" s="23"/>
      <c r="R221" s="23"/>
      <c r="S221" s="23"/>
      <c r="T221" s="23"/>
      <c r="U221" s="23"/>
      <c r="V221" s="23"/>
      <c r="W221" s="23"/>
    </row>
    <row r="222" spans="1:23" ht="10.15" customHeight="1" x14ac:dyDescent="0.2">
      <c r="A222" s="25" t="s">
        <v>4164</v>
      </c>
      <c r="B222" s="23">
        <v>8.1999999999999993</v>
      </c>
      <c r="C222" s="23" t="s">
        <v>3999</v>
      </c>
      <c r="D222" s="23">
        <v>1.8</v>
      </c>
      <c r="E222" s="23">
        <v>0.7</v>
      </c>
      <c r="F222" s="23">
        <v>0.1</v>
      </c>
      <c r="G222" s="23">
        <v>2.6</v>
      </c>
      <c r="H222" s="23">
        <v>0.1</v>
      </c>
      <c r="I222" s="23">
        <v>1.7</v>
      </c>
      <c r="J222" s="23">
        <v>0.1</v>
      </c>
      <c r="K222" s="23">
        <v>0.2</v>
      </c>
      <c r="L222" s="23">
        <v>1</v>
      </c>
      <c r="M222" s="23"/>
      <c r="N222" s="23"/>
      <c r="O222" s="23"/>
      <c r="P222" s="23"/>
      <c r="Q222" s="23"/>
      <c r="R222" s="23"/>
      <c r="S222" s="23"/>
      <c r="T222" s="23"/>
      <c r="U222" s="23"/>
      <c r="V222" s="23"/>
      <c r="W222" s="23"/>
    </row>
    <row r="223" spans="1:23" ht="10.15" customHeight="1" x14ac:dyDescent="0.2">
      <c r="A223" s="25" t="s">
        <v>4165</v>
      </c>
      <c r="B223" s="23">
        <v>8</v>
      </c>
      <c r="C223" s="23">
        <v>0.2</v>
      </c>
      <c r="D223" s="23">
        <v>0.6</v>
      </c>
      <c r="E223" s="23">
        <v>0.8</v>
      </c>
      <c r="F223" s="23">
        <v>0.2</v>
      </c>
      <c r="G223" s="23">
        <v>3</v>
      </c>
      <c r="H223" s="23" t="s">
        <v>4000</v>
      </c>
      <c r="I223" s="23">
        <v>1.7</v>
      </c>
      <c r="J223" s="23" t="s">
        <v>4000</v>
      </c>
      <c r="K223" s="23">
        <v>0.2</v>
      </c>
      <c r="L223" s="23">
        <v>1.1000000000000001</v>
      </c>
      <c r="M223" s="23"/>
      <c r="N223" s="23"/>
      <c r="O223" s="23"/>
      <c r="P223" s="23"/>
      <c r="Q223" s="23"/>
      <c r="R223" s="23"/>
      <c r="S223" s="23"/>
      <c r="T223" s="23"/>
      <c r="U223" s="23"/>
      <c r="V223" s="23"/>
      <c r="W223" s="23"/>
    </row>
    <row r="224" spans="1:23" ht="10.15" customHeight="1" x14ac:dyDescent="0.2">
      <c r="A224" s="25" t="s">
        <v>4166</v>
      </c>
      <c r="B224" s="23">
        <v>14.3</v>
      </c>
      <c r="C224" s="23">
        <v>0.5</v>
      </c>
      <c r="D224" s="23">
        <v>1.8</v>
      </c>
      <c r="E224" s="23">
        <v>1.8</v>
      </c>
      <c r="F224" s="23">
        <v>0.2</v>
      </c>
      <c r="G224" s="23">
        <v>5.5</v>
      </c>
      <c r="H224" s="23">
        <v>0.1</v>
      </c>
      <c r="I224" s="23">
        <v>2</v>
      </c>
      <c r="J224" s="23">
        <v>0.2</v>
      </c>
      <c r="K224" s="23">
        <v>0.6</v>
      </c>
      <c r="L224" s="23">
        <v>1.6</v>
      </c>
      <c r="M224" s="23"/>
      <c r="N224" s="23"/>
      <c r="O224" s="23"/>
      <c r="P224" s="23"/>
      <c r="Q224" s="23"/>
      <c r="R224" s="23"/>
      <c r="S224" s="23"/>
      <c r="T224" s="23"/>
      <c r="U224" s="23"/>
      <c r="V224" s="23"/>
      <c r="W224" s="23"/>
    </row>
    <row r="225" spans="1:23" ht="10.15" customHeight="1" x14ac:dyDescent="0.2">
      <c r="A225" s="25" t="s">
        <v>4167</v>
      </c>
      <c r="B225" s="23">
        <v>15.4</v>
      </c>
      <c r="C225" s="23">
        <v>0.6</v>
      </c>
      <c r="D225" s="23">
        <v>2</v>
      </c>
      <c r="E225" s="23">
        <v>2</v>
      </c>
      <c r="F225" s="23">
        <v>0.3</v>
      </c>
      <c r="G225" s="23">
        <v>5.8</v>
      </c>
      <c r="H225" s="23">
        <v>0.1</v>
      </c>
      <c r="I225" s="23">
        <v>1.6</v>
      </c>
      <c r="J225" s="23">
        <v>0.3</v>
      </c>
      <c r="K225" s="23">
        <v>0.8</v>
      </c>
      <c r="L225" s="23">
        <v>1.8</v>
      </c>
      <c r="M225" s="23"/>
      <c r="N225" s="23"/>
      <c r="O225" s="23"/>
      <c r="P225" s="23"/>
      <c r="Q225" s="23"/>
      <c r="R225" s="23"/>
      <c r="S225" s="23"/>
      <c r="T225" s="23"/>
      <c r="U225" s="23"/>
      <c r="V225" s="23"/>
      <c r="W225" s="23"/>
    </row>
    <row r="226" spans="1:23" ht="10.15" customHeight="1"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row>
    <row r="227" spans="1:23" ht="10.15" customHeight="1" x14ac:dyDescent="0.2">
      <c r="A227" s="24" t="s">
        <v>4168</v>
      </c>
      <c r="B227" s="23"/>
      <c r="C227" s="23"/>
      <c r="D227" s="23"/>
      <c r="E227" s="23"/>
      <c r="F227" s="23"/>
      <c r="G227" s="23"/>
      <c r="H227" s="23"/>
      <c r="I227" s="23"/>
      <c r="J227" s="23"/>
      <c r="K227" s="23"/>
      <c r="L227" s="23"/>
      <c r="M227" s="23"/>
      <c r="N227" s="23"/>
      <c r="O227" s="23"/>
      <c r="P227" s="23"/>
      <c r="Q227" s="23"/>
      <c r="R227" s="23"/>
      <c r="S227" s="23"/>
      <c r="T227" s="23"/>
      <c r="U227" s="23"/>
      <c r="V227" s="23"/>
      <c r="W227" s="23"/>
    </row>
    <row r="228" spans="1:23" ht="10.15" customHeight="1" x14ac:dyDescent="0.2">
      <c r="A228" s="25" t="s">
        <v>4169</v>
      </c>
      <c r="B228" s="23">
        <v>4.8</v>
      </c>
      <c r="C228" s="23">
        <v>0.2</v>
      </c>
      <c r="D228" s="23" t="s">
        <v>3999</v>
      </c>
      <c r="E228" s="23">
        <v>0.7</v>
      </c>
      <c r="F228" s="23" t="s">
        <v>3999</v>
      </c>
      <c r="G228" s="23">
        <v>2.2000000000000002</v>
      </c>
      <c r="H228" s="23" t="s">
        <v>3999</v>
      </c>
      <c r="I228" s="23">
        <v>0.6</v>
      </c>
      <c r="J228" s="23" t="s">
        <v>3999</v>
      </c>
      <c r="K228" s="23">
        <v>0.1</v>
      </c>
      <c r="L228" s="23">
        <v>0.9</v>
      </c>
      <c r="M228" s="23"/>
      <c r="N228" s="23"/>
      <c r="O228" s="23"/>
      <c r="P228" s="23"/>
      <c r="Q228" s="23"/>
      <c r="R228" s="23"/>
      <c r="S228" s="23"/>
      <c r="T228" s="23"/>
      <c r="U228" s="23"/>
      <c r="V228" s="23"/>
      <c r="W228" s="23"/>
    </row>
    <row r="229" spans="1:23" ht="10.15" customHeight="1" x14ac:dyDescent="0.2">
      <c r="A229" s="25" t="s">
        <v>4165</v>
      </c>
      <c r="B229" s="23">
        <v>7.8</v>
      </c>
      <c r="C229" s="23">
        <v>0.3</v>
      </c>
      <c r="D229" s="23">
        <v>0.4</v>
      </c>
      <c r="E229" s="23">
        <v>1</v>
      </c>
      <c r="F229" s="23">
        <v>0.1</v>
      </c>
      <c r="G229" s="23">
        <v>3.5</v>
      </c>
      <c r="H229" s="23" t="s">
        <v>4000</v>
      </c>
      <c r="I229" s="23">
        <v>1.1000000000000001</v>
      </c>
      <c r="J229" s="23">
        <v>0.1</v>
      </c>
      <c r="K229" s="23">
        <v>0.2</v>
      </c>
      <c r="L229" s="23">
        <v>1.1000000000000001</v>
      </c>
      <c r="M229" s="23"/>
      <c r="N229" s="23"/>
      <c r="O229" s="23"/>
      <c r="P229" s="23"/>
      <c r="Q229" s="23"/>
      <c r="R229" s="23"/>
      <c r="S229" s="23"/>
      <c r="T229" s="23"/>
      <c r="U229" s="23"/>
      <c r="V229" s="23"/>
      <c r="W229" s="23"/>
    </row>
    <row r="230" spans="1:23" ht="10.15" customHeight="1" x14ac:dyDescent="0.2">
      <c r="A230" s="25" t="s">
        <v>4166</v>
      </c>
      <c r="B230" s="23">
        <v>16.5</v>
      </c>
      <c r="C230" s="23">
        <v>0.7</v>
      </c>
      <c r="D230" s="23">
        <v>2.1</v>
      </c>
      <c r="E230" s="23">
        <v>2.2000000000000002</v>
      </c>
      <c r="F230" s="23">
        <v>0.2</v>
      </c>
      <c r="G230" s="23">
        <v>6.1</v>
      </c>
      <c r="H230" s="23">
        <v>0.1</v>
      </c>
      <c r="I230" s="23">
        <v>2.2999999999999998</v>
      </c>
      <c r="J230" s="23">
        <v>0.3</v>
      </c>
      <c r="K230" s="23">
        <v>0.8</v>
      </c>
      <c r="L230" s="23">
        <v>1.8</v>
      </c>
      <c r="M230" s="23"/>
      <c r="N230" s="23"/>
      <c r="O230" s="23"/>
      <c r="P230" s="23"/>
      <c r="Q230" s="23"/>
      <c r="R230" s="23"/>
      <c r="S230" s="23"/>
      <c r="T230" s="23"/>
      <c r="U230" s="23"/>
      <c r="V230" s="23"/>
      <c r="W230" s="23"/>
    </row>
    <row r="231" spans="1:23" ht="10.15" customHeight="1" x14ac:dyDescent="0.2">
      <c r="A231" s="25" t="s">
        <v>4167</v>
      </c>
      <c r="B231" s="23">
        <v>18.8</v>
      </c>
      <c r="C231" s="23">
        <v>0.7</v>
      </c>
      <c r="D231" s="23">
        <v>3</v>
      </c>
      <c r="E231" s="23">
        <v>2.2999999999999998</v>
      </c>
      <c r="F231" s="23">
        <v>0.4</v>
      </c>
      <c r="G231" s="23">
        <v>6.8</v>
      </c>
      <c r="H231" s="23">
        <v>0.2</v>
      </c>
      <c r="I231" s="23">
        <v>1.9</v>
      </c>
      <c r="J231" s="23">
        <v>0.5</v>
      </c>
      <c r="K231" s="23">
        <v>1</v>
      </c>
      <c r="L231" s="23">
        <v>2.1</v>
      </c>
      <c r="M231" s="23"/>
      <c r="N231" s="23"/>
      <c r="O231" s="23"/>
      <c r="P231" s="23"/>
      <c r="Q231" s="23"/>
      <c r="R231" s="23"/>
      <c r="S231" s="23"/>
      <c r="T231" s="23"/>
      <c r="U231" s="23"/>
      <c r="V231" s="23"/>
      <c r="W231" s="23"/>
    </row>
    <row r="232" spans="1:23" ht="9.75" customHeight="1"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row>
    <row r="233" spans="1:23" ht="10.15" customHeight="1" x14ac:dyDescent="0.2">
      <c r="A233" s="24" t="s">
        <v>4170</v>
      </c>
      <c r="B233" s="23"/>
      <c r="C233" s="23"/>
      <c r="D233" s="23"/>
      <c r="E233" s="23"/>
      <c r="F233" s="23"/>
      <c r="G233" s="23"/>
      <c r="H233" s="23"/>
      <c r="I233" s="23"/>
      <c r="J233" s="23"/>
      <c r="K233" s="23"/>
      <c r="L233" s="23"/>
      <c r="M233" s="23"/>
      <c r="N233" s="23"/>
      <c r="O233" s="23"/>
      <c r="P233" s="23"/>
      <c r="Q233" s="23"/>
      <c r="R233" s="23"/>
      <c r="S233" s="23"/>
      <c r="T233" s="23"/>
      <c r="U233" s="23"/>
      <c r="V233" s="23"/>
      <c r="W233" s="23"/>
    </row>
    <row r="234" spans="1:23" ht="10.15" customHeight="1" x14ac:dyDescent="0.2">
      <c r="A234" s="25" t="s">
        <v>4171</v>
      </c>
      <c r="B234" s="23" t="s">
        <v>4000</v>
      </c>
      <c r="C234" s="23" t="s">
        <v>4000</v>
      </c>
      <c r="D234" s="23" t="s">
        <v>4000</v>
      </c>
      <c r="E234" s="23" t="s">
        <v>4000</v>
      </c>
      <c r="F234" s="23" t="s">
        <v>4000</v>
      </c>
      <c r="G234" s="23" t="s">
        <v>4000</v>
      </c>
      <c r="H234" s="23" t="s">
        <v>4000</v>
      </c>
      <c r="I234" s="23" t="s">
        <v>4000</v>
      </c>
      <c r="J234" s="23" t="s">
        <v>4000</v>
      </c>
      <c r="K234" s="23" t="s">
        <v>4000</v>
      </c>
      <c r="L234" s="23" t="s">
        <v>4000</v>
      </c>
      <c r="M234" s="23"/>
      <c r="N234" s="23"/>
      <c r="O234" s="23"/>
      <c r="P234" s="23"/>
      <c r="Q234" s="23"/>
      <c r="R234" s="23"/>
      <c r="S234" s="23"/>
      <c r="T234" s="23"/>
      <c r="U234" s="23"/>
      <c r="V234" s="23"/>
      <c r="W234" s="23"/>
    </row>
    <row r="235" spans="1:23" ht="10.15" customHeight="1" x14ac:dyDescent="0.2">
      <c r="A235" s="25" t="s">
        <v>4165</v>
      </c>
      <c r="B235" s="23">
        <v>6.5</v>
      </c>
      <c r="C235" s="23">
        <v>0.3</v>
      </c>
      <c r="D235" s="23">
        <v>0.9</v>
      </c>
      <c r="E235" s="23">
        <v>0.8</v>
      </c>
      <c r="F235" s="23">
        <v>0.2</v>
      </c>
      <c r="G235" s="23">
        <v>1.8</v>
      </c>
      <c r="H235" s="23">
        <v>0.1</v>
      </c>
      <c r="I235" s="23">
        <v>0.8</v>
      </c>
      <c r="J235" s="23" t="s">
        <v>4000</v>
      </c>
      <c r="K235" s="23">
        <v>0.2</v>
      </c>
      <c r="L235" s="23">
        <v>1.1000000000000001</v>
      </c>
      <c r="M235" s="23"/>
      <c r="N235" s="23"/>
      <c r="O235" s="23"/>
      <c r="P235" s="23"/>
      <c r="Q235" s="23"/>
      <c r="R235" s="23"/>
      <c r="S235" s="23"/>
      <c r="T235" s="23"/>
      <c r="U235" s="23"/>
      <c r="V235" s="23"/>
      <c r="W235" s="23"/>
    </row>
    <row r="236" spans="1:23" ht="10.15" customHeight="1" x14ac:dyDescent="0.2">
      <c r="A236" s="25" t="s">
        <v>4166</v>
      </c>
      <c r="B236" s="23">
        <v>14.3</v>
      </c>
      <c r="C236" s="23">
        <v>0.5</v>
      </c>
      <c r="D236" s="23">
        <v>1.9</v>
      </c>
      <c r="E236" s="23">
        <v>2</v>
      </c>
      <c r="F236" s="23">
        <v>0.3</v>
      </c>
      <c r="G236" s="23">
        <v>5.3</v>
      </c>
      <c r="H236" s="23">
        <v>0.1</v>
      </c>
      <c r="I236" s="23">
        <v>1.4</v>
      </c>
      <c r="J236" s="23">
        <v>0.3</v>
      </c>
      <c r="K236" s="23">
        <v>0.9</v>
      </c>
      <c r="L236" s="23">
        <v>1.7</v>
      </c>
      <c r="M236" s="23"/>
      <c r="N236" s="23"/>
      <c r="O236" s="23"/>
      <c r="P236" s="23"/>
      <c r="Q236" s="23"/>
      <c r="R236" s="23"/>
      <c r="S236" s="23"/>
      <c r="T236" s="23"/>
      <c r="U236" s="23"/>
      <c r="V236" s="23"/>
      <c r="W236" s="23"/>
    </row>
    <row r="237" spans="1:23" ht="10.15" customHeight="1" x14ac:dyDescent="0.2">
      <c r="A237" s="25" t="s">
        <v>4167</v>
      </c>
      <c r="B237" s="23">
        <v>17</v>
      </c>
      <c r="C237" s="23">
        <v>0.6</v>
      </c>
      <c r="D237" s="23">
        <v>2.2000000000000002</v>
      </c>
      <c r="E237" s="23">
        <v>2.1</v>
      </c>
      <c r="F237" s="23">
        <v>0.3</v>
      </c>
      <c r="G237" s="23">
        <v>6.7</v>
      </c>
      <c r="H237" s="23">
        <v>0.1</v>
      </c>
      <c r="I237" s="23">
        <v>2.1</v>
      </c>
      <c r="J237" s="23">
        <v>0.3</v>
      </c>
      <c r="K237" s="23">
        <v>0.8</v>
      </c>
      <c r="L237" s="23">
        <v>1.8</v>
      </c>
      <c r="M237" s="23"/>
      <c r="N237" s="23"/>
      <c r="O237" s="23"/>
      <c r="P237" s="23"/>
      <c r="Q237" s="23"/>
      <c r="R237" s="23"/>
      <c r="S237" s="23"/>
      <c r="T237" s="23"/>
      <c r="U237" s="23"/>
      <c r="V237" s="23"/>
      <c r="W237" s="23"/>
    </row>
    <row r="238" spans="1:23" ht="10.15" customHeight="1" x14ac:dyDescent="0.2">
      <c r="A238" s="26" t="s">
        <v>4172</v>
      </c>
      <c r="B238" s="23"/>
      <c r="C238" s="23"/>
      <c r="D238" s="23"/>
      <c r="E238" s="23"/>
      <c r="F238" s="23"/>
      <c r="G238" s="23"/>
      <c r="H238" s="23"/>
      <c r="I238" s="23"/>
      <c r="J238" s="23"/>
      <c r="K238" s="23"/>
      <c r="L238" s="23"/>
      <c r="M238" s="23"/>
      <c r="N238" s="23"/>
      <c r="O238" s="23"/>
      <c r="P238" s="23"/>
      <c r="Q238" s="23"/>
      <c r="R238" s="23"/>
      <c r="S238" s="23"/>
      <c r="T238" s="23"/>
      <c r="U238" s="23"/>
      <c r="V238" s="23"/>
      <c r="W238" s="23"/>
    </row>
    <row r="239" spans="1:23" ht="10.15" customHeight="1" x14ac:dyDescent="0.2">
      <c r="A239" s="25" t="s">
        <v>4173</v>
      </c>
      <c r="B239" s="23">
        <v>2.1</v>
      </c>
      <c r="C239" s="23" t="s">
        <v>4000</v>
      </c>
      <c r="D239" s="23">
        <v>0.2</v>
      </c>
      <c r="E239" s="23">
        <v>0.1</v>
      </c>
      <c r="F239" s="23" t="s">
        <v>4000</v>
      </c>
      <c r="G239" s="23">
        <v>0.6</v>
      </c>
      <c r="H239" s="23" t="s">
        <v>4000</v>
      </c>
      <c r="I239" s="23">
        <v>0.1</v>
      </c>
      <c r="J239" s="23" t="s">
        <v>4000</v>
      </c>
      <c r="K239" s="23" t="s">
        <v>4000</v>
      </c>
      <c r="L239" s="23">
        <v>1</v>
      </c>
      <c r="M239" s="23"/>
      <c r="N239" s="23"/>
      <c r="O239" s="23"/>
      <c r="P239" s="23"/>
      <c r="Q239" s="23"/>
      <c r="R239" s="23"/>
      <c r="S239" s="23"/>
      <c r="T239" s="23"/>
      <c r="U239" s="23"/>
      <c r="V239" s="23"/>
      <c r="W239" s="23"/>
    </row>
    <row r="240" spans="1:23" ht="10.15" customHeight="1" x14ac:dyDescent="0.2">
      <c r="A240" s="26"/>
      <c r="B240" s="23"/>
      <c r="C240" s="23"/>
      <c r="D240" s="23"/>
      <c r="E240" s="23"/>
      <c r="F240" s="23"/>
      <c r="G240" s="23"/>
      <c r="H240" s="23"/>
      <c r="I240" s="23"/>
      <c r="J240" s="23"/>
      <c r="K240" s="23"/>
      <c r="L240" s="23"/>
      <c r="M240" s="23"/>
      <c r="N240" s="23"/>
      <c r="O240" s="23"/>
      <c r="P240" s="23"/>
      <c r="Q240" s="23"/>
      <c r="R240" s="23"/>
      <c r="S240" s="23"/>
      <c r="T240" s="23"/>
      <c r="U240" s="23"/>
      <c r="V240" s="23"/>
      <c r="W240" s="23"/>
    </row>
    <row r="241" spans="1:23" ht="10.15" customHeight="1" x14ac:dyDescent="0.2">
      <c r="A241" s="24" t="s">
        <v>4174</v>
      </c>
      <c r="B241" s="23"/>
      <c r="C241" s="23"/>
      <c r="D241" s="23"/>
      <c r="E241" s="23"/>
      <c r="F241" s="23"/>
      <c r="G241" s="23"/>
      <c r="H241" s="23"/>
      <c r="I241" s="23"/>
      <c r="J241" s="23"/>
      <c r="K241" s="23"/>
      <c r="L241" s="23"/>
      <c r="M241" s="23"/>
      <c r="N241" s="23"/>
      <c r="O241" s="23"/>
      <c r="P241" s="23"/>
      <c r="Q241" s="23"/>
      <c r="R241" s="23"/>
      <c r="S241" s="23"/>
      <c r="T241" s="23"/>
      <c r="U241" s="23"/>
      <c r="V241" s="23"/>
      <c r="W241" s="23"/>
    </row>
    <row r="242" spans="1:23" ht="10.15" customHeight="1" x14ac:dyDescent="0.2">
      <c r="A242" s="25" t="s">
        <v>4171</v>
      </c>
      <c r="B242" s="23">
        <v>9.1999999999999993</v>
      </c>
      <c r="C242" s="23">
        <v>0.4</v>
      </c>
      <c r="D242" s="23">
        <v>1.2</v>
      </c>
      <c r="E242" s="23">
        <v>1.2</v>
      </c>
      <c r="F242" s="23">
        <v>0.1</v>
      </c>
      <c r="G242" s="23">
        <v>2.9</v>
      </c>
      <c r="H242" s="23">
        <v>0.1</v>
      </c>
      <c r="I242" s="23">
        <v>1.2</v>
      </c>
      <c r="J242" s="23">
        <v>0.2</v>
      </c>
      <c r="K242" s="23">
        <v>0.5</v>
      </c>
      <c r="L242" s="23">
        <v>1.4</v>
      </c>
      <c r="M242" s="23"/>
      <c r="N242" s="23"/>
      <c r="O242" s="23"/>
      <c r="P242" s="23"/>
      <c r="Q242" s="23"/>
      <c r="R242" s="23"/>
      <c r="S242" s="23"/>
      <c r="T242" s="23"/>
      <c r="U242" s="23"/>
      <c r="V242" s="23"/>
      <c r="W242" s="23"/>
    </row>
    <row r="243" spans="1:23" ht="10.15" customHeight="1" x14ac:dyDescent="0.2">
      <c r="A243" s="25" t="s">
        <v>4165</v>
      </c>
      <c r="B243" s="23">
        <v>13.3</v>
      </c>
      <c r="C243" s="23">
        <v>0.5</v>
      </c>
      <c r="D243" s="23">
        <v>1.8</v>
      </c>
      <c r="E243" s="23">
        <v>1.7</v>
      </c>
      <c r="F243" s="23">
        <v>0.2</v>
      </c>
      <c r="G243" s="23">
        <v>4.5999999999999996</v>
      </c>
      <c r="H243" s="23">
        <v>0.1</v>
      </c>
      <c r="I243" s="23">
        <v>1.7</v>
      </c>
      <c r="J243" s="23">
        <v>0.3</v>
      </c>
      <c r="K243" s="23">
        <v>0.7</v>
      </c>
      <c r="L243" s="23">
        <v>1.6</v>
      </c>
      <c r="M243" s="23"/>
      <c r="N243" s="23"/>
      <c r="O243" s="23"/>
      <c r="P243" s="23"/>
      <c r="Q243" s="23"/>
      <c r="R243" s="23"/>
      <c r="S243" s="23"/>
      <c r="T243" s="23"/>
      <c r="U243" s="23"/>
      <c r="V243" s="23"/>
      <c r="W243" s="23"/>
    </row>
    <row r="244" spans="1:23" ht="10.15" customHeight="1" x14ac:dyDescent="0.2">
      <c r="A244" s="25" t="s">
        <v>4175</v>
      </c>
      <c r="B244" s="23">
        <v>21.7</v>
      </c>
      <c r="C244" s="23">
        <v>0.8</v>
      </c>
      <c r="D244" s="23">
        <v>2.2000000000000002</v>
      </c>
      <c r="E244" s="23">
        <v>2</v>
      </c>
      <c r="F244" s="23">
        <v>0.3</v>
      </c>
      <c r="G244" s="23">
        <v>10.4</v>
      </c>
      <c r="H244" s="23">
        <v>0.2</v>
      </c>
      <c r="I244" s="23">
        <v>3.4</v>
      </c>
      <c r="J244" s="23">
        <v>0.2</v>
      </c>
      <c r="K244" s="23">
        <v>0.6</v>
      </c>
      <c r="L244" s="23">
        <v>1.5</v>
      </c>
      <c r="M244" s="23"/>
      <c r="N244" s="23"/>
      <c r="O244" s="23"/>
      <c r="P244" s="23"/>
      <c r="Q244" s="23"/>
      <c r="R244" s="23"/>
      <c r="S244" s="23"/>
      <c r="T244" s="23"/>
      <c r="U244" s="23"/>
      <c r="V244" s="23"/>
      <c r="W244" s="23"/>
    </row>
    <row r="245" spans="1:23" ht="10.15" customHeight="1" x14ac:dyDescent="0.2">
      <c r="A245" s="26" t="s">
        <v>4176</v>
      </c>
      <c r="B245" s="23"/>
      <c r="C245" s="23"/>
      <c r="D245" s="23"/>
      <c r="E245" s="23"/>
      <c r="F245" s="23"/>
      <c r="G245" s="23"/>
      <c r="H245" s="23"/>
      <c r="I245" s="23"/>
      <c r="J245" s="23"/>
      <c r="K245" s="23"/>
      <c r="L245" s="23"/>
      <c r="M245" s="23"/>
      <c r="N245" s="23"/>
      <c r="O245" s="23"/>
      <c r="P245" s="23"/>
      <c r="Q245" s="23"/>
      <c r="R245" s="23"/>
      <c r="S245" s="23"/>
      <c r="T245" s="23"/>
      <c r="U245" s="23"/>
      <c r="V245" s="23"/>
      <c r="W245" s="23"/>
    </row>
    <row r="246" spans="1:23" ht="10.15" customHeight="1" x14ac:dyDescent="0.2">
      <c r="A246" s="25" t="s">
        <v>4173</v>
      </c>
      <c r="B246" s="23">
        <v>21.2</v>
      </c>
      <c r="C246" s="23">
        <v>0.7</v>
      </c>
      <c r="D246" s="23">
        <v>2.6</v>
      </c>
      <c r="E246" s="23">
        <v>2.7</v>
      </c>
      <c r="F246" s="23">
        <v>0.5</v>
      </c>
      <c r="G246" s="23">
        <v>9.3000000000000007</v>
      </c>
      <c r="H246" s="23">
        <v>0.1</v>
      </c>
      <c r="I246" s="23">
        <v>1.7</v>
      </c>
      <c r="J246" s="23">
        <v>0.5</v>
      </c>
      <c r="K246" s="23">
        <v>0.9</v>
      </c>
      <c r="L246" s="23">
        <v>2.1</v>
      </c>
      <c r="M246" s="23"/>
      <c r="N246" s="23"/>
      <c r="O246" s="23"/>
      <c r="P246" s="23"/>
      <c r="Q246" s="23"/>
      <c r="R246" s="23"/>
      <c r="S246" s="23"/>
      <c r="T246" s="23"/>
      <c r="U246" s="23"/>
      <c r="V246" s="23"/>
      <c r="W246" s="23"/>
    </row>
    <row r="247" spans="1:23" ht="10.15" customHeight="1"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row>
    <row r="248" spans="1:23" ht="10.15" customHeight="1" x14ac:dyDescent="0.2">
      <c r="A248" s="24" t="s">
        <v>4177</v>
      </c>
      <c r="B248" s="23"/>
      <c r="C248" s="23"/>
      <c r="D248" s="23"/>
      <c r="E248" s="23"/>
      <c r="F248" s="23"/>
      <c r="G248" s="23"/>
      <c r="H248" s="23"/>
      <c r="I248" s="23"/>
      <c r="J248" s="23"/>
      <c r="K248" s="23"/>
      <c r="L248" s="23"/>
      <c r="M248" s="23"/>
      <c r="N248" s="23"/>
      <c r="O248" s="23"/>
      <c r="P248" s="23"/>
      <c r="Q248" s="23"/>
      <c r="R248" s="23"/>
      <c r="S248" s="23"/>
      <c r="T248" s="23"/>
      <c r="U248" s="23"/>
      <c r="V248" s="23"/>
      <c r="W248" s="23"/>
    </row>
    <row r="249" spans="1:23" ht="10.15" customHeight="1" x14ac:dyDescent="0.2">
      <c r="A249" s="24" t="s">
        <v>4178</v>
      </c>
      <c r="B249" s="23"/>
      <c r="C249" s="23"/>
      <c r="D249" s="23"/>
      <c r="E249" s="23"/>
      <c r="F249" s="23"/>
      <c r="G249" s="23"/>
      <c r="H249" s="23"/>
      <c r="I249" s="23"/>
      <c r="J249" s="23"/>
      <c r="K249" s="23"/>
      <c r="L249" s="23"/>
      <c r="M249" s="23"/>
      <c r="N249" s="23"/>
      <c r="O249" s="23"/>
      <c r="P249" s="23"/>
      <c r="Q249" s="23"/>
      <c r="R249" s="23"/>
      <c r="S249" s="23"/>
      <c r="T249" s="23"/>
      <c r="U249" s="23"/>
      <c r="V249" s="23"/>
      <c r="W249" s="23"/>
    </row>
    <row r="250" spans="1:23" ht="10.15" customHeight="1" x14ac:dyDescent="0.2">
      <c r="A250" s="25" t="s">
        <v>4179</v>
      </c>
      <c r="B250" s="23">
        <v>17.399999999999999</v>
      </c>
      <c r="C250" s="23">
        <v>0.9</v>
      </c>
      <c r="D250" s="23">
        <v>2.9</v>
      </c>
      <c r="E250" s="23">
        <v>1.8</v>
      </c>
      <c r="F250" s="23">
        <v>0.4</v>
      </c>
      <c r="G250" s="23">
        <v>6.7</v>
      </c>
      <c r="H250" s="23">
        <v>0.1</v>
      </c>
      <c r="I250" s="23">
        <v>1.5</v>
      </c>
      <c r="J250" s="23">
        <v>0.4</v>
      </c>
      <c r="K250" s="23">
        <v>0.8</v>
      </c>
      <c r="L250" s="23">
        <v>1.8</v>
      </c>
      <c r="M250" s="23"/>
      <c r="N250" s="23"/>
      <c r="O250" s="23"/>
      <c r="P250" s="23"/>
      <c r="Q250" s="23"/>
      <c r="R250" s="23"/>
      <c r="S250" s="23"/>
      <c r="T250" s="23"/>
      <c r="U250" s="23"/>
      <c r="V250" s="23"/>
      <c r="W250" s="23"/>
    </row>
    <row r="251" spans="1:23" ht="10.15" customHeight="1" x14ac:dyDescent="0.2">
      <c r="A251" s="25" t="s">
        <v>4180</v>
      </c>
      <c r="B251" s="23">
        <v>19.3</v>
      </c>
      <c r="C251" s="23">
        <v>1</v>
      </c>
      <c r="D251" s="23">
        <v>3.3</v>
      </c>
      <c r="E251" s="23">
        <v>1.8</v>
      </c>
      <c r="F251" s="23">
        <v>0.4</v>
      </c>
      <c r="G251" s="23">
        <v>7.6</v>
      </c>
      <c r="H251" s="23">
        <v>0.1</v>
      </c>
      <c r="I251" s="23">
        <v>1.8</v>
      </c>
      <c r="J251" s="23">
        <v>0.5</v>
      </c>
      <c r="K251" s="23">
        <v>0.9</v>
      </c>
      <c r="L251" s="23">
        <v>2</v>
      </c>
      <c r="M251" s="23"/>
      <c r="N251" s="23"/>
      <c r="O251" s="23"/>
      <c r="P251" s="23"/>
      <c r="Q251" s="23"/>
      <c r="R251" s="23"/>
      <c r="S251" s="23"/>
      <c r="T251" s="23"/>
      <c r="U251" s="23"/>
      <c r="V251" s="23"/>
      <c r="W251" s="23"/>
    </row>
    <row r="252" spans="1:23" ht="10.15" customHeight="1" x14ac:dyDescent="0.2">
      <c r="A252" s="25" t="s">
        <v>4181</v>
      </c>
      <c r="B252" s="23">
        <v>15.4</v>
      </c>
      <c r="C252" s="23">
        <v>0.7</v>
      </c>
      <c r="D252" s="23">
        <v>2.7</v>
      </c>
      <c r="E252" s="23">
        <v>2.1</v>
      </c>
      <c r="F252" s="23">
        <v>0.4</v>
      </c>
      <c r="G252" s="23">
        <v>5.7</v>
      </c>
      <c r="H252" s="23" t="s">
        <v>4000</v>
      </c>
      <c r="I252" s="23">
        <v>1.3</v>
      </c>
      <c r="J252" s="23">
        <v>0.2</v>
      </c>
      <c r="K252" s="23">
        <v>0.5</v>
      </c>
      <c r="L252" s="23">
        <v>1.7</v>
      </c>
      <c r="M252" s="23"/>
      <c r="N252" s="23"/>
      <c r="O252" s="23"/>
      <c r="P252" s="23"/>
      <c r="Q252" s="23"/>
      <c r="R252" s="23"/>
      <c r="S252" s="23"/>
      <c r="T252" s="23"/>
      <c r="U252" s="23"/>
      <c r="V252" s="23"/>
      <c r="W252" s="23"/>
    </row>
    <row r="253" spans="1:23" ht="10.15" customHeight="1" x14ac:dyDescent="0.2">
      <c r="A253" s="25" t="s">
        <v>4182</v>
      </c>
      <c r="B253" s="23">
        <v>16.100000000000001</v>
      </c>
      <c r="C253" s="23">
        <v>0.9</v>
      </c>
      <c r="D253" s="23">
        <v>2.8</v>
      </c>
      <c r="E253" s="23">
        <v>1.8</v>
      </c>
      <c r="F253" s="23">
        <v>0.5</v>
      </c>
      <c r="G253" s="23">
        <v>6.5</v>
      </c>
      <c r="H253" s="23">
        <v>0.1</v>
      </c>
      <c r="I253" s="23">
        <v>0.8</v>
      </c>
      <c r="J253" s="23">
        <v>0.2</v>
      </c>
      <c r="K253" s="23">
        <v>0.9</v>
      </c>
      <c r="L253" s="23">
        <v>1.6</v>
      </c>
      <c r="M253" s="23"/>
      <c r="N253" s="23"/>
      <c r="O253" s="23"/>
      <c r="P253" s="23"/>
      <c r="Q253" s="23"/>
      <c r="R253" s="23"/>
      <c r="S253" s="23"/>
      <c r="T253" s="23"/>
      <c r="U253" s="23"/>
      <c r="V253" s="23"/>
      <c r="W253" s="23"/>
    </row>
    <row r="254" spans="1:23" ht="10.15" customHeight="1" x14ac:dyDescent="0.2">
      <c r="A254" s="25" t="s">
        <v>4183</v>
      </c>
      <c r="B254" s="23">
        <v>11.4</v>
      </c>
      <c r="C254" s="23">
        <v>0.5</v>
      </c>
      <c r="D254" s="23">
        <v>1.2</v>
      </c>
      <c r="E254" s="23">
        <v>1.3</v>
      </c>
      <c r="F254" s="23">
        <v>0.2</v>
      </c>
      <c r="G254" s="23">
        <v>4.3</v>
      </c>
      <c r="H254" s="23">
        <v>0.1</v>
      </c>
      <c r="I254" s="23">
        <v>1.8</v>
      </c>
      <c r="J254" s="23">
        <v>0.2</v>
      </c>
      <c r="K254" s="23">
        <v>0.4</v>
      </c>
      <c r="L254" s="23">
        <v>1.4</v>
      </c>
      <c r="M254" s="23"/>
      <c r="N254" s="23"/>
      <c r="O254" s="23"/>
      <c r="P254" s="23"/>
      <c r="Q254" s="23"/>
      <c r="R254" s="23"/>
      <c r="S254" s="23"/>
      <c r="T254" s="23"/>
      <c r="U254" s="23"/>
      <c r="V254" s="23"/>
      <c r="W254" s="23"/>
    </row>
    <row r="255" spans="1:23" ht="10.15" customHeight="1" x14ac:dyDescent="0.2">
      <c r="A255" s="25" t="s">
        <v>4184</v>
      </c>
      <c r="B255" s="23">
        <v>13.2</v>
      </c>
      <c r="C255" s="23">
        <v>0.9</v>
      </c>
      <c r="D255" s="23">
        <v>1.4</v>
      </c>
      <c r="E255" s="23">
        <v>1.5</v>
      </c>
      <c r="F255" s="23">
        <v>0.3</v>
      </c>
      <c r="G255" s="23">
        <v>5.3</v>
      </c>
      <c r="H255" s="23">
        <v>0.1</v>
      </c>
      <c r="I255" s="23">
        <v>1.4</v>
      </c>
      <c r="J255" s="23">
        <v>0.2</v>
      </c>
      <c r="K255" s="23">
        <v>0.6</v>
      </c>
      <c r="L255" s="23">
        <v>1.5</v>
      </c>
      <c r="M255" s="23"/>
      <c r="N255" s="23"/>
      <c r="O255" s="23"/>
      <c r="P255" s="23"/>
      <c r="Q255" s="23"/>
      <c r="R255" s="23"/>
      <c r="S255" s="23"/>
      <c r="T255" s="23"/>
      <c r="U255" s="23"/>
      <c r="V255" s="23"/>
      <c r="W255" s="23"/>
    </row>
    <row r="256" spans="1:23" ht="10.15" customHeight="1" x14ac:dyDescent="0.2">
      <c r="A256" s="25" t="s">
        <v>4139</v>
      </c>
      <c r="B256" s="23">
        <v>18</v>
      </c>
      <c r="C256" s="23">
        <v>0.1</v>
      </c>
      <c r="D256" s="23">
        <v>1.2</v>
      </c>
      <c r="E256" s="23">
        <v>3.8</v>
      </c>
      <c r="F256" s="23">
        <v>0.2</v>
      </c>
      <c r="G256" s="23">
        <v>7.9</v>
      </c>
      <c r="H256" s="23" t="s">
        <v>3999</v>
      </c>
      <c r="I256" s="23">
        <v>0.6</v>
      </c>
      <c r="J256" s="23">
        <v>0.3</v>
      </c>
      <c r="K256" s="23">
        <v>1.6</v>
      </c>
      <c r="L256" s="23">
        <v>2.2999999999999998</v>
      </c>
      <c r="M256" s="23"/>
      <c r="N256" s="23"/>
      <c r="O256" s="23"/>
      <c r="P256" s="23"/>
      <c r="Q256" s="23"/>
      <c r="R256" s="23"/>
      <c r="S256" s="23"/>
      <c r="T256" s="23"/>
      <c r="U256" s="23"/>
      <c r="V256" s="23"/>
      <c r="W256" s="23"/>
    </row>
    <row r="257" spans="1:23" ht="10.15" customHeight="1" x14ac:dyDescent="0.2">
      <c r="A257" s="25" t="s">
        <v>4185</v>
      </c>
      <c r="B257" s="23">
        <v>14.5</v>
      </c>
      <c r="C257" s="23">
        <v>0.4</v>
      </c>
      <c r="D257" s="23">
        <v>1.8</v>
      </c>
      <c r="E257" s="23">
        <v>2.4</v>
      </c>
      <c r="F257" s="23">
        <v>0.2</v>
      </c>
      <c r="G257" s="23">
        <v>5.8</v>
      </c>
      <c r="H257" s="23">
        <v>0.1</v>
      </c>
      <c r="I257" s="23">
        <v>0.8</v>
      </c>
      <c r="J257" s="23">
        <v>0.3</v>
      </c>
      <c r="K257" s="23">
        <v>0.8</v>
      </c>
      <c r="L257" s="23">
        <v>1.8</v>
      </c>
      <c r="M257" s="23"/>
      <c r="N257" s="23"/>
      <c r="O257" s="23"/>
      <c r="P257" s="23"/>
      <c r="Q257" s="23"/>
      <c r="R257" s="23"/>
      <c r="S257" s="23"/>
      <c r="T257" s="23"/>
      <c r="U257" s="23"/>
      <c r="V257" s="23"/>
      <c r="W257" s="23"/>
    </row>
    <row r="258" spans="1:23" ht="10.15" customHeight="1" x14ac:dyDescent="0.2">
      <c r="A258" s="25" t="s">
        <v>4186</v>
      </c>
      <c r="B258" s="23">
        <v>17.2</v>
      </c>
      <c r="C258" s="23">
        <v>0.8</v>
      </c>
      <c r="D258" s="23">
        <v>2.5</v>
      </c>
      <c r="E258" s="23">
        <v>1.9</v>
      </c>
      <c r="F258" s="23">
        <v>0.3</v>
      </c>
      <c r="G258" s="23">
        <v>6.2</v>
      </c>
      <c r="H258" s="23">
        <v>0.2</v>
      </c>
      <c r="I258" s="23">
        <v>2.2000000000000002</v>
      </c>
      <c r="J258" s="23">
        <v>0.4</v>
      </c>
      <c r="K258" s="23">
        <v>0.8</v>
      </c>
      <c r="L258" s="23">
        <v>1.8</v>
      </c>
      <c r="M258" s="23"/>
      <c r="N258" s="23"/>
      <c r="O258" s="23"/>
      <c r="P258" s="23"/>
      <c r="Q258" s="23"/>
      <c r="R258" s="23"/>
      <c r="S258" s="23"/>
      <c r="T258" s="23"/>
      <c r="U258" s="23"/>
      <c r="V258" s="23"/>
      <c r="W258" s="23"/>
    </row>
    <row r="259" spans="1:23" ht="10.15" customHeight="1" x14ac:dyDescent="0.2">
      <c r="A259" s="25" t="s">
        <v>4018</v>
      </c>
      <c r="B259" s="23">
        <v>15.2</v>
      </c>
      <c r="C259" s="23">
        <v>0.9</v>
      </c>
      <c r="D259" s="23">
        <v>1.9</v>
      </c>
      <c r="E259" s="23">
        <v>1.8</v>
      </c>
      <c r="F259" s="23">
        <v>0.3</v>
      </c>
      <c r="G259" s="23">
        <v>5.8</v>
      </c>
      <c r="H259" s="23">
        <v>0.1</v>
      </c>
      <c r="I259" s="23">
        <v>1.7</v>
      </c>
      <c r="J259" s="23">
        <v>0.2</v>
      </c>
      <c r="K259" s="23">
        <v>0.7</v>
      </c>
      <c r="L259" s="23">
        <v>1.8</v>
      </c>
      <c r="M259" s="23"/>
      <c r="N259" s="23"/>
      <c r="O259" s="23"/>
      <c r="P259" s="23"/>
      <c r="Q259" s="23"/>
      <c r="R259" s="23"/>
      <c r="S259" s="23"/>
      <c r="T259" s="23"/>
      <c r="U259" s="23"/>
      <c r="V259" s="23"/>
      <c r="W259" s="23"/>
    </row>
    <row r="260" spans="1:23" ht="10.15" customHeight="1"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row>
    <row r="261" spans="1:23" ht="10.15" customHeight="1" x14ac:dyDescent="0.2">
      <c r="A261" s="24" t="s">
        <v>4187</v>
      </c>
      <c r="B261" s="23"/>
      <c r="C261" s="23"/>
      <c r="D261" s="23"/>
      <c r="E261" s="23"/>
      <c r="F261" s="23"/>
      <c r="G261" s="23"/>
      <c r="H261" s="23"/>
      <c r="I261" s="23"/>
      <c r="J261" s="23"/>
      <c r="K261" s="23"/>
      <c r="L261" s="23"/>
      <c r="M261" s="23"/>
      <c r="N261" s="23"/>
      <c r="O261" s="23"/>
      <c r="P261" s="23"/>
      <c r="Q261" s="23"/>
      <c r="R261" s="23"/>
      <c r="S261" s="23"/>
      <c r="T261" s="23"/>
      <c r="U261" s="23"/>
      <c r="V261" s="23"/>
      <c r="W261" s="23"/>
    </row>
    <row r="262" spans="1:23" ht="10.15" customHeight="1" x14ac:dyDescent="0.2">
      <c r="A262" s="24" t="s">
        <v>4178</v>
      </c>
      <c r="B262" s="23"/>
      <c r="C262" s="23"/>
      <c r="D262" s="23"/>
      <c r="E262" s="23"/>
      <c r="F262" s="23"/>
      <c r="G262" s="23"/>
      <c r="H262" s="23"/>
      <c r="I262" s="23"/>
      <c r="J262" s="23"/>
      <c r="K262" s="23"/>
      <c r="L262" s="23"/>
      <c r="M262" s="23"/>
      <c r="N262" s="23"/>
      <c r="O262" s="23"/>
      <c r="P262" s="23"/>
      <c r="Q262" s="23"/>
      <c r="R262" s="23"/>
      <c r="S262" s="23"/>
      <c r="T262" s="23"/>
      <c r="U262" s="23"/>
      <c r="V262" s="23"/>
      <c r="W262" s="23"/>
    </row>
    <row r="263" spans="1:23" ht="10.15" customHeight="1" x14ac:dyDescent="0.2">
      <c r="A263" s="26" t="s">
        <v>4188</v>
      </c>
      <c r="B263" s="23"/>
      <c r="C263" s="23"/>
      <c r="D263" s="23"/>
      <c r="E263" s="23"/>
      <c r="F263" s="23"/>
      <c r="G263" s="23"/>
      <c r="H263" s="23"/>
      <c r="I263" s="23"/>
      <c r="J263" s="23"/>
      <c r="K263" s="23"/>
      <c r="L263" s="23"/>
      <c r="M263" s="23"/>
      <c r="N263" s="23"/>
      <c r="O263" s="23"/>
      <c r="P263" s="23"/>
      <c r="Q263" s="23"/>
      <c r="R263" s="23"/>
      <c r="S263" s="23"/>
      <c r="T263" s="23"/>
      <c r="U263" s="23"/>
      <c r="V263" s="23"/>
      <c r="W263" s="23"/>
    </row>
    <row r="264" spans="1:23" ht="10.15" customHeight="1" x14ac:dyDescent="0.2">
      <c r="A264" s="25" t="s">
        <v>4189</v>
      </c>
      <c r="B264" s="23">
        <v>12.1</v>
      </c>
      <c r="C264" s="23">
        <v>0.5</v>
      </c>
      <c r="D264" s="23">
        <v>1.6</v>
      </c>
      <c r="E264" s="23">
        <v>1.8</v>
      </c>
      <c r="F264" s="23">
        <v>0.3</v>
      </c>
      <c r="G264" s="23">
        <v>4.2</v>
      </c>
      <c r="H264" s="23">
        <v>0.1</v>
      </c>
      <c r="I264" s="23">
        <v>1.6</v>
      </c>
      <c r="J264" s="23">
        <v>0.2</v>
      </c>
      <c r="K264" s="23">
        <v>0.4</v>
      </c>
      <c r="L264" s="23">
        <v>1.5</v>
      </c>
      <c r="M264" s="23"/>
      <c r="N264" s="23"/>
      <c r="O264" s="23"/>
      <c r="P264" s="23"/>
      <c r="Q264" s="23"/>
      <c r="R264" s="23"/>
      <c r="S264" s="23"/>
      <c r="T264" s="23"/>
      <c r="U264" s="23"/>
      <c r="V264" s="23"/>
      <c r="W264" s="23"/>
    </row>
    <row r="265" spans="1:23" ht="10.15" customHeight="1" x14ac:dyDescent="0.2">
      <c r="A265" s="25" t="s">
        <v>4179</v>
      </c>
      <c r="B265" s="23">
        <v>17.7</v>
      </c>
      <c r="C265" s="23">
        <v>0.8</v>
      </c>
      <c r="D265" s="23">
        <v>3</v>
      </c>
      <c r="E265" s="23">
        <v>1.8</v>
      </c>
      <c r="F265" s="23">
        <v>0.4</v>
      </c>
      <c r="G265" s="23">
        <v>6.8</v>
      </c>
      <c r="H265" s="23">
        <v>0.1</v>
      </c>
      <c r="I265" s="23">
        <v>1.8</v>
      </c>
      <c r="J265" s="23">
        <v>0.4</v>
      </c>
      <c r="K265" s="23">
        <v>0.8</v>
      </c>
      <c r="L265" s="23">
        <v>1.9</v>
      </c>
      <c r="M265" s="23"/>
      <c r="N265" s="23"/>
      <c r="O265" s="23"/>
      <c r="P265" s="23"/>
      <c r="Q265" s="23"/>
      <c r="R265" s="23"/>
      <c r="S265" s="23"/>
      <c r="T265" s="23"/>
      <c r="U265" s="23"/>
      <c r="V265" s="23"/>
      <c r="W265" s="23"/>
    </row>
    <row r="266" spans="1:23" ht="10.15" customHeight="1" x14ac:dyDescent="0.2">
      <c r="A266" s="25" t="s">
        <v>4180</v>
      </c>
      <c r="B266" s="23">
        <v>19.399999999999999</v>
      </c>
      <c r="C266" s="23">
        <v>1</v>
      </c>
      <c r="D266" s="23">
        <v>3.2</v>
      </c>
      <c r="E266" s="23">
        <v>1.7</v>
      </c>
      <c r="F266" s="23">
        <v>0.4</v>
      </c>
      <c r="G266" s="23">
        <v>7.7</v>
      </c>
      <c r="H266" s="23">
        <v>0.1</v>
      </c>
      <c r="I266" s="23">
        <v>1.9</v>
      </c>
      <c r="J266" s="23">
        <v>0.5</v>
      </c>
      <c r="K266" s="23">
        <v>0.9</v>
      </c>
      <c r="L266" s="23">
        <v>2</v>
      </c>
      <c r="M266" s="23"/>
      <c r="N266" s="23"/>
      <c r="O266" s="23"/>
      <c r="P266" s="23"/>
      <c r="Q266" s="23"/>
      <c r="R266" s="23"/>
      <c r="S266" s="23"/>
      <c r="T266" s="23"/>
      <c r="U266" s="23"/>
      <c r="V266" s="23"/>
      <c r="W266" s="23"/>
    </row>
    <row r="267" spans="1:23" ht="10.15" customHeight="1" x14ac:dyDescent="0.2">
      <c r="A267" s="25" t="s">
        <v>4181</v>
      </c>
      <c r="B267" s="23">
        <v>15.7</v>
      </c>
      <c r="C267" s="23">
        <v>0.6</v>
      </c>
      <c r="D267" s="23">
        <v>2.7</v>
      </c>
      <c r="E267" s="23">
        <v>2.1</v>
      </c>
      <c r="F267" s="23">
        <v>0.4</v>
      </c>
      <c r="G267" s="23">
        <v>5.6</v>
      </c>
      <c r="H267" s="23" t="s">
        <v>4000</v>
      </c>
      <c r="I267" s="23">
        <v>1.5</v>
      </c>
      <c r="J267" s="23">
        <v>0.2</v>
      </c>
      <c r="K267" s="23">
        <v>0.6</v>
      </c>
      <c r="L267" s="23">
        <v>1.8</v>
      </c>
      <c r="M267" s="23"/>
      <c r="N267" s="23"/>
      <c r="O267" s="23"/>
      <c r="P267" s="23"/>
      <c r="Q267" s="23"/>
      <c r="R267" s="23"/>
      <c r="S267" s="23"/>
      <c r="T267" s="23"/>
      <c r="U267" s="23"/>
      <c r="V267" s="23"/>
      <c r="W267" s="23"/>
    </row>
    <row r="268" spans="1:23" ht="10.15" customHeight="1" x14ac:dyDescent="0.2">
      <c r="A268" s="25" t="s">
        <v>4182</v>
      </c>
      <c r="B268" s="23">
        <v>17.100000000000001</v>
      </c>
      <c r="C268" s="23">
        <v>0.8</v>
      </c>
      <c r="D268" s="23">
        <v>3</v>
      </c>
      <c r="E268" s="23">
        <v>1.9</v>
      </c>
      <c r="F268" s="23">
        <v>0.5</v>
      </c>
      <c r="G268" s="23">
        <v>6.8</v>
      </c>
      <c r="H268" s="23">
        <v>0.1</v>
      </c>
      <c r="I268" s="23">
        <v>1.1000000000000001</v>
      </c>
      <c r="J268" s="23">
        <v>0.3</v>
      </c>
      <c r="K268" s="23">
        <v>0.8</v>
      </c>
      <c r="L268" s="23">
        <v>1.7</v>
      </c>
      <c r="M268" s="23"/>
      <c r="N268" s="23"/>
      <c r="O268" s="23"/>
      <c r="P268" s="23"/>
      <c r="Q268" s="23"/>
      <c r="R268" s="23"/>
      <c r="S268" s="23"/>
      <c r="T268" s="23"/>
      <c r="U268" s="23"/>
      <c r="V268" s="23"/>
      <c r="W268" s="23"/>
    </row>
    <row r="269" spans="1:23" ht="10.15" customHeight="1" x14ac:dyDescent="0.2">
      <c r="A269" s="25" t="s">
        <v>4190</v>
      </c>
      <c r="B269" s="23">
        <v>11.2</v>
      </c>
      <c r="C269" s="23">
        <v>0.5</v>
      </c>
      <c r="D269" s="23">
        <v>1.5</v>
      </c>
      <c r="E269" s="23">
        <v>1.5</v>
      </c>
      <c r="F269" s="23">
        <v>0.3</v>
      </c>
      <c r="G269" s="23">
        <v>4.5999999999999996</v>
      </c>
      <c r="H269" s="23">
        <v>0.1</v>
      </c>
      <c r="I269" s="23">
        <v>1</v>
      </c>
      <c r="J269" s="23">
        <v>0.2</v>
      </c>
      <c r="K269" s="23">
        <v>0.4</v>
      </c>
      <c r="L269" s="23">
        <v>1.2</v>
      </c>
      <c r="M269" s="23"/>
      <c r="N269" s="23"/>
      <c r="O269" s="23"/>
      <c r="P269" s="23"/>
      <c r="Q269" s="23"/>
      <c r="R269" s="23"/>
      <c r="S269" s="23"/>
      <c r="T269" s="23"/>
      <c r="U269" s="23"/>
      <c r="V269" s="23"/>
      <c r="W269" s="23"/>
    </row>
    <row r="270" spans="1:23" ht="10.15" customHeight="1" x14ac:dyDescent="0.2">
      <c r="A270" s="25" t="s">
        <v>4140</v>
      </c>
      <c r="B270" s="23">
        <v>19.7</v>
      </c>
      <c r="C270" s="23">
        <v>0.2</v>
      </c>
      <c r="D270" s="23">
        <v>1.6</v>
      </c>
      <c r="E270" s="23">
        <v>5</v>
      </c>
      <c r="F270" s="23">
        <v>0.2</v>
      </c>
      <c r="G270" s="23">
        <v>7</v>
      </c>
      <c r="H270" s="23">
        <v>0.1</v>
      </c>
      <c r="I270" s="23">
        <v>0.8</v>
      </c>
      <c r="J270" s="23">
        <v>0.3</v>
      </c>
      <c r="K270" s="23">
        <v>2.1</v>
      </c>
      <c r="L270" s="23">
        <v>2.4</v>
      </c>
      <c r="M270" s="23"/>
      <c r="N270" s="23"/>
      <c r="O270" s="23"/>
      <c r="P270" s="23"/>
      <c r="Q270" s="23"/>
      <c r="R270" s="23"/>
      <c r="S270" s="23"/>
      <c r="T270" s="23"/>
      <c r="U270" s="23"/>
      <c r="V270" s="23"/>
      <c r="W270" s="23"/>
    </row>
    <row r="271" spans="1:23" ht="10.15" customHeight="1" x14ac:dyDescent="0.2">
      <c r="A271" s="25" t="s">
        <v>4191</v>
      </c>
      <c r="B271" s="23">
        <v>21.1</v>
      </c>
      <c r="C271" s="23">
        <v>0.6</v>
      </c>
      <c r="D271" s="23">
        <v>3.1</v>
      </c>
      <c r="E271" s="23">
        <v>3.5</v>
      </c>
      <c r="F271" s="23">
        <v>0.3</v>
      </c>
      <c r="G271" s="23">
        <v>8.5</v>
      </c>
      <c r="H271" s="23">
        <v>0.1</v>
      </c>
      <c r="I271" s="23">
        <v>0.7</v>
      </c>
      <c r="J271" s="23">
        <v>0.6</v>
      </c>
      <c r="K271" s="23">
        <v>1.3</v>
      </c>
      <c r="L271" s="23">
        <v>2.5</v>
      </c>
      <c r="M271" s="23"/>
      <c r="N271" s="23"/>
      <c r="O271" s="23"/>
      <c r="P271" s="23"/>
      <c r="Q271" s="23"/>
      <c r="R271" s="23"/>
      <c r="S271" s="23"/>
      <c r="T271" s="23"/>
      <c r="U271" s="23"/>
      <c r="V271" s="23"/>
      <c r="W271" s="23"/>
    </row>
    <row r="272" spans="1:23" ht="10.15" customHeight="1" x14ac:dyDescent="0.2">
      <c r="A272" s="26" t="s">
        <v>4192</v>
      </c>
      <c r="B272" s="23"/>
      <c r="C272" s="23"/>
      <c r="D272" s="23"/>
      <c r="E272" s="23"/>
      <c r="F272" s="23"/>
      <c r="G272" s="23"/>
      <c r="H272" s="23"/>
      <c r="I272" s="23"/>
      <c r="J272" s="23"/>
      <c r="K272" s="23"/>
      <c r="L272" s="23"/>
      <c r="M272" s="23"/>
      <c r="N272" s="23"/>
      <c r="O272" s="23"/>
      <c r="P272" s="23"/>
      <c r="Q272" s="23"/>
      <c r="R272" s="23"/>
      <c r="S272" s="23"/>
      <c r="T272" s="23"/>
      <c r="U272" s="23"/>
      <c r="V272" s="23"/>
      <c r="W272" s="23"/>
    </row>
    <row r="273" spans="1:23" ht="10.15" customHeight="1" x14ac:dyDescent="0.2">
      <c r="A273" s="25" t="s">
        <v>4193</v>
      </c>
      <c r="B273" s="23">
        <v>15.4</v>
      </c>
      <c r="C273" s="23">
        <v>0.6</v>
      </c>
      <c r="D273" s="23">
        <v>2.1</v>
      </c>
      <c r="E273" s="23">
        <v>1.7</v>
      </c>
      <c r="F273" s="23">
        <v>0.3</v>
      </c>
      <c r="G273" s="23">
        <v>5.8</v>
      </c>
      <c r="H273" s="23">
        <v>0.1</v>
      </c>
      <c r="I273" s="23">
        <v>2</v>
      </c>
      <c r="J273" s="23">
        <v>0.3</v>
      </c>
      <c r="K273" s="23">
        <v>0.7</v>
      </c>
      <c r="L273" s="23">
        <v>1.7</v>
      </c>
      <c r="M273" s="23"/>
      <c r="N273" s="23"/>
      <c r="O273" s="23"/>
      <c r="P273" s="23"/>
      <c r="Q273" s="23"/>
      <c r="R273" s="23"/>
      <c r="S273" s="23"/>
      <c r="T273" s="23"/>
      <c r="U273" s="23"/>
      <c r="V273" s="23"/>
      <c r="W273" s="23"/>
    </row>
    <row r="274" spans="1:23" ht="10.15" customHeight="1" x14ac:dyDescent="0.2">
      <c r="A274" s="25" t="s">
        <v>4194</v>
      </c>
      <c r="B274" s="23">
        <v>14.1</v>
      </c>
      <c r="C274" s="23">
        <v>0.4</v>
      </c>
      <c r="D274" s="23">
        <v>1.6</v>
      </c>
      <c r="E274" s="23">
        <v>1.7</v>
      </c>
      <c r="F274" s="23">
        <v>0.4</v>
      </c>
      <c r="G274" s="23">
        <v>5.3</v>
      </c>
      <c r="H274" s="23">
        <v>0.2</v>
      </c>
      <c r="I274" s="23">
        <v>2.2999999999999998</v>
      </c>
      <c r="J274" s="23">
        <v>0.2</v>
      </c>
      <c r="K274" s="23">
        <v>0.4</v>
      </c>
      <c r="L274" s="23">
        <v>1.7</v>
      </c>
      <c r="M274" s="23"/>
      <c r="N274" s="23"/>
      <c r="O274" s="23"/>
      <c r="P274" s="23"/>
      <c r="Q274" s="23"/>
      <c r="R274" s="23"/>
      <c r="S274" s="23"/>
      <c r="T274" s="23"/>
      <c r="U274" s="23"/>
      <c r="V274" s="23"/>
      <c r="W274" s="23"/>
    </row>
    <row r="275" spans="1:23" ht="10.15" customHeight="1" x14ac:dyDescent="0.2">
      <c r="A275" s="25" t="s">
        <v>4018</v>
      </c>
      <c r="B275" s="23">
        <v>18</v>
      </c>
      <c r="C275" s="23">
        <v>0.6</v>
      </c>
      <c r="D275" s="23">
        <v>2.7</v>
      </c>
      <c r="E275" s="23">
        <v>2.5</v>
      </c>
      <c r="F275" s="23">
        <v>0.1</v>
      </c>
      <c r="G275" s="23">
        <v>6.8</v>
      </c>
      <c r="H275" s="23">
        <v>0.1</v>
      </c>
      <c r="I275" s="23" t="s">
        <v>4000</v>
      </c>
      <c r="J275" s="23">
        <v>0.3</v>
      </c>
      <c r="K275" s="23">
        <v>0.9</v>
      </c>
      <c r="L275" s="23">
        <v>1.9</v>
      </c>
      <c r="M275" s="23"/>
      <c r="N275" s="23"/>
      <c r="O275" s="23"/>
      <c r="P275" s="23"/>
      <c r="Q275" s="23"/>
      <c r="R275" s="23"/>
      <c r="S275" s="23"/>
      <c r="T275" s="23"/>
      <c r="U275" s="23"/>
      <c r="V275" s="23"/>
      <c r="W275" s="23"/>
    </row>
    <row r="276" spans="1:23" ht="10.15" customHeight="1"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row>
    <row r="277" spans="1:23" ht="10.15" customHeight="1" x14ac:dyDescent="0.2">
      <c r="A277" s="24" t="s">
        <v>4195</v>
      </c>
      <c r="B277" s="23"/>
      <c r="C277" s="23"/>
      <c r="D277" s="23"/>
      <c r="E277" s="23"/>
      <c r="F277" s="23"/>
      <c r="G277" s="23"/>
      <c r="H277" s="23"/>
      <c r="I277" s="23"/>
      <c r="J277" s="23"/>
      <c r="K277" s="23"/>
      <c r="L277" s="23"/>
      <c r="M277" s="23"/>
      <c r="N277" s="23"/>
      <c r="O277" s="23"/>
      <c r="P277" s="23"/>
      <c r="Q277" s="23"/>
      <c r="R277" s="23"/>
      <c r="S277" s="23"/>
      <c r="T277" s="23"/>
      <c r="U277" s="23"/>
      <c r="V277" s="23"/>
      <c r="W277" s="23"/>
    </row>
    <row r="278" spans="1:23" ht="10.15" customHeight="1" x14ac:dyDescent="0.2">
      <c r="A278" s="24" t="s">
        <v>4196</v>
      </c>
      <c r="B278" s="23"/>
      <c r="C278" s="23"/>
      <c r="D278" s="23"/>
      <c r="E278" s="23"/>
      <c r="F278" s="23"/>
      <c r="G278" s="23"/>
      <c r="H278" s="23"/>
      <c r="I278" s="23"/>
      <c r="J278" s="23"/>
      <c r="K278" s="23"/>
      <c r="L278" s="23"/>
      <c r="M278" s="23"/>
      <c r="N278" s="23"/>
      <c r="O278" s="23"/>
      <c r="P278" s="23"/>
      <c r="Q278" s="23"/>
      <c r="R278" s="23"/>
      <c r="S278" s="23"/>
      <c r="T278" s="23"/>
      <c r="U278" s="23"/>
      <c r="V278" s="23"/>
      <c r="W278" s="23"/>
    </row>
    <row r="279" spans="1:23" ht="10.15" customHeight="1" x14ac:dyDescent="0.2">
      <c r="A279" s="25" t="s">
        <v>4197</v>
      </c>
      <c r="B279" s="23">
        <v>12.8</v>
      </c>
      <c r="C279" s="23">
        <v>0.6</v>
      </c>
      <c r="D279" s="23">
        <v>1.6</v>
      </c>
      <c r="E279" s="23">
        <v>1.5</v>
      </c>
      <c r="F279" s="23">
        <v>0.3</v>
      </c>
      <c r="G279" s="23">
        <v>4.5999999999999996</v>
      </c>
      <c r="H279" s="23">
        <v>0.1</v>
      </c>
      <c r="I279" s="23">
        <v>1.5</v>
      </c>
      <c r="J279" s="23">
        <v>0.3</v>
      </c>
      <c r="K279" s="23">
        <v>0.7</v>
      </c>
      <c r="L279" s="23">
        <v>1.6</v>
      </c>
      <c r="M279" s="23"/>
      <c r="N279" s="23"/>
      <c r="O279" s="23"/>
      <c r="P279" s="23"/>
      <c r="Q279" s="23"/>
      <c r="R279" s="23"/>
      <c r="S279" s="23"/>
      <c r="T279" s="23"/>
      <c r="U279" s="23"/>
      <c r="V279" s="23"/>
      <c r="W279" s="23"/>
    </row>
    <row r="280" spans="1:23" ht="10.15" customHeight="1" x14ac:dyDescent="0.2">
      <c r="A280" s="25" t="s">
        <v>4198</v>
      </c>
      <c r="B280" s="23">
        <v>13.6</v>
      </c>
      <c r="C280" s="23">
        <v>0.6</v>
      </c>
      <c r="D280" s="23">
        <v>1.7</v>
      </c>
      <c r="E280" s="23">
        <v>1.7</v>
      </c>
      <c r="F280" s="23">
        <v>0.3</v>
      </c>
      <c r="G280" s="23">
        <v>5.0999999999999996</v>
      </c>
      <c r="H280" s="23">
        <v>0.1</v>
      </c>
      <c r="I280" s="23">
        <v>1.5</v>
      </c>
      <c r="J280" s="23">
        <v>0.3</v>
      </c>
      <c r="K280" s="23">
        <v>0.8</v>
      </c>
      <c r="L280" s="23">
        <v>1.6</v>
      </c>
      <c r="M280" s="23"/>
      <c r="N280" s="23"/>
      <c r="O280" s="23"/>
      <c r="P280" s="23"/>
      <c r="Q280" s="23"/>
      <c r="R280" s="23"/>
      <c r="S280" s="23"/>
      <c r="T280" s="23"/>
      <c r="U280" s="23"/>
      <c r="V280" s="23"/>
      <c r="W280" s="23"/>
    </row>
    <row r="281" spans="1:23" ht="10.15" customHeight="1"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row>
    <row r="282" spans="1:23" ht="10.15" customHeight="1" x14ac:dyDescent="0.2">
      <c r="A282" s="24" t="s">
        <v>4199</v>
      </c>
      <c r="B282" s="23"/>
      <c r="C282" s="23"/>
      <c r="D282" s="23"/>
      <c r="E282" s="23"/>
      <c r="F282" s="23"/>
      <c r="G282" s="23"/>
      <c r="H282" s="23"/>
      <c r="I282" s="23"/>
      <c r="J282" s="23"/>
      <c r="K282" s="23"/>
      <c r="L282" s="23"/>
      <c r="M282" s="23"/>
      <c r="N282" s="23"/>
      <c r="O282" s="23"/>
      <c r="P282" s="23"/>
      <c r="Q282" s="23"/>
      <c r="R282" s="23"/>
      <c r="S282" s="23"/>
      <c r="T282" s="23"/>
      <c r="U282" s="23"/>
      <c r="V282" s="23"/>
      <c r="W282" s="23"/>
    </row>
    <row r="283" spans="1:23" ht="10.15" customHeight="1" x14ac:dyDescent="0.2">
      <c r="A283" s="25" t="s">
        <v>4200</v>
      </c>
      <c r="B283" s="23">
        <v>14.9</v>
      </c>
      <c r="C283" s="23">
        <v>0.6</v>
      </c>
      <c r="D283" s="23">
        <v>1.9</v>
      </c>
      <c r="E283" s="23">
        <v>1.9</v>
      </c>
      <c r="F283" s="23">
        <v>0.3</v>
      </c>
      <c r="G283" s="23">
        <v>5.3</v>
      </c>
      <c r="H283" s="23">
        <v>0.1</v>
      </c>
      <c r="I283" s="23">
        <v>2.1</v>
      </c>
      <c r="J283" s="23">
        <v>0.3</v>
      </c>
      <c r="K283" s="23">
        <v>0.7</v>
      </c>
      <c r="L283" s="23">
        <v>1.7</v>
      </c>
      <c r="M283" s="23"/>
      <c r="N283" s="23"/>
      <c r="O283" s="23"/>
      <c r="P283" s="23"/>
      <c r="Q283" s="23"/>
      <c r="R283" s="23"/>
      <c r="S283" s="23"/>
      <c r="T283" s="23"/>
      <c r="U283" s="23"/>
      <c r="V283" s="23"/>
      <c r="W283" s="23"/>
    </row>
    <row r="284" spans="1:23" ht="10.15" customHeight="1" x14ac:dyDescent="0.2">
      <c r="A284" s="25" t="s">
        <v>4201</v>
      </c>
      <c r="B284" s="23">
        <v>12.3</v>
      </c>
      <c r="C284" s="23">
        <v>0.5</v>
      </c>
      <c r="D284" s="23">
        <v>1.9</v>
      </c>
      <c r="E284" s="23">
        <v>1.4</v>
      </c>
      <c r="F284" s="23">
        <v>0.2</v>
      </c>
      <c r="G284" s="23">
        <v>4.5999999999999996</v>
      </c>
      <c r="H284" s="23">
        <v>0.1</v>
      </c>
      <c r="I284" s="23">
        <v>1.3</v>
      </c>
      <c r="J284" s="23">
        <v>0.2</v>
      </c>
      <c r="K284" s="23">
        <v>0.6</v>
      </c>
      <c r="L284" s="23">
        <v>1.5</v>
      </c>
      <c r="M284" s="23"/>
      <c r="N284" s="23"/>
      <c r="O284" s="23"/>
      <c r="P284" s="23"/>
      <c r="Q284" s="23"/>
      <c r="R284" s="23"/>
      <c r="S284" s="23"/>
      <c r="T284" s="23"/>
      <c r="U284" s="23"/>
      <c r="V284" s="23"/>
      <c r="W284" s="23"/>
    </row>
    <row r="285" spans="1:23" ht="10.15" customHeight="1" x14ac:dyDescent="0.2">
      <c r="A285" s="26" t="s">
        <v>4202</v>
      </c>
      <c r="B285" s="23"/>
      <c r="C285" s="23"/>
      <c r="D285" s="23"/>
      <c r="E285" s="23"/>
      <c r="F285" s="23"/>
      <c r="G285" s="23"/>
      <c r="H285" s="23"/>
      <c r="I285" s="23"/>
      <c r="J285" s="23"/>
      <c r="K285" s="23"/>
      <c r="L285" s="23"/>
      <c r="M285" s="23"/>
      <c r="N285" s="23"/>
      <c r="O285" s="23"/>
      <c r="P285" s="23"/>
      <c r="Q285" s="23"/>
      <c r="R285" s="23"/>
      <c r="S285" s="23"/>
      <c r="T285" s="23"/>
      <c r="U285" s="23"/>
      <c r="V285" s="23"/>
      <c r="W285" s="23"/>
    </row>
    <row r="286" spans="1:23" ht="10.15" customHeight="1" x14ac:dyDescent="0.2">
      <c r="A286" s="25" t="s">
        <v>4203</v>
      </c>
      <c r="B286" s="23">
        <v>18.600000000000001</v>
      </c>
      <c r="C286" s="23">
        <v>0.6</v>
      </c>
      <c r="D286" s="23">
        <v>2.5</v>
      </c>
      <c r="E286" s="23">
        <v>2.5</v>
      </c>
      <c r="F286" s="23">
        <v>0.3</v>
      </c>
      <c r="G286" s="23">
        <v>7.7</v>
      </c>
      <c r="H286" s="23">
        <v>0.1</v>
      </c>
      <c r="I286" s="23">
        <v>1</v>
      </c>
      <c r="J286" s="23">
        <v>0.5</v>
      </c>
      <c r="K286" s="23">
        <v>1.2</v>
      </c>
      <c r="L286" s="23">
        <v>2</v>
      </c>
      <c r="M286" s="23"/>
      <c r="N286" s="23"/>
      <c r="O286" s="23"/>
      <c r="P286" s="23"/>
      <c r="Q286" s="23"/>
      <c r="R286" s="23"/>
      <c r="S286" s="23"/>
      <c r="T286" s="23"/>
      <c r="U286" s="23"/>
      <c r="V286" s="23"/>
      <c r="W286" s="23"/>
    </row>
    <row r="287" spans="1:23" ht="10.15" customHeight="1"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row>
    <row r="288" spans="1:23" ht="10.15" customHeight="1" x14ac:dyDescent="0.2">
      <c r="A288" s="24" t="s">
        <v>4204</v>
      </c>
      <c r="B288" s="23"/>
      <c r="C288" s="23"/>
      <c r="D288" s="23"/>
      <c r="E288" s="23"/>
      <c r="F288" s="23"/>
      <c r="G288" s="23"/>
      <c r="H288" s="23"/>
      <c r="I288" s="23"/>
      <c r="J288" s="23"/>
      <c r="K288" s="23"/>
      <c r="L288" s="23"/>
      <c r="M288" s="23"/>
      <c r="N288" s="23"/>
      <c r="O288" s="23"/>
      <c r="P288" s="23"/>
      <c r="Q288" s="23"/>
      <c r="R288" s="23"/>
      <c r="S288" s="23"/>
      <c r="T288" s="23"/>
      <c r="U288" s="23"/>
      <c r="V288" s="23"/>
      <c r="W288" s="23"/>
    </row>
    <row r="289" spans="1:23" ht="10.15" customHeight="1" x14ac:dyDescent="0.2">
      <c r="A289" s="24" t="s">
        <v>4057</v>
      </c>
      <c r="B289" s="23"/>
      <c r="C289" s="23"/>
      <c r="D289" s="23"/>
      <c r="E289" s="23"/>
      <c r="F289" s="23"/>
      <c r="G289" s="23"/>
      <c r="H289" s="23"/>
      <c r="I289" s="23"/>
      <c r="J289" s="23"/>
      <c r="K289" s="23"/>
      <c r="L289" s="23"/>
      <c r="M289" s="23"/>
      <c r="N289" s="23"/>
      <c r="O289" s="23"/>
      <c r="P289" s="23"/>
      <c r="Q289" s="23"/>
      <c r="R289" s="23"/>
      <c r="S289" s="23"/>
      <c r="T289" s="23"/>
      <c r="U289" s="23"/>
      <c r="V289" s="23"/>
      <c r="W289" s="23"/>
    </row>
    <row r="290" spans="1:23" ht="10.15" customHeight="1" x14ac:dyDescent="0.2">
      <c r="A290" s="25" t="s">
        <v>4205</v>
      </c>
      <c r="B290" s="23">
        <v>15.3</v>
      </c>
      <c r="C290" s="23">
        <v>0.6</v>
      </c>
      <c r="D290" s="23">
        <v>2</v>
      </c>
      <c r="E290" s="23">
        <v>2</v>
      </c>
      <c r="F290" s="23">
        <v>0.3</v>
      </c>
      <c r="G290" s="23">
        <v>6.1</v>
      </c>
      <c r="H290" s="23">
        <v>0.1</v>
      </c>
      <c r="I290" s="23">
        <v>1.5</v>
      </c>
      <c r="J290" s="23">
        <v>0.3</v>
      </c>
      <c r="K290" s="23">
        <v>0.8</v>
      </c>
      <c r="L290" s="23">
        <v>1.7</v>
      </c>
      <c r="M290" s="23"/>
      <c r="N290" s="23"/>
      <c r="O290" s="23"/>
      <c r="P290" s="23"/>
      <c r="Q290" s="23"/>
      <c r="R290" s="23"/>
      <c r="S290" s="23"/>
      <c r="T290" s="23"/>
      <c r="U290" s="23"/>
      <c r="V290" s="23"/>
      <c r="W290" s="23"/>
    </row>
    <row r="291" spans="1:23" ht="10.15" customHeight="1" x14ac:dyDescent="0.2">
      <c r="A291" s="25" t="s">
        <v>4206</v>
      </c>
      <c r="B291" s="23">
        <v>14.5</v>
      </c>
      <c r="C291" s="23">
        <v>0.5</v>
      </c>
      <c r="D291" s="23">
        <v>1.9</v>
      </c>
      <c r="E291" s="23">
        <v>1.9</v>
      </c>
      <c r="F291" s="23">
        <v>0.2</v>
      </c>
      <c r="G291" s="23">
        <v>5.4</v>
      </c>
      <c r="H291" s="23">
        <v>0.1</v>
      </c>
      <c r="I291" s="23">
        <v>1.7</v>
      </c>
      <c r="J291" s="23">
        <v>0.3</v>
      </c>
      <c r="K291" s="23">
        <v>0.7</v>
      </c>
      <c r="L291" s="23">
        <v>1.7</v>
      </c>
      <c r="M291" s="23"/>
      <c r="N291" s="23"/>
      <c r="O291" s="23"/>
      <c r="P291" s="23"/>
      <c r="Q291" s="23"/>
      <c r="R291" s="23"/>
      <c r="S291" s="23"/>
      <c r="T291" s="23"/>
      <c r="U291" s="23"/>
      <c r="V291" s="23"/>
      <c r="W291" s="23"/>
    </row>
    <row r="292" spans="1:23" ht="10.15" customHeight="1" x14ac:dyDescent="0.2">
      <c r="A292" s="25" t="s">
        <v>4207</v>
      </c>
      <c r="B292" s="23">
        <v>17.7</v>
      </c>
      <c r="C292" s="23">
        <v>0.6</v>
      </c>
      <c r="D292" s="23">
        <v>2.2999999999999998</v>
      </c>
      <c r="E292" s="23">
        <v>2.5</v>
      </c>
      <c r="F292" s="23">
        <v>0.3</v>
      </c>
      <c r="G292" s="23">
        <v>6.9</v>
      </c>
      <c r="H292" s="23">
        <v>0.1</v>
      </c>
      <c r="I292" s="23">
        <v>1.5</v>
      </c>
      <c r="J292" s="23">
        <v>0.4</v>
      </c>
      <c r="K292" s="23">
        <v>0.9</v>
      </c>
      <c r="L292" s="23">
        <v>2</v>
      </c>
      <c r="M292" s="23"/>
      <c r="N292" s="23"/>
      <c r="O292" s="23"/>
      <c r="P292" s="23"/>
      <c r="Q292" s="23"/>
      <c r="R292" s="23"/>
      <c r="S292" s="23"/>
      <c r="T292" s="23"/>
      <c r="U292" s="23"/>
      <c r="V292" s="23"/>
      <c r="W292" s="23"/>
    </row>
    <row r="293" spans="1:23" ht="10.15" customHeight="1" x14ac:dyDescent="0.2">
      <c r="A293" s="25" t="s">
        <v>4208</v>
      </c>
      <c r="B293" s="23">
        <v>16</v>
      </c>
      <c r="C293" s="23">
        <v>0.5</v>
      </c>
      <c r="D293" s="23">
        <v>1.9</v>
      </c>
      <c r="E293" s="23">
        <v>2.4</v>
      </c>
      <c r="F293" s="23">
        <v>0.2</v>
      </c>
      <c r="G293" s="23">
        <v>6.7</v>
      </c>
      <c r="H293" s="23">
        <v>0.1</v>
      </c>
      <c r="I293" s="23">
        <v>1.2</v>
      </c>
      <c r="J293" s="23">
        <v>0.3</v>
      </c>
      <c r="K293" s="23">
        <v>0.9</v>
      </c>
      <c r="L293" s="23">
        <v>1.8</v>
      </c>
      <c r="M293" s="23"/>
      <c r="N293" s="23"/>
      <c r="O293" s="23"/>
      <c r="P293" s="23"/>
      <c r="Q293" s="23"/>
      <c r="R293" s="23"/>
      <c r="S293" s="23"/>
      <c r="T293" s="23"/>
      <c r="U293" s="23"/>
      <c r="V293" s="23"/>
      <c r="W293" s="23"/>
    </row>
    <row r="294" spans="1:23" ht="10.15" customHeight="1" x14ac:dyDescent="0.2">
      <c r="A294" s="25" t="s">
        <v>4209</v>
      </c>
      <c r="B294" s="23">
        <v>17.7</v>
      </c>
      <c r="C294" s="23">
        <v>0.7</v>
      </c>
      <c r="D294" s="23">
        <v>2.2000000000000002</v>
      </c>
      <c r="E294" s="23">
        <v>2.2999999999999998</v>
      </c>
      <c r="F294" s="23">
        <v>0.3</v>
      </c>
      <c r="G294" s="23">
        <v>7.5</v>
      </c>
      <c r="H294" s="23">
        <v>0.1</v>
      </c>
      <c r="I294" s="23">
        <v>1.6</v>
      </c>
      <c r="J294" s="23">
        <v>0.4</v>
      </c>
      <c r="K294" s="23">
        <v>0.8</v>
      </c>
      <c r="L294" s="23">
        <v>1.9</v>
      </c>
      <c r="M294" s="23"/>
      <c r="N294" s="23"/>
      <c r="O294" s="23"/>
      <c r="P294" s="23"/>
      <c r="Q294" s="23"/>
      <c r="R294" s="23"/>
      <c r="S294" s="23"/>
      <c r="T294" s="23"/>
      <c r="U294" s="23"/>
      <c r="V294" s="23"/>
      <c r="W294" s="23"/>
    </row>
    <row r="295" spans="1:23" ht="10.15" customHeight="1" x14ac:dyDescent="0.2">
      <c r="A295" s="25" t="s">
        <v>4018</v>
      </c>
      <c r="B295" s="23" t="s">
        <v>4000</v>
      </c>
      <c r="C295" s="23" t="s">
        <v>4000</v>
      </c>
      <c r="D295" s="23" t="s">
        <v>4000</v>
      </c>
      <c r="E295" s="23" t="s">
        <v>4000</v>
      </c>
      <c r="F295" s="23" t="s">
        <v>4000</v>
      </c>
      <c r="G295" s="23" t="s">
        <v>4000</v>
      </c>
      <c r="H295" s="23" t="s">
        <v>4000</v>
      </c>
      <c r="I295" s="23" t="s">
        <v>4000</v>
      </c>
      <c r="J295" s="23" t="s">
        <v>4000</v>
      </c>
      <c r="K295" s="23" t="s">
        <v>4000</v>
      </c>
      <c r="L295" s="23" t="s">
        <v>4000</v>
      </c>
      <c r="M295" s="23"/>
      <c r="N295" s="23"/>
      <c r="O295" s="23"/>
      <c r="P295" s="23"/>
      <c r="Q295" s="23"/>
      <c r="R295" s="23"/>
      <c r="S295" s="23"/>
      <c r="T295" s="23"/>
      <c r="U295" s="23"/>
      <c r="V295" s="23"/>
      <c r="W295" s="23"/>
    </row>
    <row r="296" spans="1:23" ht="10.15" customHeight="1" x14ac:dyDescent="0.2">
      <c r="A296" s="26"/>
      <c r="B296" s="23"/>
      <c r="C296" s="23"/>
      <c r="D296" s="23"/>
      <c r="E296" s="23"/>
      <c r="F296" s="23"/>
      <c r="G296" s="23"/>
      <c r="H296" s="23"/>
      <c r="I296" s="23"/>
      <c r="J296" s="23"/>
      <c r="K296" s="23"/>
      <c r="L296" s="23"/>
      <c r="M296" s="23"/>
      <c r="N296" s="23"/>
      <c r="O296" s="23"/>
      <c r="P296" s="23"/>
      <c r="Q296" s="23"/>
      <c r="R296" s="23"/>
      <c r="S296" s="23"/>
      <c r="T296" s="23"/>
      <c r="U296" s="23"/>
      <c r="V296" s="23"/>
      <c r="W296" s="23"/>
    </row>
    <row r="297" spans="1:23" ht="10.15" customHeight="1" x14ac:dyDescent="0.2">
      <c r="A297" s="24" t="s">
        <v>4210</v>
      </c>
      <c r="B297" s="23"/>
      <c r="C297" s="23"/>
      <c r="D297" s="23"/>
      <c r="E297" s="23"/>
      <c r="F297" s="23"/>
      <c r="G297" s="23"/>
      <c r="H297" s="23"/>
      <c r="I297" s="23"/>
      <c r="J297" s="23"/>
      <c r="K297" s="23"/>
      <c r="L297" s="23"/>
      <c r="M297" s="23"/>
      <c r="N297" s="23"/>
      <c r="O297" s="23"/>
      <c r="P297" s="23"/>
      <c r="Q297" s="23"/>
      <c r="R297" s="23"/>
      <c r="S297" s="23"/>
      <c r="T297" s="23"/>
      <c r="U297" s="23"/>
      <c r="V297" s="23"/>
      <c r="W297" s="23"/>
    </row>
    <row r="298" spans="1:23" ht="10.15" customHeight="1" x14ac:dyDescent="0.2">
      <c r="A298" s="24" t="s">
        <v>4057</v>
      </c>
      <c r="B298" s="23"/>
      <c r="C298" s="23"/>
      <c r="D298" s="23"/>
      <c r="E298" s="23"/>
      <c r="F298" s="23"/>
      <c r="G298" s="23"/>
      <c r="H298" s="23"/>
      <c r="I298" s="23"/>
      <c r="J298" s="23"/>
      <c r="K298" s="23"/>
      <c r="L298" s="23"/>
      <c r="M298" s="23"/>
      <c r="N298" s="23"/>
      <c r="O298" s="23"/>
      <c r="P298" s="23"/>
      <c r="Q298" s="23"/>
      <c r="R298" s="23"/>
      <c r="S298" s="23"/>
      <c r="T298" s="23"/>
      <c r="U298" s="23"/>
      <c r="V298" s="23"/>
      <c r="W298" s="23"/>
    </row>
    <row r="299" spans="1:23" ht="10.15" customHeight="1" x14ac:dyDescent="0.2">
      <c r="A299" s="25" t="s">
        <v>4211</v>
      </c>
      <c r="B299" s="23">
        <v>15.3</v>
      </c>
      <c r="C299" s="23">
        <v>0.6</v>
      </c>
      <c r="D299" s="23">
        <v>2</v>
      </c>
      <c r="E299" s="23">
        <v>1.9</v>
      </c>
      <c r="F299" s="23">
        <v>0.3</v>
      </c>
      <c r="G299" s="23">
        <v>5.7</v>
      </c>
      <c r="H299" s="23">
        <v>0.1</v>
      </c>
      <c r="I299" s="23">
        <v>2</v>
      </c>
      <c r="J299" s="23">
        <v>0.3</v>
      </c>
      <c r="K299" s="23">
        <v>0.8</v>
      </c>
      <c r="L299" s="23">
        <v>1.7</v>
      </c>
      <c r="M299" s="23"/>
      <c r="N299" s="23"/>
      <c r="O299" s="23"/>
      <c r="P299" s="23"/>
      <c r="Q299" s="23"/>
      <c r="R299" s="23"/>
      <c r="S299" s="23"/>
      <c r="T299" s="23"/>
      <c r="U299" s="23"/>
      <c r="V299" s="23"/>
      <c r="W299" s="23"/>
    </row>
    <row r="300" spans="1:23" ht="10.15" customHeight="1" x14ac:dyDescent="0.2">
      <c r="A300" s="25" t="s">
        <v>4212</v>
      </c>
      <c r="B300" s="23">
        <v>19.600000000000001</v>
      </c>
      <c r="C300" s="23">
        <v>0.7</v>
      </c>
      <c r="D300" s="23">
        <v>2.6</v>
      </c>
      <c r="E300" s="23">
        <v>2.6</v>
      </c>
      <c r="F300" s="23">
        <v>0.3</v>
      </c>
      <c r="G300" s="23">
        <v>7.1</v>
      </c>
      <c r="H300" s="23">
        <v>0.2</v>
      </c>
      <c r="I300" s="23">
        <v>3.1</v>
      </c>
      <c r="J300" s="23">
        <v>0.3</v>
      </c>
      <c r="K300" s="23">
        <v>0.8</v>
      </c>
      <c r="L300" s="23">
        <v>1.9</v>
      </c>
      <c r="M300" s="23"/>
      <c r="N300" s="23"/>
      <c r="O300" s="23"/>
      <c r="P300" s="23"/>
      <c r="Q300" s="23"/>
      <c r="R300" s="23"/>
      <c r="S300" s="23"/>
      <c r="T300" s="23"/>
      <c r="U300" s="23"/>
      <c r="V300" s="23"/>
      <c r="W300" s="23"/>
    </row>
    <row r="301" spans="1:23" ht="10.15" customHeight="1" x14ac:dyDescent="0.2">
      <c r="A301" s="25" t="s">
        <v>4213</v>
      </c>
      <c r="B301" s="23">
        <v>21.5</v>
      </c>
      <c r="C301" s="23">
        <v>0.7</v>
      </c>
      <c r="D301" s="23">
        <v>2.8</v>
      </c>
      <c r="E301" s="23">
        <v>2.9</v>
      </c>
      <c r="F301" s="23">
        <v>0.4</v>
      </c>
      <c r="G301" s="23">
        <v>7.8</v>
      </c>
      <c r="H301" s="23">
        <v>0.3</v>
      </c>
      <c r="I301" s="23">
        <v>3.6</v>
      </c>
      <c r="J301" s="23">
        <v>0.3</v>
      </c>
      <c r="K301" s="23">
        <v>0.8</v>
      </c>
      <c r="L301" s="23">
        <v>1.9</v>
      </c>
      <c r="M301" s="23"/>
      <c r="N301" s="23"/>
      <c r="O301" s="23"/>
      <c r="P301" s="23"/>
      <c r="Q301" s="23"/>
      <c r="R301" s="23"/>
      <c r="S301" s="23"/>
      <c r="T301" s="23"/>
      <c r="U301" s="23"/>
      <c r="V301" s="23"/>
      <c r="W301" s="23"/>
    </row>
    <row r="302" spans="1:23" ht="10.15" customHeight="1" x14ac:dyDescent="0.2">
      <c r="A302" s="25" t="s">
        <v>4214</v>
      </c>
      <c r="B302" s="23">
        <v>20.7</v>
      </c>
      <c r="C302" s="23">
        <v>0.7</v>
      </c>
      <c r="D302" s="23">
        <v>2.8</v>
      </c>
      <c r="E302" s="23">
        <v>2.7</v>
      </c>
      <c r="F302" s="23">
        <v>0.3</v>
      </c>
      <c r="G302" s="23">
        <v>7.5</v>
      </c>
      <c r="H302" s="23">
        <v>0.2</v>
      </c>
      <c r="I302" s="23">
        <v>3.4</v>
      </c>
      <c r="J302" s="23">
        <v>0.3</v>
      </c>
      <c r="K302" s="23">
        <v>0.8</v>
      </c>
      <c r="L302" s="23">
        <v>1.9</v>
      </c>
      <c r="M302" s="23"/>
      <c r="N302" s="23"/>
      <c r="O302" s="23"/>
      <c r="P302" s="23"/>
      <c r="Q302" s="23"/>
      <c r="R302" s="23"/>
      <c r="S302" s="23"/>
      <c r="T302" s="23"/>
      <c r="U302" s="23"/>
      <c r="V302" s="23"/>
      <c r="W302" s="23"/>
    </row>
    <row r="303" spans="1:23" ht="10.15" customHeight="1" x14ac:dyDescent="0.2">
      <c r="A303" s="25" t="s">
        <v>4215</v>
      </c>
      <c r="B303" s="23">
        <v>13.3</v>
      </c>
      <c r="C303" s="23">
        <v>0.5</v>
      </c>
      <c r="D303" s="23">
        <v>1.8</v>
      </c>
      <c r="E303" s="23">
        <v>1.8</v>
      </c>
      <c r="F303" s="23">
        <v>0.2</v>
      </c>
      <c r="G303" s="23">
        <v>5.0999999999999996</v>
      </c>
      <c r="H303" s="23">
        <v>0.1</v>
      </c>
      <c r="I303" s="23">
        <v>1.2</v>
      </c>
      <c r="J303" s="23">
        <v>0.3</v>
      </c>
      <c r="K303" s="23">
        <v>0.7</v>
      </c>
      <c r="L303" s="23">
        <v>1.6</v>
      </c>
      <c r="M303" s="23"/>
      <c r="N303" s="23"/>
      <c r="O303" s="23"/>
      <c r="P303" s="23"/>
      <c r="Q303" s="23"/>
      <c r="R303" s="23"/>
      <c r="S303" s="23"/>
      <c r="T303" s="23"/>
      <c r="U303" s="23"/>
      <c r="V303" s="23"/>
      <c r="W303" s="23"/>
    </row>
    <row r="304" spans="1:23" ht="10.15" customHeight="1" x14ac:dyDescent="0.2">
      <c r="A304" s="25" t="s">
        <v>4216</v>
      </c>
      <c r="B304" s="23">
        <v>16.5</v>
      </c>
      <c r="C304" s="23">
        <v>0.6</v>
      </c>
      <c r="D304" s="23">
        <v>2.2000000000000002</v>
      </c>
      <c r="E304" s="23">
        <v>2.2999999999999998</v>
      </c>
      <c r="F304" s="23">
        <v>0.3</v>
      </c>
      <c r="G304" s="23">
        <v>6.5</v>
      </c>
      <c r="H304" s="23">
        <v>0.1</v>
      </c>
      <c r="I304" s="23">
        <v>1.5</v>
      </c>
      <c r="J304" s="23">
        <v>0.4</v>
      </c>
      <c r="K304" s="23">
        <v>0.9</v>
      </c>
      <c r="L304" s="23">
        <v>1.8</v>
      </c>
      <c r="M304" s="23"/>
      <c r="N304" s="23"/>
      <c r="O304" s="23"/>
      <c r="P304" s="23"/>
      <c r="Q304" s="23"/>
      <c r="R304" s="23"/>
      <c r="S304" s="23"/>
      <c r="T304" s="23"/>
      <c r="U304" s="23"/>
      <c r="V304" s="23"/>
      <c r="W304" s="23"/>
    </row>
    <row r="305" spans="1:23" ht="10.15" customHeight="1" x14ac:dyDescent="0.2">
      <c r="A305" s="25" t="s">
        <v>4217</v>
      </c>
      <c r="B305" s="23">
        <v>7.5</v>
      </c>
      <c r="C305" s="23">
        <v>0.3</v>
      </c>
      <c r="D305" s="23">
        <v>1.1000000000000001</v>
      </c>
      <c r="E305" s="23">
        <v>1</v>
      </c>
      <c r="F305" s="23">
        <v>0.1</v>
      </c>
      <c r="G305" s="23">
        <v>3.2</v>
      </c>
      <c r="H305" s="23" t="s">
        <v>4000</v>
      </c>
      <c r="I305" s="23" t="s">
        <v>3999</v>
      </c>
      <c r="J305" s="23">
        <v>0.1</v>
      </c>
      <c r="K305" s="23">
        <v>0.3</v>
      </c>
      <c r="L305" s="23">
        <v>1.4</v>
      </c>
      <c r="M305" s="23"/>
      <c r="N305" s="23"/>
      <c r="O305" s="23"/>
      <c r="P305" s="23"/>
      <c r="Q305" s="23"/>
      <c r="R305" s="23"/>
      <c r="S305" s="23"/>
      <c r="T305" s="23"/>
      <c r="U305" s="23"/>
      <c r="V305" s="23"/>
      <c r="W305" s="23"/>
    </row>
    <row r="306" spans="1:23" ht="10.15" customHeight="1" x14ac:dyDescent="0.2">
      <c r="A306" s="26"/>
      <c r="B306" s="23"/>
      <c r="C306" s="23"/>
      <c r="D306" s="23"/>
      <c r="E306" s="23"/>
      <c r="F306" s="23"/>
      <c r="G306" s="23"/>
      <c r="H306" s="23"/>
      <c r="I306" s="23"/>
      <c r="J306" s="23"/>
      <c r="K306" s="23"/>
      <c r="L306" s="23"/>
      <c r="M306" s="23"/>
      <c r="N306" s="23"/>
      <c r="O306" s="23"/>
      <c r="P306" s="23"/>
      <c r="Q306" s="23"/>
      <c r="R306" s="23"/>
      <c r="S306" s="23"/>
      <c r="T306" s="23"/>
      <c r="U306" s="23"/>
      <c r="V306" s="23"/>
      <c r="W306" s="23"/>
    </row>
    <row r="307" spans="1:23" ht="10.15" customHeight="1" x14ac:dyDescent="0.2">
      <c r="A307" s="24" t="s">
        <v>4218</v>
      </c>
      <c r="B307" s="23"/>
      <c r="C307" s="23"/>
      <c r="D307" s="23"/>
      <c r="E307" s="23"/>
      <c r="F307" s="23"/>
      <c r="G307" s="23"/>
      <c r="H307" s="23"/>
      <c r="I307" s="23"/>
      <c r="J307" s="23"/>
      <c r="K307" s="23"/>
      <c r="L307" s="23"/>
      <c r="M307" s="23"/>
      <c r="N307" s="23"/>
      <c r="O307" s="23"/>
      <c r="P307" s="23"/>
      <c r="Q307" s="23"/>
      <c r="R307" s="23"/>
      <c r="S307" s="23"/>
      <c r="T307" s="23"/>
      <c r="U307" s="23"/>
      <c r="V307" s="23"/>
      <c r="W307" s="23"/>
    </row>
    <row r="308" spans="1:23" ht="10.15" customHeight="1" x14ac:dyDescent="0.2">
      <c r="A308" s="24" t="s">
        <v>4178</v>
      </c>
      <c r="B308" s="23"/>
      <c r="C308" s="23"/>
      <c r="D308" s="23"/>
      <c r="E308" s="23"/>
      <c r="F308" s="23"/>
      <c r="G308" s="23"/>
      <c r="H308" s="23"/>
      <c r="I308" s="23"/>
      <c r="J308" s="23"/>
      <c r="K308" s="23"/>
      <c r="L308" s="23"/>
      <c r="M308" s="23"/>
      <c r="N308" s="23"/>
      <c r="O308" s="23"/>
      <c r="P308" s="23"/>
      <c r="Q308" s="23"/>
      <c r="R308" s="23"/>
      <c r="S308" s="23"/>
      <c r="T308" s="23"/>
      <c r="U308" s="23"/>
      <c r="V308" s="23"/>
      <c r="W308" s="23"/>
    </row>
    <row r="309" spans="1:23" ht="10.15" customHeight="1" x14ac:dyDescent="0.2">
      <c r="A309" s="25" t="s">
        <v>4219</v>
      </c>
      <c r="B309" s="23">
        <v>15</v>
      </c>
      <c r="C309" s="23">
        <v>0.6</v>
      </c>
      <c r="D309" s="23">
        <v>2</v>
      </c>
      <c r="E309" s="23">
        <v>1.9</v>
      </c>
      <c r="F309" s="23">
        <v>0.3</v>
      </c>
      <c r="G309" s="23">
        <v>5.7</v>
      </c>
      <c r="H309" s="23">
        <v>0.1</v>
      </c>
      <c r="I309" s="23">
        <v>1.6</v>
      </c>
      <c r="J309" s="23">
        <v>0.3</v>
      </c>
      <c r="K309" s="23">
        <v>0.8</v>
      </c>
      <c r="L309" s="23">
        <v>1.7</v>
      </c>
      <c r="M309" s="23"/>
      <c r="N309" s="23"/>
      <c r="O309" s="23"/>
      <c r="P309" s="23"/>
      <c r="Q309" s="23"/>
      <c r="R309" s="23"/>
      <c r="S309" s="23"/>
      <c r="T309" s="23"/>
      <c r="U309" s="23"/>
      <c r="V309" s="23"/>
      <c r="W309" s="23"/>
    </row>
    <row r="310" spans="1:23" ht="10.15" customHeight="1" x14ac:dyDescent="0.2">
      <c r="A310" s="25" t="s">
        <v>4220</v>
      </c>
      <c r="B310" s="23">
        <v>17.600000000000001</v>
      </c>
      <c r="C310" s="23">
        <v>0.6</v>
      </c>
      <c r="D310" s="23">
        <v>2.4</v>
      </c>
      <c r="E310" s="23">
        <v>2.5</v>
      </c>
      <c r="F310" s="23">
        <v>0.2</v>
      </c>
      <c r="G310" s="23">
        <v>6.8</v>
      </c>
      <c r="H310" s="23">
        <v>0.1</v>
      </c>
      <c r="I310" s="23">
        <v>1.2</v>
      </c>
      <c r="J310" s="23">
        <v>0.5</v>
      </c>
      <c r="K310" s="23">
        <v>1.2</v>
      </c>
      <c r="L310" s="23">
        <v>2.1</v>
      </c>
      <c r="M310" s="23"/>
      <c r="N310" s="23"/>
      <c r="O310" s="23"/>
      <c r="P310" s="23"/>
      <c r="Q310" s="23"/>
      <c r="R310" s="23"/>
      <c r="S310" s="23"/>
      <c r="T310" s="23"/>
      <c r="U310" s="23"/>
      <c r="V310" s="23"/>
      <c r="W310" s="23"/>
    </row>
    <row r="311" spans="1:23" ht="10.15" customHeight="1" x14ac:dyDescent="0.2">
      <c r="A311" s="25" t="s">
        <v>4221</v>
      </c>
      <c r="B311" s="23">
        <v>16.399999999999999</v>
      </c>
      <c r="C311" s="23">
        <v>0.6</v>
      </c>
      <c r="D311" s="23">
        <v>2.2000000000000002</v>
      </c>
      <c r="E311" s="23">
        <v>2.2999999999999998</v>
      </c>
      <c r="F311" s="23">
        <v>0.2</v>
      </c>
      <c r="G311" s="23">
        <v>6.4</v>
      </c>
      <c r="H311" s="23">
        <v>0.1</v>
      </c>
      <c r="I311" s="23">
        <v>1.3</v>
      </c>
      <c r="J311" s="23">
        <v>0.5</v>
      </c>
      <c r="K311" s="23">
        <v>1</v>
      </c>
      <c r="L311" s="23">
        <v>1.9</v>
      </c>
      <c r="M311" s="23"/>
      <c r="N311" s="23"/>
      <c r="O311" s="23"/>
      <c r="P311" s="23"/>
      <c r="Q311" s="23"/>
      <c r="R311" s="23"/>
      <c r="S311" s="23"/>
      <c r="T311" s="23"/>
      <c r="U311" s="23"/>
      <c r="V311" s="23"/>
      <c r="W311" s="23"/>
    </row>
    <row r="312" spans="1:23" ht="10.15" customHeight="1" x14ac:dyDescent="0.2">
      <c r="A312" s="25" t="s">
        <v>4222</v>
      </c>
      <c r="B312" s="23">
        <v>13.8</v>
      </c>
      <c r="C312" s="23">
        <v>0.6</v>
      </c>
      <c r="D312" s="23">
        <v>1.8</v>
      </c>
      <c r="E312" s="23">
        <v>1.8</v>
      </c>
      <c r="F312" s="23">
        <v>0.2</v>
      </c>
      <c r="G312" s="23">
        <v>5.0999999999999996</v>
      </c>
      <c r="H312" s="23">
        <v>0.1</v>
      </c>
      <c r="I312" s="23">
        <v>1.6</v>
      </c>
      <c r="J312" s="23">
        <v>0.3</v>
      </c>
      <c r="K312" s="23">
        <v>0.7</v>
      </c>
      <c r="L312" s="23">
        <v>1.6</v>
      </c>
      <c r="M312" s="23"/>
      <c r="N312" s="23"/>
      <c r="O312" s="23"/>
      <c r="P312" s="23"/>
      <c r="Q312" s="23"/>
      <c r="R312" s="23"/>
      <c r="S312" s="23"/>
      <c r="T312" s="23"/>
      <c r="U312" s="23"/>
      <c r="V312" s="23"/>
      <c r="W312" s="23"/>
    </row>
    <row r="313" spans="1:23" ht="10.15" customHeight="1" x14ac:dyDescent="0.2">
      <c r="A313" s="25" t="s">
        <v>4223</v>
      </c>
      <c r="B313" s="23">
        <v>16.600000000000001</v>
      </c>
      <c r="C313" s="23">
        <v>0.6</v>
      </c>
      <c r="D313" s="23">
        <v>2.2999999999999998</v>
      </c>
      <c r="E313" s="23">
        <v>2.2000000000000002</v>
      </c>
      <c r="F313" s="23">
        <v>0.3</v>
      </c>
      <c r="G313" s="23">
        <v>6.5</v>
      </c>
      <c r="H313" s="23">
        <v>0.1</v>
      </c>
      <c r="I313" s="23">
        <v>1.4</v>
      </c>
      <c r="J313" s="23">
        <v>0.4</v>
      </c>
      <c r="K313" s="23">
        <v>0.9</v>
      </c>
      <c r="L313" s="23">
        <v>1.9</v>
      </c>
      <c r="M313" s="23"/>
      <c r="N313" s="23"/>
      <c r="O313" s="23"/>
      <c r="P313" s="23"/>
      <c r="Q313" s="23"/>
      <c r="R313" s="23"/>
      <c r="S313" s="23"/>
      <c r="T313" s="23"/>
      <c r="U313" s="23"/>
      <c r="V313" s="23"/>
      <c r="W313" s="23"/>
    </row>
    <row r="314" spans="1:23" ht="10.15" customHeight="1" x14ac:dyDescent="0.2">
      <c r="A314" s="25" t="s">
        <v>4224</v>
      </c>
      <c r="B314" s="23">
        <v>15.1</v>
      </c>
      <c r="C314" s="23">
        <v>0.6</v>
      </c>
      <c r="D314" s="23">
        <v>2</v>
      </c>
      <c r="E314" s="23">
        <v>2</v>
      </c>
      <c r="F314" s="23">
        <v>0.2</v>
      </c>
      <c r="G314" s="23">
        <v>5.8</v>
      </c>
      <c r="H314" s="23">
        <v>0.1</v>
      </c>
      <c r="I314" s="23">
        <v>1.5</v>
      </c>
      <c r="J314" s="23">
        <v>0.3</v>
      </c>
      <c r="K314" s="23">
        <v>0.8</v>
      </c>
      <c r="L314" s="23">
        <v>1.7</v>
      </c>
      <c r="M314" s="23"/>
      <c r="N314" s="23"/>
      <c r="O314" s="23"/>
      <c r="P314" s="23"/>
      <c r="Q314" s="23"/>
      <c r="R314" s="23"/>
      <c r="S314" s="23"/>
      <c r="T314" s="23"/>
      <c r="U314" s="23"/>
      <c r="V314" s="23"/>
      <c r="W314" s="23"/>
    </row>
    <row r="315" spans="1:23" ht="10.15" customHeight="1" x14ac:dyDescent="0.2">
      <c r="A315" s="25" t="s">
        <v>4225</v>
      </c>
      <c r="B315" s="23">
        <v>15</v>
      </c>
      <c r="C315" s="23">
        <v>0.5</v>
      </c>
      <c r="D315" s="23">
        <v>2</v>
      </c>
      <c r="E315" s="23">
        <v>2.1</v>
      </c>
      <c r="F315" s="23">
        <v>0.2</v>
      </c>
      <c r="G315" s="23">
        <v>5.9</v>
      </c>
      <c r="H315" s="23">
        <v>0.1</v>
      </c>
      <c r="I315" s="23">
        <v>1.2</v>
      </c>
      <c r="J315" s="23">
        <v>0.4</v>
      </c>
      <c r="K315" s="23">
        <v>0.9</v>
      </c>
      <c r="L315" s="23">
        <v>1.7</v>
      </c>
      <c r="M315" s="23"/>
      <c r="N315" s="23"/>
      <c r="O315" s="23"/>
      <c r="P315" s="23"/>
      <c r="Q315" s="23"/>
      <c r="R315" s="23"/>
      <c r="S315" s="23"/>
      <c r="T315" s="23"/>
      <c r="U315" s="23"/>
      <c r="V315" s="23"/>
      <c r="W315" s="23"/>
    </row>
    <row r="316" spans="1:23" ht="10.15" customHeight="1" x14ac:dyDescent="0.2">
      <c r="A316" s="26"/>
      <c r="B316" s="23"/>
      <c r="C316" s="23"/>
      <c r="D316" s="23"/>
      <c r="E316" s="23"/>
      <c r="F316" s="23"/>
      <c r="G316" s="23"/>
      <c r="H316" s="23"/>
      <c r="I316" s="23"/>
      <c r="J316" s="23"/>
      <c r="K316" s="23"/>
      <c r="L316" s="23"/>
      <c r="M316" s="23"/>
      <c r="N316" s="23"/>
      <c r="O316" s="23"/>
      <c r="P316" s="23"/>
      <c r="Q316" s="23"/>
      <c r="R316" s="23"/>
      <c r="S316" s="23"/>
      <c r="T316" s="23"/>
      <c r="U316" s="23"/>
      <c r="V316" s="23"/>
      <c r="W316" s="23"/>
    </row>
    <row r="317" spans="1:23" ht="10.15" customHeight="1" x14ac:dyDescent="0.2">
      <c r="A317" s="24" t="s">
        <v>4226</v>
      </c>
      <c r="B317" s="23"/>
      <c r="C317" s="23"/>
      <c r="D317" s="23"/>
      <c r="E317" s="23"/>
      <c r="F317" s="23"/>
      <c r="G317" s="23"/>
      <c r="H317" s="23"/>
      <c r="I317" s="23"/>
      <c r="J317" s="23"/>
      <c r="K317" s="23"/>
      <c r="L317" s="23"/>
      <c r="M317" s="23"/>
      <c r="N317" s="23"/>
      <c r="O317" s="23"/>
      <c r="P317" s="23"/>
      <c r="Q317" s="23"/>
      <c r="R317" s="23"/>
      <c r="S317" s="23"/>
      <c r="T317" s="23"/>
      <c r="U317" s="23"/>
      <c r="V317" s="23"/>
      <c r="W317" s="23"/>
    </row>
    <row r="318" spans="1:23" ht="10.15" customHeight="1" x14ac:dyDescent="0.2">
      <c r="A318" s="25" t="s">
        <v>4227</v>
      </c>
      <c r="B318" s="23">
        <v>7.6</v>
      </c>
      <c r="C318" s="23">
        <v>0.3</v>
      </c>
      <c r="D318" s="23">
        <v>0.8</v>
      </c>
      <c r="E318" s="23">
        <v>0.5</v>
      </c>
      <c r="F318" s="23">
        <v>0.2</v>
      </c>
      <c r="G318" s="23">
        <v>2.5</v>
      </c>
      <c r="H318" s="23">
        <v>0.1</v>
      </c>
      <c r="I318" s="23">
        <v>2.1</v>
      </c>
      <c r="J318" s="23" t="s">
        <v>3999</v>
      </c>
      <c r="K318" s="23" t="s">
        <v>3999</v>
      </c>
      <c r="L318" s="23">
        <v>1.1000000000000001</v>
      </c>
      <c r="M318" s="23"/>
      <c r="N318" s="23"/>
      <c r="O318" s="23"/>
      <c r="P318" s="23"/>
      <c r="Q318" s="23"/>
      <c r="R318" s="23"/>
      <c r="S318" s="23"/>
      <c r="T318" s="23"/>
      <c r="U318" s="23"/>
      <c r="V318" s="23"/>
      <c r="W318" s="23"/>
    </row>
    <row r="319" spans="1:23" ht="10.15" customHeight="1" x14ac:dyDescent="0.2">
      <c r="A319" s="25" t="s">
        <v>4228</v>
      </c>
      <c r="B319" s="23">
        <v>12.4</v>
      </c>
      <c r="C319" s="23">
        <v>0.6</v>
      </c>
      <c r="D319" s="23">
        <v>1.4</v>
      </c>
      <c r="E319" s="23">
        <v>1.1000000000000001</v>
      </c>
      <c r="F319" s="23">
        <v>0.3</v>
      </c>
      <c r="G319" s="23">
        <v>3.9</v>
      </c>
      <c r="H319" s="23">
        <v>0.2</v>
      </c>
      <c r="I319" s="23">
        <v>3.1</v>
      </c>
      <c r="J319" s="23">
        <v>0.1</v>
      </c>
      <c r="K319" s="23">
        <v>0.1</v>
      </c>
      <c r="L319" s="23">
        <v>1.4</v>
      </c>
      <c r="M319" s="23"/>
      <c r="N319" s="23"/>
      <c r="O319" s="23"/>
      <c r="P319" s="23"/>
      <c r="Q319" s="23"/>
      <c r="R319" s="23"/>
      <c r="S319" s="23"/>
      <c r="T319" s="23"/>
      <c r="U319" s="23"/>
      <c r="V319" s="23"/>
      <c r="W319" s="23"/>
    </row>
    <row r="320" spans="1:23" ht="10.15" customHeight="1" x14ac:dyDescent="0.2">
      <c r="A320" s="25" t="s">
        <v>4066</v>
      </c>
      <c r="B320" s="23">
        <v>11.2</v>
      </c>
      <c r="C320" s="23">
        <v>0.6</v>
      </c>
      <c r="D320" s="23">
        <v>1.6</v>
      </c>
      <c r="E320" s="23">
        <v>1.1000000000000001</v>
      </c>
      <c r="F320" s="23">
        <v>0.2</v>
      </c>
      <c r="G320" s="23">
        <v>4.0999999999999996</v>
      </c>
      <c r="H320" s="23">
        <v>0.1</v>
      </c>
      <c r="I320" s="23">
        <v>1.6</v>
      </c>
      <c r="J320" s="23">
        <v>0.2</v>
      </c>
      <c r="K320" s="23">
        <v>0.3</v>
      </c>
      <c r="L320" s="23">
        <v>1.4</v>
      </c>
      <c r="M320" s="23"/>
      <c r="N320" s="23"/>
      <c r="O320" s="23"/>
      <c r="P320" s="23"/>
      <c r="Q320" s="23"/>
      <c r="R320" s="23"/>
      <c r="S320" s="23"/>
      <c r="T320" s="23"/>
      <c r="U320" s="23"/>
      <c r="V320" s="23"/>
      <c r="W320" s="23"/>
    </row>
    <row r="321" spans="1:23" ht="10.15" customHeight="1" x14ac:dyDescent="0.2">
      <c r="A321" s="25" t="s">
        <v>4067</v>
      </c>
      <c r="B321" s="23">
        <v>12.6</v>
      </c>
      <c r="C321" s="23">
        <v>0.5</v>
      </c>
      <c r="D321" s="23">
        <v>1.7</v>
      </c>
      <c r="E321" s="23">
        <v>1.5</v>
      </c>
      <c r="F321" s="23">
        <v>0.2</v>
      </c>
      <c r="G321" s="23">
        <v>4.8</v>
      </c>
      <c r="H321" s="23">
        <v>0.1</v>
      </c>
      <c r="I321" s="23">
        <v>1.8</v>
      </c>
      <c r="J321" s="23">
        <v>0.2</v>
      </c>
      <c r="K321" s="23">
        <v>0.4</v>
      </c>
      <c r="L321" s="23">
        <v>1.6</v>
      </c>
      <c r="M321" s="23"/>
      <c r="N321" s="23"/>
      <c r="O321" s="23"/>
      <c r="P321" s="23"/>
      <c r="Q321" s="23"/>
      <c r="R321" s="23"/>
      <c r="S321" s="23"/>
      <c r="T321" s="23"/>
      <c r="U321" s="23"/>
      <c r="V321" s="23"/>
      <c r="W321" s="23"/>
    </row>
    <row r="322" spans="1:23" ht="10.15" customHeight="1" x14ac:dyDescent="0.2">
      <c r="A322" s="25" t="s">
        <v>4068</v>
      </c>
      <c r="B322" s="23">
        <v>16.100000000000001</v>
      </c>
      <c r="C322" s="23">
        <v>0.5</v>
      </c>
      <c r="D322" s="23">
        <v>2.1</v>
      </c>
      <c r="E322" s="23">
        <v>2.2000000000000002</v>
      </c>
      <c r="F322" s="23">
        <v>0.3</v>
      </c>
      <c r="G322" s="23">
        <v>6.3</v>
      </c>
      <c r="H322" s="23" t="s">
        <v>4000</v>
      </c>
      <c r="I322" s="23">
        <v>1.5</v>
      </c>
      <c r="J322" s="23" t="s">
        <v>4000</v>
      </c>
      <c r="K322" s="23">
        <v>0.6</v>
      </c>
      <c r="L322" s="23">
        <v>2</v>
      </c>
      <c r="M322" s="23"/>
      <c r="N322" s="23"/>
      <c r="O322" s="23"/>
      <c r="P322" s="23"/>
      <c r="Q322" s="23"/>
      <c r="R322" s="23"/>
      <c r="S322" s="23"/>
      <c r="T322" s="23"/>
      <c r="U322" s="23"/>
      <c r="V322" s="23"/>
      <c r="W322" s="23"/>
    </row>
    <row r="323" spans="1:23" ht="10.15" customHeight="1" x14ac:dyDescent="0.2">
      <c r="A323" s="25" t="s">
        <v>4069</v>
      </c>
      <c r="B323" s="23">
        <v>14.1</v>
      </c>
      <c r="C323" s="23">
        <v>0.5</v>
      </c>
      <c r="D323" s="23">
        <v>2.1</v>
      </c>
      <c r="E323" s="23">
        <v>2.1</v>
      </c>
      <c r="F323" s="23">
        <v>0.3</v>
      </c>
      <c r="G323" s="23">
        <v>5.9</v>
      </c>
      <c r="H323" s="23" t="s">
        <v>3999</v>
      </c>
      <c r="I323" s="23">
        <v>0.6</v>
      </c>
      <c r="J323" s="23">
        <v>0.3</v>
      </c>
      <c r="K323" s="23">
        <v>0.8</v>
      </c>
      <c r="L323" s="23">
        <v>1.6</v>
      </c>
      <c r="M323" s="23"/>
      <c r="N323" s="23"/>
      <c r="O323" s="23"/>
      <c r="P323" s="23"/>
      <c r="Q323" s="23"/>
      <c r="R323" s="23"/>
      <c r="S323" s="23"/>
      <c r="T323" s="23"/>
      <c r="U323" s="23"/>
      <c r="V323" s="23"/>
      <c r="W323" s="23"/>
    </row>
    <row r="324" spans="1:23" ht="10.15" customHeight="1" x14ac:dyDescent="0.2">
      <c r="A324" s="25" t="s">
        <v>4070</v>
      </c>
      <c r="B324" s="23">
        <v>16.100000000000001</v>
      </c>
      <c r="C324" s="23">
        <v>0.7</v>
      </c>
      <c r="D324" s="23">
        <v>2.4</v>
      </c>
      <c r="E324" s="23">
        <v>2.7</v>
      </c>
      <c r="F324" s="23">
        <v>0.3</v>
      </c>
      <c r="G324" s="23">
        <v>6.2</v>
      </c>
      <c r="H324" s="23" t="s">
        <v>3999</v>
      </c>
      <c r="I324" s="23">
        <v>0.7</v>
      </c>
      <c r="J324" s="23">
        <v>0.3</v>
      </c>
      <c r="K324" s="23">
        <v>1.1000000000000001</v>
      </c>
      <c r="L324" s="23">
        <v>1.8</v>
      </c>
      <c r="M324" s="23"/>
      <c r="N324" s="23"/>
      <c r="O324" s="23"/>
      <c r="P324" s="23"/>
      <c r="Q324" s="23"/>
      <c r="R324" s="23"/>
      <c r="S324" s="23"/>
      <c r="T324" s="23"/>
      <c r="U324" s="23"/>
      <c r="V324" s="23"/>
      <c r="W324" s="23"/>
    </row>
    <row r="325" spans="1:23" ht="10.15" customHeight="1" x14ac:dyDescent="0.2">
      <c r="A325" s="25" t="s">
        <v>4071</v>
      </c>
      <c r="B325" s="23">
        <v>21.2</v>
      </c>
      <c r="C325" s="23">
        <v>0.6</v>
      </c>
      <c r="D325" s="23">
        <v>2.8</v>
      </c>
      <c r="E325" s="23">
        <v>3.2</v>
      </c>
      <c r="F325" s="23">
        <v>0.2</v>
      </c>
      <c r="G325" s="23">
        <v>8.6</v>
      </c>
      <c r="H325" s="23">
        <v>0.1</v>
      </c>
      <c r="I325" s="23">
        <v>0.6</v>
      </c>
      <c r="J325" s="23">
        <v>0.7</v>
      </c>
      <c r="K325" s="23">
        <v>2.1</v>
      </c>
      <c r="L325" s="23">
        <v>2.2999999999999998</v>
      </c>
      <c r="M325" s="23"/>
      <c r="N325" s="23"/>
      <c r="O325" s="23"/>
      <c r="P325" s="23"/>
      <c r="Q325" s="23"/>
      <c r="R325" s="23"/>
      <c r="S325" s="23"/>
      <c r="T325" s="23"/>
      <c r="U325" s="23"/>
      <c r="V325" s="23"/>
      <c r="W325" s="23"/>
    </row>
    <row r="326" spans="1:23" ht="10.15" customHeight="1"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row>
    <row r="327" spans="1:23" ht="10.15" customHeight="1" x14ac:dyDescent="0.2">
      <c r="A327" s="24" t="s">
        <v>4229</v>
      </c>
      <c r="B327" s="23"/>
      <c r="C327" s="23"/>
      <c r="D327" s="23"/>
      <c r="E327" s="23"/>
      <c r="F327" s="23"/>
      <c r="G327" s="23"/>
      <c r="H327" s="23"/>
      <c r="I327" s="23"/>
      <c r="J327" s="23"/>
      <c r="K327" s="23"/>
      <c r="L327" s="23"/>
      <c r="M327" s="23"/>
      <c r="N327" s="23"/>
      <c r="O327" s="23"/>
      <c r="P327" s="23"/>
      <c r="Q327" s="23"/>
      <c r="R327" s="23"/>
      <c r="S327" s="23"/>
      <c r="T327" s="23"/>
      <c r="U327" s="23"/>
      <c r="V327" s="23"/>
      <c r="W327" s="23"/>
    </row>
    <row r="328" spans="1:23" ht="10.15" customHeight="1" x14ac:dyDescent="0.2">
      <c r="A328" s="25" t="s">
        <v>4227</v>
      </c>
      <c r="B328" s="23">
        <v>10.9</v>
      </c>
      <c r="C328" s="23">
        <v>0.4</v>
      </c>
      <c r="D328" s="23">
        <v>1.4</v>
      </c>
      <c r="E328" s="23">
        <v>1.1000000000000001</v>
      </c>
      <c r="F328" s="23">
        <v>0.2</v>
      </c>
      <c r="G328" s="23">
        <v>3.8</v>
      </c>
      <c r="H328" s="23">
        <v>0.1</v>
      </c>
      <c r="I328" s="23">
        <v>2.1</v>
      </c>
      <c r="J328" s="23">
        <v>0.1</v>
      </c>
      <c r="K328" s="23">
        <v>0.3</v>
      </c>
      <c r="L328" s="23">
        <v>1.4</v>
      </c>
      <c r="M328" s="23"/>
      <c r="N328" s="23"/>
      <c r="O328" s="23"/>
      <c r="P328" s="23"/>
      <c r="Q328" s="23"/>
      <c r="R328" s="23"/>
      <c r="S328" s="23"/>
      <c r="T328" s="23"/>
      <c r="U328" s="23"/>
      <c r="V328" s="23"/>
      <c r="W328" s="23"/>
    </row>
    <row r="329" spans="1:23" ht="10.15" customHeight="1" x14ac:dyDescent="0.2">
      <c r="A329" s="25" t="s">
        <v>4228</v>
      </c>
      <c r="B329" s="23">
        <v>14.2</v>
      </c>
      <c r="C329" s="23">
        <v>0.6</v>
      </c>
      <c r="D329" s="23">
        <v>1.9</v>
      </c>
      <c r="E329" s="23">
        <v>1.9</v>
      </c>
      <c r="F329" s="23">
        <v>0.2</v>
      </c>
      <c r="G329" s="23">
        <v>5.5</v>
      </c>
      <c r="H329" s="23">
        <v>0.1</v>
      </c>
      <c r="I329" s="23">
        <v>1.6</v>
      </c>
      <c r="J329" s="23">
        <v>0.2</v>
      </c>
      <c r="K329" s="23">
        <v>0.6</v>
      </c>
      <c r="L329" s="23">
        <v>1.6</v>
      </c>
      <c r="M329" s="23"/>
      <c r="N329" s="23"/>
      <c r="O329" s="23"/>
      <c r="P329" s="23"/>
      <c r="Q329" s="23"/>
      <c r="R329" s="23"/>
      <c r="S329" s="23"/>
      <c r="T329" s="23"/>
      <c r="U329" s="23"/>
      <c r="V329" s="23"/>
      <c r="W329" s="23"/>
    </row>
    <row r="330" spans="1:23" ht="10.15" customHeight="1" x14ac:dyDescent="0.2">
      <c r="A330" s="25" t="s">
        <v>4066</v>
      </c>
      <c r="B330" s="23">
        <v>19</v>
      </c>
      <c r="C330" s="23">
        <v>0.6</v>
      </c>
      <c r="D330" s="23">
        <v>2.8</v>
      </c>
      <c r="E330" s="23">
        <v>3</v>
      </c>
      <c r="F330" s="23">
        <v>0.3</v>
      </c>
      <c r="G330" s="23">
        <v>7.6</v>
      </c>
      <c r="H330" s="23" t="s">
        <v>4000</v>
      </c>
      <c r="I330" s="23">
        <v>0.9</v>
      </c>
      <c r="J330" s="23">
        <v>0.5</v>
      </c>
      <c r="K330" s="23">
        <v>1.3</v>
      </c>
      <c r="L330" s="23">
        <v>2.1</v>
      </c>
      <c r="M330" s="23"/>
      <c r="N330" s="23"/>
      <c r="O330" s="23"/>
      <c r="P330" s="23"/>
      <c r="Q330" s="23"/>
      <c r="R330" s="23"/>
      <c r="S330" s="23"/>
      <c r="T330" s="23"/>
      <c r="U330" s="23"/>
      <c r="V330" s="23"/>
      <c r="W330" s="23"/>
    </row>
    <row r="331" spans="1:23" ht="10.15" customHeight="1" x14ac:dyDescent="0.2">
      <c r="A331" s="25" t="s">
        <v>4067</v>
      </c>
      <c r="B331" s="23">
        <v>20.9</v>
      </c>
      <c r="C331" s="23">
        <v>0.5</v>
      </c>
      <c r="D331" s="23">
        <v>2.4</v>
      </c>
      <c r="E331" s="23">
        <v>3.4</v>
      </c>
      <c r="F331" s="23">
        <v>0.2</v>
      </c>
      <c r="G331" s="23">
        <v>8.1</v>
      </c>
      <c r="H331" s="23" t="s">
        <v>3999</v>
      </c>
      <c r="I331" s="23">
        <v>1.1000000000000001</v>
      </c>
      <c r="J331" s="23">
        <v>0.5</v>
      </c>
      <c r="K331" s="23">
        <v>2.2000000000000002</v>
      </c>
      <c r="L331" s="23">
        <v>2.4</v>
      </c>
      <c r="M331" s="23"/>
      <c r="N331" s="23"/>
      <c r="O331" s="23"/>
      <c r="P331" s="23"/>
      <c r="Q331" s="23"/>
      <c r="R331" s="23"/>
      <c r="S331" s="23"/>
      <c r="T331" s="23"/>
      <c r="U331" s="23"/>
      <c r="V331" s="23"/>
      <c r="W331" s="23"/>
    </row>
    <row r="332" spans="1:23" ht="10.15" customHeight="1" x14ac:dyDescent="0.2">
      <c r="A332" s="25" t="s">
        <v>4068</v>
      </c>
      <c r="B332" s="23">
        <v>20.7</v>
      </c>
      <c r="C332" s="23">
        <v>0.5</v>
      </c>
      <c r="D332" s="23">
        <v>3.6</v>
      </c>
      <c r="E332" s="23">
        <v>2.9</v>
      </c>
      <c r="F332" s="23">
        <v>0.2</v>
      </c>
      <c r="G332" s="23">
        <v>8</v>
      </c>
      <c r="H332" s="23">
        <v>0.1</v>
      </c>
      <c r="I332" s="23">
        <v>0.6</v>
      </c>
      <c r="J332" s="23">
        <v>0.7</v>
      </c>
      <c r="K332" s="23">
        <v>1.6</v>
      </c>
      <c r="L332" s="23">
        <v>2.4</v>
      </c>
      <c r="M332" s="23"/>
      <c r="N332" s="23"/>
      <c r="O332" s="23"/>
      <c r="P332" s="23"/>
      <c r="Q332" s="23"/>
      <c r="R332" s="23"/>
      <c r="S332" s="23"/>
      <c r="T332" s="23"/>
      <c r="U332" s="23"/>
      <c r="V332" s="23"/>
      <c r="W332" s="23"/>
    </row>
    <row r="333" spans="1:23" ht="10.15" customHeight="1" x14ac:dyDescent="0.2">
      <c r="A333" s="25" t="s">
        <v>4230</v>
      </c>
      <c r="B333" s="23">
        <v>23.4</v>
      </c>
      <c r="C333" s="23">
        <v>0.7</v>
      </c>
      <c r="D333" s="23">
        <v>2.1</v>
      </c>
      <c r="E333" s="23">
        <v>2.4</v>
      </c>
      <c r="F333" s="23">
        <v>0.2</v>
      </c>
      <c r="G333" s="23">
        <v>9.8000000000000007</v>
      </c>
      <c r="H333" s="23" t="s">
        <v>4000</v>
      </c>
      <c r="I333" s="23">
        <v>0.7</v>
      </c>
      <c r="J333" s="23">
        <v>2.2999999999999998</v>
      </c>
      <c r="K333" s="23">
        <v>2.2999999999999998</v>
      </c>
      <c r="L333" s="23">
        <v>2.7</v>
      </c>
      <c r="M333" s="23"/>
      <c r="N333" s="23"/>
      <c r="O333" s="23"/>
      <c r="P333" s="23"/>
      <c r="Q333" s="23"/>
      <c r="R333" s="23"/>
      <c r="S333" s="23"/>
      <c r="T333" s="23"/>
      <c r="U333" s="23"/>
      <c r="V333" s="23"/>
      <c r="W333" s="23"/>
    </row>
    <row r="334" spans="1:23" ht="10.15" customHeight="1" x14ac:dyDescent="0.2">
      <c r="A334" s="26"/>
      <c r="B334" s="23"/>
      <c r="C334" s="23"/>
      <c r="D334" s="23"/>
      <c r="E334" s="23"/>
      <c r="F334" s="23"/>
      <c r="G334" s="23"/>
      <c r="H334" s="23"/>
      <c r="I334" s="23"/>
      <c r="J334" s="23"/>
      <c r="K334" s="23"/>
      <c r="L334" s="23"/>
      <c r="M334" s="23"/>
      <c r="N334" s="23"/>
      <c r="O334" s="23"/>
      <c r="P334" s="23"/>
      <c r="Q334" s="23"/>
      <c r="R334" s="23"/>
      <c r="S334" s="23"/>
      <c r="T334" s="23"/>
      <c r="U334" s="23"/>
      <c r="V334" s="23"/>
      <c r="W334" s="23"/>
    </row>
    <row r="335" spans="1:23" ht="10.15" customHeight="1" x14ac:dyDescent="0.2">
      <c r="A335" s="24" t="s">
        <v>4231</v>
      </c>
      <c r="B335" s="23"/>
      <c r="C335" s="23"/>
      <c r="D335" s="23"/>
      <c r="E335" s="23"/>
      <c r="F335" s="23"/>
      <c r="G335" s="23"/>
      <c r="H335" s="23"/>
      <c r="I335" s="23"/>
      <c r="J335" s="23"/>
      <c r="K335" s="23"/>
      <c r="L335" s="23"/>
      <c r="M335" s="23"/>
      <c r="N335" s="23"/>
      <c r="O335" s="23"/>
      <c r="P335" s="23"/>
      <c r="Q335" s="23"/>
      <c r="R335" s="23"/>
      <c r="S335" s="23"/>
      <c r="T335" s="23"/>
      <c r="U335" s="23"/>
      <c r="V335" s="23"/>
      <c r="W335" s="23"/>
    </row>
    <row r="336" spans="1:23" ht="10.15" customHeight="1" x14ac:dyDescent="0.2">
      <c r="A336" s="25" t="s">
        <v>4227</v>
      </c>
      <c r="B336" s="23">
        <v>11.6</v>
      </c>
      <c r="C336" s="23">
        <v>0.6</v>
      </c>
      <c r="D336" s="23">
        <v>1.3</v>
      </c>
      <c r="E336" s="23">
        <v>1</v>
      </c>
      <c r="F336" s="23">
        <v>0.3</v>
      </c>
      <c r="G336" s="23">
        <v>3.7</v>
      </c>
      <c r="H336" s="23">
        <v>0.2</v>
      </c>
      <c r="I336" s="23">
        <v>2.9</v>
      </c>
      <c r="J336" s="23">
        <v>0.1</v>
      </c>
      <c r="K336" s="23">
        <v>0.2</v>
      </c>
      <c r="L336" s="23">
        <v>1.4</v>
      </c>
      <c r="M336" s="23"/>
      <c r="N336" s="23"/>
      <c r="O336" s="23"/>
      <c r="P336" s="23"/>
      <c r="Q336" s="23"/>
      <c r="R336" s="23"/>
      <c r="S336" s="23"/>
      <c r="T336" s="23"/>
      <c r="U336" s="23"/>
      <c r="V336" s="23"/>
      <c r="W336" s="23"/>
    </row>
    <row r="337" spans="1:23" ht="10.15" customHeight="1" x14ac:dyDescent="0.2">
      <c r="A337" s="25" t="s">
        <v>4051</v>
      </c>
      <c r="B337" s="23">
        <v>11.2</v>
      </c>
      <c r="C337" s="23">
        <v>0.5</v>
      </c>
      <c r="D337" s="23">
        <v>1.4</v>
      </c>
      <c r="E337" s="23">
        <v>1.3</v>
      </c>
      <c r="F337" s="23">
        <v>0.2</v>
      </c>
      <c r="G337" s="23">
        <v>4.2</v>
      </c>
      <c r="H337" s="23">
        <v>0.1</v>
      </c>
      <c r="I337" s="23">
        <v>1.7</v>
      </c>
      <c r="J337" s="23">
        <v>0.2</v>
      </c>
      <c r="K337" s="23">
        <v>0.3</v>
      </c>
      <c r="L337" s="23">
        <v>1.4</v>
      </c>
      <c r="M337" s="23"/>
      <c r="N337" s="23"/>
      <c r="O337" s="23"/>
      <c r="P337" s="23"/>
      <c r="Q337" s="23"/>
      <c r="R337" s="23"/>
      <c r="S337" s="23"/>
      <c r="T337" s="23"/>
      <c r="U337" s="23"/>
      <c r="V337" s="23"/>
      <c r="W337" s="23"/>
    </row>
    <row r="338" spans="1:23" ht="10.15" customHeight="1" x14ac:dyDescent="0.2">
      <c r="A338" s="25" t="s">
        <v>4232</v>
      </c>
      <c r="B338" s="23">
        <v>13.7</v>
      </c>
      <c r="C338" s="23">
        <v>0.5</v>
      </c>
      <c r="D338" s="23">
        <v>1.9</v>
      </c>
      <c r="E338" s="23">
        <v>2</v>
      </c>
      <c r="F338" s="23">
        <v>0.2</v>
      </c>
      <c r="G338" s="23">
        <v>5.3</v>
      </c>
      <c r="H338" s="23">
        <v>0.1</v>
      </c>
      <c r="I338" s="23">
        <v>1.2</v>
      </c>
      <c r="J338" s="23">
        <v>0.4</v>
      </c>
      <c r="K338" s="23">
        <v>0.7</v>
      </c>
      <c r="L338" s="23">
        <v>1.6</v>
      </c>
      <c r="M338" s="23"/>
      <c r="N338" s="23"/>
      <c r="O338" s="23"/>
      <c r="P338" s="23"/>
      <c r="Q338" s="23"/>
      <c r="R338" s="23"/>
      <c r="S338" s="23"/>
      <c r="T338" s="23"/>
      <c r="U338" s="23"/>
      <c r="V338" s="23"/>
      <c r="W338" s="23"/>
    </row>
    <row r="339" spans="1:23" ht="10.15" customHeight="1" x14ac:dyDescent="0.2">
      <c r="A339" s="25" t="s">
        <v>4066</v>
      </c>
      <c r="B339" s="23">
        <v>17.2</v>
      </c>
      <c r="C339" s="23">
        <v>0.6</v>
      </c>
      <c r="D339" s="23">
        <v>2.4</v>
      </c>
      <c r="E339" s="23">
        <v>2.8</v>
      </c>
      <c r="F339" s="23">
        <v>0.2</v>
      </c>
      <c r="G339" s="23">
        <v>6.5</v>
      </c>
      <c r="H339" s="23" t="s">
        <v>3999</v>
      </c>
      <c r="I339" s="23">
        <v>0.8</v>
      </c>
      <c r="J339" s="23">
        <v>0.4</v>
      </c>
      <c r="K339" s="23">
        <v>1.6</v>
      </c>
      <c r="L339" s="23">
        <v>2</v>
      </c>
      <c r="M339" s="23"/>
      <c r="N339" s="23"/>
      <c r="O339" s="23"/>
      <c r="P339" s="23"/>
      <c r="Q339" s="23"/>
      <c r="R339" s="23"/>
      <c r="S339" s="23"/>
      <c r="T339" s="23"/>
      <c r="U339" s="23"/>
      <c r="V339" s="23"/>
      <c r="W339" s="23"/>
    </row>
    <row r="340" spans="1:23" ht="10.15" customHeight="1" x14ac:dyDescent="0.2">
      <c r="A340" s="25" t="s">
        <v>4233</v>
      </c>
      <c r="B340" s="23">
        <v>21.2</v>
      </c>
      <c r="C340" s="23">
        <v>0.6</v>
      </c>
      <c r="D340" s="23">
        <v>3</v>
      </c>
      <c r="E340" s="23">
        <v>3</v>
      </c>
      <c r="F340" s="23">
        <v>0.2</v>
      </c>
      <c r="G340" s="23">
        <v>9</v>
      </c>
      <c r="H340" s="23">
        <v>0.1</v>
      </c>
      <c r="I340" s="23">
        <v>0.6</v>
      </c>
      <c r="J340" s="23">
        <v>0.7</v>
      </c>
      <c r="K340" s="23">
        <v>1.6</v>
      </c>
      <c r="L340" s="23">
        <v>2.4</v>
      </c>
      <c r="M340" s="23"/>
      <c r="N340" s="23"/>
      <c r="O340" s="23"/>
      <c r="P340" s="23"/>
      <c r="Q340" s="23"/>
      <c r="R340" s="23"/>
      <c r="S340" s="23"/>
      <c r="T340" s="23"/>
      <c r="U340" s="23"/>
      <c r="V340" s="23"/>
      <c r="W340" s="23"/>
    </row>
    <row r="341" spans="1:23" ht="10.15" customHeight="1"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row>
    <row r="342" spans="1:23" ht="10.15" customHeight="1" x14ac:dyDescent="0.2">
      <c r="A342" s="24" t="s">
        <v>4234</v>
      </c>
      <c r="B342" s="23"/>
      <c r="C342" s="23"/>
      <c r="D342" s="23"/>
      <c r="E342" s="23"/>
      <c r="F342" s="23"/>
      <c r="G342" s="23"/>
      <c r="H342" s="23"/>
      <c r="I342" s="23"/>
      <c r="J342" s="23"/>
      <c r="K342" s="23"/>
      <c r="L342" s="23"/>
      <c r="M342" s="23"/>
      <c r="N342" s="23"/>
      <c r="O342" s="23"/>
      <c r="P342" s="23"/>
      <c r="Q342" s="23"/>
      <c r="R342" s="23"/>
      <c r="S342" s="23"/>
      <c r="T342" s="23"/>
      <c r="U342" s="23"/>
      <c r="V342" s="23"/>
      <c r="W342" s="23"/>
    </row>
    <row r="343" spans="1:23" ht="10.15" customHeight="1" x14ac:dyDescent="0.2">
      <c r="A343" s="24" t="s">
        <v>4057</v>
      </c>
      <c r="B343" s="23"/>
      <c r="C343" s="23"/>
      <c r="D343" s="23"/>
      <c r="E343" s="23"/>
      <c r="F343" s="23"/>
      <c r="G343" s="23"/>
      <c r="H343" s="23"/>
      <c r="I343" s="23"/>
      <c r="J343" s="23"/>
      <c r="K343" s="23"/>
      <c r="L343" s="23"/>
      <c r="M343" s="23"/>
      <c r="N343" s="23"/>
      <c r="O343" s="23"/>
      <c r="P343" s="23"/>
      <c r="Q343" s="23"/>
      <c r="R343" s="23"/>
      <c r="S343" s="23"/>
      <c r="T343" s="23"/>
      <c r="U343" s="23"/>
      <c r="V343" s="23"/>
      <c r="W343" s="23"/>
    </row>
    <row r="344" spans="1:23" ht="10.15" customHeight="1" x14ac:dyDescent="0.2">
      <c r="A344" s="25" t="s">
        <v>4235</v>
      </c>
      <c r="B344" s="23">
        <v>18.2</v>
      </c>
      <c r="C344" s="23">
        <v>0.7</v>
      </c>
      <c r="D344" s="23">
        <v>2.5</v>
      </c>
      <c r="E344" s="23">
        <v>2.7</v>
      </c>
      <c r="F344" s="23">
        <v>0.4</v>
      </c>
      <c r="G344" s="23">
        <v>6.4</v>
      </c>
      <c r="H344" s="23">
        <v>0.3</v>
      </c>
      <c r="I344" s="23">
        <v>2.4</v>
      </c>
      <c r="J344" s="23">
        <v>0.3</v>
      </c>
      <c r="K344" s="23">
        <v>0.7</v>
      </c>
      <c r="L344" s="23">
        <v>1.7</v>
      </c>
      <c r="M344" s="23"/>
      <c r="N344" s="23"/>
      <c r="O344" s="23"/>
      <c r="P344" s="23"/>
      <c r="Q344" s="23"/>
      <c r="R344" s="23"/>
      <c r="S344" s="23"/>
      <c r="T344" s="23"/>
      <c r="U344" s="23"/>
      <c r="V344" s="23"/>
      <c r="W344" s="23"/>
    </row>
    <row r="345" spans="1:23" ht="10.15" customHeight="1" x14ac:dyDescent="0.2">
      <c r="A345" s="26" t="s">
        <v>4236</v>
      </c>
      <c r="B345" s="23"/>
      <c r="C345" s="23"/>
      <c r="D345" s="23"/>
      <c r="E345" s="23"/>
      <c r="F345" s="23"/>
      <c r="G345" s="23"/>
      <c r="H345" s="23"/>
      <c r="I345" s="23"/>
      <c r="J345" s="23"/>
      <c r="K345" s="23"/>
      <c r="L345" s="23"/>
      <c r="M345" s="23"/>
      <c r="N345" s="23"/>
      <c r="O345" s="23"/>
      <c r="P345" s="23"/>
      <c r="Q345" s="23"/>
      <c r="R345" s="23"/>
      <c r="S345" s="23"/>
      <c r="T345" s="23"/>
      <c r="U345" s="23"/>
      <c r="V345" s="23"/>
      <c r="W345" s="23"/>
    </row>
    <row r="346" spans="1:23" ht="10.15" customHeight="1" x14ac:dyDescent="0.2">
      <c r="A346" s="25" t="s">
        <v>4237</v>
      </c>
      <c r="B346" s="23">
        <v>17.600000000000001</v>
      </c>
      <c r="C346" s="23">
        <v>0.7</v>
      </c>
      <c r="D346" s="23">
        <v>2.4</v>
      </c>
      <c r="E346" s="23">
        <v>2.6</v>
      </c>
      <c r="F346" s="23">
        <v>0.4</v>
      </c>
      <c r="G346" s="23">
        <v>7</v>
      </c>
      <c r="H346" s="23">
        <v>0.2</v>
      </c>
      <c r="I346" s="23">
        <v>1.5</v>
      </c>
      <c r="J346" s="23">
        <v>0.3</v>
      </c>
      <c r="K346" s="23">
        <v>0.8</v>
      </c>
      <c r="L346" s="23">
        <v>1.8</v>
      </c>
      <c r="M346" s="23"/>
      <c r="N346" s="23"/>
      <c r="O346" s="23"/>
      <c r="P346" s="23"/>
      <c r="Q346" s="23"/>
      <c r="R346" s="23"/>
      <c r="S346" s="23"/>
      <c r="T346" s="23"/>
      <c r="U346" s="23"/>
      <c r="V346" s="23"/>
      <c r="W346" s="23"/>
    </row>
    <row r="347" spans="1:23" ht="10.15" customHeight="1" x14ac:dyDescent="0.2">
      <c r="A347" s="25" t="s">
        <v>4238</v>
      </c>
      <c r="B347" s="23">
        <v>16.899999999999999</v>
      </c>
      <c r="C347" s="23">
        <v>0.6</v>
      </c>
      <c r="D347" s="23">
        <v>2.4</v>
      </c>
      <c r="E347" s="23">
        <v>2.5</v>
      </c>
      <c r="F347" s="23">
        <v>0.3</v>
      </c>
      <c r="G347" s="23">
        <v>6.7</v>
      </c>
      <c r="H347" s="23">
        <v>0.1</v>
      </c>
      <c r="I347" s="23">
        <v>0.9</v>
      </c>
      <c r="J347" s="23">
        <v>0.5</v>
      </c>
      <c r="K347" s="23">
        <v>1.1000000000000001</v>
      </c>
      <c r="L347" s="23">
        <v>1.8</v>
      </c>
      <c r="M347" s="23"/>
      <c r="N347" s="23"/>
      <c r="O347" s="23"/>
      <c r="P347" s="23"/>
      <c r="Q347" s="23"/>
      <c r="R347" s="23"/>
      <c r="S347" s="23"/>
      <c r="T347" s="23"/>
      <c r="U347" s="23"/>
      <c r="V347" s="23"/>
      <c r="W347" s="23"/>
    </row>
    <row r="348" spans="1:23" ht="10.15" customHeight="1"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row>
    <row r="349" spans="1:23" ht="10.15" customHeight="1" x14ac:dyDescent="0.2">
      <c r="A349" s="24" t="s">
        <v>4239</v>
      </c>
      <c r="B349" s="23"/>
      <c r="C349" s="23"/>
      <c r="D349" s="23"/>
      <c r="E349" s="23"/>
      <c r="F349" s="23"/>
      <c r="G349" s="23"/>
      <c r="H349" s="23"/>
      <c r="I349" s="23"/>
      <c r="J349" s="23"/>
      <c r="K349" s="23"/>
      <c r="L349" s="23"/>
      <c r="M349" s="23"/>
      <c r="N349" s="23"/>
      <c r="O349" s="23"/>
      <c r="P349" s="23"/>
      <c r="Q349" s="23"/>
      <c r="R349" s="23"/>
      <c r="S349" s="23"/>
      <c r="T349" s="23"/>
      <c r="U349" s="23"/>
      <c r="V349" s="23"/>
      <c r="W349" s="23"/>
    </row>
    <row r="350" spans="1:23" ht="10.15" customHeight="1" x14ac:dyDescent="0.2">
      <c r="A350" s="24" t="s">
        <v>4057</v>
      </c>
      <c r="B350" s="23"/>
      <c r="C350" s="23"/>
      <c r="D350" s="23"/>
      <c r="E350" s="23"/>
      <c r="F350" s="23"/>
      <c r="G350" s="23"/>
      <c r="H350" s="23"/>
      <c r="I350" s="23"/>
      <c r="J350" s="23"/>
      <c r="K350" s="23"/>
      <c r="L350" s="23"/>
      <c r="M350" s="23"/>
      <c r="N350" s="23"/>
      <c r="O350" s="23"/>
      <c r="P350" s="23"/>
      <c r="Q350" s="23"/>
      <c r="R350" s="23"/>
      <c r="S350" s="23"/>
      <c r="T350" s="23"/>
      <c r="U350" s="23"/>
      <c r="V350" s="23"/>
      <c r="W350" s="23"/>
    </row>
    <row r="351" spans="1:23" ht="10.15" customHeight="1" x14ac:dyDescent="0.2">
      <c r="A351" s="25" t="s">
        <v>4240</v>
      </c>
      <c r="B351" s="23">
        <v>19</v>
      </c>
      <c r="C351" s="23">
        <v>0.7</v>
      </c>
      <c r="D351" s="23">
        <v>2.7</v>
      </c>
      <c r="E351" s="23">
        <v>2.6</v>
      </c>
      <c r="F351" s="23">
        <v>0.3</v>
      </c>
      <c r="G351" s="23">
        <v>7.5</v>
      </c>
      <c r="H351" s="23">
        <v>0.1</v>
      </c>
      <c r="I351" s="23">
        <v>1.1000000000000001</v>
      </c>
      <c r="J351" s="23">
        <v>0.5</v>
      </c>
      <c r="K351" s="23">
        <v>1.3</v>
      </c>
      <c r="L351" s="23">
        <v>2.2999999999999998</v>
      </c>
      <c r="M351" s="23"/>
      <c r="N351" s="23"/>
      <c r="O351" s="23"/>
      <c r="P351" s="23"/>
      <c r="Q351" s="23"/>
      <c r="R351" s="23"/>
      <c r="S351" s="23"/>
      <c r="T351" s="23"/>
      <c r="U351" s="23"/>
      <c r="V351" s="23"/>
      <c r="W351" s="23"/>
    </row>
    <row r="352" spans="1:23" ht="10.15" customHeight="1" x14ac:dyDescent="0.2">
      <c r="A352" s="25" t="s">
        <v>4241</v>
      </c>
      <c r="B352" s="23">
        <v>19.5</v>
      </c>
      <c r="C352" s="23">
        <v>0.7</v>
      </c>
      <c r="D352" s="23">
        <v>2.5</v>
      </c>
      <c r="E352" s="23">
        <v>2.9</v>
      </c>
      <c r="F352" s="23">
        <v>0.3</v>
      </c>
      <c r="G352" s="23">
        <v>7.7</v>
      </c>
      <c r="H352" s="23">
        <v>0.1</v>
      </c>
      <c r="I352" s="23">
        <v>1.3</v>
      </c>
      <c r="J352" s="23">
        <v>0.5</v>
      </c>
      <c r="K352" s="23">
        <v>1.3</v>
      </c>
      <c r="L352" s="23">
        <v>2.2000000000000002</v>
      </c>
      <c r="M352" s="23"/>
      <c r="N352" s="23"/>
      <c r="O352" s="23"/>
      <c r="P352" s="23"/>
      <c r="Q352" s="23"/>
      <c r="R352" s="23"/>
      <c r="S352" s="23"/>
      <c r="T352" s="23"/>
      <c r="U352" s="23"/>
      <c r="V352" s="23"/>
      <c r="W352" s="23"/>
    </row>
    <row r="353" spans="1:23" ht="10.15" customHeight="1" x14ac:dyDescent="0.2">
      <c r="A353" s="25" t="s">
        <v>4242</v>
      </c>
      <c r="B353" s="23">
        <v>15.5</v>
      </c>
      <c r="C353" s="23">
        <v>0.6</v>
      </c>
      <c r="D353" s="23">
        <v>2.1</v>
      </c>
      <c r="E353" s="23">
        <v>2.1</v>
      </c>
      <c r="F353" s="23">
        <v>0.3</v>
      </c>
      <c r="G353" s="23">
        <v>5.9</v>
      </c>
      <c r="H353" s="23">
        <v>0.1</v>
      </c>
      <c r="I353" s="23">
        <v>1.6</v>
      </c>
      <c r="J353" s="23">
        <v>0.3</v>
      </c>
      <c r="K353" s="23">
        <v>0.8</v>
      </c>
      <c r="L353" s="23">
        <v>1.8</v>
      </c>
      <c r="M353" s="23"/>
      <c r="N353" s="23"/>
      <c r="O353" s="23"/>
      <c r="P353" s="23"/>
      <c r="Q353" s="23"/>
      <c r="R353" s="23"/>
      <c r="S353" s="23"/>
      <c r="T353" s="23"/>
      <c r="U353" s="23"/>
      <c r="V353" s="23"/>
      <c r="W353" s="23"/>
    </row>
    <row r="354" spans="1:23" ht="10.15" customHeight="1" x14ac:dyDescent="0.2">
      <c r="A354" s="26" t="s">
        <v>4243</v>
      </c>
      <c r="B354" s="23"/>
      <c r="C354" s="23"/>
      <c r="D354" s="23"/>
      <c r="E354" s="23"/>
      <c r="F354" s="23"/>
      <c r="G354" s="23"/>
      <c r="H354" s="23"/>
      <c r="I354" s="23"/>
      <c r="J354" s="23"/>
      <c r="K354" s="23"/>
      <c r="L354" s="23"/>
      <c r="M354" s="23"/>
      <c r="N354" s="23"/>
      <c r="O354" s="23"/>
      <c r="P354" s="23"/>
      <c r="Q354" s="23"/>
      <c r="R354" s="23"/>
      <c r="S354" s="23"/>
      <c r="T354" s="23"/>
      <c r="U354" s="23"/>
      <c r="V354" s="23"/>
      <c r="W354" s="23"/>
    </row>
    <row r="355" spans="1:23" ht="10.15" customHeight="1" x14ac:dyDescent="0.2">
      <c r="A355" s="25" t="s">
        <v>4244</v>
      </c>
      <c r="B355" s="23">
        <v>17.899999999999999</v>
      </c>
      <c r="C355" s="23">
        <v>0.6</v>
      </c>
      <c r="D355" s="23">
        <v>2.7</v>
      </c>
      <c r="E355" s="23">
        <v>3</v>
      </c>
      <c r="F355" s="23">
        <v>0.3</v>
      </c>
      <c r="G355" s="23">
        <v>6.9</v>
      </c>
      <c r="H355" s="23">
        <v>0.1</v>
      </c>
      <c r="I355" s="23">
        <v>0.8</v>
      </c>
      <c r="J355" s="23">
        <v>0.5</v>
      </c>
      <c r="K355" s="23">
        <v>1.1000000000000001</v>
      </c>
      <c r="L355" s="23">
        <v>2</v>
      </c>
      <c r="M355" s="23"/>
      <c r="N355" s="23"/>
      <c r="O355" s="23"/>
      <c r="P355" s="23"/>
      <c r="Q355" s="23"/>
      <c r="R355" s="23"/>
      <c r="S355" s="23"/>
      <c r="T355" s="23"/>
      <c r="U355" s="23"/>
      <c r="V355" s="23"/>
      <c r="W355" s="23"/>
    </row>
    <row r="356" spans="1:23" ht="10.15" customHeight="1"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row>
    <row r="357" spans="1:23" ht="10.15" customHeight="1" x14ac:dyDescent="0.2">
      <c r="A357" s="24" t="s">
        <v>4245</v>
      </c>
      <c r="B357" s="23"/>
      <c r="C357" s="23"/>
      <c r="D357" s="23"/>
      <c r="E357" s="23"/>
      <c r="F357" s="23"/>
      <c r="G357" s="23"/>
      <c r="H357" s="23"/>
      <c r="I357" s="23"/>
      <c r="J357" s="23"/>
      <c r="K357" s="23"/>
      <c r="L357" s="23"/>
      <c r="M357" s="23"/>
      <c r="N357" s="23"/>
      <c r="O357" s="23"/>
      <c r="P357" s="23"/>
      <c r="Q357" s="23"/>
      <c r="R357" s="23"/>
      <c r="S357" s="23"/>
      <c r="T357" s="23"/>
      <c r="U357" s="23"/>
      <c r="V357" s="23"/>
      <c r="W357" s="23"/>
    </row>
    <row r="358" spans="1:23" ht="10.15" customHeight="1" x14ac:dyDescent="0.2">
      <c r="A358" s="24" t="s">
        <v>4246</v>
      </c>
      <c r="B358" s="23"/>
      <c r="C358" s="23"/>
      <c r="D358" s="23"/>
      <c r="E358" s="23"/>
      <c r="F358" s="23"/>
      <c r="G358" s="23"/>
      <c r="H358" s="23"/>
      <c r="I358" s="23"/>
      <c r="J358" s="23"/>
      <c r="K358" s="23"/>
      <c r="L358" s="23"/>
      <c r="M358" s="23"/>
      <c r="N358" s="23"/>
      <c r="O358" s="23"/>
      <c r="P358" s="23"/>
      <c r="Q358" s="23"/>
      <c r="R358" s="23"/>
      <c r="S358" s="23"/>
      <c r="T358" s="23"/>
      <c r="U358" s="23"/>
      <c r="V358" s="23"/>
      <c r="W358" s="23"/>
    </row>
    <row r="359" spans="1:23" ht="10.15" customHeight="1" x14ac:dyDescent="0.2">
      <c r="A359" s="24" t="s">
        <v>4247</v>
      </c>
      <c r="B359" s="23"/>
      <c r="C359" s="23"/>
      <c r="D359" s="23"/>
      <c r="E359" s="23"/>
      <c r="F359" s="23"/>
      <c r="G359" s="23"/>
      <c r="H359" s="23"/>
      <c r="I359" s="23"/>
      <c r="J359" s="23"/>
      <c r="K359" s="23"/>
      <c r="L359" s="23"/>
      <c r="M359" s="23"/>
      <c r="N359" s="23"/>
      <c r="O359" s="23"/>
      <c r="P359" s="23"/>
      <c r="Q359" s="23"/>
      <c r="R359" s="23"/>
      <c r="S359" s="23"/>
      <c r="T359" s="23"/>
      <c r="U359" s="23"/>
      <c r="V359" s="23"/>
      <c r="W359" s="23"/>
    </row>
    <row r="360" spans="1:23" ht="10.15" customHeight="1" x14ac:dyDescent="0.2">
      <c r="A360" s="25" t="s">
        <v>4248</v>
      </c>
      <c r="B360" s="23">
        <v>15.3</v>
      </c>
      <c r="C360" s="23">
        <v>0.7</v>
      </c>
      <c r="D360" s="23">
        <v>1.8</v>
      </c>
      <c r="E360" s="23">
        <v>2</v>
      </c>
      <c r="F360" s="23">
        <v>0.3</v>
      </c>
      <c r="G360" s="23">
        <v>5.9</v>
      </c>
      <c r="H360" s="23">
        <v>0.1</v>
      </c>
      <c r="I360" s="23">
        <v>1.7</v>
      </c>
      <c r="J360" s="23">
        <v>0.3</v>
      </c>
      <c r="K360" s="23">
        <v>0.7</v>
      </c>
      <c r="L360" s="23">
        <v>1.8</v>
      </c>
      <c r="M360" s="23"/>
      <c r="N360" s="23"/>
      <c r="O360" s="23"/>
      <c r="P360" s="23"/>
      <c r="Q360" s="23"/>
      <c r="R360" s="23"/>
      <c r="S360" s="23"/>
      <c r="T360" s="23"/>
      <c r="U360" s="23"/>
      <c r="V360" s="23"/>
      <c r="W360" s="23"/>
    </row>
    <row r="361" spans="1:23" ht="10.15" customHeight="1" x14ac:dyDescent="0.2">
      <c r="A361" s="25" t="s">
        <v>4249</v>
      </c>
      <c r="B361" s="23">
        <v>16.600000000000001</v>
      </c>
      <c r="C361" s="23">
        <v>0.5</v>
      </c>
      <c r="D361" s="23">
        <v>2.2999999999999998</v>
      </c>
      <c r="E361" s="23">
        <v>2.2000000000000002</v>
      </c>
      <c r="F361" s="23">
        <v>0.2</v>
      </c>
      <c r="G361" s="23">
        <v>6.6</v>
      </c>
      <c r="H361" s="23">
        <v>0.1</v>
      </c>
      <c r="I361" s="23">
        <v>1.3</v>
      </c>
      <c r="J361" s="23">
        <v>0.4</v>
      </c>
      <c r="K361" s="23">
        <v>0.9</v>
      </c>
      <c r="L361" s="23">
        <v>2</v>
      </c>
      <c r="M361" s="23"/>
      <c r="N361" s="23"/>
      <c r="O361" s="23"/>
      <c r="P361" s="23"/>
      <c r="Q361" s="23"/>
      <c r="R361" s="23"/>
      <c r="S361" s="23"/>
      <c r="T361" s="23"/>
      <c r="U361" s="23"/>
      <c r="V361" s="23"/>
      <c r="W361" s="23"/>
    </row>
    <row r="362" spans="1:23" ht="10.15" customHeight="1" x14ac:dyDescent="0.2">
      <c r="A362" s="25" t="s">
        <v>4250</v>
      </c>
      <c r="B362" s="23">
        <v>17.899999999999999</v>
      </c>
      <c r="C362" s="23">
        <v>0.7</v>
      </c>
      <c r="D362" s="23">
        <v>2.6</v>
      </c>
      <c r="E362" s="23">
        <v>2.4</v>
      </c>
      <c r="F362" s="23">
        <v>0.3</v>
      </c>
      <c r="G362" s="23">
        <v>7.3</v>
      </c>
      <c r="H362" s="23">
        <v>0.1</v>
      </c>
      <c r="I362" s="23">
        <v>1.1000000000000001</v>
      </c>
      <c r="J362" s="23">
        <v>0.4</v>
      </c>
      <c r="K362" s="23">
        <v>1</v>
      </c>
      <c r="L362" s="23">
        <v>2.1</v>
      </c>
      <c r="M362" s="23"/>
      <c r="N362" s="23"/>
      <c r="O362" s="23"/>
      <c r="P362" s="23"/>
      <c r="Q362" s="23"/>
      <c r="R362" s="23"/>
      <c r="S362" s="23"/>
      <c r="T362" s="23"/>
      <c r="U362" s="23"/>
      <c r="V362" s="23"/>
      <c r="W362" s="23"/>
    </row>
    <row r="363" spans="1:23" ht="10.15" customHeight="1" x14ac:dyDescent="0.2">
      <c r="A363" s="26" t="s">
        <v>4251</v>
      </c>
      <c r="B363" s="23"/>
      <c r="C363" s="23"/>
      <c r="D363" s="23"/>
      <c r="E363" s="23"/>
      <c r="F363" s="23"/>
      <c r="G363" s="23"/>
      <c r="H363" s="23"/>
      <c r="I363" s="23"/>
      <c r="J363" s="23"/>
      <c r="K363" s="23"/>
      <c r="L363" s="23"/>
      <c r="M363" s="23"/>
      <c r="N363" s="23"/>
      <c r="O363" s="23"/>
      <c r="P363" s="23"/>
      <c r="Q363" s="23"/>
      <c r="R363" s="23"/>
      <c r="S363" s="23"/>
      <c r="T363" s="23"/>
      <c r="U363" s="23"/>
      <c r="V363" s="23"/>
      <c r="W363" s="23"/>
    </row>
    <row r="364" spans="1:23" ht="10.15" customHeight="1" x14ac:dyDescent="0.2">
      <c r="A364" s="25" t="s">
        <v>4252</v>
      </c>
      <c r="B364" s="23">
        <v>16.399999999999999</v>
      </c>
      <c r="C364" s="23">
        <v>0.6</v>
      </c>
      <c r="D364" s="23">
        <v>2</v>
      </c>
      <c r="E364" s="23">
        <v>2.1</v>
      </c>
      <c r="F364" s="23">
        <v>0.3</v>
      </c>
      <c r="G364" s="23">
        <v>5.8</v>
      </c>
      <c r="H364" s="23">
        <v>0.2</v>
      </c>
      <c r="I364" s="23">
        <v>2.4</v>
      </c>
      <c r="J364" s="23">
        <v>0.4</v>
      </c>
      <c r="K364" s="23">
        <v>0.8</v>
      </c>
      <c r="L364" s="23">
        <v>1.7</v>
      </c>
      <c r="M364" s="23"/>
      <c r="N364" s="23"/>
      <c r="O364" s="23"/>
      <c r="P364" s="23"/>
      <c r="Q364" s="23"/>
      <c r="R364" s="23"/>
      <c r="S364" s="23"/>
      <c r="T364" s="23"/>
      <c r="U364" s="23"/>
      <c r="V364" s="23"/>
      <c r="W364" s="23"/>
    </row>
    <row r="365" spans="1:23" ht="10.15" customHeight="1" x14ac:dyDescent="0.2">
      <c r="A365" s="25" t="s">
        <v>4253</v>
      </c>
      <c r="B365" s="23">
        <v>15.1</v>
      </c>
      <c r="C365" s="23">
        <v>0.5</v>
      </c>
      <c r="D365" s="23">
        <v>1.9</v>
      </c>
      <c r="E365" s="23">
        <v>2.2000000000000002</v>
      </c>
      <c r="F365" s="23">
        <v>0.2</v>
      </c>
      <c r="G365" s="23">
        <v>6.4</v>
      </c>
      <c r="H365" s="23">
        <v>0.1</v>
      </c>
      <c r="I365" s="23">
        <v>0.8</v>
      </c>
      <c r="J365" s="23">
        <v>0.5</v>
      </c>
      <c r="K365" s="23">
        <v>0.8</v>
      </c>
      <c r="L365" s="23">
        <v>1.8</v>
      </c>
      <c r="M365" s="23"/>
      <c r="N365" s="23"/>
      <c r="O365" s="23"/>
      <c r="P365" s="23"/>
      <c r="Q365" s="23"/>
      <c r="R365" s="23"/>
      <c r="S365" s="23"/>
      <c r="T365" s="23"/>
      <c r="U365" s="23"/>
      <c r="V365" s="23"/>
      <c r="W365" s="23"/>
    </row>
    <row r="366" spans="1:23" ht="10.15" customHeight="1" x14ac:dyDescent="0.2">
      <c r="A366" s="25" t="s">
        <v>4254</v>
      </c>
      <c r="B366" s="23">
        <v>21.1</v>
      </c>
      <c r="C366" s="23">
        <v>0.6</v>
      </c>
      <c r="D366" s="23">
        <v>2.9</v>
      </c>
      <c r="E366" s="23">
        <v>3</v>
      </c>
      <c r="F366" s="23">
        <v>0.2</v>
      </c>
      <c r="G366" s="23">
        <v>8.1</v>
      </c>
      <c r="H366" s="23">
        <v>0.1</v>
      </c>
      <c r="I366" s="23">
        <v>1.3</v>
      </c>
      <c r="J366" s="23" t="s">
        <v>4000</v>
      </c>
      <c r="K366" s="23">
        <v>1.2</v>
      </c>
      <c r="L366" s="23">
        <v>2.4</v>
      </c>
      <c r="M366" s="23"/>
      <c r="N366" s="23"/>
      <c r="O366" s="23"/>
      <c r="P366" s="23"/>
      <c r="Q366" s="23"/>
      <c r="R366" s="23"/>
      <c r="S366" s="23"/>
      <c r="T366" s="23"/>
      <c r="U366" s="23"/>
      <c r="V366" s="23"/>
      <c r="W366" s="23"/>
    </row>
    <row r="367" spans="1:23" ht="10.15" customHeight="1" x14ac:dyDescent="0.2">
      <c r="A367" s="25" t="s">
        <v>4255</v>
      </c>
      <c r="B367" s="23">
        <v>16.7</v>
      </c>
      <c r="C367" s="23">
        <v>0.6</v>
      </c>
      <c r="D367" s="23">
        <v>2.2000000000000002</v>
      </c>
      <c r="E367" s="23">
        <v>2.2999999999999998</v>
      </c>
      <c r="F367" s="23">
        <v>0.3</v>
      </c>
      <c r="G367" s="23">
        <v>6.7</v>
      </c>
      <c r="H367" s="23">
        <v>0.1</v>
      </c>
      <c r="I367" s="23">
        <v>1.3</v>
      </c>
      <c r="J367" s="23">
        <v>0.4</v>
      </c>
      <c r="K367" s="23">
        <v>0.9</v>
      </c>
      <c r="L367" s="23">
        <v>2</v>
      </c>
      <c r="M367" s="23"/>
      <c r="N367" s="23"/>
      <c r="O367" s="23"/>
      <c r="P367" s="23"/>
      <c r="Q367" s="23"/>
      <c r="R367" s="23"/>
      <c r="S367" s="23"/>
      <c r="T367" s="23"/>
      <c r="U367" s="23"/>
      <c r="V367" s="23"/>
      <c r="W367" s="23"/>
    </row>
    <row r="368" spans="1:23" ht="10.15" customHeight="1" x14ac:dyDescent="0.2">
      <c r="A368" s="25" t="s">
        <v>4256</v>
      </c>
      <c r="B368" s="23">
        <v>15.6</v>
      </c>
      <c r="C368" s="23">
        <v>0.6</v>
      </c>
      <c r="D368" s="23">
        <v>2.1</v>
      </c>
      <c r="E368" s="23">
        <v>2.1</v>
      </c>
      <c r="F368" s="23">
        <v>0.3</v>
      </c>
      <c r="G368" s="23">
        <v>5.9</v>
      </c>
      <c r="H368" s="23">
        <v>0.1</v>
      </c>
      <c r="I368" s="23">
        <v>1.6</v>
      </c>
      <c r="J368" s="23">
        <v>0.3</v>
      </c>
      <c r="K368" s="23">
        <v>0.8</v>
      </c>
      <c r="L368" s="23">
        <v>1.8</v>
      </c>
      <c r="M368" s="23"/>
      <c r="N368" s="23"/>
      <c r="O368" s="23"/>
      <c r="P368" s="23"/>
      <c r="Q368" s="23"/>
      <c r="R368" s="23"/>
      <c r="S368" s="23"/>
      <c r="T368" s="23"/>
      <c r="U368" s="23"/>
      <c r="V368" s="23"/>
      <c r="W368" s="23"/>
    </row>
    <row r="369" spans="1:23" ht="10.15" customHeight="1" x14ac:dyDescent="0.2">
      <c r="A369" s="26" t="s">
        <v>4243</v>
      </c>
      <c r="B369" s="23"/>
      <c r="C369" s="23"/>
      <c r="D369" s="23"/>
      <c r="E369" s="23"/>
      <c r="F369" s="23"/>
      <c r="G369" s="23"/>
      <c r="H369" s="23"/>
      <c r="I369" s="23"/>
      <c r="J369" s="23"/>
      <c r="K369" s="23"/>
      <c r="L369" s="23"/>
      <c r="M369" s="23"/>
      <c r="N369" s="23"/>
      <c r="O369" s="23"/>
      <c r="P369" s="23"/>
      <c r="Q369" s="23"/>
      <c r="R369" s="23"/>
      <c r="S369" s="23"/>
      <c r="T369" s="23"/>
      <c r="U369" s="23"/>
      <c r="V369" s="23"/>
      <c r="W369" s="23"/>
    </row>
    <row r="370" spans="1:23" ht="10.15" customHeight="1" x14ac:dyDescent="0.2">
      <c r="A370" s="26" t="s">
        <v>4257</v>
      </c>
      <c r="B370" s="23"/>
      <c r="C370" s="23"/>
      <c r="D370" s="23"/>
      <c r="E370" s="23"/>
      <c r="F370" s="23"/>
      <c r="G370" s="23"/>
      <c r="H370" s="23"/>
      <c r="I370" s="23"/>
      <c r="J370" s="23"/>
      <c r="K370" s="23"/>
      <c r="L370" s="23"/>
      <c r="M370" s="23"/>
      <c r="N370" s="23"/>
      <c r="O370" s="23"/>
      <c r="P370" s="23"/>
      <c r="Q370" s="23"/>
      <c r="R370" s="23"/>
      <c r="S370" s="23"/>
      <c r="T370" s="23"/>
      <c r="U370" s="23"/>
      <c r="V370" s="23"/>
      <c r="W370" s="23"/>
    </row>
    <row r="371" spans="1:23" ht="10.15" customHeight="1" x14ac:dyDescent="0.2">
      <c r="A371" s="25" t="s">
        <v>4258</v>
      </c>
      <c r="B371" s="23">
        <v>19.100000000000001</v>
      </c>
      <c r="C371" s="23">
        <v>0.6</v>
      </c>
      <c r="D371" s="23">
        <v>2.9</v>
      </c>
      <c r="E371" s="23">
        <v>2.7</v>
      </c>
      <c r="F371" s="23">
        <v>0.3</v>
      </c>
      <c r="G371" s="23">
        <v>7.6</v>
      </c>
      <c r="H371" s="23">
        <v>0.1</v>
      </c>
      <c r="I371" s="23">
        <v>0.9</v>
      </c>
      <c r="J371" s="23" t="s">
        <v>4000</v>
      </c>
      <c r="K371" s="23">
        <v>1.2</v>
      </c>
      <c r="L371" s="23">
        <v>2.1</v>
      </c>
      <c r="M371" s="23"/>
      <c r="N371" s="23"/>
      <c r="O371" s="23"/>
      <c r="P371" s="23"/>
      <c r="Q371" s="23"/>
      <c r="R371" s="23"/>
      <c r="S371" s="23"/>
      <c r="T371" s="23"/>
      <c r="U371" s="23"/>
      <c r="V371" s="23"/>
      <c r="W371" s="23"/>
    </row>
    <row r="372" spans="1:23" ht="10.15" customHeight="1"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row>
    <row r="373" spans="1:23" ht="10.15" customHeight="1" x14ac:dyDescent="0.2">
      <c r="A373" s="24" t="s">
        <v>4259</v>
      </c>
      <c r="B373" s="23"/>
      <c r="C373" s="23"/>
      <c r="D373" s="23"/>
      <c r="E373" s="23"/>
      <c r="F373" s="23"/>
      <c r="G373" s="23"/>
      <c r="H373" s="23"/>
      <c r="I373" s="23"/>
      <c r="J373" s="23"/>
      <c r="K373" s="23"/>
      <c r="L373" s="23"/>
      <c r="M373" s="23"/>
      <c r="N373" s="23"/>
      <c r="O373" s="23"/>
      <c r="P373" s="23"/>
      <c r="Q373" s="23"/>
      <c r="R373" s="23"/>
      <c r="S373" s="23"/>
      <c r="T373" s="23"/>
      <c r="U373" s="23"/>
      <c r="V373" s="23"/>
      <c r="W373" s="23"/>
    </row>
    <row r="374" spans="1:23" ht="10.15" customHeight="1" x14ac:dyDescent="0.2">
      <c r="A374" s="24" t="s">
        <v>4260</v>
      </c>
      <c r="B374" s="23"/>
      <c r="C374" s="23"/>
      <c r="D374" s="23"/>
      <c r="E374" s="23"/>
      <c r="F374" s="23"/>
      <c r="G374" s="23"/>
      <c r="H374" s="23"/>
      <c r="I374" s="23"/>
      <c r="J374" s="23"/>
      <c r="K374" s="23"/>
      <c r="L374" s="23"/>
      <c r="M374" s="23"/>
      <c r="N374" s="23"/>
      <c r="O374" s="23"/>
      <c r="P374" s="23"/>
      <c r="Q374" s="23"/>
      <c r="R374" s="23"/>
      <c r="S374" s="23"/>
      <c r="T374" s="23"/>
      <c r="U374" s="23"/>
      <c r="V374" s="23"/>
      <c r="W374" s="23"/>
    </row>
    <row r="375" spans="1:23" ht="10.15" customHeight="1" x14ac:dyDescent="0.2">
      <c r="A375" s="24" t="s">
        <v>4057</v>
      </c>
      <c r="B375" s="23"/>
      <c r="C375" s="23"/>
      <c r="D375" s="23"/>
      <c r="E375" s="23"/>
      <c r="F375" s="23"/>
      <c r="G375" s="23"/>
      <c r="H375" s="23"/>
      <c r="I375" s="23"/>
      <c r="J375" s="23"/>
      <c r="K375" s="23"/>
      <c r="L375" s="23"/>
      <c r="M375" s="23"/>
      <c r="N375" s="23"/>
      <c r="O375" s="23"/>
      <c r="P375" s="23"/>
      <c r="Q375" s="23"/>
      <c r="R375" s="23"/>
      <c r="S375" s="23"/>
      <c r="T375" s="23"/>
      <c r="U375" s="23"/>
      <c r="V375" s="23"/>
      <c r="W375" s="23"/>
    </row>
    <row r="376" spans="1:23" ht="10.15" customHeight="1" x14ac:dyDescent="0.2">
      <c r="A376" s="25" t="s">
        <v>4197</v>
      </c>
      <c r="B376" s="23">
        <v>13.2</v>
      </c>
      <c r="C376" s="23">
        <v>0.5</v>
      </c>
      <c r="D376" s="23">
        <v>1.8</v>
      </c>
      <c r="E376" s="23">
        <v>1.8</v>
      </c>
      <c r="F376" s="23">
        <v>0.2</v>
      </c>
      <c r="G376" s="23">
        <v>4.9000000000000004</v>
      </c>
      <c r="H376" s="23">
        <v>0.1</v>
      </c>
      <c r="I376" s="23">
        <v>1.3</v>
      </c>
      <c r="J376" s="23">
        <v>0.3</v>
      </c>
      <c r="K376" s="23">
        <v>0.7</v>
      </c>
      <c r="L376" s="23">
        <v>1.6</v>
      </c>
      <c r="M376" s="23"/>
      <c r="N376" s="23"/>
      <c r="O376" s="23"/>
      <c r="P376" s="23"/>
      <c r="Q376" s="23"/>
      <c r="R376" s="23"/>
      <c r="S376" s="23"/>
      <c r="T376" s="23"/>
      <c r="U376" s="23"/>
      <c r="V376" s="23"/>
      <c r="W376" s="23"/>
    </row>
    <row r="377" spans="1:23" ht="10.15" customHeight="1" x14ac:dyDescent="0.2">
      <c r="A377" s="25" t="s">
        <v>4198</v>
      </c>
      <c r="B377" s="23">
        <v>13.8</v>
      </c>
      <c r="C377" s="23">
        <v>0.5</v>
      </c>
      <c r="D377" s="23">
        <v>1.9</v>
      </c>
      <c r="E377" s="23">
        <v>1.9</v>
      </c>
      <c r="F377" s="23">
        <v>0.2</v>
      </c>
      <c r="G377" s="23">
        <v>5.0999999999999996</v>
      </c>
      <c r="H377" s="23">
        <v>0.1</v>
      </c>
      <c r="I377" s="23">
        <v>1.3</v>
      </c>
      <c r="J377" s="23">
        <v>0.3</v>
      </c>
      <c r="K377" s="23">
        <v>0.8</v>
      </c>
      <c r="L377" s="23">
        <v>1.6</v>
      </c>
      <c r="M377" s="23"/>
      <c r="N377" s="23"/>
      <c r="O377" s="23"/>
      <c r="P377" s="23"/>
      <c r="Q377" s="23"/>
      <c r="R377" s="23"/>
      <c r="S377" s="23"/>
      <c r="T377" s="23"/>
      <c r="U377" s="23"/>
      <c r="V377" s="23"/>
      <c r="W377" s="23"/>
    </row>
    <row r="378" spans="1:23" ht="10.15" customHeight="1" x14ac:dyDescent="0.2">
      <c r="A378" s="25" t="s">
        <v>4261</v>
      </c>
      <c r="B378" s="23">
        <v>12.5</v>
      </c>
      <c r="C378" s="23">
        <v>0.5</v>
      </c>
      <c r="D378" s="23">
        <v>1.7</v>
      </c>
      <c r="E378" s="23">
        <v>1.6</v>
      </c>
      <c r="F378" s="23">
        <v>0.2</v>
      </c>
      <c r="G378" s="23">
        <v>4.3</v>
      </c>
      <c r="H378" s="23">
        <v>0.1</v>
      </c>
      <c r="I378" s="23">
        <v>1.7</v>
      </c>
      <c r="J378" s="23">
        <v>0.2</v>
      </c>
      <c r="K378" s="23">
        <v>0.6</v>
      </c>
      <c r="L378" s="23">
        <v>1.6</v>
      </c>
      <c r="M378" s="23"/>
      <c r="N378" s="23"/>
      <c r="O378" s="23"/>
      <c r="P378" s="23"/>
      <c r="Q378" s="23"/>
      <c r="R378" s="23"/>
      <c r="S378" s="23"/>
      <c r="T378" s="23"/>
      <c r="U378" s="23"/>
      <c r="V378" s="23"/>
      <c r="W378" s="23"/>
    </row>
    <row r="379" spans="1:23" ht="10.15" customHeight="1" x14ac:dyDescent="0.2">
      <c r="A379" s="25" t="s">
        <v>4262</v>
      </c>
      <c r="B379" s="23">
        <v>10.9</v>
      </c>
      <c r="C379" s="23">
        <v>0.4</v>
      </c>
      <c r="D379" s="23">
        <v>1.6</v>
      </c>
      <c r="E379" s="23">
        <v>1.5</v>
      </c>
      <c r="F379" s="23">
        <v>0.2</v>
      </c>
      <c r="G379" s="23">
        <v>3.9</v>
      </c>
      <c r="H379" s="23">
        <v>0.1</v>
      </c>
      <c r="I379" s="23">
        <v>1.2</v>
      </c>
      <c r="J379" s="23">
        <v>0.2</v>
      </c>
      <c r="K379" s="23">
        <v>0.4</v>
      </c>
      <c r="L379" s="23">
        <v>1.4</v>
      </c>
      <c r="M379" s="23"/>
      <c r="N379" s="23"/>
      <c r="O379" s="23"/>
      <c r="P379" s="23"/>
      <c r="Q379" s="23"/>
      <c r="R379" s="23"/>
      <c r="S379" s="23"/>
      <c r="T379" s="23"/>
      <c r="U379" s="23"/>
      <c r="V379" s="23"/>
      <c r="W379" s="23"/>
    </row>
    <row r="380" spans="1:23" ht="10.15" customHeight="1"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row>
    <row r="381" spans="1:23" ht="10.15" customHeight="1" x14ac:dyDescent="0.2">
      <c r="A381" s="24" t="s">
        <v>4263</v>
      </c>
      <c r="B381" s="23"/>
      <c r="C381" s="23"/>
      <c r="D381" s="23"/>
      <c r="E381" s="23"/>
      <c r="F381" s="23"/>
      <c r="G381" s="23"/>
      <c r="H381" s="23"/>
      <c r="I381" s="23"/>
      <c r="J381" s="23"/>
      <c r="K381" s="23"/>
      <c r="L381" s="23"/>
      <c r="M381" s="23"/>
      <c r="N381" s="23"/>
      <c r="O381" s="23"/>
      <c r="P381" s="23"/>
      <c r="Q381" s="23"/>
      <c r="R381" s="23"/>
      <c r="S381" s="23"/>
      <c r="T381" s="23"/>
      <c r="U381" s="23"/>
      <c r="V381" s="23"/>
      <c r="W381" s="23"/>
    </row>
    <row r="382" spans="1:23" ht="10.15" customHeight="1" x14ac:dyDescent="0.2">
      <c r="A382" s="24" t="s">
        <v>4264</v>
      </c>
      <c r="B382" s="23"/>
      <c r="C382" s="23"/>
      <c r="D382" s="23"/>
      <c r="E382" s="23"/>
      <c r="F382" s="23"/>
      <c r="G382" s="23"/>
      <c r="H382" s="23"/>
      <c r="I382" s="23"/>
      <c r="J382" s="23"/>
      <c r="K382" s="23"/>
      <c r="L382" s="23"/>
      <c r="M382" s="23"/>
      <c r="N382" s="23"/>
      <c r="O382" s="23"/>
      <c r="P382" s="23"/>
      <c r="Q382" s="23"/>
      <c r="R382" s="23"/>
      <c r="S382" s="23"/>
      <c r="T382" s="23"/>
      <c r="U382" s="23"/>
      <c r="V382" s="23"/>
      <c r="W382" s="23"/>
    </row>
    <row r="383" spans="1:23" ht="10.15" customHeight="1" x14ac:dyDescent="0.2">
      <c r="A383" s="25" t="s">
        <v>4265</v>
      </c>
      <c r="B383" s="23">
        <v>1.3</v>
      </c>
      <c r="C383" s="23" t="s">
        <v>3999</v>
      </c>
      <c r="D383" s="23">
        <v>0.1</v>
      </c>
      <c r="E383" s="23">
        <v>0.1</v>
      </c>
      <c r="F383" s="23" t="s">
        <v>3999</v>
      </c>
      <c r="G383" s="23">
        <v>0.4</v>
      </c>
      <c r="H383" s="23" t="s">
        <v>3999</v>
      </c>
      <c r="I383" s="23">
        <v>0.2</v>
      </c>
      <c r="J383" s="23" t="s">
        <v>3999</v>
      </c>
      <c r="K383" s="23" t="s">
        <v>3999</v>
      </c>
      <c r="L383" s="23">
        <v>0.4</v>
      </c>
      <c r="M383" s="23"/>
      <c r="N383" s="23"/>
      <c r="O383" s="23"/>
      <c r="P383" s="23"/>
      <c r="Q383" s="23"/>
      <c r="R383" s="23"/>
      <c r="S383" s="23"/>
      <c r="T383" s="23"/>
      <c r="U383" s="23"/>
      <c r="V383" s="23"/>
      <c r="W383" s="23"/>
    </row>
    <row r="384" spans="1:23" ht="10.15" customHeight="1" x14ac:dyDescent="0.2">
      <c r="A384" s="25" t="s">
        <v>4266</v>
      </c>
      <c r="B384" s="23">
        <v>4.9000000000000004</v>
      </c>
      <c r="C384" s="23">
        <v>0.2</v>
      </c>
      <c r="D384" s="23">
        <v>0.6</v>
      </c>
      <c r="E384" s="23">
        <v>0.3</v>
      </c>
      <c r="F384" s="23">
        <v>0.1</v>
      </c>
      <c r="G384" s="23">
        <v>1.7</v>
      </c>
      <c r="H384" s="23" t="s">
        <v>3999</v>
      </c>
      <c r="I384" s="23">
        <v>0.7</v>
      </c>
      <c r="J384" s="23">
        <v>0.1</v>
      </c>
      <c r="K384" s="23">
        <v>0.1</v>
      </c>
      <c r="L384" s="23">
        <v>0.9</v>
      </c>
      <c r="M384" s="23"/>
      <c r="N384" s="23"/>
      <c r="O384" s="23"/>
      <c r="P384" s="23"/>
      <c r="Q384" s="23"/>
      <c r="R384" s="23"/>
      <c r="S384" s="23"/>
      <c r="T384" s="23"/>
      <c r="U384" s="23"/>
      <c r="V384" s="23"/>
      <c r="W384" s="23"/>
    </row>
    <row r="385" spans="1:23" ht="10.15" customHeight="1" x14ac:dyDescent="0.2">
      <c r="A385" s="25" t="s">
        <v>3997</v>
      </c>
      <c r="B385" s="23">
        <v>8</v>
      </c>
      <c r="C385" s="23">
        <v>0.4</v>
      </c>
      <c r="D385" s="23">
        <v>1</v>
      </c>
      <c r="E385" s="23">
        <v>0.6</v>
      </c>
      <c r="F385" s="23">
        <v>0.2</v>
      </c>
      <c r="G385" s="23">
        <v>2.5</v>
      </c>
      <c r="H385" s="23">
        <v>0.1</v>
      </c>
      <c r="I385" s="23">
        <v>1.6</v>
      </c>
      <c r="J385" s="23">
        <v>0.2</v>
      </c>
      <c r="K385" s="23">
        <v>0.3</v>
      </c>
      <c r="L385" s="23">
        <v>1.2</v>
      </c>
      <c r="M385" s="23"/>
      <c r="N385" s="23"/>
      <c r="O385" s="23"/>
      <c r="P385" s="23"/>
      <c r="Q385" s="23"/>
      <c r="R385" s="23"/>
      <c r="S385" s="23"/>
      <c r="T385" s="23"/>
      <c r="U385" s="23"/>
      <c r="V385" s="23"/>
      <c r="W385" s="23"/>
    </row>
    <row r="386" spans="1:23" ht="10.15" customHeight="1" x14ac:dyDescent="0.2">
      <c r="A386" s="25" t="s">
        <v>4267</v>
      </c>
      <c r="B386" s="23">
        <v>13</v>
      </c>
      <c r="C386" s="23">
        <v>0.6</v>
      </c>
      <c r="D386" s="23">
        <v>1.5</v>
      </c>
      <c r="E386" s="23">
        <v>1.3</v>
      </c>
      <c r="F386" s="23">
        <v>0.3</v>
      </c>
      <c r="G386" s="23">
        <v>4.2</v>
      </c>
      <c r="H386" s="23">
        <v>0.2</v>
      </c>
      <c r="I386" s="23">
        <v>2.7</v>
      </c>
      <c r="J386" s="23">
        <v>0.2</v>
      </c>
      <c r="K386" s="23">
        <v>0.5</v>
      </c>
      <c r="L386" s="23">
        <v>1.5</v>
      </c>
      <c r="M386" s="23"/>
      <c r="N386" s="23"/>
      <c r="O386" s="23"/>
      <c r="P386" s="23"/>
      <c r="Q386" s="23"/>
      <c r="R386" s="23"/>
      <c r="S386" s="23"/>
      <c r="T386" s="23"/>
      <c r="U386" s="23"/>
      <c r="V386" s="23"/>
      <c r="W386" s="23"/>
    </row>
    <row r="387" spans="1:23" ht="10.15" customHeight="1" x14ac:dyDescent="0.2">
      <c r="A387" s="25" t="s">
        <v>4268</v>
      </c>
      <c r="B387" s="23">
        <v>14.4</v>
      </c>
      <c r="C387" s="23">
        <v>0.6</v>
      </c>
      <c r="D387" s="23">
        <v>2.2000000000000002</v>
      </c>
      <c r="E387" s="23">
        <v>1.9</v>
      </c>
      <c r="F387" s="23">
        <v>0.4</v>
      </c>
      <c r="G387" s="23">
        <v>5</v>
      </c>
      <c r="H387" s="23">
        <v>0.1</v>
      </c>
      <c r="I387" s="23">
        <v>1.9</v>
      </c>
      <c r="J387" s="23">
        <v>0.2</v>
      </c>
      <c r="K387" s="23">
        <v>0.6</v>
      </c>
      <c r="L387" s="23">
        <v>1.5</v>
      </c>
      <c r="M387" s="23"/>
      <c r="N387" s="23"/>
      <c r="O387" s="23"/>
      <c r="P387" s="23"/>
      <c r="Q387" s="23"/>
      <c r="R387" s="23"/>
      <c r="S387" s="23"/>
      <c r="T387" s="23"/>
      <c r="U387" s="23"/>
      <c r="V387" s="23"/>
      <c r="W387" s="23"/>
    </row>
    <row r="388" spans="1:23" ht="10.15" customHeight="1" x14ac:dyDescent="0.2">
      <c r="A388" s="25" t="s">
        <v>4269</v>
      </c>
      <c r="B388" s="23">
        <v>20.3</v>
      </c>
      <c r="C388" s="23">
        <v>0.7</v>
      </c>
      <c r="D388" s="23">
        <v>2.8</v>
      </c>
      <c r="E388" s="23">
        <v>3.2</v>
      </c>
      <c r="F388" s="23">
        <v>0.3</v>
      </c>
      <c r="G388" s="23">
        <v>7.7</v>
      </c>
      <c r="H388" s="23">
        <v>0.1</v>
      </c>
      <c r="I388" s="23">
        <v>1.7</v>
      </c>
      <c r="J388" s="23">
        <v>0.4</v>
      </c>
      <c r="K388" s="23">
        <v>1.2</v>
      </c>
      <c r="L388" s="23">
        <v>2.2000000000000002</v>
      </c>
      <c r="M388" s="23"/>
      <c r="N388" s="23"/>
      <c r="O388" s="23"/>
      <c r="P388" s="23"/>
      <c r="Q388" s="23"/>
      <c r="R388" s="23"/>
      <c r="S388" s="23"/>
      <c r="T388" s="23"/>
      <c r="U388" s="23"/>
      <c r="V388" s="23"/>
      <c r="W388" s="23"/>
    </row>
    <row r="389" spans="1:23" ht="10.15" customHeight="1" x14ac:dyDescent="0.2">
      <c r="A389" s="25" t="s">
        <v>4270</v>
      </c>
      <c r="B389" s="23">
        <v>24.7</v>
      </c>
      <c r="C389" s="23">
        <v>0.5</v>
      </c>
      <c r="D389" s="23">
        <v>3.2</v>
      </c>
      <c r="E389" s="23">
        <v>3.3</v>
      </c>
      <c r="F389" s="23">
        <v>0.2</v>
      </c>
      <c r="G389" s="23">
        <v>11.4</v>
      </c>
      <c r="H389" s="23">
        <v>0.1</v>
      </c>
      <c r="I389" s="23">
        <v>0.9</v>
      </c>
      <c r="J389" s="23">
        <v>0.7</v>
      </c>
      <c r="K389" s="23">
        <v>1.4</v>
      </c>
      <c r="L389" s="23">
        <v>2.8</v>
      </c>
      <c r="M389" s="23"/>
      <c r="N389" s="23"/>
      <c r="O389" s="23"/>
      <c r="P389" s="23"/>
      <c r="Q389" s="23"/>
      <c r="R389" s="23"/>
      <c r="S389" s="23"/>
      <c r="T389" s="23"/>
      <c r="U389" s="23"/>
      <c r="V389" s="23"/>
      <c r="W389" s="23"/>
    </row>
    <row r="390" spans="1:23" ht="10.15" customHeight="1"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row>
    <row r="391" spans="1:23" ht="10.15" customHeight="1" x14ac:dyDescent="0.2">
      <c r="A391" s="24" t="s">
        <v>4271</v>
      </c>
      <c r="B391" s="23"/>
      <c r="C391" s="23"/>
      <c r="D391" s="23"/>
      <c r="E391" s="23"/>
      <c r="F391" s="23"/>
      <c r="G391" s="23"/>
      <c r="H391" s="23"/>
      <c r="I391" s="23"/>
      <c r="J391" s="23"/>
      <c r="K391" s="23"/>
      <c r="L391" s="23"/>
      <c r="M391" s="23"/>
      <c r="N391" s="23"/>
      <c r="O391" s="23"/>
      <c r="P391" s="23"/>
      <c r="Q391" s="23"/>
      <c r="R391" s="23"/>
      <c r="S391" s="23"/>
      <c r="T391" s="23"/>
      <c r="U391" s="23"/>
      <c r="V391" s="23"/>
      <c r="W391" s="23"/>
    </row>
    <row r="392" spans="1:23" ht="10.15" customHeight="1" x14ac:dyDescent="0.2">
      <c r="A392" s="24" t="s">
        <v>4272</v>
      </c>
      <c r="B392" s="23"/>
      <c r="C392" s="23"/>
      <c r="D392" s="23"/>
      <c r="E392" s="23"/>
      <c r="F392" s="23"/>
      <c r="G392" s="23"/>
      <c r="H392" s="23"/>
      <c r="I392" s="23"/>
      <c r="J392" s="23"/>
      <c r="K392" s="23"/>
      <c r="L392" s="23"/>
      <c r="M392" s="23"/>
      <c r="N392" s="23"/>
      <c r="O392" s="23"/>
      <c r="P392" s="23"/>
      <c r="Q392" s="23"/>
      <c r="R392" s="23"/>
      <c r="S392" s="23"/>
      <c r="T392" s="23"/>
      <c r="U392" s="23"/>
      <c r="V392" s="23"/>
      <c r="W392" s="23"/>
    </row>
    <row r="393" spans="1:23" ht="10.15" customHeight="1" x14ac:dyDescent="0.2">
      <c r="A393" s="24" t="s">
        <v>4135</v>
      </c>
      <c r="B393" s="23"/>
      <c r="C393" s="23"/>
      <c r="D393" s="23"/>
      <c r="E393" s="23"/>
      <c r="F393" s="23"/>
      <c r="G393" s="23"/>
      <c r="H393" s="23"/>
      <c r="I393" s="23"/>
      <c r="J393" s="23"/>
      <c r="K393" s="23"/>
      <c r="L393" s="23"/>
      <c r="M393" s="23"/>
      <c r="N393" s="23"/>
      <c r="O393" s="23"/>
      <c r="P393" s="23"/>
      <c r="Q393" s="23"/>
      <c r="R393" s="23"/>
      <c r="S393" s="23"/>
      <c r="T393" s="23"/>
      <c r="U393" s="23"/>
      <c r="V393" s="23"/>
      <c r="W393" s="23"/>
    </row>
    <row r="394" spans="1:23" ht="10.15" customHeight="1" x14ac:dyDescent="0.2">
      <c r="A394" s="25" t="s">
        <v>4273</v>
      </c>
      <c r="B394" s="23">
        <v>13.7</v>
      </c>
      <c r="C394" s="23">
        <v>0.5</v>
      </c>
      <c r="D394" s="23">
        <v>1.8</v>
      </c>
      <c r="E394" s="23">
        <v>1.7</v>
      </c>
      <c r="F394" s="23">
        <v>0.2</v>
      </c>
      <c r="G394" s="23">
        <v>5.0999999999999996</v>
      </c>
      <c r="H394" s="23">
        <v>0.1</v>
      </c>
      <c r="I394" s="23">
        <v>1.7</v>
      </c>
      <c r="J394" s="23">
        <v>0.3</v>
      </c>
      <c r="K394" s="23">
        <v>0.7</v>
      </c>
      <c r="L394" s="23">
        <v>1.6</v>
      </c>
      <c r="M394" s="23"/>
      <c r="N394" s="23"/>
      <c r="O394" s="23"/>
      <c r="P394" s="23"/>
      <c r="Q394" s="23"/>
      <c r="R394" s="23"/>
      <c r="S394" s="23"/>
      <c r="T394" s="23"/>
      <c r="U394" s="23"/>
      <c r="V394" s="23"/>
      <c r="W394" s="23"/>
    </row>
    <row r="395" spans="1:23" ht="10.15" customHeight="1" x14ac:dyDescent="0.2">
      <c r="A395" s="25" t="s">
        <v>4274</v>
      </c>
      <c r="B395" s="23">
        <v>18.3</v>
      </c>
      <c r="C395" s="23">
        <v>0.5</v>
      </c>
      <c r="D395" s="23">
        <v>2.6</v>
      </c>
      <c r="E395" s="23">
        <v>2.5</v>
      </c>
      <c r="F395" s="23">
        <v>0.2</v>
      </c>
      <c r="G395" s="23">
        <v>7.2</v>
      </c>
      <c r="H395" s="23">
        <v>0.1</v>
      </c>
      <c r="I395" s="23">
        <v>1.5</v>
      </c>
      <c r="J395" s="23" t="s">
        <v>4000</v>
      </c>
      <c r="K395" s="23">
        <v>1</v>
      </c>
      <c r="L395" s="23">
        <v>2.1</v>
      </c>
      <c r="M395" s="23"/>
      <c r="N395" s="23"/>
      <c r="O395" s="23"/>
      <c r="P395" s="23"/>
      <c r="Q395" s="23"/>
      <c r="R395" s="23"/>
      <c r="S395" s="23"/>
      <c r="T395" s="23"/>
      <c r="U395" s="23"/>
      <c r="V395" s="23"/>
      <c r="W395" s="23"/>
    </row>
    <row r="396" spans="1:23" ht="10.15" customHeight="1" x14ac:dyDescent="0.2">
      <c r="A396" s="27"/>
      <c r="B396" s="28"/>
      <c r="C396" s="28"/>
      <c r="D396" s="28"/>
      <c r="E396" s="28"/>
      <c r="F396" s="28"/>
      <c r="G396" s="28"/>
      <c r="H396" s="28"/>
      <c r="I396" s="28"/>
      <c r="J396" s="28"/>
      <c r="K396" s="28"/>
      <c r="L396" s="28"/>
    </row>
    <row r="397" spans="1:23" ht="80.25" customHeight="1" x14ac:dyDescent="0.2">
      <c r="A397" s="136" t="s">
        <v>4275</v>
      </c>
      <c r="B397" s="137"/>
      <c r="C397" s="137"/>
      <c r="D397" s="137"/>
      <c r="E397" s="137"/>
      <c r="F397" s="137"/>
      <c r="G397" s="137"/>
      <c r="H397" s="137"/>
      <c r="I397" s="137"/>
      <c r="J397" s="137"/>
      <c r="K397" s="137"/>
      <c r="L397" s="137"/>
    </row>
    <row r="398" spans="1:23" ht="33.75" customHeight="1" x14ac:dyDescent="0.2">
      <c r="A398" s="138" t="s">
        <v>4276</v>
      </c>
      <c r="B398" s="138"/>
      <c r="C398" s="138"/>
      <c r="D398" s="138"/>
      <c r="E398" s="138"/>
      <c r="F398" s="138"/>
      <c r="G398" s="138"/>
      <c r="H398" s="138"/>
      <c r="I398" s="138"/>
      <c r="J398" s="138"/>
      <c r="K398" s="138"/>
      <c r="L398" s="138"/>
    </row>
  </sheetData>
  <mergeCells count="5">
    <mergeCell ref="A2:L2"/>
    <mergeCell ref="A3:A4"/>
    <mergeCell ref="B3:L3"/>
    <mergeCell ref="A397:L397"/>
    <mergeCell ref="A398:L398"/>
  </mergeCells>
  <pageMargins left="0.75" right="0.75" top="0.5" bottom="0.5" header="0.5" footer="0.25"/>
  <pageSetup orientation="portrait" r:id="rId1"/>
  <headerFooter alignWithMargins="0">
    <oddFooter>&amp;C&amp;"Arial,Bold"&amp;8Energy Information Administration
2003 Commercial Buildings Energy Consumption Survey: Energy End-Use Consumption Tables</oddFooter>
  </headerFooter>
  <rowBreaks count="6" manualBreakCount="6">
    <brk id="61" max="16383" man="1"/>
    <brk id="119" max="16383" man="1"/>
    <brk id="232" max="16383" man="1"/>
    <brk id="287" max="16383" man="1"/>
    <brk id="341" max="16383" man="1"/>
    <brk id="390"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85945-59FB-44F9-B030-3DC273D38E97}">
  <sheetPr>
    <tabColor theme="8" tint="0.79998168889431442"/>
  </sheetPr>
  <dimension ref="A1:W399"/>
  <sheetViews>
    <sheetView zoomScaleNormal="100" workbookViewId="0">
      <pane ySplit="5" topLeftCell="A6" activePane="bottomLeft" state="frozen"/>
      <selection activeCell="I32" sqref="I32"/>
      <selection pane="bottomLeft" activeCell="I32" sqref="I32"/>
    </sheetView>
  </sheetViews>
  <sheetFormatPr defaultRowHeight="15" x14ac:dyDescent="0.25"/>
  <cols>
    <col min="1" max="1" width="21.7109375" style="18" customWidth="1"/>
    <col min="2" max="2" width="11.140625" style="31" bestFit="1" customWidth="1"/>
    <col min="3" max="3" width="9" style="31" bestFit="1" customWidth="1"/>
    <col min="4" max="5" width="9.85546875" style="31" bestFit="1" customWidth="1"/>
    <col min="6" max="6" width="9" style="31" bestFit="1" customWidth="1"/>
    <col min="7" max="7" width="9.85546875" style="31" bestFit="1" customWidth="1"/>
    <col min="8" max="8" width="9" style="31" bestFit="1" customWidth="1"/>
    <col min="9" max="9" width="11.140625" style="31" bestFit="1" customWidth="1"/>
    <col min="10" max="11" width="9" style="31" bestFit="1" customWidth="1"/>
    <col min="12" max="12" width="9.85546875" style="31" bestFit="1" customWidth="1"/>
    <col min="13" max="16384" width="9.140625" style="18"/>
  </cols>
  <sheetData>
    <row r="1" spans="1:23" x14ac:dyDescent="0.25">
      <c r="A1" s="29">
        <v>10000</v>
      </c>
      <c r="B1" s="30" t="s">
        <v>4277</v>
      </c>
    </row>
    <row r="2" spans="1:23" x14ac:dyDescent="0.25">
      <c r="A2" s="18" t="s">
        <v>3977</v>
      </c>
    </row>
    <row r="3" spans="1:23" ht="41.25" customHeight="1" x14ac:dyDescent="0.2">
      <c r="A3" s="131" t="s">
        <v>3978</v>
      </c>
      <c r="B3" s="132"/>
      <c r="C3" s="132"/>
      <c r="D3" s="132"/>
      <c r="E3" s="132"/>
      <c r="F3" s="132"/>
      <c r="G3" s="132"/>
      <c r="H3" s="132"/>
      <c r="I3" s="132"/>
      <c r="J3" s="132"/>
      <c r="K3" s="132"/>
      <c r="L3" s="132"/>
    </row>
    <row r="4" spans="1:23" ht="23.25" customHeight="1" x14ac:dyDescent="0.2">
      <c r="A4" s="133"/>
      <c r="B4" s="139" t="s">
        <v>4278</v>
      </c>
      <c r="C4" s="139"/>
      <c r="D4" s="139"/>
      <c r="E4" s="139"/>
      <c r="F4" s="139"/>
      <c r="G4" s="139"/>
      <c r="H4" s="139"/>
      <c r="I4" s="139"/>
      <c r="J4" s="139"/>
      <c r="K4" s="139"/>
      <c r="L4" s="140"/>
    </row>
    <row r="5" spans="1:23" ht="41.25" customHeight="1" x14ac:dyDescent="0.2">
      <c r="A5" s="133"/>
      <c r="B5" s="32" t="s">
        <v>3980</v>
      </c>
      <c r="C5" s="32" t="s">
        <v>3981</v>
      </c>
      <c r="D5" s="32" t="s">
        <v>3982</v>
      </c>
      <c r="E5" s="32" t="s">
        <v>3983</v>
      </c>
      <c r="F5" s="32" t="s">
        <v>3984</v>
      </c>
      <c r="G5" s="32" t="s">
        <v>3985</v>
      </c>
      <c r="H5" s="32" t="s">
        <v>3986</v>
      </c>
      <c r="I5" s="32" t="s">
        <v>3987</v>
      </c>
      <c r="J5" s="32" t="s">
        <v>3988</v>
      </c>
      <c r="K5" s="32" t="s">
        <v>3989</v>
      </c>
      <c r="L5" s="33" t="s">
        <v>1472</v>
      </c>
    </row>
    <row r="6" spans="1:23" ht="10.15" customHeight="1" x14ac:dyDescent="0.2">
      <c r="B6" s="34"/>
      <c r="C6" s="34"/>
      <c r="D6" s="34"/>
      <c r="E6" s="34"/>
      <c r="F6" s="34"/>
      <c r="G6" s="34"/>
      <c r="H6" s="34"/>
      <c r="I6" s="34"/>
      <c r="J6" s="34"/>
      <c r="K6" s="34"/>
      <c r="L6" s="34"/>
    </row>
    <row r="7" spans="1:23" ht="10.15" customHeight="1" x14ac:dyDescent="0.2">
      <c r="A7" s="22" t="s">
        <v>3990</v>
      </c>
      <c r="B7" s="34">
        <f>$A$1*'CBECS data'!B6</f>
        <v>141000</v>
      </c>
      <c r="C7" s="34">
        <f>$A$1*'CBECS data'!C6</f>
        <v>5000</v>
      </c>
      <c r="D7" s="34">
        <f>$A$1*'CBECS data'!D6</f>
        <v>18000</v>
      </c>
      <c r="E7" s="34">
        <f>$A$1*'CBECS data'!E6</f>
        <v>18000</v>
      </c>
      <c r="F7" s="34">
        <f>$A$1*'CBECS data'!F6</f>
        <v>2000</v>
      </c>
      <c r="G7" s="34">
        <f>$A$1*'CBECS data'!G6</f>
        <v>53000</v>
      </c>
      <c r="H7" s="34">
        <f>$A$1*'CBECS data'!H6</f>
        <v>1000</v>
      </c>
      <c r="I7" s="34">
        <f>$A$1*'CBECS data'!I6</f>
        <v>16000</v>
      </c>
      <c r="J7" s="34">
        <f>$A$1*'CBECS data'!J6</f>
        <v>3000</v>
      </c>
      <c r="K7" s="34">
        <f>$A$1*'CBECS data'!K6</f>
        <v>7000</v>
      </c>
      <c r="L7" s="34">
        <f>$A$1*'CBECS data'!L6</f>
        <v>17000</v>
      </c>
      <c r="M7" s="23"/>
      <c r="N7" s="23"/>
      <c r="O7" s="23"/>
      <c r="P7" s="23"/>
      <c r="Q7" s="23"/>
      <c r="R7" s="23"/>
      <c r="S7" s="23"/>
      <c r="T7" s="23"/>
      <c r="U7" s="23"/>
      <c r="V7" s="23"/>
      <c r="W7" s="23"/>
    </row>
    <row r="8" spans="1:23" ht="10.15" customHeight="1" x14ac:dyDescent="0.2">
      <c r="B8" s="34"/>
      <c r="C8" s="34"/>
      <c r="D8" s="34"/>
      <c r="E8" s="34"/>
      <c r="F8" s="34"/>
      <c r="G8" s="34"/>
      <c r="H8" s="34"/>
      <c r="I8" s="34"/>
      <c r="J8" s="34"/>
      <c r="K8" s="34"/>
      <c r="L8" s="34"/>
      <c r="M8" s="23"/>
      <c r="N8" s="23"/>
      <c r="O8" s="23"/>
      <c r="P8" s="23"/>
      <c r="Q8" s="23"/>
      <c r="R8" s="23"/>
      <c r="S8" s="23"/>
      <c r="T8" s="23"/>
      <c r="U8" s="23"/>
      <c r="V8" s="23"/>
      <c r="W8" s="23"/>
    </row>
    <row r="9" spans="1:23" ht="10.15" customHeight="1" x14ac:dyDescent="0.2">
      <c r="A9" s="24" t="s">
        <v>3991</v>
      </c>
      <c r="B9" s="34"/>
      <c r="C9" s="34"/>
      <c r="D9" s="34"/>
      <c r="E9" s="34"/>
      <c r="F9" s="34"/>
      <c r="G9" s="34"/>
      <c r="H9" s="34"/>
      <c r="I9" s="34"/>
      <c r="J9" s="34"/>
      <c r="K9" s="34"/>
      <c r="L9" s="34"/>
      <c r="M9" s="23"/>
      <c r="N9" s="23"/>
      <c r="O9" s="23"/>
      <c r="P9" s="23"/>
      <c r="Q9" s="23"/>
      <c r="R9" s="23"/>
      <c r="S9" s="23"/>
      <c r="T9" s="23"/>
      <c r="U9" s="23"/>
      <c r="V9" s="23"/>
      <c r="W9" s="23"/>
    </row>
    <row r="10" spans="1:23" ht="10.15" customHeight="1" x14ac:dyDescent="0.2">
      <c r="A10" s="24" t="s">
        <v>3992</v>
      </c>
      <c r="B10" s="34"/>
      <c r="C10" s="34"/>
      <c r="D10" s="34"/>
      <c r="E10" s="34"/>
      <c r="F10" s="34"/>
      <c r="G10" s="34"/>
      <c r="H10" s="34"/>
      <c r="I10" s="34"/>
      <c r="J10" s="34"/>
      <c r="K10" s="34"/>
      <c r="L10" s="34"/>
      <c r="M10" s="23"/>
      <c r="N10" s="23"/>
      <c r="O10" s="23"/>
      <c r="P10" s="23"/>
      <c r="Q10" s="23"/>
      <c r="R10" s="23"/>
      <c r="S10" s="23"/>
      <c r="T10" s="23"/>
      <c r="U10" s="23"/>
      <c r="V10" s="23"/>
      <c r="W10" s="23"/>
    </row>
    <row r="11" spans="1:23" ht="10.15" customHeight="1" x14ac:dyDescent="0.2">
      <c r="A11" s="25" t="s">
        <v>3993</v>
      </c>
      <c r="B11" s="34">
        <f>$A$1*'CBECS data'!B10</f>
        <v>178000</v>
      </c>
      <c r="C11" s="34">
        <f>$A$1*'CBECS data'!C10</f>
        <v>9000</v>
      </c>
      <c r="D11" s="34">
        <f>$A$1*'CBECS data'!D10</f>
        <v>20000</v>
      </c>
      <c r="E11" s="34">
        <f>$A$1*'CBECS data'!E10</f>
        <v>8000</v>
      </c>
      <c r="F11" s="34">
        <f>$A$1*'CBECS data'!F10</f>
        <v>5000</v>
      </c>
      <c r="G11" s="34">
        <f>$A$1*'CBECS data'!G10</f>
        <v>43000</v>
      </c>
      <c r="H11" s="34">
        <f>$A$1*'CBECS data'!H10</f>
        <v>3000</v>
      </c>
      <c r="I11" s="34">
        <f>$A$1*'CBECS data'!I10</f>
        <v>63000</v>
      </c>
      <c r="J11" s="34">
        <f>$A$1*'CBECS data'!J10</f>
        <v>4000</v>
      </c>
      <c r="K11" s="34">
        <f>$A$1*'CBECS data'!K10</f>
        <v>5000</v>
      </c>
      <c r="L11" s="34">
        <f>$A$1*'CBECS data'!L10</f>
        <v>18000</v>
      </c>
      <c r="M11" s="23"/>
      <c r="N11" s="23"/>
      <c r="O11" s="23"/>
      <c r="P11" s="23"/>
      <c r="Q11" s="23"/>
      <c r="R11" s="23"/>
      <c r="S11" s="23"/>
      <c r="T11" s="23"/>
      <c r="U11" s="23"/>
      <c r="V11" s="23"/>
      <c r="W11" s="23"/>
    </row>
    <row r="12" spans="1:23" ht="10.15" customHeight="1" x14ac:dyDescent="0.2">
      <c r="A12" s="25" t="s">
        <v>3994</v>
      </c>
      <c r="B12" s="34">
        <f>$A$1*'CBECS data'!B11</f>
        <v>124000</v>
      </c>
      <c r="C12" s="34">
        <f>$A$1*'CBECS data'!C11</f>
        <v>6000</v>
      </c>
      <c r="D12" s="34">
        <f>$A$1*'CBECS data'!D11</f>
        <v>16000</v>
      </c>
      <c r="E12" s="34">
        <f>$A$1*'CBECS data'!E11</f>
        <v>8000</v>
      </c>
      <c r="F12" s="34">
        <f>$A$1*'CBECS data'!F11</f>
        <v>3000</v>
      </c>
      <c r="G12" s="34">
        <f>$A$1*'CBECS data'!G11</f>
        <v>39000</v>
      </c>
      <c r="H12" s="34">
        <f>$A$1*'CBECS data'!H11</f>
        <v>2000</v>
      </c>
      <c r="I12" s="34">
        <f>$A$1*'CBECS data'!I11</f>
        <v>26000</v>
      </c>
      <c r="J12" s="34">
        <f>$A$1*'CBECS data'!J11</f>
        <v>3000</v>
      </c>
      <c r="K12" s="34">
        <f>$A$1*'CBECS data'!K11</f>
        <v>4000</v>
      </c>
      <c r="L12" s="34">
        <f>$A$1*'CBECS data'!L11</f>
        <v>17000</v>
      </c>
      <c r="M12" s="23"/>
      <c r="N12" s="23"/>
      <c r="O12" s="23"/>
      <c r="P12" s="23"/>
      <c r="Q12" s="23"/>
      <c r="R12" s="23"/>
      <c r="S12" s="23"/>
      <c r="T12" s="23"/>
      <c r="U12" s="23"/>
      <c r="V12" s="23"/>
      <c r="W12" s="23"/>
    </row>
    <row r="13" spans="1:23" ht="10.15" customHeight="1" x14ac:dyDescent="0.2">
      <c r="A13" s="25" t="s">
        <v>3995</v>
      </c>
      <c r="B13" s="34">
        <f>$A$1*'CBECS data'!B12</f>
        <v>105000</v>
      </c>
      <c r="C13" s="34">
        <f>$A$1*'CBECS data'!C12</f>
        <v>5000</v>
      </c>
      <c r="D13" s="34">
        <f>$A$1*'CBECS data'!D12</f>
        <v>12000</v>
      </c>
      <c r="E13" s="34">
        <f>$A$1*'CBECS data'!E12</f>
        <v>11000</v>
      </c>
      <c r="F13" s="34">
        <f>$A$1*'CBECS data'!F12</f>
        <v>2000</v>
      </c>
      <c r="G13" s="34">
        <f>$A$1*'CBECS data'!G12</f>
        <v>39000</v>
      </c>
      <c r="H13" s="34">
        <f>$A$1*'CBECS data'!H12</f>
        <v>1000</v>
      </c>
      <c r="I13" s="34">
        <f>$A$1*'CBECS data'!I12</f>
        <v>14000</v>
      </c>
      <c r="J13" s="34">
        <f>$A$1*'CBECS data'!J12</f>
        <v>2000</v>
      </c>
      <c r="K13" s="34">
        <f>$A$1*'CBECS data'!K12</f>
        <v>5000</v>
      </c>
      <c r="L13" s="34">
        <f>$A$1*'CBECS data'!L12</f>
        <v>14000</v>
      </c>
      <c r="M13" s="23"/>
      <c r="N13" s="23"/>
      <c r="O13" s="23"/>
      <c r="P13" s="23"/>
      <c r="Q13" s="23"/>
      <c r="R13" s="23"/>
      <c r="S13" s="23"/>
      <c r="T13" s="23"/>
      <c r="U13" s="23"/>
      <c r="V13" s="23"/>
      <c r="W13" s="23"/>
    </row>
    <row r="14" spans="1:23" ht="10.15" customHeight="1" x14ac:dyDescent="0.2">
      <c r="A14" s="25" t="s">
        <v>3996</v>
      </c>
      <c r="B14" s="34">
        <f>$A$1*'CBECS data'!B13</f>
        <v>122000</v>
      </c>
      <c r="C14" s="34">
        <f>$A$1*'CBECS data'!C13</f>
        <v>5000</v>
      </c>
      <c r="D14" s="34">
        <f>$A$1*'CBECS data'!D13</f>
        <v>19000</v>
      </c>
      <c r="E14" s="34">
        <f>$A$1*'CBECS data'!E13</f>
        <v>18000</v>
      </c>
      <c r="F14" s="34">
        <f>$A$1*'CBECS data'!F13</f>
        <v>3000</v>
      </c>
      <c r="G14" s="34">
        <f>$A$1*'CBECS data'!G13</f>
        <v>42000</v>
      </c>
      <c r="H14" s="34">
        <f>$A$1*'CBECS data'!H13</f>
        <v>1000</v>
      </c>
      <c r="I14" s="34">
        <f>$A$1*'CBECS data'!I13</f>
        <v>12000</v>
      </c>
      <c r="J14" s="34">
        <f>$A$1*'CBECS data'!J13</f>
        <v>2000</v>
      </c>
      <c r="K14" s="34">
        <f>$A$1*'CBECS data'!K13</f>
        <v>6000</v>
      </c>
      <c r="L14" s="34">
        <f>$A$1*'CBECS data'!L13</f>
        <v>15000</v>
      </c>
      <c r="M14" s="23"/>
      <c r="N14" s="23"/>
      <c r="O14" s="23"/>
      <c r="P14" s="23"/>
      <c r="Q14" s="23"/>
      <c r="R14" s="23"/>
      <c r="S14" s="23"/>
      <c r="T14" s="23"/>
      <c r="U14" s="23"/>
      <c r="V14" s="23"/>
      <c r="W14" s="23"/>
    </row>
    <row r="15" spans="1:23" ht="10.15" customHeight="1" x14ac:dyDescent="0.2">
      <c r="A15" s="25" t="s">
        <v>3997</v>
      </c>
      <c r="B15" s="34">
        <f>$A$1*'CBECS data'!B14</f>
        <v>131000</v>
      </c>
      <c r="C15" s="34">
        <f>$A$1*'CBECS data'!C14</f>
        <v>5000</v>
      </c>
      <c r="D15" s="34">
        <f>$A$1*'CBECS data'!D14</f>
        <v>19000</v>
      </c>
      <c r="E15" s="34">
        <f>$A$1*'CBECS data'!E14</f>
        <v>21000</v>
      </c>
      <c r="F15" s="34">
        <f>$A$1*'CBECS data'!F14</f>
        <v>2000</v>
      </c>
      <c r="G15" s="34">
        <f>$A$1*'CBECS data'!G14</f>
        <v>51000</v>
      </c>
      <c r="H15" s="34">
        <f>$A$1*'CBECS data'!H14</f>
        <v>1000</v>
      </c>
      <c r="I15" s="34">
        <f>$A$1*'CBECS data'!I14</f>
        <v>10000</v>
      </c>
      <c r="J15" s="34">
        <f>$A$1*'CBECS data'!J14</f>
        <v>2000</v>
      </c>
      <c r="K15" s="34">
        <f>$A$1*'CBECS data'!K14</f>
        <v>6000</v>
      </c>
      <c r="L15" s="34">
        <f>$A$1*'CBECS data'!L14</f>
        <v>15000</v>
      </c>
      <c r="M15" s="23"/>
      <c r="N15" s="23"/>
      <c r="O15" s="23"/>
      <c r="P15" s="23"/>
      <c r="Q15" s="23"/>
      <c r="R15" s="23"/>
      <c r="S15" s="23"/>
      <c r="T15" s="23"/>
      <c r="U15" s="23"/>
      <c r="V15" s="23"/>
      <c r="W15" s="23"/>
    </row>
    <row r="16" spans="1:23" ht="10.15" customHeight="1" x14ac:dyDescent="0.2">
      <c r="A16" s="25" t="s">
        <v>3998</v>
      </c>
      <c r="B16" s="34">
        <f>$A$1*'CBECS data'!B15</f>
        <v>157000</v>
      </c>
      <c r="C16" s="34">
        <f>$A$1*'CBECS data'!C15</f>
        <v>5000</v>
      </c>
      <c r="D16" s="34">
        <f>$A$1*'CBECS data'!D15</f>
        <v>20000</v>
      </c>
      <c r="E16" s="34">
        <f>$A$1*'CBECS data'!E15</f>
        <v>26000</v>
      </c>
      <c r="F16" s="34">
        <f>$A$1*'CBECS data'!F15</f>
        <v>2000</v>
      </c>
      <c r="G16" s="34">
        <f>$A$1*'CBECS data'!G15</f>
        <v>63000</v>
      </c>
      <c r="H16" s="34" t="e">
        <f>$A$1*'CBECS data'!H15</f>
        <v>#VALUE!</v>
      </c>
      <c r="I16" s="34">
        <f>$A$1*'CBECS data'!I15</f>
        <v>8000</v>
      </c>
      <c r="J16" s="34" t="e">
        <f>$A$1*'CBECS data'!J15</f>
        <v>#VALUE!</v>
      </c>
      <c r="K16" s="34">
        <f>$A$1*'CBECS data'!K15</f>
        <v>10000</v>
      </c>
      <c r="L16" s="34">
        <f>$A$1*'CBECS data'!L15</f>
        <v>18000</v>
      </c>
      <c r="M16" s="23"/>
      <c r="N16" s="23"/>
      <c r="O16" s="23"/>
      <c r="P16" s="23"/>
      <c r="Q16" s="23"/>
      <c r="R16" s="23"/>
      <c r="S16" s="23"/>
      <c r="T16" s="23"/>
      <c r="U16" s="23"/>
      <c r="V16" s="23"/>
      <c r="W16" s="23"/>
    </row>
    <row r="17" spans="1:23" ht="10.15" customHeight="1" x14ac:dyDescent="0.2">
      <c r="A17" s="25" t="s">
        <v>4001</v>
      </c>
      <c r="B17" s="34">
        <f>$A$1*'CBECS data'!B16</f>
        <v>150000</v>
      </c>
      <c r="C17" s="34">
        <f>$A$1*'CBECS data'!C16</f>
        <v>3000</v>
      </c>
      <c r="D17" s="34">
        <f>$A$1*'CBECS data'!D16</f>
        <v>21000</v>
      </c>
      <c r="E17" s="34">
        <f>$A$1*'CBECS data'!E16</f>
        <v>22000</v>
      </c>
      <c r="F17" s="34">
        <f>$A$1*'CBECS data'!F16</f>
        <v>2000</v>
      </c>
      <c r="G17" s="34">
        <f>$A$1*'CBECS data'!G16</f>
        <v>67000</v>
      </c>
      <c r="H17" s="34">
        <f>$A$1*'CBECS data'!H16</f>
        <v>1000</v>
      </c>
      <c r="I17" s="34">
        <f>$A$1*'CBECS data'!I16</f>
        <v>4000</v>
      </c>
      <c r="J17" s="34">
        <f>$A$1*'CBECS data'!J16</f>
        <v>3000</v>
      </c>
      <c r="K17" s="34">
        <f>$A$1*'CBECS data'!K16</f>
        <v>8000</v>
      </c>
      <c r="L17" s="34">
        <f>$A$1*'CBECS data'!L16</f>
        <v>18000</v>
      </c>
      <c r="M17" s="23"/>
      <c r="N17" s="23"/>
      <c r="O17" s="23"/>
      <c r="P17" s="23"/>
      <c r="Q17" s="23"/>
      <c r="R17" s="23"/>
      <c r="S17" s="23"/>
      <c r="T17" s="23"/>
      <c r="U17" s="23"/>
      <c r="V17" s="23"/>
      <c r="W17" s="23"/>
    </row>
    <row r="18" spans="1:23" ht="10.15" customHeight="1" x14ac:dyDescent="0.2">
      <c r="A18" s="25" t="s">
        <v>4002</v>
      </c>
      <c r="B18" s="34">
        <f>$A$1*'CBECS data'!B17</f>
        <v>190000</v>
      </c>
      <c r="C18" s="34">
        <f>$A$1*'CBECS data'!C17</f>
        <v>4000</v>
      </c>
      <c r="D18" s="34">
        <f>$A$1*'CBECS data'!D17</f>
        <v>23000</v>
      </c>
      <c r="E18" s="34">
        <f>$A$1*'CBECS data'!E17</f>
        <v>28000</v>
      </c>
      <c r="F18" s="34">
        <f>$A$1*'CBECS data'!F17</f>
        <v>1000</v>
      </c>
      <c r="G18" s="34">
        <f>$A$1*'CBECS data'!G17</f>
        <v>90000</v>
      </c>
      <c r="H18" s="34">
        <f>$A$1*'CBECS data'!H17</f>
        <v>1000</v>
      </c>
      <c r="I18" s="34">
        <f>$A$1*'CBECS data'!I17</f>
        <v>6000</v>
      </c>
      <c r="J18" s="34">
        <f>$A$1*'CBECS data'!J17</f>
        <v>4000</v>
      </c>
      <c r="K18" s="34">
        <f>$A$1*'CBECS data'!K17</f>
        <v>12000</v>
      </c>
      <c r="L18" s="34">
        <f>$A$1*'CBECS data'!L17</f>
        <v>21000</v>
      </c>
      <c r="M18" s="23"/>
      <c r="N18" s="23"/>
      <c r="O18" s="23"/>
      <c r="P18" s="23"/>
      <c r="Q18" s="23"/>
      <c r="R18" s="23"/>
      <c r="S18" s="23"/>
      <c r="T18" s="23"/>
      <c r="U18" s="23"/>
      <c r="V18" s="23"/>
      <c r="W18" s="23"/>
    </row>
    <row r="19" spans="1:23" ht="10.15" customHeight="1" x14ac:dyDescent="0.2">
      <c r="B19" s="34"/>
      <c r="C19" s="34"/>
      <c r="D19" s="34"/>
      <c r="E19" s="34"/>
      <c r="F19" s="34"/>
      <c r="G19" s="34"/>
      <c r="H19" s="34"/>
      <c r="I19" s="34"/>
      <c r="J19" s="34"/>
      <c r="K19" s="34"/>
      <c r="L19" s="34"/>
      <c r="M19" s="23"/>
      <c r="N19" s="23"/>
      <c r="O19" s="23"/>
      <c r="P19" s="23"/>
      <c r="Q19" s="23"/>
      <c r="R19" s="23"/>
      <c r="S19" s="23"/>
      <c r="T19" s="23"/>
      <c r="U19" s="23"/>
      <c r="V19" s="23"/>
      <c r="W19" s="23"/>
    </row>
    <row r="20" spans="1:23" ht="10.15" customHeight="1" x14ac:dyDescent="0.2">
      <c r="A20" s="24" t="s">
        <v>4003</v>
      </c>
      <c r="B20" s="34"/>
      <c r="C20" s="34"/>
      <c r="D20" s="34"/>
      <c r="E20" s="34"/>
      <c r="F20" s="34"/>
      <c r="G20" s="34"/>
      <c r="H20" s="34"/>
      <c r="I20" s="34"/>
      <c r="J20" s="34"/>
      <c r="K20" s="34"/>
      <c r="L20" s="34"/>
      <c r="M20" s="23"/>
      <c r="N20" s="23"/>
      <c r="O20" s="23"/>
      <c r="P20" s="23"/>
      <c r="Q20" s="23"/>
      <c r="R20" s="23"/>
      <c r="S20" s="23"/>
      <c r="T20" s="23"/>
      <c r="U20" s="23"/>
      <c r="V20" s="23"/>
      <c r="W20" s="23"/>
    </row>
    <row r="21" spans="1:23" ht="10.15" customHeight="1" x14ac:dyDescent="0.2">
      <c r="A21" s="25" t="s">
        <v>4004</v>
      </c>
      <c r="B21" s="34">
        <f>$A$1*'CBECS data'!B20</f>
        <v>110000</v>
      </c>
      <c r="C21" s="34">
        <f>$A$1*'CBECS data'!C20</f>
        <v>5000</v>
      </c>
      <c r="D21" s="34">
        <f>$A$1*'CBECS data'!D20</f>
        <v>22000</v>
      </c>
      <c r="E21" s="34">
        <f>$A$1*'CBECS data'!E20</f>
        <v>25000</v>
      </c>
      <c r="F21" s="34">
        <f>$A$1*'CBECS data'!F20</f>
        <v>3000</v>
      </c>
      <c r="G21" s="34">
        <f>$A$1*'CBECS data'!G20</f>
        <v>34000</v>
      </c>
      <c r="H21" s="34" t="e">
        <f>$A$1*'CBECS data'!H20</f>
        <v>#VALUE!</v>
      </c>
      <c r="I21" s="34">
        <f>$A$1*'CBECS data'!I20</f>
        <v>5000</v>
      </c>
      <c r="J21" s="34">
        <f>$A$1*'CBECS data'!J20</f>
        <v>1000</v>
      </c>
      <c r="K21" s="34">
        <f>$A$1*'CBECS data'!K20</f>
        <v>10000</v>
      </c>
      <c r="L21" s="34">
        <f>$A$1*'CBECS data'!L20</f>
        <v>6000</v>
      </c>
      <c r="M21" s="23"/>
      <c r="N21" s="23"/>
      <c r="O21" s="23"/>
      <c r="P21" s="23"/>
      <c r="Q21" s="23"/>
      <c r="R21" s="23"/>
      <c r="S21" s="23"/>
      <c r="T21" s="23"/>
      <c r="U21" s="23"/>
      <c r="V21" s="23"/>
      <c r="W21" s="23"/>
    </row>
    <row r="22" spans="1:23" ht="10.15" customHeight="1" x14ac:dyDescent="0.2">
      <c r="A22" s="25" t="s">
        <v>4005</v>
      </c>
      <c r="B22" s="34">
        <f>$A$1*'CBECS data'!B21</f>
        <v>494000</v>
      </c>
      <c r="C22" s="34">
        <f>$A$1*'CBECS data'!C21</f>
        <v>15000</v>
      </c>
      <c r="D22" s="34">
        <f>$A$1*'CBECS data'!D21</f>
        <v>29000</v>
      </c>
      <c r="E22" s="34">
        <f>$A$1*'CBECS data'!E21</f>
        <v>18000</v>
      </c>
      <c r="F22" s="34" t="e">
        <f>$A$1*'CBECS data'!F21</f>
        <v>#VALUE!</v>
      </c>
      <c r="G22" s="34">
        <f>$A$1*'CBECS data'!G21</f>
        <v>109000</v>
      </c>
      <c r="H22" s="34">
        <f>$A$1*'CBECS data'!H21</f>
        <v>6000</v>
      </c>
      <c r="I22" s="34">
        <f>$A$1*'CBECS data'!I21</f>
        <v>282000</v>
      </c>
      <c r="J22" s="34">
        <f>$A$1*'CBECS data'!J21</f>
        <v>5000</v>
      </c>
      <c r="K22" s="34">
        <f>$A$1*'CBECS data'!K21</f>
        <v>4000</v>
      </c>
      <c r="L22" s="34">
        <f>$A$1*'CBECS data'!L21</f>
        <v>24000</v>
      </c>
      <c r="M22" s="23"/>
      <c r="N22" s="23"/>
      <c r="O22" s="23"/>
      <c r="P22" s="23"/>
      <c r="Q22" s="23"/>
      <c r="R22" s="23"/>
      <c r="S22" s="23"/>
      <c r="T22" s="23"/>
      <c r="U22" s="23"/>
      <c r="V22" s="23"/>
      <c r="W22" s="23"/>
    </row>
    <row r="23" spans="1:23" ht="10.15" customHeight="1" x14ac:dyDescent="0.2">
      <c r="A23" s="25" t="s">
        <v>4006</v>
      </c>
      <c r="B23" s="34">
        <f>$A$1*'CBECS data'!B22</f>
        <v>384000</v>
      </c>
      <c r="C23" s="34">
        <f>$A$1*'CBECS data'!C22</f>
        <v>18000</v>
      </c>
      <c r="D23" s="34">
        <f>$A$1*'CBECS data'!D22</f>
        <v>50000</v>
      </c>
      <c r="E23" s="34">
        <f>$A$1*'CBECS data'!E22</f>
        <v>43000</v>
      </c>
      <c r="F23" s="34">
        <f>$A$1*'CBECS data'!F22</f>
        <v>18000</v>
      </c>
      <c r="G23" s="34">
        <f>$A$1*'CBECS data'!G22</f>
        <v>75000</v>
      </c>
      <c r="H23" s="34">
        <f>$A$1*'CBECS data'!H22</f>
        <v>24000</v>
      </c>
      <c r="I23" s="34">
        <f>$A$1*'CBECS data'!I22</f>
        <v>123000</v>
      </c>
      <c r="J23" s="34">
        <f>$A$1*'CBECS data'!J22</f>
        <v>3000</v>
      </c>
      <c r="K23" s="34">
        <f>$A$1*'CBECS data'!K22</f>
        <v>3000</v>
      </c>
      <c r="L23" s="34">
        <f>$A$1*'CBECS data'!L22</f>
        <v>26000</v>
      </c>
      <c r="M23" s="23"/>
      <c r="N23" s="23"/>
      <c r="O23" s="23"/>
      <c r="P23" s="23"/>
      <c r="Q23" s="23"/>
      <c r="R23" s="23"/>
      <c r="S23" s="23"/>
      <c r="T23" s="23"/>
      <c r="U23" s="23"/>
      <c r="V23" s="23"/>
      <c r="W23" s="23"/>
    </row>
    <row r="24" spans="1:23" ht="10.15" customHeight="1" x14ac:dyDescent="0.2">
      <c r="A24" s="25" t="s">
        <v>4007</v>
      </c>
      <c r="B24" s="34">
        <f>$A$1*'CBECS data'!B23</f>
        <v>229000</v>
      </c>
      <c r="C24" s="34">
        <f>$A$1*'CBECS data'!C23</f>
        <v>5000</v>
      </c>
      <c r="D24" s="34">
        <f>$A$1*'CBECS data'!D23</f>
        <v>31000</v>
      </c>
      <c r="E24" s="34">
        <f>$A$1*'CBECS data'!E23</f>
        <v>39000</v>
      </c>
      <c r="F24" s="34">
        <f>$A$1*'CBECS data'!F23</f>
        <v>2000</v>
      </c>
      <c r="G24" s="34">
        <f>$A$1*'CBECS data'!G23</f>
        <v>97000</v>
      </c>
      <c r="H24" s="34">
        <f>$A$1*'CBECS data'!H23</f>
        <v>1000</v>
      </c>
      <c r="I24" s="34">
        <f>$A$1*'CBECS data'!I23</f>
        <v>8000</v>
      </c>
      <c r="J24" s="34">
        <f>$A$1*'CBECS data'!J23</f>
        <v>3000</v>
      </c>
      <c r="K24" s="34">
        <f>$A$1*'CBECS data'!K23</f>
        <v>9000</v>
      </c>
      <c r="L24" s="34">
        <f>$A$1*'CBECS data'!L23</f>
        <v>33000</v>
      </c>
      <c r="M24" s="23"/>
      <c r="N24" s="23"/>
      <c r="O24" s="23"/>
      <c r="P24" s="23"/>
      <c r="Q24" s="23"/>
      <c r="R24" s="23"/>
      <c r="S24" s="23"/>
      <c r="T24" s="23"/>
      <c r="U24" s="23"/>
      <c r="V24" s="23"/>
      <c r="W24" s="23"/>
    </row>
    <row r="25" spans="1:23" ht="10.15" customHeight="1" x14ac:dyDescent="0.2">
      <c r="A25" s="25" t="s">
        <v>4008</v>
      </c>
      <c r="B25" s="34">
        <f>$A$1*'CBECS data'!B24</f>
        <v>275000</v>
      </c>
      <c r="C25" s="34">
        <f>$A$1*'CBECS data'!C24</f>
        <v>5000</v>
      </c>
      <c r="D25" s="34">
        <f>$A$1*'CBECS data'!D24</f>
        <v>38000</v>
      </c>
      <c r="E25" s="34">
        <f>$A$1*'CBECS data'!E24</f>
        <v>59000</v>
      </c>
      <c r="F25" s="34">
        <f>$A$1*'CBECS data'!F24</f>
        <v>3000</v>
      </c>
      <c r="G25" s="34">
        <f>$A$1*'CBECS data'!G24</f>
        <v>117000</v>
      </c>
      <c r="H25" s="34">
        <f>$A$1*'CBECS data'!H24</f>
        <v>1000</v>
      </c>
      <c r="I25" s="34">
        <f>$A$1*'CBECS data'!I24</f>
        <v>6000</v>
      </c>
      <c r="J25" s="34">
        <f>$A$1*'CBECS data'!J24</f>
        <v>3000</v>
      </c>
      <c r="K25" s="34">
        <f>$A$1*'CBECS data'!K24</f>
        <v>10000</v>
      </c>
      <c r="L25" s="34">
        <f>$A$1*'CBECS data'!L24</f>
        <v>32000</v>
      </c>
      <c r="M25" s="23"/>
      <c r="N25" s="23"/>
      <c r="O25" s="23"/>
      <c r="P25" s="23"/>
      <c r="Q25" s="23"/>
      <c r="R25" s="23"/>
      <c r="S25" s="23"/>
      <c r="T25" s="23"/>
      <c r="U25" s="23"/>
      <c r="V25" s="23"/>
      <c r="W25" s="23"/>
    </row>
    <row r="26" spans="1:23" ht="10.15" customHeight="1" x14ac:dyDescent="0.2">
      <c r="A26" s="25" t="s">
        <v>4009</v>
      </c>
      <c r="B26" s="34">
        <f>$A$1*'CBECS data'!B25</f>
        <v>161000</v>
      </c>
      <c r="C26" s="34">
        <f>$A$1*'CBECS data'!C25</f>
        <v>7000</v>
      </c>
      <c r="D26" s="34">
        <f>$A$1*'CBECS data'!D25</f>
        <v>21000</v>
      </c>
      <c r="E26" s="34">
        <f>$A$1*'CBECS data'!E25</f>
        <v>10000</v>
      </c>
      <c r="F26" s="34">
        <f>$A$1*'CBECS data'!F25</f>
        <v>1000</v>
      </c>
      <c r="G26" s="34">
        <f>$A$1*'CBECS data'!G25</f>
        <v>66000</v>
      </c>
      <c r="H26" s="34" t="e">
        <f>$A$1*'CBECS data'!H25</f>
        <v>#VALUE!</v>
      </c>
      <c r="I26" s="34">
        <f>$A$1*'CBECS data'!I25</f>
        <v>10000</v>
      </c>
      <c r="J26" s="34">
        <f>$A$1*'CBECS data'!J25</f>
        <v>4000</v>
      </c>
      <c r="K26" s="34">
        <f>$A$1*'CBECS data'!K25</f>
        <v>8000</v>
      </c>
      <c r="L26" s="34">
        <f>$A$1*'CBECS data'!L25</f>
        <v>35000</v>
      </c>
      <c r="M26" s="23"/>
      <c r="N26" s="23"/>
      <c r="O26" s="23"/>
      <c r="P26" s="23"/>
      <c r="Q26" s="23"/>
      <c r="R26" s="23"/>
      <c r="S26" s="23"/>
      <c r="T26" s="23"/>
      <c r="U26" s="23"/>
      <c r="V26" s="23"/>
      <c r="W26" s="23"/>
    </row>
    <row r="27" spans="1:23" ht="10.15" customHeight="1" x14ac:dyDescent="0.2">
      <c r="A27" s="25" t="s">
        <v>4010</v>
      </c>
      <c r="B27" s="34">
        <f>$A$1*'CBECS data'!B26</f>
        <v>135000</v>
      </c>
      <c r="C27" s="34">
        <f>$A$1*'CBECS data'!C26</f>
        <v>8000</v>
      </c>
      <c r="D27" s="34">
        <f>$A$1*'CBECS data'!D26</f>
        <v>14000</v>
      </c>
      <c r="E27" s="34">
        <f>$A$1*'CBECS data'!E26</f>
        <v>8000</v>
      </c>
      <c r="F27" s="34">
        <f>$A$1*'CBECS data'!F26</f>
        <v>7000</v>
      </c>
      <c r="G27" s="34">
        <f>$A$1*'CBECS data'!G26</f>
        <v>71000</v>
      </c>
      <c r="H27" s="34">
        <f>$A$1*'CBECS data'!H26</f>
        <v>1000</v>
      </c>
      <c r="I27" s="34">
        <f>$A$1*'CBECS data'!I26</f>
        <v>7000</v>
      </c>
      <c r="J27" s="34" t="e">
        <f>$A$1*'CBECS data'!J26</f>
        <v>#VALUE!</v>
      </c>
      <c r="K27" s="34">
        <f>$A$1*'CBECS data'!K26</f>
        <v>4000</v>
      </c>
      <c r="L27" s="34">
        <f>$A$1*'CBECS data'!L26</f>
        <v>14000</v>
      </c>
      <c r="M27" s="23"/>
      <c r="N27" s="23"/>
      <c r="O27" s="23"/>
      <c r="P27" s="23"/>
      <c r="Q27" s="23"/>
      <c r="R27" s="23"/>
      <c r="S27" s="23"/>
      <c r="T27" s="23"/>
      <c r="U27" s="23"/>
      <c r="V27" s="23"/>
      <c r="W27" s="23"/>
    </row>
    <row r="28" spans="1:23" ht="10.15" customHeight="1" x14ac:dyDescent="0.2">
      <c r="A28" s="25" t="s">
        <v>4011</v>
      </c>
      <c r="B28" s="34">
        <f>$A$1*'CBECS data'!B27</f>
        <v>143000</v>
      </c>
      <c r="C28" s="34">
        <f>$A$1*'CBECS data'!C27</f>
        <v>4000</v>
      </c>
      <c r="D28" s="34">
        <f>$A$1*'CBECS data'!D27</f>
        <v>17000</v>
      </c>
      <c r="E28" s="34">
        <f>$A$1*'CBECS data'!E27</f>
        <v>11000</v>
      </c>
      <c r="F28" s="34">
        <f>$A$1*'CBECS data'!F27</f>
        <v>1000</v>
      </c>
      <c r="G28" s="34">
        <f>$A$1*'CBECS data'!G27</f>
        <v>75000</v>
      </c>
      <c r="H28" s="34" t="e">
        <f>$A$1*'CBECS data'!H27</f>
        <v>#VALUE!</v>
      </c>
      <c r="I28" s="34">
        <f>$A$1*'CBECS data'!I27</f>
        <v>15000</v>
      </c>
      <c r="J28" s="34">
        <f>$A$1*'CBECS data'!J27</f>
        <v>2000</v>
      </c>
      <c r="K28" s="34">
        <f>$A$1*'CBECS data'!K27</f>
        <v>3000</v>
      </c>
      <c r="L28" s="34">
        <f>$A$1*'CBECS data'!L27</f>
        <v>15000</v>
      </c>
      <c r="M28" s="23"/>
      <c r="N28" s="23"/>
      <c r="O28" s="23"/>
      <c r="P28" s="23"/>
      <c r="Q28" s="23"/>
      <c r="R28" s="23"/>
      <c r="S28" s="23"/>
      <c r="T28" s="23"/>
      <c r="U28" s="23"/>
      <c r="V28" s="23"/>
      <c r="W28" s="23"/>
    </row>
    <row r="29" spans="1:23" ht="10.15" customHeight="1" x14ac:dyDescent="0.2">
      <c r="A29" s="25" t="s">
        <v>4012</v>
      </c>
      <c r="B29" s="34">
        <f>$A$1*'CBECS data'!B28</f>
        <v>173000</v>
      </c>
      <c r="C29" s="34">
        <f>$A$1*'CBECS data'!C28</f>
        <v>8000</v>
      </c>
      <c r="D29" s="34">
        <f>$A$1*'CBECS data'!D28</f>
        <v>24000</v>
      </c>
      <c r="E29" s="34">
        <f>$A$1*'CBECS data'!E28</f>
        <v>15000</v>
      </c>
      <c r="F29" s="34">
        <f>$A$1*'CBECS data'!F28</f>
        <v>2000</v>
      </c>
      <c r="G29" s="34">
        <f>$A$1*'CBECS data'!G28</f>
        <v>68000</v>
      </c>
      <c r="H29" s="34" t="e">
        <f>$A$1*'CBECS data'!H28</f>
        <v>#VALUE!</v>
      </c>
      <c r="I29" s="34">
        <f>$A$1*'CBECS data'!I28</f>
        <v>8000</v>
      </c>
      <c r="J29" s="34">
        <f>$A$1*'CBECS data'!J28</f>
        <v>8000</v>
      </c>
      <c r="K29" s="34">
        <f>$A$1*'CBECS data'!K28</f>
        <v>18000</v>
      </c>
      <c r="L29" s="34">
        <f>$A$1*'CBECS data'!L28</f>
        <v>22000</v>
      </c>
      <c r="M29" s="23"/>
      <c r="N29" s="23"/>
      <c r="O29" s="23"/>
      <c r="P29" s="23"/>
      <c r="Q29" s="23"/>
      <c r="R29" s="23"/>
      <c r="S29" s="23"/>
      <c r="T29" s="23"/>
      <c r="U29" s="23"/>
      <c r="V29" s="23"/>
      <c r="W29" s="23"/>
    </row>
    <row r="30" spans="1:23" ht="10.15" customHeight="1" x14ac:dyDescent="0.2">
      <c r="A30" s="25" t="s">
        <v>4013</v>
      </c>
      <c r="B30" s="34">
        <f>$A$1*'CBECS data'!B29</f>
        <v>125000</v>
      </c>
      <c r="C30" s="34">
        <f>$A$1*'CBECS data'!C29</f>
        <v>4000</v>
      </c>
      <c r="D30" s="34">
        <f>$A$1*'CBECS data'!D29</f>
        <v>26000</v>
      </c>
      <c r="E30" s="34">
        <f>$A$1*'CBECS data'!E29</f>
        <v>47000</v>
      </c>
      <c r="F30" s="34" t="e">
        <f>$A$1*'CBECS data'!F29</f>
        <v>#VALUE!</v>
      </c>
      <c r="G30" s="34">
        <f>$A$1*'CBECS data'!G29</f>
        <v>20000</v>
      </c>
      <c r="H30" s="34" t="e">
        <f>$A$1*'CBECS data'!H29</f>
        <v>#VALUE!</v>
      </c>
      <c r="I30" s="34">
        <f>$A$1*'CBECS data'!I29</f>
        <v>7000</v>
      </c>
      <c r="J30" s="34" t="e">
        <f>$A$1*'CBECS data'!J29</f>
        <v>#VALUE!</v>
      </c>
      <c r="K30" s="34">
        <f>$A$1*'CBECS data'!K29</f>
        <v>2000</v>
      </c>
      <c r="L30" s="34">
        <f>$A$1*'CBECS data'!L29</f>
        <v>17000</v>
      </c>
      <c r="M30" s="23"/>
      <c r="N30" s="23"/>
      <c r="O30" s="23"/>
      <c r="P30" s="23"/>
      <c r="Q30" s="23"/>
      <c r="R30" s="23"/>
      <c r="S30" s="23"/>
      <c r="T30" s="23"/>
      <c r="U30" s="23"/>
      <c r="V30" s="23"/>
      <c r="W30" s="23"/>
    </row>
    <row r="31" spans="1:23" ht="10.15" customHeight="1" x14ac:dyDescent="0.2">
      <c r="A31" s="25" t="s">
        <v>4014</v>
      </c>
      <c r="B31" s="34">
        <f>$A$1*'CBECS data'!B30</f>
        <v>153000</v>
      </c>
      <c r="C31" s="34">
        <f>$A$1*'CBECS data'!C30</f>
        <v>5000</v>
      </c>
      <c r="D31" s="34">
        <f>$A$1*'CBECS data'!D30</f>
        <v>21000</v>
      </c>
      <c r="E31" s="34">
        <f>$A$1*'CBECS data'!E30</f>
        <v>28000</v>
      </c>
      <c r="F31" s="34">
        <f>$A$1*'CBECS data'!F30</f>
        <v>9000</v>
      </c>
      <c r="G31" s="34">
        <f>$A$1*'CBECS data'!G30</f>
        <v>48000</v>
      </c>
      <c r="H31" s="34" t="e">
        <f>$A$1*'CBECS data'!H30</f>
        <v>#VALUE!</v>
      </c>
      <c r="I31" s="34">
        <f>$A$1*'CBECS data'!I30</f>
        <v>9000</v>
      </c>
      <c r="J31" s="34">
        <f>$A$1*'CBECS data'!J30</f>
        <v>2000</v>
      </c>
      <c r="K31" s="34">
        <f>$A$1*'CBECS data'!K30</f>
        <v>4000</v>
      </c>
      <c r="L31" s="34">
        <f>$A$1*'CBECS data'!L30</f>
        <v>27000</v>
      </c>
      <c r="M31" s="23"/>
      <c r="N31" s="23"/>
      <c r="O31" s="23"/>
      <c r="P31" s="23"/>
      <c r="Q31" s="23"/>
      <c r="R31" s="23"/>
      <c r="S31" s="23"/>
      <c r="T31" s="23"/>
      <c r="U31" s="23"/>
      <c r="V31" s="23"/>
      <c r="W31" s="23"/>
    </row>
    <row r="32" spans="1:23" ht="10.15" customHeight="1" x14ac:dyDescent="0.2">
      <c r="A32" s="25" t="s">
        <v>4015</v>
      </c>
      <c r="B32" s="34">
        <f>$A$1*'CBECS data'!B31</f>
        <v>49000</v>
      </c>
      <c r="C32" s="34">
        <f>$A$1*'CBECS data'!C31</f>
        <v>2000</v>
      </c>
      <c r="D32" s="34">
        <f>$A$1*'CBECS data'!D31</f>
        <v>8000</v>
      </c>
      <c r="E32" s="34">
        <f>$A$1*'CBECS data'!E31</f>
        <v>4000</v>
      </c>
      <c r="F32" s="34" t="e">
        <f>$A$1*'CBECS data'!F31</f>
        <v>#VALUE!</v>
      </c>
      <c r="G32" s="34">
        <f>$A$1*'CBECS data'!G31</f>
        <v>13000</v>
      </c>
      <c r="H32" s="34" t="e">
        <f>$A$1*'CBECS data'!H31</f>
        <v>#VALUE!</v>
      </c>
      <c r="I32" s="34">
        <f>$A$1*'CBECS data'!I31</f>
        <v>5000</v>
      </c>
      <c r="J32" s="34" t="e">
        <f>$A$1*'CBECS data'!J31</f>
        <v>#VALUE!</v>
      </c>
      <c r="K32" s="34">
        <f>$A$1*'CBECS data'!K31</f>
        <v>1000</v>
      </c>
      <c r="L32" s="34">
        <f>$A$1*'CBECS data'!L31</f>
        <v>14000</v>
      </c>
      <c r="M32" s="23"/>
      <c r="N32" s="23"/>
      <c r="O32" s="23"/>
      <c r="P32" s="23"/>
      <c r="Q32" s="23"/>
      <c r="R32" s="23"/>
      <c r="S32" s="23"/>
      <c r="T32" s="23"/>
      <c r="U32" s="23"/>
      <c r="V32" s="23"/>
      <c r="W32" s="23"/>
    </row>
    <row r="33" spans="1:23" ht="10.15" customHeight="1" x14ac:dyDescent="0.2">
      <c r="A33" s="25" t="s">
        <v>4016</v>
      </c>
      <c r="B33" s="34">
        <f>$A$1*'CBECS data'!B32</f>
        <v>110000</v>
      </c>
      <c r="C33" s="34">
        <f>$A$1*'CBECS data'!C32</f>
        <v>4000</v>
      </c>
      <c r="D33" s="34">
        <f>$A$1*'CBECS data'!D32</f>
        <v>11000</v>
      </c>
      <c r="E33" s="34">
        <f>$A$1*'CBECS data'!E32</f>
        <v>18000</v>
      </c>
      <c r="F33" s="34" t="e">
        <f>$A$1*'CBECS data'!F32</f>
        <v>#VALUE!</v>
      </c>
      <c r="G33" s="34">
        <f>$A$1*'CBECS data'!G32</f>
        <v>46000</v>
      </c>
      <c r="H33" s="34" t="e">
        <f>$A$1*'CBECS data'!H32</f>
        <v>#VALUE!</v>
      </c>
      <c r="I33" s="34">
        <f>$A$1*'CBECS data'!I32</f>
        <v>6000</v>
      </c>
      <c r="J33" s="34">
        <f>$A$1*'CBECS data'!J32</f>
        <v>1000</v>
      </c>
      <c r="K33" s="34">
        <f>$A$1*'CBECS data'!K32</f>
        <v>2000</v>
      </c>
      <c r="L33" s="34">
        <f>$A$1*'CBECS data'!L32</f>
        <v>21000</v>
      </c>
      <c r="M33" s="23"/>
      <c r="N33" s="23"/>
      <c r="O33" s="23"/>
      <c r="P33" s="23"/>
      <c r="Q33" s="23"/>
      <c r="R33" s="23"/>
      <c r="S33" s="23"/>
      <c r="T33" s="23"/>
      <c r="U33" s="23"/>
      <c r="V33" s="23"/>
      <c r="W33" s="23"/>
    </row>
    <row r="34" spans="1:23" ht="10.15" customHeight="1" x14ac:dyDescent="0.2">
      <c r="A34" s="25" t="s">
        <v>4017</v>
      </c>
      <c r="B34" s="34">
        <f>$A$1*'CBECS data'!B33</f>
        <v>76000</v>
      </c>
      <c r="C34" s="34">
        <f>$A$1*'CBECS data'!C33</f>
        <v>2000</v>
      </c>
      <c r="D34" s="34">
        <f>$A$1*'CBECS data'!D33</f>
        <v>4000</v>
      </c>
      <c r="E34" s="34">
        <f>$A$1*'CBECS data'!E33</f>
        <v>6000</v>
      </c>
      <c r="F34" s="34">
        <f>$A$1*'CBECS data'!F33</f>
        <v>1000</v>
      </c>
      <c r="G34" s="34">
        <f>$A$1*'CBECS data'!G33</f>
        <v>41000</v>
      </c>
      <c r="H34" s="34" t="e">
        <f>$A$1*'CBECS data'!H33</f>
        <v>#VALUE!</v>
      </c>
      <c r="I34" s="34">
        <f>$A$1*'CBECS data'!I33</f>
        <v>11000</v>
      </c>
      <c r="J34" s="34">
        <f>$A$1*'CBECS data'!J33</f>
        <v>1000</v>
      </c>
      <c r="K34" s="34">
        <f>$A$1*'CBECS data'!K33</f>
        <v>1000</v>
      </c>
      <c r="L34" s="34">
        <f>$A$1*'CBECS data'!L33</f>
        <v>9000</v>
      </c>
      <c r="M34" s="23"/>
      <c r="N34" s="23"/>
      <c r="O34" s="23"/>
      <c r="P34" s="23"/>
      <c r="Q34" s="23"/>
      <c r="R34" s="23"/>
      <c r="S34" s="23"/>
      <c r="T34" s="23"/>
      <c r="U34" s="23"/>
      <c r="V34" s="23"/>
      <c r="W34" s="23"/>
    </row>
    <row r="35" spans="1:23" ht="10.15" customHeight="1" x14ac:dyDescent="0.2">
      <c r="A35" s="25" t="s">
        <v>4018</v>
      </c>
      <c r="B35" s="34">
        <f>$A$1*'CBECS data'!B34</f>
        <v>225000</v>
      </c>
      <c r="C35" s="34">
        <f>$A$1*'CBECS data'!C34</f>
        <v>4000</v>
      </c>
      <c r="D35" s="34">
        <f>$A$1*'CBECS data'!D34</f>
        <v>27000</v>
      </c>
      <c r="E35" s="34">
        <f>$A$1*'CBECS data'!E34</f>
        <v>18000</v>
      </c>
      <c r="F35" s="34">
        <f>$A$1*'CBECS data'!F34</f>
        <v>1000</v>
      </c>
      <c r="G35" s="34">
        <f>$A$1*'CBECS data'!G34</f>
        <v>101000</v>
      </c>
      <c r="H35" s="34" t="e">
        <f>$A$1*'CBECS data'!H34</f>
        <v>#VALUE!</v>
      </c>
      <c r="I35" s="34">
        <f>$A$1*'CBECS data'!I34</f>
        <v>18000</v>
      </c>
      <c r="J35" s="34" t="e">
        <f>$A$1*'CBECS data'!J34</f>
        <v>#VALUE!</v>
      </c>
      <c r="K35" s="34">
        <f>$A$1*'CBECS data'!K34</f>
        <v>9000</v>
      </c>
      <c r="L35" s="34">
        <f>$A$1*'CBECS data'!L34</f>
        <v>37000</v>
      </c>
      <c r="M35" s="23"/>
      <c r="N35" s="23"/>
      <c r="O35" s="23"/>
      <c r="P35" s="23"/>
      <c r="Q35" s="23"/>
      <c r="R35" s="23"/>
      <c r="S35" s="23"/>
      <c r="T35" s="23"/>
      <c r="U35" s="23"/>
      <c r="V35" s="23"/>
      <c r="W35" s="23"/>
    </row>
    <row r="36" spans="1:23" ht="10.15" customHeight="1" x14ac:dyDescent="0.2">
      <c r="A36" s="25" t="s">
        <v>4019</v>
      </c>
      <c r="B36" s="34">
        <f>$A$1*'CBECS data'!B35</f>
        <v>24000</v>
      </c>
      <c r="C36" s="34">
        <f>$A$1*'CBECS data'!C35</f>
        <v>1000</v>
      </c>
      <c r="D36" s="34">
        <f>$A$1*'CBECS data'!D35</f>
        <v>2000</v>
      </c>
      <c r="E36" s="34">
        <f>$A$1*'CBECS data'!E35</f>
        <v>2000</v>
      </c>
      <c r="F36" s="34" t="e">
        <f>$A$1*'CBECS data'!F35</f>
        <v>#VALUE!</v>
      </c>
      <c r="G36" s="34">
        <f>$A$1*'CBECS data'!G35</f>
        <v>7000</v>
      </c>
      <c r="H36" s="34" t="e">
        <f>$A$1*'CBECS data'!H35</f>
        <v>#VALUE!</v>
      </c>
      <c r="I36" s="34">
        <f>$A$1*'CBECS data'!I35</f>
        <v>1000</v>
      </c>
      <c r="J36" s="34" t="e">
        <f>$A$1*'CBECS data'!J35</f>
        <v>#VALUE!</v>
      </c>
      <c r="K36" s="34" t="e">
        <f>$A$1*'CBECS data'!K35</f>
        <v>#VALUE!</v>
      </c>
      <c r="L36" s="34">
        <f>$A$1*'CBECS data'!L35</f>
        <v>11000</v>
      </c>
      <c r="M36" s="23"/>
      <c r="N36" s="23"/>
      <c r="O36" s="23"/>
      <c r="P36" s="23"/>
      <c r="Q36" s="23"/>
      <c r="R36" s="23"/>
      <c r="S36" s="23"/>
      <c r="T36" s="23"/>
      <c r="U36" s="23"/>
      <c r="V36" s="23"/>
      <c r="W36" s="23"/>
    </row>
    <row r="37" spans="1:23" ht="10.15" customHeight="1" x14ac:dyDescent="0.2">
      <c r="B37" s="34"/>
      <c r="C37" s="34"/>
      <c r="D37" s="34"/>
      <c r="E37" s="34"/>
      <c r="F37" s="34"/>
      <c r="G37" s="34"/>
      <c r="H37" s="34"/>
      <c r="I37" s="34"/>
      <c r="J37" s="34"/>
      <c r="K37" s="34"/>
      <c r="L37" s="34"/>
      <c r="M37" s="23"/>
      <c r="N37" s="23"/>
      <c r="O37" s="23"/>
      <c r="P37" s="23"/>
      <c r="Q37" s="23"/>
      <c r="R37" s="23"/>
      <c r="S37" s="23"/>
      <c r="T37" s="23"/>
      <c r="U37" s="23"/>
      <c r="V37" s="23"/>
      <c r="W37" s="23"/>
    </row>
    <row r="38" spans="1:23" ht="10.15" customHeight="1" x14ac:dyDescent="0.2">
      <c r="A38" s="24" t="s">
        <v>4020</v>
      </c>
      <c r="B38" s="34"/>
      <c r="C38" s="34"/>
      <c r="D38" s="34"/>
      <c r="E38" s="34"/>
      <c r="F38" s="34"/>
      <c r="G38" s="34"/>
      <c r="H38" s="34"/>
      <c r="I38" s="34"/>
      <c r="J38" s="34"/>
      <c r="K38" s="34"/>
      <c r="L38" s="34"/>
      <c r="M38" s="23"/>
      <c r="N38" s="23"/>
      <c r="O38" s="23"/>
      <c r="P38" s="23"/>
      <c r="Q38" s="23"/>
      <c r="R38" s="23"/>
      <c r="S38" s="23"/>
      <c r="T38" s="23"/>
      <c r="U38" s="23"/>
      <c r="V38" s="23"/>
      <c r="W38" s="23"/>
    </row>
    <row r="39" spans="1:23" ht="10.15" customHeight="1" x14ac:dyDescent="0.2">
      <c r="A39" s="25" t="s">
        <v>4021</v>
      </c>
      <c r="B39" s="34">
        <f>$A$1*'CBECS data'!B38</f>
        <v>71000</v>
      </c>
      <c r="C39" s="34">
        <f>$A$1*'CBECS data'!C38</f>
        <v>2000</v>
      </c>
      <c r="D39" s="34">
        <f>$A$1*'CBECS data'!D38</f>
        <v>5000</v>
      </c>
      <c r="E39" s="34">
        <f>$A$1*'CBECS data'!E38</f>
        <v>9000</v>
      </c>
      <c r="F39" s="34" t="e">
        <f>$A$1*'CBECS data'!F38</f>
        <v>#VALUE!</v>
      </c>
      <c r="G39" s="34">
        <f>$A$1*'CBECS data'!G38</f>
        <v>27000</v>
      </c>
      <c r="H39" s="34">
        <f>$A$1*'CBECS data'!H38</f>
        <v>1000</v>
      </c>
      <c r="I39" s="34">
        <f>$A$1*'CBECS data'!I38</f>
        <v>13000</v>
      </c>
      <c r="J39" s="34">
        <f>$A$1*'CBECS data'!J38</f>
        <v>2000</v>
      </c>
      <c r="K39" s="34">
        <f>$A$1*'CBECS data'!K38</f>
        <v>3000</v>
      </c>
      <c r="L39" s="34">
        <f>$A$1*'CBECS data'!L38</f>
        <v>9000</v>
      </c>
      <c r="M39" s="23"/>
      <c r="N39" s="23"/>
      <c r="O39" s="23"/>
      <c r="P39" s="23"/>
      <c r="Q39" s="23"/>
      <c r="R39" s="23"/>
      <c r="S39" s="23"/>
      <c r="T39" s="23"/>
      <c r="U39" s="23"/>
      <c r="V39" s="23"/>
      <c r="W39" s="23"/>
    </row>
    <row r="40" spans="1:23" ht="10.15" customHeight="1" x14ac:dyDescent="0.2">
      <c r="A40" s="25" t="s">
        <v>4022</v>
      </c>
      <c r="B40" s="34">
        <f>$A$1*'CBECS data'!B39</f>
        <v>92000</v>
      </c>
      <c r="C40" s="34">
        <f>$A$1*'CBECS data'!C39</f>
        <v>2000</v>
      </c>
      <c r="D40" s="34">
        <f>$A$1*'CBECS data'!D39</f>
        <v>7000</v>
      </c>
      <c r="E40" s="34">
        <f>$A$1*'CBECS data'!E39</f>
        <v>13000</v>
      </c>
      <c r="F40" s="34">
        <f>$A$1*'CBECS data'!F39</f>
        <v>1000</v>
      </c>
      <c r="G40" s="34">
        <f>$A$1*'CBECS data'!G39</f>
        <v>40000</v>
      </c>
      <c r="H40" s="34">
        <f>$A$1*'CBECS data'!H39</f>
        <v>1000</v>
      </c>
      <c r="I40" s="34">
        <f>$A$1*'CBECS data'!I39</f>
        <v>11000</v>
      </c>
      <c r="J40" s="34">
        <f>$A$1*'CBECS data'!J39</f>
        <v>1000</v>
      </c>
      <c r="K40" s="34">
        <f>$A$1*'CBECS data'!K39</f>
        <v>4000</v>
      </c>
      <c r="L40" s="34">
        <f>$A$1*'CBECS data'!L39</f>
        <v>13000</v>
      </c>
      <c r="M40" s="23"/>
      <c r="N40" s="23"/>
      <c r="O40" s="23"/>
      <c r="P40" s="23"/>
      <c r="Q40" s="23"/>
      <c r="R40" s="23"/>
      <c r="S40" s="23"/>
      <c r="T40" s="23"/>
      <c r="U40" s="23"/>
      <c r="V40" s="23"/>
      <c r="W40" s="23"/>
    </row>
    <row r="41" spans="1:23" ht="10.15" customHeight="1" x14ac:dyDescent="0.2">
      <c r="A41" s="25" t="s">
        <v>4023</v>
      </c>
      <c r="B41" s="34">
        <f>$A$1*'CBECS data'!B40</f>
        <v>99000</v>
      </c>
      <c r="C41" s="34">
        <f>$A$1*'CBECS data'!C40</f>
        <v>4000</v>
      </c>
      <c r="D41" s="34">
        <f>$A$1*'CBECS data'!D40</f>
        <v>11000</v>
      </c>
      <c r="E41" s="34">
        <f>$A$1*'CBECS data'!E40</f>
        <v>15000</v>
      </c>
      <c r="F41" s="34">
        <f>$A$1*'CBECS data'!F40</f>
        <v>2000</v>
      </c>
      <c r="G41" s="34">
        <f>$A$1*'CBECS data'!G40</f>
        <v>37000</v>
      </c>
      <c r="H41" s="34">
        <f>$A$1*'CBECS data'!H40</f>
        <v>1000</v>
      </c>
      <c r="I41" s="34">
        <f>$A$1*'CBECS data'!I40</f>
        <v>11000</v>
      </c>
      <c r="J41" s="34">
        <f>$A$1*'CBECS data'!J40</f>
        <v>2000</v>
      </c>
      <c r="K41" s="34">
        <f>$A$1*'CBECS data'!K40</f>
        <v>5000</v>
      </c>
      <c r="L41" s="34">
        <f>$A$1*'CBECS data'!L40</f>
        <v>12000</v>
      </c>
      <c r="M41" s="23"/>
      <c r="N41" s="23"/>
      <c r="O41" s="23"/>
      <c r="P41" s="23"/>
      <c r="Q41" s="23"/>
      <c r="R41" s="23"/>
      <c r="S41" s="23"/>
      <c r="T41" s="23"/>
      <c r="U41" s="23"/>
      <c r="V41" s="23"/>
      <c r="W41" s="23"/>
    </row>
    <row r="42" spans="1:23" ht="10.15" customHeight="1" x14ac:dyDescent="0.2">
      <c r="A42" s="25" t="s">
        <v>4024</v>
      </c>
      <c r="B42" s="34">
        <f>$A$1*'CBECS data'!B41</f>
        <v>119000</v>
      </c>
      <c r="C42" s="34">
        <f>$A$1*'CBECS data'!C41</f>
        <v>4000</v>
      </c>
      <c r="D42" s="34">
        <f>$A$1*'CBECS data'!D41</f>
        <v>16000</v>
      </c>
      <c r="E42" s="34">
        <f>$A$1*'CBECS data'!E41</f>
        <v>18000</v>
      </c>
      <c r="F42" s="34">
        <f>$A$1*'CBECS data'!F41</f>
        <v>2000</v>
      </c>
      <c r="G42" s="34">
        <f>$A$1*'CBECS data'!G41</f>
        <v>41000</v>
      </c>
      <c r="H42" s="34" t="e">
        <f>$A$1*'CBECS data'!H41</f>
        <v>#VALUE!</v>
      </c>
      <c r="I42" s="34">
        <f>$A$1*'CBECS data'!I41</f>
        <v>14000</v>
      </c>
      <c r="J42" s="34">
        <f>$A$1*'CBECS data'!J41</f>
        <v>2000</v>
      </c>
      <c r="K42" s="34">
        <f>$A$1*'CBECS data'!K41</f>
        <v>7000</v>
      </c>
      <c r="L42" s="34">
        <f>$A$1*'CBECS data'!L41</f>
        <v>14000</v>
      </c>
      <c r="M42" s="23"/>
      <c r="N42" s="23"/>
      <c r="O42" s="23"/>
      <c r="P42" s="23"/>
      <c r="Q42" s="23"/>
      <c r="R42" s="23"/>
      <c r="S42" s="23"/>
      <c r="T42" s="23"/>
      <c r="U42" s="23"/>
      <c r="V42" s="23"/>
      <c r="W42" s="23"/>
    </row>
    <row r="43" spans="1:23" ht="10.15" customHeight="1" x14ac:dyDescent="0.2">
      <c r="A43" s="25" t="s">
        <v>4025</v>
      </c>
      <c r="B43" s="34">
        <f>$A$1*'CBECS data'!B42</f>
        <v>159000</v>
      </c>
      <c r="C43" s="34">
        <f>$A$1*'CBECS data'!C42</f>
        <v>7000</v>
      </c>
      <c r="D43" s="34">
        <f>$A$1*'CBECS data'!D42</f>
        <v>20000</v>
      </c>
      <c r="E43" s="34">
        <f>$A$1*'CBECS data'!E42</f>
        <v>21000</v>
      </c>
      <c r="F43" s="34">
        <f>$A$1*'CBECS data'!F42</f>
        <v>3000</v>
      </c>
      <c r="G43" s="34">
        <f>$A$1*'CBECS data'!G42</f>
        <v>61000</v>
      </c>
      <c r="H43" s="34">
        <f>$A$1*'CBECS data'!H42</f>
        <v>1000</v>
      </c>
      <c r="I43" s="34">
        <f>$A$1*'CBECS data'!I42</f>
        <v>16000</v>
      </c>
      <c r="J43" s="34">
        <f>$A$1*'CBECS data'!J42</f>
        <v>3000</v>
      </c>
      <c r="K43" s="34">
        <f>$A$1*'CBECS data'!K42</f>
        <v>8000</v>
      </c>
      <c r="L43" s="34">
        <f>$A$1*'CBECS data'!L42</f>
        <v>19000</v>
      </c>
      <c r="M43" s="23"/>
      <c r="N43" s="23"/>
      <c r="O43" s="23"/>
      <c r="P43" s="23"/>
      <c r="Q43" s="23"/>
      <c r="R43" s="23"/>
      <c r="S43" s="23"/>
      <c r="T43" s="23"/>
      <c r="U43" s="23"/>
      <c r="V43" s="23"/>
      <c r="W43" s="23"/>
    </row>
    <row r="44" spans="1:23" ht="10.15" customHeight="1" x14ac:dyDescent="0.2">
      <c r="A44" s="25" t="s">
        <v>4026</v>
      </c>
      <c r="B44" s="34">
        <f>$A$1*'CBECS data'!B43</f>
        <v>181000</v>
      </c>
      <c r="C44" s="34">
        <f>$A$1*'CBECS data'!C43</f>
        <v>8000</v>
      </c>
      <c r="D44" s="34">
        <f>$A$1*'CBECS data'!D43</f>
        <v>26000</v>
      </c>
      <c r="E44" s="34">
        <f>$A$1*'CBECS data'!E43</f>
        <v>19000</v>
      </c>
      <c r="F44" s="34">
        <f>$A$1*'CBECS data'!F43</f>
        <v>3000</v>
      </c>
      <c r="G44" s="34">
        <f>$A$1*'CBECS data'!G43</f>
        <v>68000</v>
      </c>
      <c r="H44" s="34">
        <f>$A$1*'CBECS data'!H43</f>
        <v>1000</v>
      </c>
      <c r="I44" s="34">
        <f>$A$1*'CBECS data'!I43</f>
        <v>19000</v>
      </c>
      <c r="J44" s="34">
        <f>$A$1*'CBECS data'!J43</f>
        <v>4000</v>
      </c>
      <c r="K44" s="34">
        <f>$A$1*'CBECS data'!K43</f>
        <v>11000</v>
      </c>
      <c r="L44" s="34">
        <f>$A$1*'CBECS data'!L43</f>
        <v>21000</v>
      </c>
      <c r="M44" s="23"/>
      <c r="N44" s="23"/>
      <c r="O44" s="23"/>
      <c r="P44" s="23"/>
      <c r="Q44" s="23"/>
      <c r="R44" s="23"/>
      <c r="S44" s="23"/>
      <c r="T44" s="23"/>
      <c r="U44" s="23"/>
      <c r="V44" s="23"/>
      <c r="W44" s="23"/>
    </row>
    <row r="45" spans="1:23" ht="10.15" customHeight="1" x14ac:dyDescent="0.2">
      <c r="A45" s="25" t="s">
        <v>4027</v>
      </c>
      <c r="B45" s="34">
        <f>$A$1*'CBECS data'!B44</f>
        <v>167000</v>
      </c>
      <c r="C45" s="34">
        <f>$A$1*'CBECS data'!C44</f>
        <v>6000</v>
      </c>
      <c r="D45" s="34">
        <f>$A$1*'CBECS data'!D44</f>
        <v>24000</v>
      </c>
      <c r="E45" s="34">
        <f>$A$1*'CBECS data'!E44</f>
        <v>21000</v>
      </c>
      <c r="F45" s="34">
        <f>$A$1*'CBECS data'!F44</f>
        <v>3000</v>
      </c>
      <c r="G45" s="34">
        <f>$A$1*'CBECS data'!G44</f>
        <v>60000</v>
      </c>
      <c r="H45" s="34">
        <f>$A$1*'CBECS data'!H44</f>
        <v>2000</v>
      </c>
      <c r="I45" s="34">
        <f>$A$1*'CBECS data'!I44</f>
        <v>21000</v>
      </c>
      <c r="J45" s="34">
        <f>$A$1*'CBECS data'!J44</f>
        <v>4000</v>
      </c>
      <c r="K45" s="34">
        <f>$A$1*'CBECS data'!K44</f>
        <v>8000</v>
      </c>
      <c r="L45" s="34">
        <f>$A$1*'CBECS data'!L44</f>
        <v>19000</v>
      </c>
      <c r="M45" s="23"/>
      <c r="N45" s="23"/>
      <c r="O45" s="23"/>
      <c r="P45" s="23"/>
      <c r="Q45" s="23"/>
      <c r="R45" s="23"/>
      <c r="S45" s="23"/>
      <c r="T45" s="23"/>
      <c r="U45" s="23"/>
      <c r="V45" s="23"/>
      <c r="W45" s="23"/>
    </row>
    <row r="46" spans="1:23" ht="10.15" customHeight="1" x14ac:dyDescent="0.2">
      <c r="A46" s="25" t="s">
        <v>4028</v>
      </c>
      <c r="B46" s="34">
        <f>$A$1*'CBECS data'!B45</f>
        <v>162000</v>
      </c>
      <c r="C46" s="34">
        <f>$A$1*'CBECS data'!C45</f>
        <v>5000</v>
      </c>
      <c r="D46" s="34">
        <f>$A$1*'CBECS data'!D45</f>
        <v>25000</v>
      </c>
      <c r="E46" s="34">
        <f>$A$1*'CBECS data'!E45</f>
        <v>18000</v>
      </c>
      <c r="F46" s="34">
        <f>$A$1*'CBECS data'!F45</f>
        <v>2000</v>
      </c>
      <c r="G46" s="34">
        <f>$A$1*'CBECS data'!G45</f>
        <v>64000</v>
      </c>
      <c r="H46" s="34">
        <f>$A$1*'CBECS data'!H45</f>
        <v>2000</v>
      </c>
      <c r="I46" s="34">
        <f>$A$1*'CBECS data'!I45</f>
        <v>21000</v>
      </c>
      <c r="J46" s="34">
        <f>$A$1*'CBECS data'!J45</f>
        <v>2000</v>
      </c>
      <c r="K46" s="34">
        <f>$A$1*'CBECS data'!K45</f>
        <v>5000</v>
      </c>
      <c r="L46" s="34">
        <f>$A$1*'CBECS data'!L45</f>
        <v>18000</v>
      </c>
      <c r="M46" s="23"/>
      <c r="N46" s="23"/>
      <c r="O46" s="23"/>
      <c r="P46" s="23"/>
      <c r="Q46" s="23"/>
      <c r="R46" s="23"/>
      <c r="S46" s="23"/>
      <c r="T46" s="23"/>
      <c r="U46" s="23"/>
      <c r="V46" s="23"/>
      <c r="W46" s="23"/>
    </row>
    <row r="47" spans="1:23" ht="10.15" customHeight="1" x14ac:dyDescent="0.2">
      <c r="B47" s="34"/>
      <c r="C47" s="34"/>
      <c r="D47" s="34"/>
      <c r="E47" s="34"/>
      <c r="F47" s="34"/>
      <c r="G47" s="34"/>
      <c r="H47" s="34"/>
      <c r="I47" s="34"/>
      <c r="J47" s="34"/>
      <c r="K47" s="34"/>
      <c r="L47" s="34"/>
      <c r="M47" s="23"/>
      <c r="N47" s="23"/>
      <c r="O47" s="23"/>
      <c r="P47" s="23"/>
      <c r="Q47" s="23"/>
      <c r="R47" s="23"/>
      <c r="S47" s="23"/>
      <c r="T47" s="23"/>
      <c r="U47" s="23"/>
      <c r="V47" s="23"/>
      <c r="W47" s="23"/>
    </row>
    <row r="48" spans="1:23" ht="10.15" customHeight="1" x14ac:dyDescent="0.2">
      <c r="A48" s="24" t="s">
        <v>4029</v>
      </c>
      <c r="B48" s="34"/>
      <c r="C48" s="34"/>
      <c r="D48" s="34"/>
      <c r="E48" s="34"/>
      <c r="F48" s="34"/>
      <c r="G48" s="34"/>
      <c r="H48" s="34"/>
      <c r="I48" s="34"/>
      <c r="J48" s="34"/>
      <c r="K48" s="34"/>
      <c r="L48" s="34"/>
      <c r="M48" s="23"/>
      <c r="N48" s="23"/>
      <c r="O48" s="23"/>
      <c r="P48" s="23"/>
      <c r="Q48" s="23"/>
      <c r="R48" s="23"/>
      <c r="S48" s="23"/>
      <c r="T48" s="23"/>
      <c r="U48" s="23"/>
      <c r="V48" s="23"/>
      <c r="W48" s="23"/>
    </row>
    <row r="49" spans="1:23" ht="10.15" customHeight="1" x14ac:dyDescent="0.2">
      <c r="A49" s="25" t="s">
        <v>4030</v>
      </c>
      <c r="B49" s="34">
        <f>$A$1*'CBECS data'!B48</f>
        <v>115000</v>
      </c>
      <c r="C49" s="34">
        <f>$A$1*'CBECS data'!C48</f>
        <v>5000</v>
      </c>
      <c r="D49" s="34">
        <f>$A$1*'CBECS data'!D48</f>
        <v>8000</v>
      </c>
      <c r="E49" s="34">
        <f>$A$1*'CBECS data'!E48</f>
        <v>15000</v>
      </c>
      <c r="F49" s="34">
        <f>$A$1*'CBECS data'!F48</f>
        <v>1000</v>
      </c>
      <c r="G49" s="34">
        <f>$A$1*'CBECS data'!G48</f>
        <v>47000</v>
      </c>
      <c r="H49" s="34">
        <f>$A$1*'CBECS data'!H48</f>
        <v>1000</v>
      </c>
      <c r="I49" s="34">
        <f>$A$1*'CBECS data'!I48</f>
        <v>13000</v>
      </c>
      <c r="J49" s="34">
        <f>$A$1*'CBECS data'!J48</f>
        <v>3000</v>
      </c>
      <c r="K49" s="34">
        <f>$A$1*'CBECS data'!K48</f>
        <v>7000</v>
      </c>
      <c r="L49" s="34">
        <f>$A$1*'CBECS data'!L48</f>
        <v>15000</v>
      </c>
      <c r="M49" s="23"/>
      <c r="N49" s="23"/>
      <c r="O49" s="23"/>
      <c r="P49" s="23"/>
      <c r="Q49" s="23"/>
      <c r="R49" s="23"/>
      <c r="S49" s="23"/>
      <c r="T49" s="23"/>
      <c r="U49" s="23"/>
      <c r="V49" s="23"/>
      <c r="W49" s="23"/>
    </row>
    <row r="50" spans="1:23" ht="10.15" customHeight="1" x14ac:dyDescent="0.2">
      <c r="A50" s="25" t="s">
        <v>4031</v>
      </c>
      <c r="B50" s="34">
        <f>$A$1*'CBECS data'!B49</f>
        <v>108000</v>
      </c>
      <c r="C50" s="34">
        <f>$A$1*'CBECS data'!C49</f>
        <v>5000</v>
      </c>
      <c r="D50" s="34">
        <f>$A$1*'CBECS data'!D49</f>
        <v>6000</v>
      </c>
      <c r="E50" s="34">
        <f>$A$1*'CBECS data'!E49</f>
        <v>12000</v>
      </c>
      <c r="F50" s="34">
        <f>$A$1*'CBECS data'!F49</f>
        <v>2000</v>
      </c>
      <c r="G50" s="34">
        <f>$A$1*'CBECS data'!G49</f>
        <v>42000</v>
      </c>
      <c r="H50" s="34">
        <f>$A$1*'CBECS data'!H49</f>
        <v>1000</v>
      </c>
      <c r="I50" s="34">
        <f>$A$1*'CBECS data'!I49</f>
        <v>19000</v>
      </c>
      <c r="J50" s="34">
        <f>$A$1*'CBECS data'!J49</f>
        <v>2000</v>
      </c>
      <c r="K50" s="34">
        <f>$A$1*'CBECS data'!K49</f>
        <v>6000</v>
      </c>
      <c r="L50" s="34">
        <f>$A$1*'CBECS data'!L49</f>
        <v>13000</v>
      </c>
      <c r="M50" s="23"/>
      <c r="N50" s="23"/>
      <c r="O50" s="23"/>
      <c r="P50" s="23"/>
      <c r="Q50" s="23"/>
      <c r="R50" s="23"/>
      <c r="S50" s="23"/>
      <c r="T50" s="23"/>
      <c r="U50" s="23"/>
      <c r="V50" s="23"/>
      <c r="W50" s="23"/>
    </row>
    <row r="51" spans="1:23" ht="10.15" customHeight="1" x14ac:dyDescent="0.2">
      <c r="A51" s="25" t="s">
        <v>4032</v>
      </c>
      <c r="B51" s="34">
        <f>$A$1*'CBECS data'!B50</f>
        <v>117000</v>
      </c>
      <c r="C51" s="34">
        <f>$A$1*'CBECS data'!C50</f>
        <v>4000</v>
      </c>
      <c r="D51" s="34">
        <f>$A$1*'CBECS data'!D50</f>
        <v>9000</v>
      </c>
      <c r="E51" s="34">
        <f>$A$1*'CBECS data'!E50</f>
        <v>16000</v>
      </c>
      <c r="F51" s="34">
        <f>$A$1*'CBECS data'!F50</f>
        <v>1000</v>
      </c>
      <c r="G51" s="34">
        <f>$A$1*'CBECS data'!G50</f>
        <v>49000</v>
      </c>
      <c r="H51" s="34" t="e">
        <f>$A$1*'CBECS data'!H50</f>
        <v>#VALUE!</v>
      </c>
      <c r="I51" s="34">
        <f>$A$1*'CBECS data'!I50</f>
        <v>12000</v>
      </c>
      <c r="J51" s="34">
        <f>$A$1*'CBECS data'!J50</f>
        <v>3000</v>
      </c>
      <c r="K51" s="34">
        <f>$A$1*'CBECS data'!K50</f>
        <v>7000</v>
      </c>
      <c r="L51" s="34">
        <f>$A$1*'CBECS data'!L50</f>
        <v>15000</v>
      </c>
      <c r="M51" s="23"/>
      <c r="N51" s="23"/>
      <c r="O51" s="23"/>
      <c r="P51" s="23"/>
      <c r="Q51" s="23"/>
      <c r="R51" s="23"/>
      <c r="S51" s="23"/>
      <c r="T51" s="23"/>
      <c r="U51" s="23"/>
      <c r="V51" s="23"/>
      <c r="W51" s="23"/>
    </row>
    <row r="52" spans="1:23" ht="10.15" customHeight="1" x14ac:dyDescent="0.2">
      <c r="A52" s="25" t="s">
        <v>4033</v>
      </c>
      <c r="B52" s="34">
        <f>$A$1*'CBECS data'!B51</f>
        <v>129000</v>
      </c>
      <c r="C52" s="34">
        <f>$A$1*'CBECS data'!C51</f>
        <v>8000</v>
      </c>
      <c r="D52" s="34">
        <f>$A$1*'CBECS data'!D51</f>
        <v>9000</v>
      </c>
      <c r="E52" s="34">
        <f>$A$1*'CBECS data'!E51</f>
        <v>18000</v>
      </c>
      <c r="F52" s="34">
        <f>$A$1*'CBECS data'!F51</f>
        <v>2000</v>
      </c>
      <c r="G52" s="34">
        <f>$A$1*'CBECS data'!G51</f>
        <v>50000</v>
      </c>
      <c r="H52" s="34">
        <f>$A$1*'CBECS data'!H51</f>
        <v>1000</v>
      </c>
      <c r="I52" s="34">
        <f>$A$1*'CBECS data'!I51</f>
        <v>16000</v>
      </c>
      <c r="J52" s="34">
        <f>$A$1*'CBECS data'!J51</f>
        <v>3000</v>
      </c>
      <c r="K52" s="34">
        <f>$A$1*'CBECS data'!K51</f>
        <v>6000</v>
      </c>
      <c r="L52" s="34">
        <f>$A$1*'CBECS data'!L51</f>
        <v>17000</v>
      </c>
      <c r="M52" s="23"/>
      <c r="N52" s="23"/>
      <c r="O52" s="23"/>
      <c r="P52" s="23"/>
      <c r="Q52" s="23"/>
      <c r="R52" s="23"/>
      <c r="S52" s="23"/>
      <c r="T52" s="23"/>
      <c r="U52" s="23"/>
      <c r="V52" s="23"/>
      <c r="W52" s="23"/>
    </row>
    <row r="53" spans="1:23" ht="10.15" customHeight="1" x14ac:dyDescent="0.2">
      <c r="A53" s="25" t="s">
        <v>4034</v>
      </c>
      <c r="B53" s="34">
        <f>$A$1*'CBECS data'!B52</f>
        <v>135000</v>
      </c>
      <c r="C53" s="34">
        <f>$A$1*'CBECS data'!C52</f>
        <v>7000</v>
      </c>
      <c r="D53" s="34">
        <f>$A$1*'CBECS data'!D52</f>
        <v>9000</v>
      </c>
      <c r="E53" s="34">
        <f>$A$1*'CBECS data'!E52</f>
        <v>20000</v>
      </c>
      <c r="F53" s="34">
        <f>$A$1*'CBECS data'!F52</f>
        <v>2000</v>
      </c>
      <c r="G53" s="34">
        <f>$A$1*'CBECS data'!G52</f>
        <v>54000</v>
      </c>
      <c r="H53" s="34">
        <f>$A$1*'CBECS data'!H52</f>
        <v>1000</v>
      </c>
      <c r="I53" s="34">
        <f>$A$1*'CBECS data'!I52</f>
        <v>15000</v>
      </c>
      <c r="J53" s="34">
        <f>$A$1*'CBECS data'!J52</f>
        <v>3000</v>
      </c>
      <c r="K53" s="34">
        <f>$A$1*'CBECS data'!K52</f>
        <v>7000</v>
      </c>
      <c r="L53" s="34">
        <f>$A$1*'CBECS data'!L52</f>
        <v>18000</v>
      </c>
      <c r="M53" s="23"/>
      <c r="N53" s="23"/>
      <c r="O53" s="23"/>
      <c r="P53" s="23"/>
      <c r="Q53" s="23"/>
      <c r="R53" s="23"/>
      <c r="S53" s="23"/>
      <c r="T53" s="23"/>
      <c r="U53" s="23"/>
      <c r="V53" s="23"/>
      <c r="W53" s="23"/>
    </row>
    <row r="54" spans="1:23" ht="10.15" customHeight="1" x14ac:dyDescent="0.2">
      <c r="A54" s="25" t="s">
        <v>4035</v>
      </c>
      <c r="B54" s="34">
        <f>$A$1*'CBECS data'!B53</f>
        <v>117000</v>
      </c>
      <c r="C54" s="34">
        <f>$A$1*'CBECS data'!C53</f>
        <v>9000</v>
      </c>
      <c r="D54" s="34">
        <f>$A$1*'CBECS data'!D53</f>
        <v>10000</v>
      </c>
      <c r="E54" s="34">
        <f>$A$1*'CBECS data'!E53</f>
        <v>14000</v>
      </c>
      <c r="F54" s="34">
        <f>$A$1*'CBECS data'!F53</f>
        <v>2000</v>
      </c>
      <c r="G54" s="34">
        <f>$A$1*'CBECS data'!G53</f>
        <v>43000</v>
      </c>
      <c r="H54" s="34">
        <f>$A$1*'CBECS data'!H53</f>
        <v>1000</v>
      </c>
      <c r="I54" s="34">
        <f>$A$1*'CBECS data'!I53</f>
        <v>16000</v>
      </c>
      <c r="J54" s="34">
        <f>$A$1*'CBECS data'!J53</f>
        <v>2000</v>
      </c>
      <c r="K54" s="34">
        <f>$A$1*'CBECS data'!K53</f>
        <v>5000</v>
      </c>
      <c r="L54" s="34">
        <f>$A$1*'CBECS data'!L53</f>
        <v>15000</v>
      </c>
      <c r="M54" s="23"/>
      <c r="N54" s="23"/>
      <c r="O54" s="23"/>
      <c r="P54" s="23"/>
      <c r="Q54" s="23"/>
      <c r="R54" s="23"/>
      <c r="S54" s="23"/>
      <c r="T54" s="23"/>
      <c r="U54" s="23"/>
      <c r="V54" s="23"/>
      <c r="W54" s="23"/>
    </row>
    <row r="55" spans="1:23" ht="10.15" customHeight="1" x14ac:dyDescent="0.2">
      <c r="A55" s="25" t="s">
        <v>4036</v>
      </c>
      <c r="B55" s="34">
        <f>$A$1*'CBECS data'!B54</f>
        <v>165000</v>
      </c>
      <c r="C55" s="34">
        <f>$A$1*'CBECS data'!C54</f>
        <v>4000</v>
      </c>
      <c r="D55" s="34">
        <f>$A$1*'CBECS data'!D54</f>
        <v>31000</v>
      </c>
      <c r="E55" s="34">
        <f>$A$1*'CBECS data'!E54</f>
        <v>20000</v>
      </c>
      <c r="F55" s="34">
        <f>$A$1*'CBECS data'!F54</f>
        <v>4000</v>
      </c>
      <c r="G55" s="34">
        <f>$A$1*'CBECS data'!G54</f>
        <v>58000</v>
      </c>
      <c r="H55" s="34">
        <f>$A$1*'CBECS data'!H54</f>
        <v>2000</v>
      </c>
      <c r="I55" s="34">
        <f>$A$1*'CBECS data'!I54</f>
        <v>20000</v>
      </c>
      <c r="J55" s="34">
        <f>$A$1*'CBECS data'!J54</f>
        <v>2000</v>
      </c>
      <c r="K55" s="34">
        <f>$A$1*'CBECS data'!K54</f>
        <v>7000</v>
      </c>
      <c r="L55" s="34">
        <f>$A$1*'CBECS data'!L54</f>
        <v>17000</v>
      </c>
      <c r="M55" s="23"/>
      <c r="N55" s="23"/>
      <c r="O55" s="23"/>
      <c r="P55" s="23"/>
      <c r="Q55" s="23"/>
      <c r="R55" s="23"/>
      <c r="S55" s="23"/>
      <c r="T55" s="23"/>
      <c r="U55" s="23"/>
      <c r="V55" s="23"/>
      <c r="W55" s="23"/>
    </row>
    <row r="56" spans="1:23" ht="10.15" customHeight="1" x14ac:dyDescent="0.2">
      <c r="A56" s="25" t="s">
        <v>4037</v>
      </c>
      <c r="B56" s="34">
        <f>$A$1*'CBECS data'!B55</f>
        <v>174000</v>
      </c>
      <c r="C56" s="34">
        <f>$A$1*'CBECS data'!C55</f>
        <v>5000</v>
      </c>
      <c r="D56" s="34">
        <f>$A$1*'CBECS data'!D55</f>
        <v>30000</v>
      </c>
      <c r="E56" s="34">
        <f>$A$1*'CBECS data'!E55</f>
        <v>21000</v>
      </c>
      <c r="F56" s="34">
        <f>$A$1*'CBECS data'!F55</f>
        <v>5000</v>
      </c>
      <c r="G56" s="34">
        <f>$A$1*'CBECS data'!G55</f>
        <v>63000</v>
      </c>
      <c r="H56" s="34">
        <f>$A$1*'CBECS data'!H55</f>
        <v>2000</v>
      </c>
      <c r="I56" s="34">
        <f>$A$1*'CBECS data'!I55</f>
        <v>21000</v>
      </c>
      <c r="J56" s="34">
        <f>$A$1*'CBECS data'!J55</f>
        <v>3000</v>
      </c>
      <c r="K56" s="34">
        <f>$A$1*'CBECS data'!K55</f>
        <v>9000</v>
      </c>
      <c r="L56" s="34">
        <f>$A$1*'CBECS data'!L55</f>
        <v>17000</v>
      </c>
      <c r="M56" s="23"/>
      <c r="N56" s="23"/>
      <c r="O56" s="23"/>
      <c r="P56" s="23"/>
      <c r="Q56" s="23"/>
      <c r="R56" s="23"/>
      <c r="S56" s="23"/>
      <c r="T56" s="23"/>
      <c r="U56" s="23"/>
      <c r="V56" s="23"/>
      <c r="W56" s="23"/>
    </row>
    <row r="57" spans="1:23" ht="10.15" customHeight="1" x14ac:dyDescent="0.2">
      <c r="A57" s="25" t="s">
        <v>4038</v>
      </c>
      <c r="B57" s="34">
        <f>$A$1*'CBECS data'!B56</f>
        <v>155000</v>
      </c>
      <c r="C57" s="34">
        <f>$A$1*'CBECS data'!C56</f>
        <v>5000</v>
      </c>
      <c r="D57" s="34">
        <f>$A$1*'CBECS data'!D56</f>
        <v>21000</v>
      </c>
      <c r="E57" s="34">
        <f>$A$1*'CBECS data'!E56</f>
        <v>20000</v>
      </c>
      <c r="F57" s="34">
        <f>$A$1*'CBECS data'!F56</f>
        <v>3000</v>
      </c>
      <c r="G57" s="34">
        <f>$A$1*'CBECS data'!G56</f>
        <v>58000</v>
      </c>
      <c r="H57" s="34" t="e">
        <f>$A$1*'CBECS data'!H56</f>
        <v>#VALUE!</v>
      </c>
      <c r="I57" s="34">
        <f>$A$1*'CBECS data'!I56</f>
        <v>22000</v>
      </c>
      <c r="J57" s="34">
        <f>$A$1*'CBECS data'!J56</f>
        <v>2000</v>
      </c>
      <c r="K57" s="34">
        <f>$A$1*'CBECS data'!K56</f>
        <v>5000</v>
      </c>
      <c r="L57" s="34">
        <f>$A$1*'CBECS data'!L56</f>
        <v>19000</v>
      </c>
      <c r="M57" s="23"/>
      <c r="N57" s="23"/>
      <c r="O57" s="23"/>
      <c r="P57" s="23"/>
      <c r="Q57" s="23"/>
      <c r="R57" s="23"/>
      <c r="S57" s="23"/>
      <c r="T57" s="23"/>
      <c r="U57" s="23"/>
      <c r="V57" s="23"/>
      <c r="W57" s="23"/>
    </row>
    <row r="58" spans="1:23" ht="10.15" customHeight="1" x14ac:dyDescent="0.2">
      <c r="A58" s="25" t="s">
        <v>4039</v>
      </c>
      <c r="B58" s="34">
        <f>$A$1*'CBECS data'!B57</f>
        <v>153000</v>
      </c>
      <c r="C58" s="34">
        <f>$A$1*'CBECS data'!C57</f>
        <v>3000</v>
      </c>
      <c r="D58" s="34">
        <f>$A$1*'CBECS data'!D57</f>
        <v>38000</v>
      </c>
      <c r="E58" s="34">
        <f>$A$1*'CBECS data'!E57</f>
        <v>18000</v>
      </c>
      <c r="F58" s="34">
        <f>$A$1*'CBECS data'!F57</f>
        <v>2000</v>
      </c>
      <c r="G58" s="34">
        <f>$A$1*'CBECS data'!G57</f>
        <v>50000</v>
      </c>
      <c r="H58" s="34">
        <f>$A$1*'CBECS data'!H57</f>
        <v>1000</v>
      </c>
      <c r="I58" s="34">
        <f>$A$1*'CBECS data'!I57</f>
        <v>17000</v>
      </c>
      <c r="J58" s="34">
        <f>$A$1*'CBECS data'!J57</f>
        <v>2000</v>
      </c>
      <c r="K58" s="34">
        <f>$A$1*'CBECS data'!K57</f>
        <v>5000</v>
      </c>
      <c r="L58" s="34">
        <f>$A$1*'CBECS data'!L57</f>
        <v>16000</v>
      </c>
      <c r="M58" s="23"/>
      <c r="N58" s="23"/>
      <c r="O58" s="23"/>
      <c r="P58" s="23"/>
      <c r="Q58" s="23"/>
      <c r="R58" s="23"/>
      <c r="S58" s="23"/>
      <c r="T58" s="23"/>
      <c r="U58" s="23"/>
      <c r="V58" s="23"/>
      <c r="W58" s="23"/>
    </row>
    <row r="59" spans="1:23" ht="10.15" customHeight="1" x14ac:dyDescent="0.2">
      <c r="A59" s="25" t="s">
        <v>4040</v>
      </c>
      <c r="B59" s="34">
        <f>$A$1*'CBECS data'!B58</f>
        <v>138000</v>
      </c>
      <c r="C59" s="34">
        <f>$A$1*'CBECS data'!C58</f>
        <v>5000</v>
      </c>
      <c r="D59" s="34">
        <f>$A$1*'CBECS data'!D58</f>
        <v>18000</v>
      </c>
      <c r="E59" s="34">
        <f>$A$1*'CBECS data'!E58</f>
        <v>16000</v>
      </c>
      <c r="F59" s="34">
        <f>$A$1*'CBECS data'!F58</f>
        <v>2000</v>
      </c>
      <c r="G59" s="34">
        <f>$A$1*'CBECS data'!G58</f>
        <v>53000</v>
      </c>
      <c r="H59" s="34">
        <f>$A$1*'CBECS data'!H58</f>
        <v>1000</v>
      </c>
      <c r="I59" s="34">
        <f>$A$1*'CBECS data'!I58</f>
        <v>14000</v>
      </c>
      <c r="J59" s="34">
        <f>$A$1*'CBECS data'!J58</f>
        <v>5000</v>
      </c>
      <c r="K59" s="34">
        <f>$A$1*'CBECS data'!K58</f>
        <v>7000</v>
      </c>
      <c r="L59" s="34">
        <f>$A$1*'CBECS data'!L58</f>
        <v>17000</v>
      </c>
      <c r="M59" s="23"/>
      <c r="N59" s="23"/>
      <c r="O59" s="23"/>
      <c r="P59" s="23"/>
      <c r="Q59" s="23"/>
      <c r="R59" s="23"/>
      <c r="S59" s="23"/>
      <c r="T59" s="23"/>
      <c r="U59" s="23"/>
      <c r="V59" s="23"/>
      <c r="W59" s="23"/>
    </row>
    <row r="60" spans="1:23" ht="10.15" customHeight="1" x14ac:dyDescent="0.2">
      <c r="A60" s="25" t="s">
        <v>4041</v>
      </c>
      <c r="B60" s="34">
        <f>$A$1*'CBECS data'!B59</f>
        <v>154000</v>
      </c>
      <c r="C60" s="34">
        <f>$A$1*'CBECS data'!C59</f>
        <v>6000</v>
      </c>
      <c r="D60" s="34">
        <f>$A$1*'CBECS data'!D59</f>
        <v>20000</v>
      </c>
      <c r="E60" s="34">
        <f>$A$1*'CBECS data'!E59</f>
        <v>19000</v>
      </c>
      <c r="F60" s="34">
        <f>$A$1*'CBECS data'!F59</f>
        <v>2000</v>
      </c>
      <c r="G60" s="34">
        <f>$A$1*'CBECS data'!G59</f>
        <v>63000</v>
      </c>
      <c r="H60" s="34" t="e">
        <f>$A$1*'CBECS data'!H59</f>
        <v>#VALUE!</v>
      </c>
      <c r="I60" s="34">
        <f>$A$1*'CBECS data'!I59</f>
        <v>15000</v>
      </c>
      <c r="J60" s="34" t="e">
        <f>$A$1*'CBECS data'!J59</f>
        <v>#VALUE!</v>
      </c>
      <c r="K60" s="34">
        <f>$A$1*'CBECS data'!K59</f>
        <v>7000</v>
      </c>
      <c r="L60" s="34">
        <f>$A$1*'CBECS data'!L59</f>
        <v>18000</v>
      </c>
      <c r="M60" s="23"/>
      <c r="N60" s="23"/>
      <c r="O60" s="23"/>
      <c r="P60" s="23"/>
      <c r="Q60" s="23"/>
      <c r="R60" s="23"/>
      <c r="S60" s="23"/>
      <c r="T60" s="23"/>
      <c r="U60" s="23"/>
      <c r="V60" s="23"/>
      <c r="W60" s="23"/>
    </row>
    <row r="61" spans="1:23" ht="10.15" customHeight="1" x14ac:dyDescent="0.2">
      <c r="A61" s="25" t="s">
        <v>4042</v>
      </c>
      <c r="B61" s="34">
        <f>$A$1*'CBECS data'!B60</f>
        <v>130000</v>
      </c>
      <c r="C61" s="34">
        <f>$A$1*'CBECS data'!C60</f>
        <v>4000</v>
      </c>
      <c r="D61" s="34">
        <f>$A$1*'CBECS data'!D60</f>
        <v>16000</v>
      </c>
      <c r="E61" s="34">
        <f>$A$1*'CBECS data'!E60</f>
        <v>15000</v>
      </c>
      <c r="F61" s="34">
        <f>$A$1*'CBECS data'!F60</f>
        <v>2000</v>
      </c>
      <c r="G61" s="34">
        <f>$A$1*'CBECS data'!G60</f>
        <v>48000</v>
      </c>
      <c r="H61" s="34">
        <f>$A$1*'CBECS data'!H60</f>
        <v>1000</v>
      </c>
      <c r="I61" s="34">
        <f>$A$1*'CBECS data'!I60</f>
        <v>14000</v>
      </c>
      <c r="J61" s="34" t="e">
        <f>$A$1*'CBECS data'!J60</f>
        <v>#VALUE!</v>
      </c>
      <c r="K61" s="34">
        <f>$A$1*'CBECS data'!K60</f>
        <v>8000</v>
      </c>
      <c r="L61" s="34">
        <f>$A$1*'CBECS data'!L60</f>
        <v>17000</v>
      </c>
      <c r="M61" s="23"/>
      <c r="N61" s="23"/>
      <c r="O61" s="23"/>
      <c r="P61" s="23"/>
      <c r="Q61" s="23"/>
      <c r="R61" s="23"/>
      <c r="S61" s="23"/>
      <c r="T61" s="23"/>
      <c r="U61" s="23"/>
      <c r="V61" s="23"/>
      <c r="W61" s="23"/>
    </row>
    <row r="62" spans="1:23" ht="10.15" customHeight="1" x14ac:dyDescent="0.2">
      <c r="B62" s="34"/>
      <c r="C62" s="34"/>
      <c r="D62" s="34"/>
      <c r="E62" s="34"/>
      <c r="F62" s="34"/>
      <c r="G62" s="34"/>
      <c r="H62" s="34"/>
      <c r="I62" s="34"/>
      <c r="J62" s="34"/>
      <c r="K62" s="34"/>
      <c r="L62" s="34"/>
      <c r="M62" s="23"/>
      <c r="N62" s="23"/>
      <c r="O62" s="23"/>
      <c r="P62" s="23"/>
      <c r="Q62" s="23"/>
      <c r="R62" s="23"/>
      <c r="S62" s="23"/>
      <c r="T62" s="23"/>
      <c r="U62" s="23"/>
      <c r="V62" s="23"/>
      <c r="W62" s="23"/>
    </row>
    <row r="63" spans="1:23" ht="10.15" customHeight="1" x14ac:dyDescent="0.2">
      <c r="A63" s="24" t="s">
        <v>4043</v>
      </c>
      <c r="B63" s="34"/>
      <c r="C63" s="34"/>
      <c r="D63" s="34"/>
      <c r="E63" s="34"/>
      <c r="F63" s="34"/>
      <c r="G63" s="34"/>
      <c r="H63" s="34"/>
      <c r="I63" s="34"/>
      <c r="J63" s="34"/>
      <c r="K63" s="34"/>
      <c r="L63" s="34"/>
      <c r="M63" s="23"/>
      <c r="N63" s="23"/>
      <c r="O63" s="23"/>
      <c r="P63" s="23"/>
      <c r="Q63" s="23"/>
      <c r="R63" s="23"/>
      <c r="S63" s="23"/>
      <c r="T63" s="23"/>
      <c r="U63" s="23"/>
      <c r="V63" s="23"/>
      <c r="W63" s="23"/>
    </row>
    <row r="64" spans="1:23" ht="10.15" customHeight="1" x14ac:dyDescent="0.2">
      <c r="A64" s="26" t="s">
        <v>4044</v>
      </c>
      <c r="B64" s="34"/>
      <c r="C64" s="34"/>
      <c r="D64" s="34"/>
      <c r="E64" s="34"/>
      <c r="F64" s="34"/>
      <c r="G64" s="34"/>
      <c r="H64" s="34"/>
      <c r="I64" s="34"/>
      <c r="J64" s="34"/>
      <c r="K64" s="34"/>
      <c r="L64" s="34"/>
      <c r="M64" s="23"/>
      <c r="N64" s="23"/>
      <c r="O64" s="23"/>
      <c r="P64" s="23"/>
      <c r="Q64" s="23"/>
      <c r="R64" s="23"/>
      <c r="S64" s="23"/>
      <c r="T64" s="23"/>
      <c r="U64" s="23"/>
      <c r="V64" s="23"/>
      <c r="W64" s="23"/>
    </row>
    <row r="65" spans="1:23" ht="10.15" customHeight="1" x14ac:dyDescent="0.2">
      <c r="A65" s="25" t="s">
        <v>4045</v>
      </c>
      <c r="B65" s="34">
        <f>$A$1*'CBECS data'!B64</f>
        <v>115000</v>
      </c>
      <c r="C65" s="34">
        <f>$A$1*'CBECS data'!C64</f>
        <v>6000</v>
      </c>
      <c r="D65" s="34">
        <f>$A$1*'CBECS data'!D64</f>
        <v>6000</v>
      </c>
      <c r="E65" s="34">
        <f>$A$1*'CBECS data'!E64</f>
        <v>17000</v>
      </c>
      <c r="F65" s="34">
        <f>$A$1*'CBECS data'!F64</f>
        <v>2000</v>
      </c>
      <c r="G65" s="34">
        <f>$A$1*'CBECS data'!G64</f>
        <v>44000</v>
      </c>
      <c r="H65" s="34">
        <f>$A$1*'CBECS data'!H64</f>
        <v>1000</v>
      </c>
      <c r="I65" s="34">
        <f>$A$1*'CBECS data'!I64</f>
        <v>17000</v>
      </c>
      <c r="J65" s="34">
        <f>$A$1*'CBECS data'!J64</f>
        <v>2000</v>
      </c>
      <c r="K65" s="34">
        <f>$A$1*'CBECS data'!K64</f>
        <v>5000</v>
      </c>
      <c r="L65" s="34">
        <f>$A$1*'CBECS data'!L64</f>
        <v>15000</v>
      </c>
      <c r="M65" s="23"/>
      <c r="N65" s="23"/>
      <c r="O65" s="23"/>
      <c r="P65" s="23"/>
      <c r="Q65" s="23"/>
      <c r="R65" s="23"/>
      <c r="S65" s="23"/>
      <c r="T65" s="23"/>
      <c r="U65" s="23"/>
      <c r="V65" s="23"/>
      <c r="W65" s="23"/>
    </row>
    <row r="66" spans="1:23" ht="10.15" customHeight="1" x14ac:dyDescent="0.2">
      <c r="A66" s="25" t="s">
        <v>4046</v>
      </c>
      <c r="B66" s="34">
        <f>$A$1*'CBECS data'!B65</f>
        <v>131000</v>
      </c>
      <c r="C66" s="34">
        <f>$A$1*'CBECS data'!C65</f>
        <v>8000</v>
      </c>
      <c r="D66" s="34">
        <f>$A$1*'CBECS data'!D65</f>
        <v>9000</v>
      </c>
      <c r="E66" s="34">
        <f>$A$1*'CBECS data'!E65</f>
        <v>17000</v>
      </c>
      <c r="F66" s="34">
        <f>$A$1*'CBECS data'!F65</f>
        <v>2000</v>
      </c>
      <c r="G66" s="34">
        <f>$A$1*'CBECS data'!G65</f>
        <v>53000</v>
      </c>
      <c r="H66" s="34">
        <f>$A$1*'CBECS data'!H65</f>
        <v>1000</v>
      </c>
      <c r="I66" s="34">
        <f>$A$1*'CBECS data'!I65</f>
        <v>15000</v>
      </c>
      <c r="J66" s="34">
        <f>$A$1*'CBECS data'!J65</f>
        <v>3000</v>
      </c>
      <c r="K66" s="34">
        <f>$A$1*'CBECS data'!K65</f>
        <v>7000</v>
      </c>
      <c r="L66" s="34">
        <f>$A$1*'CBECS data'!L65</f>
        <v>17000</v>
      </c>
      <c r="M66" s="23"/>
      <c r="N66" s="23"/>
      <c r="O66" s="23"/>
      <c r="P66" s="23"/>
      <c r="Q66" s="23"/>
      <c r="R66" s="23"/>
      <c r="S66" s="23"/>
      <c r="T66" s="23"/>
      <c r="U66" s="23"/>
      <c r="V66" s="23"/>
      <c r="W66" s="23"/>
    </row>
    <row r="67" spans="1:23" ht="10.15" customHeight="1" x14ac:dyDescent="0.2">
      <c r="A67" s="25" t="s">
        <v>4047</v>
      </c>
      <c r="B67" s="34">
        <f>$A$1*'CBECS data'!B66</f>
        <v>146000</v>
      </c>
      <c r="C67" s="34">
        <f>$A$1*'CBECS data'!C66</f>
        <v>6000</v>
      </c>
      <c r="D67" s="34">
        <f>$A$1*'CBECS data'!D66</f>
        <v>15000</v>
      </c>
      <c r="E67" s="34">
        <f>$A$1*'CBECS data'!E66</f>
        <v>18000</v>
      </c>
      <c r="F67" s="34">
        <f>$A$1*'CBECS data'!F66</f>
        <v>2000</v>
      </c>
      <c r="G67" s="34">
        <f>$A$1*'CBECS data'!G66</f>
        <v>59000</v>
      </c>
      <c r="H67" s="34">
        <f>$A$1*'CBECS data'!H66</f>
        <v>1000</v>
      </c>
      <c r="I67" s="34">
        <f>$A$1*'CBECS data'!I66</f>
        <v>16000</v>
      </c>
      <c r="J67" s="34">
        <f>$A$1*'CBECS data'!J66</f>
        <v>5000</v>
      </c>
      <c r="K67" s="34">
        <f>$A$1*'CBECS data'!K66</f>
        <v>8000</v>
      </c>
      <c r="L67" s="34">
        <f>$A$1*'CBECS data'!L66</f>
        <v>17000</v>
      </c>
      <c r="M67" s="23"/>
      <c r="N67" s="23"/>
      <c r="O67" s="23"/>
      <c r="P67" s="23"/>
      <c r="Q67" s="23"/>
      <c r="R67" s="23"/>
      <c r="S67" s="23"/>
      <c r="T67" s="23"/>
      <c r="U67" s="23"/>
      <c r="V67" s="23"/>
      <c r="W67" s="23"/>
    </row>
    <row r="68" spans="1:23" ht="10.15" customHeight="1" x14ac:dyDescent="0.2">
      <c r="A68" s="25" t="s">
        <v>4048</v>
      </c>
      <c r="B68" s="34">
        <f>$A$1*'CBECS data'!B67</f>
        <v>145000</v>
      </c>
      <c r="C68" s="34">
        <f>$A$1*'CBECS data'!C67</f>
        <v>3000</v>
      </c>
      <c r="D68" s="34">
        <f>$A$1*'CBECS data'!D67</f>
        <v>22000</v>
      </c>
      <c r="E68" s="34">
        <f>$A$1*'CBECS data'!E67</f>
        <v>18000</v>
      </c>
      <c r="F68" s="34">
        <f>$A$1*'CBECS data'!F67</f>
        <v>3000</v>
      </c>
      <c r="G68" s="34">
        <f>$A$1*'CBECS data'!G67</f>
        <v>53000</v>
      </c>
      <c r="H68" s="34">
        <f>$A$1*'CBECS data'!H67</f>
        <v>1000</v>
      </c>
      <c r="I68" s="34">
        <f>$A$1*'CBECS data'!I67</f>
        <v>18000</v>
      </c>
      <c r="J68" s="34">
        <f>$A$1*'CBECS data'!J67</f>
        <v>3000</v>
      </c>
      <c r="K68" s="34">
        <f>$A$1*'CBECS data'!K67</f>
        <v>6000</v>
      </c>
      <c r="L68" s="34">
        <f>$A$1*'CBECS data'!L67</f>
        <v>17000</v>
      </c>
      <c r="M68" s="23"/>
      <c r="N68" s="23"/>
      <c r="O68" s="23"/>
      <c r="P68" s="23"/>
      <c r="Q68" s="23"/>
      <c r="R68" s="23"/>
      <c r="S68" s="23"/>
      <c r="T68" s="23"/>
      <c r="U68" s="23"/>
      <c r="V68" s="23"/>
      <c r="W68" s="23"/>
    </row>
    <row r="69" spans="1:23" ht="10.15" customHeight="1" x14ac:dyDescent="0.2">
      <c r="A69" s="26" t="s">
        <v>4049</v>
      </c>
      <c r="B69" s="34"/>
      <c r="C69" s="34"/>
      <c r="D69" s="34"/>
      <c r="E69" s="34"/>
      <c r="F69" s="34"/>
      <c r="G69" s="34"/>
      <c r="H69" s="34"/>
      <c r="I69" s="34"/>
      <c r="J69" s="34"/>
      <c r="K69" s="34"/>
      <c r="L69" s="34"/>
      <c r="M69" s="23"/>
      <c r="N69" s="23"/>
      <c r="O69" s="23"/>
      <c r="P69" s="23"/>
      <c r="Q69" s="23"/>
      <c r="R69" s="23"/>
      <c r="S69" s="23"/>
      <c r="T69" s="23"/>
      <c r="U69" s="23"/>
      <c r="V69" s="23"/>
      <c r="W69" s="23"/>
    </row>
    <row r="70" spans="1:23" ht="10.15" customHeight="1" x14ac:dyDescent="0.2">
      <c r="A70" s="25" t="s">
        <v>4048</v>
      </c>
      <c r="B70" s="34">
        <f>$A$1*'CBECS data'!B69</f>
        <v>173000</v>
      </c>
      <c r="C70" s="34">
        <f>$A$1*'CBECS data'!C69</f>
        <v>3000</v>
      </c>
      <c r="D70" s="34">
        <f>$A$1*'CBECS data'!D69</f>
        <v>47000</v>
      </c>
      <c r="E70" s="34">
        <f>$A$1*'CBECS data'!E69</f>
        <v>20000</v>
      </c>
      <c r="F70" s="34">
        <f>$A$1*'CBECS data'!F69</f>
        <v>4000</v>
      </c>
      <c r="G70" s="34">
        <f>$A$1*'CBECS data'!G69</f>
        <v>54000</v>
      </c>
      <c r="H70" s="34">
        <f>$A$1*'CBECS data'!H69</f>
        <v>1000</v>
      </c>
      <c r="I70" s="34">
        <f>$A$1*'CBECS data'!I69</f>
        <v>17000</v>
      </c>
      <c r="J70" s="34">
        <f>$A$1*'CBECS data'!J69</f>
        <v>2000</v>
      </c>
      <c r="K70" s="34">
        <f>$A$1*'CBECS data'!K69</f>
        <v>9000</v>
      </c>
      <c r="L70" s="34">
        <f>$A$1*'CBECS data'!L69</f>
        <v>17000</v>
      </c>
      <c r="M70" s="23"/>
      <c r="N70" s="23"/>
      <c r="O70" s="23"/>
      <c r="P70" s="23"/>
      <c r="Q70" s="23"/>
      <c r="R70" s="23"/>
      <c r="S70" s="23"/>
      <c r="T70" s="23"/>
      <c r="U70" s="23"/>
      <c r="V70" s="23"/>
      <c r="W70" s="23"/>
    </row>
    <row r="71" spans="1:23" ht="10.15" customHeight="1" x14ac:dyDescent="0.2">
      <c r="B71" s="34"/>
      <c r="C71" s="34"/>
      <c r="D71" s="34"/>
      <c r="E71" s="34"/>
      <c r="F71" s="34"/>
      <c r="G71" s="34"/>
      <c r="H71" s="34"/>
      <c r="I71" s="34"/>
      <c r="J71" s="34"/>
      <c r="K71" s="34"/>
      <c r="L71" s="34"/>
      <c r="M71" s="23"/>
      <c r="N71" s="23"/>
      <c r="O71" s="23"/>
      <c r="P71" s="23"/>
      <c r="Q71" s="23"/>
      <c r="R71" s="23"/>
      <c r="S71" s="23"/>
      <c r="T71" s="23"/>
      <c r="U71" s="23"/>
      <c r="V71" s="23"/>
      <c r="W71" s="23"/>
    </row>
    <row r="72" spans="1:23" ht="10.15" customHeight="1" x14ac:dyDescent="0.2">
      <c r="A72" s="24" t="s">
        <v>4050</v>
      </c>
      <c r="B72" s="34"/>
      <c r="C72" s="34"/>
      <c r="D72" s="34"/>
      <c r="E72" s="34"/>
      <c r="F72" s="34"/>
      <c r="G72" s="34"/>
      <c r="H72" s="34"/>
      <c r="I72" s="34"/>
      <c r="J72" s="34"/>
      <c r="K72" s="34"/>
      <c r="L72" s="34"/>
      <c r="M72" s="23"/>
      <c r="N72" s="23"/>
      <c r="O72" s="23"/>
      <c r="P72" s="23"/>
      <c r="Q72" s="23"/>
      <c r="R72" s="23"/>
      <c r="S72" s="23"/>
      <c r="T72" s="23"/>
      <c r="U72" s="23"/>
      <c r="V72" s="23"/>
      <c r="W72" s="23"/>
    </row>
    <row r="73" spans="1:23" ht="10.15" customHeight="1" x14ac:dyDescent="0.2">
      <c r="A73" s="25" t="s">
        <v>4051</v>
      </c>
      <c r="B73" s="34">
        <f>$A$1*'CBECS data'!B72</f>
        <v>134000</v>
      </c>
      <c r="C73" s="34">
        <f>$A$1*'CBECS data'!C72</f>
        <v>6000</v>
      </c>
      <c r="D73" s="34">
        <f>$A$1*'CBECS data'!D72</f>
        <v>18000</v>
      </c>
      <c r="E73" s="34">
        <f>$A$1*'CBECS data'!E72</f>
        <v>13000</v>
      </c>
      <c r="F73" s="34">
        <f>$A$1*'CBECS data'!F72</f>
        <v>3000</v>
      </c>
      <c r="G73" s="34">
        <f>$A$1*'CBECS data'!G72</f>
        <v>45000</v>
      </c>
      <c r="H73" s="34">
        <f>$A$1*'CBECS data'!H72</f>
        <v>1000</v>
      </c>
      <c r="I73" s="34">
        <f>$A$1*'CBECS data'!I72</f>
        <v>27000</v>
      </c>
      <c r="J73" s="34">
        <f>$A$1*'CBECS data'!J72</f>
        <v>2000</v>
      </c>
      <c r="K73" s="34">
        <f>$A$1*'CBECS data'!K72</f>
        <v>4000</v>
      </c>
      <c r="L73" s="34">
        <f>$A$1*'CBECS data'!L72</f>
        <v>15000</v>
      </c>
      <c r="M73" s="23"/>
      <c r="N73" s="23"/>
      <c r="O73" s="23"/>
      <c r="P73" s="23"/>
      <c r="Q73" s="23"/>
      <c r="R73" s="23"/>
      <c r="S73" s="23"/>
      <c r="T73" s="23"/>
      <c r="U73" s="23"/>
      <c r="V73" s="23"/>
      <c r="W73" s="23"/>
    </row>
    <row r="74" spans="1:23" ht="10.15" customHeight="1" x14ac:dyDescent="0.2">
      <c r="A74" s="25" t="s">
        <v>4052</v>
      </c>
      <c r="B74" s="34">
        <f>$A$1*'CBECS data'!B73</f>
        <v>126000</v>
      </c>
      <c r="C74" s="34">
        <f>$A$1*'CBECS data'!C73</f>
        <v>5000</v>
      </c>
      <c r="D74" s="34">
        <f>$A$1*'CBECS data'!D73</f>
        <v>16000</v>
      </c>
      <c r="E74" s="34">
        <f>$A$1*'CBECS data'!E73</f>
        <v>18000</v>
      </c>
      <c r="F74" s="34">
        <f>$A$1*'CBECS data'!F73</f>
        <v>3000</v>
      </c>
      <c r="G74" s="34">
        <f>$A$1*'CBECS data'!G73</f>
        <v>47000</v>
      </c>
      <c r="H74" s="34">
        <f>$A$1*'CBECS data'!H73</f>
        <v>1000</v>
      </c>
      <c r="I74" s="34">
        <f>$A$1*'CBECS data'!I73</f>
        <v>13000</v>
      </c>
      <c r="J74" s="34">
        <f>$A$1*'CBECS data'!J73</f>
        <v>3000</v>
      </c>
      <c r="K74" s="34">
        <f>$A$1*'CBECS data'!K73</f>
        <v>6000</v>
      </c>
      <c r="L74" s="34">
        <f>$A$1*'CBECS data'!L73</f>
        <v>16000</v>
      </c>
      <c r="M74" s="23"/>
      <c r="N74" s="23"/>
      <c r="O74" s="23"/>
      <c r="P74" s="23"/>
      <c r="Q74" s="23"/>
      <c r="R74" s="23"/>
      <c r="S74" s="23"/>
      <c r="T74" s="23"/>
      <c r="U74" s="23"/>
      <c r="V74" s="23"/>
      <c r="W74" s="23"/>
    </row>
    <row r="75" spans="1:23" ht="10.15" customHeight="1" x14ac:dyDescent="0.2">
      <c r="A75" s="25" t="s">
        <v>4053</v>
      </c>
      <c r="B75" s="34">
        <f>$A$1*'CBECS data'!B74</f>
        <v>114000</v>
      </c>
      <c r="C75" s="34">
        <f>$A$1*'CBECS data'!C74</f>
        <v>5000</v>
      </c>
      <c r="D75" s="34">
        <f>$A$1*'CBECS data'!D74</f>
        <v>13000</v>
      </c>
      <c r="E75" s="34">
        <f>$A$1*'CBECS data'!E74</f>
        <v>16000</v>
      </c>
      <c r="F75" s="34">
        <f>$A$1*'CBECS data'!F74</f>
        <v>2000</v>
      </c>
      <c r="G75" s="34">
        <f>$A$1*'CBECS data'!G74</f>
        <v>45000</v>
      </c>
      <c r="H75" s="34">
        <f>$A$1*'CBECS data'!H74</f>
        <v>1000</v>
      </c>
      <c r="I75" s="34">
        <f>$A$1*'CBECS data'!I74</f>
        <v>9000</v>
      </c>
      <c r="J75" s="34">
        <f>$A$1*'CBECS data'!J74</f>
        <v>3000</v>
      </c>
      <c r="K75" s="34">
        <f>$A$1*'CBECS data'!K74</f>
        <v>6000</v>
      </c>
      <c r="L75" s="34">
        <f>$A$1*'CBECS data'!L74</f>
        <v>15000</v>
      </c>
      <c r="M75" s="23"/>
      <c r="N75" s="23"/>
      <c r="O75" s="23"/>
      <c r="P75" s="23"/>
      <c r="Q75" s="23"/>
      <c r="R75" s="23"/>
      <c r="S75" s="23"/>
      <c r="T75" s="23"/>
      <c r="U75" s="23"/>
      <c r="V75" s="23"/>
      <c r="W75" s="23"/>
    </row>
    <row r="76" spans="1:23" ht="10.15" customHeight="1" x14ac:dyDescent="0.2">
      <c r="A76" s="25" t="s">
        <v>4054</v>
      </c>
      <c r="B76" s="34">
        <f>$A$1*'CBECS data'!B75</f>
        <v>173000</v>
      </c>
      <c r="C76" s="34">
        <f>$A$1*'CBECS data'!C75</f>
        <v>5000</v>
      </c>
      <c r="D76" s="34">
        <f>$A$1*'CBECS data'!D75</f>
        <v>24000</v>
      </c>
      <c r="E76" s="34">
        <f>$A$1*'CBECS data'!E75</f>
        <v>29000</v>
      </c>
      <c r="F76" s="34">
        <f>$A$1*'CBECS data'!F75</f>
        <v>2000</v>
      </c>
      <c r="G76" s="34">
        <f>$A$1*'CBECS data'!G75</f>
        <v>70000</v>
      </c>
      <c r="H76" s="34">
        <f>$A$1*'CBECS data'!H75</f>
        <v>1000</v>
      </c>
      <c r="I76" s="34">
        <f>$A$1*'CBECS data'!I75</f>
        <v>7000</v>
      </c>
      <c r="J76" s="34">
        <f>$A$1*'CBECS data'!J75</f>
        <v>4000</v>
      </c>
      <c r="K76" s="34">
        <f>$A$1*'CBECS data'!K75</f>
        <v>12000</v>
      </c>
      <c r="L76" s="34">
        <f>$A$1*'CBECS data'!L75</f>
        <v>21000</v>
      </c>
      <c r="M76" s="23"/>
      <c r="N76" s="23"/>
      <c r="O76" s="23"/>
      <c r="P76" s="23"/>
      <c r="Q76" s="23"/>
      <c r="R76" s="23"/>
      <c r="S76" s="23"/>
      <c r="T76" s="23"/>
      <c r="U76" s="23"/>
      <c r="V76" s="23"/>
      <c r="W76" s="23"/>
    </row>
    <row r="77" spans="1:23" ht="10.15" customHeight="1" x14ac:dyDescent="0.2">
      <c r="A77" s="25" t="s">
        <v>4055</v>
      </c>
      <c r="B77" s="34">
        <f>$A$1*'CBECS data'!B76</f>
        <v>194000</v>
      </c>
      <c r="C77" s="34">
        <f>$A$1*'CBECS data'!C76</f>
        <v>6000</v>
      </c>
      <c r="D77" s="34">
        <f>$A$1*'CBECS data'!D76</f>
        <v>25000</v>
      </c>
      <c r="E77" s="34">
        <f>$A$1*'CBECS data'!E76</f>
        <v>22000</v>
      </c>
      <c r="F77" s="34">
        <f>$A$1*'CBECS data'!F76</f>
        <v>2000</v>
      </c>
      <c r="G77" s="34">
        <f>$A$1*'CBECS data'!G76</f>
        <v>90000</v>
      </c>
      <c r="H77" s="34">
        <f>$A$1*'CBECS data'!H76</f>
        <v>1000</v>
      </c>
      <c r="I77" s="34">
        <f>$A$1*'CBECS data'!I76</f>
        <v>5000</v>
      </c>
      <c r="J77" s="34">
        <f>$A$1*'CBECS data'!J76</f>
        <v>6000</v>
      </c>
      <c r="K77" s="34">
        <f>$A$1*'CBECS data'!K76</f>
        <v>15000</v>
      </c>
      <c r="L77" s="34">
        <f>$A$1*'CBECS data'!L76</f>
        <v>23000</v>
      </c>
      <c r="M77" s="23"/>
      <c r="N77" s="23"/>
      <c r="O77" s="23"/>
      <c r="P77" s="23"/>
      <c r="Q77" s="23"/>
      <c r="R77" s="23"/>
      <c r="S77" s="23"/>
      <c r="T77" s="23"/>
      <c r="U77" s="23"/>
      <c r="V77" s="23"/>
      <c r="W77" s="23"/>
    </row>
    <row r="78" spans="1:23" ht="10.15" customHeight="1" x14ac:dyDescent="0.2">
      <c r="B78" s="34"/>
      <c r="C78" s="34"/>
      <c r="D78" s="34"/>
      <c r="E78" s="34"/>
      <c r="F78" s="34"/>
      <c r="G78" s="34"/>
      <c r="H78" s="34"/>
      <c r="I78" s="34"/>
      <c r="J78" s="34"/>
      <c r="K78" s="34"/>
      <c r="L78" s="34"/>
      <c r="M78" s="23"/>
      <c r="N78" s="23"/>
      <c r="O78" s="23"/>
      <c r="P78" s="23"/>
      <c r="Q78" s="23"/>
      <c r="R78" s="23"/>
      <c r="S78" s="23"/>
      <c r="T78" s="23"/>
      <c r="U78" s="23"/>
      <c r="V78" s="23"/>
      <c r="W78" s="23"/>
    </row>
    <row r="79" spans="1:23" ht="10.15" customHeight="1" x14ac:dyDescent="0.2">
      <c r="A79" s="24" t="s">
        <v>4056</v>
      </c>
      <c r="B79" s="34"/>
      <c r="C79" s="34"/>
      <c r="D79" s="34"/>
      <c r="E79" s="34"/>
      <c r="F79" s="34"/>
      <c r="G79" s="34"/>
      <c r="H79" s="34"/>
      <c r="I79" s="34"/>
      <c r="J79" s="34"/>
      <c r="K79" s="34"/>
      <c r="L79" s="34"/>
      <c r="M79" s="23"/>
      <c r="N79" s="23"/>
      <c r="O79" s="23"/>
      <c r="P79" s="23"/>
      <c r="Q79" s="23"/>
      <c r="R79" s="23"/>
      <c r="S79" s="23"/>
      <c r="T79" s="23"/>
      <c r="U79" s="23"/>
      <c r="V79" s="23"/>
      <c r="W79" s="23"/>
    </row>
    <row r="80" spans="1:23" ht="10.15" customHeight="1" x14ac:dyDescent="0.2">
      <c r="A80" s="24" t="s">
        <v>4057</v>
      </c>
      <c r="B80" s="34"/>
      <c r="C80" s="34"/>
      <c r="D80" s="34"/>
      <c r="E80" s="34"/>
      <c r="F80" s="34"/>
      <c r="G80" s="34"/>
      <c r="H80" s="34"/>
      <c r="I80" s="34"/>
      <c r="J80" s="34"/>
      <c r="K80" s="34"/>
      <c r="L80" s="34"/>
      <c r="M80" s="23"/>
      <c r="N80" s="23"/>
      <c r="O80" s="23"/>
      <c r="P80" s="23"/>
      <c r="Q80" s="23"/>
      <c r="R80" s="23"/>
      <c r="S80" s="23"/>
      <c r="T80" s="23"/>
      <c r="U80" s="23"/>
      <c r="V80" s="23"/>
      <c r="W80" s="23"/>
    </row>
    <row r="81" spans="1:23" ht="10.15" customHeight="1" x14ac:dyDescent="0.2">
      <c r="A81" s="25" t="s">
        <v>4058</v>
      </c>
      <c r="B81" s="34">
        <f>$A$1*'CBECS data'!B80</f>
        <v>170000</v>
      </c>
      <c r="C81" s="34">
        <f>$A$1*'CBECS data'!C80</f>
        <v>6000</v>
      </c>
      <c r="D81" s="34">
        <f>$A$1*'CBECS data'!D80</f>
        <v>23000</v>
      </c>
      <c r="E81" s="34">
        <f>$A$1*'CBECS data'!E80</f>
        <v>26000</v>
      </c>
      <c r="F81" s="34">
        <f>$A$1*'CBECS data'!F80</f>
        <v>2000</v>
      </c>
      <c r="G81" s="34">
        <f>$A$1*'CBECS data'!G80</f>
        <v>70000</v>
      </c>
      <c r="H81" s="34">
        <f>$A$1*'CBECS data'!H80</f>
        <v>1000</v>
      </c>
      <c r="I81" s="34">
        <f>$A$1*'CBECS data'!I80</f>
        <v>6000</v>
      </c>
      <c r="J81" s="34">
        <f>$A$1*'CBECS data'!J80</f>
        <v>5000</v>
      </c>
      <c r="K81" s="34">
        <f>$A$1*'CBECS data'!K80</f>
        <v>11000</v>
      </c>
      <c r="L81" s="34">
        <f>$A$1*'CBECS data'!L80</f>
        <v>20000</v>
      </c>
      <c r="M81" s="23"/>
      <c r="N81" s="23"/>
      <c r="O81" s="23"/>
      <c r="P81" s="23"/>
      <c r="Q81" s="23"/>
      <c r="R81" s="23"/>
      <c r="S81" s="23"/>
      <c r="T81" s="23"/>
      <c r="U81" s="23"/>
      <c r="V81" s="23"/>
      <c r="W81" s="23"/>
    </row>
    <row r="82" spans="1:23" ht="10.15" customHeight="1" x14ac:dyDescent="0.2">
      <c r="A82" s="25" t="s">
        <v>4059</v>
      </c>
      <c r="B82" s="34"/>
      <c r="C82" s="34"/>
      <c r="D82" s="34"/>
      <c r="E82" s="34"/>
      <c r="F82" s="34"/>
      <c r="G82" s="34"/>
      <c r="H82" s="34"/>
      <c r="I82" s="34"/>
      <c r="J82" s="34"/>
      <c r="K82" s="34"/>
      <c r="L82" s="34"/>
      <c r="M82" s="23"/>
      <c r="N82" s="23"/>
      <c r="O82" s="23"/>
      <c r="P82" s="23"/>
      <c r="Q82" s="23"/>
      <c r="R82" s="23"/>
      <c r="S82" s="23"/>
      <c r="T82" s="23"/>
      <c r="U82" s="23"/>
      <c r="V82" s="23"/>
      <c r="W82" s="23"/>
    </row>
    <row r="83" spans="1:23" ht="10.15" customHeight="1" x14ac:dyDescent="0.2">
      <c r="A83" s="25" t="s">
        <v>4060</v>
      </c>
      <c r="B83" s="34">
        <f>$A$1*'CBECS data'!B82</f>
        <v>128000</v>
      </c>
      <c r="C83" s="34">
        <f>$A$1*'CBECS data'!C82</f>
        <v>5000</v>
      </c>
      <c r="D83" s="34">
        <f>$A$1*'CBECS data'!D82</f>
        <v>17000</v>
      </c>
      <c r="E83" s="34">
        <f>$A$1*'CBECS data'!E82</f>
        <v>22000</v>
      </c>
      <c r="F83" s="34">
        <f>$A$1*'CBECS data'!F82</f>
        <v>2000</v>
      </c>
      <c r="G83" s="34">
        <f>$A$1*'CBECS data'!G82</f>
        <v>48000</v>
      </c>
      <c r="H83" s="34" t="e">
        <f>$A$1*'CBECS data'!H82</f>
        <v>#VALUE!</v>
      </c>
      <c r="I83" s="34">
        <f>$A$1*'CBECS data'!I82</f>
        <v>7000</v>
      </c>
      <c r="J83" s="34">
        <f>$A$1*'CBECS data'!J82</f>
        <v>3000</v>
      </c>
      <c r="K83" s="34">
        <f>$A$1*'CBECS data'!K82</f>
        <v>8000</v>
      </c>
      <c r="L83" s="34">
        <f>$A$1*'CBECS data'!L82</f>
        <v>15000</v>
      </c>
      <c r="M83" s="23"/>
      <c r="N83" s="23"/>
      <c r="O83" s="23"/>
      <c r="P83" s="23"/>
      <c r="Q83" s="23"/>
      <c r="R83" s="23"/>
      <c r="S83" s="23"/>
      <c r="T83" s="23"/>
      <c r="U83" s="23"/>
      <c r="V83" s="23"/>
      <c r="W83" s="23"/>
    </row>
    <row r="84" spans="1:23" ht="10.15" customHeight="1" x14ac:dyDescent="0.2">
      <c r="A84" s="25" t="s">
        <v>4061</v>
      </c>
      <c r="B84" s="34">
        <f>$A$1*'CBECS data'!B83</f>
        <v>170000</v>
      </c>
      <c r="C84" s="34">
        <f>$A$1*'CBECS data'!C83</f>
        <v>6000</v>
      </c>
      <c r="D84" s="34">
        <f>$A$1*'CBECS data'!D83</f>
        <v>23000</v>
      </c>
      <c r="E84" s="34">
        <f>$A$1*'CBECS data'!E83</f>
        <v>26000</v>
      </c>
      <c r="F84" s="34">
        <f>$A$1*'CBECS data'!F83</f>
        <v>2000</v>
      </c>
      <c r="G84" s="34">
        <f>$A$1*'CBECS data'!G83</f>
        <v>68000</v>
      </c>
      <c r="H84" s="34" t="e">
        <f>$A$1*'CBECS data'!H83</f>
        <v>#VALUE!</v>
      </c>
      <c r="I84" s="34">
        <f>$A$1*'CBECS data'!I83</f>
        <v>6000</v>
      </c>
      <c r="J84" s="34">
        <f>$A$1*'CBECS data'!J83</f>
        <v>5000</v>
      </c>
      <c r="K84" s="34">
        <f>$A$1*'CBECS data'!K83</f>
        <v>12000</v>
      </c>
      <c r="L84" s="34">
        <f>$A$1*'CBECS data'!L83</f>
        <v>20000</v>
      </c>
      <c r="M84" s="23"/>
      <c r="N84" s="23"/>
      <c r="O84" s="23"/>
      <c r="P84" s="23"/>
      <c r="Q84" s="23"/>
      <c r="R84" s="23"/>
      <c r="S84" s="23"/>
      <c r="T84" s="23"/>
      <c r="U84" s="23"/>
      <c r="V84" s="23"/>
      <c r="W84" s="23"/>
    </row>
    <row r="85" spans="1:23" ht="10.15" customHeight="1" x14ac:dyDescent="0.2">
      <c r="A85" s="25" t="s">
        <v>4062</v>
      </c>
      <c r="B85" s="34">
        <f>$A$1*'CBECS data'!B84</f>
        <v>225000</v>
      </c>
      <c r="C85" s="34">
        <f>$A$1*'CBECS data'!C84</f>
        <v>5000</v>
      </c>
      <c r="D85" s="34">
        <f>$A$1*'CBECS data'!D84</f>
        <v>32000</v>
      </c>
      <c r="E85" s="34">
        <f>$A$1*'CBECS data'!E84</f>
        <v>33000</v>
      </c>
      <c r="F85" s="34">
        <f>$A$1*'CBECS data'!F84</f>
        <v>2000</v>
      </c>
      <c r="G85" s="34">
        <f>$A$1*'CBECS data'!G84</f>
        <v>100000</v>
      </c>
      <c r="H85" s="34">
        <f>$A$1*'CBECS data'!H84</f>
        <v>1000</v>
      </c>
      <c r="I85" s="34">
        <f>$A$1*'CBECS data'!I84</f>
        <v>5000</v>
      </c>
      <c r="J85" s="34">
        <f>$A$1*'CBECS data'!J84</f>
        <v>6000</v>
      </c>
      <c r="K85" s="34">
        <f>$A$1*'CBECS data'!K84</f>
        <v>15000</v>
      </c>
      <c r="L85" s="34">
        <f>$A$1*'CBECS data'!L84</f>
        <v>27000</v>
      </c>
      <c r="M85" s="23"/>
      <c r="N85" s="23"/>
      <c r="O85" s="23"/>
      <c r="P85" s="23"/>
      <c r="Q85" s="23"/>
      <c r="R85" s="23"/>
      <c r="S85" s="23"/>
      <c r="T85" s="23"/>
      <c r="U85" s="23"/>
      <c r="V85" s="23"/>
      <c r="W85" s="23"/>
    </row>
    <row r="86" spans="1:23" ht="10.15" customHeight="1" x14ac:dyDescent="0.2">
      <c r="A86" s="25" t="s">
        <v>4063</v>
      </c>
      <c r="B86" s="34">
        <f>$A$1*'CBECS data'!B85</f>
        <v>241000</v>
      </c>
      <c r="C86" s="34">
        <f>$A$1*'CBECS data'!C85</f>
        <v>6000</v>
      </c>
      <c r="D86" s="34">
        <f>$A$1*'CBECS data'!D85</f>
        <v>39000</v>
      </c>
      <c r="E86" s="34">
        <f>$A$1*'CBECS data'!E85</f>
        <v>37000</v>
      </c>
      <c r="F86" s="34">
        <f>$A$1*'CBECS data'!F85</f>
        <v>2000</v>
      </c>
      <c r="G86" s="34">
        <f>$A$1*'CBECS data'!G85</f>
        <v>99000</v>
      </c>
      <c r="H86" s="34" t="e">
        <f>$A$1*'CBECS data'!H85</f>
        <v>#VALUE!</v>
      </c>
      <c r="I86" s="34">
        <f>$A$1*'CBECS data'!I85</f>
        <v>5000</v>
      </c>
      <c r="J86" s="34" t="e">
        <f>$A$1*'CBECS data'!J85</f>
        <v>#VALUE!</v>
      </c>
      <c r="K86" s="34">
        <f>$A$1*'CBECS data'!K85</f>
        <v>14000</v>
      </c>
      <c r="L86" s="34">
        <f>$A$1*'CBECS data'!L85</f>
        <v>27000</v>
      </c>
      <c r="M86" s="23"/>
      <c r="N86" s="23"/>
      <c r="O86" s="23"/>
      <c r="P86" s="23"/>
      <c r="Q86" s="23"/>
      <c r="R86" s="23"/>
      <c r="S86" s="23"/>
      <c r="T86" s="23"/>
      <c r="U86" s="23"/>
      <c r="V86" s="23"/>
      <c r="W86" s="23"/>
    </row>
    <row r="87" spans="1:23" ht="10.15" customHeight="1" x14ac:dyDescent="0.2">
      <c r="B87" s="34"/>
      <c r="C87" s="34"/>
      <c r="D87" s="34"/>
      <c r="E87" s="34"/>
      <c r="F87" s="34"/>
      <c r="G87" s="34"/>
      <c r="H87" s="34"/>
      <c r="I87" s="34"/>
      <c r="J87" s="34"/>
      <c r="K87" s="34"/>
      <c r="L87" s="34"/>
      <c r="M87" s="23"/>
      <c r="N87" s="23"/>
      <c r="O87" s="23"/>
      <c r="P87" s="23"/>
      <c r="Q87" s="23"/>
      <c r="R87" s="23"/>
      <c r="S87" s="23"/>
      <c r="T87" s="23"/>
      <c r="U87" s="23"/>
      <c r="V87" s="23"/>
      <c r="W87" s="23"/>
    </row>
    <row r="88" spans="1:23" ht="10.15" customHeight="1" x14ac:dyDescent="0.2">
      <c r="A88" s="24" t="s">
        <v>4064</v>
      </c>
      <c r="B88" s="34"/>
      <c r="C88" s="34"/>
      <c r="D88" s="34"/>
      <c r="E88" s="34"/>
      <c r="F88" s="34"/>
      <c r="G88" s="34"/>
      <c r="H88" s="34"/>
      <c r="I88" s="34"/>
      <c r="J88" s="34"/>
      <c r="K88" s="34"/>
      <c r="L88" s="34"/>
      <c r="M88" s="23"/>
      <c r="N88" s="23"/>
      <c r="O88" s="23"/>
      <c r="P88" s="23"/>
      <c r="Q88" s="23"/>
      <c r="R88" s="23"/>
      <c r="S88" s="23"/>
      <c r="T88" s="23"/>
      <c r="U88" s="23"/>
      <c r="V88" s="23"/>
      <c r="W88" s="23"/>
    </row>
    <row r="89" spans="1:23" ht="10.15" customHeight="1" x14ac:dyDescent="0.2">
      <c r="A89" s="25" t="s">
        <v>4065</v>
      </c>
      <c r="B89" s="34">
        <f>$A$1*'CBECS data'!B88</f>
        <v>77000</v>
      </c>
      <c r="C89" s="34">
        <f>$A$1*'CBECS data'!C88</f>
        <v>4000</v>
      </c>
      <c r="D89" s="34">
        <f>$A$1*'CBECS data'!D88</f>
        <v>8000</v>
      </c>
      <c r="E89" s="34">
        <f>$A$1*'CBECS data'!E88</f>
        <v>6000</v>
      </c>
      <c r="F89" s="34">
        <f>$A$1*'CBECS data'!F88</f>
        <v>2000</v>
      </c>
      <c r="G89" s="34">
        <f>$A$1*'CBECS data'!G88</f>
        <v>25000</v>
      </c>
      <c r="H89" s="34">
        <f>$A$1*'CBECS data'!H88</f>
        <v>1000</v>
      </c>
      <c r="I89" s="34">
        <f>$A$1*'CBECS data'!I88</f>
        <v>19000</v>
      </c>
      <c r="J89" s="34">
        <f>$A$1*'CBECS data'!J88</f>
        <v>1000</v>
      </c>
      <c r="K89" s="34">
        <f>$A$1*'CBECS data'!K88</f>
        <v>1000</v>
      </c>
      <c r="L89" s="34">
        <f>$A$1*'CBECS data'!L88</f>
        <v>12000</v>
      </c>
      <c r="M89" s="23"/>
      <c r="N89" s="23"/>
      <c r="O89" s="23"/>
      <c r="P89" s="23"/>
      <c r="Q89" s="23"/>
      <c r="R89" s="23"/>
      <c r="S89" s="23"/>
      <c r="T89" s="23"/>
      <c r="U89" s="23"/>
      <c r="V89" s="23"/>
      <c r="W89" s="23"/>
    </row>
    <row r="90" spans="1:23" ht="10.15" customHeight="1" x14ac:dyDescent="0.2">
      <c r="A90" s="25" t="s">
        <v>4066</v>
      </c>
      <c r="B90" s="34">
        <f>$A$1*'CBECS data'!B89</f>
        <v>118000</v>
      </c>
      <c r="C90" s="34">
        <f>$A$1*'CBECS data'!C89</f>
        <v>6000</v>
      </c>
      <c r="D90" s="34">
        <f>$A$1*'CBECS data'!D89</f>
        <v>15000</v>
      </c>
      <c r="E90" s="34">
        <f>$A$1*'CBECS data'!E89</f>
        <v>10000</v>
      </c>
      <c r="F90" s="34">
        <f>$A$1*'CBECS data'!F89</f>
        <v>3000</v>
      </c>
      <c r="G90" s="34">
        <f>$A$1*'CBECS data'!G89</f>
        <v>37000</v>
      </c>
      <c r="H90" s="34">
        <f>$A$1*'CBECS data'!H89</f>
        <v>2000</v>
      </c>
      <c r="I90" s="34">
        <f>$A$1*'CBECS data'!I89</f>
        <v>27000</v>
      </c>
      <c r="J90" s="34">
        <f>$A$1*'CBECS data'!J89</f>
        <v>2000</v>
      </c>
      <c r="K90" s="34">
        <f>$A$1*'CBECS data'!K89</f>
        <v>3000</v>
      </c>
      <c r="L90" s="34">
        <f>$A$1*'CBECS data'!L89</f>
        <v>15000</v>
      </c>
      <c r="M90" s="23"/>
      <c r="N90" s="23"/>
      <c r="O90" s="23"/>
      <c r="P90" s="23"/>
      <c r="Q90" s="23"/>
      <c r="R90" s="23"/>
      <c r="S90" s="23"/>
      <c r="T90" s="23"/>
      <c r="U90" s="23"/>
      <c r="V90" s="23"/>
      <c r="W90" s="23"/>
    </row>
    <row r="91" spans="1:23" ht="10.15" customHeight="1" x14ac:dyDescent="0.2">
      <c r="A91" s="25" t="s">
        <v>4067</v>
      </c>
      <c r="B91" s="34">
        <f>$A$1*'CBECS data'!B90</f>
        <v>114000</v>
      </c>
      <c r="C91" s="34">
        <f>$A$1*'CBECS data'!C90</f>
        <v>6000</v>
      </c>
      <c r="D91" s="34">
        <f>$A$1*'CBECS data'!D90</f>
        <v>15000</v>
      </c>
      <c r="E91" s="34">
        <f>$A$1*'CBECS data'!E90</f>
        <v>11000</v>
      </c>
      <c r="F91" s="34">
        <f>$A$1*'CBECS data'!F90</f>
        <v>3000</v>
      </c>
      <c r="G91" s="34">
        <f>$A$1*'CBECS data'!G90</f>
        <v>39000</v>
      </c>
      <c r="H91" s="34">
        <f>$A$1*'CBECS data'!H90</f>
        <v>2000</v>
      </c>
      <c r="I91" s="34">
        <f>$A$1*'CBECS data'!I90</f>
        <v>20000</v>
      </c>
      <c r="J91" s="34">
        <f>$A$1*'CBECS data'!J90</f>
        <v>2000</v>
      </c>
      <c r="K91" s="34">
        <f>$A$1*'CBECS data'!K90</f>
        <v>3000</v>
      </c>
      <c r="L91" s="34">
        <f>$A$1*'CBECS data'!L90</f>
        <v>13000</v>
      </c>
      <c r="M91" s="23"/>
      <c r="N91" s="23"/>
      <c r="O91" s="23"/>
      <c r="P91" s="23"/>
      <c r="Q91" s="23"/>
      <c r="R91" s="23"/>
      <c r="S91" s="23"/>
      <c r="T91" s="23"/>
      <c r="U91" s="23"/>
      <c r="V91" s="23"/>
      <c r="W91" s="23"/>
    </row>
    <row r="92" spans="1:23" ht="10.15" customHeight="1" x14ac:dyDescent="0.2">
      <c r="A92" s="25" t="s">
        <v>4068</v>
      </c>
      <c r="B92" s="34">
        <f>$A$1*'CBECS data'!B91</f>
        <v>140000</v>
      </c>
      <c r="C92" s="34">
        <f>$A$1*'CBECS data'!C91</f>
        <v>5000</v>
      </c>
      <c r="D92" s="34">
        <f>$A$1*'CBECS data'!D91</f>
        <v>19000</v>
      </c>
      <c r="E92" s="34">
        <f>$A$1*'CBECS data'!E91</f>
        <v>19000</v>
      </c>
      <c r="F92" s="34">
        <f>$A$1*'CBECS data'!F91</f>
        <v>3000</v>
      </c>
      <c r="G92" s="34">
        <f>$A$1*'CBECS data'!G91</f>
        <v>51000</v>
      </c>
      <c r="H92" s="34">
        <f>$A$1*'CBECS data'!H91</f>
        <v>1000</v>
      </c>
      <c r="I92" s="34">
        <f>$A$1*'CBECS data'!I91</f>
        <v>18000</v>
      </c>
      <c r="J92" s="34">
        <f>$A$1*'CBECS data'!J91</f>
        <v>4000</v>
      </c>
      <c r="K92" s="34">
        <f>$A$1*'CBECS data'!K91</f>
        <v>6000</v>
      </c>
      <c r="L92" s="34">
        <f>$A$1*'CBECS data'!L91</f>
        <v>16000</v>
      </c>
      <c r="M92" s="23"/>
      <c r="N92" s="23"/>
      <c r="O92" s="23"/>
      <c r="P92" s="23"/>
      <c r="Q92" s="23"/>
      <c r="R92" s="23"/>
      <c r="S92" s="23"/>
      <c r="T92" s="23"/>
      <c r="U92" s="23"/>
      <c r="V92" s="23"/>
      <c r="W92" s="23"/>
    </row>
    <row r="93" spans="1:23" ht="10.15" customHeight="1" x14ac:dyDescent="0.2">
      <c r="A93" s="25" t="s">
        <v>4069</v>
      </c>
      <c r="B93" s="34">
        <f>$A$1*'CBECS data'!B92</f>
        <v>149000</v>
      </c>
      <c r="C93" s="34">
        <f>$A$1*'CBECS data'!C92</f>
        <v>6000</v>
      </c>
      <c r="D93" s="34">
        <f>$A$1*'CBECS data'!D92</f>
        <v>20000</v>
      </c>
      <c r="E93" s="34">
        <f>$A$1*'CBECS data'!E92</f>
        <v>25000</v>
      </c>
      <c r="F93" s="34">
        <f>$A$1*'CBECS data'!F92</f>
        <v>3000</v>
      </c>
      <c r="G93" s="34">
        <f>$A$1*'CBECS data'!G92</f>
        <v>56000</v>
      </c>
      <c r="H93" s="34">
        <f>$A$1*'CBECS data'!H92</f>
        <v>1000</v>
      </c>
      <c r="I93" s="34">
        <f>$A$1*'CBECS data'!I92</f>
        <v>14000</v>
      </c>
      <c r="J93" s="34">
        <f>$A$1*'CBECS data'!J92</f>
        <v>3000</v>
      </c>
      <c r="K93" s="34">
        <f>$A$1*'CBECS data'!K92</f>
        <v>7000</v>
      </c>
      <c r="L93" s="34">
        <f>$A$1*'CBECS data'!L92</f>
        <v>15000</v>
      </c>
      <c r="M93" s="23"/>
      <c r="N93" s="23"/>
      <c r="O93" s="23"/>
      <c r="P93" s="23"/>
      <c r="Q93" s="23"/>
      <c r="R93" s="23"/>
      <c r="S93" s="23"/>
      <c r="T93" s="23"/>
      <c r="U93" s="23"/>
      <c r="V93" s="23"/>
      <c r="W93" s="23"/>
    </row>
    <row r="94" spans="1:23" ht="10.15" customHeight="1" x14ac:dyDescent="0.2">
      <c r="A94" s="25" t="s">
        <v>4070</v>
      </c>
      <c r="B94" s="34">
        <f>$A$1*'CBECS data'!B93</f>
        <v>196000</v>
      </c>
      <c r="C94" s="34">
        <f>$A$1*'CBECS data'!C93</f>
        <v>7000</v>
      </c>
      <c r="D94" s="34">
        <f>$A$1*'CBECS data'!D93</f>
        <v>29000</v>
      </c>
      <c r="E94" s="34">
        <f>$A$1*'CBECS data'!E93</f>
        <v>29000</v>
      </c>
      <c r="F94" s="34">
        <f>$A$1*'CBECS data'!F93</f>
        <v>4000</v>
      </c>
      <c r="G94" s="34">
        <f>$A$1*'CBECS data'!G93</f>
        <v>80000</v>
      </c>
      <c r="H94" s="34">
        <f>$A$1*'CBECS data'!H93</f>
        <v>1000</v>
      </c>
      <c r="I94" s="34">
        <f>$A$1*'CBECS data'!I93</f>
        <v>12000</v>
      </c>
      <c r="J94" s="34">
        <f>$A$1*'CBECS data'!J93</f>
        <v>4000</v>
      </c>
      <c r="K94" s="34">
        <f>$A$1*'CBECS data'!K93</f>
        <v>11000</v>
      </c>
      <c r="L94" s="34">
        <f>$A$1*'CBECS data'!L93</f>
        <v>21000</v>
      </c>
      <c r="M94" s="23"/>
      <c r="N94" s="23"/>
      <c r="O94" s="23"/>
      <c r="P94" s="23"/>
      <c r="Q94" s="23"/>
      <c r="R94" s="23"/>
      <c r="S94" s="23"/>
      <c r="T94" s="23"/>
      <c r="U94" s="23"/>
      <c r="V94" s="23"/>
      <c r="W94" s="23"/>
    </row>
    <row r="95" spans="1:23" ht="10.15" customHeight="1" x14ac:dyDescent="0.2">
      <c r="A95" s="25" t="s">
        <v>4071</v>
      </c>
      <c r="B95" s="34">
        <f>$A$1*'CBECS data'!B94</f>
        <v>224000</v>
      </c>
      <c r="C95" s="34">
        <f>$A$1*'CBECS data'!C94</f>
        <v>6000</v>
      </c>
      <c r="D95" s="34">
        <f>$A$1*'CBECS data'!D94</f>
        <v>29000</v>
      </c>
      <c r="E95" s="34">
        <f>$A$1*'CBECS data'!E94</f>
        <v>31000</v>
      </c>
      <c r="F95" s="34">
        <f>$A$1*'CBECS data'!F94</f>
        <v>2000</v>
      </c>
      <c r="G95" s="34">
        <f>$A$1*'CBECS data'!G94</f>
        <v>96000</v>
      </c>
      <c r="H95" s="34">
        <f>$A$1*'CBECS data'!H94</f>
        <v>1000</v>
      </c>
      <c r="I95" s="34">
        <f>$A$1*'CBECS data'!I94</f>
        <v>7000</v>
      </c>
      <c r="J95" s="34">
        <f>$A$1*'CBECS data'!J94</f>
        <v>6000</v>
      </c>
      <c r="K95" s="34">
        <f>$A$1*'CBECS data'!K94</f>
        <v>19000</v>
      </c>
      <c r="L95" s="34">
        <f>$A$1*'CBECS data'!L94</f>
        <v>26000</v>
      </c>
      <c r="M95" s="23"/>
      <c r="N95" s="23"/>
      <c r="O95" s="23"/>
      <c r="P95" s="23"/>
      <c r="Q95" s="23"/>
      <c r="R95" s="23"/>
      <c r="S95" s="23"/>
      <c r="T95" s="23"/>
      <c r="U95" s="23"/>
      <c r="V95" s="23"/>
      <c r="W95" s="23"/>
    </row>
    <row r="96" spans="1:23" ht="10.15" customHeight="1" x14ac:dyDescent="0.2">
      <c r="B96" s="34"/>
      <c r="C96" s="34"/>
      <c r="D96" s="34"/>
      <c r="E96" s="34"/>
      <c r="F96" s="34"/>
      <c r="G96" s="34"/>
      <c r="H96" s="34"/>
      <c r="I96" s="34"/>
      <c r="J96" s="34"/>
      <c r="K96" s="34"/>
      <c r="L96" s="34"/>
      <c r="M96" s="23"/>
      <c r="N96" s="23"/>
      <c r="O96" s="23"/>
      <c r="P96" s="23"/>
      <c r="Q96" s="23"/>
      <c r="R96" s="23"/>
      <c r="S96" s="23"/>
      <c r="T96" s="23"/>
      <c r="U96" s="23"/>
      <c r="V96" s="23"/>
      <c r="W96" s="23"/>
    </row>
    <row r="97" spans="1:23" ht="10.15" customHeight="1" x14ac:dyDescent="0.2">
      <c r="A97" s="24" t="s">
        <v>4072</v>
      </c>
      <c r="B97" s="34"/>
      <c r="C97" s="34"/>
      <c r="D97" s="34"/>
      <c r="E97" s="34"/>
      <c r="F97" s="34"/>
      <c r="G97" s="34"/>
      <c r="H97" s="34"/>
      <c r="I97" s="34"/>
      <c r="J97" s="34"/>
      <c r="K97" s="34"/>
      <c r="L97" s="34"/>
      <c r="M97" s="23"/>
      <c r="N97" s="23"/>
      <c r="O97" s="23"/>
      <c r="P97" s="23"/>
      <c r="Q97" s="23"/>
      <c r="R97" s="23"/>
      <c r="S97" s="23"/>
      <c r="T97" s="23"/>
      <c r="U97" s="23"/>
      <c r="V97" s="23"/>
      <c r="W97" s="23"/>
    </row>
    <row r="98" spans="1:23" ht="10.15" customHeight="1" x14ac:dyDescent="0.2">
      <c r="A98" s="25" t="s">
        <v>4073</v>
      </c>
      <c r="B98" s="34">
        <f>$A$1*'CBECS data'!B97</f>
        <v>45000</v>
      </c>
      <c r="C98" s="34">
        <f>$A$1*'CBECS data'!C97</f>
        <v>3000</v>
      </c>
      <c r="D98" s="34">
        <f>$A$1*'CBECS data'!D97</f>
        <v>9000</v>
      </c>
      <c r="E98" s="34">
        <f>$A$1*'CBECS data'!E97</f>
        <v>4000</v>
      </c>
      <c r="F98" s="34">
        <f>$A$1*'CBECS data'!F97</f>
        <v>1000</v>
      </c>
      <c r="G98" s="34">
        <f>$A$1*'CBECS data'!G97</f>
        <v>11000</v>
      </c>
      <c r="H98" s="34" t="e">
        <f>$A$1*'CBECS data'!H97</f>
        <v>#VALUE!</v>
      </c>
      <c r="I98" s="34">
        <f>$A$1*'CBECS data'!I97</f>
        <v>6000</v>
      </c>
      <c r="J98" s="34" t="e">
        <f>$A$1*'CBECS data'!J97</f>
        <v>#VALUE!</v>
      </c>
      <c r="K98" s="34">
        <f>$A$1*'CBECS data'!K97</f>
        <v>1000</v>
      </c>
      <c r="L98" s="34">
        <f>$A$1*'CBECS data'!L97</f>
        <v>11000</v>
      </c>
      <c r="M98" s="23"/>
      <c r="N98" s="23"/>
      <c r="O98" s="23"/>
      <c r="P98" s="23"/>
      <c r="Q98" s="23"/>
      <c r="R98" s="23"/>
      <c r="S98" s="23"/>
      <c r="T98" s="23"/>
      <c r="U98" s="23"/>
      <c r="V98" s="23"/>
      <c r="W98" s="23"/>
    </row>
    <row r="99" spans="1:23" ht="10.15" customHeight="1" x14ac:dyDescent="0.2">
      <c r="A99" s="25" t="s">
        <v>4074</v>
      </c>
      <c r="B99" s="34">
        <f>$A$1*'CBECS data'!B98</f>
        <v>101000</v>
      </c>
      <c r="C99" s="34">
        <f>$A$1*'CBECS data'!C98</f>
        <v>6000</v>
      </c>
      <c r="D99" s="34">
        <f>$A$1*'CBECS data'!D98</f>
        <v>17000</v>
      </c>
      <c r="E99" s="34">
        <f>$A$1*'CBECS data'!E98</f>
        <v>11000</v>
      </c>
      <c r="F99" s="34">
        <f>$A$1*'CBECS data'!F98</f>
        <v>2000</v>
      </c>
      <c r="G99" s="34">
        <f>$A$1*'CBECS data'!G98</f>
        <v>34000</v>
      </c>
      <c r="H99" s="34" t="e">
        <f>$A$1*'CBECS data'!H98</f>
        <v>#VALUE!</v>
      </c>
      <c r="I99" s="34">
        <f>$A$1*'CBECS data'!I98</f>
        <v>8000</v>
      </c>
      <c r="J99" s="34">
        <f>$A$1*'CBECS data'!J98</f>
        <v>3000</v>
      </c>
      <c r="K99" s="34">
        <f>$A$1*'CBECS data'!K98</f>
        <v>6000</v>
      </c>
      <c r="L99" s="34">
        <f>$A$1*'CBECS data'!L98</f>
        <v>15000</v>
      </c>
      <c r="M99" s="23"/>
      <c r="N99" s="23"/>
      <c r="O99" s="23"/>
      <c r="P99" s="23"/>
      <c r="Q99" s="23"/>
      <c r="R99" s="23"/>
      <c r="S99" s="23"/>
      <c r="T99" s="23"/>
      <c r="U99" s="23"/>
      <c r="V99" s="23"/>
      <c r="W99" s="23"/>
    </row>
    <row r="100" spans="1:23" ht="10.15" customHeight="1" x14ac:dyDescent="0.2">
      <c r="A100" s="25" t="s">
        <v>4075</v>
      </c>
      <c r="B100" s="34">
        <f>$A$1*'CBECS data'!B99</f>
        <v>112000</v>
      </c>
      <c r="C100" s="34">
        <f>$A$1*'CBECS data'!C99</f>
        <v>4000</v>
      </c>
      <c r="D100" s="34">
        <f>$A$1*'CBECS data'!D99</f>
        <v>15000</v>
      </c>
      <c r="E100" s="34">
        <f>$A$1*'CBECS data'!E99</f>
        <v>13000</v>
      </c>
      <c r="F100" s="34">
        <f>$A$1*'CBECS data'!F99</f>
        <v>1000</v>
      </c>
      <c r="G100" s="34">
        <f>$A$1*'CBECS data'!G99</f>
        <v>43000</v>
      </c>
      <c r="H100" s="34" t="e">
        <f>$A$1*'CBECS data'!H99</f>
        <v>#VALUE!</v>
      </c>
      <c r="I100" s="34">
        <f>$A$1*'CBECS data'!I99</f>
        <v>9000</v>
      </c>
      <c r="J100" s="34">
        <f>$A$1*'CBECS data'!J99</f>
        <v>3000</v>
      </c>
      <c r="K100" s="34">
        <f>$A$1*'CBECS data'!K99</f>
        <v>6000</v>
      </c>
      <c r="L100" s="34">
        <f>$A$1*'CBECS data'!L99</f>
        <v>16000</v>
      </c>
      <c r="M100" s="23"/>
      <c r="N100" s="23"/>
      <c r="O100" s="23"/>
      <c r="P100" s="23"/>
      <c r="Q100" s="23"/>
      <c r="R100" s="23"/>
      <c r="S100" s="23"/>
      <c r="T100" s="23"/>
      <c r="U100" s="23"/>
      <c r="V100" s="23"/>
      <c r="W100" s="23"/>
    </row>
    <row r="101" spans="1:23" ht="10.15" customHeight="1" x14ac:dyDescent="0.2">
      <c r="A101" s="25" t="s">
        <v>4076</v>
      </c>
      <c r="B101" s="34">
        <f>$A$1*'CBECS data'!B100</f>
        <v>141000</v>
      </c>
      <c r="C101" s="34">
        <f>$A$1*'CBECS data'!C100</f>
        <v>5000</v>
      </c>
      <c r="D101" s="34">
        <f>$A$1*'CBECS data'!D100</f>
        <v>18000</v>
      </c>
      <c r="E101" s="34">
        <f>$A$1*'CBECS data'!E100</f>
        <v>19000</v>
      </c>
      <c r="F101" s="34">
        <f>$A$1*'CBECS data'!F100</f>
        <v>2000</v>
      </c>
      <c r="G101" s="34">
        <f>$A$1*'CBECS data'!G100</f>
        <v>52000</v>
      </c>
      <c r="H101" s="34">
        <f>$A$1*'CBECS data'!H100</f>
        <v>1000</v>
      </c>
      <c r="I101" s="34">
        <f>$A$1*'CBECS data'!I100</f>
        <v>18000</v>
      </c>
      <c r="J101" s="34">
        <f>$A$1*'CBECS data'!J100</f>
        <v>3000</v>
      </c>
      <c r="K101" s="34">
        <f>$A$1*'CBECS data'!K100</f>
        <v>7000</v>
      </c>
      <c r="L101" s="34">
        <f>$A$1*'CBECS data'!L100</f>
        <v>16000</v>
      </c>
      <c r="M101" s="23"/>
      <c r="N101" s="23"/>
      <c r="O101" s="23"/>
      <c r="P101" s="23"/>
      <c r="Q101" s="23"/>
      <c r="R101" s="23"/>
      <c r="S101" s="23"/>
      <c r="T101" s="23"/>
      <c r="U101" s="23"/>
      <c r="V101" s="23"/>
      <c r="W101" s="23"/>
    </row>
    <row r="102" spans="1:23" ht="10.15" customHeight="1" x14ac:dyDescent="0.2">
      <c r="A102" s="25" t="s">
        <v>4077</v>
      </c>
      <c r="B102" s="34">
        <f>$A$1*'CBECS data'!B101</f>
        <v>221000</v>
      </c>
      <c r="C102" s="34">
        <f>$A$1*'CBECS data'!C101</f>
        <v>7000</v>
      </c>
      <c r="D102" s="34">
        <f>$A$1*'CBECS data'!D101</f>
        <v>23000</v>
      </c>
      <c r="E102" s="34">
        <f>$A$1*'CBECS data'!E101</f>
        <v>33000</v>
      </c>
      <c r="F102" s="34">
        <f>$A$1*'CBECS data'!F101</f>
        <v>4000</v>
      </c>
      <c r="G102" s="34">
        <f>$A$1*'CBECS data'!G101</f>
        <v>70000</v>
      </c>
      <c r="H102" s="34">
        <f>$A$1*'CBECS data'!H101</f>
        <v>4000</v>
      </c>
      <c r="I102" s="34">
        <f>$A$1*'CBECS data'!I101</f>
        <v>50000</v>
      </c>
      <c r="J102" s="34">
        <f>$A$1*'CBECS data'!J101</f>
        <v>2000</v>
      </c>
      <c r="K102" s="34">
        <f>$A$1*'CBECS data'!K101</f>
        <v>9000</v>
      </c>
      <c r="L102" s="34">
        <f>$A$1*'CBECS data'!L101</f>
        <v>19000</v>
      </c>
      <c r="M102" s="23"/>
      <c r="N102" s="23"/>
      <c r="O102" s="23"/>
      <c r="P102" s="23"/>
      <c r="Q102" s="23"/>
      <c r="R102" s="23"/>
      <c r="S102" s="23"/>
      <c r="T102" s="23"/>
      <c r="U102" s="23"/>
      <c r="V102" s="23"/>
      <c r="W102" s="23"/>
    </row>
    <row r="103" spans="1:23" ht="10.15" customHeight="1" x14ac:dyDescent="0.2">
      <c r="A103" s="25" t="s">
        <v>4078</v>
      </c>
      <c r="B103" s="34">
        <f>$A$1*'CBECS data'!B102</f>
        <v>212000</v>
      </c>
      <c r="C103" s="34">
        <f>$A$1*'CBECS data'!C102</f>
        <v>7000</v>
      </c>
      <c r="D103" s="34">
        <f>$A$1*'CBECS data'!D102</f>
        <v>26000</v>
      </c>
      <c r="E103" s="34">
        <f>$A$1*'CBECS data'!E102</f>
        <v>27000</v>
      </c>
      <c r="F103" s="34">
        <f>$A$1*'CBECS data'!F102</f>
        <v>5000</v>
      </c>
      <c r="G103" s="34">
        <f>$A$1*'CBECS data'!G102</f>
        <v>93000</v>
      </c>
      <c r="H103" s="34">
        <f>$A$1*'CBECS data'!H102</f>
        <v>1000</v>
      </c>
      <c r="I103" s="34">
        <f>$A$1*'CBECS data'!I102</f>
        <v>17000</v>
      </c>
      <c r="J103" s="34">
        <f>$A$1*'CBECS data'!J102</f>
        <v>5000</v>
      </c>
      <c r="K103" s="34">
        <f>$A$1*'CBECS data'!K102</f>
        <v>9000</v>
      </c>
      <c r="L103" s="34">
        <f>$A$1*'CBECS data'!L102</f>
        <v>21000</v>
      </c>
      <c r="M103" s="23"/>
      <c r="N103" s="23"/>
      <c r="O103" s="23"/>
      <c r="P103" s="23"/>
      <c r="Q103" s="23"/>
      <c r="R103" s="23"/>
      <c r="S103" s="23"/>
      <c r="T103" s="23"/>
      <c r="U103" s="23"/>
      <c r="V103" s="23"/>
      <c r="W103" s="23"/>
    </row>
    <row r="104" spans="1:23" ht="10.15" customHeight="1" x14ac:dyDescent="0.2">
      <c r="B104" s="34"/>
      <c r="C104" s="34"/>
      <c r="D104" s="34"/>
      <c r="E104" s="34"/>
      <c r="F104" s="34"/>
      <c r="G104" s="34"/>
      <c r="H104" s="34"/>
      <c r="I104" s="34"/>
      <c r="J104" s="34"/>
      <c r="K104" s="34"/>
      <c r="L104" s="34"/>
      <c r="M104" s="23"/>
      <c r="N104" s="23"/>
      <c r="O104" s="23"/>
      <c r="P104" s="23"/>
      <c r="Q104" s="23"/>
      <c r="R104" s="23"/>
      <c r="S104" s="23"/>
      <c r="T104" s="23"/>
      <c r="U104" s="23"/>
      <c r="V104" s="23"/>
      <c r="W104" s="23"/>
    </row>
    <row r="105" spans="1:23" ht="10.15" customHeight="1" x14ac:dyDescent="0.2">
      <c r="A105" s="24" t="s">
        <v>4079</v>
      </c>
      <c r="B105" s="34"/>
      <c r="C105" s="34"/>
      <c r="D105" s="34"/>
      <c r="E105" s="34"/>
      <c r="F105" s="34"/>
      <c r="G105" s="34"/>
      <c r="H105" s="34"/>
      <c r="I105" s="34"/>
      <c r="J105" s="34"/>
      <c r="K105" s="34"/>
      <c r="L105" s="34"/>
      <c r="M105" s="23"/>
      <c r="N105" s="23"/>
      <c r="O105" s="23"/>
      <c r="P105" s="23"/>
      <c r="Q105" s="23"/>
      <c r="R105" s="23"/>
      <c r="S105" s="23"/>
      <c r="T105" s="23"/>
      <c r="U105" s="23"/>
      <c r="V105" s="23"/>
      <c r="W105" s="23"/>
    </row>
    <row r="106" spans="1:23" ht="10.15" customHeight="1" x14ac:dyDescent="0.2">
      <c r="A106" s="25" t="s">
        <v>4080</v>
      </c>
      <c r="B106" s="34">
        <f>$A$1*'CBECS data'!B105</f>
        <v>140000</v>
      </c>
      <c r="C106" s="34">
        <f>$A$1*'CBECS data'!C105</f>
        <v>6000</v>
      </c>
      <c r="D106" s="34">
        <f>$A$1*'CBECS data'!D105</f>
        <v>17000</v>
      </c>
      <c r="E106" s="34">
        <f>$A$1*'CBECS data'!E105</f>
        <v>14000</v>
      </c>
      <c r="F106" s="34">
        <f>$A$1*'CBECS data'!F105</f>
        <v>2000</v>
      </c>
      <c r="G106" s="34">
        <f>$A$1*'CBECS data'!G105</f>
        <v>55000</v>
      </c>
      <c r="H106" s="34">
        <f>$A$1*'CBECS data'!H105</f>
        <v>1000</v>
      </c>
      <c r="I106" s="34">
        <f>$A$1*'CBECS data'!I105</f>
        <v>19000</v>
      </c>
      <c r="J106" s="34">
        <f>$A$1*'CBECS data'!J105</f>
        <v>3000</v>
      </c>
      <c r="K106" s="34">
        <f>$A$1*'CBECS data'!K105</f>
        <v>6000</v>
      </c>
      <c r="L106" s="34">
        <f>$A$1*'CBECS data'!L105</f>
        <v>17000</v>
      </c>
      <c r="M106" s="23"/>
      <c r="N106" s="23"/>
      <c r="O106" s="23"/>
      <c r="P106" s="23"/>
      <c r="Q106" s="23"/>
      <c r="R106" s="23"/>
      <c r="S106" s="23"/>
      <c r="T106" s="23"/>
      <c r="U106" s="23"/>
      <c r="V106" s="23"/>
      <c r="W106" s="23"/>
    </row>
    <row r="107" spans="1:23" ht="10.15" customHeight="1" x14ac:dyDescent="0.2">
      <c r="A107" s="25" t="s">
        <v>4081</v>
      </c>
      <c r="B107" s="34">
        <f>$A$1*'CBECS data'!B106</f>
        <v>136000</v>
      </c>
      <c r="C107" s="34">
        <f>$A$1*'CBECS data'!C106</f>
        <v>5000</v>
      </c>
      <c r="D107" s="34">
        <f>$A$1*'CBECS data'!D106</f>
        <v>17000</v>
      </c>
      <c r="E107" s="34">
        <f>$A$1*'CBECS data'!E106</f>
        <v>14000</v>
      </c>
      <c r="F107" s="34">
        <f>$A$1*'CBECS data'!F106</f>
        <v>2000</v>
      </c>
      <c r="G107" s="34">
        <f>$A$1*'CBECS data'!G106</f>
        <v>53000</v>
      </c>
      <c r="H107" s="34">
        <f>$A$1*'CBECS data'!H106</f>
        <v>1000</v>
      </c>
      <c r="I107" s="34">
        <f>$A$1*'CBECS data'!I106</f>
        <v>17000</v>
      </c>
      <c r="J107" s="34">
        <f>$A$1*'CBECS data'!J106</f>
        <v>4000</v>
      </c>
      <c r="K107" s="34">
        <f>$A$1*'CBECS data'!K106</f>
        <v>6000</v>
      </c>
      <c r="L107" s="34">
        <f>$A$1*'CBECS data'!L106</f>
        <v>17000</v>
      </c>
      <c r="M107" s="23"/>
      <c r="N107" s="23"/>
      <c r="O107" s="23"/>
      <c r="P107" s="23"/>
      <c r="Q107" s="23"/>
      <c r="R107" s="23"/>
      <c r="S107" s="23"/>
      <c r="T107" s="23"/>
      <c r="U107" s="23"/>
      <c r="V107" s="23"/>
      <c r="W107" s="23"/>
    </row>
    <row r="108" spans="1:23" ht="10.15" customHeight="1" x14ac:dyDescent="0.2">
      <c r="A108" s="25" t="s">
        <v>4082</v>
      </c>
      <c r="B108" s="34">
        <f>$A$1*'CBECS data'!B107</f>
        <v>152000</v>
      </c>
      <c r="C108" s="34">
        <f>$A$1*'CBECS data'!C107</f>
        <v>7000</v>
      </c>
      <c r="D108" s="34">
        <f>$A$1*'CBECS data'!D107</f>
        <v>18000</v>
      </c>
      <c r="E108" s="34">
        <f>$A$1*'CBECS data'!E107</f>
        <v>14000</v>
      </c>
      <c r="F108" s="34">
        <f>$A$1*'CBECS data'!F107</f>
        <v>3000</v>
      </c>
      <c r="G108" s="34">
        <f>$A$1*'CBECS data'!G107</f>
        <v>59000</v>
      </c>
      <c r="H108" s="34">
        <f>$A$1*'CBECS data'!H107</f>
        <v>2000</v>
      </c>
      <c r="I108" s="34">
        <f>$A$1*'CBECS data'!I107</f>
        <v>23000</v>
      </c>
      <c r="J108" s="34">
        <f>$A$1*'CBECS data'!J107</f>
        <v>3000</v>
      </c>
      <c r="K108" s="34">
        <f>$A$1*'CBECS data'!K107</f>
        <v>6000</v>
      </c>
      <c r="L108" s="34">
        <f>$A$1*'CBECS data'!L107</f>
        <v>17000</v>
      </c>
      <c r="M108" s="23"/>
      <c r="N108" s="23"/>
      <c r="O108" s="23"/>
      <c r="P108" s="23"/>
      <c r="Q108" s="23"/>
      <c r="R108" s="23"/>
      <c r="S108" s="23"/>
      <c r="T108" s="23"/>
      <c r="U108" s="23"/>
      <c r="V108" s="23"/>
      <c r="W108" s="23"/>
    </row>
    <row r="109" spans="1:23" ht="10.15" customHeight="1" x14ac:dyDescent="0.2">
      <c r="A109" s="25" t="s">
        <v>4083</v>
      </c>
      <c r="B109" s="34">
        <f>$A$1*'CBECS data'!B108</f>
        <v>19000</v>
      </c>
      <c r="C109" s="34" t="e">
        <f>$A$1*'CBECS data'!C108</f>
        <v>#VALUE!</v>
      </c>
      <c r="D109" s="34" t="e">
        <f>$A$1*'CBECS data'!D108</f>
        <v>#VALUE!</v>
      </c>
      <c r="E109" s="34" t="e">
        <f>$A$1*'CBECS data'!E108</f>
        <v>#VALUE!</v>
      </c>
      <c r="F109" s="34" t="e">
        <f>$A$1*'CBECS data'!F108</f>
        <v>#VALUE!</v>
      </c>
      <c r="G109" s="34">
        <f>$A$1*'CBECS data'!G108</f>
        <v>5000</v>
      </c>
      <c r="H109" s="34" t="e">
        <f>$A$1*'CBECS data'!H108</f>
        <v>#VALUE!</v>
      </c>
      <c r="I109" s="34" t="e">
        <f>$A$1*'CBECS data'!I108</f>
        <v>#VALUE!</v>
      </c>
      <c r="J109" s="34" t="e">
        <f>$A$1*'CBECS data'!J108</f>
        <v>#VALUE!</v>
      </c>
      <c r="K109" s="34" t="e">
        <f>$A$1*'CBECS data'!K108</f>
        <v>#VALUE!</v>
      </c>
      <c r="L109" s="34">
        <f>$A$1*'CBECS data'!L108</f>
        <v>9000</v>
      </c>
      <c r="M109" s="23"/>
      <c r="N109" s="23"/>
      <c r="O109" s="23"/>
      <c r="P109" s="23"/>
      <c r="Q109" s="23"/>
      <c r="R109" s="23"/>
      <c r="S109" s="23"/>
      <c r="T109" s="23"/>
      <c r="U109" s="23"/>
      <c r="V109" s="23"/>
      <c r="W109" s="23"/>
    </row>
    <row r="110" spans="1:23" ht="10.15" customHeight="1" x14ac:dyDescent="0.2">
      <c r="A110" s="25" t="s">
        <v>4084</v>
      </c>
      <c r="B110" s="34">
        <f>$A$1*'CBECS data'!B109</f>
        <v>141000</v>
      </c>
      <c r="C110" s="34">
        <f>$A$1*'CBECS data'!C109</f>
        <v>5000</v>
      </c>
      <c r="D110" s="34">
        <f>$A$1*'CBECS data'!D109</f>
        <v>22000</v>
      </c>
      <c r="E110" s="34">
        <f>$A$1*'CBECS data'!E109</f>
        <v>31000</v>
      </c>
      <c r="F110" s="34">
        <f>$A$1*'CBECS data'!F109</f>
        <v>3000</v>
      </c>
      <c r="G110" s="34">
        <f>$A$1*'CBECS data'!G109</f>
        <v>47000</v>
      </c>
      <c r="H110" s="34">
        <f>$A$1*'CBECS data'!H109</f>
        <v>1000</v>
      </c>
      <c r="I110" s="34">
        <f>$A$1*'CBECS data'!I109</f>
        <v>7000</v>
      </c>
      <c r="J110" s="34">
        <f>$A$1*'CBECS data'!J109</f>
        <v>2000</v>
      </c>
      <c r="K110" s="34">
        <f>$A$1*'CBECS data'!K109</f>
        <v>9000</v>
      </c>
      <c r="L110" s="34">
        <f>$A$1*'CBECS data'!L109</f>
        <v>15000</v>
      </c>
      <c r="M110" s="23"/>
      <c r="N110" s="23"/>
      <c r="O110" s="23"/>
      <c r="P110" s="23"/>
      <c r="Q110" s="23"/>
      <c r="R110" s="23"/>
      <c r="S110" s="23"/>
      <c r="T110" s="23"/>
      <c r="U110" s="23"/>
      <c r="V110" s="23"/>
      <c r="W110" s="23"/>
    </row>
    <row r="111" spans="1:23" ht="10.15" customHeight="1" x14ac:dyDescent="0.2">
      <c r="A111" s="25" t="s">
        <v>4085</v>
      </c>
      <c r="B111" s="34">
        <f>$A$1*'CBECS data'!B110</f>
        <v>197000</v>
      </c>
      <c r="C111" s="34">
        <f>$A$1*'CBECS data'!C110</f>
        <v>3000</v>
      </c>
      <c r="D111" s="34">
        <f>$A$1*'CBECS data'!D110</f>
        <v>19000</v>
      </c>
      <c r="E111" s="34">
        <f>$A$1*'CBECS data'!E110</f>
        <v>36000</v>
      </c>
      <c r="F111" s="34">
        <f>$A$1*'CBECS data'!F110</f>
        <v>1000</v>
      </c>
      <c r="G111" s="34">
        <f>$A$1*'CBECS data'!G110</f>
        <v>95000</v>
      </c>
      <c r="H111" s="34" t="e">
        <f>$A$1*'CBECS data'!H110</f>
        <v>#VALUE!</v>
      </c>
      <c r="I111" s="34">
        <f>$A$1*'CBECS data'!I110</f>
        <v>5000</v>
      </c>
      <c r="J111" s="34">
        <f>$A$1*'CBECS data'!J110</f>
        <v>2000</v>
      </c>
      <c r="K111" s="34">
        <f>$A$1*'CBECS data'!K110</f>
        <v>8000</v>
      </c>
      <c r="L111" s="34">
        <f>$A$1*'CBECS data'!L110</f>
        <v>28000</v>
      </c>
      <c r="M111" s="23"/>
      <c r="N111" s="23"/>
      <c r="O111" s="23"/>
      <c r="P111" s="23"/>
      <c r="Q111" s="23"/>
      <c r="R111" s="23"/>
      <c r="S111" s="23"/>
      <c r="T111" s="23"/>
      <c r="U111" s="23"/>
      <c r="V111" s="23"/>
      <c r="W111" s="23"/>
    </row>
    <row r="112" spans="1:23" ht="10.15" customHeight="1" x14ac:dyDescent="0.2">
      <c r="A112" s="25" t="s">
        <v>4086</v>
      </c>
      <c r="B112" s="34">
        <f>$A$1*'CBECS data'!B111</f>
        <v>158000</v>
      </c>
      <c r="C112" s="34">
        <f>$A$1*'CBECS data'!C111</f>
        <v>2000</v>
      </c>
      <c r="D112" s="34">
        <f>$A$1*'CBECS data'!D111</f>
        <v>20000</v>
      </c>
      <c r="E112" s="34">
        <f>$A$1*'CBECS data'!E111</f>
        <v>41000</v>
      </c>
      <c r="F112" s="34">
        <f>$A$1*'CBECS data'!F111</f>
        <v>2000</v>
      </c>
      <c r="G112" s="34">
        <f>$A$1*'CBECS data'!G111</f>
        <v>48000</v>
      </c>
      <c r="H112" s="34" t="e">
        <f>$A$1*'CBECS data'!H111</f>
        <v>#VALUE!</v>
      </c>
      <c r="I112" s="34">
        <f>$A$1*'CBECS data'!I111</f>
        <v>7000</v>
      </c>
      <c r="J112" s="34">
        <f>$A$1*'CBECS data'!J111</f>
        <v>2000</v>
      </c>
      <c r="K112" s="34">
        <f>$A$1*'CBECS data'!K111</f>
        <v>16000</v>
      </c>
      <c r="L112" s="34">
        <f>$A$1*'CBECS data'!L111</f>
        <v>19000</v>
      </c>
      <c r="M112" s="23"/>
      <c r="N112" s="23"/>
      <c r="O112" s="23"/>
      <c r="P112" s="23"/>
      <c r="Q112" s="23"/>
      <c r="R112" s="23"/>
      <c r="S112" s="23"/>
      <c r="T112" s="23"/>
      <c r="U112" s="23"/>
      <c r="V112" s="23"/>
      <c r="W112" s="23"/>
    </row>
    <row r="113" spans="1:23" ht="10.15" customHeight="1" x14ac:dyDescent="0.2">
      <c r="A113" s="25" t="s">
        <v>4087</v>
      </c>
      <c r="B113" s="34">
        <f>$A$1*'CBECS data'!B112</f>
        <v>123000</v>
      </c>
      <c r="C113" s="34">
        <f>$A$1*'CBECS data'!C112</f>
        <v>6000</v>
      </c>
      <c r="D113" s="34">
        <f>$A$1*'CBECS data'!D112</f>
        <v>24000</v>
      </c>
      <c r="E113" s="34">
        <f>$A$1*'CBECS data'!E112</f>
        <v>26000</v>
      </c>
      <c r="F113" s="34">
        <f>$A$1*'CBECS data'!F112</f>
        <v>3000</v>
      </c>
      <c r="G113" s="34">
        <f>$A$1*'CBECS data'!G112</f>
        <v>37000</v>
      </c>
      <c r="H113" s="34">
        <f>$A$1*'CBECS data'!H112</f>
        <v>1000</v>
      </c>
      <c r="I113" s="34">
        <f>$A$1*'CBECS data'!I112</f>
        <v>7000</v>
      </c>
      <c r="J113" s="34">
        <f>$A$1*'CBECS data'!J112</f>
        <v>2000</v>
      </c>
      <c r="K113" s="34">
        <f>$A$1*'CBECS data'!K112</f>
        <v>6000</v>
      </c>
      <c r="L113" s="34">
        <f>$A$1*'CBECS data'!L112</f>
        <v>12000</v>
      </c>
      <c r="M113" s="23"/>
      <c r="N113" s="23"/>
      <c r="O113" s="23"/>
      <c r="P113" s="23"/>
      <c r="Q113" s="23"/>
      <c r="R113" s="23"/>
      <c r="S113" s="23"/>
      <c r="T113" s="23"/>
      <c r="U113" s="23"/>
      <c r="V113" s="23"/>
      <c r="W113" s="23"/>
    </row>
    <row r="114" spans="1:23" ht="10.15" customHeight="1" x14ac:dyDescent="0.2">
      <c r="B114" s="34"/>
      <c r="C114" s="34"/>
      <c r="D114" s="34"/>
      <c r="E114" s="34"/>
      <c r="F114" s="34"/>
      <c r="G114" s="34"/>
      <c r="H114" s="34"/>
      <c r="I114" s="34"/>
      <c r="J114" s="34"/>
      <c r="K114" s="34"/>
      <c r="L114" s="34"/>
      <c r="M114" s="23"/>
      <c r="N114" s="23"/>
      <c r="O114" s="23"/>
      <c r="P114" s="23"/>
      <c r="Q114" s="23"/>
      <c r="R114" s="23"/>
      <c r="S114" s="23"/>
      <c r="T114" s="23"/>
      <c r="U114" s="23"/>
      <c r="V114" s="23"/>
      <c r="W114" s="23"/>
    </row>
    <row r="115" spans="1:23" ht="10.15" customHeight="1" x14ac:dyDescent="0.2">
      <c r="A115" s="24" t="s">
        <v>4088</v>
      </c>
      <c r="B115" s="34"/>
      <c r="C115" s="34"/>
      <c r="D115" s="34"/>
      <c r="E115" s="34"/>
      <c r="F115" s="34"/>
      <c r="G115" s="34"/>
      <c r="H115" s="34"/>
      <c r="I115" s="34"/>
      <c r="J115" s="34"/>
      <c r="K115" s="34"/>
      <c r="L115" s="34"/>
      <c r="M115" s="23"/>
      <c r="N115" s="23"/>
      <c r="O115" s="23"/>
      <c r="P115" s="23"/>
      <c r="Q115" s="23"/>
      <c r="R115" s="23"/>
      <c r="S115" s="23"/>
      <c r="T115" s="23"/>
      <c r="U115" s="23"/>
      <c r="V115" s="23"/>
      <c r="W115" s="23"/>
    </row>
    <row r="116" spans="1:23" ht="10.15" customHeight="1" x14ac:dyDescent="0.2">
      <c r="A116" s="25" t="s">
        <v>4089</v>
      </c>
      <c r="B116" s="34">
        <f>$A$1*'CBECS data'!B115</f>
        <v>18000</v>
      </c>
      <c r="C116" s="34" t="e">
        <f>$A$1*'CBECS data'!C115</f>
        <v>#VALUE!</v>
      </c>
      <c r="D116" s="34" t="e">
        <f>$A$1*'CBECS data'!D115</f>
        <v>#VALUE!</v>
      </c>
      <c r="E116" s="34" t="e">
        <f>$A$1*'CBECS data'!E115</f>
        <v>#VALUE!</v>
      </c>
      <c r="F116" s="34" t="e">
        <f>$A$1*'CBECS data'!F115</f>
        <v>#VALUE!</v>
      </c>
      <c r="G116" s="34">
        <f>$A$1*'CBECS data'!G115</f>
        <v>5000</v>
      </c>
      <c r="H116" s="34" t="e">
        <f>$A$1*'CBECS data'!H115</f>
        <v>#VALUE!</v>
      </c>
      <c r="I116" s="34" t="e">
        <f>$A$1*'CBECS data'!I115</f>
        <v>#VALUE!</v>
      </c>
      <c r="J116" s="34" t="e">
        <f>$A$1*'CBECS data'!J115</f>
        <v>#VALUE!</v>
      </c>
      <c r="K116" s="34" t="e">
        <f>$A$1*'CBECS data'!K115</f>
        <v>#VALUE!</v>
      </c>
      <c r="L116" s="34">
        <f>$A$1*'CBECS data'!L115</f>
        <v>9000</v>
      </c>
      <c r="M116" s="23"/>
      <c r="N116" s="23"/>
      <c r="O116" s="23"/>
      <c r="P116" s="23"/>
      <c r="Q116" s="23"/>
      <c r="R116" s="23"/>
      <c r="S116" s="23"/>
      <c r="T116" s="23"/>
      <c r="U116" s="23"/>
      <c r="V116" s="23"/>
      <c r="W116" s="23"/>
    </row>
    <row r="117" spans="1:23" ht="10.15" customHeight="1" x14ac:dyDescent="0.2">
      <c r="A117" s="25" t="s">
        <v>4090</v>
      </c>
      <c r="B117" s="34" t="e">
        <f>$A$1*'CBECS data'!B116</f>
        <v>#VALUE!</v>
      </c>
      <c r="C117" s="34" t="e">
        <f>$A$1*'CBECS data'!C116</f>
        <v>#VALUE!</v>
      </c>
      <c r="D117" s="34" t="e">
        <f>$A$1*'CBECS data'!D116</f>
        <v>#VALUE!</v>
      </c>
      <c r="E117" s="34" t="e">
        <f>$A$1*'CBECS data'!E116</f>
        <v>#VALUE!</v>
      </c>
      <c r="F117" s="34" t="e">
        <f>$A$1*'CBECS data'!F116</f>
        <v>#VALUE!</v>
      </c>
      <c r="G117" s="34" t="e">
        <f>$A$1*'CBECS data'!G116</f>
        <v>#VALUE!</v>
      </c>
      <c r="H117" s="34" t="e">
        <f>$A$1*'CBECS data'!H116</f>
        <v>#VALUE!</v>
      </c>
      <c r="I117" s="34" t="e">
        <f>$A$1*'CBECS data'!I116</f>
        <v>#VALUE!</v>
      </c>
      <c r="J117" s="34" t="e">
        <f>$A$1*'CBECS data'!J116</f>
        <v>#VALUE!</v>
      </c>
      <c r="K117" s="34" t="e">
        <f>$A$1*'CBECS data'!K116</f>
        <v>#VALUE!</v>
      </c>
      <c r="L117" s="34" t="e">
        <f>$A$1*'CBECS data'!L116</f>
        <v>#VALUE!</v>
      </c>
      <c r="M117" s="23"/>
      <c r="N117" s="23"/>
      <c r="O117" s="23"/>
      <c r="P117" s="23"/>
      <c r="Q117" s="23"/>
      <c r="R117" s="23"/>
      <c r="S117" s="23"/>
      <c r="T117" s="23"/>
      <c r="U117" s="23"/>
      <c r="V117" s="23"/>
      <c r="W117" s="23"/>
    </row>
    <row r="118" spans="1:23" ht="10.15" customHeight="1" x14ac:dyDescent="0.2">
      <c r="A118" s="25" t="s">
        <v>4091</v>
      </c>
      <c r="B118" s="34">
        <f>$A$1*'CBECS data'!B117</f>
        <v>138000</v>
      </c>
      <c r="C118" s="34">
        <f>$A$1*'CBECS data'!C117</f>
        <v>6000</v>
      </c>
      <c r="D118" s="34">
        <f>$A$1*'CBECS data'!D117</f>
        <v>18000</v>
      </c>
      <c r="E118" s="34">
        <f>$A$1*'CBECS data'!E117</f>
        <v>16000</v>
      </c>
      <c r="F118" s="34">
        <f>$A$1*'CBECS data'!F117</f>
        <v>2000</v>
      </c>
      <c r="G118" s="34">
        <f>$A$1*'CBECS data'!G117</f>
        <v>58000</v>
      </c>
      <c r="H118" s="34">
        <f>$A$1*'CBECS data'!H117</f>
        <v>1000</v>
      </c>
      <c r="I118" s="34">
        <f>$A$1*'CBECS data'!I117</f>
        <v>7000</v>
      </c>
      <c r="J118" s="34">
        <f>$A$1*'CBECS data'!J117</f>
        <v>3000</v>
      </c>
      <c r="K118" s="34">
        <f>$A$1*'CBECS data'!K117</f>
        <v>10000</v>
      </c>
      <c r="L118" s="34">
        <f>$A$1*'CBECS data'!L117</f>
        <v>18000</v>
      </c>
      <c r="M118" s="23"/>
      <c r="N118" s="23"/>
      <c r="O118" s="23"/>
      <c r="P118" s="23"/>
      <c r="Q118" s="23"/>
      <c r="R118" s="23"/>
      <c r="S118" s="23"/>
      <c r="T118" s="23"/>
      <c r="U118" s="23"/>
      <c r="V118" s="23"/>
      <c r="W118" s="23"/>
    </row>
    <row r="119" spans="1:23" ht="10.15" customHeight="1" x14ac:dyDescent="0.2">
      <c r="A119" s="25" t="s">
        <v>4092</v>
      </c>
      <c r="B119" s="34">
        <f>$A$1*'CBECS data'!B118</f>
        <v>146000</v>
      </c>
      <c r="C119" s="34">
        <f>$A$1*'CBECS data'!C118</f>
        <v>5000</v>
      </c>
      <c r="D119" s="34">
        <f>$A$1*'CBECS data'!D118</f>
        <v>19000</v>
      </c>
      <c r="E119" s="34">
        <f>$A$1*'CBECS data'!E118</f>
        <v>19000</v>
      </c>
      <c r="F119" s="34">
        <f>$A$1*'CBECS data'!F118</f>
        <v>3000</v>
      </c>
      <c r="G119" s="34">
        <f>$A$1*'CBECS data'!G118</f>
        <v>53000</v>
      </c>
      <c r="H119" s="34">
        <f>$A$1*'CBECS data'!H118</f>
        <v>1000</v>
      </c>
      <c r="I119" s="34">
        <f>$A$1*'CBECS data'!I118</f>
        <v>19000</v>
      </c>
      <c r="J119" s="34">
        <f>$A$1*'CBECS data'!J118</f>
        <v>3000</v>
      </c>
      <c r="K119" s="34">
        <f>$A$1*'CBECS data'!K118</f>
        <v>6000</v>
      </c>
      <c r="L119" s="34">
        <f>$A$1*'CBECS data'!L118</f>
        <v>16000</v>
      </c>
      <c r="M119" s="23"/>
      <c r="N119" s="23"/>
      <c r="O119" s="23"/>
      <c r="P119" s="23"/>
      <c r="Q119" s="23"/>
      <c r="R119" s="23"/>
      <c r="S119" s="23"/>
      <c r="T119" s="23"/>
      <c r="U119" s="23"/>
      <c r="V119" s="23"/>
      <c r="W119" s="23"/>
    </row>
    <row r="120" spans="1:23" ht="10.15" customHeight="1" x14ac:dyDescent="0.2">
      <c r="B120" s="34"/>
      <c r="C120" s="34"/>
      <c r="D120" s="34"/>
      <c r="E120" s="34"/>
      <c r="F120" s="34"/>
      <c r="G120" s="34"/>
      <c r="H120" s="34"/>
      <c r="I120" s="34"/>
      <c r="J120" s="34"/>
      <c r="K120" s="34"/>
      <c r="L120" s="34"/>
      <c r="M120" s="23"/>
      <c r="N120" s="23"/>
      <c r="O120" s="23"/>
      <c r="P120" s="23"/>
      <c r="Q120" s="23"/>
      <c r="R120" s="23"/>
      <c r="S120" s="23"/>
      <c r="T120" s="23"/>
      <c r="U120" s="23"/>
      <c r="V120" s="23"/>
      <c r="W120" s="23"/>
    </row>
    <row r="121" spans="1:23" ht="10.15" customHeight="1" x14ac:dyDescent="0.2">
      <c r="A121" s="24" t="s">
        <v>4093</v>
      </c>
      <c r="B121" s="34"/>
      <c r="C121" s="34"/>
      <c r="D121" s="34"/>
      <c r="E121" s="34"/>
      <c r="F121" s="34"/>
      <c r="G121" s="34"/>
      <c r="H121" s="34"/>
      <c r="I121" s="34"/>
      <c r="J121" s="34"/>
      <c r="K121" s="34"/>
      <c r="L121" s="34"/>
      <c r="M121" s="23"/>
      <c r="N121" s="23"/>
      <c r="O121" s="23"/>
      <c r="P121" s="23"/>
      <c r="Q121" s="23"/>
      <c r="R121" s="23"/>
      <c r="S121" s="23"/>
      <c r="T121" s="23"/>
      <c r="U121" s="23"/>
      <c r="V121" s="23"/>
      <c r="W121" s="23"/>
    </row>
    <row r="122" spans="1:23" ht="10.15" customHeight="1" x14ac:dyDescent="0.2">
      <c r="A122" s="25" t="s">
        <v>4051</v>
      </c>
      <c r="B122" s="34">
        <f>$A$1*'CBECS data'!B121</f>
        <v>141000</v>
      </c>
      <c r="C122" s="34">
        <f>$A$1*'CBECS data'!C121</f>
        <v>5000</v>
      </c>
      <c r="D122" s="34">
        <f>$A$1*'CBECS data'!D121</f>
        <v>18000</v>
      </c>
      <c r="E122" s="34">
        <f>$A$1*'CBECS data'!E121</f>
        <v>18000</v>
      </c>
      <c r="F122" s="34">
        <f>$A$1*'CBECS data'!F121</f>
        <v>3000</v>
      </c>
      <c r="G122" s="34">
        <f>$A$1*'CBECS data'!G121</f>
        <v>52000</v>
      </c>
      <c r="H122" s="34">
        <f>$A$1*'CBECS data'!H121</f>
        <v>1000</v>
      </c>
      <c r="I122" s="34">
        <f>$A$1*'CBECS data'!I121</f>
        <v>19000</v>
      </c>
      <c r="J122" s="34">
        <f>$A$1*'CBECS data'!J121</f>
        <v>3000</v>
      </c>
      <c r="K122" s="34">
        <f>$A$1*'CBECS data'!K121</f>
        <v>6000</v>
      </c>
      <c r="L122" s="34">
        <f>$A$1*'CBECS data'!L121</f>
        <v>16000</v>
      </c>
      <c r="M122" s="23"/>
      <c r="N122" s="23"/>
      <c r="O122" s="23"/>
      <c r="P122" s="23"/>
      <c r="Q122" s="23"/>
      <c r="R122" s="23"/>
      <c r="S122" s="23"/>
      <c r="T122" s="23"/>
      <c r="U122" s="23"/>
      <c r="V122" s="23"/>
      <c r="W122" s="23"/>
    </row>
    <row r="123" spans="1:23" ht="10.15" customHeight="1" x14ac:dyDescent="0.2">
      <c r="A123" s="25" t="s">
        <v>4094</v>
      </c>
      <c r="B123" s="34">
        <f>$A$1*'CBECS data'!B122</f>
        <v>135000</v>
      </c>
      <c r="C123" s="34">
        <f>$A$1*'CBECS data'!C122</f>
        <v>4000</v>
      </c>
      <c r="D123" s="34">
        <f>$A$1*'CBECS data'!D122</f>
        <v>18000</v>
      </c>
      <c r="E123" s="34">
        <f>$A$1*'CBECS data'!E122</f>
        <v>17000</v>
      </c>
      <c r="F123" s="34">
        <f>$A$1*'CBECS data'!F122</f>
        <v>1000</v>
      </c>
      <c r="G123" s="34">
        <f>$A$1*'CBECS data'!G122</f>
        <v>53000</v>
      </c>
      <c r="H123" s="34">
        <f>$A$1*'CBECS data'!H122</f>
        <v>1000</v>
      </c>
      <c r="I123" s="34">
        <f>$A$1*'CBECS data'!I122</f>
        <v>13000</v>
      </c>
      <c r="J123" s="34">
        <f>$A$1*'CBECS data'!J122</f>
        <v>3000</v>
      </c>
      <c r="K123" s="34">
        <f>$A$1*'CBECS data'!K122</f>
        <v>6000</v>
      </c>
      <c r="L123" s="34">
        <f>$A$1*'CBECS data'!L122</f>
        <v>17000</v>
      </c>
      <c r="M123" s="23"/>
      <c r="N123" s="23"/>
      <c r="O123" s="23"/>
      <c r="P123" s="23"/>
      <c r="Q123" s="23"/>
      <c r="R123" s="23"/>
      <c r="S123" s="23"/>
      <c r="T123" s="23"/>
      <c r="U123" s="23"/>
      <c r="V123" s="23"/>
      <c r="W123" s="23"/>
    </row>
    <row r="124" spans="1:23" ht="10.15" customHeight="1" x14ac:dyDescent="0.2">
      <c r="A124" s="25" t="s">
        <v>4095</v>
      </c>
      <c r="B124" s="34">
        <f>$A$1*'CBECS data'!B123</f>
        <v>173000</v>
      </c>
      <c r="C124" s="34">
        <f>$A$1*'CBECS data'!C123</f>
        <v>8000</v>
      </c>
      <c r="D124" s="34">
        <f>$A$1*'CBECS data'!D123</f>
        <v>22000</v>
      </c>
      <c r="E124" s="34">
        <f>$A$1*'CBECS data'!E123</f>
        <v>21000</v>
      </c>
      <c r="F124" s="34">
        <f>$A$1*'CBECS data'!F123</f>
        <v>2000</v>
      </c>
      <c r="G124" s="34">
        <f>$A$1*'CBECS data'!G123</f>
        <v>65000</v>
      </c>
      <c r="H124" s="34" t="e">
        <f>$A$1*'CBECS data'!H123</f>
        <v>#VALUE!</v>
      </c>
      <c r="I124" s="34">
        <f>$A$1*'CBECS data'!I123</f>
        <v>7000</v>
      </c>
      <c r="J124" s="34">
        <f>$A$1*'CBECS data'!J123</f>
        <v>4000</v>
      </c>
      <c r="K124" s="34">
        <f>$A$1*'CBECS data'!K123</f>
        <v>24000</v>
      </c>
      <c r="L124" s="34">
        <f>$A$1*'CBECS data'!L123</f>
        <v>20000</v>
      </c>
      <c r="M124" s="23"/>
      <c r="N124" s="23"/>
      <c r="O124" s="23"/>
      <c r="P124" s="23"/>
      <c r="Q124" s="23"/>
      <c r="R124" s="23"/>
      <c r="S124" s="23"/>
      <c r="T124" s="23"/>
      <c r="U124" s="23"/>
      <c r="V124" s="23"/>
      <c r="W124" s="23"/>
    </row>
    <row r="125" spans="1:23" ht="10.15" customHeight="1" x14ac:dyDescent="0.2">
      <c r="A125" s="25" t="s">
        <v>4096</v>
      </c>
      <c r="B125" s="34">
        <f>$A$1*'CBECS data'!B124</f>
        <v>147000</v>
      </c>
      <c r="C125" s="34">
        <f>$A$1*'CBECS data'!C124</f>
        <v>8000</v>
      </c>
      <c r="D125" s="34">
        <f>$A$1*'CBECS data'!D124</f>
        <v>22000</v>
      </c>
      <c r="E125" s="34">
        <f>$A$1*'CBECS data'!E124</f>
        <v>18000</v>
      </c>
      <c r="F125" s="34">
        <f>$A$1*'CBECS data'!F124</f>
        <v>1000</v>
      </c>
      <c r="G125" s="34">
        <f>$A$1*'CBECS data'!G124</f>
        <v>56000</v>
      </c>
      <c r="H125" s="34" t="e">
        <f>$A$1*'CBECS data'!H124</f>
        <v>#VALUE!</v>
      </c>
      <c r="I125" s="34" t="e">
        <f>$A$1*'CBECS data'!I124</f>
        <v>#VALUE!</v>
      </c>
      <c r="J125" s="34">
        <f>$A$1*'CBECS data'!J124</f>
        <v>3000</v>
      </c>
      <c r="K125" s="34">
        <f>$A$1*'CBECS data'!K124</f>
        <v>10000</v>
      </c>
      <c r="L125" s="34">
        <f>$A$1*'CBECS data'!L124</f>
        <v>20000</v>
      </c>
      <c r="M125" s="23"/>
      <c r="N125" s="23"/>
      <c r="O125" s="23"/>
      <c r="P125" s="23"/>
      <c r="Q125" s="23"/>
      <c r="R125" s="23"/>
      <c r="S125" s="23"/>
      <c r="T125" s="23"/>
      <c r="U125" s="23"/>
      <c r="V125" s="23"/>
      <c r="W125" s="23"/>
    </row>
    <row r="126" spans="1:23" ht="10.15" customHeight="1" x14ac:dyDescent="0.2">
      <c r="A126" s="25" t="s">
        <v>4097</v>
      </c>
      <c r="B126" s="34">
        <f>$A$1*'CBECS data'!B125</f>
        <v>196000</v>
      </c>
      <c r="C126" s="34">
        <f>$A$1*'CBECS data'!C125</f>
        <v>6000</v>
      </c>
      <c r="D126" s="34">
        <f>$A$1*'CBECS data'!D125</f>
        <v>32000</v>
      </c>
      <c r="E126" s="34">
        <f>$A$1*'CBECS data'!E125</f>
        <v>25000</v>
      </c>
      <c r="F126" s="34">
        <f>$A$1*'CBECS data'!F125</f>
        <v>2000</v>
      </c>
      <c r="G126" s="34">
        <f>$A$1*'CBECS data'!G125</f>
        <v>80000</v>
      </c>
      <c r="H126" s="34" t="e">
        <f>$A$1*'CBECS data'!H125</f>
        <v>#VALUE!</v>
      </c>
      <c r="I126" s="34">
        <f>$A$1*'CBECS data'!I125</f>
        <v>5000</v>
      </c>
      <c r="J126" s="34">
        <f>$A$1*'CBECS data'!J125</f>
        <v>6000</v>
      </c>
      <c r="K126" s="34">
        <f>$A$1*'CBECS data'!K125</f>
        <v>17000</v>
      </c>
      <c r="L126" s="34">
        <f>$A$1*'CBECS data'!L125</f>
        <v>23000</v>
      </c>
      <c r="M126" s="23"/>
      <c r="N126" s="23"/>
      <c r="O126" s="23"/>
      <c r="P126" s="23"/>
      <c r="Q126" s="23"/>
      <c r="R126" s="23"/>
      <c r="S126" s="23"/>
      <c r="T126" s="23"/>
      <c r="U126" s="23"/>
      <c r="V126" s="23"/>
      <c r="W126" s="23"/>
    </row>
    <row r="127" spans="1:23" ht="10.15" customHeight="1" x14ac:dyDescent="0.2">
      <c r="A127" s="25" t="s">
        <v>4098</v>
      </c>
      <c r="B127" s="34">
        <f>$A$1*'CBECS data'!B126</f>
        <v>18000</v>
      </c>
      <c r="C127" s="34" t="e">
        <f>$A$1*'CBECS data'!C126</f>
        <v>#VALUE!</v>
      </c>
      <c r="D127" s="34" t="e">
        <f>$A$1*'CBECS data'!D126</f>
        <v>#VALUE!</v>
      </c>
      <c r="E127" s="34" t="e">
        <f>$A$1*'CBECS data'!E126</f>
        <v>#VALUE!</v>
      </c>
      <c r="F127" s="34" t="e">
        <f>$A$1*'CBECS data'!F126</f>
        <v>#VALUE!</v>
      </c>
      <c r="G127" s="34">
        <f>$A$1*'CBECS data'!G126</f>
        <v>5000</v>
      </c>
      <c r="H127" s="34" t="e">
        <f>$A$1*'CBECS data'!H126</f>
        <v>#VALUE!</v>
      </c>
      <c r="I127" s="34" t="e">
        <f>$A$1*'CBECS data'!I126</f>
        <v>#VALUE!</v>
      </c>
      <c r="J127" s="34" t="e">
        <f>$A$1*'CBECS data'!J126</f>
        <v>#VALUE!</v>
      </c>
      <c r="K127" s="34" t="e">
        <f>$A$1*'CBECS data'!K126</f>
        <v>#VALUE!</v>
      </c>
      <c r="L127" s="34">
        <f>$A$1*'CBECS data'!L126</f>
        <v>9000</v>
      </c>
      <c r="M127" s="23"/>
      <c r="N127" s="23"/>
      <c r="O127" s="23"/>
      <c r="P127" s="23"/>
      <c r="Q127" s="23"/>
      <c r="R127" s="23"/>
      <c r="S127" s="23"/>
      <c r="T127" s="23"/>
      <c r="U127" s="23"/>
      <c r="V127" s="23"/>
      <c r="W127" s="23"/>
    </row>
    <row r="128" spans="1:23" ht="10.15" customHeight="1" x14ac:dyDescent="0.2">
      <c r="B128" s="34"/>
      <c r="C128" s="34"/>
      <c r="D128" s="34"/>
      <c r="E128" s="34"/>
      <c r="F128" s="34"/>
      <c r="G128" s="34"/>
      <c r="H128" s="34"/>
      <c r="I128" s="34"/>
      <c r="J128" s="34"/>
      <c r="K128" s="34"/>
      <c r="L128" s="34"/>
      <c r="M128" s="23"/>
      <c r="N128" s="23"/>
      <c r="O128" s="23"/>
      <c r="P128" s="23"/>
      <c r="Q128" s="23"/>
      <c r="R128" s="23"/>
      <c r="S128" s="23"/>
      <c r="T128" s="23"/>
      <c r="U128" s="23"/>
      <c r="V128" s="23"/>
      <c r="W128" s="23"/>
    </row>
    <row r="129" spans="1:23" ht="10.15" customHeight="1" x14ac:dyDescent="0.2">
      <c r="A129" s="24" t="s">
        <v>4099</v>
      </c>
      <c r="B129" s="34"/>
      <c r="C129" s="34"/>
      <c r="D129" s="34"/>
      <c r="E129" s="34"/>
      <c r="F129" s="34"/>
      <c r="G129" s="34"/>
      <c r="H129" s="34"/>
      <c r="I129" s="34"/>
      <c r="J129" s="34"/>
      <c r="K129" s="34"/>
      <c r="L129" s="34"/>
      <c r="M129" s="23"/>
      <c r="N129" s="23"/>
      <c r="O129" s="23"/>
      <c r="P129" s="23"/>
      <c r="Q129" s="23"/>
      <c r="R129" s="23"/>
      <c r="S129" s="23"/>
      <c r="T129" s="23"/>
      <c r="U129" s="23"/>
      <c r="V129" s="23"/>
      <c r="W129" s="23"/>
    </row>
    <row r="130" spans="1:23" ht="10.15" customHeight="1" x14ac:dyDescent="0.2">
      <c r="A130" s="24" t="s">
        <v>4100</v>
      </c>
      <c r="B130" s="34"/>
      <c r="C130" s="34"/>
      <c r="D130" s="34"/>
      <c r="E130" s="34"/>
      <c r="F130" s="34"/>
      <c r="G130" s="34"/>
      <c r="H130" s="34"/>
      <c r="I130" s="34"/>
      <c r="J130" s="34"/>
      <c r="K130" s="34"/>
      <c r="L130" s="34"/>
      <c r="M130" s="23"/>
      <c r="N130" s="23"/>
      <c r="O130" s="23"/>
      <c r="P130" s="23"/>
      <c r="Q130" s="23"/>
      <c r="R130" s="23"/>
      <c r="S130" s="23"/>
      <c r="T130" s="23"/>
      <c r="U130" s="23"/>
      <c r="V130" s="23"/>
      <c r="W130" s="23"/>
    </row>
    <row r="131" spans="1:23" ht="10.15" customHeight="1" x14ac:dyDescent="0.2">
      <c r="A131" s="25" t="s">
        <v>4101</v>
      </c>
      <c r="B131" s="34">
        <f>$A$1*'CBECS data'!B130</f>
        <v>137000</v>
      </c>
      <c r="C131" s="34">
        <f>$A$1*'CBECS data'!C130</f>
        <v>5000</v>
      </c>
      <c r="D131" s="34">
        <f>$A$1*'CBECS data'!D130</f>
        <v>19000</v>
      </c>
      <c r="E131" s="34">
        <f>$A$1*'CBECS data'!E130</f>
        <v>19000</v>
      </c>
      <c r="F131" s="34">
        <f>$A$1*'CBECS data'!F130</f>
        <v>3000</v>
      </c>
      <c r="G131" s="34">
        <f>$A$1*'CBECS data'!G130</f>
        <v>48000</v>
      </c>
      <c r="H131" s="34">
        <f>$A$1*'CBECS data'!H130</f>
        <v>1000</v>
      </c>
      <c r="I131" s="34">
        <f>$A$1*'CBECS data'!I130</f>
        <v>16000</v>
      </c>
      <c r="J131" s="34">
        <f>$A$1*'CBECS data'!J130</f>
        <v>3000</v>
      </c>
      <c r="K131" s="34">
        <f>$A$1*'CBECS data'!K130</f>
        <v>7000</v>
      </c>
      <c r="L131" s="34">
        <f>$A$1*'CBECS data'!L130</f>
        <v>16000</v>
      </c>
      <c r="M131" s="23"/>
      <c r="N131" s="23"/>
      <c r="O131" s="23"/>
      <c r="P131" s="23"/>
      <c r="Q131" s="23"/>
      <c r="R131" s="23"/>
      <c r="S131" s="23"/>
      <c r="T131" s="23"/>
      <c r="U131" s="23"/>
      <c r="V131" s="23"/>
      <c r="W131" s="23"/>
    </row>
    <row r="132" spans="1:23" ht="10.15" customHeight="1" x14ac:dyDescent="0.2">
      <c r="A132" s="25" t="s">
        <v>4102</v>
      </c>
      <c r="B132" s="34">
        <f>$A$1*'CBECS data'!B131</f>
        <v>145000</v>
      </c>
      <c r="C132" s="34">
        <f>$A$1*'CBECS data'!C131</f>
        <v>5000</v>
      </c>
      <c r="D132" s="34">
        <f>$A$1*'CBECS data'!D131</f>
        <v>20000</v>
      </c>
      <c r="E132" s="34">
        <f>$A$1*'CBECS data'!E131</f>
        <v>17000</v>
      </c>
      <c r="F132" s="34">
        <f>$A$1*'CBECS data'!F131</f>
        <v>2000</v>
      </c>
      <c r="G132" s="34">
        <f>$A$1*'CBECS data'!G131</f>
        <v>55000</v>
      </c>
      <c r="H132" s="34">
        <f>$A$1*'CBECS data'!H131</f>
        <v>1000</v>
      </c>
      <c r="I132" s="34">
        <f>$A$1*'CBECS data'!I131</f>
        <v>20000</v>
      </c>
      <c r="J132" s="34">
        <f>$A$1*'CBECS data'!J131</f>
        <v>3000</v>
      </c>
      <c r="K132" s="34">
        <f>$A$1*'CBECS data'!K131</f>
        <v>5000</v>
      </c>
      <c r="L132" s="34">
        <f>$A$1*'CBECS data'!L131</f>
        <v>16000</v>
      </c>
      <c r="M132" s="23"/>
      <c r="N132" s="23"/>
      <c r="O132" s="23"/>
      <c r="P132" s="23"/>
      <c r="Q132" s="23"/>
      <c r="R132" s="23"/>
      <c r="S132" s="23"/>
      <c r="T132" s="23"/>
      <c r="U132" s="23"/>
      <c r="V132" s="23"/>
      <c r="W132" s="23"/>
    </row>
    <row r="133" spans="1:23" ht="10.15" customHeight="1" x14ac:dyDescent="0.2">
      <c r="A133" s="25" t="s">
        <v>4103</v>
      </c>
      <c r="B133" s="34">
        <f>$A$1*'CBECS data'!B132</f>
        <v>183000</v>
      </c>
      <c r="C133" s="34">
        <f>$A$1*'CBECS data'!C132</f>
        <v>4000</v>
      </c>
      <c r="D133" s="34">
        <f>$A$1*'CBECS data'!D132</f>
        <v>23000</v>
      </c>
      <c r="E133" s="34">
        <f>$A$1*'CBECS data'!E132</f>
        <v>21000</v>
      </c>
      <c r="F133" s="34">
        <f>$A$1*'CBECS data'!F132</f>
        <v>2000</v>
      </c>
      <c r="G133" s="34">
        <f>$A$1*'CBECS data'!G132</f>
        <v>85000</v>
      </c>
      <c r="H133" s="34">
        <f>$A$1*'CBECS data'!H132</f>
        <v>1000</v>
      </c>
      <c r="I133" s="34">
        <f>$A$1*'CBECS data'!I132</f>
        <v>10000</v>
      </c>
      <c r="J133" s="34">
        <f>$A$1*'CBECS data'!J132</f>
        <v>5000</v>
      </c>
      <c r="K133" s="34">
        <f>$A$1*'CBECS data'!K132</f>
        <v>13000</v>
      </c>
      <c r="L133" s="34">
        <f>$A$1*'CBECS data'!L132</f>
        <v>20000</v>
      </c>
      <c r="M133" s="23"/>
      <c r="N133" s="23"/>
      <c r="O133" s="23"/>
      <c r="P133" s="23"/>
      <c r="Q133" s="23"/>
      <c r="R133" s="23"/>
      <c r="S133" s="23"/>
      <c r="T133" s="23"/>
      <c r="U133" s="23"/>
      <c r="V133" s="23"/>
      <c r="W133" s="23"/>
    </row>
    <row r="134" spans="1:23" ht="10.15" customHeight="1" x14ac:dyDescent="0.2">
      <c r="A134" s="25" t="s">
        <v>4104</v>
      </c>
      <c r="B134" s="34">
        <f>$A$1*'CBECS data'!B133</f>
        <v>110000</v>
      </c>
      <c r="C134" s="34">
        <f>$A$1*'CBECS data'!C133</f>
        <v>7000</v>
      </c>
      <c r="D134" s="34">
        <f>$A$1*'CBECS data'!D133</f>
        <v>12000</v>
      </c>
      <c r="E134" s="34">
        <f>$A$1*'CBECS data'!E133</f>
        <v>10000</v>
      </c>
      <c r="F134" s="34">
        <f>$A$1*'CBECS data'!F133</f>
        <v>3000</v>
      </c>
      <c r="G134" s="34">
        <f>$A$1*'CBECS data'!G133</f>
        <v>36000</v>
      </c>
      <c r="H134" s="34">
        <f>$A$1*'CBECS data'!H133</f>
        <v>1000</v>
      </c>
      <c r="I134" s="34">
        <f>$A$1*'CBECS data'!I133</f>
        <v>21000</v>
      </c>
      <c r="J134" s="34">
        <f>$A$1*'CBECS data'!J133</f>
        <v>3000</v>
      </c>
      <c r="K134" s="34">
        <f>$A$1*'CBECS data'!K133</f>
        <v>4000</v>
      </c>
      <c r="L134" s="34">
        <f>$A$1*'CBECS data'!L133</f>
        <v>13000</v>
      </c>
      <c r="M134" s="23"/>
      <c r="N134" s="23"/>
      <c r="O134" s="23"/>
      <c r="P134" s="23"/>
      <c r="Q134" s="23"/>
      <c r="R134" s="23"/>
      <c r="S134" s="23"/>
      <c r="T134" s="23"/>
      <c r="U134" s="23"/>
      <c r="V134" s="23"/>
      <c r="W134" s="23"/>
    </row>
    <row r="135" spans="1:23" ht="10.15" customHeight="1" x14ac:dyDescent="0.2">
      <c r="A135" s="25" t="s">
        <v>4105</v>
      </c>
      <c r="B135" s="34">
        <f>$A$1*'CBECS data'!B134</f>
        <v>118000</v>
      </c>
      <c r="C135" s="34">
        <f>$A$1*'CBECS data'!C134</f>
        <v>5000</v>
      </c>
      <c r="D135" s="34">
        <f>$A$1*'CBECS data'!D134</f>
        <v>10000</v>
      </c>
      <c r="E135" s="34">
        <f>$A$1*'CBECS data'!E134</f>
        <v>14000</v>
      </c>
      <c r="F135" s="34">
        <f>$A$1*'CBECS data'!F134</f>
        <v>1000</v>
      </c>
      <c r="G135" s="34">
        <f>$A$1*'CBECS data'!G134</f>
        <v>48000</v>
      </c>
      <c r="H135" s="34" t="e">
        <f>$A$1*'CBECS data'!H134</f>
        <v>#VALUE!</v>
      </c>
      <c r="I135" s="34">
        <f>$A$1*'CBECS data'!I134</f>
        <v>18000</v>
      </c>
      <c r="J135" s="34">
        <f>$A$1*'CBECS data'!J134</f>
        <v>1000</v>
      </c>
      <c r="K135" s="34">
        <f>$A$1*'CBECS data'!K134</f>
        <v>4000</v>
      </c>
      <c r="L135" s="34">
        <f>$A$1*'CBECS data'!L134</f>
        <v>17000</v>
      </c>
      <c r="M135" s="23"/>
      <c r="N135" s="23"/>
      <c r="O135" s="23"/>
      <c r="P135" s="23"/>
      <c r="Q135" s="23"/>
      <c r="R135" s="23"/>
      <c r="S135" s="23"/>
      <c r="T135" s="23"/>
      <c r="U135" s="23"/>
      <c r="V135" s="23"/>
      <c r="W135" s="23"/>
    </row>
    <row r="136" spans="1:23" ht="10.15" customHeight="1" x14ac:dyDescent="0.2">
      <c r="A136" s="25" t="s">
        <v>4106</v>
      </c>
      <c r="B136" s="34">
        <f>$A$1*'CBECS data'!B135</f>
        <v>191000</v>
      </c>
      <c r="C136" s="34">
        <f>$A$1*'CBECS data'!C135</f>
        <v>9000</v>
      </c>
      <c r="D136" s="34">
        <f>$A$1*'CBECS data'!D135</f>
        <v>30000</v>
      </c>
      <c r="E136" s="34">
        <f>$A$1*'CBECS data'!E135</f>
        <v>21000</v>
      </c>
      <c r="F136" s="34">
        <f>$A$1*'CBECS data'!F135</f>
        <v>3000</v>
      </c>
      <c r="G136" s="34">
        <f>$A$1*'CBECS data'!G135</f>
        <v>72000</v>
      </c>
      <c r="H136" s="34" t="e">
        <f>$A$1*'CBECS data'!H135</f>
        <v>#VALUE!</v>
      </c>
      <c r="I136" s="34">
        <f>$A$1*'CBECS data'!I135</f>
        <v>6000</v>
      </c>
      <c r="J136" s="34">
        <f>$A$1*'CBECS data'!J135</f>
        <v>6000</v>
      </c>
      <c r="K136" s="34">
        <f>$A$1*'CBECS data'!K135</f>
        <v>18000</v>
      </c>
      <c r="L136" s="34">
        <f>$A$1*'CBECS data'!L135</f>
        <v>26000</v>
      </c>
      <c r="M136" s="23"/>
      <c r="N136" s="23"/>
      <c r="O136" s="23"/>
      <c r="P136" s="23"/>
      <c r="Q136" s="23"/>
      <c r="R136" s="23"/>
      <c r="S136" s="23"/>
      <c r="T136" s="23"/>
      <c r="U136" s="23"/>
      <c r="V136" s="23"/>
      <c r="W136" s="23"/>
    </row>
    <row r="137" spans="1:23" ht="10.15" customHeight="1" x14ac:dyDescent="0.2">
      <c r="A137" s="25" t="s">
        <v>4018</v>
      </c>
      <c r="B137" s="34">
        <f>$A$1*'CBECS data'!B136</f>
        <v>167000</v>
      </c>
      <c r="C137" s="34">
        <f>$A$1*'CBECS data'!C136</f>
        <v>9000</v>
      </c>
      <c r="D137" s="34">
        <f>$A$1*'CBECS data'!D136</f>
        <v>25000</v>
      </c>
      <c r="E137" s="34">
        <f>$A$1*'CBECS data'!E136</f>
        <v>17000</v>
      </c>
      <c r="F137" s="34">
        <f>$A$1*'CBECS data'!F136</f>
        <v>1000</v>
      </c>
      <c r="G137" s="34">
        <f>$A$1*'CBECS data'!G136</f>
        <v>67000</v>
      </c>
      <c r="H137" s="34">
        <f>$A$1*'CBECS data'!H136</f>
        <v>2000</v>
      </c>
      <c r="I137" s="34">
        <f>$A$1*'CBECS data'!I136</f>
        <v>11000</v>
      </c>
      <c r="J137" s="34">
        <f>$A$1*'CBECS data'!J136</f>
        <v>4000</v>
      </c>
      <c r="K137" s="34">
        <f>$A$1*'CBECS data'!K136</f>
        <v>11000</v>
      </c>
      <c r="L137" s="34">
        <f>$A$1*'CBECS data'!L136</f>
        <v>19000</v>
      </c>
      <c r="M137" s="23"/>
      <c r="N137" s="23"/>
      <c r="O137" s="23"/>
      <c r="P137" s="23"/>
      <c r="Q137" s="23"/>
      <c r="R137" s="23"/>
      <c r="S137" s="23"/>
      <c r="T137" s="23"/>
      <c r="U137" s="23"/>
      <c r="V137" s="23"/>
      <c r="W137" s="23"/>
    </row>
    <row r="138" spans="1:23" ht="10.15" customHeight="1" x14ac:dyDescent="0.2">
      <c r="A138" s="25" t="s">
        <v>4107</v>
      </c>
      <c r="B138" s="34" t="e">
        <f>$A$1*'CBECS data'!B137</f>
        <v>#VALUE!</v>
      </c>
      <c r="C138" s="34" t="e">
        <f>$A$1*'CBECS data'!C137</f>
        <v>#VALUE!</v>
      </c>
      <c r="D138" s="34" t="e">
        <f>$A$1*'CBECS data'!D137</f>
        <v>#VALUE!</v>
      </c>
      <c r="E138" s="34" t="e">
        <f>$A$1*'CBECS data'!E137</f>
        <v>#VALUE!</v>
      </c>
      <c r="F138" s="34" t="e">
        <f>$A$1*'CBECS data'!F137</f>
        <v>#VALUE!</v>
      </c>
      <c r="G138" s="34" t="e">
        <f>$A$1*'CBECS data'!G137</f>
        <v>#VALUE!</v>
      </c>
      <c r="H138" s="34" t="e">
        <f>$A$1*'CBECS data'!H137</f>
        <v>#VALUE!</v>
      </c>
      <c r="I138" s="34" t="e">
        <f>$A$1*'CBECS data'!I137</f>
        <v>#VALUE!</v>
      </c>
      <c r="J138" s="34" t="e">
        <f>$A$1*'CBECS data'!J137</f>
        <v>#VALUE!</v>
      </c>
      <c r="K138" s="34" t="e">
        <f>$A$1*'CBECS data'!K137</f>
        <v>#VALUE!</v>
      </c>
      <c r="L138" s="34" t="e">
        <f>$A$1*'CBECS data'!L137</f>
        <v>#VALUE!</v>
      </c>
      <c r="M138" s="23"/>
      <c r="N138" s="23"/>
      <c r="O138" s="23"/>
      <c r="P138" s="23"/>
      <c r="Q138" s="23"/>
      <c r="R138" s="23"/>
      <c r="S138" s="23"/>
      <c r="T138" s="23"/>
      <c r="U138" s="23"/>
      <c r="V138" s="23"/>
      <c r="W138" s="23"/>
    </row>
    <row r="139" spans="1:23" ht="10.15" customHeight="1" x14ac:dyDescent="0.2">
      <c r="B139" s="34"/>
      <c r="C139" s="34"/>
      <c r="D139" s="34"/>
      <c r="E139" s="34"/>
      <c r="F139" s="34"/>
      <c r="G139" s="34"/>
      <c r="H139" s="34"/>
      <c r="I139" s="34"/>
      <c r="J139" s="34"/>
      <c r="K139" s="34"/>
      <c r="L139" s="34"/>
      <c r="M139" s="23"/>
      <c r="N139" s="23"/>
      <c r="O139" s="23"/>
      <c r="P139" s="23"/>
      <c r="Q139" s="23"/>
      <c r="R139" s="23"/>
      <c r="S139" s="23"/>
      <c r="T139" s="23"/>
      <c r="U139" s="23"/>
      <c r="V139" s="23"/>
      <c r="W139" s="23"/>
    </row>
    <row r="140" spans="1:23" ht="10.15" customHeight="1" x14ac:dyDescent="0.2">
      <c r="A140" s="24" t="s">
        <v>4108</v>
      </c>
      <c r="B140" s="34"/>
      <c r="C140" s="34"/>
      <c r="D140" s="34"/>
      <c r="E140" s="34"/>
      <c r="F140" s="34"/>
      <c r="G140" s="34"/>
      <c r="H140" s="34"/>
      <c r="I140" s="34"/>
      <c r="J140" s="34"/>
      <c r="K140" s="34"/>
      <c r="L140" s="34"/>
      <c r="M140" s="23"/>
      <c r="N140" s="23"/>
      <c r="O140" s="23"/>
      <c r="P140" s="23"/>
      <c r="Q140" s="23"/>
      <c r="R140" s="23"/>
      <c r="S140" s="23"/>
      <c r="T140" s="23"/>
      <c r="U140" s="23"/>
      <c r="V140" s="23"/>
      <c r="W140" s="23"/>
    </row>
    <row r="141" spans="1:23" ht="10.15" customHeight="1" x14ac:dyDescent="0.2">
      <c r="A141" s="25" t="s">
        <v>4109</v>
      </c>
      <c r="B141" s="34">
        <f>$A$1*'CBECS data'!B140</f>
        <v>147000</v>
      </c>
      <c r="C141" s="34">
        <f>$A$1*'CBECS data'!C140</f>
        <v>4000</v>
      </c>
      <c r="D141" s="34">
        <f>$A$1*'CBECS data'!D140</f>
        <v>20000</v>
      </c>
      <c r="E141" s="34">
        <f>$A$1*'CBECS data'!E140</f>
        <v>19000</v>
      </c>
      <c r="F141" s="34">
        <f>$A$1*'CBECS data'!F140</f>
        <v>2000</v>
      </c>
      <c r="G141" s="34">
        <f>$A$1*'CBECS data'!G140</f>
        <v>57000</v>
      </c>
      <c r="H141" s="34">
        <f>$A$1*'CBECS data'!H140</f>
        <v>1000</v>
      </c>
      <c r="I141" s="34">
        <f>$A$1*'CBECS data'!I140</f>
        <v>15000</v>
      </c>
      <c r="J141" s="34">
        <f>$A$1*'CBECS data'!J140</f>
        <v>3000</v>
      </c>
      <c r="K141" s="34">
        <f>$A$1*'CBECS data'!K140</f>
        <v>8000</v>
      </c>
      <c r="L141" s="34">
        <f>$A$1*'CBECS data'!L140</f>
        <v>17000</v>
      </c>
      <c r="M141" s="23"/>
      <c r="N141" s="23"/>
      <c r="O141" s="23"/>
      <c r="P141" s="23"/>
      <c r="Q141" s="23"/>
      <c r="R141" s="23"/>
      <c r="S141" s="23"/>
      <c r="T141" s="23"/>
      <c r="U141" s="23"/>
      <c r="V141" s="23"/>
      <c r="W141" s="23"/>
    </row>
    <row r="142" spans="1:23" ht="10.15" customHeight="1" x14ac:dyDescent="0.2">
      <c r="A142" s="25" t="s">
        <v>4110</v>
      </c>
      <c r="B142" s="34">
        <f>$A$1*'CBECS data'!B141</f>
        <v>123000</v>
      </c>
      <c r="C142" s="34">
        <f>$A$1*'CBECS data'!C141</f>
        <v>6000</v>
      </c>
      <c r="D142" s="34">
        <f>$A$1*'CBECS data'!D141</f>
        <v>15000</v>
      </c>
      <c r="E142" s="34">
        <f>$A$1*'CBECS data'!E141</f>
        <v>12000</v>
      </c>
      <c r="F142" s="34">
        <f>$A$1*'CBECS data'!F141</f>
        <v>4000</v>
      </c>
      <c r="G142" s="34">
        <f>$A$1*'CBECS data'!G141</f>
        <v>40000</v>
      </c>
      <c r="H142" s="34">
        <f>$A$1*'CBECS data'!H141</f>
        <v>1000</v>
      </c>
      <c r="I142" s="34">
        <f>$A$1*'CBECS data'!I141</f>
        <v>23000</v>
      </c>
      <c r="J142" s="34">
        <f>$A$1*'CBECS data'!J141</f>
        <v>3000</v>
      </c>
      <c r="K142" s="34">
        <f>$A$1*'CBECS data'!K141</f>
        <v>4000</v>
      </c>
      <c r="L142" s="34">
        <f>$A$1*'CBECS data'!L141</f>
        <v>15000</v>
      </c>
      <c r="M142" s="23"/>
      <c r="N142" s="23"/>
      <c r="O142" s="23"/>
      <c r="P142" s="23"/>
      <c r="Q142" s="23"/>
      <c r="R142" s="23"/>
      <c r="S142" s="23"/>
      <c r="T142" s="23"/>
      <c r="U142" s="23"/>
      <c r="V142" s="23"/>
      <c r="W142" s="23"/>
    </row>
    <row r="143" spans="1:23" ht="10.15" customHeight="1" x14ac:dyDescent="0.2">
      <c r="A143" s="25" t="s">
        <v>4111</v>
      </c>
      <c r="B143" s="34">
        <f>$A$1*'CBECS data'!B142</f>
        <v>102000</v>
      </c>
      <c r="C143" s="34">
        <f>$A$1*'CBECS data'!C142</f>
        <v>5000</v>
      </c>
      <c r="D143" s="34">
        <f>$A$1*'CBECS data'!D142</f>
        <v>12000</v>
      </c>
      <c r="E143" s="34">
        <f>$A$1*'CBECS data'!E142</f>
        <v>12000</v>
      </c>
      <c r="F143" s="34">
        <f>$A$1*'CBECS data'!F142</f>
        <v>2000</v>
      </c>
      <c r="G143" s="34">
        <f>$A$1*'CBECS data'!G142</f>
        <v>39000</v>
      </c>
      <c r="H143" s="34" t="e">
        <f>$A$1*'CBECS data'!H142</f>
        <v>#VALUE!</v>
      </c>
      <c r="I143" s="34">
        <f>$A$1*'CBECS data'!I142</f>
        <v>12000</v>
      </c>
      <c r="J143" s="34">
        <f>$A$1*'CBECS data'!J142</f>
        <v>1000</v>
      </c>
      <c r="K143" s="34">
        <f>$A$1*'CBECS data'!K142</f>
        <v>3000</v>
      </c>
      <c r="L143" s="34">
        <f>$A$1*'CBECS data'!L142</f>
        <v>14000</v>
      </c>
      <c r="M143" s="23"/>
      <c r="N143" s="23"/>
      <c r="O143" s="23"/>
      <c r="P143" s="23"/>
      <c r="Q143" s="23"/>
      <c r="R143" s="23"/>
      <c r="S143" s="23"/>
      <c r="T143" s="23"/>
      <c r="U143" s="23"/>
      <c r="V143" s="23"/>
      <c r="W143" s="23"/>
    </row>
    <row r="144" spans="1:23" ht="10.15" customHeight="1" x14ac:dyDescent="0.2">
      <c r="A144" s="25" t="s">
        <v>4112</v>
      </c>
      <c r="B144" s="34">
        <f>$A$1*'CBECS data'!B143</f>
        <v>177000</v>
      </c>
      <c r="C144" s="34">
        <f>$A$1*'CBECS data'!C143</f>
        <v>7000</v>
      </c>
      <c r="D144" s="34">
        <f>$A$1*'CBECS data'!D143</f>
        <v>23000</v>
      </c>
      <c r="E144" s="34">
        <f>$A$1*'CBECS data'!E143</f>
        <v>25000</v>
      </c>
      <c r="F144" s="34">
        <f>$A$1*'CBECS data'!F143</f>
        <v>2000</v>
      </c>
      <c r="G144" s="34">
        <f>$A$1*'CBECS data'!G143</f>
        <v>66000</v>
      </c>
      <c r="H144" s="34">
        <f>$A$1*'CBECS data'!H143</f>
        <v>1000</v>
      </c>
      <c r="I144" s="34">
        <f>$A$1*'CBECS data'!I143</f>
        <v>18000</v>
      </c>
      <c r="J144" s="34">
        <f>$A$1*'CBECS data'!J143</f>
        <v>4000</v>
      </c>
      <c r="K144" s="34">
        <f>$A$1*'CBECS data'!K143</f>
        <v>11000</v>
      </c>
      <c r="L144" s="34">
        <f>$A$1*'CBECS data'!L143</f>
        <v>20000</v>
      </c>
      <c r="M144" s="23"/>
      <c r="N144" s="23"/>
      <c r="O144" s="23"/>
      <c r="P144" s="23"/>
      <c r="Q144" s="23"/>
      <c r="R144" s="23"/>
      <c r="S144" s="23"/>
      <c r="T144" s="23"/>
      <c r="U144" s="23"/>
      <c r="V144" s="23"/>
      <c r="W144" s="23"/>
    </row>
    <row r="145" spans="1:23" ht="10.15" customHeight="1" x14ac:dyDescent="0.2">
      <c r="A145" s="25" t="s">
        <v>4113</v>
      </c>
      <c r="B145" s="34">
        <f>$A$1*'CBECS data'!B144</f>
        <v>125000</v>
      </c>
      <c r="C145" s="34">
        <f>$A$1*'CBECS data'!C144</f>
        <v>5000</v>
      </c>
      <c r="D145" s="34">
        <f>$A$1*'CBECS data'!D144</f>
        <v>19000</v>
      </c>
      <c r="E145" s="34">
        <f>$A$1*'CBECS data'!E144</f>
        <v>13000</v>
      </c>
      <c r="F145" s="34">
        <f>$A$1*'CBECS data'!F144</f>
        <v>2000</v>
      </c>
      <c r="G145" s="34">
        <f>$A$1*'CBECS data'!G144</f>
        <v>41000</v>
      </c>
      <c r="H145" s="34">
        <f>$A$1*'CBECS data'!H144</f>
        <v>2000</v>
      </c>
      <c r="I145" s="34">
        <f>$A$1*'CBECS data'!I144</f>
        <v>20000</v>
      </c>
      <c r="J145" s="34">
        <f>$A$1*'CBECS data'!J144</f>
        <v>2000</v>
      </c>
      <c r="K145" s="34">
        <f>$A$1*'CBECS data'!K144</f>
        <v>5000</v>
      </c>
      <c r="L145" s="34">
        <f>$A$1*'CBECS data'!L144</f>
        <v>15000</v>
      </c>
      <c r="M145" s="23"/>
      <c r="N145" s="23"/>
      <c r="O145" s="23"/>
      <c r="P145" s="23"/>
      <c r="Q145" s="23"/>
      <c r="R145" s="23"/>
      <c r="S145" s="23"/>
      <c r="T145" s="23"/>
      <c r="U145" s="23"/>
      <c r="V145" s="23"/>
      <c r="W145" s="23"/>
    </row>
    <row r="146" spans="1:23" ht="10.15" customHeight="1" x14ac:dyDescent="0.2">
      <c r="A146" s="25" t="s">
        <v>4114</v>
      </c>
      <c r="B146" s="34">
        <f>$A$1*'CBECS data'!B145</f>
        <v>122000</v>
      </c>
      <c r="C146" s="34">
        <f>$A$1*'CBECS data'!C145</f>
        <v>7000</v>
      </c>
      <c r="D146" s="34">
        <f>$A$1*'CBECS data'!D145</f>
        <v>19000</v>
      </c>
      <c r="E146" s="34">
        <f>$A$1*'CBECS data'!E145</f>
        <v>13000</v>
      </c>
      <c r="F146" s="34">
        <f>$A$1*'CBECS data'!F145</f>
        <v>3000</v>
      </c>
      <c r="G146" s="34">
        <f>$A$1*'CBECS data'!G145</f>
        <v>47000</v>
      </c>
      <c r="H146" s="34" t="e">
        <f>$A$1*'CBECS data'!H145</f>
        <v>#VALUE!</v>
      </c>
      <c r="I146" s="34">
        <f>$A$1*'CBECS data'!I145</f>
        <v>14000</v>
      </c>
      <c r="J146" s="34">
        <f>$A$1*'CBECS data'!J145</f>
        <v>2000</v>
      </c>
      <c r="K146" s="34">
        <f>$A$1*'CBECS data'!K145</f>
        <v>4000</v>
      </c>
      <c r="L146" s="34">
        <f>$A$1*'CBECS data'!L145</f>
        <v>13000</v>
      </c>
      <c r="M146" s="23"/>
      <c r="N146" s="23"/>
      <c r="O146" s="23"/>
      <c r="P146" s="23"/>
      <c r="Q146" s="23"/>
      <c r="R146" s="23"/>
      <c r="S146" s="23"/>
      <c r="T146" s="23"/>
      <c r="U146" s="23"/>
      <c r="V146" s="23"/>
      <c r="W146" s="23"/>
    </row>
    <row r="147" spans="1:23" ht="10.15" customHeight="1" x14ac:dyDescent="0.2">
      <c r="A147" s="25" t="s">
        <v>4115</v>
      </c>
      <c r="B147" s="34" t="e">
        <f>$A$1*'CBECS data'!B146</f>
        <v>#VALUE!</v>
      </c>
      <c r="C147" s="34" t="e">
        <f>$A$1*'CBECS data'!C146</f>
        <v>#VALUE!</v>
      </c>
      <c r="D147" s="34" t="e">
        <f>$A$1*'CBECS data'!D146</f>
        <v>#VALUE!</v>
      </c>
      <c r="E147" s="34" t="e">
        <f>$A$1*'CBECS data'!E146</f>
        <v>#VALUE!</v>
      </c>
      <c r="F147" s="34" t="e">
        <f>$A$1*'CBECS data'!F146</f>
        <v>#VALUE!</v>
      </c>
      <c r="G147" s="34" t="e">
        <f>$A$1*'CBECS data'!G146</f>
        <v>#VALUE!</v>
      </c>
      <c r="H147" s="34" t="e">
        <f>$A$1*'CBECS data'!H146</f>
        <v>#VALUE!</v>
      </c>
      <c r="I147" s="34" t="e">
        <f>$A$1*'CBECS data'!I146</f>
        <v>#VALUE!</v>
      </c>
      <c r="J147" s="34" t="e">
        <f>$A$1*'CBECS data'!J146</f>
        <v>#VALUE!</v>
      </c>
      <c r="K147" s="34" t="e">
        <f>$A$1*'CBECS data'!K146</f>
        <v>#VALUE!</v>
      </c>
      <c r="L147" s="34" t="e">
        <f>$A$1*'CBECS data'!L146</f>
        <v>#VALUE!</v>
      </c>
      <c r="M147" s="23"/>
      <c r="N147" s="23"/>
      <c r="O147" s="23"/>
      <c r="P147" s="23"/>
      <c r="Q147" s="23"/>
      <c r="R147" s="23"/>
      <c r="S147" s="23"/>
      <c r="T147" s="23"/>
      <c r="U147" s="23"/>
      <c r="V147" s="23"/>
      <c r="W147" s="23"/>
    </row>
    <row r="148" spans="1:23" ht="10.15" customHeight="1" x14ac:dyDescent="0.2">
      <c r="A148" s="25" t="s">
        <v>4018</v>
      </c>
      <c r="B148" s="34">
        <f>$A$1*'CBECS data'!B147</f>
        <v>204000</v>
      </c>
      <c r="C148" s="34">
        <f>$A$1*'CBECS data'!C147</f>
        <v>2000</v>
      </c>
      <c r="D148" s="34">
        <f>$A$1*'CBECS data'!D147</f>
        <v>29000</v>
      </c>
      <c r="E148" s="34">
        <f>$A$1*'CBECS data'!E147</f>
        <v>16000</v>
      </c>
      <c r="F148" s="34" t="e">
        <f>$A$1*'CBECS data'!F147</f>
        <v>#VALUE!</v>
      </c>
      <c r="G148" s="34">
        <f>$A$1*'CBECS data'!G147</f>
        <v>110000</v>
      </c>
      <c r="H148" s="34" t="e">
        <f>$A$1*'CBECS data'!H147</f>
        <v>#VALUE!</v>
      </c>
      <c r="I148" s="34">
        <f>$A$1*'CBECS data'!I147</f>
        <v>17000</v>
      </c>
      <c r="J148" s="34">
        <f>$A$1*'CBECS data'!J147</f>
        <v>1000</v>
      </c>
      <c r="K148" s="34">
        <f>$A$1*'CBECS data'!K147</f>
        <v>6000</v>
      </c>
      <c r="L148" s="34">
        <f>$A$1*'CBECS data'!L147</f>
        <v>20000</v>
      </c>
      <c r="M148" s="23"/>
      <c r="N148" s="23"/>
      <c r="O148" s="23"/>
      <c r="P148" s="23"/>
      <c r="Q148" s="23"/>
      <c r="R148" s="23"/>
      <c r="S148" s="23"/>
      <c r="T148" s="23"/>
      <c r="U148" s="23"/>
      <c r="V148" s="23"/>
      <c r="W148" s="23"/>
    </row>
    <row r="149" spans="1:23" ht="10.15" customHeight="1" x14ac:dyDescent="0.2">
      <c r="A149" s="25" t="s">
        <v>4107</v>
      </c>
      <c r="B149" s="34">
        <f>$A$1*'CBECS data'!B148</f>
        <v>104000</v>
      </c>
      <c r="C149" s="34" t="e">
        <f>$A$1*'CBECS data'!C148</f>
        <v>#VALUE!</v>
      </c>
      <c r="D149" s="34">
        <f>$A$1*'CBECS data'!D148</f>
        <v>14000</v>
      </c>
      <c r="E149" s="34">
        <f>$A$1*'CBECS data'!E148</f>
        <v>19000</v>
      </c>
      <c r="F149" s="34" t="e">
        <f>$A$1*'CBECS data'!F148</f>
        <v>#VALUE!</v>
      </c>
      <c r="G149" s="34">
        <f>$A$1*'CBECS data'!G148</f>
        <v>32000</v>
      </c>
      <c r="H149" s="34" t="e">
        <f>$A$1*'CBECS data'!H148</f>
        <v>#VALUE!</v>
      </c>
      <c r="I149" s="34" t="e">
        <f>$A$1*'CBECS data'!I148</f>
        <v>#VALUE!</v>
      </c>
      <c r="J149" s="34">
        <f>$A$1*'CBECS data'!J148</f>
        <v>2000</v>
      </c>
      <c r="K149" s="34" t="e">
        <f>$A$1*'CBECS data'!K148</f>
        <v>#VALUE!</v>
      </c>
      <c r="L149" s="34">
        <f>$A$1*'CBECS data'!L148</f>
        <v>14000</v>
      </c>
      <c r="M149" s="23"/>
      <c r="N149" s="23"/>
      <c r="O149" s="23"/>
      <c r="P149" s="23"/>
      <c r="Q149" s="23"/>
      <c r="R149" s="23"/>
      <c r="S149" s="23"/>
      <c r="T149" s="23"/>
      <c r="U149" s="23"/>
      <c r="V149" s="23"/>
      <c r="W149" s="23"/>
    </row>
    <row r="150" spans="1:23" ht="10.15" customHeight="1" x14ac:dyDescent="0.2">
      <c r="B150" s="34"/>
      <c r="C150" s="34"/>
      <c r="D150" s="34"/>
      <c r="E150" s="34"/>
      <c r="F150" s="34"/>
      <c r="G150" s="34"/>
      <c r="H150" s="34"/>
      <c r="I150" s="34"/>
      <c r="J150" s="34"/>
      <c r="K150" s="34"/>
      <c r="L150" s="34"/>
      <c r="M150" s="23"/>
      <c r="N150" s="23"/>
      <c r="O150" s="23"/>
      <c r="P150" s="23"/>
      <c r="Q150" s="23"/>
      <c r="R150" s="23"/>
      <c r="S150" s="23"/>
      <c r="T150" s="23"/>
      <c r="U150" s="23"/>
      <c r="V150" s="23"/>
      <c r="W150" s="23"/>
    </row>
    <row r="151" spans="1:23" ht="10.15" customHeight="1" x14ac:dyDescent="0.2">
      <c r="A151" s="24" t="s">
        <v>4116</v>
      </c>
      <c r="B151" s="34"/>
      <c r="C151" s="34"/>
      <c r="D151" s="34"/>
      <c r="E151" s="34"/>
      <c r="F151" s="34"/>
      <c r="G151" s="34"/>
      <c r="H151" s="34"/>
      <c r="I151" s="34"/>
      <c r="J151" s="34"/>
      <c r="K151" s="34"/>
      <c r="L151" s="34"/>
      <c r="M151" s="23"/>
      <c r="N151" s="23"/>
      <c r="O151" s="23"/>
      <c r="P151" s="23"/>
      <c r="Q151" s="23"/>
      <c r="R151" s="23"/>
      <c r="S151" s="23"/>
      <c r="T151" s="23"/>
      <c r="U151" s="23"/>
      <c r="V151" s="23"/>
      <c r="W151" s="23"/>
    </row>
    <row r="152" spans="1:23" ht="10.15" customHeight="1" x14ac:dyDescent="0.2">
      <c r="A152" s="24" t="s">
        <v>4117</v>
      </c>
      <c r="B152" s="34"/>
      <c r="C152" s="34"/>
      <c r="D152" s="34"/>
      <c r="E152" s="34"/>
      <c r="F152" s="34"/>
      <c r="G152" s="34"/>
      <c r="H152" s="34"/>
      <c r="I152" s="34"/>
      <c r="J152" s="34"/>
      <c r="K152" s="34"/>
      <c r="L152" s="34"/>
      <c r="M152" s="23"/>
      <c r="N152" s="23"/>
      <c r="O152" s="23"/>
      <c r="P152" s="23"/>
      <c r="Q152" s="23"/>
      <c r="R152" s="23"/>
      <c r="S152" s="23"/>
      <c r="T152" s="23"/>
      <c r="U152" s="23"/>
      <c r="V152" s="23"/>
      <c r="W152" s="23"/>
    </row>
    <row r="153" spans="1:23" ht="10.15" customHeight="1" x14ac:dyDescent="0.2">
      <c r="A153" s="24" t="s">
        <v>4057</v>
      </c>
      <c r="B153" s="34"/>
      <c r="C153" s="34"/>
      <c r="D153" s="34"/>
      <c r="E153" s="34"/>
      <c r="F153" s="34"/>
      <c r="G153" s="34"/>
      <c r="H153" s="34"/>
      <c r="I153" s="34"/>
      <c r="J153" s="34"/>
      <c r="K153" s="34"/>
      <c r="L153" s="34"/>
      <c r="M153" s="23"/>
      <c r="N153" s="23"/>
      <c r="O153" s="23"/>
      <c r="P153" s="23"/>
      <c r="Q153" s="23"/>
      <c r="R153" s="23"/>
      <c r="S153" s="23"/>
      <c r="T153" s="23"/>
      <c r="U153" s="23"/>
      <c r="V153" s="23"/>
      <c r="W153" s="23"/>
    </row>
    <row r="154" spans="1:23" ht="10.15" customHeight="1" x14ac:dyDescent="0.2">
      <c r="A154" s="26" t="s">
        <v>4118</v>
      </c>
      <c r="B154" s="34"/>
      <c r="C154" s="34"/>
      <c r="D154" s="34"/>
      <c r="E154" s="34"/>
      <c r="F154" s="34"/>
      <c r="G154" s="34"/>
      <c r="H154" s="34"/>
      <c r="I154" s="34"/>
      <c r="J154" s="34"/>
      <c r="K154" s="34"/>
      <c r="L154" s="34"/>
      <c r="M154" s="23"/>
      <c r="N154" s="23"/>
      <c r="O154" s="23"/>
      <c r="P154" s="23"/>
      <c r="Q154" s="23"/>
      <c r="R154" s="23"/>
      <c r="S154" s="23"/>
      <c r="T154" s="23"/>
      <c r="U154" s="23"/>
      <c r="V154" s="23"/>
      <c r="W154" s="23"/>
    </row>
    <row r="155" spans="1:23" ht="10.15" customHeight="1" x14ac:dyDescent="0.2">
      <c r="A155" s="25" t="s">
        <v>4119</v>
      </c>
      <c r="B155" s="34">
        <f>$A$1*'CBECS data'!B154</f>
        <v>130000</v>
      </c>
      <c r="C155" s="34">
        <f>$A$1*'CBECS data'!C154</f>
        <v>5000</v>
      </c>
      <c r="D155" s="34">
        <f>$A$1*'CBECS data'!D154</f>
        <v>14000</v>
      </c>
      <c r="E155" s="34">
        <f>$A$1*'CBECS data'!E154</f>
        <v>19000</v>
      </c>
      <c r="F155" s="34">
        <f>$A$1*'CBECS data'!F154</f>
        <v>2000</v>
      </c>
      <c r="G155" s="34">
        <f>$A$1*'CBECS data'!G154</f>
        <v>50000</v>
      </c>
      <c r="H155" s="34">
        <f>$A$1*'CBECS data'!H154</f>
        <v>1000</v>
      </c>
      <c r="I155" s="34">
        <f>$A$1*'CBECS data'!I154</f>
        <v>15000</v>
      </c>
      <c r="J155" s="34">
        <f>$A$1*'CBECS data'!J154</f>
        <v>3000</v>
      </c>
      <c r="K155" s="34">
        <f>$A$1*'CBECS data'!K154</f>
        <v>7000</v>
      </c>
      <c r="L155" s="34">
        <f>$A$1*'CBECS data'!L154</f>
        <v>15000</v>
      </c>
      <c r="M155" s="23"/>
      <c r="N155" s="23"/>
      <c r="O155" s="23"/>
      <c r="P155" s="23"/>
      <c r="Q155" s="23"/>
      <c r="R155" s="23"/>
      <c r="S155" s="23"/>
      <c r="T155" s="23"/>
      <c r="U155" s="23"/>
      <c r="V155" s="23"/>
      <c r="W155" s="23"/>
    </row>
    <row r="156" spans="1:23" ht="10.15" customHeight="1" x14ac:dyDescent="0.2">
      <c r="A156" s="25" t="s">
        <v>4120</v>
      </c>
      <c r="B156" s="34">
        <f>$A$1*'CBECS data'!B155</f>
        <v>141000</v>
      </c>
      <c r="C156" s="34">
        <f>$A$1*'CBECS data'!C155</f>
        <v>6000</v>
      </c>
      <c r="D156" s="34">
        <f>$A$1*'CBECS data'!D155</f>
        <v>16000</v>
      </c>
      <c r="E156" s="34">
        <f>$A$1*'CBECS data'!E155</f>
        <v>25000</v>
      </c>
      <c r="F156" s="34">
        <f>$A$1*'CBECS data'!F155</f>
        <v>2000</v>
      </c>
      <c r="G156" s="34">
        <f>$A$1*'CBECS data'!G155</f>
        <v>54000</v>
      </c>
      <c r="H156" s="34">
        <f>$A$1*'CBECS data'!H155</f>
        <v>1000</v>
      </c>
      <c r="I156" s="34">
        <f>$A$1*'CBECS data'!I155</f>
        <v>14000</v>
      </c>
      <c r="J156" s="34">
        <f>$A$1*'CBECS data'!J155</f>
        <v>2000</v>
      </c>
      <c r="K156" s="34">
        <f>$A$1*'CBECS data'!K155</f>
        <v>6000</v>
      </c>
      <c r="L156" s="34">
        <f>$A$1*'CBECS data'!L155</f>
        <v>16000</v>
      </c>
      <c r="M156" s="23"/>
      <c r="N156" s="23"/>
      <c r="O156" s="23"/>
      <c r="P156" s="23"/>
      <c r="Q156" s="23"/>
      <c r="R156" s="23"/>
      <c r="S156" s="23"/>
      <c r="T156" s="23"/>
      <c r="U156" s="23"/>
      <c r="V156" s="23"/>
      <c r="W156" s="23"/>
    </row>
    <row r="157" spans="1:23" ht="10.15" customHeight="1" x14ac:dyDescent="0.2">
      <c r="A157" s="25" t="s">
        <v>4121</v>
      </c>
      <c r="B157" s="34">
        <f>$A$1*'CBECS data'!B156</f>
        <v>152000</v>
      </c>
      <c r="C157" s="34">
        <f>$A$1*'CBECS data'!C156</f>
        <v>5000</v>
      </c>
      <c r="D157" s="34">
        <f>$A$1*'CBECS data'!D156</f>
        <v>15000</v>
      </c>
      <c r="E157" s="34">
        <f>$A$1*'CBECS data'!E156</f>
        <v>26000</v>
      </c>
      <c r="F157" s="34">
        <f>$A$1*'CBECS data'!F156</f>
        <v>2000</v>
      </c>
      <c r="G157" s="34">
        <f>$A$1*'CBECS data'!G156</f>
        <v>64000</v>
      </c>
      <c r="H157" s="34">
        <f>$A$1*'CBECS data'!H156</f>
        <v>1000</v>
      </c>
      <c r="I157" s="34">
        <f>$A$1*'CBECS data'!I156</f>
        <v>7000</v>
      </c>
      <c r="J157" s="34">
        <f>$A$1*'CBECS data'!J156</f>
        <v>3000</v>
      </c>
      <c r="K157" s="34">
        <f>$A$1*'CBECS data'!K156</f>
        <v>9000</v>
      </c>
      <c r="L157" s="34">
        <f>$A$1*'CBECS data'!L156</f>
        <v>20000</v>
      </c>
      <c r="M157" s="23"/>
      <c r="N157" s="23"/>
      <c r="O157" s="23"/>
      <c r="P157" s="23"/>
      <c r="Q157" s="23"/>
      <c r="R157" s="23"/>
      <c r="S157" s="23"/>
      <c r="T157" s="23"/>
      <c r="U157" s="23"/>
      <c r="V157" s="23"/>
      <c r="W157" s="23"/>
    </row>
    <row r="158" spans="1:23" ht="10.15" customHeight="1" x14ac:dyDescent="0.2">
      <c r="A158" s="25" t="s">
        <v>4122</v>
      </c>
      <c r="B158" s="34">
        <f>$A$1*'CBECS data'!B157</f>
        <v>135000</v>
      </c>
      <c r="C158" s="34">
        <f>$A$1*'CBECS data'!C157</f>
        <v>5000</v>
      </c>
      <c r="D158" s="34">
        <f>$A$1*'CBECS data'!D157</f>
        <v>14000</v>
      </c>
      <c r="E158" s="34">
        <f>$A$1*'CBECS data'!E157</f>
        <v>19000</v>
      </c>
      <c r="F158" s="34">
        <f>$A$1*'CBECS data'!F157</f>
        <v>2000</v>
      </c>
      <c r="G158" s="34">
        <f>$A$1*'CBECS data'!G157</f>
        <v>52000</v>
      </c>
      <c r="H158" s="34">
        <f>$A$1*'CBECS data'!H157</f>
        <v>1000</v>
      </c>
      <c r="I158" s="34">
        <f>$A$1*'CBECS data'!I157</f>
        <v>16000</v>
      </c>
      <c r="J158" s="34">
        <f>$A$1*'CBECS data'!J157</f>
        <v>3000</v>
      </c>
      <c r="K158" s="34">
        <f>$A$1*'CBECS data'!K157</f>
        <v>8000</v>
      </c>
      <c r="L158" s="34">
        <f>$A$1*'CBECS data'!L157</f>
        <v>15000</v>
      </c>
      <c r="M158" s="23"/>
      <c r="N158" s="23"/>
      <c r="O158" s="23"/>
      <c r="P158" s="23"/>
      <c r="Q158" s="23"/>
      <c r="R158" s="23"/>
      <c r="S158" s="23"/>
      <c r="T158" s="23"/>
      <c r="U158" s="23"/>
      <c r="V158" s="23"/>
      <c r="W158" s="23"/>
    </row>
    <row r="159" spans="1:23" ht="10.15" customHeight="1" x14ac:dyDescent="0.2">
      <c r="A159" s="25" t="s">
        <v>4123</v>
      </c>
      <c r="B159" s="34">
        <f>$A$1*'CBECS data'!B158</f>
        <v>126000</v>
      </c>
      <c r="C159" s="34">
        <f>$A$1*'CBECS data'!C158</f>
        <v>4000</v>
      </c>
      <c r="D159" s="34">
        <f>$A$1*'CBECS data'!D158</f>
        <v>14000</v>
      </c>
      <c r="E159" s="34">
        <f>$A$1*'CBECS data'!E158</f>
        <v>19000</v>
      </c>
      <c r="F159" s="34">
        <f>$A$1*'CBECS data'!F158</f>
        <v>2000</v>
      </c>
      <c r="G159" s="34">
        <f>$A$1*'CBECS data'!G158</f>
        <v>51000</v>
      </c>
      <c r="H159" s="34">
        <f>$A$1*'CBECS data'!H158</f>
        <v>1000</v>
      </c>
      <c r="I159" s="34">
        <f>$A$1*'CBECS data'!I158</f>
        <v>10000</v>
      </c>
      <c r="J159" s="34">
        <f>$A$1*'CBECS data'!J158</f>
        <v>2000</v>
      </c>
      <c r="K159" s="34">
        <f>$A$1*'CBECS data'!K158</f>
        <v>8000</v>
      </c>
      <c r="L159" s="34">
        <f>$A$1*'CBECS data'!L158</f>
        <v>14000</v>
      </c>
      <c r="M159" s="23"/>
      <c r="N159" s="23"/>
      <c r="O159" s="23"/>
      <c r="P159" s="23"/>
      <c r="Q159" s="23"/>
      <c r="R159" s="23"/>
      <c r="S159" s="23"/>
      <c r="T159" s="23"/>
      <c r="U159" s="23"/>
      <c r="V159" s="23"/>
      <c r="W159" s="23"/>
    </row>
    <row r="160" spans="1:23" ht="10.15" customHeight="1" x14ac:dyDescent="0.2">
      <c r="A160" s="26" t="s">
        <v>4124</v>
      </c>
      <c r="B160" s="34"/>
      <c r="C160" s="34"/>
      <c r="D160" s="34"/>
      <c r="E160" s="34"/>
      <c r="F160" s="34"/>
      <c r="G160" s="34"/>
      <c r="H160" s="34"/>
      <c r="I160" s="34"/>
      <c r="J160" s="34"/>
      <c r="K160" s="34"/>
      <c r="L160" s="34"/>
      <c r="M160" s="23"/>
      <c r="N160" s="23"/>
      <c r="O160" s="23"/>
      <c r="P160" s="23"/>
      <c r="Q160" s="23"/>
      <c r="R160" s="23"/>
      <c r="S160" s="23"/>
      <c r="T160" s="23"/>
      <c r="U160" s="23"/>
      <c r="V160" s="23"/>
      <c r="W160" s="23"/>
    </row>
    <row r="161" spans="1:23" ht="10.15" customHeight="1" x14ac:dyDescent="0.2">
      <c r="A161" s="25" t="s">
        <v>4125</v>
      </c>
      <c r="B161" s="34">
        <f>$A$1*'CBECS data'!B160</f>
        <v>138000</v>
      </c>
      <c r="C161" s="34">
        <f>$A$1*'CBECS data'!C160</f>
        <v>5000</v>
      </c>
      <c r="D161" s="34">
        <f>$A$1*'CBECS data'!D160</f>
        <v>15000</v>
      </c>
      <c r="E161" s="34">
        <f>$A$1*'CBECS data'!E160</f>
        <v>21000</v>
      </c>
      <c r="F161" s="34">
        <f>$A$1*'CBECS data'!F160</f>
        <v>2000</v>
      </c>
      <c r="G161" s="34">
        <f>$A$1*'CBECS data'!G160</f>
        <v>56000</v>
      </c>
      <c r="H161" s="34">
        <f>$A$1*'CBECS data'!H160</f>
        <v>1000</v>
      </c>
      <c r="I161" s="34">
        <f>$A$1*'CBECS data'!I160</f>
        <v>11000</v>
      </c>
      <c r="J161" s="34">
        <f>$A$1*'CBECS data'!J160</f>
        <v>3000</v>
      </c>
      <c r="K161" s="34">
        <f>$A$1*'CBECS data'!K160</f>
        <v>8000</v>
      </c>
      <c r="L161" s="34">
        <f>$A$1*'CBECS data'!L160</f>
        <v>17000</v>
      </c>
      <c r="M161" s="23"/>
      <c r="N161" s="23"/>
      <c r="O161" s="23"/>
      <c r="P161" s="23"/>
      <c r="Q161" s="23"/>
      <c r="R161" s="23"/>
      <c r="S161" s="23"/>
      <c r="T161" s="23"/>
      <c r="U161" s="23"/>
      <c r="V161" s="23"/>
      <c r="W161" s="23"/>
    </row>
    <row r="162" spans="1:23" ht="10.15" customHeight="1" x14ac:dyDescent="0.2">
      <c r="A162" s="25" t="s">
        <v>4126</v>
      </c>
      <c r="B162" s="34">
        <f>$A$1*'CBECS data'!B161</f>
        <v>144000</v>
      </c>
      <c r="C162" s="34">
        <f>$A$1*'CBECS data'!C161</f>
        <v>6000</v>
      </c>
      <c r="D162" s="34">
        <f>$A$1*'CBECS data'!D161</f>
        <v>16000</v>
      </c>
      <c r="E162" s="34">
        <f>$A$1*'CBECS data'!E161</f>
        <v>22000</v>
      </c>
      <c r="F162" s="34">
        <f>$A$1*'CBECS data'!F161</f>
        <v>2000</v>
      </c>
      <c r="G162" s="34">
        <f>$A$1*'CBECS data'!G161</f>
        <v>56000</v>
      </c>
      <c r="H162" s="34">
        <f>$A$1*'CBECS data'!H161</f>
        <v>1000</v>
      </c>
      <c r="I162" s="34">
        <f>$A$1*'CBECS data'!I161</f>
        <v>12000</v>
      </c>
      <c r="J162" s="34">
        <f>$A$1*'CBECS data'!J161</f>
        <v>3000</v>
      </c>
      <c r="K162" s="34">
        <f>$A$1*'CBECS data'!K161</f>
        <v>9000</v>
      </c>
      <c r="L162" s="34">
        <f>$A$1*'CBECS data'!L161</f>
        <v>16000</v>
      </c>
      <c r="M162" s="23"/>
      <c r="N162" s="23"/>
      <c r="O162" s="23"/>
      <c r="P162" s="23"/>
      <c r="Q162" s="23"/>
      <c r="R162" s="23"/>
      <c r="S162" s="23"/>
      <c r="T162" s="23"/>
      <c r="U162" s="23"/>
      <c r="V162" s="23"/>
      <c r="W162" s="23"/>
    </row>
    <row r="163" spans="1:23" ht="10.15" customHeight="1" x14ac:dyDescent="0.2">
      <c r="A163" s="25" t="s">
        <v>4127</v>
      </c>
      <c r="B163" s="34">
        <f>$A$1*'CBECS data'!B162</f>
        <v>136000</v>
      </c>
      <c r="C163" s="34">
        <f>$A$1*'CBECS data'!C162</f>
        <v>5000</v>
      </c>
      <c r="D163" s="34">
        <f>$A$1*'CBECS data'!D162</f>
        <v>14000</v>
      </c>
      <c r="E163" s="34">
        <f>$A$1*'CBECS data'!E162</f>
        <v>21000</v>
      </c>
      <c r="F163" s="34">
        <f>$A$1*'CBECS data'!F162</f>
        <v>2000</v>
      </c>
      <c r="G163" s="34">
        <f>$A$1*'CBECS data'!G162</f>
        <v>53000</v>
      </c>
      <c r="H163" s="34">
        <f>$A$1*'CBECS data'!H162</f>
        <v>1000</v>
      </c>
      <c r="I163" s="34">
        <f>$A$1*'CBECS data'!I162</f>
        <v>14000</v>
      </c>
      <c r="J163" s="34">
        <f>$A$1*'CBECS data'!J162</f>
        <v>3000</v>
      </c>
      <c r="K163" s="34">
        <f>$A$1*'CBECS data'!K162</f>
        <v>8000</v>
      </c>
      <c r="L163" s="34">
        <f>$A$1*'CBECS data'!L162</f>
        <v>16000</v>
      </c>
      <c r="M163" s="23"/>
      <c r="N163" s="23"/>
      <c r="O163" s="23"/>
      <c r="P163" s="23"/>
      <c r="Q163" s="23"/>
      <c r="R163" s="23"/>
      <c r="S163" s="23"/>
      <c r="T163" s="23"/>
      <c r="U163" s="23"/>
      <c r="V163" s="23"/>
      <c r="W163" s="23"/>
    </row>
    <row r="164" spans="1:23" ht="10.15" customHeight="1" x14ac:dyDescent="0.2">
      <c r="A164" s="25" t="s">
        <v>4128</v>
      </c>
      <c r="B164" s="34">
        <f>$A$1*'CBECS data'!B163</f>
        <v>117000</v>
      </c>
      <c r="C164" s="34">
        <f>$A$1*'CBECS data'!C163</f>
        <v>4000</v>
      </c>
      <c r="D164" s="34">
        <f>$A$1*'CBECS data'!D163</f>
        <v>11000</v>
      </c>
      <c r="E164" s="34">
        <f>$A$1*'CBECS data'!E163</f>
        <v>17000</v>
      </c>
      <c r="F164" s="34">
        <f>$A$1*'CBECS data'!F163</f>
        <v>2000</v>
      </c>
      <c r="G164" s="34">
        <f>$A$1*'CBECS data'!G163</f>
        <v>47000</v>
      </c>
      <c r="H164" s="34">
        <f>$A$1*'CBECS data'!H163</f>
        <v>1000</v>
      </c>
      <c r="I164" s="34">
        <f>$A$1*'CBECS data'!I163</f>
        <v>12000</v>
      </c>
      <c r="J164" s="34">
        <f>$A$1*'CBECS data'!J163</f>
        <v>2000</v>
      </c>
      <c r="K164" s="34">
        <f>$A$1*'CBECS data'!K163</f>
        <v>8000</v>
      </c>
      <c r="L164" s="34">
        <f>$A$1*'CBECS data'!L163</f>
        <v>14000</v>
      </c>
      <c r="M164" s="23"/>
      <c r="N164" s="23"/>
      <c r="O164" s="23"/>
      <c r="P164" s="23"/>
      <c r="Q164" s="23"/>
      <c r="R164" s="23"/>
      <c r="S164" s="23"/>
      <c r="T164" s="23"/>
      <c r="U164" s="23"/>
      <c r="V164" s="23"/>
      <c r="W164" s="23"/>
    </row>
    <row r="165" spans="1:23" ht="10.15" customHeight="1" x14ac:dyDescent="0.2">
      <c r="A165" s="25" t="s">
        <v>4129</v>
      </c>
      <c r="B165" s="34">
        <f>$A$1*'CBECS data'!B164</f>
        <v>129000</v>
      </c>
      <c r="C165" s="34">
        <f>$A$1*'CBECS data'!C164</f>
        <v>4000</v>
      </c>
      <c r="D165" s="34">
        <f>$A$1*'CBECS data'!D164</f>
        <v>13000</v>
      </c>
      <c r="E165" s="34">
        <f>$A$1*'CBECS data'!E164</f>
        <v>21000</v>
      </c>
      <c r="F165" s="34">
        <f>$A$1*'CBECS data'!F164</f>
        <v>2000</v>
      </c>
      <c r="G165" s="34">
        <f>$A$1*'CBECS data'!G164</f>
        <v>53000</v>
      </c>
      <c r="H165" s="34">
        <f>$A$1*'CBECS data'!H164</f>
        <v>1000</v>
      </c>
      <c r="I165" s="34">
        <f>$A$1*'CBECS data'!I164</f>
        <v>10000</v>
      </c>
      <c r="J165" s="34">
        <f>$A$1*'CBECS data'!J164</f>
        <v>2000</v>
      </c>
      <c r="K165" s="34">
        <f>$A$1*'CBECS data'!K164</f>
        <v>8000</v>
      </c>
      <c r="L165" s="34">
        <f>$A$1*'CBECS data'!L164</f>
        <v>15000</v>
      </c>
      <c r="M165" s="23"/>
      <c r="N165" s="23"/>
      <c r="O165" s="23"/>
      <c r="P165" s="23"/>
      <c r="Q165" s="23"/>
      <c r="R165" s="23"/>
      <c r="S165" s="23"/>
      <c r="T165" s="23"/>
      <c r="U165" s="23"/>
      <c r="V165" s="23"/>
      <c r="W165" s="23"/>
    </row>
    <row r="166" spans="1:23" ht="10.15" customHeight="1" x14ac:dyDescent="0.2">
      <c r="A166" s="25" t="s">
        <v>4130</v>
      </c>
      <c r="B166" s="34">
        <f>$A$1*'CBECS data'!B165</f>
        <v>127000</v>
      </c>
      <c r="C166" s="34">
        <f>$A$1*'CBECS data'!C165</f>
        <v>4000</v>
      </c>
      <c r="D166" s="34">
        <f>$A$1*'CBECS data'!D165</f>
        <v>15000</v>
      </c>
      <c r="E166" s="34">
        <f>$A$1*'CBECS data'!E165</f>
        <v>22000</v>
      </c>
      <c r="F166" s="34">
        <f>$A$1*'CBECS data'!F165</f>
        <v>2000</v>
      </c>
      <c r="G166" s="34">
        <f>$A$1*'CBECS data'!G165</f>
        <v>47000</v>
      </c>
      <c r="H166" s="34">
        <f>$A$1*'CBECS data'!H165</f>
        <v>1000</v>
      </c>
      <c r="I166" s="34">
        <f>$A$1*'CBECS data'!I165</f>
        <v>11000</v>
      </c>
      <c r="J166" s="34">
        <f>$A$1*'CBECS data'!J165</f>
        <v>2000</v>
      </c>
      <c r="K166" s="34">
        <f>$A$1*'CBECS data'!K165</f>
        <v>8000</v>
      </c>
      <c r="L166" s="34">
        <f>$A$1*'CBECS data'!L165</f>
        <v>15000</v>
      </c>
      <c r="M166" s="23"/>
      <c r="N166" s="23"/>
      <c r="O166" s="23"/>
      <c r="P166" s="23"/>
      <c r="Q166" s="23"/>
      <c r="R166" s="23"/>
      <c r="S166" s="23"/>
      <c r="T166" s="23"/>
      <c r="U166" s="23"/>
      <c r="V166" s="23"/>
      <c r="W166" s="23"/>
    </row>
    <row r="167" spans="1:23" ht="10.15" customHeight="1" x14ac:dyDescent="0.2">
      <c r="A167" s="25" t="s">
        <v>4131</v>
      </c>
      <c r="B167" s="34">
        <f>$A$1*'CBECS data'!B166</f>
        <v>90000</v>
      </c>
      <c r="C167" s="34">
        <f>$A$1*'CBECS data'!C166</f>
        <v>4000</v>
      </c>
      <c r="D167" s="34">
        <f>$A$1*'CBECS data'!D166</f>
        <v>6000</v>
      </c>
      <c r="E167" s="34">
        <f>$A$1*'CBECS data'!E166</f>
        <v>13000</v>
      </c>
      <c r="F167" s="34" t="e">
        <f>$A$1*'CBECS data'!F166</f>
        <v>#VALUE!</v>
      </c>
      <c r="G167" s="34">
        <f>$A$1*'CBECS data'!G166</f>
        <v>40000</v>
      </c>
      <c r="H167" s="34">
        <f>$A$1*'CBECS data'!H166</f>
        <v>1000</v>
      </c>
      <c r="I167" s="34">
        <f>$A$1*'CBECS data'!I166</f>
        <v>10000</v>
      </c>
      <c r="J167" s="34">
        <f>$A$1*'CBECS data'!J166</f>
        <v>1000</v>
      </c>
      <c r="K167" s="34">
        <f>$A$1*'CBECS data'!K166</f>
        <v>3000</v>
      </c>
      <c r="L167" s="34">
        <f>$A$1*'CBECS data'!L166</f>
        <v>11000</v>
      </c>
      <c r="M167" s="23"/>
      <c r="N167" s="23"/>
      <c r="O167" s="23"/>
      <c r="P167" s="23"/>
      <c r="Q167" s="23"/>
      <c r="R167" s="23"/>
      <c r="S167" s="23"/>
      <c r="T167" s="23"/>
      <c r="U167" s="23"/>
      <c r="V167" s="23"/>
      <c r="W167" s="23"/>
    </row>
    <row r="168" spans="1:23" ht="10.15" customHeight="1" x14ac:dyDescent="0.2">
      <c r="A168" s="25" t="s">
        <v>4132</v>
      </c>
      <c r="B168" s="34">
        <f>$A$1*'CBECS data'!B167</f>
        <v>105000</v>
      </c>
      <c r="C168" s="34">
        <f>$A$1*'CBECS data'!C167</f>
        <v>4000</v>
      </c>
      <c r="D168" s="34">
        <f>$A$1*'CBECS data'!D167</f>
        <v>13000</v>
      </c>
      <c r="E168" s="34">
        <f>$A$1*'CBECS data'!E167</f>
        <v>14000</v>
      </c>
      <c r="F168" s="34">
        <f>$A$1*'CBECS data'!F167</f>
        <v>2000</v>
      </c>
      <c r="G168" s="34">
        <f>$A$1*'CBECS data'!G167</f>
        <v>40000</v>
      </c>
      <c r="H168" s="34">
        <f>$A$1*'CBECS data'!H167</f>
        <v>1000</v>
      </c>
      <c r="I168" s="34">
        <f>$A$1*'CBECS data'!I167</f>
        <v>13000</v>
      </c>
      <c r="J168" s="34">
        <f>$A$1*'CBECS data'!J167</f>
        <v>2000</v>
      </c>
      <c r="K168" s="34">
        <f>$A$1*'CBECS data'!K167</f>
        <v>4000</v>
      </c>
      <c r="L168" s="34">
        <f>$A$1*'CBECS data'!L167</f>
        <v>14000</v>
      </c>
      <c r="M168" s="23"/>
      <c r="N168" s="23"/>
      <c r="O168" s="23"/>
      <c r="P168" s="23"/>
      <c r="Q168" s="23"/>
      <c r="R168" s="23"/>
      <c r="S168" s="23"/>
      <c r="T168" s="23"/>
      <c r="U168" s="23"/>
      <c r="V168" s="23"/>
      <c r="W168" s="23"/>
    </row>
    <row r="169" spans="1:23" ht="10.15" customHeight="1" x14ac:dyDescent="0.2">
      <c r="A169" s="25" t="s">
        <v>4133</v>
      </c>
      <c r="B169" s="34">
        <f>$A$1*'CBECS data'!B168</f>
        <v>171000</v>
      </c>
      <c r="C169" s="34">
        <f>$A$1*'CBECS data'!C168</f>
        <v>7000</v>
      </c>
      <c r="D169" s="34">
        <f>$A$1*'CBECS data'!D168</f>
        <v>25000</v>
      </c>
      <c r="E169" s="34">
        <f>$A$1*'CBECS data'!E168</f>
        <v>20000</v>
      </c>
      <c r="F169" s="34">
        <f>$A$1*'CBECS data'!F168</f>
        <v>3000</v>
      </c>
      <c r="G169" s="34">
        <f>$A$1*'CBECS data'!G168</f>
        <v>64000</v>
      </c>
      <c r="H169" s="34">
        <f>$A$1*'CBECS data'!H168</f>
        <v>1000</v>
      </c>
      <c r="I169" s="34">
        <f>$A$1*'CBECS data'!I168</f>
        <v>20000</v>
      </c>
      <c r="J169" s="34">
        <f>$A$1*'CBECS data'!J168</f>
        <v>4000</v>
      </c>
      <c r="K169" s="34">
        <f>$A$1*'CBECS data'!K168</f>
        <v>9000</v>
      </c>
      <c r="L169" s="34">
        <f>$A$1*'CBECS data'!L168</f>
        <v>19000</v>
      </c>
      <c r="M169" s="23"/>
      <c r="N169" s="23"/>
      <c r="O169" s="23"/>
      <c r="P169" s="23"/>
      <c r="Q169" s="23"/>
      <c r="R169" s="23"/>
      <c r="S169" s="23"/>
      <c r="T169" s="23"/>
      <c r="U169" s="23"/>
      <c r="V169" s="23"/>
      <c r="W169" s="23"/>
    </row>
    <row r="170" spans="1:23" ht="10.15" customHeight="1" x14ac:dyDescent="0.2">
      <c r="B170" s="34"/>
      <c r="C170" s="34"/>
      <c r="D170" s="34"/>
      <c r="E170" s="34"/>
      <c r="F170" s="34"/>
      <c r="G170" s="34"/>
      <c r="H170" s="34"/>
      <c r="I170" s="34"/>
      <c r="J170" s="34"/>
      <c r="K170" s="34"/>
      <c r="L170" s="34"/>
      <c r="M170" s="23"/>
      <c r="N170" s="23"/>
      <c r="O170" s="23"/>
      <c r="P170" s="23"/>
      <c r="Q170" s="23"/>
      <c r="R170" s="23"/>
      <c r="S170" s="23"/>
      <c r="T170" s="23"/>
      <c r="U170" s="23"/>
      <c r="V170" s="23"/>
      <c r="W170" s="23"/>
    </row>
    <row r="171" spans="1:23" ht="10.15" customHeight="1" x14ac:dyDescent="0.2">
      <c r="A171" s="24" t="s">
        <v>4134</v>
      </c>
      <c r="B171" s="34"/>
      <c r="C171" s="34"/>
      <c r="D171" s="34"/>
      <c r="E171" s="34"/>
      <c r="F171" s="34"/>
      <c r="G171" s="34"/>
      <c r="H171" s="34"/>
      <c r="I171" s="34"/>
      <c r="J171" s="34"/>
      <c r="K171" s="34"/>
      <c r="L171" s="34"/>
      <c r="M171" s="23"/>
      <c r="N171" s="23"/>
      <c r="O171" s="23"/>
      <c r="P171" s="23"/>
      <c r="Q171" s="23"/>
      <c r="R171" s="23"/>
      <c r="S171" s="23"/>
      <c r="T171" s="23"/>
      <c r="U171" s="23"/>
      <c r="V171" s="23"/>
      <c r="W171" s="23"/>
    </row>
    <row r="172" spans="1:23" ht="10.15" customHeight="1" x14ac:dyDescent="0.2">
      <c r="A172" s="24" t="s">
        <v>4135</v>
      </c>
      <c r="B172" s="34"/>
      <c r="C172" s="34"/>
      <c r="D172" s="34"/>
      <c r="E172" s="34"/>
      <c r="F172" s="34"/>
      <c r="G172" s="34"/>
      <c r="H172" s="34"/>
      <c r="I172" s="34"/>
      <c r="J172" s="34"/>
      <c r="K172" s="34"/>
      <c r="L172" s="34"/>
      <c r="M172" s="23"/>
      <c r="N172" s="23"/>
      <c r="O172" s="23"/>
      <c r="P172" s="23"/>
      <c r="Q172" s="23"/>
      <c r="R172" s="23"/>
      <c r="S172" s="23"/>
      <c r="T172" s="23"/>
      <c r="U172" s="23"/>
      <c r="V172" s="23"/>
      <c r="W172" s="23"/>
    </row>
    <row r="173" spans="1:23" ht="10.15" customHeight="1" x14ac:dyDescent="0.2">
      <c r="A173" s="25" t="s">
        <v>4136</v>
      </c>
      <c r="B173" s="34">
        <f>$A$1*'CBECS data'!B172</f>
        <v>141000</v>
      </c>
      <c r="C173" s="34">
        <f>$A$1*'CBECS data'!C172</f>
        <v>5000</v>
      </c>
      <c r="D173" s="34">
        <f>$A$1*'CBECS data'!D172</f>
        <v>18000</v>
      </c>
      <c r="E173" s="34">
        <f>$A$1*'CBECS data'!E172</f>
        <v>18000</v>
      </c>
      <c r="F173" s="34">
        <f>$A$1*'CBECS data'!F172</f>
        <v>2000</v>
      </c>
      <c r="G173" s="34">
        <f>$A$1*'CBECS data'!G172</f>
        <v>53000</v>
      </c>
      <c r="H173" s="34">
        <f>$A$1*'CBECS data'!H172</f>
        <v>1000</v>
      </c>
      <c r="I173" s="34">
        <f>$A$1*'CBECS data'!I172</f>
        <v>16000</v>
      </c>
      <c r="J173" s="34">
        <f>$A$1*'CBECS data'!J172</f>
        <v>3000</v>
      </c>
      <c r="K173" s="34">
        <f>$A$1*'CBECS data'!K172</f>
        <v>7000</v>
      </c>
      <c r="L173" s="34">
        <f>$A$1*'CBECS data'!L172</f>
        <v>17000</v>
      </c>
      <c r="M173" s="23"/>
      <c r="N173" s="23"/>
      <c r="O173" s="23"/>
      <c r="P173" s="23"/>
      <c r="Q173" s="23"/>
      <c r="R173" s="23"/>
      <c r="S173" s="23"/>
      <c r="T173" s="23"/>
      <c r="U173" s="23"/>
      <c r="V173" s="23"/>
      <c r="W173" s="23"/>
    </row>
    <row r="174" spans="1:23" ht="10.15" customHeight="1" x14ac:dyDescent="0.2">
      <c r="A174" s="25" t="s">
        <v>4137</v>
      </c>
      <c r="B174" s="34">
        <f>$A$1*'CBECS data'!B173</f>
        <v>146000</v>
      </c>
      <c r="C174" s="34">
        <f>$A$1*'CBECS data'!C173</f>
        <v>4000</v>
      </c>
      <c r="D174" s="34">
        <f>$A$1*'CBECS data'!D173</f>
        <v>18000</v>
      </c>
      <c r="E174" s="34">
        <f>$A$1*'CBECS data'!E173</f>
        <v>20000</v>
      </c>
      <c r="F174" s="34">
        <f>$A$1*'CBECS data'!F173</f>
        <v>2000</v>
      </c>
      <c r="G174" s="34">
        <f>$A$1*'CBECS data'!G173</f>
        <v>57000</v>
      </c>
      <c r="H174" s="34">
        <f>$A$1*'CBECS data'!H173</f>
        <v>1000</v>
      </c>
      <c r="I174" s="34">
        <f>$A$1*'CBECS data'!I173</f>
        <v>16000</v>
      </c>
      <c r="J174" s="34">
        <f>$A$1*'CBECS data'!J173</f>
        <v>3000</v>
      </c>
      <c r="K174" s="34">
        <f>$A$1*'CBECS data'!K173</f>
        <v>7000</v>
      </c>
      <c r="L174" s="34">
        <f>$A$1*'CBECS data'!L173</f>
        <v>17000</v>
      </c>
      <c r="M174" s="23"/>
      <c r="N174" s="23"/>
      <c r="O174" s="23"/>
      <c r="P174" s="23"/>
      <c r="Q174" s="23"/>
      <c r="R174" s="23"/>
      <c r="S174" s="23"/>
      <c r="T174" s="23"/>
      <c r="U174" s="23"/>
      <c r="V174" s="23"/>
      <c r="W174" s="23"/>
    </row>
    <row r="175" spans="1:23" ht="10.15" customHeight="1" x14ac:dyDescent="0.2">
      <c r="A175" s="25" t="s">
        <v>4138</v>
      </c>
      <c r="B175" s="34">
        <f>$A$1*'CBECS data'!B174</f>
        <v>165000</v>
      </c>
      <c r="C175" s="34">
        <f>$A$1*'CBECS data'!C174</f>
        <v>6000</v>
      </c>
      <c r="D175" s="34">
        <f>$A$1*'CBECS data'!D174</f>
        <v>21000</v>
      </c>
      <c r="E175" s="34">
        <f>$A$1*'CBECS data'!E174</f>
        <v>23000</v>
      </c>
      <c r="F175" s="34">
        <f>$A$1*'CBECS data'!F174</f>
        <v>2000</v>
      </c>
      <c r="G175" s="34">
        <f>$A$1*'CBECS data'!G174</f>
        <v>70000</v>
      </c>
      <c r="H175" s="34">
        <f>$A$1*'CBECS data'!H174</f>
        <v>1000</v>
      </c>
      <c r="I175" s="34">
        <f>$A$1*'CBECS data'!I174</f>
        <v>8000</v>
      </c>
      <c r="J175" s="34">
        <f>$A$1*'CBECS data'!J174</f>
        <v>5000</v>
      </c>
      <c r="K175" s="34">
        <f>$A$1*'CBECS data'!K174</f>
        <v>10000</v>
      </c>
      <c r="L175" s="34">
        <f>$A$1*'CBECS data'!L174</f>
        <v>20000</v>
      </c>
      <c r="M175" s="23"/>
      <c r="N175" s="23"/>
      <c r="O175" s="23"/>
      <c r="P175" s="23"/>
      <c r="Q175" s="23"/>
      <c r="R175" s="23"/>
      <c r="S175" s="23"/>
      <c r="T175" s="23"/>
      <c r="U175" s="23"/>
      <c r="V175" s="23"/>
      <c r="W175" s="23"/>
    </row>
    <row r="176" spans="1:23" ht="10.15" customHeight="1" x14ac:dyDescent="0.2">
      <c r="A176" s="25" t="s">
        <v>4139</v>
      </c>
      <c r="B176" s="34">
        <f>$A$1*'CBECS data'!B175</f>
        <v>180000</v>
      </c>
      <c r="C176" s="34">
        <f>$A$1*'CBECS data'!C175</f>
        <v>2000</v>
      </c>
      <c r="D176" s="34">
        <f>$A$1*'CBECS data'!D175</f>
        <v>13000</v>
      </c>
      <c r="E176" s="34">
        <f>$A$1*'CBECS data'!E175</f>
        <v>37000</v>
      </c>
      <c r="F176" s="34">
        <f>$A$1*'CBECS data'!F175</f>
        <v>2000</v>
      </c>
      <c r="G176" s="34">
        <f>$A$1*'CBECS data'!G175</f>
        <v>79000</v>
      </c>
      <c r="H176" s="34" t="e">
        <f>$A$1*'CBECS data'!H175</f>
        <v>#VALUE!</v>
      </c>
      <c r="I176" s="34">
        <f>$A$1*'CBECS data'!I175</f>
        <v>6000</v>
      </c>
      <c r="J176" s="34">
        <f>$A$1*'CBECS data'!J175</f>
        <v>2000</v>
      </c>
      <c r="K176" s="34">
        <f>$A$1*'CBECS data'!K175</f>
        <v>16000</v>
      </c>
      <c r="L176" s="34">
        <f>$A$1*'CBECS data'!L175</f>
        <v>23000</v>
      </c>
      <c r="M176" s="23"/>
      <c r="N176" s="23"/>
      <c r="O176" s="23"/>
      <c r="P176" s="23"/>
      <c r="Q176" s="23"/>
      <c r="R176" s="23"/>
      <c r="S176" s="23"/>
      <c r="T176" s="23"/>
      <c r="U176" s="23"/>
      <c r="V176" s="23"/>
      <c r="W176" s="23"/>
    </row>
    <row r="177" spans="1:23" ht="10.15" customHeight="1" x14ac:dyDescent="0.2">
      <c r="A177" s="25" t="s">
        <v>4140</v>
      </c>
      <c r="B177" s="34">
        <f>$A$1*'CBECS data'!B176</f>
        <v>197000</v>
      </c>
      <c r="C177" s="34">
        <f>$A$1*'CBECS data'!C176</f>
        <v>2000</v>
      </c>
      <c r="D177" s="34">
        <f>$A$1*'CBECS data'!D176</f>
        <v>16000</v>
      </c>
      <c r="E177" s="34">
        <f>$A$1*'CBECS data'!E176</f>
        <v>50000</v>
      </c>
      <c r="F177" s="34">
        <f>$A$1*'CBECS data'!F176</f>
        <v>2000</v>
      </c>
      <c r="G177" s="34">
        <f>$A$1*'CBECS data'!G176</f>
        <v>70000</v>
      </c>
      <c r="H177" s="34">
        <f>$A$1*'CBECS data'!H176</f>
        <v>1000</v>
      </c>
      <c r="I177" s="34">
        <f>$A$1*'CBECS data'!I176</f>
        <v>8000</v>
      </c>
      <c r="J177" s="34">
        <f>$A$1*'CBECS data'!J176</f>
        <v>3000</v>
      </c>
      <c r="K177" s="34">
        <f>$A$1*'CBECS data'!K176</f>
        <v>21000</v>
      </c>
      <c r="L177" s="34">
        <f>$A$1*'CBECS data'!L176</f>
        <v>24000</v>
      </c>
      <c r="M177" s="23"/>
      <c r="N177" s="23"/>
      <c r="O177" s="23"/>
      <c r="P177" s="23"/>
      <c r="Q177" s="23"/>
      <c r="R177" s="23"/>
      <c r="S177" s="23"/>
      <c r="T177" s="23"/>
      <c r="U177" s="23"/>
      <c r="V177" s="23"/>
      <c r="W177" s="23"/>
    </row>
    <row r="178" spans="1:23" ht="10.15" customHeight="1" x14ac:dyDescent="0.2">
      <c r="A178" s="25" t="s">
        <v>4141</v>
      </c>
      <c r="B178" s="34">
        <f>$A$1*'CBECS data'!B177</f>
        <v>140000</v>
      </c>
      <c r="C178" s="34">
        <f>$A$1*'CBECS data'!C177</f>
        <v>4000</v>
      </c>
      <c r="D178" s="34">
        <f>$A$1*'CBECS data'!D177</f>
        <v>15000</v>
      </c>
      <c r="E178" s="34">
        <f>$A$1*'CBECS data'!E177</f>
        <v>17000</v>
      </c>
      <c r="F178" s="34">
        <f>$A$1*'CBECS data'!F177</f>
        <v>2000</v>
      </c>
      <c r="G178" s="34">
        <f>$A$1*'CBECS data'!G177</f>
        <v>58000</v>
      </c>
      <c r="H178" s="34">
        <f>$A$1*'CBECS data'!H177</f>
        <v>1000</v>
      </c>
      <c r="I178" s="34">
        <f>$A$1*'CBECS data'!I177</f>
        <v>21000</v>
      </c>
      <c r="J178" s="34">
        <f>$A$1*'CBECS data'!J177</f>
        <v>2000</v>
      </c>
      <c r="K178" s="34">
        <f>$A$1*'CBECS data'!K177</f>
        <v>4000</v>
      </c>
      <c r="L178" s="34">
        <f>$A$1*'CBECS data'!L177</f>
        <v>17000</v>
      </c>
      <c r="M178" s="23"/>
      <c r="N178" s="23"/>
      <c r="O178" s="23"/>
      <c r="P178" s="23"/>
      <c r="Q178" s="23"/>
      <c r="R178" s="23"/>
      <c r="S178" s="23"/>
      <c r="T178" s="23"/>
      <c r="U178" s="23"/>
      <c r="V178" s="23"/>
      <c r="W178" s="23"/>
    </row>
    <row r="179" spans="1:23" ht="10.15" customHeight="1" x14ac:dyDescent="0.2">
      <c r="A179" s="25" t="s">
        <v>4018</v>
      </c>
      <c r="B179" s="34">
        <f>$A$1*'CBECS data'!B178</f>
        <v>164000</v>
      </c>
      <c r="C179" s="34">
        <f>$A$1*'CBECS data'!C178</f>
        <v>4000</v>
      </c>
      <c r="D179" s="34">
        <f>$A$1*'CBECS data'!D178</f>
        <v>16000</v>
      </c>
      <c r="E179" s="34">
        <f>$A$1*'CBECS data'!E178</f>
        <v>30000</v>
      </c>
      <c r="F179" s="34">
        <f>$A$1*'CBECS data'!F178</f>
        <v>1000</v>
      </c>
      <c r="G179" s="34">
        <f>$A$1*'CBECS data'!G178</f>
        <v>64000</v>
      </c>
      <c r="H179" s="34">
        <f>$A$1*'CBECS data'!H178</f>
        <v>1000</v>
      </c>
      <c r="I179" s="34">
        <f>$A$1*'CBECS data'!I178</f>
        <v>14000</v>
      </c>
      <c r="J179" s="34" t="e">
        <f>$A$1*'CBECS data'!J178</f>
        <v>#VALUE!</v>
      </c>
      <c r="K179" s="34">
        <f>$A$1*'CBECS data'!K178</f>
        <v>8000</v>
      </c>
      <c r="L179" s="34">
        <f>$A$1*'CBECS data'!L178</f>
        <v>21000</v>
      </c>
      <c r="M179" s="23"/>
      <c r="N179" s="23"/>
      <c r="O179" s="23"/>
      <c r="P179" s="23"/>
      <c r="Q179" s="23"/>
      <c r="R179" s="23"/>
      <c r="S179" s="23"/>
      <c r="T179" s="23"/>
      <c r="U179" s="23"/>
      <c r="V179" s="23"/>
      <c r="W179" s="23"/>
    </row>
    <row r="180" spans="1:23" ht="10.15" customHeight="1" x14ac:dyDescent="0.2">
      <c r="B180" s="34"/>
      <c r="C180" s="34"/>
      <c r="D180" s="34"/>
      <c r="E180" s="34"/>
      <c r="F180" s="34"/>
      <c r="G180" s="34"/>
      <c r="H180" s="34"/>
      <c r="I180" s="34"/>
      <c r="J180" s="34"/>
      <c r="K180" s="34"/>
      <c r="L180" s="34"/>
      <c r="M180" s="23"/>
      <c r="N180" s="23"/>
      <c r="O180" s="23"/>
      <c r="P180" s="23"/>
      <c r="Q180" s="23"/>
      <c r="R180" s="23"/>
      <c r="S180" s="23"/>
      <c r="T180" s="23"/>
      <c r="U180" s="23"/>
      <c r="V180" s="23"/>
      <c r="W180" s="23"/>
    </row>
    <row r="181" spans="1:23" ht="9.75" customHeight="1" x14ac:dyDescent="0.2">
      <c r="A181" s="24" t="s">
        <v>4142</v>
      </c>
      <c r="B181" s="34"/>
      <c r="C181" s="34"/>
      <c r="D181" s="34"/>
      <c r="E181" s="34"/>
      <c r="F181" s="34"/>
      <c r="G181" s="34"/>
      <c r="H181" s="34"/>
      <c r="I181" s="34"/>
      <c r="J181" s="34"/>
      <c r="K181" s="34"/>
      <c r="L181" s="34"/>
      <c r="M181" s="23"/>
      <c r="N181" s="23"/>
      <c r="O181" s="23"/>
      <c r="P181" s="23"/>
      <c r="Q181" s="23"/>
      <c r="R181" s="23"/>
      <c r="S181" s="23"/>
      <c r="T181" s="23"/>
      <c r="U181" s="23"/>
      <c r="V181" s="23"/>
      <c r="W181" s="23"/>
    </row>
    <row r="182" spans="1:23" ht="10.15" customHeight="1" x14ac:dyDescent="0.2">
      <c r="A182" s="25" t="s">
        <v>4136</v>
      </c>
      <c r="B182" s="34">
        <f>$A$1*'CBECS data'!B181</f>
        <v>159000</v>
      </c>
      <c r="C182" s="34">
        <f>$A$1*'CBECS data'!C181</f>
        <v>12000</v>
      </c>
      <c r="D182" s="34">
        <f>$A$1*'CBECS data'!D181</f>
        <v>23000</v>
      </c>
      <c r="E182" s="34">
        <f>$A$1*'CBECS data'!E181</f>
        <v>16000</v>
      </c>
      <c r="F182" s="34">
        <f>$A$1*'CBECS data'!F181</f>
        <v>4000</v>
      </c>
      <c r="G182" s="34">
        <f>$A$1*'CBECS data'!G181</f>
        <v>59000</v>
      </c>
      <c r="H182" s="34">
        <f>$A$1*'CBECS data'!H181</f>
        <v>1000</v>
      </c>
      <c r="I182" s="34">
        <f>$A$1*'CBECS data'!I181</f>
        <v>17000</v>
      </c>
      <c r="J182" s="34">
        <f>$A$1*'CBECS data'!J181</f>
        <v>4000</v>
      </c>
      <c r="K182" s="34">
        <f>$A$1*'CBECS data'!K181</f>
        <v>7000</v>
      </c>
      <c r="L182" s="34">
        <f>$A$1*'CBECS data'!L181</f>
        <v>17000</v>
      </c>
      <c r="M182" s="23"/>
      <c r="N182" s="23"/>
      <c r="O182" s="23"/>
      <c r="P182" s="23"/>
      <c r="Q182" s="23"/>
      <c r="R182" s="23"/>
      <c r="S182" s="23"/>
      <c r="T182" s="23"/>
      <c r="U182" s="23"/>
      <c r="V182" s="23"/>
      <c r="W182" s="23"/>
    </row>
    <row r="183" spans="1:23" ht="10.15" customHeight="1" x14ac:dyDescent="0.2">
      <c r="A183" s="25" t="s">
        <v>4143</v>
      </c>
      <c r="B183" s="34">
        <f>$A$1*'CBECS data'!B182</f>
        <v>166000</v>
      </c>
      <c r="C183" s="34">
        <f>$A$1*'CBECS data'!C182</f>
        <v>17000</v>
      </c>
      <c r="D183" s="34">
        <f>$A$1*'CBECS data'!D182</f>
        <v>28000</v>
      </c>
      <c r="E183" s="34">
        <f>$A$1*'CBECS data'!E182</f>
        <v>13000</v>
      </c>
      <c r="F183" s="34">
        <f>$A$1*'CBECS data'!F182</f>
        <v>5000</v>
      </c>
      <c r="G183" s="34">
        <f>$A$1*'CBECS data'!G182</f>
        <v>56000</v>
      </c>
      <c r="H183" s="34">
        <f>$A$1*'CBECS data'!H182</f>
        <v>1000</v>
      </c>
      <c r="I183" s="34">
        <f>$A$1*'CBECS data'!I182</f>
        <v>20000</v>
      </c>
      <c r="J183" s="34">
        <f>$A$1*'CBECS data'!J182</f>
        <v>4000</v>
      </c>
      <c r="K183" s="34">
        <f>$A$1*'CBECS data'!K182</f>
        <v>7000</v>
      </c>
      <c r="L183" s="34">
        <f>$A$1*'CBECS data'!L182</f>
        <v>16000</v>
      </c>
      <c r="M183" s="23"/>
      <c r="N183" s="23"/>
      <c r="O183" s="23"/>
      <c r="P183" s="23"/>
      <c r="Q183" s="23"/>
      <c r="R183" s="23"/>
      <c r="S183" s="23"/>
      <c r="T183" s="23"/>
      <c r="U183" s="23"/>
      <c r="V183" s="23"/>
      <c r="W183" s="23"/>
    </row>
    <row r="184" spans="1:23" ht="10.15" customHeight="1" x14ac:dyDescent="0.2">
      <c r="A184" s="25" t="s">
        <v>4144</v>
      </c>
      <c r="B184" s="34">
        <f>$A$1*'CBECS data'!B183</f>
        <v>151000</v>
      </c>
      <c r="C184" s="34">
        <f>$A$1*'CBECS data'!C183</f>
        <v>5000</v>
      </c>
      <c r="D184" s="34">
        <f>$A$1*'CBECS data'!D183</f>
        <v>17000</v>
      </c>
      <c r="E184" s="34">
        <f>$A$1*'CBECS data'!E183</f>
        <v>20000</v>
      </c>
      <c r="F184" s="34">
        <f>$A$1*'CBECS data'!F183</f>
        <v>2000</v>
      </c>
      <c r="G184" s="34">
        <f>$A$1*'CBECS data'!G183</f>
        <v>62000</v>
      </c>
      <c r="H184" s="34">
        <f>$A$1*'CBECS data'!H183</f>
        <v>1000</v>
      </c>
      <c r="I184" s="34">
        <f>$A$1*'CBECS data'!I183</f>
        <v>12000</v>
      </c>
      <c r="J184" s="34">
        <f>$A$1*'CBECS data'!J183</f>
        <v>4000</v>
      </c>
      <c r="K184" s="34">
        <f>$A$1*'CBECS data'!K183</f>
        <v>8000</v>
      </c>
      <c r="L184" s="34">
        <f>$A$1*'CBECS data'!L183</f>
        <v>19000</v>
      </c>
      <c r="M184" s="23"/>
      <c r="N184" s="23"/>
      <c r="O184" s="23"/>
      <c r="P184" s="23"/>
      <c r="Q184" s="23"/>
      <c r="R184" s="23"/>
      <c r="S184" s="23"/>
      <c r="T184" s="23"/>
      <c r="U184" s="23"/>
      <c r="V184" s="23"/>
      <c r="W184" s="23"/>
    </row>
    <row r="185" spans="1:23" ht="10.15" customHeight="1" x14ac:dyDescent="0.2">
      <c r="A185" s="25" t="s">
        <v>4145</v>
      </c>
      <c r="B185" s="34">
        <f>$A$1*'CBECS data'!B184</f>
        <v>130000</v>
      </c>
      <c r="C185" s="34" t="e">
        <f>$A$1*'CBECS data'!C184</f>
        <v>#VALUE!</v>
      </c>
      <c r="D185" s="34">
        <f>$A$1*'CBECS data'!D184</f>
        <v>14000</v>
      </c>
      <c r="E185" s="34">
        <f>$A$1*'CBECS data'!E184</f>
        <v>21000</v>
      </c>
      <c r="F185" s="34">
        <f>$A$1*'CBECS data'!F184</f>
        <v>1000</v>
      </c>
      <c r="G185" s="34">
        <f>$A$1*'CBECS data'!G184</f>
        <v>51000</v>
      </c>
      <c r="H185" s="34">
        <f>$A$1*'CBECS data'!H184</f>
        <v>1000</v>
      </c>
      <c r="I185" s="34">
        <f>$A$1*'CBECS data'!I184</f>
        <v>16000</v>
      </c>
      <c r="J185" s="34">
        <f>$A$1*'CBECS data'!J184</f>
        <v>2000</v>
      </c>
      <c r="K185" s="34">
        <f>$A$1*'CBECS data'!K184</f>
        <v>7000</v>
      </c>
      <c r="L185" s="34">
        <f>$A$1*'CBECS data'!L184</f>
        <v>17000</v>
      </c>
      <c r="M185" s="23"/>
      <c r="N185" s="23"/>
      <c r="O185" s="23"/>
      <c r="P185" s="23"/>
      <c r="Q185" s="23"/>
      <c r="R185" s="23"/>
      <c r="S185" s="23"/>
      <c r="T185" s="23"/>
      <c r="U185" s="23"/>
      <c r="V185" s="23"/>
      <c r="W185" s="23"/>
    </row>
    <row r="186" spans="1:23" ht="10.15" customHeight="1" x14ac:dyDescent="0.2">
      <c r="A186" s="25" t="s">
        <v>4146</v>
      </c>
      <c r="B186" s="34">
        <f>$A$1*'CBECS data'!B185</f>
        <v>82000</v>
      </c>
      <c r="C186" s="34" t="e">
        <f>$A$1*'CBECS data'!C185</f>
        <v>#VALUE!</v>
      </c>
      <c r="D186" s="34">
        <f>$A$1*'CBECS data'!D185</f>
        <v>18000</v>
      </c>
      <c r="E186" s="34">
        <f>$A$1*'CBECS data'!E185</f>
        <v>7000</v>
      </c>
      <c r="F186" s="34">
        <f>$A$1*'CBECS data'!F185</f>
        <v>1000</v>
      </c>
      <c r="G186" s="34">
        <f>$A$1*'CBECS data'!G185</f>
        <v>26000</v>
      </c>
      <c r="H186" s="34">
        <f>$A$1*'CBECS data'!H185</f>
        <v>1000</v>
      </c>
      <c r="I186" s="34">
        <f>$A$1*'CBECS data'!I185</f>
        <v>17000</v>
      </c>
      <c r="J186" s="34">
        <f>$A$1*'CBECS data'!J185</f>
        <v>1000</v>
      </c>
      <c r="K186" s="34">
        <f>$A$1*'CBECS data'!K185</f>
        <v>2000</v>
      </c>
      <c r="L186" s="34">
        <f>$A$1*'CBECS data'!L185</f>
        <v>10000</v>
      </c>
      <c r="M186" s="23"/>
      <c r="N186" s="23"/>
      <c r="O186" s="23"/>
      <c r="P186" s="23"/>
      <c r="Q186" s="23"/>
      <c r="R186" s="23"/>
      <c r="S186" s="23"/>
      <c r="T186" s="23"/>
      <c r="U186" s="23"/>
      <c r="V186" s="23"/>
      <c r="W186" s="23"/>
    </row>
    <row r="187" spans="1:23" ht="10.15" customHeight="1" x14ac:dyDescent="0.2">
      <c r="B187" s="34"/>
      <c r="C187" s="34"/>
      <c r="D187" s="34"/>
      <c r="E187" s="34"/>
      <c r="F187" s="34"/>
      <c r="G187" s="34"/>
      <c r="H187" s="34"/>
      <c r="I187" s="34"/>
      <c r="J187" s="34"/>
      <c r="K187" s="34"/>
      <c r="L187" s="34"/>
      <c r="M187" s="23"/>
      <c r="N187" s="23"/>
      <c r="O187" s="23"/>
      <c r="P187" s="23"/>
      <c r="Q187" s="23"/>
      <c r="R187" s="23"/>
      <c r="S187" s="23"/>
      <c r="T187" s="23"/>
      <c r="U187" s="23"/>
      <c r="V187" s="23"/>
      <c r="W187" s="23"/>
    </row>
    <row r="188" spans="1:23" ht="10.15" customHeight="1" x14ac:dyDescent="0.2">
      <c r="A188" s="24" t="s">
        <v>4147</v>
      </c>
      <c r="B188" s="34"/>
      <c r="C188" s="34"/>
      <c r="D188" s="34"/>
      <c r="E188" s="34"/>
      <c r="F188" s="34"/>
      <c r="G188" s="34"/>
      <c r="H188" s="34"/>
      <c r="I188" s="34"/>
      <c r="J188" s="34"/>
      <c r="K188" s="34"/>
      <c r="L188" s="34"/>
      <c r="M188" s="23"/>
      <c r="N188" s="23"/>
      <c r="O188" s="23"/>
      <c r="P188" s="23"/>
      <c r="Q188" s="23"/>
      <c r="R188" s="23"/>
      <c r="S188" s="23"/>
      <c r="T188" s="23"/>
      <c r="U188" s="23"/>
      <c r="V188" s="23"/>
      <c r="W188" s="23"/>
    </row>
    <row r="189" spans="1:23" ht="10.15" customHeight="1" x14ac:dyDescent="0.2">
      <c r="A189" s="24" t="s">
        <v>4148</v>
      </c>
      <c r="B189" s="34"/>
      <c r="C189" s="34"/>
      <c r="D189" s="34"/>
      <c r="E189" s="34"/>
      <c r="F189" s="34"/>
      <c r="G189" s="34"/>
      <c r="H189" s="34"/>
      <c r="I189" s="34"/>
      <c r="J189" s="34"/>
      <c r="K189" s="34"/>
      <c r="L189" s="34"/>
      <c r="M189" s="23"/>
      <c r="N189" s="23"/>
      <c r="O189" s="23"/>
      <c r="P189" s="23"/>
      <c r="Q189" s="23"/>
      <c r="R189" s="23"/>
      <c r="S189" s="23"/>
      <c r="T189" s="23"/>
      <c r="U189" s="23"/>
      <c r="V189" s="23"/>
      <c r="W189" s="23"/>
    </row>
    <row r="190" spans="1:23" ht="10.15" customHeight="1" x14ac:dyDescent="0.2">
      <c r="A190" s="25" t="s">
        <v>4136</v>
      </c>
      <c r="B190" s="34">
        <f>$A$1*'CBECS data'!B189</f>
        <v>166000</v>
      </c>
      <c r="C190" s="34">
        <f>$A$1*'CBECS data'!C189</f>
        <v>17000</v>
      </c>
      <c r="D190" s="34">
        <f>$A$1*'CBECS data'!D189</f>
        <v>28000</v>
      </c>
      <c r="E190" s="34">
        <f>$A$1*'CBECS data'!E189</f>
        <v>13000</v>
      </c>
      <c r="F190" s="34">
        <f>$A$1*'CBECS data'!F189</f>
        <v>5000</v>
      </c>
      <c r="G190" s="34">
        <f>$A$1*'CBECS data'!G189</f>
        <v>56000</v>
      </c>
      <c r="H190" s="34">
        <f>$A$1*'CBECS data'!H189</f>
        <v>1000</v>
      </c>
      <c r="I190" s="34">
        <f>$A$1*'CBECS data'!I189</f>
        <v>20000</v>
      </c>
      <c r="J190" s="34">
        <f>$A$1*'CBECS data'!J189</f>
        <v>4000</v>
      </c>
      <c r="K190" s="34">
        <f>$A$1*'CBECS data'!K189</f>
        <v>7000</v>
      </c>
      <c r="L190" s="34">
        <f>$A$1*'CBECS data'!L189</f>
        <v>16000</v>
      </c>
      <c r="M190" s="23"/>
      <c r="N190" s="23"/>
      <c r="O190" s="23"/>
      <c r="P190" s="23"/>
      <c r="Q190" s="23"/>
      <c r="R190" s="23"/>
      <c r="S190" s="23"/>
      <c r="T190" s="23"/>
      <c r="U190" s="23"/>
      <c r="V190" s="23"/>
      <c r="W190" s="23"/>
    </row>
    <row r="191" spans="1:23" ht="10.15" customHeight="1" x14ac:dyDescent="0.2">
      <c r="A191" s="25" t="s">
        <v>4137</v>
      </c>
      <c r="B191" s="34">
        <f>$A$1*'CBECS data'!B190</f>
        <v>139000</v>
      </c>
      <c r="C191" s="34">
        <f>$A$1*'CBECS data'!C190</f>
        <v>2000</v>
      </c>
      <c r="D191" s="34">
        <f>$A$1*'CBECS data'!D190</f>
        <v>17000</v>
      </c>
      <c r="E191" s="34">
        <f>$A$1*'CBECS data'!E190</f>
        <v>19000</v>
      </c>
      <c r="F191" s="34">
        <f>$A$1*'CBECS data'!F190</f>
        <v>2000</v>
      </c>
      <c r="G191" s="34">
        <f>$A$1*'CBECS data'!G190</f>
        <v>55000</v>
      </c>
      <c r="H191" s="34">
        <f>$A$1*'CBECS data'!H190</f>
        <v>1000</v>
      </c>
      <c r="I191" s="34">
        <f>$A$1*'CBECS data'!I190</f>
        <v>16000</v>
      </c>
      <c r="J191" s="34">
        <f>$A$1*'CBECS data'!J190</f>
        <v>3000</v>
      </c>
      <c r="K191" s="34">
        <f>$A$1*'CBECS data'!K190</f>
        <v>7000</v>
      </c>
      <c r="L191" s="34">
        <f>$A$1*'CBECS data'!L190</f>
        <v>18000</v>
      </c>
      <c r="M191" s="23"/>
      <c r="N191" s="23"/>
      <c r="O191" s="23"/>
      <c r="P191" s="23"/>
      <c r="Q191" s="23"/>
      <c r="R191" s="23"/>
      <c r="S191" s="23"/>
      <c r="T191" s="23"/>
      <c r="U191" s="23"/>
      <c r="V191" s="23"/>
      <c r="W191" s="23"/>
    </row>
    <row r="192" spans="1:23" ht="10.15" customHeight="1" x14ac:dyDescent="0.2">
      <c r="A192" s="25" t="s">
        <v>4138</v>
      </c>
      <c r="B192" s="34">
        <f>$A$1*'CBECS data'!B191</f>
        <v>59000</v>
      </c>
      <c r="C192" s="34">
        <f>$A$1*'CBECS data'!C191</f>
        <v>1000</v>
      </c>
      <c r="D192" s="34">
        <f>$A$1*'CBECS data'!D191</f>
        <v>4000</v>
      </c>
      <c r="E192" s="34">
        <f>$A$1*'CBECS data'!E191</f>
        <v>10000</v>
      </c>
      <c r="F192" s="34">
        <f>$A$1*'CBECS data'!F191</f>
        <v>1000</v>
      </c>
      <c r="G192" s="34">
        <f>$A$1*'CBECS data'!G191</f>
        <v>22000</v>
      </c>
      <c r="H192" s="34" t="e">
        <f>$A$1*'CBECS data'!H191</f>
        <v>#VALUE!</v>
      </c>
      <c r="I192" s="34">
        <f>$A$1*'CBECS data'!I191</f>
        <v>10000</v>
      </c>
      <c r="J192" s="34">
        <f>$A$1*'CBECS data'!J191</f>
        <v>1000</v>
      </c>
      <c r="K192" s="34">
        <f>$A$1*'CBECS data'!K191</f>
        <v>3000</v>
      </c>
      <c r="L192" s="34">
        <f>$A$1*'CBECS data'!L191</f>
        <v>7000</v>
      </c>
      <c r="M192" s="23"/>
      <c r="N192" s="23"/>
      <c r="O192" s="23"/>
      <c r="P192" s="23"/>
      <c r="Q192" s="23"/>
      <c r="R192" s="23"/>
      <c r="S192" s="23"/>
      <c r="T192" s="23"/>
      <c r="U192" s="23"/>
      <c r="V192" s="23"/>
      <c r="W192" s="23"/>
    </row>
    <row r="193" spans="1:23" ht="10.15" customHeight="1" x14ac:dyDescent="0.2">
      <c r="A193" s="25" t="s">
        <v>4139</v>
      </c>
      <c r="B193" s="34">
        <f>$A$1*'CBECS data'!B192</f>
        <v>185000</v>
      </c>
      <c r="C193" s="34">
        <f>$A$1*'CBECS data'!C192</f>
        <v>1000</v>
      </c>
      <c r="D193" s="34">
        <f>$A$1*'CBECS data'!D192</f>
        <v>12000</v>
      </c>
      <c r="E193" s="34">
        <f>$A$1*'CBECS data'!E192</f>
        <v>39000</v>
      </c>
      <c r="F193" s="34">
        <f>$A$1*'CBECS data'!F192</f>
        <v>2000</v>
      </c>
      <c r="G193" s="34">
        <f>$A$1*'CBECS data'!G192</f>
        <v>81000</v>
      </c>
      <c r="H193" s="34" t="e">
        <f>$A$1*'CBECS data'!H192</f>
        <v>#VALUE!</v>
      </c>
      <c r="I193" s="34">
        <f>$A$1*'CBECS data'!I192</f>
        <v>6000</v>
      </c>
      <c r="J193" s="34">
        <f>$A$1*'CBECS data'!J192</f>
        <v>3000</v>
      </c>
      <c r="K193" s="34">
        <f>$A$1*'CBECS data'!K192</f>
        <v>16000</v>
      </c>
      <c r="L193" s="34">
        <f>$A$1*'CBECS data'!L192</f>
        <v>24000</v>
      </c>
      <c r="M193" s="23"/>
      <c r="N193" s="23"/>
      <c r="O193" s="23"/>
      <c r="P193" s="23"/>
      <c r="Q193" s="23"/>
      <c r="R193" s="23"/>
      <c r="S193" s="23"/>
      <c r="T193" s="23"/>
      <c r="U193" s="23"/>
      <c r="V193" s="23"/>
      <c r="W193" s="23"/>
    </row>
    <row r="194" spans="1:23" ht="10.15" customHeight="1" x14ac:dyDescent="0.2">
      <c r="A194" s="25" t="s">
        <v>4141</v>
      </c>
      <c r="B194" s="34">
        <f>$A$1*'CBECS data'!B193</f>
        <v>105000</v>
      </c>
      <c r="C194" s="34">
        <f>$A$1*'CBECS data'!C193</f>
        <v>2000</v>
      </c>
      <c r="D194" s="34">
        <f>$A$1*'CBECS data'!D193</f>
        <v>11000</v>
      </c>
      <c r="E194" s="34">
        <f>$A$1*'CBECS data'!E193</f>
        <v>13000</v>
      </c>
      <c r="F194" s="34">
        <f>$A$1*'CBECS data'!F193</f>
        <v>2000</v>
      </c>
      <c r="G194" s="34">
        <f>$A$1*'CBECS data'!G193</f>
        <v>27000</v>
      </c>
      <c r="H194" s="34" t="e">
        <f>$A$1*'CBECS data'!H193</f>
        <v>#VALUE!</v>
      </c>
      <c r="I194" s="34">
        <f>$A$1*'CBECS data'!I193</f>
        <v>29000</v>
      </c>
      <c r="J194" s="34" t="e">
        <f>$A$1*'CBECS data'!J193</f>
        <v>#VALUE!</v>
      </c>
      <c r="K194" s="34" t="e">
        <f>$A$1*'CBECS data'!K193</f>
        <v>#VALUE!</v>
      </c>
      <c r="L194" s="34">
        <f>$A$1*'CBECS data'!L193</f>
        <v>15000</v>
      </c>
      <c r="M194" s="23"/>
      <c r="N194" s="23"/>
      <c r="O194" s="23"/>
      <c r="P194" s="23"/>
      <c r="Q194" s="23"/>
      <c r="R194" s="23"/>
      <c r="S194" s="23"/>
      <c r="T194" s="23"/>
      <c r="U194" s="23"/>
      <c r="V194" s="23"/>
      <c r="W194" s="23"/>
    </row>
    <row r="195" spans="1:23" ht="10.15" customHeight="1" x14ac:dyDescent="0.2">
      <c r="A195" s="25" t="s">
        <v>4018</v>
      </c>
      <c r="B195" s="34">
        <f>$A$1*'CBECS data'!B194</f>
        <v>126000</v>
      </c>
      <c r="C195" s="34">
        <f>$A$1*'CBECS data'!C194</f>
        <v>1000</v>
      </c>
      <c r="D195" s="34">
        <f>$A$1*'CBECS data'!D194</f>
        <v>8000</v>
      </c>
      <c r="E195" s="34">
        <f>$A$1*'CBECS data'!E194</f>
        <v>15000</v>
      </c>
      <c r="F195" s="34">
        <f>$A$1*'CBECS data'!F194</f>
        <v>1000</v>
      </c>
      <c r="G195" s="34">
        <f>$A$1*'CBECS data'!G194</f>
        <v>60000</v>
      </c>
      <c r="H195" s="34" t="e">
        <f>$A$1*'CBECS data'!H194</f>
        <v>#VALUE!</v>
      </c>
      <c r="I195" s="34">
        <f>$A$1*'CBECS data'!I194</f>
        <v>18000</v>
      </c>
      <c r="J195" s="34">
        <f>$A$1*'CBECS data'!J194</f>
        <v>2000</v>
      </c>
      <c r="K195" s="34" t="e">
        <f>$A$1*'CBECS data'!K194</f>
        <v>#VALUE!</v>
      </c>
      <c r="L195" s="34">
        <f>$A$1*'CBECS data'!L194</f>
        <v>18000</v>
      </c>
      <c r="M195" s="23"/>
      <c r="N195" s="23"/>
      <c r="O195" s="23"/>
      <c r="P195" s="23"/>
      <c r="Q195" s="23"/>
      <c r="R195" s="23"/>
      <c r="S195" s="23"/>
      <c r="T195" s="23"/>
      <c r="U195" s="23"/>
      <c r="V195" s="23"/>
      <c r="W195" s="23"/>
    </row>
    <row r="196" spans="1:23" ht="10.15" customHeight="1" x14ac:dyDescent="0.2">
      <c r="B196" s="34"/>
      <c r="C196" s="34"/>
      <c r="D196" s="34"/>
      <c r="E196" s="34"/>
      <c r="F196" s="34"/>
      <c r="G196" s="34"/>
      <c r="H196" s="34"/>
      <c r="I196" s="34"/>
      <c r="J196" s="34"/>
      <c r="K196" s="34"/>
      <c r="L196" s="34"/>
      <c r="M196" s="23"/>
      <c r="N196" s="23"/>
      <c r="O196" s="23"/>
      <c r="P196" s="23"/>
      <c r="Q196" s="23"/>
      <c r="R196" s="23"/>
      <c r="S196" s="23"/>
      <c r="T196" s="23"/>
      <c r="U196" s="23"/>
      <c r="V196" s="23"/>
      <c r="W196" s="23"/>
    </row>
    <row r="197" spans="1:23" ht="9.75" customHeight="1" x14ac:dyDescent="0.2">
      <c r="A197" s="24" t="s">
        <v>4149</v>
      </c>
      <c r="B197" s="34"/>
      <c r="C197" s="34"/>
      <c r="D197" s="34"/>
      <c r="E197" s="34"/>
      <c r="F197" s="34"/>
      <c r="G197" s="34"/>
      <c r="H197" s="34"/>
      <c r="I197" s="34"/>
      <c r="J197" s="34"/>
      <c r="K197" s="34"/>
      <c r="L197" s="34"/>
      <c r="M197" s="23"/>
      <c r="N197" s="23"/>
      <c r="O197" s="23"/>
      <c r="P197" s="23"/>
      <c r="Q197" s="23"/>
      <c r="R197" s="23"/>
      <c r="S197" s="23"/>
      <c r="T197" s="23"/>
      <c r="U197" s="23"/>
      <c r="V197" s="23"/>
      <c r="W197" s="23"/>
    </row>
    <row r="198" spans="1:23" ht="10.15" customHeight="1" x14ac:dyDescent="0.2">
      <c r="A198" s="25" t="s">
        <v>4136</v>
      </c>
      <c r="B198" s="34">
        <f>$A$1*'CBECS data'!B197</f>
        <v>150000</v>
      </c>
      <c r="C198" s="34">
        <f>$A$1*'CBECS data'!C197</f>
        <v>6000</v>
      </c>
      <c r="D198" s="34">
        <f>$A$1*'CBECS data'!D197</f>
        <v>21000</v>
      </c>
      <c r="E198" s="34">
        <f>$A$1*'CBECS data'!E197</f>
        <v>18000</v>
      </c>
      <c r="F198" s="34">
        <f>$A$1*'CBECS data'!F197</f>
        <v>3000</v>
      </c>
      <c r="G198" s="34">
        <f>$A$1*'CBECS data'!G197</f>
        <v>56000</v>
      </c>
      <c r="H198" s="34">
        <f>$A$1*'CBECS data'!H197</f>
        <v>1000</v>
      </c>
      <c r="I198" s="34">
        <f>$A$1*'CBECS data'!I197</f>
        <v>18000</v>
      </c>
      <c r="J198" s="34">
        <f>$A$1*'CBECS data'!J197</f>
        <v>3000</v>
      </c>
      <c r="K198" s="34">
        <f>$A$1*'CBECS data'!K197</f>
        <v>7000</v>
      </c>
      <c r="L198" s="34">
        <f>$A$1*'CBECS data'!L197</f>
        <v>17000</v>
      </c>
      <c r="M198" s="23"/>
      <c r="N198" s="23"/>
      <c r="O198" s="23"/>
      <c r="P198" s="23"/>
      <c r="Q198" s="23"/>
      <c r="R198" s="23"/>
      <c r="S198" s="23"/>
      <c r="T198" s="23"/>
      <c r="U198" s="23"/>
      <c r="V198" s="23"/>
      <c r="W198" s="23"/>
    </row>
    <row r="199" spans="1:23" ht="10.15" customHeight="1" x14ac:dyDescent="0.2">
      <c r="A199" s="25" t="s">
        <v>4145</v>
      </c>
      <c r="B199" s="34">
        <f>$A$1*'CBECS data'!B198</f>
        <v>175000</v>
      </c>
      <c r="C199" s="34" t="e">
        <f>$A$1*'CBECS data'!C198</f>
        <v>#VALUE!</v>
      </c>
      <c r="D199" s="34" t="e">
        <f>$A$1*'CBECS data'!D198</f>
        <v>#VALUE!</v>
      </c>
      <c r="E199" s="34">
        <f>$A$1*'CBECS data'!E198</f>
        <v>47000</v>
      </c>
      <c r="F199" s="34">
        <f>$A$1*'CBECS data'!F198</f>
        <v>2000</v>
      </c>
      <c r="G199" s="34">
        <f>$A$1*'CBECS data'!G198</f>
        <v>70000</v>
      </c>
      <c r="H199" s="34" t="e">
        <f>$A$1*'CBECS data'!H198</f>
        <v>#VALUE!</v>
      </c>
      <c r="I199" s="34">
        <f>$A$1*'CBECS data'!I198</f>
        <v>7000</v>
      </c>
      <c r="J199" s="34">
        <f>$A$1*'CBECS data'!J198</f>
        <v>3000</v>
      </c>
      <c r="K199" s="34">
        <f>$A$1*'CBECS data'!K198</f>
        <v>23000</v>
      </c>
      <c r="L199" s="34">
        <f>$A$1*'CBECS data'!L198</f>
        <v>21000</v>
      </c>
      <c r="M199" s="23"/>
      <c r="N199" s="23"/>
      <c r="O199" s="23"/>
      <c r="P199" s="23"/>
      <c r="Q199" s="23"/>
      <c r="R199" s="23"/>
      <c r="S199" s="23"/>
      <c r="T199" s="23"/>
      <c r="U199" s="23"/>
      <c r="V199" s="23"/>
      <c r="W199" s="23"/>
    </row>
    <row r="200" spans="1:23" ht="10.15" customHeight="1" x14ac:dyDescent="0.2">
      <c r="A200" s="25" t="s">
        <v>4150</v>
      </c>
      <c r="B200" s="34">
        <f>$A$1*'CBECS data'!B199</f>
        <v>48000</v>
      </c>
      <c r="C200" s="34">
        <f>$A$1*'CBECS data'!C199</f>
        <v>2000</v>
      </c>
      <c r="D200" s="34" t="e">
        <f>$A$1*'CBECS data'!D199</f>
        <v>#VALUE!</v>
      </c>
      <c r="E200" s="34">
        <f>$A$1*'CBECS data'!E199</f>
        <v>7000</v>
      </c>
      <c r="F200" s="34" t="e">
        <f>$A$1*'CBECS data'!F199</f>
        <v>#VALUE!</v>
      </c>
      <c r="G200" s="34">
        <f>$A$1*'CBECS data'!G199</f>
        <v>22000</v>
      </c>
      <c r="H200" s="34" t="e">
        <f>$A$1*'CBECS data'!H199</f>
        <v>#VALUE!</v>
      </c>
      <c r="I200" s="34">
        <f>$A$1*'CBECS data'!I199</f>
        <v>6000</v>
      </c>
      <c r="J200" s="34" t="e">
        <f>$A$1*'CBECS data'!J199</f>
        <v>#VALUE!</v>
      </c>
      <c r="K200" s="34">
        <f>$A$1*'CBECS data'!K199</f>
        <v>1000</v>
      </c>
      <c r="L200" s="34">
        <f>$A$1*'CBECS data'!L199</f>
        <v>9000</v>
      </c>
      <c r="M200" s="23"/>
      <c r="N200" s="23"/>
      <c r="O200" s="23"/>
      <c r="P200" s="23"/>
      <c r="Q200" s="23"/>
      <c r="R200" s="23"/>
      <c r="S200" s="23"/>
      <c r="T200" s="23"/>
      <c r="U200" s="23"/>
      <c r="V200" s="23"/>
      <c r="W200" s="23"/>
    </row>
    <row r="201" spans="1:23" ht="10.15" customHeight="1" x14ac:dyDescent="0.2">
      <c r="B201" s="34"/>
      <c r="C201" s="34"/>
      <c r="D201" s="34"/>
      <c r="E201" s="34"/>
      <c r="F201" s="34"/>
      <c r="G201" s="34"/>
      <c r="H201" s="34"/>
      <c r="I201" s="34"/>
      <c r="J201" s="34"/>
      <c r="K201" s="34"/>
      <c r="L201" s="34"/>
      <c r="M201" s="23"/>
      <c r="N201" s="23"/>
      <c r="O201" s="23"/>
      <c r="P201" s="23"/>
      <c r="Q201" s="23"/>
      <c r="R201" s="23"/>
      <c r="S201" s="23"/>
      <c r="T201" s="23"/>
      <c r="U201" s="23"/>
      <c r="V201" s="23"/>
      <c r="W201" s="23"/>
    </row>
    <row r="202" spans="1:23" ht="10.15" customHeight="1" x14ac:dyDescent="0.2">
      <c r="A202" s="24" t="s">
        <v>4151</v>
      </c>
      <c r="B202" s="34"/>
      <c r="C202" s="34"/>
      <c r="D202" s="34"/>
      <c r="E202" s="34"/>
      <c r="F202" s="34"/>
      <c r="G202" s="34"/>
      <c r="H202" s="34"/>
      <c r="I202" s="34"/>
      <c r="J202" s="34"/>
      <c r="K202" s="34"/>
      <c r="L202" s="34"/>
      <c r="M202" s="23"/>
      <c r="N202" s="23"/>
      <c r="O202" s="23"/>
      <c r="P202" s="23"/>
      <c r="Q202" s="23"/>
      <c r="R202" s="23"/>
      <c r="S202" s="23"/>
      <c r="T202" s="23"/>
      <c r="U202" s="23"/>
      <c r="V202" s="23"/>
      <c r="W202" s="23"/>
    </row>
    <row r="203" spans="1:23" ht="10.15" customHeight="1" x14ac:dyDescent="0.2">
      <c r="A203" s="25" t="s">
        <v>4136</v>
      </c>
      <c r="B203" s="34">
        <f>$A$1*'CBECS data'!B202</f>
        <v>146000</v>
      </c>
      <c r="C203" s="34">
        <f>$A$1*'CBECS data'!C202</f>
        <v>8000</v>
      </c>
      <c r="D203" s="34">
        <f>$A$1*'CBECS data'!D202</f>
        <v>21000</v>
      </c>
      <c r="E203" s="34">
        <f>$A$1*'CBECS data'!E202</f>
        <v>15000</v>
      </c>
      <c r="F203" s="34">
        <f>$A$1*'CBECS data'!F202</f>
        <v>6000</v>
      </c>
      <c r="G203" s="34">
        <f>$A$1*'CBECS data'!G202</f>
        <v>52000</v>
      </c>
      <c r="H203" s="34">
        <f>$A$1*'CBECS data'!H202</f>
        <v>1000</v>
      </c>
      <c r="I203" s="34">
        <f>$A$1*'CBECS data'!I202</f>
        <v>17000</v>
      </c>
      <c r="J203" s="34">
        <f>$A$1*'CBECS data'!J202</f>
        <v>3000</v>
      </c>
      <c r="K203" s="34">
        <f>$A$1*'CBECS data'!K202</f>
        <v>7000</v>
      </c>
      <c r="L203" s="34">
        <f>$A$1*'CBECS data'!L202</f>
        <v>17000</v>
      </c>
      <c r="M203" s="23"/>
      <c r="N203" s="23"/>
      <c r="O203" s="23"/>
      <c r="P203" s="23"/>
      <c r="Q203" s="23"/>
      <c r="R203" s="23"/>
      <c r="S203" s="23"/>
      <c r="T203" s="23"/>
      <c r="U203" s="23"/>
      <c r="V203" s="23"/>
      <c r="W203" s="23"/>
    </row>
    <row r="204" spans="1:23" ht="10.15" customHeight="1" x14ac:dyDescent="0.2">
      <c r="A204" s="25" t="s">
        <v>4145</v>
      </c>
      <c r="B204" s="34">
        <f>$A$1*'CBECS data'!B203</f>
        <v>154000</v>
      </c>
      <c r="C204" s="34">
        <f>$A$1*'CBECS data'!C203</f>
        <v>4000</v>
      </c>
      <c r="D204" s="34">
        <f>$A$1*'CBECS data'!D203</f>
        <v>19000</v>
      </c>
      <c r="E204" s="34">
        <f>$A$1*'CBECS data'!E203</f>
        <v>23000</v>
      </c>
      <c r="F204" s="34" t="e">
        <f>$A$1*'CBECS data'!F203</f>
        <v>#VALUE!</v>
      </c>
      <c r="G204" s="34">
        <f>$A$1*'CBECS data'!G203</f>
        <v>60000</v>
      </c>
      <c r="H204" s="34">
        <f>$A$1*'CBECS data'!H203</f>
        <v>1000</v>
      </c>
      <c r="I204" s="34">
        <f>$A$1*'CBECS data'!I203</f>
        <v>18000</v>
      </c>
      <c r="J204" s="34">
        <f>$A$1*'CBECS data'!J203</f>
        <v>3000</v>
      </c>
      <c r="K204" s="34">
        <f>$A$1*'CBECS data'!K203</f>
        <v>8000</v>
      </c>
      <c r="L204" s="34">
        <f>$A$1*'CBECS data'!L203</f>
        <v>18000</v>
      </c>
      <c r="M204" s="23"/>
      <c r="N204" s="23"/>
      <c r="O204" s="23"/>
      <c r="P204" s="23"/>
      <c r="Q204" s="23"/>
      <c r="R204" s="23"/>
      <c r="S204" s="23"/>
      <c r="T204" s="23"/>
      <c r="U204" s="23"/>
      <c r="V204" s="23"/>
      <c r="W204" s="23"/>
    </row>
    <row r="205" spans="1:23" ht="10.15" customHeight="1" x14ac:dyDescent="0.2">
      <c r="A205" s="25" t="s">
        <v>4152</v>
      </c>
      <c r="B205" s="34">
        <f>$A$1*'CBECS data'!B204</f>
        <v>62000</v>
      </c>
      <c r="C205" s="34">
        <f>$A$1*'CBECS data'!C204</f>
        <v>2000</v>
      </c>
      <c r="D205" s="34">
        <f>$A$1*'CBECS data'!D204</f>
        <v>7000</v>
      </c>
      <c r="E205" s="34">
        <f>$A$1*'CBECS data'!E204</f>
        <v>6000</v>
      </c>
      <c r="F205" s="34" t="e">
        <f>$A$1*'CBECS data'!F204</f>
        <v>#VALUE!</v>
      </c>
      <c r="G205" s="34">
        <f>$A$1*'CBECS data'!G204</f>
        <v>27000</v>
      </c>
      <c r="H205" s="34" t="e">
        <f>$A$1*'CBECS data'!H204</f>
        <v>#VALUE!</v>
      </c>
      <c r="I205" s="34">
        <f>$A$1*'CBECS data'!I204</f>
        <v>8000</v>
      </c>
      <c r="J205" s="34">
        <f>$A$1*'CBECS data'!J204</f>
        <v>1000</v>
      </c>
      <c r="K205" s="34">
        <f>$A$1*'CBECS data'!K204</f>
        <v>1000</v>
      </c>
      <c r="L205" s="34">
        <f>$A$1*'CBECS data'!L204</f>
        <v>10000</v>
      </c>
      <c r="M205" s="23"/>
      <c r="N205" s="23"/>
      <c r="O205" s="23"/>
      <c r="P205" s="23"/>
      <c r="Q205" s="23"/>
      <c r="R205" s="23"/>
      <c r="S205" s="23"/>
      <c r="T205" s="23"/>
      <c r="U205" s="23"/>
      <c r="V205" s="23"/>
      <c r="W205" s="23"/>
    </row>
    <row r="206" spans="1:23" ht="10.15" customHeight="1" x14ac:dyDescent="0.2">
      <c r="B206" s="34"/>
      <c r="C206" s="34"/>
      <c r="D206" s="34"/>
      <c r="E206" s="34"/>
      <c r="F206" s="34"/>
      <c r="G206" s="34"/>
      <c r="H206" s="34"/>
      <c r="I206" s="34"/>
      <c r="J206" s="34"/>
      <c r="K206" s="34"/>
      <c r="L206" s="34"/>
      <c r="M206" s="23"/>
      <c r="N206" s="23"/>
      <c r="O206" s="23"/>
      <c r="P206" s="23"/>
      <c r="Q206" s="23"/>
      <c r="R206" s="23"/>
      <c r="S206" s="23"/>
      <c r="T206" s="23"/>
      <c r="U206" s="23"/>
      <c r="V206" s="23"/>
      <c r="W206" s="23"/>
    </row>
    <row r="207" spans="1:23" ht="10.15" customHeight="1" x14ac:dyDescent="0.2">
      <c r="A207" s="24" t="s">
        <v>4153</v>
      </c>
      <c r="B207" s="34"/>
      <c r="C207" s="34"/>
      <c r="D207" s="34"/>
      <c r="E207" s="34"/>
      <c r="F207" s="34"/>
      <c r="G207" s="34"/>
      <c r="H207" s="34"/>
      <c r="I207" s="34"/>
      <c r="J207" s="34"/>
      <c r="K207" s="34"/>
      <c r="L207" s="34"/>
      <c r="M207" s="23"/>
      <c r="N207" s="23"/>
      <c r="O207" s="23"/>
      <c r="P207" s="23"/>
      <c r="Q207" s="23"/>
      <c r="R207" s="23"/>
      <c r="S207" s="23"/>
      <c r="T207" s="23"/>
      <c r="U207" s="23"/>
      <c r="V207" s="23"/>
      <c r="W207" s="23"/>
    </row>
    <row r="208" spans="1:23" ht="10.15" customHeight="1" x14ac:dyDescent="0.2">
      <c r="A208" s="25" t="s">
        <v>4136</v>
      </c>
      <c r="B208" s="34">
        <f>$A$1*'CBECS data'!B207</f>
        <v>189000</v>
      </c>
      <c r="C208" s="34">
        <f>$A$1*'CBECS data'!C207</f>
        <v>8000</v>
      </c>
      <c r="D208" s="34">
        <f>$A$1*'CBECS data'!D207</f>
        <v>26000</v>
      </c>
      <c r="E208" s="34">
        <f>$A$1*'CBECS data'!E207</f>
        <v>28000</v>
      </c>
      <c r="F208" s="34">
        <f>$A$1*'CBECS data'!F207</f>
        <v>5000</v>
      </c>
      <c r="G208" s="34">
        <f>$A$1*'CBECS data'!G207</f>
        <v>65000</v>
      </c>
      <c r="H208" s="34">
        <f>$A$1*'CBECS data'!H207</f>
        <v>5000</v>
      </c>
      <c r="I208" s="34">
        <f>$A$1*'CBECS data'!I207</f>
        <v>23000</v>
      </c>
      <c r="J208" s="34">
        <f>$A$1*'CBECS data'!J207</f>
        <v>3000</v>
      </c>
      <c r="K208" s="34">
        <f>$A$1*'CBECS data'!K207</f>
        <v>8000</v>
      </c>
      <c r="L208" s="34">
        <f>$A$1*'CBECS data'!L207</f>
        <v>17000</v>
      </c>
      <c r="M208" s="23"/>
      <c r="N208" s="23"/>
      <c r="O208" s="23"/>
      <c r="P208" s="23"/>
      <c r="Q208" s="23"/>
      <c r="R208" s="23"/>
      <c r="S208" s="23"/>
      <c r="T208" s="23"/>
      <c r="U208" s="23"/>
      <c r="V208" s="23"/>
      <c r="W208" s="23"/>
    </row>
    <row r="209" spans="1:23" ht="10.15" customHeight="1" x14ac:dyDescent="0.2">
      <c r="A209" s="25" t="s">
        <v>4145</v>
      </c>
      <c r="B209" s="34">
        <f>$A$1*'CBECS data'!B208</f>
        <v>171000</v>
      </c>
      <c r="C209" s="34">
        <f>$A$1*'CBECS data'!C208</f>
        <v>5000</v>
      </c>
      <c r="D209" s="34">
        <f>$A$1*'CBECS data'!D208</f>
        <v>25000</v>
      </c>
      <c r="E209" s="34">
        <f>$A$1*'CBECS data'!E208</f>
        <v>25000</v>
      </c>
      <c r="F209" s="34">
        <f>$A$1*'CBECS data'!F208</f>
        <v>3000</v>
      </c>
      <c r="G209" s="34">
        <f>$A$1*'CBECS data'!G208</f>
        <v>62000</v>
      </c>
      <c r="H209" s="34" t="e">
        <f>$A$1*'CBECS data'!H208</f>
        <v>#VALUE!</v>
      </c>
      <c r="I209" s="34">
        <f>$A$1*'CBECS data'!I208</f>
        <v>26000</v>
      </c>
      <c r="J209" s="34">
        <f>$A$1*'CBECS data'!J208</f>
        <v>3000</v>
      </c>
      <c r="K209" s="34">
        <f>$A$1*'CBECS data'!K208</f>
        <v>6000</v>
      </c>
      <c r="L209" s="34">
        <f>$A$1*'CBECS data'!L208</f>
        <v>17000</v>
      </c>
      <c r="M209" s="23"/>
      <c r="N209" s="23"/>
      <c r="O209" s="23"/>
      <c r="P209" s="23"/>
      <c r="Q209" s="23"/>
      <c r="R209" s="23"/>
      <c r="S209" s="23"/>
      <c r="T209" s="23"/>
      <c r="U209" s="23"/>
      <c r="V209" s="23"/>
      <c r="W209" s="23"/>
    </row>
    <row r="210" spans="1:23" ht="10.15" customHeight="1" x14ac:dyDescent="0.2">
      <c r="A210" s="25" t="s">
        <v>4154</v>
      </c>
      <c r="B210" s="34">
        <f>$A$1*'CBECS data'!B209</f>
        <v>118000</v>
      </c>
      <c r="C210" s="34">
        <f>$A$1*'CBECS data'!C209</f>
        <v>5000</v>
      </c>
      <c r="D210" s="34">
        <f>$A$1*'CBECS data'!D209</f>
        <v>15000</v>
      </c>
      <c r="E210" s="34">
        <f>$A$1*'CBECS data'!E209</f>
        <v>13000</v>
      </c>
      <c r="F210" s="34">
        <f>$A$1*'CBECS data'!F209</f>
        <v>2000</v>
      </c>
      <c r="G210" s="34">
        <f>$A$1*'CBECS data'!G209</f>
        <v>47000</v>
      </c>
      <c r="H210" s="34" t="e">
        <f>$A$1*'CBECS data'!H209</f>
        <v>#VALUE!</v>
      </c>
      <c r="I210" s="34">
        <f>$A$1*'CBECS data'!I209</f>
        <v>12000</v>
      </c>
      <c r="J210" s="34">
        <f>$A$1*'CBECS data'!J209</f>
        <v>3000</v>
      </c>
      <c r="K210" s="34">
        <f>$A$1*'CBECS data'!K209</f>
        <v>7000</v>
      </c>
      <c r="L210" s="34">
        <f>$A$1*'CBECS data'!L209</f>
        <v>16000</v>
      </c>
      <c r="M210" s="23"/>
      <c r="N210" s="23"/>
      <c r="O210" s="23"/>
      <c r="P210" s="23"/>
      <c r="Q210" s="23"/>
      <c r="R210" s="23"/>
      <c r="S210" s="23"/>
      <c r="T210" s="23"/>
      <c r="U210" s="23"/>
      <c r="V210" s="23"/>
      <c r="W210" s="23"/>
    </row>
    <row r="211" spans="1:23" ht="10.15" customHeight="1" x14ac:dyDescent="0.2">
      <c r="B211" s="34"/>
      <c r="C211" s="34"/>
      <c r="D211" s="34"/>
      <c r="E211" s="34"/>
      <c r="F211" s="34"/>
      <c r="G211" s="34"/>
      <c r="H211" s="34"/>
      <c r="I211" s="34"/>
      <c r="J211" s="34"/>
      <c r="K211" s="34"/>
      <c r="L211" s="34"/>
      <c r="M211" s="23"/>
      <c r="N211" s="23"/>
      <c r="O211" s="23"/>
      <c r="P211" s="23"/>
      <c r="Q211" s="23"/>
      <c r="R211" s="23"/>
      <c r="S211" s="23"/>
      <c r="T211" s="23"/>
      <c r="U211" s="23"/>
      <c r="V211" s="23"/>
      <c r="W211" s="23"/>
    </row>
    <row r="212" spans="1:23" ht="10.15" customHeight="1" x14ac:dyDescent="0.2">
      <c r="A212" s="24" t="s">
        <v>4155</v>
      </c>
      <c r="B212" s="34"/>
      <c r="C212" s="34"/>
      <c r="D212" s="34"/>
      <c r="E212" s="34"/>
      <c r="F212" s="34"/>
      <c r="G212" s="34"/>
      <c r="H212" s="34"/>
      <c r="I212" s="34"/>
      <c r="J212" s="34"/>
      <c r="K212" s="34"/>
      <c r="L212" s="34"/>
      <c r="M212" s="23"/>
      <c r="N212" s="23"/>
      <c r="O212" s="23"/>
      <c r="P212" s="23"/>
      <c r="Q212" s="23"/>
      <c r="R212" s="23"/>
      <c r="S212" s="23"/>
      <c r="T212" s="23"/>
      <c r="U212" s="23"/>
      <c r="V212" s="23"/>
      <c r="W212" s="23"/>
    </row>
    <row r="213" spans="1:23" ht="10.15" customHeight="1" x14ac:dyDescent="0.2">
      <c r="A213" s="24" t="s">
        <v>4135</v>
      </c>
      <c r="B213" s="34"/>
      <c r="C213" s="34"/>
      <c r="D213" s="34"/>
      <c r="E213" s="34"/>
      <c r="F213" s="34"/>
      <c r="G213" s="34"/>
      <c r="H213" s="34"/>
      <c r="I213" s="34"/>
      <c r="J213" s="34"/>
      <c r="K213" s="34"/>
      <c r="L213" s="34"/>
      <c r="M213" s="23"/>
      <c r="N213" s="23"/>
      <c r="O213" s="23"/>
      <c r="P213" s="23"/>
      <c r="Q213" s="23"/>
      <c r="R213" s="23"/>
      <c r="S213" s="23"/>
      <c r="T213" s="23"/>
      <c r="U213" s="23"/>
      <c r="V213" s="23"/>
      <c r="W213" s="23"/>
    </row>
    <row r="214" spans="1:23" ht="10.15" customHeight="1" x14ac:dyDescent="0.2">
      <c r="A214" s="25" t="s">
        <v>4156</v>
      </c>
      <c r="B214" s="34">
        <f>$A$1*'CBECS data'!B213</f>
        <v>144000</v>
      </c>
      <c r="C214" s="34">
        <f>$A$1*'CBECS data'!C213</f>
        <v>6000</v>
      </c>
      <c r="D214" s="34">
        <f>$A$1*'CBECS data'!D213</f>
        <v>18000</v>
      </c>
      <c r="E214" s="34">
        <f>$A$1*'CBECS data'!E213</f>
        <v>18000</v>
      </c>
      <c r="F214" s="34">
        <f>$A$1*'CBECS data'!F213</f>
        <v>3000</v>
      </c>
      <c r="G214" s="34">
        <f>$A$1*'CBECS data'!G213</f>
        <v>54000</v>
      </c>
      <c r="H214" s="34">
        <f>$A$1*'CBECS data'!H213</f>
        <v>1000</v>
      </c>
      <c r="I214" s="34">
        <f>$A$1*'CBECS data'!I213</f>
        <v>16000</v>
      </c>
      <c r="J214" s="34">
        <f>$A$1*'CBECS data'!J213</f>
        <v>3000</v>
      </c>
      <c r="K214" s="34">
        <f>$A$1*'CBECS data'!K213</f>
        <v>7000</v>
      </c>
      <c r="L214" s="34">
        <f>$A$1*'CBECS data'!L213</f>
        <v>17000</v>
      </c>
      <c r="M214" s="23"/>
      <c r="N214" s="23"/>
      <c r="O214" s="23"/>
      <c r="P214" s="23"/>
      <c r="Q214" s="23"/>
      <c r="R214" s="23"/>
      <c r="S214" s="23"/>
      <c r="T214" s="23"/>
      <c r="U214" s="23"/>
      <c r="V214" s="23"/>
      <c r="W214" s="23"/>
    </row>
    <row r="215" spans="1:23" ht="10.15" customHeight="1" x14ac:dyDescent="0.2">
      <c r="A215" s="25" t="s">
        <v>4157</v>
      </c>
      <c r="B215" s="34">
        <f>$A$1*'CBECS data'!B214</f>
        <v>151000</v>
      </c>
      <c r="C215" s="34">
        <f>$A$1*'CBECS data'!C214</f>
        <v>6000</v>
      </c>
      <c r="D215" s="34">
        <f>$A$1*'CBECS data'!D214</f>
        <v>20000</v>
      </c>
      <c r="E215" s="34">
        <f>$A$1*'CBECS data'!E214</f>
        <v>19000</v>
      </c>
      <c r="F215" s="34">
        <f>$A$1*'CBECS data'!F214</f>
        <v>3000</v>
      </c>
      <c r="G215" s="34">
        <f>$A$1*'CBECS data'!G214</f>
        <v>56000</v>
      </c>
      <c r="H215" s="34">
        <f>$A$1*'CBECS data'!H214</f>
        <v>1000</v>
      </c>
      <c r="I215" s="34">
        <f>$A$1*'CBECS data'!I214</f>
        <v>18000</v>
      </c>
      <c r="J215" s="34">
        <f>$A$1*'CBECS data'!J214</f>
        <v>3000</v>
      </c>
      <c r="K215" s="34">
        <f>$A$1*'CBECS data'!K214</f>
        <v>8000</v>
      </c>
      <c r="L215" s="34">
        <f>$A$1*'CBECS data'!L214</f>
        <v>17000</v>
      </c>
      <c r="M215" s="23"/>
      <c r="N215" s="23"/>
      <c r="O215" s="23"/>
      <c r="P215" s="23"/>
      <c r="Q215" s="23"/>
      <c r="R215" s="23"/>
      <c r="S215" s="23"/>
      <c r="T215" s="23"/>
      <c r="U215" s="23"/>
      <c r="V215" s="23"/>
      <c r="W215" s="23"/>
    </row>
    <row r="216" spans="1:23" ht="10.15" customHeight="1" x14ac:dyDescent="0.2">
      <c r="A216" s="25" t="s">
        <v>4158</v>
      </c>
      <c r="B216" s="34">
        <f>$A$1*'CBECS data'!B215</f>
        <v>150000</v>
      </c>
      <c r="C216" s="34">
        <f>$A$1*'CBECS data'!C215</f>
        <v>6000</v>
      </c>
      <c r="D216" s="34">
        <f>$A$1*'CBECS data'!D215</f>
        <v>20000</v>
      </c>
      <c r="E216" s="34">
        <f>$A$1*'CBECS data'!E215</f>
        <v>19000</v>
      </c>
      <c r="F216" s="34">
        <f>$A$1*'CBECS data'!F215</f>
        <v>3000</v>
      </c>
      <c r="G216" s="34">
        <f>$A$1*'CBECS data'!G215</f>
        <v>56000</v>
      </c>
      <c r="H216" s="34">
        <f>$A$1*'CBECS data'!H215</f>
        <v>1000</v>
      </c>
      <c r="I216" s="34">
        <f>$A$1*'CBECS data'!I215</f>
        <v>17000</v>
      </c>
      <c r="J216" s="34">
        <f>$A$1*'CBECS data'!J215</f>
        <v>3000</v>
      </c>
      <c r="K216" s="34">
        <f>$A$1*'CBECS data'!K215</f>
        <v>8000</v>
      </c>
      <c r="L216" s="34">
        <f>$A$1*'CBECS data'!L215</f>
        <v>17000</v>
      </c>
      <c r="M216" s="23"/>
      <c r="N216" s="23"/>
      <c r="O216" s="23"/>
      <c r="P216" s="23"/>
      <c r="Q216" s="23"/>
      <c r="R216" s="23"/>
      <c r="S216" s="23"/>
      <c r="T216" s="23"/>
      <c r="U216" s="23"/>
      <c r="V216" s="23"/>
      <c r="W216" s="23"/>
    </row>
    <row r="217" spans="1:23" ht="10.15" customHeight="1" x14ac:dyDescent="0.2">
      <c r="A217" s="25" t="s">
        <v>4159</v>
      </c>
      <c r="B217" s="34">
        <f>$A$1*'CBECS data'!B216</f>
        <v>182000</v>
      </c>
      <c r="C217" s="34">
        <f>$A$1*'CBECS data'!C216</f>
        <v>7000</v>
      </c>
      <c r="D217" s="34">
        <f>$A$1*'CBECS data'!D216</f>
        <v>25000</v>
      </c>
      <c r="E217" s="34">
        <f>$A$1*'CBECS data'!E216</f>
        <v>27000</v>
      </c>
      <c r="F217" s="34">
        <f>$A$1*'CBECS data'!F216</f>
        <v>4000</v>
      </c>
      <c r="G217" s="34">
        <f>$A$1*'CBECS data'!G216</f>
        <v>64000</v>
      </c>
      <c r="H217" s="34">
        <f>$A$1*'CBECS data'!H216</f>
        <v>3000</v>
      </c>
      <c r="I217" s="34">
        <f>$A$1*'CBECS data'!I216</f>
        <v>24000</v>
      </c>
      <c r="J217" s="34">
        <f>$A$1*'CBECS data'!J216</f>
        <v>3000</v>
      </c>
      <c r="K217" s="34">
        <f>$A$1*'CBECS data'!K216</f>
        <v>7000</v>
      </c>
      <c r="L217" s="34">
        <f>$A$1*'CBECS data'!L216</f>
        <v>17000</v>
      </c>
      <c r="M217" s="23"/>
      <c r="N217" s="23"/>
      <c r="O217" s="23"/>
      <c r="P217" s="23"/>
      <c r="Q217" s="23"/>
      <c r="R217" s="23"/>
      <c r="S217" s="23"/>
      <c r="T217" s="23"/>
      <c r="U217" s="23"/>
      <c r="V217" s="23"/>
      <c r="W217" s="23"/>
    </row>
    <row r="218" spans="1:23" ht="10.15" customHeight="1" x14ac:dyDescent="0.2">
      <c r="A218" s="25" t="s">
        <v>4160</v>
      </c>
      <c r="B218" s="34">
        <f>$A$1*'CBECS data'!B217</f>
        <v>132000</v>
      </c>
      <c r="C218" s="34">
        <f>$A$1*'CBECS data'!C217</f>
        <v>4000</v>
      </c>
      <c r="D218" s="34">
        <f>$A$1*'CBECS data'!D217</f>
        <v>9000</v>
      </c>
      <c r="E218" s="34">
        <f>$A$1*'CBECS data'!E217</f>
        <v>16000</v>
      </c>
      <c r="F218" s="34" t="e">
        <f>$A$1*'CBECS data'!F217</f>
        <v>#VALUE!</v>
      </c>
      <c r="G218" s="34">
        <f>$A$1*'CBECS data'!G217</f>
        <v>60000</v>
      </c>
      <c r="H218" s="34" t="e">
        <f>$A$1*'CBECS data'!H217</f>
        <v>#VALUE!</v>
      </c>
      <c r="I218" s="34">
        <f>$A$1*'CBECS data'!I217</f>
        <v>9000</v>
      </c>
      <c r="J218" s="34">
        <f>$A$1*'CBECS data'!J217</f>
        <v>2000</v>
      </c>
      <c r="K218" s="34">
        <f>$A$1*'CBECS data'!K217</f>
        <v>6000</v>
      </c>
      <c r="L218" s="34">
        <f>$A$1*'CBECS data'!L217</f>
        <v>23000</v>
      </c>
      <c r="M218" s="23"/>
      <c r="N218" s="23"/>
      <c r="O218" s="23"/>
      <c r="P218" s="23"/>
      <c r="Q218" s="23"/>
      <c r="R218" s="23"/>
      <c r="S218" s="23"/>
      <c r="T218" s="23"/>
      <c r="U218" s="23"/>
      <c r="V218" s="23"/>
      <c r="W218" s="23"/>
    </row>
    <row r="219" spans="1:23" ht="10.15" customHeight="1" x14ac:dyDescent="0.2">
      <c r="A219" s="26" t="s">
        <v>4161</v>
      </c>
      <c r="B219" s="34"/>
      <c r="C219" s="34"/>
      <c r="D219" s="34"/>
      <c r="E219" s="34"/>
      <c r="F219" s="34"/>
      <c r="G219" s="34"/>
      <c r="H219" s="34"/>
      <c r="I219" s="34"/>
      <c r="J219" s="34"/>
      <c r="K219" s="34"/>
      <c r="L219" s="34"/>
      <c r="M219" s="23"/>
      <c r="N219" s="23"/>
      <c r="O219" s="23"/>
      <c r="P219" s="23"/>
      <c r="Q219" s="23"/>
      <c r="R219" s="23"/>
      <c r="S219" s="23"/>
      <c r="T219" s="23"/>
      <c r="U219" s="23"/>
      <c r="V219" s="23"/>
      <c r="W219" s="23"/>
    </row>
    <row r="220" spans="1:23" ht="10.15" customHeight="1" x14ac:dyDescent="0.2">
      <c r="A220" s="25" t="s">
        <v>4162</v>
      </c>
      <c r="B220" s="34">
        <f>$A$1*'CBECS data'!B219</f>
        <v>203000</v>
      </c>
      <c r="C220" s="34">
        <f>$A$1*'CBECS data'!C219</f>
        <v>7000</v>
      </c>
      <c r="D220" s="34">
        <f>$A$1*'CBECS data'!D219</f>
        <v>27000</v>
      </c>
      <c r="E220" s="34">
        <f>$A$1*'CBECS data'!E219</f>
        <v>30000</v>
      </c>
      <c r="F220" s="34">
        <f>$A$1*'CBECS data'!F219</f>
        <v>3000</v>
      </c>
      <c r="G220" s="34">
        <f>$A$1*'CBECS data'!G219</f>
        <v>84000</v>
      </c>
      <c r="H220" s="34">
        <f>$A$1*'CBECS data'!H219</f>
        <v>1000</v>
      </c>
      <c r="I220" s="34">
        <f>$A$1*'CBECS data'!I219</f>
        <v>10000</v>
      </c>
      <c r="J220" s="34">
        <f>$A$1*'CBECS data'!J219</f>
        <v>6000</v>
      </c>
      <c r="K220" s="34">
        <f>$A$1*'CBECS data'!K219</f>
        <v>13000</v>
      </c>
      <c r="L220" s="34">
        <f>$A$1*'CBECS data'!L219</f>
        <v>24000</v>
      </c>
      <c r="M220" s="23"/>
      <c r="N220" s="23"/>
      <c r="O220" s="23"/>
      <c r="P220" s="23"/>
      <c r="Q220" s="23"/>
      <c r="R220" s="23"/>
      <c r="S220" s="23"/>
      <c r="T220" s="23"/>
      <c r="U220" s="23"/>
      <c r="V220" s="23"/>
      <c r="W220" s="23"/>
    </row>
    <row r="221" spans="1:23" ht="10.15" customHeight="1" x14ac:dyDescent="0.2">
      <c r="B221" s="34"/>
      <c r="C221" s="34"/>
      <c r="D221" s="34"/>
      <c r="E221" s="34"/>
      <c r="F221" s="34"/>
      <c r="G221" s="34"/>
      <c r="H221" s="34"/>
      <c r="I221" s="34"/>
      <c r="J221" s="34"/>
      <c r="K221" s="34"/>
      <c r="L221" s="34"/>
      <c r="M221" s="23"/>
      <c r="N221" s="23"/>
      <c r="O221" s="23"/>
      <c r="P221" s="23"/>
      <c r="Q221" s="23"/>
      <c r="R221" s="23"/>
      <c r="S221" s="23"/>
      <c r="T221" s="23"/>
      <c r="U221" s="23"/>
      <c r="V221" s="23"/>
      <c r="W221" s="23"/>
    </row>
    <row r="222" spans="1:23" ht="10.15" customHeight="1" x14ac:dyDescent="0.2">
      <c r="A222" s="24" t="s">
        <v>4163</v>
      </c>
      <c r="B222" s="34"/>
      <c r="C222" s="34"/>
      <c r="D222" s="34"/>
      <c r="E222" s="34"/>
      <c r="F222" s="34"/>
      <c r="G222" s="34"/>
      <c r="H222" s="34"/>
      <c r="I222" s="34"/>
      <c r="J222" s="34"/>
      <c r="K222" s="34"/>
      <c r="L222" s="34"/>
      <c r="M222" s="23"/>
      <c r="N222" s="23"/>
      <c r="O222" s="23"/>
      <c r="P222" s="23"/>
      <c r="Q222" s="23"/>
      <c r="R222" s="23"/>
      <c r="S222" s="23"/>
      <c r="T222" s="23"/>
      <c r="U222" s="23"/>
      <c r="V222" s="23"/>
      <c r="W222" s="23"/>
    </row>
    <row r="223" spans="1:23" ht="10.15" customHeight="1" x14ac:dyDescent="0.2">
      <c r="A223" s="25" t="s">
        <v>4164</v>
      </c>
      <c r="B223" s="34">
        <f>$A$1*'CBECS data'!B222</f>
        <v>82000</v>
      </c>
      <c r="C223" s="34" t="e">
        <f>$A$1*'CBECS data'!C222</f>
        <v>#VALUE!</v>
      </c>
      <c r="D223" s="34">
        <f>$A$1*'CBECS data'!D222</f>
        <v>18000</v>
      </c>
      <c r="E223" s="34">
        <f>$A$1*'CBECS data'!E222</f>
        <v>7000</v>
      </c>
      <c r="F223" s="34">
        <f>$A$1*'CBECS data'!F222</f>
        <v>1000</v>
      </c>
      <c r="G223" s="34">
        <f>$A$1*'CBECS data'!G222</f>
        <v>26000</v>
      </c>
      <c r="H223" s="34">
        <f>$A$1*'CBECS data'!H222</f>
        <v>1000</v>
      </c>
      <c r="I223" s="34">
        <f>$A$1*'CBECS data'!I222</f>
        <v>17000</v>
      </c>
      <c r="J223" s="34">
        <f>$A$1*'CBECS data'!J222</f>
        <v>1000</v>
      </c>
      <c r="K223" s="34">
        <f>$A$1*'CBECS data'!K222</f>
        <v>2000</v>
      </c>
      <c r="L223" s="34">
        <f>$A$1*'CBECS data'!L222</f>
        <v>10000</v>
      </c>
      <c r="M223" s="23"/>
      <c r="N223" s="23"/>
      <c r="O223" s="23"/>
      <c r="P223" s="23"/>
      <c r="Q223" s="23"/>
      <c r="R223" s="23"/>
      <c r="S223" s="23"/>
      <c r="T223" s="23"/>
      <c r="U223" s="23"/>
      <c r="V223" s="23"/>
      <c r="W223" s="23"/>
    </row>
    <row r="224" spans="1:23" ht="10.15" customHeight="1" x14ac:dyDescent="0.2">
      <c r="A224" s="25" t="s">
        <v>4165</v>
      </c>
      <c r="B224" s="34">
        <f>$A$1*'CBECS data'!B223</f>
        <v>80000</v>
      </c>
      <c r="C224" s="34">
        <f>$A$1*'CBECS data'!C223</f>
        <v>2000</v>
      </c>
      <c r="D224" s="34">
        <f>$A$1*'CBECS data'!D223</f>
        <v>6000</v>
      </c>
      <c r="E224" s="34">
        <f>$A$1*'CBECS data'!E223</f>
        <v>8000</v>
      </c>
      <c r="F224" s="34">
        <f>$A$1*'CBECS data'!F223</f>
        <v>2000</v>
      </c>
      <c r="G224" s="34">
        <f>$A$1*'CBECS data'!G223</f>
        <v>30000</v>
      </c>
      <c r="H224" s="34" t="e">
        <f>$A$1*'CBECS data'!H223</f>
        <v>#VALUE!</v>
      </c>
      <c r="I224" s="34">
        <f>$A$1*'CBECS data'!I223</f>
        <v>17000</v>
      </c>
      <c r="J224" s="34" t="e">
        <f>$A$1*'CBECS data'!J223</f>
        <v>#VALUE!</v>
      </c>
      <c r="K224" s="34">
        <f>$A$1*'CBECS data'!K223</f>
        <v>2000</v>
      </c>
      <c r="L224" s="34">
        <f>$A$1*'CBECS data'!L223</f>
        <v>11000</v>
      </c>
      <c r="M224" s="23"/>
      <c r="N224" s="23"/>
      <c r="O224" s="23"/>
      <c r="P224" s="23"/>
      <c r="Q224" s="23"/>
      <c r="R224" s="23"/>
      <c r="S224" s="23"/>
      <c r="T224" s="23"/>
      <c r="U224" s="23"/>
      <c r="V224" s="23"/>
      <c r="W224" s="23"/>
    </row>
    <row r="225" spans="1:23" ht="10.15" customHeight="1" x14ac:dyDescent="0.2">
      <c r="A225" s="25" t="s">
        <v>4166</v>
      </c>
      <c r="B225" s="34">
        <f>$A$1*'CBECS data'!B224</f>
        <v>143000</v>
      </c>
      <c r="C225" s="34">
        <f>$A$1*'CBECS data'!C224</f>
        <v>5000</v>
      </c>
      <c r="D225" s="34">
        <f>$A$1*'CBECS data'!D224</f>
        <v>18000</v>
      </c>
      <c r="E225" s="34">
        <f>$A$1*'CBECS data'!E224</f>
        <v>18000</v>
      </c>
      <c r="F225" s="34">
        <f>$A$1*'CBECS data'!F224</f>
        <v>2000</v>
      </c>
      <c r="G225" s="34">
        <f>$A$1*'CBECS data'!G224</f>
        <v>55000</v>
      </c>
      <c r="H225" s="34">
        <f>$A$1*'CBECS data'!H224</f>
        <v>1000</v>
      </c>
      <c r="I225" s="34">
        <f>$A$1*'CBECS data'!I224</f>
        <v>20000</v>
      </c>
      <c r="J225" s="34">
        <f>$A$1*'CBECS data'!J224</f>
        <v>2000</v>
      </c>
      <c r="K225" s="34">
        <f>$A$1*'CBECS data'!K224</f>
        <v>6000</v>
      </c>
      <c r="L225" s="34">
        <f>$A$1*'CBECS data'!L224</f>
        <v>16000</v>
      </c>
      <c r="M225" s="23"/>
      <c r="N225" s="23"/>
      <c r="O225" s="23"/>
      <c r="P225" s="23"/>
      <c r="Q225" s="23"/>
      <c r="R225" s="23"/>
      <c r="S225" s="23"/>
      <c r="T225" s="23"/>
      <c r="U225" s="23"/>
      <c r="V225" s="23"/>
      <c r="W225" s="23"/>
    </row>
    <row r="226" spans="1:23" ht="10.15" customHeight="1" x14ac:dyDescent="0.2">
      <c r="A226" s="25" t="s">
        <v>4167</v>
      </c>
      <c r="B226" s="34">
        <f>$A$1*'CBECS data'!B225</f>
        <v>154000</v>
      </c>
      <c r="C226" s="34">
        <f>$A$1*'CBECS data'!C225</f>
        <v>6000</v>
      </c>
      <c r="D226" s="34">
        <f>$A$1*'CBECS data'!D225</f>
        <v>20000</v>
      </c>
      <c r="E226" s="34">
        <f>$A$1*'CBECS data'!E225</f>
        <v>20000</v>
      </c>
      <c r="F226" s="34">
        <f>$A$1*'CBECS data'!F225</f>
        <v>3000</v>
      </c>
      <c r="G226" s="34">
        <f>$A$1*'CBECS data'!G225</f>
        <v>58000</v>
      </c>
      <c r="H226" s="34">
        <f>$A$1*'CBECS data'!H225</f>
        <v>1000</v>
      </c>
      <c r="I226" s="34">
        <f>$A$1*'CBECS data'!I225</f>
        <v>16000</v>
      </c>
      <c r="J226" s="34">
        <f>$A$1*'CBECS data'!J225</f>
        <v>3000</v>
      </c>
      <c r="K226" s="34">
        <f>$A$1*'CBECS data'!K225</f>
        <v>8000</v>
      </c>
      <c r="L226" s="34">
        <f>$A$1*'CBECS data'!L225</f>
        <v>18000</v>
      </c>
      <c r="M226" s="23"/>
      <c r="N226" s="23"/>
      <c r="O226" s="23"/>
      <c r="P226" s="23"/>
      <c r="Q226" s="23"/>
      <c r="R226" s="23"/>
      <c r="S226" s="23"/>
      <c r="T226" s="23"/>
      <c r="U226" s="23"/>
      <c r="V226" s="23"/>
      <c r="W226" s="23"/>
    </row>
    <row r="227" spans="1:23" ht="10.15" customHeight="1" x14ac:dyDescent="0.2">
      <c r="B227" s="34"/>
      <c r="C227" s="34"/>
      <c r="D227" s="34"/>
      <c r="E227" s="34"/>
      <c r="F227" s="34"/>
      <c r="G227" s="34"/>
      <c r="H227" s="34"/>
      <c r="I227" s="34"/>
      <c r="J227" s="34"/>
      <c r="K227" s="34"/>
      <c r="L227" s="34"/>
      <c r="M227" s="23"/>
      <c r="N227" s="23"/>
      <c r="O227" s="23"/>
      <c r="P227" s="23"/>
      <c r="Q227" s="23"/>
      <c r="R227" s="23"/>
      <c r="S227" s="23"/>
      <c r="T227" s="23"/>
      <c r="U227" s="23"/>
      <c r="V227" s="23"/>
      <c r="W227" s="23"/>
    </row>
    <row r="228" spans="1:23" ht="10.15" customHeight="1" x14ac:dyDescent="0.2">
      <c r="A228" s="24" t="s">
        <v>4168</v>
      </c>
      <c r="B228" s="34"/>
      <c r="C228" s="34"/>
      <c r="D228" s="34"/>
      <c r="E228" s="34"/>
      <c r="F228" s="34"/>
      <c r="G228" s="34"/>
      <c r="H228" s="34"/>
      <c r="I228" s="34"/>
      <c r="J228" s="34"/>
      <c r="K228" s="34"/>
      <c r="L228" s="34"/>
      <c r="M228" s="23"/>
      <c r="N228" s="23"/>
      <c r="O228" s="23"/>
      <c r="P228" s="23"/>
      <c r="Q228" s="23"/>
      <c r="R228" s="23"/>
      <c r="S228" s="23"/>
      <c r="T228" s="23"/>
      <c r="U228" s="23"/>
      <c r="V228" s="23"/>
      <c r="W228" s="23"/>
    </row>
    <row r="229" spans="1:23" ht="10.15" customHeight="1" x14ac:dyDescent="0.2">
      <c r="A229" s="25" t="s">
        <v>4169</v>
      </c>
      <c r="B229" s="34">
        <f>$A$1*'CBECS data'!B228</f>
        <v>48000</v>
      </c>
      <c r="C229" s="34">
        <f>$A$1*'CBECS data'!C228</f>
        <v>2000</v>
      </c>
      <c r="D229" s="34" t="e">
        <f>$A$1*'CBECS data'!D228</f>
        <v>#VALUE!</v>
      </c>
      <c r="E229" s="34">
        <f>$A$1*'CBECS data'!E228</f>
        <v>7000</v>
      </c>
      <c r="F229" s="34" t="e">
        <f>$A$1*'CBECS data'!F228</f>
        <v>#VALUE!</v>
      </c>
      <c r="G229" s="34">
        <f>$A$1*'CBECS data'!G228</f>
        <v>22000</v>
      </c>
      <c r="H229" s="34" t="e">
        <f>$A$1*'CBECS data'!H228</f>
        <v>#VALUE!</v>
      </c>
      <c r="I229" s="34">
        <f>$A$1*'CBECS data'!I228</f>
        <v>6000</v>
      </c>
      <c r="J229" s="34" t="e">
        <f>$A$1*'CBECS data'!J228</f>
        <v>#VALUE!</v>
      </c>
      <c r="K229" s="34">
        <f>$A$1*'CBECS data'!K228</f>
        <v>1000</v>
      </c>
      <c r="L229" s="34">
        <f>$A$1*'CBECS data'!L228</f>
        <v>9000</v>
      </c>
      <c r="M229" s="23"/>
      <c r="N229" s="23"/>
      <c r="O229" s="23"/>
      <c r="P229" s="23"/>
      <c r="Q229" s="23"/>
      <c r="R229" s="23"/>
      <c r="S229" s="23"/>
      <c r="T229" s="23"/>
      <c r="U229" s="23"/>
      <c r="V229" s="23"/>
      <c r="W229" s="23"/>
    </row>
    <row r="230" spans="1:23" ht="10.15" customHeight="1" x14ac:dyDescent="0.2">
      <c r="A230" s="25" t="s">
        <v>4165</v>
      </c>
      <c r="B230" s="34">
        <f>$A$1*'CBECS data'!B229</f>
        <v>78000</v>
      </c>
      <c r="C230" s="34">
        <f>$A$1*'CBECS data'!C229</f>
        <v>3000</v>
      </c>
      <c r="D230" s="34">
        <f>$A$1*'CBECS data'!D229</f>
        <v>4000</v>
      </c>
      <c r="E230" s="34">
        <f>$A$1*'CBECS data'!E229</f>
        <v>10000</v>
      </c>
      <c r="F230" s="34">
        <f>$A$1*'CBECS data'!F229</f>
        <v>1000</v>
      </c>
      <c r="G230" s="34">
        <f>$A$1*'CBECS data'!G229</f>
        <v>35000</v>
      </c>
      <c r="H230" s="34" t="e">
        <f>$A$1*'CBECS data'!H229</f>
        <v>#VALUE!</v>
      </c>
      <c r="I230" s="34">
        <f>$A$1*'CBECS data'!I229</f>
        <v>11000</v>
      </c>
      <c r="J230" s="34">
        <f>$A$1*'CBECS data'!J229</f>
        <v>1000</v>
      </c>
      <c r="K230" s="34">
        <f>$A$1*'CBECS data'!K229</f>
        <v>2000</v>
      </c>
      <c r="L230" s="34">
        <f>$A$1*'CBECS data'!L229</f>
        <v>11000</v>
      </c>
      <c r="M230" s="23"/>
      <c r="N230" s="23"/>
      <c r="O230" s="23"/>
      <c r="P230" s="23"/>
      <c r="Q230" s="23"/>
      <c r="R230" s="23"/>
      <c r="S230" s="23"/>
      <c r="T230" s="23"/>
      <c r="U230" s="23"/>
      <c r="V230" s="23"/>
      <c r="W230" s="23"/>
    </row>
    <row r="231" spans="1:23" ht="10.15" customHeight="1" x14ac:dyDescent="0.2">
      <c r="A231" s="25" t="s">
        <v>4166</v>
      </c>
      <c r="B231" s="34">
        <f>$A$1*'CBECS data'!B230</f>
        <v>165000</v>
      </c>
      <c r="C231" s="34">
        <f>$A$1*'CBECS data'!C230</f>
        <v>7000</v>
      </c>
      <c r="D231" s="34">
        <f>$A$1*'CBECS data'!D230</f>
        <v>21000</v>
      </c>
      <c r="E231" s="34">
        <f>$A$1*'CBECS data'!E230</f>
        <v>22000</v>
      </c>
      <c r="F231" s="34">
        <f>$A$1*'CBECS data'!F230</f>
        <v>2000</v>
      </c>
      <c r="G231" s="34">
        <f>$A$1*'CBECS data'!G230</f>
        <v>61000</v>
      </c>
      <c r="H231" s="34">
        <f>$A$1*'CBECS data'!H230</f>
        <v>1000</v>
      </c>
      <c r="I231" s="34">
        <f>$A$1*'CBECS data'!I230</f>
        <v>23000</v>
      </c>
      <c r="J231" s="34">
        <f>$A$1*'CBECS data'!J230</f>
        <v>3000</v>
      </c>
      <c r="K231" s="34">
        <f>$A$1*'CBECS data'!K230</f>
        <v>8000</v>
      </c>
      <c r="L231" s="34">
        <f>$A$1*'CBECS data'!L230</f>
        <v>18000</v>
      </c>
      <c r="M231" s="23"/>
      <c r="N231" s="23"/>
      <c r="O231" s="23"/>
      <c r="P231" s="23"/>
      <c r="Q231" s="23"/>
      <c r="R231" s="23"/>
      <c r="S231" s="23"/>
      <c r="T231" s="23"/>
      <c r="U231" s="23"/>
      <c r="V231" s="23"/>
      <c r="W231" s="23"/>
    </row>
    <row r="232" spans="1:23" ht="10.15" customHeight="1" x14ac:dyDescent="0.2">
      <c r="A232" s="25" t="s">
        <v>4167</v>
      </c>
      <c r="B232" s="34">
        <f>$A$1*'CBECS data'!B231</f>
        <v>188000</v>
      </c>
      <c r="C232" s="34">
        <f>$A$1*'CBECS data'!C231</f>
        <v>7000</v>
      </c>
      <c r="D232" s="34">
        <f>$A$1*'CBECS data'!D231</f>
        <v>30000</v>
      </c>
      <c r="E232" s="34">
        <f>$A$1*'CBECS data'!E231</f>
        <v>23000</v>
      </c>
      <c r="F232" s="34">
        <f>$A$1*'CBECS data'!F231</f>
        <v>4000</v>
      </c>
      <c r="G232" s="34">
        <f>$A$1*'CBECS data'!G231</f>
        <v>68000</v>
      </c>
      <c r="H232" s="34">
        <f>$A$1*'CBECS data'!H231</f>
        <v>2000</v>
      </c>
      <c r="I232" s="34">
        <f>$A$1*'CBECS data'!I231</f>
        <v>19000</v>
      </c>
      <c r="J232" s="34">
        <f>$A$1*'CBECS data'!J231</f>
        <v>5000</v>
      </c>
      <c r="K232" s="34">
        <f>$A$1*'CBECS data'!K231</f>
        <v>10000</v>
      </c>
      <c r="L232" s="34">
        <f>$A$1*'CBECS data'!L231</f>
        <v>21000</v>
      </c>
      <c r="M232" s="23"/>
      <c r="N232" s="23"/>
      <c r="O232" s="23"/>
      <c r="P232" s="23"/>
      <c r="Q232" s="23"/>
      <c r="R232" s="23"/>
      <c r="S232" s="23"/>
      <c r="T232" s="23"/>
      <c r="U232" s="23"/>
      <c r="V232" s="23"/>
      <c r="W232" s="23"/>
    </row>
    <row r="233" spans="1:23" ht="9.75" customHeight="1" x14ac:dyDescent="0.2">
      <c r="B233" s="34"/>
      <c r="C233" s="34"/>
      <c r="D233" s="34"/>
      <c r="E233" s="34"/>
      <c r="F233" s="34"/>
      <c r="G233" s="34"/>
      <c r="H233" s="34"/>
      <c r="I233" s="34"/>
      <c r="J233" s="34"/>
      <c r="K233" s="34"/>
      <c r="L233" s="34"/>
      <c r="M233" s="23"/>
      <c r="N233" s="23"/>
      <c r="O233" s="23"/>
      <c r="P233" s="23"/>
      <c r="Q233" s="23"/>
      <c r="R233" s="23"/>
      <c r="S233" s="23"/>
      <c r="T233" s="23"/>
      <c r="U233" s="23"/>
      <c r="V233" s="23"/>
      <c r="W233" s="23"/>
    </row>
    <row r="234" spans="1:23" ht="10.15" customHeight="1" x14ac:dyDescent="0.2">
      <c r="A234" s="24" t="s">
        <v>4170</v>
      </c>
      <c r="B234" s="34"/>
      <c r="C234" s="34"/>
      <c r="D234" s="34"/>
      <c r="E234" s="34"/>
      <c r="F234" s="34"/>
      <c r="G234" s="34"/>
      <c r="H234" s="34"/>
      <c r="I234" s="34"/>
      <c r="J234" s="34"/>
      <c r="K234" s="34"/>
      <c r="L234" s="34"/>
      <c r="M234" s="23"/>
      <c r="N234" s="23"/>
      <c r="O234" s="23"/>
      <c r="P234" s="23"/>
      <c r="Q234" s="23"/>
      <c r="R234" s="23"/>
      <c r="S234" s="23"/>
      <c r="T234" s="23"/>
      <c r="U234" s="23"/>
      <c r="V234" s="23"/>
      <c r="W234" s="23"/>
    </row>
    <row r="235" spans="1:23" ht="10.15" customHeight="1" x14ac:dyDescent="0.2">
      <c r="A235" s="25" t="s">
        <v>4171</v>
      </c>
      <c r="B235" s="34" t="e">
        <f>$A$1*'CBECS data'!B234</f>
        <v>#VALUE!</v>
      </c>
      <c r="C235" s="34" t="e">
        <f>$A$1*'CBECS data'!C234</f>
        <v>#VALUE!</v>
      </c>
      <c r="D235" s="34" t="e">
        <f>$A$1*'CBECS data'!D234</f>
        <v>#VALUE!</v>
      </c>
      <c r="E235" s="34" t="e">
        <f>$A$1*'CBECS data'!E234</f>
        <v>#VALUE!</v>
      </c>
      <c r="F235" s="34" t="e">
        <f>$A$1*'CBECS data'!F234</f>
        <v>#VALUE!</v>
      </c>
      <c r="G235" s="34" t="e">
        <f>$A$1*'CBECS data'!G234</f>
        <v>#VALUE!</v>
      </c>
      <c r="H235" s="34" t="e">
        <f>$A$1*'CBECS data'!H234</f>
        <v>#VALUE!</v>
      </c>
      <c r="I235" s="34" t="e">
        <f>$A$1*'CBECS data'!I234</f>
        <v>#VALUE!</v>
      </c>
      <c r="J235" s="34" t="e">
        <f>$A$1*'CBECS data'!J234</f>
        <v>#VALUE!</v>
      </c>
      <c r="K235" s="34" t="e">
        <f>$A$1*'CBECS data'!K234</f>
        <v>#VALUE!</v>
      </c>
      <c r="L235" s="34" t="e">
        <f>$A$1*'CBECS data'!L234</f>
        <v>#VALUE!</v>
      </c>
      <c r="M235" s="23"/>
      <c r="N235" s="23"/>
      <c r="O235" s="23"/>
      <c r="P235" s="23"/>
      <c r="Q235" s="23"/>
      <c r="R235" s="23"/>
      <c r="S235" s="23"/>
      <c r="T235" s="23"/>
      <c r="U235" s="23"/>
      <c r="V235" s="23"/>
      <c r="W235" s="23"/>
    </row>
    <row r="236" spans="1:23" ht="10.15" customHeight="1" x14ac:dyDescent="0.2">
      <c r="A236" s="25" t="s">
        <v>4165</v>
      </c>
      <c r="B236" s="34">
        <f>$A$1*'CBECS data'!B235</f>
        <v>65000</v>
      </c>
      <c r="C236" s="34">
        <f>$A$1*'CBECS data'!C235</f>
        <v>3000</v>
      </c>
      <c r="D236" s="34">
        <f>$A$1*'CBECS data'!D235</f>
        <v>9000</v>
      </c>
      <c r="E236" s="34">
        <f>$A$1*'CBECS data'!E235</f>
        <v>8000</v>
      </c>
      <c r="F236" s="34">
        <f>$A$1*'CBECS data'!F235</f>
        <v>2000</v>
      </c>
      <c r="G236" s="34">
        <f>$A$1*'CBECS data'!G235</f>
        <v>18000</v>
      </c>
      <c r="H236" s="34">
        <f>$A$1*'CBECS data'!H235</f>
        <v>1000</v>
      </c>
      <c r="I236" s="34">
        <f>$A$1*'CBECS data'!I235</f>
        <v>8000</v>
      </c>
      <c r="J236" s="34" t="e">
        <f>$A$1*'CBECS data'!J235</f>
        <v>#VALUE!</v>
      </c>
      <c r="K236" s="34">
        <f>$A$1*'CBECS data'!K235</f>
        <v>2000</v>
      </c>
      <c r="L236" s="34">
        <f>$A$1*'CBECS data'!L235</f>
        <v>11000</v>
      </c>
      <c r="M236" s="23"/>
      <c r="N236" s="23"/>
      <c r="O236" s="23"/>
      <c r="P236" s="23"/>
      <c r="Q236" s="23"/>
      <c r="R236" s="23"/>
      <c r="S236" s="23"/>
      <c r="T236" s="23"/>
      <c r="U236" s="23"/>
      <c r="V236" s="23"/>
      <c r="W236" s="23"/>
    </row>
    <row r="237" spans="1:23" ht="10.15" customHeight="1" x14ac:dyDescent="0.2">
      <c r="A237" s="25" t="s">
        <v>4166</v>
      </c>
      <c r="B237" s="34">
        <f>$A$1*'CBECS data'!B236</f>
        <v>143000</v>
      </c>
      <c r="C237" s="34">
        <f>$A$1*'CBECS data'!C236</f>
        <v>5000</v>
      </c>
      <c r="D237" s="34">
        <f>$A$1*'CBECS data'!D236</f>
        <v>19000</v>
      </c>
      <c r="E237" s="34">
        <f>$A$1*'CBECS data'!E236</f>
        <v>20000</v>
      </c>
      <c r="F237" s="34">
        <f>$A$1*'CBECS data'!F236</f>
        <v>3000</v>
      </c>
      <c r="G237" s="34">
        <f>$A$1*'CBECS data'!G236</f>
        <v>53000</v>
      </c>
      <c r="H237" s="34">
        <f>$A$1*'CBECS data'!H236</f>
        <v>1000</v>
      </c>
      <c r="I237" s="34">
        <f>$A$1*'CBECS data'!I236</f>
        <v>14000</v>
      </c>
      <c r="J237" s="34">
        <f>$A$1*'CBECS data'!J236</f>
        <v>3000</v>
      </c>
      <c r="K237" s="34">
        <f>$A$1*'CBECS data'!K236</f>
        <v>9000</v>
      </c>
      <c r="L237" s="34">
        <f>$A$1*'CBECS data'!L236</f>
        <v>17000</v>
      </c>
      <c r="M237" s="23"/>
      <c r="N237" s="23"/>
      <c r="O237" s="23"/>
      <c r="P237" s="23"/>
      <c r="Q237" s="23"/>
      <c r="R237" s="23"/>
      <c r="S237" s="23"/>
      <c r="T237" s="23"/>
      <c r="U237" s="23"/>
      <c r="V237" s="23"/>
      <c r="W237" s="23"/>
    </row>
    <row r="238" spans="1:23" ht="10.15" customHeight="1" x14ac:dyDescent="0.2">
      <c r="A238" s="25" t="s">
        <v>4167</v>
      </c>
      <c r="B238" s="34">
        <f>$A$1*'CBECS data'!B237</f>
        <v>170000</v>
      </c>
      <c r="C238" s="34">
        <f>$A$1*'CBECS data'!C237</f>
        <v>6000</v>
      </c>
      <c r="D238" s="34">
        <f>$A$1*'CBECS data'!D237</f>
        <v>22000</v>
      </c>
      <c r="E238" s="34">
        <f>$A$1*'CBECS data'!E237</f>
        <v>21000</v>
      </c>
      <c r="F238" s="34">
        <f>$A$1*'CBECS data'!F237</f>
        <v>3000</v>
      </c>
      <c r="G238" s="34">
        <f>$A$1*'CBECS data'!G237</f>
        <v>67000</v>
      </c>
      <c r="H238" s="34">
        <f>$A$1*'CBECS data'!H237</f>
        <v>1000</v>
      </c>
      <c r="I238" s="34">
        <f>$A$1*'CBECS data'!I237</f>
        <v>21000</v>
      </c>
      <c r="J238" s="34">
        <f>$A$1*'CBECS data'!J237</f>
        <v>3000</v>
      </c>
      <c r="K238" s="34">
        <f>$A$1*'CBECS data'!K237</f>
        <v>8000</v>
      </c>
      <c r="L238" s="34">
        <f>$A$1*'CBECS data'!L237</f>
        <v>18000</v>
      </c>
      <c r="M238" s="23"/>
      <c r="N238" s="23"/>
      <c r="O238" s="23"/>
      <c r="P238" s="23"/>
      <c r="Q238" s="23"/>
      <c r="R238" s="23"/>
      <c r="S238" s="23"/>
      <c r="T238" s="23"/>
      <c r="U238" s="23"/>
      <c r="V238" s="23"/>
      <c r="W238" s="23"/>
    </row>
    <row r="239" spans="1:23" ht="10.15" customHeight="1" x14ac:dyDescent="0.2">
      <c r="A239" s="26" t="s">
        <v>4172</v>
      </c>
      <c r="B239" s="34"/>
      <c r="C239" s="34"/>
      <c r="D239" s="34"/>
      <c r="E239" s="34"/>
      <c r="F239" s="34"/>
      <c r="G239" s="34"/>
      <c r="H239" s="34"/>
      <c r="I239" s="34"/>
      <c r="J239" s="34"/>
      <c r="K239" s="34"/>
      <c r="L239" s="34"/>
      <c r="M239" s="23"/>
      <c r="N239" s="23"/>
      <c r="O239" s="23"/>
      <c r="P239" s="23"/>
      <c r="Q239" s="23"/>
      <c r="R239" s="23"/>
      <c r="S239" s="23"/>
      <c r="T239" s="23"/>
      <c r="U239" s="23"/>
      <c r="V239" s="23"/>
      <c r="W239" s="23"/>
    </row>
    <row r="240" spans="1:23" ht="10.15" customHeight="1" x14ac:dyDescent="0.2">
      <c r="A240" s="25" t="s">
        <v>4173</v>
      </c>
      <c r="B240" s="34">
        <f>$A$1*'CBECS data'!B239</f>
        <v>21000</v>
      </c>
      <c r="C240" s="34" t="e">
        <f>$A$1*'CBECS data'!C239</f>
        <v>#VALUE!</v>
      </c>
      <c r="D240" s="34">
        <f>$A$1*'CBECS data'!D239</f>
        <v>2000</v>
      </c>
      <c r="E240" s="34">
        <f>$A$1*'CBECS data'!E239</f>
        <v>1000</v>
      </c>
      <c r="F240" s="34" t="e">
        <f>$A$1*'CBECS data'!F239</f>
        <v>#VALUE!</v>
      </c>
      <c r="G240" s="34">
        <f>$A$1*'CBECS data'!G239</f>
        <v>6000</v>
      </c>
      <c r="H240" s="34" t="e">
        <f>$A$1*'CBECS data'!H239</f>
        <v>#VALUE!</v>
      </c>
      <c r="I240" s="34">
        <f>$A$1*'CBECS data'!I239</f>
        <v>1000</v>
      </c>
      <c r="J240" s="34" t="e">
        <f>$A$1*'CBECS data'!J239</f>
        <v>#VALUE!</v>
      </c>
      <c r="K240" s="34" t="e">
        <f>$A$1*'CBECS data'!K239</f>
        <v>#VALUE!</v>
      </c>
      <c r="L240" s="34">
        <f>$A$1*'CBECS data'!L239</f>
        <v>10000</v>
      </c>
      <c r="M240" s="23"/>
      <c r="N240" s="23"/>
      <c r="O240" s="23"/>
      <c r="P240" s="23"/>
      <c r="Q240" s="23"/>
      <c r="R240" s="23"/>
      <c r="S240" s="23"/>
      <c r="T240" s="23"/>
      <c r="U240" s="23"/>
      <c r="V240" s="23"/>
      <c r="W240" s="23"/>
    </row>
    <row r="241" spans="1:23" ht="10.15" customHeight="1" x14ac:dyDescent="0.2">
      <c r="A241" s="26"/>
      <c r="B241" s="34"/>
      <c r="C241" s="34"/>
      <c r="D241" s="34"/>
      <c r="E241" s="34"/>
      <c r="F241" s="34"/>
      <c r="G241" s="34"/>
      <c r="H241" s="34"/>
      <c r="I241" s="34"/>
      <c r="J241" s="34"/>
      <c r="K241" s="34"/>
      <c r="L241" s="34"/>
      <c r="M241" s="23"/>
      <c r="N241" s="23"/>
      <c r="O241" s="23"/>
      <c r="P241" s="23"/>
      <c r="Q241" s="23"/>
      <c r="R241" s="23"/>
      <c r="S241" s="23"/>
      <c r="T241" s="23"/>
      <c r="U241" s="23"/>
      <c r="V241" s="23"/>
      <c r="W241" s="23"/>
    </row>
    <row r="242" spans="1:23" ht="10.15" customHeight="1" x14ac:dyDescent="0.2">
      <c r="A242" s="24" t="s">
        <v>4174</v>
      </c>
      <c r="B242" s="34"/>
      <c r="C242" s="34"/>
      <c r="D242" s="34"/>
      <c r="E242" s="34"/>
      <c r="F242" s="34"/>
      <c r="G242" s="34"/>
      <c r="H242" s="34"/>
      <c r="I242" s="34"/>
      <c r="J242" s="34"/>
      <c r="K242" s="34"/>
      <c r="L242" s="34"/>
      <c r="M242" s="23"/>
      <c r="N242" s="23"/>
      <c r="O242" s="23"/>
      <c r="P242" s="23"/>
      <c r="Q242" s="23"/>
      <c r="R242" s="23"/>
      <c r="S242" s="23"/>
      <c r="T242" s="23"/>
      <c r="U242" s="23"/>
      <c r="V242" s="23"/>
      <c r="W242" s="23"/>
    </row>
    <row r="243" spans="1:23" ht="10.15" customHeight="1" x14ac:dyDescent="0.2">
      <c r="A243" s="25" t="s">
        <v>4171</v>
      </c>
      <c r="B243" s="34">
        <f>$A$1*'CBECS data'!B242</f>
        <v>92000</v>
      </c>
      <c r="C243" s="34">
        <f>$A$1*'CBECS data'!C242</f>
        <v>4000</v>
      </c>
      <c r="D243" s="34">
        <f>$A$1*'CBECS data'!D242</f>
        <v>12000</v>
      </c>
      <c r="E243" s="34">
        <f>$A$1*'CBECS data'!E242</f>
        <v>12000</v>
      </c>
      <c r="F243" s="34">
        <f>$A$1*'CBECS data'!F242</f>
        <v>1000</v>
      </c>
      <c r="G243" s="34">
        <f>$A$1*'CBECS data'!G242</f>
        <v>29000</v>
      </c>
      <c r="H243" s="34">
        <f>$A$1*'CBECS data'!H242</f>
        <v>1000</v>
      </c>
      <c r="I243" s="34">
        <f>$A$1*'CBECS data'!I242</f>
        <v>12000</v>
      </c>
      <c r="J243" s="34">
        <f>$A$1*'CBECS data'!J242</f>
        <v>2000</v>
      </c>
      <c r="K243" s="34">
        <f>$A$1*'CBECS data'!K242</f>
        <v>5000</v>
      </c>
      <c r="L243" s="34">
        <f>$A$1*'CBECS data'!L242</f>
        <v>14000</v>
      </c>
      <c r="M243" s="23"/>
      <c r="N243" s="23"/>
      <c r="O243" s="23"/>
      <c r="P243" s="23"/>
      <c r="Q243" s="23"/>
      <c r="R243" s="23"/>
      <c r="S243" s="23"/>
      <c r="T243" s="23"/>
      <c r="U243" s="23"/>
      <c r="V243" s="23"/>
      <c r="W243" s="23"/>
    </row>
    <row r="244" spans="1:23" ht="10.15" customHeight="1" x14ac:dyDescent="0.2">
      <c r="A244" s="25" t="s">
        <v>4165</v>
      </c>
      <c r="B244" s="34">
        <f>$A$1*'CBECS data'!B243</f>
        <v>133000</v>
      </c>
      <c r="C244" s="34">
        <f>$A$1*'CBECS data'!C243</f>
        <v>5000</v>
      </c>
      <c r="D244" s="34">
        <f>$A$1*'CBECS data'!D243</f>
        <v>18000</v>
      </c>
      <c r="E244" s="34">
        <f>$A$1*'CBECS data'!E243</f>
        <v>17000</v>
      </c>
      <c r="F244" s="34">
        <f>$A$1*'CBECS data'!F243</f>
        <v>2000</v>
      </c>
      <c r="G244" s="34">
        <f>$A$1*'CBECS data'!G243</f>
        <v>46000</v>
      </c>
      <c r="H244" s="34">
        <f>$A$1*'CBECS data'!H243</f>
        <v>1000</v>
      </c>
      <c r="I244" s="34">
        <f>$A$1*'CBECS data'!I243</f>
        <v>17000</v>
      </c>
      <c r="J244" s="34">
        <f>$A$1*'CBECS data'!J243</f>
        <v>3000</v>
      </c>
      <c r="K244" s="34">
        <f>$A$1*'CBECS data'!K243</f>
        <v>7000</v>
      </c>
      <c r="L244" s="34">
        <f>$A$1*'CBECS data'!L243</f>
        <v>16000</v>
      </c>
      <c r="M244" s="23"/>
      <c r="N244" s="23"/>
      <c r="O244" s="23"/>
      <c r="P244" s="23"/>
      <c r="Q244" s="23"/>
      <c r="R244" s="23"/>
      <c r="S244" s="23"/>
      <c r="T244" s="23"/>
      <c r="U244" s="23"/>
      <c r="V244" s="23"/>
      <c r="W244" s="23"/>
    </row>
    <row r="245" spans="1:23" ht="10.15" customHeight="1" x14ac:dyDescent="0.2">
      <c r="A245" s="25" t="s">
        <v>4175</v>
      </c>
      <c r="B245" s="34">
        <f>$A$1*'CBECS data'!B244</f>
        <v>217000</v>
      </c>
      <c r="C245" s="34">
        <f>$A$1*'CBECS data'!C244</f>
        <v>8000</v>
      </c>
      <c r="D245" s="34">
        <f>$A$1*'CBECS data'!D244</f>
        <v>22000</v>
      </c>
      <c r="E245" s="34">
        <f>$A$1*'CBECS data'!E244</f>
        <v>20000</v>
      </c>
      <c r="F245" s="34">
        <f>$A$1*'CBECS data'!F244</f>
        <v>3000</v>
      </c>
      <c r="G245" s="34">
        <f>$A$1*'CBECS data'!G244</f>
        <v>104000</v>
      </c>
      <c r="H245" s="34">
        <f>$A$1*'CBECS data'!H244</f>
        <v>2000</v>
      </c>
      <c r="I245" s="34">
        <f>$A$1*'CBECS data'!I244</f>
        <v>34000</v>
      </c>
      <c r="J245" s="34">
        <f>$A$1*'CBECS data'!J244</f>
        <v>2000</v>
      </c>
      <c r="K245" s="34">
        <f>$A$1*'CBECS data'!K244</f>
        <v>6000</v>
      </c>
      <c r="L245" s="34">
        <f>$A$1*'CBECS data'!L244</f>
        <v>15000</v>
      </c>
      <c r="M245" s="23"/>
      <c r="N245" s="23"/>
      <c r="O245" s="23"/>
      <c r="P245" s="23"/>
      <c r="Q245" s="23"/>
      <c r="R245" s="23"/>
      <c r="S245" s="23"/>
      <c r="T245" s="23"/>
      <c r="U245" s="23"/>
      <c r="V245" s="23"/>
      <c r="W245" s="23"/>
    </row>
    <row r="246" spans="1:23" ht="10.15" customHeight="1" x14ac:dyDescent="0.2">
      <c r="A246" s="26" t="s">
        <v>4176</v>
      </c>
      <c r="B246" s="34"/>
      <c r="C246" s="34"/>
      <c r="D246" s="34"/>
      <c r="E246" s="34"/>
      <c r="F246" s="34"/>
      <c r="G246" s="34"/>
      <c r="H246" s="34"/>
      <c r="I246" s="34"/>
      <c r="J246" s="34"/>
      <c r="K246" s="34"/>
      <c r="L246" s="34"/>
      <c r="M246" s="23"/>
      <c r="N246" s="23"/>
      <c r="O246" s="23"/>
      <c r="P246" s="23"/>
      <c r="Q246" s="23"/>
      <c r="R246" s="23"/>
      <c r="S246" s="23"/>
      <c r="T246" s="23"/>
      <c r="U246" s="23"/>
      <c r="V246" s="23"/>
      <c r="W246" s="23"/>
    </row>
    <row r="247" spans="1:23" ht="10.15" customHeight="1" x14ac:dyDescent="0.2">
      <c r="A247" s="25" t="s">
        <v>4173</v>
      </c>
      <c r="B247" s="34">
        <f>$A$1*'CBECS data'!B246</f>
        <v>212000</v>
      </c>
      <c r="C247" s="34">
        <f>$A$1*'CBECS data'!C246</f>
        <v>7000</v>
      </c>
      <c r="D247" s="34">
        <f>$A$1*'CBECS data'!D246</f>
        <v>26000</v>
      </c>
      <c r="E247" s="34">
        <f>$A$1*'CBECS data'!E246</f>
        <v>27000</v>
      </c>
      <c r="F247" s="34">
        <f>$A$1*'CBECS data'!F246</f>
        <v>5000</v>
      </c>
      <c r="G247" s="34">
        <f>$A$1*'CBECS data'!G246</f>
        <v>93000</v>
      </c>
      <c r="H247" s="34">
        <f>$A$1*'CBECS data'!H246</f>
        <v>1000</v>
      </c>
      <c r="I247" s="34">
        <f>$A$1*'CBECS data'!I246</f>
        <v>17000</v>
      </c>
      <c r="J247" s="34">
        <f>$A$1*'CBECS data'!J246</f>
        <v>5000</v>
      </c>
      <c r="K247" s="34">
        <f>$A$1*'CBECS data'!K246</f>
        <v>9000</v>
      </c>
      <c r="L247" s="34">
        <f>$A$1*'CBECS data'!L246</f>
        <v>21000</v>
      </c>
      <c r="M247" s="23"/>
      <c r="N247" s="23"/>
      <c r="O247" s="23"/>
      <c r="P247" s="23"/>
      <c r="Q247" s="23"/>
      <c r="R247" s="23"/>
      <c r="S247" s="23"/>
      <c r="T247" s="23"/>
      <c r="U247" s="23"/>
      <c r="V247" s="23"/>
      <c r="W247" s="23"/>
    </row>
    <row r="248" spans="1:23" ht="10.15" customHeight="1" x14ac:dyDescent="0.2">
      <c r="B248" s="34"/>
      <c r="C248" s="34"/>
      <c r="D248" s="34"/>
      <c r="E248" s="34"/>
      <c r="F248" s="34"/>
      <c r="G248" s="34"/>
      <c r="H248" s="34"/>
      <c r="I248" s="34"/>
      <c r="J248" s="34"/>
      <c r="K248" s="34"/>
      <c r="L248" s="34"/>
      <c r="M248" s="23"/>
      <c r="N248" s="23"/>
      <c r="O248" s="23"/>
      <c r="P248" s="23"/>
      <c r="Q248" s="23"/>
      <c r="R248" s="23"/>
      <c r="S248" s="23"/>
      <c r="T248" s="23"/>
      <c r="U248" s="23"/>
      <c r="V248" s="23"/>
      <c r="W248" s="23"/>
    </row>
    <row r="249" spans="1:23" ht="10.15" customHeight="1" x14ac:dyDescent="0.2">
      <c r="A249" s="24" t="s">
        <v>4177</v>
      </c>
      <c r="B249" s="34"/>
      <c r="C249" s="34"/>
      <c r="D249" s="34"/>
      <c r="E249" s="34"/>
      <c r="F249" s="34"/>
      <c r="G249" s="34"/>
      <c r="H249" s="34"/>
      <c r="I249" s="34"/>
      <c r="J249" s="34"/>
      <c r="K249" s="34"/>
      <c r="L249" s="34"/>
      <c r="M249" s="23"/>
      <c r="N249" s="23"/>
      <c r="O249" s="23"/>
      <c r="P249" s="23"/>
      <c r="Q249" s="23"/>
      <c r="R249" s="23"/>
      <c r="S249" s="23"/>
      <c r="T249" s="23"/>
      <c r="U249" s="23"/>
      <c r="V249" s="23"/>
      <c r="W249" s="23"/>
    </row>
    <row r="250" spans="1:23" ht="10.15" customHeight="1" x14ac:dyDescent="0.2">
      <c r="A250" s="24" t="s">
        <v>4178</v>
      </c>
      <c r="B250" s="34"/>
      <c r="C250" s="34"/>
      <c r="D250" s="34"/>
      <c r="E250" s="34"/>
      <c r="F250" s="34"/>
      <c r="G250" s="34"/>
      <c r="H250" s="34"/>
      <c r="I250" s="34"/>
      <c r="J250" s="34"/>
      <c r="K250" s="34"/>
      <c r="L250" s="34"/>
      <c r="M250" s="23"/>
      <c r="N250" s="23"/>
      <c r="O250" s="23"/>
      <c r="P250" s="23"/>
      <c r="Q250" s="23"/>
      <c r="R250" s="23"/>
      <c r="S250" s="23"/>
      <c r="T250" s="23"/>
      <c r="U250" s="23"/>
      <c r="V250" s="23"/>
      <c r="W250" s="23"/>
    </row>
    <row r="251" spans="1:23" ht="10.15" customHeight="1" x14ac:dyDescent="0.2">
      <c r="A251" s="25" t="s">
        <v>4179</v>
      </c>
      <c r="B251" s="34">
        <f>$A$1*'CBECS data'!B250</f>
        <v>174000</v>
      </c>
      <c r="C251" s="34">
        <f>$A$1*'CBECS data'!C250</f>
        <v>9000</v>
      </c>
      <c r="D251" s="34">
        <f>$A$1*'CBECS data'!D250</f>
        <v>29000</v>
      </c>
      <c r="E251" s="34">
        <f>$A$1*'CBECS data'!E250</f>
        <v>18000</v>
      </c>
      <c r="F251" s="34">
        <f>$A$1*'CBECS data'!F250</f>
        <v>4000</v>
      </c>
      <c r="G251" s="34">
        <f>$A$1*'CBECS data'!G250</f>
        <v>67000</v>
      </c>
      <c r="H251" s="34">
        <f>$A$1*'CBECS data'!H250</f>
        <v>1000</v>
      </c>
      <c r="I251" s="34">
        <f>$A$1*'CBECS data'!I250</f>
        <v>15000</v>
      </c>
      <c r="J251" s="34">
        <f>$A$1*'CBECS data'!J250</f>
        <v>4000</v>
      </c>
      <c r="K251" s="34">
        <f>$A$1*'CBECS data'!K250</f>
        <v>8000</v>
      </c>
      <c r="L251" s="34">
        <f>$A$1*'CBECS data'!L250</f>
        <v>18000</v>
      </c>
      <c r="M251" s="23"/>
      <c r="N251" s="23"/>
      <c r="O251" s="23"/>
      <c r="P251" s="23"/>
      <c r="Q251" s="23"/>
      <c r="R251" s="23"/>
      <c r="S251" s="23"/>
      <c r="T251" s="23"/>
      <c r="U251" s="23"/>
      <c r="V251" s="23"/>
      <c r="W251" s="23"/>
    </row>
    <row r="252" spans="1:23" ht="10.15" customHeight="1" x14ac:dyDescent="0.2">
      <c r="A252" s="25" t="s">
        <v>4180</v>
      </c>
      <c r="B252" s="34">
        <f>$A$1*'CBECS data'!B251</f>
        <v>193000</v>
      </c>
      <c r="C252" s="34">
        <f>$A$1*'CBECS data'!C251</f>
        <v>10000</v>
      </c>
      <c r="D252" s="34">
        <f>$A$1*'CBECS data'!D251</f>
        <v>33000</v>
      </c>
      <c r="E252" s="34">
        <f>$A$1*'CBECS data'!E251</f>
        <v>18000</v>
      </c>
      <c r="F252" s="34">
        <f>$A$1*'CBECS data'!F251</f>
        <v>4000</v>
      </c>
      <c r="G252" s="34">
        <f>$A$1*'CBECS data'!G251</f>
        <v>76000</v>
      </c>
      <c r="H252" s="34">
        <f>$A$1*'CBECS data'!H251</f>
        <v>1000</v>
      </c>
      <c r="I252" s="34">
        <f>$A$1*'CBECS data'!I251</f>
        <v>18000</v>
      </c>
      <c r="J252" s="34">
        <f>$A$1*'CBECS data'!J251</f>
        <v>5000</v>
      </c>
      <c r="K252" s="34">
        <f>$A$1*'CBECS data'!K251</f>
        <v>9000</v>
      </c>
      <c r="L252" s="34">
        <f>$A$1*'CBECS data'!L251</f>
        <v>20000</v>
      </c>
      <c r="M252" s="23"/>
      <c r="N252" s="23"/>
      <c r="O252" s="23"/>
      <c r="P252" s="23"/>
      <c r="Q252" s="23"/>
      <c r="R252" s="23"/>
      <c r="S252" s="23"/>
      <c r="T252" s="23"/>
      <c r="U252" s="23"/>
      <c r="V252" s="23"/>
      <c r="W252" s="23"/>
    </row>
    <row r="253" spans="1:23" ht="10.15" customHeight="1" x14ac:dyDescent="0.2">
      <c r="A253" s="25" t="s">
        <v>4181</v>
      </c>
      <c r="B253" s="34">
        <f>$A$1*'CBECS data'!B252</f>
        <v>154000</v>
      </c>
      <c r="C253" s="34">
        <f>$A$1*'CBECS data'!C252</f>
        <v>7000</v>
      </c>
      <c r="D253" s="34">
        <f>$A$1*'CBECS data'!D252</f>
        <v>27000</v>
      </c>
      <c r="E253" s="34">
        <f>$A$1*'CBECS data'!E252</f>
        <v>21000</v>
      </c>
      <c r="F253" s="34">
        <f>$A$1*'CBECS data'!F252</f>
        <v>4000</v>
      </c>
      <c r="G253" s="34">
        <f>$A$1*'CBECS data'!G252</f>
        <v>57000</v>
      </c>
      <c r="H253" s="34" t="e">
        <f>$A$1*'CBECS data'!H252</f>
        <v>#VALUE!</v>
      </c>
      <c r="I253" s="34">
        <f>$A$1*'CBECS data'!I252</f>
        <v>13000</v>
      </c>
      <c r="J253" s="34">
        <f>$A$1*'CBECS data'!J252</f>
        <v>2000</v>
      </c>
      <c r="K253" s="34">
        <f>$A$1*'CBECS data'!K252</f>
        <v>5000</v>
      </c>
      <c r="L253" s="34">
        <f>$A$1*'CBECS data'!L252</f>
        <v>17000</v>
      </c>
      <c r="M253" s="23"/>
      <c r="N253" s="23"/>
      <c r="O253" s="23"/>
      <c r="P253" s="23"/>
      <c r="Q253" s="23"/>
      <c r="R253" s="23"/>
      <c r="S253" s="23"/>
      <c r="T253" s="23"/>
      <c r="U253" s="23"/>
      <c r="V253" s="23"/>
      <c r="W253" s="23"/>
    </row>
    <row r="254" spans="1:23" ht="10.15" customHeight="1" x14ac:dyDescent="0.2">
      <c r="A254" s="25" t="s">
        <v>4182</v>
      </c>
      <c r="B254" s="34">
        <f>$A$1*'CBECS data'!B253</f>
        <v>161000</v>
      </c>
      <c r="C254" s="34">
        <f>$A$1*'CBECS data'!C253</f>
        <v>9000</v>
      </c>
      <c r="D254" s="34">
        <f>$A$1*'CBECS data'!D253</f>
        <v>28000</v>
      </c>
      <c r="E254" s="34">
        <f>$A$1*'CBECS data'!E253</f>
        <v>18000</v>
      </c>
      <c r="F254" s="34">
        <f>$A$1*'CBECS data'!F253</f>
        <v>5000</v>
      </c>
      <c r="G254" s="34">
        <f>$A$1*'CBECS data'!G253</f>
        <v>65000</v>
      </c>
      <c r="H254" s="34">
        <f>$A$1*'CBECS data'!H253</f>
        <v>1000</v>
      </c>
      <c r="I254" s="34">
        <f>$A$1*'CBECS data'!I253</f>
        <v>8000</v>
      </c>
      <c r="J254" s="34">
        <f>$A$1*'CBECS data'!J253</f>
        <v>2000</v>
      </c>
      <c r="K254" s="34">
        <f>$A$1*'CBECS data'!K253</f>
        <v>9000</v>
      </c>
      <c r="L254" s="34">
        <f>$A$1*'CBECS data'!L253</f>
        <v>16000</v>
      </c>
      <c r="M254" s="23"/>
      <c r="N254" s="23"/>
      <c r="O254" s="23"/>
      <c r="P254" s="23"/>
      <c r="Q254" s="23"/>
      <c r="R254" s="23"/>
      <c r="S254" s="23"/>
      <c r="T254" s="23"/>
      <c r="U254" s="23"/>
      <c r="V254" s="23"/>
      <c r="W254" s="23"/>
    </row>
    <row r="255" spans="1:23" ht="10.15" customHeight="1" x14ac:dyDescent="0.2">
      <c r="A255" s="25" t="s">
        <v>4183</v>
      </c>
      <c r="B255" s="34">
        <f>$A$1*'CBECS data'!B254</f>
        <v>114000</v>
      </c>
      <c r="C255" s="34">
        <f>$A$1*'CBECS data'!C254</f>
        <v>5000</v>
      </c>
      <c r="D255" s="34">
        <f>$A$1*'CBECS data'!D254</f>
        <v>12000</v>
      </c>
      <c r="E255" s="34">
        <f>$A$1*'CBECS data'!E254</f>
        <v>13000</v>
      </c>
      <c r="F255" s="34">
        <f>$A$1*'CBECS data'!F254</f>
        <v>2000</v>
      </c>
      <c r="G255" s="34">
        <f>$A$1*'CBECS data'!G254</f>
        <v>43000</v>
      </c>
      <c r="H255" s="34">
        <f>$A$1*'CBECS data'!H254</f>
        <v>1000</v>
      </c>
      <c r="I255" s="34">
        <f>$A$1*'CBECS data'!I254</f>
        <v>18000</v>
      </c>
      <c r="J255" s="34">
        <f>$A$1*'CBECS data'!J254</f>
        <v>2000</v>
      </c>
      <c r="K255" s="34">
        <f>$A$1*'CBECS data'!K254</f>
        <v>4000</v>
      </c>
      <c r="L255" s="34">
        <f>$A$1*'CBECS data'!L254</f>
        <v>14000</v>
      </c>
      <c r="M255" s="23"/>
      <c r="N255" s="23"/>
      <c r="O255" s="23"/>
      <c r="P255" s="23"/>
      <c r="Q255" s="23"/>
      <c r="R255" s="23"/>
      <c r="S255" s="23"/>
      <c r="T255" s="23"/>
      <c r="U255" s="23"/>
      <c r="V255" s="23"/>
      <c r="W255" s="23"/>
    </row>
    <row r="256" spans="1:23" ht="10.15" customHeight="1" x14ac:dyDescent="0.2">
      <c r="A256" s="25" t="s">
        <v>4184</v>
      </c>
      <c r="B256" s="34">
        <f>$A$1*'CBECS data'!B255</f>
        <v>132000</v>
      </c>
      <c r="C256" s="34">
        <f>$A$1*'CBECS data'!C255</f>
        <v>9000</v>
      </c>
      <c r="D256" s="34">
        <f>$A$1*'CBECS data'!D255</f>
        <v>14000</v>
      </c>
      <c r="E256" s="34">
        <f>$A$1*'CBECS data'!E255</f>
        <v>15000</v>
      </c>
      <c r="F256" s="34">
        <f>$A$1*'CBECS data'!F255</f>
        <v>3000</v>
      </c>
      <c r="G256" s="34">
        <f>$A$1*'CBECS data'!G255</f>
        <v>53000</v>
      </c>
      <c r="H256" s="34">
        <f>$A$1*'CBECS data'!H255</f>
        <v>1000</v>
      </c>
      <c r="I256" s="34">
        <f>$A$1*'CBECS data'!I255</f>
        <v>14000</v>
      </c>
      <c r="J256" s="34">
        <f>$A$1*'CBECS data'!J255</f>
        <v>2000</v>
      </c>
      <c r="K256" s="34">
        <f>$A$1*'CBECS data'!K255</f>
        <v>6000</v>
      </c>
      <c r="L256" s="34">
        <f>$A$1*'CBECS data'!L255</f>
        <v>15000</v>
      </c>
      <c r="M256" s="23"/>
      <c r="N256" s="23"/>
      <c r="O256" s="23"/>
      <c r="P256" s="23"/>
      <c r="Q256" s="23"/>
      <c r="R256" s="23"/>
      <c r="S256" s="23"/>
      <c r="T256" s="23"/>
      <c r="U256" s="23"/>
      <c r="V256" s="23"/>
      <c r="W256" s="23"/>
    </row>
    <row r="257" spans="1:23" ht="10.15" customHeight="1" x14ac:dyDescent="0.2">
      <c r="A257" s="25" t="s">
        <v>4139</v>
      </c>
      <c r="B257" s="34">
        <f>$A$1*'CBECS data'!B256</f>
        <v>180000</v>
      </c>
      <c r="C257" s="34">
        <f>$A$1*'CBECS data'!C256</f>
        <v>1000</v>
      </c>
      <c r="D257" s="34">
        <f>$A$1*'CBECS data'!D256</f>
        <v>12000</v>
      </c>
      <c r="E257" s="34">
        <f>$A$1*'CBECS data'!E256</f>
        <v>38000</v>
      </c>
      <c r="F257" s="34">
        <f>$A$1*'CBECS data'!F256</f>
        <v>2000</v>
      </c>
      <c r="G257" s="34">
        <f>$A$1*'CBECS data'!G256</f>
        <v>79000</v>
      </c>
      <c r="H257" s="34" t="e">
        <f>$A$1*'CBECS data'!H256</f>
        <v>#VALUE!</v>
      </c>
      <c r="I257" s="34">
        <f>$A$1*'CBECS data'!I256</f>
        <v>6000</v>
      </c>
      <c r="J257" s="34">
        <f>$A$1*'CBECS data'!J256</f>
        <v>3000</v>
      </c>
      <c r="K257" s="34">
        <f>$A$1*'CBECS data'!K256</f>
        <v>16000</v>
      </c>
      <c r="L257" s="34">
        <f>$A$1*'CBECS data'!L256</f>
        <v>23000</v>
      </c>
      <c r="M257" s="23"/>
      <c r="N257" s="23"/>
      <c r="O257" s="23"/>
      <c r="P257" s="23"/>
      <c r="Q257" s="23"/>
      <c r="R257" s="23"/>
      <c r="S257" s="23"/>
      <c r="T257" s="23"/>
      <c r="U257" s="23"/>
      <c r="V257" s="23"/>
      <c r="W257" s="23"/>
    </row>
    <row r="258" spans="1:23" ht="10.15" customHeight="1" x14ac:dyDescent="0.2">
      <c r="A258" s="25" t="s">
        <v>4185</v>
      </c>
      <c r="B258" s="34">
        <f>$A$1*'CBECS data'!B257</f>
        <v>145000</v>
      </c>
      <c r="C258" s="34">
        <f>$A$1*'CBECS data'!C257</f>
        <v>4000</v>
      </c>
      <c r="D258" s="34">
        <f>$A$1*'CBECS data'!D257</f>
        <v>18000</v>
      </c>
      <c r="E258" s="34">
        <f>$A$1*'CBECS data'!E257</f>
        <v>24000</v>
      </c>
      <c r="F258" s="34">
        <f>$A$1*'CBECS data'!F257</f>
        <v>2000</v>
      </c>
      <c r="G258" s="34">
        <f>$A$1*'CBECS data'!G257</f>
        <v>58000</v>
      </c>
      <c r="H258" s="34">
        <f>$A$1*'CBECS data'!H257</f>
        <v>1000</v>
      </c>
      <c r="I258" s="34">
        <f>$A$1*'CBECS data'!I257</f>
        <v>8000</v>
      </c>
      <c r="J258" s="34">
        <f>$A$1*'CBECS data'!J257</f>
        <v>3000</v>
      </c>
      <c r="K258" s="34">
        <f>$A$1*'CBECS data'!K257</f>
        <v>8000</v>
      </c>
      <c r="L258" s="34">
        <f>$A$1*'CBECS data'!L257</f>
        <v>18000</v>
      </c>
      <c r="M258" s="23"/>
      <c r="N258" s="23"/>
      <c r="O258" s="23"/>
      <c r="P258" s="23"/>
      <c r="Q258" s="23"/>
      <c r="R258" s="23"/>
      <c r="S258" s="23"/>
      <c r="T258" s="23"/>
      <c r="U258" s="23"/>
      <c r="V258" s="23"/>
      <c r="W258" s="23"/>
    </row>
    <row r="259" spans="1:23" ht="10.15" customHeight="1" x14ac:dyDescent="0.2">
      <c r="A259" s="25" t="s">
        <v>4186</v>
      </c>
      <c r="B259" s="34">
        <f>$A$1*'CBECS data'!B258</f>
        <v>172000</v>
      </c>
      <c r="C259" s="34">
        <f>$A$1*'CBECS data'!C258</f>
        <v>8000</v>
      </c>
      <c r="D259" s="34">
        <f>$A$1*'CBECS data'!D258</f>
        <v>25000</v>
      </c>
      <c r="E259" s="34">
        <f>$A$1*'CBECS data'!E258</f>
        <v>19000</v>
      </c>
      <c r="F259" s="34">
        <f>$A$1*'CBECS data'!F258</f>
        <v>3000</v>
      </c>
      <c r="G259" s="34">
        <f>$A$1*'CBECS data'!G258</f>
        <v>62000</v>
      </c>
      <c r="H259" s="34">
        <f>$A$1*'CBECS data'!H258</f>
        <v>2000</v>
      </c>
      <c r="I259" s="34">
        <f>$A$1*'CBECS data'!I258</f>
        <v>22000</v>
      </c>
      <c r="J259" s="34">
        <f>$A$1*'CBECS data'!J258</f>
        <v>4000</v>
      </c>
      <c r="K259" s="34">
        <f>$A$1*'CBECS data'!K258</f>
        <v>8000</v>
      </c>
      <c r="L259" s="34">
        <f>$A$1*'CBECS data'!L258</f>
        <v>18000</v>
      </c>
      <c r="M259" s="23"/>
      <c r="N259" s="23"/>
      <c r="O259" s="23"/>
      <c r="P259" s="23"/>
      <c r="Q259" s="23"/>
      <c r="R259" s="23"/>
      <c r="S259" s="23"/>
      <c r="T259" s="23"/>
      <c r="U259" s="23"/>
      <c r="V259" s="23"/>
      <c r="W259" s="23"/>
    </row>
    <row r="260" spans="1:23" ht="10.15" customHeight="1" x14ac:dyDescent="0.2">
      <c r="A260" s="25" t="s">
        <v>4018</v>
      </c>
      <c r="B260" s="34">
        <f>$A$1*'CBECS data'!B259</f>
        <v>152000</v>
      </c>
      <c r="C260" s="34">
        <f>$A$1*'CBECS data'!C259</f>
        <v>9000</v>
      </c>
      <c r="D260" s="34">
        <f>$A$1*'CBECS data'!D259</f>
        <v>19000</v>
      </c>
      <c r="E260" s="34">
        <f>$A$1*'CBECS data'!E259</f>
        <v>18000</v>
      </c>
      <c r="F260" s="34">
        <f>$A$1*'CBECS data'!F259</f>
        <v>3000</v>
      </c>
      <c r="G260" s="34">
        <f>$A$1*'CBECS data'!G259</f>
        <v>58000</v>
      </c>
      <c r="H260" s="34">
        <f>$A$1*'CBECS data'!H259</f>
        <v>1000</v>
      </c>
      <c r="I260" s="34">
        <f>$A$1*'CBECS data'!I259</f>
        <v>17000</v>
      </c>
      <c r="J260" s="34">
        <f>$A$1*'CBECS data'!J259</f>
        <v>2000</v>
      </c>
      <c r="K260" s="34">
        <f>$A$1*'CBECS data'!K259</f>
        <v>7000</v>
      </c>
      <c r="L260" s="34">
        <f>$A$1*'CBECS data'!L259</f>
        <v>18000</v>
      </c>
      <c r="M260" s="23"/>
      <c r="N260" s="23"/>
      <c r="O260" s="23"/>
      <c r="P260" s="23"/>
      <c r="Q260" s="23"/>
      <c r="R260" s="23"/>
      <c r="S260" s="23"/>
      <c r="T260" s="23"/>
      <c r="U260" s="23"/>
      <c r="V260" s="23"/>
      <c r="W260" s="23"/>
    </row>
    <row r="261" spans="1:23" ht="10.15" customHeight="1" x14ac:dyDescent="0.2">
      <c r="B261" s="34"/>
      <c r="C261" s="34"/>
      <c r="D261" s="34"/>
      <c r="E261" s="34"/>
      <c r="F261" s="34"/>
      <c r="G261" s="34"/>
      <c r="H261" s="34"/>
      <c r="I261" s="34"/>
      <c r="J261" s="34"/>
      <c r="K261" s="34"/>
      <c r="L261" s="34"/>
      <c r="M261" s="23"/>
      <c r="N261" s="23"/>
      <c r="O261" s="23"/>
      <c r="P261" s="23"/>
      <c r="Q261" s="23"/>
      <c r="R261" s="23"/>
      <c r="S261" s="23"/>
      <c r="T261" s="23"/>
      <c r="U261" s="23"/>
      <c r="V261" s="23"/>
      <c r="W261" s="23"/>
    </row>
    <row r="262" spans="1:23" ht="10.15" customHeight="1" x14ac:dyDescent="0.2">
      <c r="A262" s="24" t="s">
        <v>4187</v>
      </c>
      <c r="B262" s="34"/>
      <c r="C262" s="34"/>
      <c r="D262" s="34"/>
      <c r="E262" s="34"/>
      <c r="F262" s="34"/>
      <c r="G262" s="34"/>
      <c r="H262" s="34"/>
      <c r="I262" s="34"/>
      <c r="J262" s="34"/>
      <c r="K262" s="34"/>
      <c r="L262" s="34"/>
      <c r="M262" s="23"/>
      <c r="N262" s="23"/>
      <c r="O262" s="23"/>
      <c r="P262" s="23"/>
      <c r="Q262" s="23"/>
      <c r="R262" s="23"/>
      <c r="S262" s="23"/>
      <c r="T262" s="23"/>
      <c r="U262" s="23"/>
      <c r="V262" s="23"/>
      <c r="W262" s="23"/>
    </row>
    <row r="263" spans="1:23" ht="10.15" customHeight="1" x14ac:dyDescent="0.2">
      <c r="A263" s="24" t="s">
        <v>4178</v>
      </c>
      <c r="B263" s="34"/>
      <c r="C263" s="34"/>
      <c r="D263" s="34"/>
      <c r="E263" s="34"/>
      <c r="F263" s="34"/>
      <c r="G263" s="34"/>
      <c r="H263" s="34"/>
      <c r="I263" s="34"/>
      <c r="J263" s="34"/>
      <c r="K263" s="34"/>
      <c r="L263" s="34"/>
      <c r="M263" s="23"/>
      <c r="N263" s="23"/>
      <c r="O263" s="23"/>
      <c r="P263" s="23"/>
      <c r="Q263" s="23"/>
      <c r="R263" s="23"/>
      <c r="S263" s="23"/>
      <c r="T263" s="23"/>
      <c r="U263" s="23"/>
      <c r="V263" s="23"/>
      <c r="W263" s="23"/>
    </row>
    <row r="264" spans="1:23" ht="10.15" customHeight="1" x14ac:dyDescent="0.2">
      <c r="A264" s="26" t="s">
        <v>4188</v>
      </c>
      <c r="B264" s="34"/>
      <c r="C264" s="34"/>
      <c r="D264" s="34"/>
      <c r="E264" s="34"/>
      <c r="F264" s="34"/>
      <c r="G264" s="34"/>
      <c r="H264" s="34"/>
      <c r="I264" s="34"/>
      <c r="J264" s="34"/>
      <c r="K264" s="34"/>
      <c r="L264" s="34"/>
      <c r="M264" s="23"/>
      <c r="N264" s="23"/>
      <c r="O264" s="23"/>
      <c r="P264" s="23"/>
      <c r="Q264" s="23"/>
      <c r="R264" s="23"/>
      <c r="S264" s="23"/>
      <c r="T264" s="23"/>
      <c r="U264" s="23"/>
      <c r="V264" s="23"/>
      <c r="W264" s="23"/>
    </row>
    <row r="265" spans="1:23" ht="10.15" customHeight="1" x14ac:dyDescent="0.2">
      <c r="A265" s="25" t="s">
        <v>4189</v>
      </c>
      <c r="B265" s="34">
        <f>$A$1*'CBECS data'!B264</f>
        <v>121000</v>
      </c>
      <c r="C265" s="34">
        <f>$A$1*'CBECS data'!C264</f>
        <v>5000</v>
      </c>
      <c r="D265" s="34">
        <f>$A$1*'CBECS data'!D264</f>
        <v>16000</v>
      </c>
      <c r="E265" s="34">
        <f>$A$1*'CBECS data'!E264</f>
        <v>18000</v>
      </c>
      <c r="F265" s="34">
        <f>$A$1*'CBECS data'!F264</f>
        <v>3000</v>
      </c>
      <c r="G265" s="34">
        <f>$A$1*'CBECS data'!G264</f>
        <v>42000</v>
      </c>
      <c r="H265" s="34">
        <f>$A$1*'CBECS data'!H264</f>
        <v>1000</v>
      </c>
      <c r="I265" s="34">
        <f>$A$1*'CBECS data'!I264</f>
        <v>16000</v>
      </c>
      <c r="J265" s="34">
        <f>$A$1*'CBECS data'!J264</f>
        <v>2000</v>
      </c>
      <c r="K265" s="34">
        <f>$A$1*'CBECS data'!K264</f>
        <v>4000</v>
      </c>
      <c r="L265" s="34">
        <f>$A$1*'CBECS data'!L264</f>
        <v>15000</v>
      </c>
      <c r="M265" s="23"/>
      <c r="N265" s="23"/>
      <c r="O265" s="23"/>
      <c r="P265" s="23"/>
      <c r="Q265" s="23"/>
      <c r="R265" s="23"/>
      <c r="S265" s="23"/>
      <c r="T265" s="23"/>
      <c r="U265" s="23"/>
      <c r="V265" s="23"/>
      <c r="W265" s="23"/>
    </row>
    <row r="266" spans="1:23" ht="10.15" customHeight="1" x14ac:dyDescent="0.2">
      <c r="A266" s="25" t="s">
        <v>4179</v>
      </c>
      <c r="B266" s="34">
        <f>$A$1*'CBECS data'!B265</f>
        <v>177000</v>
      </c>
      <c r="C266" s="34">
        <f>$A$1*'CBECS data'!C265</f>
        <v>8000</v>
      </c>
      <c r="D266" s="34">
        <f>$A$1*'CBECS data'!D265</f>
        <v>30000</v>
      </c>
      <c r="E266" s="34">
        <f>$A$1*'CBECS data'!E265</f>
        <v>18000</v>
      </c>
      <c r="F266" s="34">
        <f>$A$1*'CBECS data'!F265</f>
        <v>4000</v>
      </c>
      <c r="G266" s="34">
        <f>$A$1*'CBECS data'!G265</f>
        <v>68000</v>
      </c>
      <c r="H266" s="34">
        <f>$A$1*'CBECS data'!H265</f>
        <v>1000</v>
      </c>
      <c r="I266" s="34">
        <f>$A$1*'CBECS data'!I265</f>
        <v>18000</v>
      </c>
      <c r="J266" s="34">
        <f>$A$1*'CBECS data'!J265</f>
        <v>4000</v>
      </c>
      <c r="K266" s="34">
        <f>$A$1*'CBECS data'!K265</f>
        <v>8000</v>
      </c>
      <c r="L266" s="34">
        <f>$A$1*'CBECS data'!L265</f>
        <v>19000</v>
      </c>
      <c r="M266" s="23"/>
      <c r="N266" s="23"/>
      <c r="O266" s="23"/>
      <c r="P266" s="23"/>
      <c r="Q266" s="23"/>
      <c r="R266" s="23"/>
      <c r="S266" s="23"/>
      <c r="T266" s="23"/>
      <c r="U266" s="23"/>
      <c r="V266" s="23"/>
      <c r="W266" s="23"/>
    </row>
    <row r="267" spans="1:23" ht="10.15" customHeight="1" x14ac:dyDescent="0.2">
      <c r="A267" s="25" t="s">
        <v>4180</v>
      </c>
      <c r="B267" s="34">
        <f>$A$1*'CBECS data'!B266</f>
        <v>194000</v>
      </c>
      <c r="C267" s="34">
        <f>$A$1*'CBECS data'!C266</f>
        <v>10000</v>
      </c>
      <c r="D267" s="34">
        <f>$A$1*'CBECS data'!D266</f>
        <v>32000</v>
      </c>
      <c r="E267" s="34">
        <f>$A$1*'CBECS data'!E266</f>
        <v>17000</v>
      </c>
      <c r="F267" s="34">
        <f>$A$1*'CBECS data'!F266</f>
        <v>4000</v>
      </c>
      <c r="G267" s="34">
        <f>$A$1*'CBECS data'!G266</f>
        <v>77000</v>
      </c>
      <c r="H267" s="34">
        <f>$A$1*'CBECS data'!H266</f>
        <v>1000</v>
      </c>
      <c r="I267" s="34">
        <f>$A$1*'CBECS data'!I266</f>
        <v>19000</v>
      </c>
      <c r="J267" s="34">
        <f>$A$1*'CBECS data'!J266</f>
        <v>5000</v>
      </c>
      <c r="K267" s="34">
        <f>$A$1*'CBECS data'!K266</f>
        <v>9000</v>
      </c>
      <c r="L267" s="34">
        <f>$A$1*'CBECS data'!L266</f>
        <v>20000</v>
      </c>
      <c r="M267" s="23"/>
      <c r="N267" s="23"/>
      <c r="O267" s="23"/>
      <c r="P267" s="23"/>
      <c r="Q267" s="23"/>
      <c r="R267" s="23"/>
      <c r="S267" s="23"/>
      <c r="T267" s="23"/>
      <c r="U267" s="23"/>
      <c r="V267" s="23"/>
      <c r="W267" s="23"/>
    </row>
    <row r="268" spans="1:23" ht="10.15" customHeight="1" x14ac:dyDescent="0.2">
      <c r="A268" s="25" t="s">
        <v>4181</v>
      </c>
      <c r="B268" s="34">
        <f>$A$1*'CBECS data'!B267</f>
        <v>157000</v>
      </c>
      <c r="C268" s="34">
        <f>$A$1*'CBECS data'!C267</f>
        <v>6000</v>
      </c>
      <c r="D268" s="34">
        <f>$A$1*'CBECS data'!D267</f>
        <v>27000</v>
      </c>
      <c r="E268" s="34">
        <f>$A$1*'CBECS data'!E267</f>
        <v>21000</v>
      </c>
      <c r="F268" s="34">
        <f>$A$1*'CBECS data'!F267</f>
        <v>4000</v>
      </c>
      <c r="G268" s="34">
        <f>$A$1*'CBECS data'!G267</f>
        <v>56000</v>
      </c>
      <c r="H268" s="34" t="e">
        <f>$A$1*'CBECS data'!H267</f>
        <v>#VALUE!</v>
      </c>
      <c r="I268" s="34">
        <f>$A$1*'CBECS data'!I267</f>
        <v>15000</v>
      </c>
      <c r="J268" s="34">
        <f>$A$1*'CBECS data'!J267</f>
        <v>2000</v>
      </c>
      <c r="K268" s="34">
        <f>$A$1*'CBECS data'!K267</f>
        <v>6000</v>
      </c>
      <c r="L268" s="34">
        <f>$A$1*'CBECS data'!L267</f>
        <v>18000</v>
      </c>
      <c r="M268" s="23"/>
      <c r="N268" s="23"/>
      <c r="O268" s="23"/>
      <c r="P268" s="23"/>
      <c r="Q268" s="23"/>
      <c r="R268" s="23"/>
      <c r="S268" s="23"/>
      <c r="T268" s="23"/>
      <c r="U268" s="23"/>
      <c r="V268" s="23"/>
      <c r="W268" s="23"/>
    </row>
    <row r="269" spans="1:23" ht="10.15" customHeight="1" x14ac:dyDescent="0.2">
      <c r="A269" s="25" t="s">
        <v>4182</v>
      </c>
      <c r="B269" s="34">
        <f>$A$1*'CBECS data'!B268</f>
        <v>171000</v>
      </c>
      <c r="C269" s="34">
        <f>$A$1*'CBECS data'!C268</f>
        <v>8000</v>
      </c>
      <c r="D269" s="34">
        <f>$A$1*'CBECS data'!D268</f>
        <v>30000</v>
      </c>
      <c r="E269" s="34">
        <f>$A$1*'CBECS data'!E268</f>
        <v>19000</v>
      </c>
      <c r="F269" s="34">
        <f>$A$1*'CBECS data'!F268</f>
        <v>5000</v>
      </c>
      <c r="G269" s="34">
        <f>$A$1*'CBECS data'!G268</f>
        <v>68000</v>
      </c>
      <c r="H269" s="34">
        <f>$A$1*'CBECS data'!H268</f>
        <v>1000</v>
      </c>
      <c r="I269" s="34">
        <f>$A$1*'CBECS data'!I268</f>
        <v>11000</v>
      </c>
      <c r="J269" s="34">
        <f>$A$1*'CBECS data'!J268</f>
        <v>3000</v>
      </c>
      <c r="K269" s="34">
        <f>$A$1*'CBECS data'!K268</f>
        <v>8000</v>
      </c>
      <c r="L269" s="34">
        <f>$A$1*'CBECS data'!L268</f>
        <v>17000</v>
      </c>
      <c r="M269" s="23"/>
      <c r="N269" s="23"/>
      <c r="O269" s="23"/>
      <c r="P269" s="23"/>
      <c r="Q269" s="23"/>
      <c r="R269" s="23"/>
      <c r="S269" s="23"/>
      <c r="T269" s="23"/>
      <c r="U269" s="23"/>
      <c r="V269" s="23"/>
      <c r="W269" s="23"/>
    </row>
    <row r="270" spans="1:23" ht="10.15" customHeight="1" x14ac:dyDescent="0.2">
      <c r="A270" s="25" t="s">
        <v>4190</v>
      </c>
      <c r="B270" s="34">
        <f>$A$1*'CBECS data'!B269</f>
        <v>112000</v>
      </c>
      <c r="C270" s="34">
        <f>$A$1*'CBECS data'!C269</f>
        <v>5000</v>
      </c>
      <c r="D270" s="34">
        <f>$A$1*'CBECS data'!D269</f>
        <v>15000</v>
      </c>
      <c r="E270" s="34">
        <f>$A$1*'CBECS data'!E269</f>
        <v>15000</v>
      </c>
      <c r="F270" s="34">
        <f>$A$1*'CBECS data'!F269</f>
        <v>3000</v>
      </c>
      <c r="G270" s="34">
        <f>$A$1*'CBECS data'!G269</f>
        <v>46000</v>
      </c>
      <c r="H270" s="34">
        <f>$A$1*'CBECS data'!H269</f>
        <v>1000</v>
      </c>
      <c r="I270" s="34">
        <f>$A$1*'CBECS data'!I269</f>
        <v>10000</v>
      </c>
      <c r="J270" s="34">
        <f>$A$1*'CBECS data'!J269</f>
        <v>2000</v>
      </c>
      <c r="K270" s="34">
        <f>$A$1*'CBECS data'!K269</f>
        <v>4000</v>
      </c>
      <c r="L270" s="34">
        <f>$A$1*'CBECS data'!L269</f>
        <v>12000</v>
      </c>
      <c r="M270" s="23"/>
      <c r="N270" s="23"/>
      <c r="O270" s="23"/>
      <c r="P270" s="23"/>
      <c r="Q270" s="23"/>
      <c r="R270" s="23"/>
      <c r="S270" s="23"/>
      <c r="T270" s="23"/>
      <c r="U270" s="23"/>
      <c r="V270" s="23"/>
      <c r="W270" s="23"/>
    </row>
    <row r="271" spans="1:23" ht="10.15" customHeight="1" x14ac:dyDescent="0.2">
      <c r="A271" s="25" t="s">
        <v>4140</v>
      </c>
      <c r="B271" s="34">
        <f>$A$1*'CBECS data'!B270</f>
        <v>197000</v>
      </c>
      <c r="C271" s="34">
        <f>$A$1*'CBECS data'!C270</f>
        <v>2000</v>
      </c>
      <c r="D271" s="34">
        <f>$A$1*'CBECS data'!D270</f>
        <v>16000</v>
      </c>
      <c r="E271" s="34">
        <f>$A$1*'CBECS data'!E270</f>
        <v>50000</v>
      </c>
      <c r="F271" s="34">
        <f>$A$1*'CBECS data'!F270</f>
        <v>2000</v>
      </c>
      <c r="G271" s="34">
        <f>$A$1*'CBECS data'!G270</f>
        <v>70000</v>
      </c>
      <c r="H271" s="34">
        <f>$A$1*'CBECS data'!H270</f>
        <v>1000</v>
      </c>
      <c r="I271" s="34">
        <f>$A$1*'CBECS data'!I270</f>
        <v>8000</v>
      </c>
      <c r="J271" s="34">
        <f>$A$1*'CBECS data'!J270</f>
        <v>3000</v>
      </c>
      <c r="K271" s="34">
        <f>$A$1*'CBECS data'!K270</f>
        <v>21000</v>
      </c>
      <c r="L271" s="34">
        <f>$A$1*'CBECS data'!L270</f>
        <v>24000</v>
      </c>
      <c r="M271" s="23"/>
      <c r="N271" s="23"/>
      <c r="O271" s="23"/>
      <c r="P271" s="23"/>
      <c r="Q271" s="23"/>
      <c r="R271" s="23"/>
      <c r="S271" s="23"/>
      <c r="T271" s="23"/>
      <c r="U271" s="23"/>
      <c r="V271" s="23"/>
      <c r="W271" s="23"/>
    </row>
    <row r="272" spans="1:23" ht="10.15" customHeight="1" x14ac:dyDescent="0.2">
      <c r="A272" s="25" t="s">
        <v>4191</v>
      </c>
      <c r="B272" s="34">
        <f>$A$1*'CBECS data'!B271</f>
        <v>211000</v>
      </c>
      <c r="C272" s="34">
        <f>$A$1*'CBECS data'!C271</f>
        <v>6000</v>
      </c>
      <c r="D272" s="34">
        <f>$A$1*'CBECS data'!D271</f>
        <v>31000</v>
      </c>
      <c r="E272" s="34">
        <f>$A$1*'CBECS data'!E271</f>
        <v>35000</v>
      </c>
      <c r="F272" s="34">
        <f>$A$1*'CBECS data'!F271</f>
        <v>3000</v>
      </c>
      <c r="G272" s="34">
        <f>$A$1*'CBECS data'!G271</f>
        <v>85000</v>
      </c>
      <c r="H272" s="34">
        <f>$A$1*'CBECS data'!H271</f>
        <v>1000</v>
      </c>
      <c r="I272" s="34">
        <f>$A$1*'CBECS data'!I271</f>
        <v>7000</v>
      </c>
      <c r="J272" s="34">
        <f>$A$1*'CBECS data'!J271</f>
        <v>6000</v>
      </c>
      <c r="K272" s="34">
        <f>$A$1*'CBECS data'!K271</f>
        <v>13000</v>
      </c>
      <c r="L272" s="34">
        <f>$A$1*'CBECS data'!L271</f>
        <v>25000</v>
      </c>
      <c r="M272" s="23"/>
      <c r="N272" s="23"/>
      <c r="O272" s="23"/>
      <c r="P272" s="23"/>
      <c r="Q272" s="23"/>
      <c r="R272" s="23"/>
      <c r="S272" s="23"/>
      <c r="T272" s="23"/>
      <c r="U272" s="23"/>
      <c r="V272" s="23"/>
      <c r="W272" s="23"/>
    </row>
    <row r="273" spans="1:23" ht="10.15" customHeight="1" x14ac:dyDescent="0.2">
      <c r="A273" s="26" t="s">
        <v>4192</v>
      </c>
      <c r="B273" s="34"/>
      <c r="C273" s="34"/>
      <c r="D273" s="34"/>
      <c r="E273" s="34"/>
      <c r="F273" s="34"/>
      <c r="G273" s="34"/>
      <c r="H273" s="34"/>
      <c r="I273" s="34"/>
      <c r="J273" s="34"/>
      <c r="K273" s="34"/>
      <c r="L273" s="34"/>
      <c r="M273" s="23"/>
      <c r="N273" s="23"/>
      <c r="O273" s="23"/>
      <c r="P273" s="23"/>
      <c r="Q273" s="23"/>
      <c r="R273" s="23"/>
      <c r="S273" s="23"/>
      <c r="T273" s="23"/>
      <c r="U273" s="23"/>
      <c r="V273" s="23"/>
      <c r="W273" s="23"/>
    </row>
    <row r="274" spans="1:23" ht="10.15" customHeight="1" x14ac:dyDescent="0.2">
      <c r="A274" s="25" t="s">
        <v>4193</v>
      </c>
      <c r="B274" s="34">
        <f>$A$1*'CBECS data'!B273</f>
        <v>154000</v>
      </c>
      <c r="C274" s="34">
        <f>$A$1*'CBECS data'!C273</f>
        <v>6000</v>
      </c>
      <c r="D274" s="34">
        <f>$A$1*'CBECS data'!D273</f>
        <v>21000</v>
      </c>
      <c r="E274" s="34">
        <f>$A$1*'CBECS data'!E273</f>
        <v>17000</v>
      </c>
      <c r="F274" s="34">
        <f>$A$1*'CBECS data'!F273</f>
        <v>3000</v>
      </c>
      <c r="G274" s="34">
        <f>$A$1*'CBECS data'!G273</f>
        <v>58000</v>
      </c>
      <c r="H274" s="34">
        <f>$A$1*'CBECS data'!H273</f>
        <v>1000</v>
      </c>
      <c r="I274" s="34">
        <f>$A$1*'CBECS data'!I273</f>
        <v>20000</v>
      </c>
      <c r="J274" s="34">
        <f>$A$1*'CBECS data'!J273</f>
        <v>3000</v>
      </c>
      <c r="K274" s="34">
        <f>$A$1*'CBECS data'!K273</f>
        <v>7000</v>
      </c>
      <c r="L274" s="34">
        <f>$A$1*'CBECS data'!L273</f>
        <v>17000</v>
      </c>
      <c r="M274" s="23"/>
      <c r="N274" s="23"/>
      <c r="O274" s="23"/>
      <c r="P274" s="23"/>
      <c r="Q274" s="23"/>
      <c r="R274" s="23"/>
      <c r="S274" s="23"/>
      <c r="T274" s="23"/>
      <c r="U274" s="23"/>
      <c r="V274" s="23"/>
      <c r="W274" s="23"/>
    </row>
    <row r="275" spans="1:23" ht="10.15" customHeight="1" x14ac:dyDescent="0.2">
      <c r="A275" s="25" t="s">
        <v>4194</v>
      </c>
      <c r="B275" s="34">
        <f>$A$1*'CBECS data'!B274</f>
        <v>141000</v>
      </c>
      <c r="C275" s="34">
        <f>$A$1*'CBECS data'!C274</f>
        <v>4000</v>
      </c>
      <c r="D275" s="34">
        <f>$A$1*'CBECS data'!D274</f>
        <v>16000</v>
      </c>
      <c r="E275" s="34">
        <f>$A$1*'CBECS data'!E274</f>
        <v>17000</v>
      </c>
      <c r="F275" s="34">
        <f>$A$1*'CBECS data'!F274</f>
        <v>4000</v>
      </c>
      <c r="G275" s="34">
        <f>$A$1*'CBECS data'!G274</f>
        <v>53000</v>
      </c>
      <c r="H275" s="34">
        <f>$A$1*'CBECS data'!H274</f>
        <v>2000</v>
      </c>
      <c r="I275" s="34">
        <f>$A$1*'CBECS data'!I274</f>
        <v>23000</v>
      </c>
      <c r="J275" s="34">
        <f>$A$1*'CBECS data'!J274</f>
        <v>2000</v>
      </c>
      <c r="K275" s="34">
        <f>$A$1*'CBECS data'!K274</f>
        <v>4000</v>
      </c>
      <c r="L275" s="34">
        <f>$A$1*'CBECS data'!L274</f>
        <v>17000</v>
      </c>
      <c r="M275" s="23"/>
      <c r="N275" s="23"/>
      <c r="O275" s="23"/>
      <c r="P275" s="23"/>
      <c r="Q275" s="23"/>
      <c r="R275" s="23"/>
      <c r="S275" s="23"/>
      <c r="T275" s="23"/>
      <c r="U275" s="23"/>
      <c r="V275" s="23"/>
      <c r="W275" s="23"/>
    </row>
    <row r="276" spans="1:23" ht="10.15" customHeight="1" x14ac:dyDescent="0.2">
      <c r="A276" s="25" t="s">
        <v>4018</v>
      </c>
      <c r="B276" s="34">
        <f>$A$1*'CBECS data'!B275</f>
        <v>180000</v>
      </c>
      <c r="C276" s="34">
        <f>$A$1*'CBECS data'!C275</f>
        <v>6000</v>
      </c>
      <c r="D276" s="34">
        <f>$A$1*'CBECS data'!D275</f>
        <v>27000</v>
      </c>
      <c r="E276" s="34">
        <f>$A$1*'CBECS data'!E275</f>
        <v>25000</v>
      </c>
      <c r="F276" s="34">
        <f>$A$1*'CBECS data'!F275</f>
        <v>1000</v>
      </c>
      <c r="G276" s="34">
        <f>$A$1*'CBECS data'!G275</f>
        <v>68000</v>
      </c>
      <c r="H276" s="34">
        <f>$A$1*'CBECS data'!H275</f>
        <v>1000</v>
      </c>
      <c r="I276" s="34" t="e">
        <f>$A$1*'CBECS data'!I275</f>
        <v>#VALUE!</v>
      </c>
      <c r="J276" s="34">
        <f>$A$1*'CBECS data'!J275</f>
        <v>3000</v>
      </c>
      <c r="K276" s="34">
        <f>$A$1*'CBECS data'!K275</f>
        <v>9000</v>
      </c>
      <c r="L276" s="34">
        <f>$A$1*'CBECS data'!L275</f>
        <v>19000</v>
      </c>
      <c r="M276" s="23"/>
      <c r="N276" s="23"/>
      <c r="O276" s="23"/>
      <c r="P276" s="23"/>
      <c r="Q276" s="23"/>
      <c r="R276" s="23"/>
      <c r="S276" s="23"/>
      <c r="T276" s="23"/>
      <c r="U276" s="23"/>
      <c r="V276" s="23"/>
      <c r="W276" s="23"/>
    </row>
    <row r="277" spans="1:23" ht="10.15" customHeight="1" x14ac:dyDescent="0.2">
      <c r="B277" s="34"/>
      <c r="C277" s="34"/>
      <c r="D277" s="34"/>
      <c r="E277" s="34"/>
      <c r="F277" s="34"/>
      <c r="G277" s="34"/>
      <c r="H277" s="34"/>
      <c r="I277" s="34"/>
      <c r="J277" s="34"/>
      <c r="K277" s="34"/>
      <c r="L277" s="34"/>
      <c r="M277" s="23"/>
      <c r="N277" s="23"/>
      <c r="O277" s="23"/>
      <c r="P277" s="23"/>
      <c r="Q277" s="23"/>
      <c r="R277" s="23"/>
      <c r="S277" s="23"/>
      <c r="T277" s="23"/>
      <c r="U277" s="23"/>
      <c r="V277" s="23"/>
      <c r="W277" s="23"/>
    </row>
    <row r="278" spans="1:23" ht="10.15" customHeight="1" x14ac:dyDescent="0.2">
      <c r="A278" s="24" t="s">
        <v>4195</v>
      </c>
      <c r="B278" s="34"/>
      <c r="C278" s="34"/>
      <c r="D278" s="34"/>
      <c r="E278" s="34"/>
      <c r="F278" s="34"/>
      <c r="G278" s="34"/>
      <c r="H278" s="34"/>
      <c r="I278" s="34"/>
      <c r="J278" s="34"/>
      <c r="K278" s="34"/>
      <c r="L278" s="34"/>
      <c r="M278" s="23"/>
      <c r="N278" s="23"/>
      <c r="O278" s="23"/>
      <c r="P278" s="23"/>
      <c r="Q278" s="23"/>
      <c r="R278" s="23"/>
      <c r="S278" s="23"/>
      <c r="T278" s="23"/>
      <c r="U278" s="23"/>
      <c r="V278" s="23"/>
      <c r="W278" s="23"/>
    </row>
    <row r="279" spans="1:23" ht="10.15" customHeight="1" x14ac:dyDescent="0.2">
      <c r="A279" s="24" t="s">
        <v>4196</v>
      </c>
      <c r="B279" s="34"/>
      <c r="C279" s="34"/>
      <c r="D279" s="34"/>
      <c r="E279" s="34"/>
      <c r="F279" s="34"/>
      <c r="G279" s="34"/>
      <c r="H279" s="34"/>
      <c r="I279" s="34"/>
      <c r="J279" s="34"/>
      <c r="K279" s="34"/>
      <c r="L279" s="34"/>
      <c r="M279" s="23"/>
      <c r="N279" s="23"/>
      <c r="O279" s="23"/>
      <c r="P279" s="23"/>
      <c r="Q279" s="23"/>
      <c r="R279" s="23"/>
      <c r="S279" s="23"/>
      <c r="T279" s="23"/>
      <c r="U279" s="23"/>
      <c r="V279" s="23"/>
      <c r="W279" s="23"/>
    </row>
    <row r="280" spans="1:23" ht="10.15" customHeight="1" x14ac:dyDescent="0.2">
      <c r="A280" s="25" t="s">
        <v>4197</v>
      </c>
      <c r="B280" s="34">
        <f>$A$1*'CBECS data'!B279</f>
        <v>128000</v>
      </c>
      <c r="C280" s="34">
        <f>$A$1*'CBECS data'!C279</f>
        <v>6000</v>
      </c>
      <c r="D280" s="34">
        <f>$A$1*'CBECS data'!D279</f>
        <v>16000</v>
      </c>
      <c r="E280" s="34">
        <f>$A$1*'CBECS data'!E279</f>
        <v>15000</v>
      </c>
      <c r="F280" s="34">
        <f>$A$1*'CBECS data'!F279</f>
        <v>3000</v>
      </c>
      <c r="G280" s="34">
        <f>$A$1*'CBECS data'!G279</f>
        <v>46000</v>
      </c>
      <c r="H280" s="34">
        <f>$A$1*'CBECS data'!H279</f>
        <v>1000</v>
      </c>
      <c r="I280" s="34">
        <f>$A$1*'CBECS data'!I279</f>
        <v>15000</v>
      </c>
      <c r="J280" s="34">
        <f>$A$1*'CBECS data'!J279</f>
        <v>3000</v>
      </c>
      <c r="K280" s="34">
        <f>$A$1*'CBECS data'!K279</f>
        <v>7000</v>
      </c>
      <c r="L280" s="34">
        <f>$A$1*'CBECS data'!L279</f>
        <v>16000</v>
      </c>
      <c r="M280" s="23"/>
      <c r="N280" s="23"/>
      <c r="O280" s="23"/>
      <c r="P280" s="23"/>
      <c r="Q280" s="23"/>
      <c r="R280" s="23"/>
      <c r="S280" s="23"/>
      <c r="T280" s="23"/>
      <c r="U280" s="23"/>
      <c r="V280" s="23"/>
      <c r="W280" s="23"/>
    </row>
    <row r="281" spans="1:23" ht="10.15" customHeight="1" x14ac:dyDescent="0.2">
      <c r="A281" s="25" t="s">
        <v>4198</v>
      </c>
      <c r="B281" s="34">
        <f>$A$1*'CBECS data'!B280</f>
        <v>136000</v>
      </c>
      <c r="C281" s="34">
        <f>$A$1*'CBECS data'!C280</f>
        <v>6000</v>
      </c>
      <c r="D281" s="34">
        <f>$A$1*'CBECS data'!D280</f>
        <v>17000</v>
      </c>
      <c r="E281" s="34">
        <f>$A$1*'CBECS data'!E280</f>
        <v>17000</v>
      </c>
      <c r="F281" s="34">
        <f>$A$1*'CBECS data'!F280</f>
        <v>3000</v>
      </c>
      <c r="G281" s="34">
        <f>$A$1*'CBECS data'!G280</f>
        <v>51000</v>
      </c>
      <c r="H281" s="34">
        <f>$A$1*'CBECS data'!H280</f>
        <v>1000</v>
      </c>
      <c r="I281" s="34">
        <f>$A$1*'CBECS data'!I280</f>
        <v>15000</v>
      </c>
      <c r="J281" s="34">
        <f>$A$1*'CBECS data'!J280</f>
        <v>3000</v>
      </c>
      <c r="K281" s="34">
        <f>$A$1*'CBECS data'!K280</f>
        <v>8000</v>
      </c>
      <c r="L281" s="34">
        <f>$A$1*'CBECS data'!L280</f>
        <v>16000</v>
      </c>
      <c r="M281" s="23"/>
      <c r="N281" s="23"/>
      <c r="O281" s="23"/>
      <c r="P281" s="23"/>
      <c r="Q281" s="23"/>
      <c r="R281" s="23"/>
      <c r="S281" s="23"/>
      <c r="T281" s="23"/>
      <c r="U281" s="23"/>
      <c r="V281" s="23"/>
      <c r="W281" s="23"/>
    </row>
    <row r="282" spans="1:23" ht="10.15" customHeight="1" x14ac:dyDescent="0.2">
      <c r="B282" s="34"/>
      <c r="C282" s="34"/>
      <c r="D282" s="34"/>
      <c r="E282" s="34"/>
      <c r="F282" s="34"/>
      <c r="G282" s="34"/>
      <c r="H282" s="34"/>
      <c r="I282" s="34"/>
      <c r="J282" s="34"/>
      <c r="K282" s="34"/>
      <c r="L282" s="34"/>
      <c r="M282" s="23"/>
      <c r="N282" s="23"/>
      <c r="O282" s="23"/>
      <c r="P282" s="23"/>
      <c r="Q282" s="23"/>
      <c r="R282" s="23"/>
      <c r="S282" s="23"/>
      <c r="T282" s="23"/>
      <c r="U282" s="23"/>
      <c r="V282" s="23"/>
      <c r="W282" s="23"/>
    </row>
    <row r="283" spans="1:23" ht="10.15" customHeight="1" x14ac:dyDescent="0.2">
      <c r="A283" s="24" t="s">
        <v>4199</v>
      </c>
      <c r="B283" s="34"/>
      <c r="C283" s="34"/>
      <c r="D283" s="34"/>
      <c r="E283" s="34"/>
      <c r="F283" s="34"/>
      <c r="G283" s="34"/>
      <c r="H283" s="34"/>
      <c r="I283" s="34"/>
      <c r="J283" s="34"/>
      <c r="K283" s="34"/>
      <c r="L283" s="34"/>
      <c r="M283" s="23"/>
      <c r="N283" s="23"/>
      <c r="O283" s="23"/>
      <c r="P283" s="23"/>
      <c r="Q283" s="23"/>
      <c r="R283" s="23"/>
      <c r="S283" s="23"/>
      <c r="T283" s="23"/>
      <c r="U283" s="23"/>
      <c r="V283" s="23"/>
      <c r="W283" s="23"/>
    </row>
    <row r="284" spans="1:23" ht="10.15" customHeight="1" x14ac:dyDescent="0.2">
      <c r="A284" s="25" t="s">
        <v>4200</v>
      </c>
      <c r="B284" s="34">
        <f>$A$1*'CBECS data'!B283</f>
        <v>149000</v>
      </c>
      <c r="C284" s="34">
        <f>$A$1*'CBECS data'!C283</f>
        <v>6000</v>
      </c>
      <c r="D284" s="34">
        <f>$A$1*'CBECS data'!D283</f>
        <v>19000</v>
      </c>
      <c r="E284" s="34">
        <f>$A$1*'CBECS data'!E283</f>
        <v>19000</v>
      </c>
      <c r="F284" s="34">
        <f>$A$1*'CBECS data'!F283</f>
        <v>3000</v>
      </c>
      <c r="G284" s="34">
        <f>$A$1*'CBECS data'!G283</f>
        <v>53000</v>
      </c>
      <c r="H284" s="34">
        <f>$A$1*'CBECS data'!H283</f>
        <v>1000</v>
      </c>
      <c r="I284" s="34">
        <f>$A$1*'CBECS data'!I283</f>
        <v>21000</v>
      </c>
      <c r="J284" s="34">
        <f>$A$1*'CBECS data'!J283</f>
        <v>3000</v>
      </c>
      <c r="K284" s="34">
        <f>$A$1*'CBECS data'!K283</f>
        <v>7000</v>
      </c>
      <c r="L284" s="34">
        <f>$A$1*'CBECS data'!L283</f>
        <v>17000</v>
      </c>
      <c r="M284" s="23"/>
      <c r="N284" s="23"/>
      <c r="O284" s="23"/>
      <c r="P284" s="23"/>
      <c r="Q284" s="23"/>
      <c r="R284" s="23"/>
      <c r="S284" s="23"/>
      <c r="T284" s="23"/>
      <c r="U284" s="23"/>
      <c r="V284" s="23"/>
      <c r="W284" s="23"/>
    </row>
    <row r="285" spans="1:23" ht="10.15" customHeight="1" x14ac:dyDescent="0.2">
      <c r="A285" s="25" t="s">
        <v>4201</v>
      </c>
      <c r="B285" s="34">
        <f>$A$1*'CBECS data'!B284</f>
        <v>123000</v>
      </c>
      <c r="C285" s="34">
        <f>$A$1*'CBECS data'!C284</f>
        <v>5000</v>
      </c>
      <c r="D285" s="34">
        <f>$A$1*'CBECS data'!D284</f>
        <v>19000</v>
      </c>
      <c r="E285" s="34">
        <f>$A$1*'CBECS data'!E284</f>
        <v>14000</v>
      </c>
      <c r="F285" s="34">
        <f>$A$1*'CBECS data'!F284</f>
        <v>2000</v>
      </c>
      <c r="G285" s="34">
        <f>$A$1*'CBECS data'!G284</f>
        <v>46000</v>
      </c>
      <c r="H285" s="34">
        <f>$A$1*'CBECS data'!H284</f>
        <v>1000</v>
      </c>
      <c r="I285" s="34">
        <f>$A$1*'CBECS data'!I284</f>
        <v>13000</v>
      </c>
      <c r="J285" s="34">
        <f>$A$1*'CBECS data'!J284</f>
        <v>2000</v>
      </c>
      <c r="K285" s="34">
        <f>$A$1*'CBECS data'!K284</f>
        <v>6000</v>
      </c>
      <c r="L285" s="34">
        <f>$A$1*'CBECS data'!L284</f>
        <v>15000</v>
      </c>
      <c r="M285" s="23"/>
      <c r="N285" s="23"/>
      <c r="O285" s="23"/>
      <c r="P285" s="23"/>
      <c r="Q285" s="23"/>
      <c r="R285" s="23"/>
      <c r="S285" s="23"/>
      <c r="T285" s="23"/>
      <c r="U285" s="23"/>
      <c r="V285" s="23"/>
      <c r="W285" s="23"/>
    </row>
    <row r="286" spans="1:23" ht="10.15" customHeight="1" x14ac:dyDescent="0.2">
      <c r="A286" s="26" t="s">
        <v>4202</v>
      </c>
      <c r="B286" s="34"/>
      <c r="C286" s="34"/>
      <c r="D286" s="34"/>
      <c r="E286" s="34"/>
      <c r="F286" s="34"/>
      <c r="G286" s="34"/>
      <c r="H286" s="34"/>
      <c r="I286" s="34"/>
      <c r="J286" s="34"/>
      <c r="K286" s="34"/>
      <c r="L286" s="34"/>
      <c r="M286" s="23"/>
      <c r="N286" s="23"/>
      <c r="O286" s="23"/>
      <c r="P286" s="23"/>
      <c r="Q286" s="23"/>
      <c r="R286" s="23"/>
      <c r="S286" s="23"/>
      <c r="T286" s="23"/>
      <c r="U286" s="23"/>
      <c r="V286" s="23"/>
      <c r="W286" s="23"/>
    </row>
    <row r="287" spans="1:23" ht="10.15" customHeight="1" x14ac:dyDescent="0.2">
      <c r="A287" s="25" t="s">
        <v>4203</v>
      </c>
      <c r="B287" s="34">
        <f>$A$1*'CBECS data'!B286</f>
        <v>186000</v>
      </c>
      <c r="C287" s="34">
        <f>$A$1*'CBECS data'!C286</f>
        <v>6000</v>
      </c>
      <c r="D287" s="34">
        <f>$A$1*'CBECS data'!D286</f>
        <v>25000</v>
      </c>
      <c r="E287" s="34">
        <f>$A$1*'CBECS data'!E286</f>
        <v>25000</v>
      </c>
      <c r="F287" s="34">
        <f>$A$1*'CBECS data'!F286</f>
        <v>3000</v>
      </c>
      <c r="G287" s="34">
        <f>$A$1*'CBECS data'!G286</f>
        <v>77000</v>
      </c>
      <c r="H287" s="34">
        <f>$A$1*'CBECS data'!H286</f>
        <v>1000</v>
      </c>
      <c r="I287" s="34">
        <f>$A$1*'CBECS data'!I286</f>
        <v>10000</v>
      </c>
      <c r="J287" s="34">
        <f>$A$1*'CBECS data'!J286</f>
        <v>5000</v>
      </c>
      <c r="K287" s="34">
        <f>$A$1*'CBECS data'!K286</f>
        <v>12000</v>
      </c>
      <c r="L287" s="34">
        <f>$A$1*'CBECS data'!L286</f>
        <v>20000</v>
      </c>
      <c r="M287" s="23"/>
      <c r="N287" s="23"/>
      <c r="O287" s="23"/>
      <c r="P287" s="23"/>
      <c r="Q287" s="23"/>
      <c r="R287" s="23"/>
      <c r="S287" s="23"/>
      <c r="T287" s="23"/>
      <c r="U287" s="23"/>
      <c r="V287" s="23"/>
      <c r="W287" s="23"/>
    </row>
    <row r="288" spans="1:23" ht="10.15" customHeight="1" x14ac:dyDescent="0.2">
      <c r="B288" s="34"/>
      <c r="C288" s="34"/>
      <c r="D288" s="34"/>
      <c r="E288" s="34"/>
      <c r="F288" s="34"/>
      <c r="G288" s="34"/>
      <c r="H288" s="34"/>
      <c r="I288" s="34"/>
      <c r="J288" s="34"/>
      <c r="K288" s="34"/>
      <c r="L288" s="34"/>
      <c r="M288" s="23"/>
      <c r="N288" s="23"/>
      <c r="O288" s="23"/>
      <c r="P288" s="23"/>
      <c r="Q288" s="23"/>
      <c r="R288" s="23"/>
      <c r="S288" s="23"/>
      <c r="T288" s="23"/>
      <c r="U288" s="23"/>
      <c r="V288" s="23"/>
      <c r="W288" s="23"/>
    </row>
    <row r="289" spans="1:23" ht="10.15" customHeight="1" x14ac:dyDescent="0.2">
      <c r="A289" s="24" t="s">
        <v>4204</v>
      </c>
      <c r="B289" s="34"/>
      <c r="C289" s="34"/>
      <c r="D289" s="34"/>
      <c r="E289" s="34"/>
      <c r="F289" s="34"/>
      <c r="G289" s="34"/>
      <c r="H289" s="34"/>
      <c r="I289" s="34"/>
      <c r="J289" s="34"/>
      <c r="K289" s="34"/>
      <c r="L289" s="34"/>
      <c r="M289" s="23"/>
      <c r="N289" s="23"/>
      <c r="O289" s="23"/>
      <c r="P289" s="23"/>
      <c r="Q289" s="23"/>
      <c r="R289" s="23"/>
      <c r="S289" s="23"/>
      <c r="T289" s="23"/>
      <c r="U289" s="23"/>
      <c r="V289" s="23"/>
      <c r="W289" s="23"/>
    </row>
    <row r="290" spans="1:23" ht="10.15" customHeight="1" x14ac:dyDescent="0.2">
      <c r="A290" s="24" t="s">
        <v>4057</v>
      </c>
      <c r="B290" s="34"/>
      <c r="C290" s="34"/>
      <c r="D290" s="34"/>
      <c r="E290" s="34"/>
      <c r="F290" s="34"/>
      <c r="G290" s="34"/>
      <c r="H290" s="34"/>
      <c r="I290" s="34"/>
      <c r="J290" s="34"/>
      <c r="K290" s="34"/>
      <c r="L290" s="34"/>
      <c r="M290" s="23"/>
      <c r="N290" s="23"/>
      <c r="O290" s="23"/>
      <c r="P290" s="23"/>
      <c r="Q290" s="23"/>
      <c r="R290" s="23"/>
      <c r="S290" s="23"/>
      <c r="T290" s="23"/>
      <c r="U290" s="23"/>
      <c r="V290" s="23"/>
      <c r="W290" s="23"/>
    </row>
    <row r="291" spans="1:23" ht="10.15" customHeight="1" x14ac:dyDescent="0.2">
      <c r="A291" s="25" t="s">
        <v>4205</v>
      </c>
      <c r="B291" s="34">
        <f>$A$1*'CBECS data'!B290</f>
        <v>153000</v>
      </c>
      <c r="C291" s="34">
        <f>$A$1*'CBECS data'!C290</f>
        <v>6000</v>
      </c>
      <c r="D291" s="34">
        <f>$A$1*'CBECS data'!D290</f>
        <v>20000</v>
      </c>
      <c r="E291" s="34">
        <f>$A$1*'CBECS data'!E290</f>
        <v>20000</v>
      </c>
      <c r="F291" s="34">
        <f>$A$1*'CBECS data'!F290</f>
        <v>3000</v>
      </c>
      <c r="G291" s="34">
        <f>$A$1*'CBECS data'!G290</f>
        <v>61000</v>
      </c>
      <c r="H291" s="34">
        <f>$A$1*'CBECS data'!H290</f>
        <v>1000</v>
      </c>
      <c r="I291" s="34">
        <f>$A$1*'CBECS data'!I290</f>
        <v>15000</v>
      </c>
      <c r="J291" s="34">
        <f>$A$1*'CBECS data'!J290</f>
        <v>3000</v>
      </c>
      <c r="K291" s="34">
        <f>$A$1*'CBECS data'!K290</f>
        <v>8000</v>
      </c>
      <c r="L291" s="34">
        <f>$A$1*'CBECS data'!L290</f>
        <v>17000</v>
      </c>
      <c r="M291" s="23"/>
      <c r="N291" s="23"/>
      <c r="O291" s="23"/>
      <c r="P291" s="23"/>
      <c r="Q291" s="23"/>
      <c r="R291" s="23"/>
      <c r="S291" s="23"/>
      <c r="T291" s="23"/>
      <c r="U291" s="23"/>
      <c r="V291" s="23"/>
      <c r="W291" s="23"/>
    </row>
    <row r="292" spans="1:23" ht="10.15" customHeight="1" x14ac:dyDescent="0.2">
      <c r="A292" s="25" t="s">
        <v>4206</v>
      </c>
      <c r="B292" s="34">
        <f>$A$1*'CBECS data'!B291</f>
        <v>145000</v>
      </c>
      <c r="C292" s="34">
        <f>$A$1*'CBECS data'!C291</f>
        <v>5000</v>
      </c>
      <c r="D292" s="34">
        <f>$A$1*'CBECS data'!D291</f>
        <v>19000</v>
      </c>
      <c r="E292" s="34">
        <f>$A$1*'CBECS data'!E291</f>
        <v>19000</v>
      </c>
      <c r="F292" s="34">
        <f>$A$1*'CBECS data'!F291</f>
        <v>2000</v>
      </c>
      <c r="G292" s="34">
        <f>$A$1*'CBECS data'!G291</f>
        <v>54000</v>
      </c>
      <c r="H292" s="34">
        <f>$A$1*'CBECS data'!H291</f>
        <v>1000</v>
      </c>
      <c r="I292" s="34">
        <f>$A$1*'CBECS data'!I291</f>
        <v>17000</v>
      </c>
      <c r="J292" s="34">
        <f>$A$1*'CBECS data'!J291</f>
        <v>3000</v>
      </c>
      <c r="K292" s="34">
        <f>$A$1*'CBECS data'!K291</f>
        <v>7000</v>
      </c>
      <c r="L292" s="34">
        <f>$A$1*'CBECS data'!L291</f>
        <v>17000</v>
      </c>
      <c r="M292" s="23"/>
      <c r="N292" s="23"/>
      <c r="O292" s="23"/>
      <c r="P292" s="23"/>
      <c r="Q292" s="23"/>
      <c r="R292" s="23"/>
      <c r="S292" s="23"/>
      <c r="T292" s="23"/>
      <c r="U292" s="23"/>
      <c r="V292" s="23"/>
      <c r="W292" s="23"/>
    </row>
    <row r="293" spans="1:23" ht="10.15" customHeight="1" x14ac:dyDescent="0.2">
      <c r="A293" s="25" t="s">
        <v>4207</v>
      </c>
      <c r="B293" s="34">
        <f>$A$1*'CBECS data'!B292</f>
        <v>177000</v>
      </c>
      <c r="C293" s="34">
        <f>$A$1*'CBECS data'!C292</f>
        <v>6000</v>
      </c>
      <c r="D293" s="34">
        <f>$A$1*'CBECS data'!D292</f>
        <v>23000</v>
      </c>
      <c r="E293" s="34">
        <f>$A$1*'CBECS data'!E292</f>
        <v>25000</v>
      </c>
      <c r="F293" s="34">
        <f>$A$1*'CBECS data'!F292</f>
        <v>3000</v>
      </c>
      <c r="G293" s="34">
        <f>$A$1*'CBECS data'!G292</f>
        <v>69000</v>
      </c>
      <c r="H293" s="34">
        <f>$A$1*'CBECS data'!H292</f>
        <v>1000</v>
      </c>
      <c r="I293" s="34">
        <f>$A$1*'CBECS data'!I292</f>
        <v>15000</v>
      </c>
      <c r="J293" s="34">
        <f>$A$1*'CBECS data'!J292</f>
        <v>4000</v>
      </c>
      <c r="K293" s="34">
        <f>$A$1*'CBECS data'!K292</f>
        <v>9000</v>
      </c>
      <c r="L293" s="34">
        <f>$A$1*'CBECS data'!L292</f>
        <v>20000</v>
      </c>
      <c r="M293" s="23"/>
      <c r="N293" s="23"/>
      <c r="O293" s="23"/>
      <c r="P293" s="23"/>
      <c r="Q293" s="23"/>
      <c r="R293" s="23"/>
      <c r="S293" s="23"/>
      <c r="T293" s="23"/>
      <c r="U293" s="23"/>
      <c r="V293" s="23"/>
      <c r="W293" s="23"/>
    </row>
    <row r="294" spans="1:23" ht="10.15" customHeight="1" x14ac:dyDescent="0.2">
      <c r="A294" s="25" t="s">
        <v>4208</v>
      </c>
      <c r="B294" s="34">
        <f>$A$1*'CBECS data'!B293</f>
        <v>160000</v>
      </c>
      <c r="C294" s="34">
        <f>$A$1*'CBECS data'!C293</f>
        <v>5000</v>
      </c>
      <c r="D294" s="34">
        <f>$A$1*'CBECS data'!D293</f>
        <v>19000</v>
      </c>
      <c r="E294" s="34">
        <f>$A$1*'CBECS data'!E293</f>
        <v>24000</v>
      </c>
      <c r="F294" s="34">
        <f>$A$1*'CBECS data'!F293</f>
        <v>2000</v>
      </c>
      <c r="G294" s="34">
        <f>$A$1*'CBECS data'!G293</f>
        <v>67000</v>
      </c>
      <c r="H294" s="34">
        <f>$A$1*'CBECS data'!H293</f>
        <v>1000</v>
      </c>
      <c r="I294" s="34">
        <f>$A$1*'CBECS data'!I293</f>
        <v>12000</v>
      </c>
      <c r="J294" s="34">
        <f>$A$1*'CBECS data'!J293</f>
        <v>3000</v>
      </c>
      <c r="K294" s="34">
        <f>$A$1*'CBECS data'!K293</f>
        <v>9000</v>
      </c>
      <c r="L294" s="34">
        <f>$A$1*'CBECS data'!L293</f>
        <v>18000</v>
      </c>
      <c r="M294" s="23"/>
      <c r="N294" s="23"/>
      <c r="O294" s="23"/>
      <c r="P294" s="23"/>
      <c r="Q294" s="23"/>
      <c r="R294" s="23"/>
      <c r="S294" s="23"/>
      <c r="T294" s="23"/>
      <c r="U294" s="23"/>
      <c r="V294" s="23"/>
      <c r="W294" s="23"/>
    </row>
    <row r="295" spans="1:23" ht="10.15" customHeight="1" x14ac:dyDescent="0.2">
      <c r="A295" s="25" t="s">
        <v>4209</v>
      </c>
      <c r="B295" s="34">
        <f>$A$1*'CBECS data'!B294</f>
        <v>177000</v>
      </c>
      <c r="C295" s="34">
        <f>$A$1*'CBECS data'!C294</f>
        <v>7000</v>
      </c>
      <c r="D295" s="34">
        <f>$A$1*'CBECS data'!D294</f>
        <v>22000</v>
      </c>
      <c r="E295" s="34">
        <f>$A$1*'CBECS data'!E294</f>
        <v>23000</v>
      </c>
      <c r="F295" s="34">
        <f>$A$1*'CBECS data'!F294</f>
        <v>3000</v>
      </c>
      <c r="G295" s="34">
        <f>$A$1*'CBECS data'!G294</f>
        <v>75000</v>
      </c>
      <c r="H295" s="34">
        <f>$A$1*'CBECS data'!H294</f>
        <v>1000</v>
      </c>
      <c r="I295" s="34">
        <f>$A$1*'CBECS data'!I294</f>
        <v>16000</v>
      </c>
      <c r="J295" s="34">
        <f>$A$1*'CBECS data'!J294</f>
        <v>4000</v>
      </c>
      <c r="K295" s="34">
        <f>$A$1*'CBECS data'!K294</f>
        <v>8000</v>
      </c>
      <c r="L295" s="34">
        <f>$A$1*'CBECS data'!L294</f>
        <v>19000</v>
      </c>
      <c r="M295" s="23"/>
      <c r="N295" s="23"/>
      <c r="O295" s="23"/>
      <c r="P295" s="23"/>
      <c r="Q295" s="23"/>
      <c r="R295" s="23"/>
      <c r="S295" s="23"/>
      <c r="T295" s="23"/>
      <c r="U295" s="23"/>
      <c r="V295" s="23"/>
      <c r="W295" s="23"/>
    </row>
    <row r="296" spans="1:23" ht="10.15" customHeight="1" x14ac:dyDescent="0.2">
      <c r="A296" s="25" t="s">
        <v>4018</v>
      </c>
      <c r="B296" s="34" t="e">
        <f>$A$1*'CBECS data'!B295</f>
        <v>#VALUE!</v>
      </c>
      <c r="C296" s="34" t="e">
        <f>$A$1*'CBECS data'!C295</f>
        <v>#VALUE!</v>
      </c>
      <c r="D296" s="34" t="e">
        <f>$A$1*'CBECS data'!D295</f>
        <v>#VALUE!</v>
      </c>
      <c r="E296" s="34" t="e">
        <f>$A$1*'CBECS data'!E295</f>
        <v>#VALUE!</v>
      </c>
      <c r="F296" s="34" t="e">
        <f>$A$1*'CBECS data'!F295</f>
        <v>#VALUE!</v>
      </c>
      <c r="G296" s="34" t="e">
        <f>$A$1*'CBECS data'!G295</f>
        <v>#VALUE!</v>
      </c>
      <c r="H296" s="34" t="e">
        <f>$A$1*'CBECS data'!H295</f>
        <v>#VALUE!</v>
      </c>
      <c r="I296" s="34" t="e">
        <f>$A$1*'CBECS data'!I295</f>
        <v>#VALUE!</v>
      </c>
      <c r="J296" s="34" t="e">
        <f>$A$1*'CBECS data'!J295</f>
        <v>#VALUE!</v>
      </c>
      <c r="K296" s="34" t="e">
        <f>$A$1*'CBECS data'!K295</f>
        <v>#VALUE!</v>
      </c>
      <c r="L296" s="34" t="e">
        <f>$A$1*'CBECS data'!L295</f>
        <v>#VALUE!</v>
      </c>
      <c r="M296" s="23"/>
      <c r="N296" s="23"/>
      <c r="O296" s="23"/>
      <c r="P296" s="23"/>
      <c r="Q296" s="23"/>
      <c r="R296" s="23"/>
      <c r="S296" s="23"/>
      <c r="T296" s="23"/>
      <c r="U296" s="23"/>
      <c r="V296" s="23"/>
      <c r="W296" s="23"/>
    </row>
    <row r="297" spans="1:23" ht="10.15" customHeight="1" x14ac:dyDescent="0.2">
      <c r="A297" s="26"/>
      <c r="B297" s="34"/>
      <c r="C297" s="34"/>
      <c r="D297" s="34"/>
      <c r="E297" s="34"/>
      <c r="F297" s="34"/>
      <c r="G297" s="34"/>
      <c r="H297" s="34"/>
      <c r="I297" s="34"/>
      <c r="J297" s="34"/>
      <c r="K297" s="34"/>
      <c r="L297" s="34"/>
      <c r="M297" s="23"/>
      <c r="N297" s="23"/>
      <c r="O297" s="23"/>
      <c r="P297" s="23"/>
      <c r="Q297" s="23"/>
      <c r="R297" s="23"/>
      <c r="S297" s="23"/>
      <c r="T297" s="23"/>
      <c r="U297" s="23"/>
      <c r="V297" s="23"/>
      <c r="W297" s="23"/>
    </row>
    <row r="298" spans="1:23" ht="10.15" customHeight="1" x14ac:dyDescent="0.2">
      <c r="A298" s="24" t="s">
        <v>4210</v>
      </c>
      <c r="B298" s="34"/>
      <c r="C298" s="34"/>
      <c r="D298" s="34"/>
      <c r="E298" s="34"/>
      <c r="F298" s="34"/>
      <c r="G298" s="34"/>
      <c r="H298" s="34"/>
      <c r="I298" s="34"/>
      <c r="J298" s="34"/>
      <c r="K298" s="34"/>
      <c r="L298" s="34"/>
      <c r="M298" s="23"/>
      <c r="N298" s="23"/>
      <c r="O298" s="23"/>
      <c r="P298" s="23"/>
      <c r="Q298" s="23"/>
      <c r="R298" s="23"/>
      <c r="S298" s="23"/>
      <c r="T298" s="23"/>
      <c r="U298" s="23"/>
      <c r="V298" s="23"/>
      <c r="W298" s="23"/>
    </row>
    <row r="299" spans="1:23" ht="10.15" customHeight="1" x14ac:dyDescent="0.2">
      <c r="A299" s="24" t="s">
        <v>4057</v>
      </c>
      <c r="B299" s="34"/>
      <c r="C299" s="34"/>
      <c r="D299" s="34"/>
      <c r="E299" s="34"/>
      <c r="F299" s="34"/>
      <c r="G299" s="34"/>
      <c r="H299" s="34"/>
      <c r="I299" s="34"/>
      <c r="J299" s="34"/>
      <c r="K299" s="34"/>
      <c r="L299" s="34"/>
      <c r="M299" s="23"/>
      <c r="N299" s="23"/>
      <c r="O299" s="23"/>
      <c r="P299" s="23"/>
      <c r="Q299" s="23"/>
      <c r="R299" s="23"/>
      <c r="S299" s="23"/>
      <c r="T299" s="23"/>
      <c r="U299" s="23"/>
      <c r="V299" s="23"/>
      <c r="W299" s="23"/>
    </row>
    <row r="300" spans="1:23" ht="10.15" customHeight="1" x14ac:dyDescent="0.2">
      <c r="A300" s="25" t="s">
        <v>4211</v>
      </c>
      <c r="B300" s="34">
        <f>$A$1*'CBECS data'!B299</f>
        <v>153000</v>
      </c>
      <c r="C300" s="34">
        <f>$A$1*'CBECS data'!C299</f>
        <v>6000</v>
      </c>
      <c r="D300" s="34">
        <f>$A$1*'CBECS data'!D299</f>
        <v>20000</v>
      </c>
      <c r="E300" s="34">
        <f>$A$1*'CBECS data'!E299</f>
        <v>19000</v>
      </c>
      <c r="F300" s="34">
        <f>$A$1*'CBECS data'!F299</f>
        <v>3000</v>
      </c>
      <c r="G300" s="34">
        <f>$A$1*'CBECS data'!G299</f>
        <v>57000</v>
      </c>
      <c r="H300" s="34">
        <f>$A$1*'CBECS data'!H299</f>
        <v>1000</v>
      </c>
      <c r="I300" s="34">
        <f>$A$1*'CBECS data'!I299</f>
        <v>20000</v>
      </c>
      <c r="J300" s="34">
        <f>$A$1*'CBECS data'!J299</f>
        <v>3000</v>
      </c>
      <c r="K300" s="34">
        <f>$A$1*'CBECS data'!K299</f>
        <v>8000</v>
      </c>
      <c r="L300" s="34">
        <f>$A$1*'CBECS data'!L299</f>
        <v>17000</v>
      </c>
      <c r="M300" s="23"/>
      <c r="N300" s="23"/>
      <c r="O300" s="23"/>
      <c r="P300" s="23"/>
      <c r="Q300" s="23"/>
      <c r="R300" s="23"/>
      <c r="S300" s="23"/>
      <c r="T300" s="23"/>
      <c r="U300" s="23"/>
      <c r="V300" s="23"/>
      <c r="W300" s="23"/>
    </row>
    <row r="301" spans="1:23" ht="10.15" customHeight="1" x14ac:dyDescent="0.2">
      <c r="A301" s="25" t="s">
        <v>4212</v>
      </c>
      <c r="B301" s="34">
        <f>$A$1*'CBECS data'!B300</f>
        <v>196000</v>
      </c>
      <c r="C301" s="34">
        <f>$A$1*'CBECS data'!C300</f>
        <v>7000</v>
      </c>
      <c r="D301" s="34">
        <f>$A$1*'CBECS data'!D300</f>
        <v>26000</v>
      </c>
      <c r="E301" s="34">
        <f>$A$1*'CBECS data'!E300</f>
        <v>26000</v>
      </c>
      <c r="F301" s="34">
        <f>$A$1*'CBECS data'!F300</f>
        <v>3000</v>
      </c>
      <c r="G301" s="34">
        <f>$A$1*'CBECS data'!G300</f>
        <v>71000</v>
      </c>
      <c r="H301" s="34">
        <f>$A$1*'CBECS data'!H300</f>
        <v>2000</v>
      </c>
      <c r="I301" s="34">
        <f>$A$1*'CBECS data'!I300</f>
        <v>31000</v>
      </c>
      <c r="J301" s="34">
        <f>$A$1*'CBECS data'!J300</f>
        <v>3000</v>
      </c>
      <c r="K301" s="34">
        <f>$A$1*'CBECS data'!K300</f>
        <v>8000</v>
      </c>
      <c r="L301" s="34">
        <f>$A$1*'CBECS data'!L300</f>
        <v>19000</v>
      </c>
      <c r="M301" s="23"/>
      <c r="N301" s="23"/>
      <c r="O301" s="23"/>
      <c r="P301" s="23"/>
      <c r="Q301" s="23"/>
      <c r="R301" s="23"/>
      <c r="S301" s="23"/>
      <c r="T301" s="23"/>
      <c r="U301" s="23"/>
      <c r="V301" s="23"/>
      <c r="W301" s="23"/>
    </row>
    <row r="302" spans="1:23" ht="10.15" customHeight="1" x14ac:dyDescent="0.2">
      <c r="A302" s="25" t="s">
        <v>4213</v>
      </c>
      <c r="B302" s="34">
        <f>$A$1*'CBECS data'!B301</f>
        <v>215000</v>
      </c>
      <c r="C302" s="34">
        <f>$A$1*'CBECS data'!C301</f>
        <v>7000</v>
      </c>
      <c r="D302" s="34">
        <f>$A$1*'CBECS data'!D301</f>
        <v>28000</v>
      </c>
      <c r="E302" s="34">
        <f>$A$1*'CBECS data'!E301</f>
        <v>29000</v>
      </c>
      <c r="F302" s="34">
        <f>$A$1*'CBECS data'!F301</f>
        <v>4000</v>
      </c>
      <c r="G302" s="34">
        <f>$A$1*'CBECS data'!G301</f>
        <v>78000</v>
      </c>
      <c r="H302" s="34">
        <f>$A$1*'CBECS data'!H301</f>
        <v>3000</v>
      </c>
      <c r="I302" s="34">
        <f>$A$1*'CBECS data'!I301</f>
        <v>36000</v>
      </c>
      <c r="J302" s="34">
        <f>$A$1*'CBECS data'!J301</f>
        <v>3000</v>
      </c>
      <c r="K302" s="34">
        <f>$A$1*'CBECS data'!K301</f>
        <v>8000</v>
      </c>
      <c r="L302" s="34">
        <f>$A$1*'CBECS data'!L301</f>
        <v>19000</v>
      </c>
      <c r="M302" s="23"/>
      <c r="N302" s="23"/>
      <c r="O302" s="23"/>
      <c r="P302" s="23"/>
      <c r="Q302" s="23"/>
      <c r="R302" s="23"/>
      <c r="S302" s="23"/>
      <c r="T302" s="23"/>
      <c r="U302" s="23"/>
      <c r="V302" s="23"/>
      <c r="W302" s="23"/>
    </row>
    <row r="303" spans="1:23" ht="10.15" customHeight="1" x14ac:dyDescent="0.2">
      <c r="A303" s="25" t="s">
        <v>4214</v>
      </c>
      <c r="B303" s="34">
        <f>$A$1*'CBECS data'!B302</f>
        <v>207000</v>
      </c>
      <c r="C303" s="34">
        <f>$A$1*'CBECS data'!C302</f>
        <v>7000</v>
      </c>
      <c r="D303" s="34">
        <f>$A$1*'CBECS data'!D302</f>
        <v>28000</v>
      </c>
      <c r="E303" s="34">
        <f>$A$1*'CBECS data'!E302</f>
        <v>27000</v>
      </c>
      <c r="F303" s="34">
        <f>$A$1*'CBECS data'!F302</f>
        <v>3000</v>
      </c>
      <c r="G303" s="34">
        <f>$A$1*'CBECS data'!G302</f>
        <v>75000</v>
      </c>
      <c r="H303" s="34">
        <f>$A$1*'CBECS data'!H302</f>
        <v>2000</v>
      </c>
      <c r="I303" s="34">
        <f>$A$1*'CBECS data'!I302</f>
        <v>34000</v>
      </c>
      <c r="J303" s="34">
        <f>$A$1*'CBECS data'!J302</f>
        <v>3000</v>
      </c>
      <c r="K303" s="34">
        <f>$A$1*'CBECS data'!K302</f>
        <v>8000</v>
      </c>
      <c r="L303" s="34">
        <f>$A$1*'CBECS data'!L302</f>
        <v>19000</v>
      </c>
      <c r="M303" s="23"/>
      <c r="N303" s="23"/>
      <c r="O303" s="23"/>
      <c r="P303" s="23"/>
      <c r="Q303" s="23"/>
      <c r="R303" s="23"/>
      <c r="S303" s="23"/>
      <c r="T303" s="23"/>
      <c r="U303" s="23"/>
      <c r="V303" s="23"/>
      <c r="W303" s="23"/>
    </row>
    <row r="304" spans="1:23" ht="10.15" customHeight="1" x14ac:dyDescent="0.2">
      <c r="A304" s="25" t="s">
        <v>4215</v>
      </c>
      <c r="B304" s="34">
        <f>$A$1*'CBECS data'!B303</f>
        <v>133000</v>
      </c>
      <c r="C304" s="34">
        <f>$A$1*'CBECS data'!C303</f>
        <v>5000</v>
      </c>
      <c r="D304" s="34">
        <f>$A$1*'CBECS data'!D303</f>
        <v>18000</v>
      </c>
      <c r="E304" s="34">
        <f>$A$1*'CBECS data'!E303</f>
        <v>18000</v>
      </c>
      <c r="F304" s="34">
        <f>$A$1*'CBECS data'!F303</f>
        <v>2000</v>
      </c>
      <c r="G304" s="34">
        <f>$A$1*'CBECS data'!G303</f>
        <v>51000</v>
      </c>
      <c r="H304" s="34">
        <f>$A$1*'CBECS data'!H303</f>
        <v>1000</v>
      </c>
      <c r="I304" s="34">
        <f>$A$1*'CBECS data'!I303</f>
        <v>12000</v>
      </c>
      <c r="J304" s="34">
        <f>$A$1*'CBECS data'!J303</f>
        <v>3000</v>
      </c>
      <c r="K304" s="34">
        <f>$A$1*'CBECS data'!K303</f>
        <v>7000</v>
      </c>
      <c r="L304" s="34">
        <f>$A$1*'CBECS data'!L303</f>
        <v>16000</v>
      </c>
      <c r="M304" s="23"/>
      <c r="N304" s="23"/>
      <c r="O304" s="23"/>
      <c r="P304" s="23"/>
      <c r="Q304" s="23"/>
      <c r="R304" s="23"/>
      <c r="S304" s="23"/>
      <c r="T304" s="23"/>
      <c r="U304" s="23"/>
      <c r="V304" s="23"/>
      <c r="W304" s="23"/>
    </row>
    <row r="305" spans="1:23" ht="10.15" customHeight="1" x14ac:dyDescent="0.2">
      <c r="A305" s="25" t="s">
        <v>4216</v>
      </c>
      <c r="B305" s="34">
        <f>$A$1*'CBECS data'!B304</f>
        <v>165000</v>
      </c>
      <c r="C305" s="34">
        <f>$A$1*'CBECS data'!C304</f>
        <v>6000</v>
      </c>
      <c r="D305" s="34">
        <f>$A$1*'CBECS data'!D304</f>
        <v>22000</v>
      </c>
      <c r="E305" s="34">
        <f>$A$1*'CBECS data'!E304</f>
        <v>23000</v>
      </c>
      <c r="F305" s="34">
        <f>$A$1*'CBECS data'!F304</f>
        <v>3000</v>
      </c>
      <c r="G305" s="34">
        <f>$A$1*'CBECS data'!G304</f>
        <v>65000</v>
      </c>
      <c r="H305" s="34">
        <f>$A$1*'CBECS data'!H304</f>
        <v>1000</v>
      </c>
      <c r="I305" s="34">
        <f>$A$1*'CBECS data'!I304</f>
        <v>15000</v>
      </c>
      <c r="J305" s="34">
        <f>$A$1*'CBECS data'!J304</f>
        <v>4000</v>
      </c>
      <c r="K305" s="34">
        <f>$A$1*'CBECS data'!K304</f>
        <v>9000</v>
      </c>
      <c r="L305" s="34">
        <f>$A$1*'CBECS data'!L304</f>
        <v>18000</v>
      </c>
      <c r="M305" s="23"/>
      <c r="N305" s="23"/>
      <c r="O305" s="23"/>
      <c r="P305" s="23"/>
      <c r="Q305" s="23"/>
      <c r="R305" s="23"/>
      <c r="S305" s="23"/>
      <c r="T305" s="23"/>
      <c r="U305" s="23"/>
      <c r="V305" s="23"/>
      <c r="W305" s="23"/>
    </row>
    <row r="306" spans="1:23" ht="10.15" customHeight="1" x14ac:dyDescent="0.2">
      <c r="A306" s="25" t="s">
        <v>4217</v>
      </c>
      <c r="B306" s="34">
        <f>$A$1*'CBECS data'!B305</f>
        <v>75000</v>
      </c>
      <c r="C306" s="34">
        <f>$A$1*'CBECS data'!C305</f>
        <v>3000</v>
      </c>
      <c r="D306" s="34">
        <f>$A$1*'CBECS data'!D305</f>
        <v>11000</v>
      </c>
      <c r="E306" s="34">
        <f>$A$1*'CBECS data'!E305</f>
        <v>10000</v>
      </c>
      <c r="F306" s="34">
        <f>$A$1*'CBECS data'!F305</f>
        <v>1000</v>
      </c>
      <c r="G306" s="34">
        <f>$A$1*'CBECS data'!G305</f>
        <v>32000</v>
      </c>
      <c r="H306" s="34" t="e">
        <f>$A$1*'CBECS data'!H305</f>
        <v>#VALUE!</v>
      </c>
      <c r="I306" s="34" t="e">
        <f>$A$1*'CBECS data'!I305</f>
        <v>#VALUE!</v>
      </c>
      <c r="J306" s="34">
        <f>$A$1*'CBECS data'!J305</f>
        <v>1000</v>
      </c>
      <c r="K306" s="34">
        <f>$A$1*'CBECS data'!K305</f>
        <v>3000</v>
      </c>
      <c r="L306" s="34">
        <f>$A$1*'CBECS data'!L305</f>
        <v>14000</v>
      </c>
      <c r="M306" s="23"/>
      <c r="N306" s="23"/>
      <c r="O306" s="23"/>
      <c r="P306" s="23"/>
      <c r="Q306" s="23"/>
      <c r="R306" s="23"/>
      <c r="S306" s="23"/>
      <c r="T306" s="23"/>
      <c r="U306" s="23"/>
      <c r="V306" s="23"/>
      <c r="W306" s="23"/>
    </row>
    <row r="307" spans="1:23" ht="10.15" customHeight="1" x14ac:dyDescent="0.2">
      <c r="A307" s="26"/>
      <c r="B307" s="34"/>
      <c r="C307" s="34"/>
      <c r="D307" s="34"/>
      <c r="E307" s="34"/>
      <c r="F307" s="34"/>
      <c r="G307" s="34"/>
      <c r="H307" s="34"/>
      <c r="I307" s="34"/>
      <c r="J307" s="34"/>
      <c r="K307" s="34"/>
      <c r="L307" s="34"/>
      <c r="M307" s="23"/>
      <c r="N307" s="23"/>
      <c r="O307" s="23"/>
      <c r="P307" s="23"/>
      <c r="Q307" s="23"/>
      <c r="R307" s="23"/>
      <c r="S307" s="23"/>
      <c r="T307" s="23"/>
      <c r="U307" s="23"/>
      <c r="V307" s="23"/>
      <c r="W307" s="23"/>
    </row>
    <row r="308" spans="1:23" ht="10.15" customHeight="1" x14ac:dyDescent="0.2">
      <c r="A308" s="24" t="s">
        <v>4218</v>
      </c>
      <c r="B308" s="34"/>
      <c r="C308" s="34"/>
      <c r="D308" s="34"/>
      <c r="E308" s="34"/>
      <c r="F308" s="34"/>
      <c r="G308" s="34"/>
      <c r="H308" s="34"/>
      <c r="I308" s="34"/>
      <c r="J308" s="34"/>
      <c r="K308" s="34"/>
      <c r="L308" s="34"/>
      <c r="M308" s="23"/>
      <c r="N308" s="23"/>
      <c r="O308" s="23"/>
      <c r="P308" s="23"/>
      <c r="Q308" s="23"/>
      <c r="R308" s="23"/>
      <c r="S308" s="23"/>
      <c r="T308" s="23"/>
      <c r="U308" s="23"/>
      <c r="V308" s="23"/>
      <c r="W308" s="23"/>
    </row>
    <row r="309" spans="1:23" ht="10.15" customHeight="1" x14ac:dyDescent="0.2">
      <c r="A309" s="24" t="s">
        <v>4178</v>
      </c>
      <c r="B309" s="34"/>
      <c r="C309" s="34"/>
      <c r="D309" s="34"/>
      <c r="E309" s="34"/>
      <c r="F309" s="34"/>
      <c r="G309" s="34"/>
      <c r="H309" s="34"/>
      <c r="I309" s="34"/>
      <c r="J309" s="34"/>
      <c r="K309" s="34"/>
      <c r="L309" s="34"/>
      <c r="M309" s="23"/>
      <c r="N309" s="23"/>
      <c r="O309" s="23"/>
      <c r="P309" s="23"/>
      <c r="Q309" s="23"/>
      <c r="R309" s="23"/>
      <c r="S309" s="23"/>
      <c r="T309" s="23"/>
      <c r="U309" s="23"/>
      <c r="V309" s="23"/>
      <c r="W309" s="23"/>
    </row>
    <row r="310" spans="1:23" ht="10.15" customHeight="1" x14ac:dyDescent="0.2">
      <c r="A310" s="25" t="s">
        <v>4219</v>
      </c>
      <c r="B310" s="34">
        <f>$A$1*'CBECS data'!B309</f>
        <v>150000</v>
      </c>
      <c r="C310" s="34">
        <f>$A$1*'CBECS data'!C309</f>
        <v>6000</v>
      </c>
      <c r="D310" s="34">
        <f>$A$1*'CBECS data'!D309</f>
        <v>20000</v>
      </c>
      <c r="E310" s="34">
        <f>$A$1*'CBECS data'!E309</f>
        <v>19000</v>
      </c>
      <c r="F310" s="34">
        <f>$A$1*'CBECS data'!F309</f>
        <v>3000</v>
      </c>
      <c r="G310" s="34">
        <f>$A$1*'CBECS data'!G309</f>
        <v>57000</v>
      </c>
      <c r="H310" s="34">
        <f>$A$1*'CBECS data'!H309</f>
        <v>1000</v>
      </c>
      <c r="I310" s="34">
        <f>$A$1*'CBECS data'!I309</f>
        <v>16000</v>
      </c>
      <c r="J310" s="34">
        <f>$A$1*'CBECS data'!J309</f>
        <v>3000</v>
      </c>
      <c r="K310" s="34">
        <f>$A$1*'CBECS data'!K309</f>
        <v>8000</v>
      </c>
      <c r="L310" s="34">
        <f>$A$1*'CBECS data'!L309</f>
        <v>17000</v>
      </c>
      <c r="M310" s="23"/>
      <c r="N310" s="23"/>
      <c r="O310" s="23"/>
      <c r="P310" s="23"/>
      <c r="Q310" s="23"/>
      <c r="R310" s="23"/>
      <c r="S310" s="23"/>
      <c r="T310" s="23"/>
      <c r="U310" s="23"/>
      <c r="V310" s="23"/>
      <c r="W310" s="23"/>
    </row>
    <row r="311" spans="1:23" ht="10.15" customHeight="1" x14ac:dyDescent="0.2">
      <c r="A311" s="25" t="s">
        <v>4220</v>
      </c>
      <c r="B311" s="34">
        <f>$A$1*'CBECS data'!B310</f>
        <v>176000</v>
      </c>
      <c r="C311" s="34">
        <f>$A$1*'CBECS data'!C310</f>
        <v>6000</v>
      </c>
      <c r="D311" s="34">
        <f>$A$1*'CBECS data'!D310</f>
        <v>24000</v>
      </c>
      <c r="E311" s="34">
        <f>$A$1*'CBECS data'!E310</f>
        <v>25000</v>
      </c>
      <c r="F311" s="34">
        <f>$A$1*'CBECS data'!F310</f>
        <v>2000</v>
      </c>
      <c r="G311" s="34">
        <f>$A$1*'CBECS data'!G310</f>
        <v>68000</v>
      </c>
      <c r="H311" s="34">
        <f>$A$1*'CBECS data'!H310</f>
        <v>1000</v>
      </c>
      <c r="I311" s="34">
        <f>$A$1*'CBECS data'!I310</f>
        <v>12000</v>
      </c>
      <c r="J311" s="34">
        <f>$A$1*'CBECS data'!J310</f>
        <v>5000</v>
      </c>
      <c r="K311" s="34">
        <f>$A$1*'CBECS data'!K310</f>
        <v>12000</v>
      </c>
      <c r="L311" s="34">
        <f>$A$1*'CBECS data'!L310</f>
        <v>21000</v>
      </c>
      <c r="M311" s="23"/>
      <c r="N311" s="23"/>
      <c r="O311" s="23"/>
      <c r="P311" s="23"/>
      <c r="Q311" s="23"/>
      <c r="R311" s="23"/>
      <c r="S311" s="23"/>
      <c r="T311" s="23"/>
      <c r="U311" s="23"/>
      <c r="V311" s="23"/>
      <c r="W311" s="23"/>
    </row>
    <row r="312" spans="1:23" ht="10.15" customHeight="1" x14ac:dyDescent="0.2">
      <c r="A312" s="25" t="s">
        <v>4221</v>
      </c>
      <c r="B312" s="34">
        <f>$A$1*'CBECS data'!B311</f>
        <v>164000</v>
      </c>
      <c r="C312" s="34">
        <f>$A$1*'CBECS data'!C311</f>
        <v>6000</v>
      </c>
      <c r="D312" s="34">
        <f>$A$1*'CBECS data'!D311</f>
        <v>22000</v>
      </c>
      <c r="E312" s="34">
        <f>$A$1*'CBECS data'!E311</f>
        <v>23000</v>
      </c>
      <c r="F312" s="34">
        <f>$A$1*'CBECS data'!F311</f>
        <v>2000</v>
      </c>
      <c r="G312" s="34">
        <f>$A$1*'CBECS data'!G311</f>
        <v>64000</v>
      </c>
      <c r="H312" s="34">
        <f>$A$1*'CBECS data'!H311</f>
        <v>1000</v>
      </c>
      <c r="I312" s="34">
        <f>$A$1*'CBECS data'!I311</f>
        <v>13000</v>
      </c>
      <c r="J312" s="34">
        <f>$A$1*'CBECS data'!J311</f>
        <v>5000</v>
      </c>
      <c r="K312" s="34">
        <f>$A$1*'CBECS data'!K311</f>
        <v>10000</v>
      </c>
      <c r="L312" s="34">
        <f>$A$1*'CBECS data'!L311</f>
        <v>19000</v>
      </c>
      <c r="M312" s="23"/>
      <c r="N312" s="23"/>
      <c r="O312" s="23"/>
      <c r="P312" s="23"/>
      <c r="Q312" s="23"/>
      <c r="R312" s="23"/>
      <c r="S312" s="23"/>
      <c r="T312" s="23"/>
      <c r="U312" s="23"/>
      <c r="V312" s="23"/>
      <c r="W312" s="23"/>
    </row>
    <row r="313" spans="1:23" ht="10.15" customHeight="1" x14ac:dyDescent="0.2">
      <c r="A313" s="25" t="s">
        <v>4222</v>
      </c>
      <c r="B313" s="34">
        <f>$A$1*'CBECS data'!B312</f>
        <v>138000</v>
      </c>
      <c r="C313" s="34">
        <f>$A$1*'CBECS data'!C312</f>
        <v>6000</v>
      </c>
      <c r="D313" s="34">
        <f>$A$1*'CBECS data'!D312</f>
        <v>18000</v>
      </c>
      <c r="E313" s="34">
        <f>$A$1*'CBECS data'!E312</f>
        <v>18000</v>
      </c>
      <c r="F313" s="34">
        <f>$A$1*'CBECS data'!F312</f>
        <v>2000</v>
      </c>
      <c r="G313" s="34">
        <f>$A$1*'CBECS data'!G312</f>
        <v>51000</v>
      </c>
      <c r="H313" s="34">
        <f>$A$1*'CBECS data'!H312</f>
        <v>1000</v>
      </c>
      <c r="I313" s="34">
        <f>$A$1*'CBECS data'!I312</f>
        <v>16000</v>
      </c>
      <c r="J313" s="34">
        <f>$A$1*'CBECS data'!J312</f>
        <v>3000</v>
      </c>
      <c r="K313" s="34">
        <f>$A$1*'CBECS data'!K312</f>
        <v>7000</v>
      </c>
      <c r="L313" s="34">
        <f>$A$1*'CBECS data'!L312</f>
        <v>16000</v>
      </c>
      <c r="M313" s="23"/>
      <c r="N313" s="23"/>
      <c r="O313" s="23"/>
      <c r="P313" s="23"/>
      <c r="Q313" s="23"/>
      <c r="R313" s="23"/>
      <c r="S313" s="23"/>
      <c r="T313" s="23"/>
      <c r="U313" s="23"/>
      <c r="V313" s="23"/>
      <c r="W313" s="23"/>
    </row>
    <row r="314" spans="1:23" ht="10.15" customHeight="1" x14ac:dyDescent="0.2">
      <c r="A314" s="25" t="s">
        <v>4223</v>
      </c>
      <c r="B314" s="34">
        <f>$A$1*'CBECS data'!B313</f>
        <v>166000</v>
      </c>
      <c r="C314" s="34">
        <f>$A$1*'CBECS data'!C313</f>
        <v>6000</v>
      </c>
      <c r="D314" s="34">
        <f>$A$1*'CBECS data'!D313</f>
        <v>23000</v>
      </c>
      <c r="E314" s="34">
        <f>$A$1*'CBECS data'!E313</f>
        <v>22000</v>
      </c>
      <c r="F314" s="34">
        <f>$A$1*'CBECS data'!F313</f>
        <v>3000</v>
      </c>
      <c r="G314" s="34">
        <f>$A$1*'CBECS data'!G313</f>
        <v>65000</v>
      </c>
      <c r="H314" s="34">
        <f>$A$1*'CBECS data'!H313</f>
        <v>1000</v>
      </c>
      <c r="I314" s="34">
        <f>$A$1*'CBECS data'!I313</f>
        <v>14000</v>
      </c>
      <c r="J314" s="34">
        <f>$A$1*'CBECS data'!J313</f>
        <v>4000</v>
      </c>
      <c r="K314" s="34">
        <f>$A$1*'CBECS data'!K313</f>
        <v>9000</v>
      </c>
      <c r="L314" s="34">
        <f>$A$1*'CBECS data'!L313</f>
        <v>19000</v>
      </c>
      <c r="M314" s="23"/>
      <c r="N314" s="23"/>
      <c r="O314" s="23"/>
      <c r="P314" s="23"/>
      <c r="Q314" s="23"/>
      <c r="R314" s="23"/>
      <c r="S314" s="23"/>
      <c r="T314" s="23"/>
      <c r="U314" s="23"/>
      <c r="V314" s="23"/>
      <c r="W314" s="23"/>
    </row>
    <row r="315" spans="1:23" ht="10.15" customHeight="1" x14ac:dyDescent="0.2">
      <c r="A315" s="25" t="s">
        <v>4224</v>
      </c>
      <c r="B315" s="34">
        <f>$A$1*'CBECS data'!B314</f>
        <v>151000</v>
      </c>
      <c r="C315" s="34">
        <f>$A$1*'CBECS data'!C314</f>
        <v>6000</v>
      </c>
      <c r="D315" s="34">
        <f>$A$1*'CBECS data'!D314</f>
        <v>20000</v>
      </c>
      <c r="E315" s="34">
        <f>$A$1*'CBECS data'!E314</f>
        <v>20000</v>
      </c>
      <c r="F315" s="34">
        <f>$A$1*'CBECS data'!F314</f>
        <v>2000</v>
      </c>
      <c r="G315" s="34">
        <f>$A$1*'CBECS data'!G314</f>
        <v>58000</v>
      </c>
      <c r="H315" s="34">
        <f>$A$1*'CBECS data'!H314</f>
        <v>1000</v>
      </c>
      <c r="I315" s="34">
        <f>$A$1*'CBECS data'!I314</f>
        <v>15000</v>
      </c>
      <c r="J315" s="34">
        <f>$A$1*'CBECS data'!J314</f>
        <v>3000</v>
      </c>
      <c r="K315" s="34">
        <f>$A$1*'CBECS data'!K314</f>
        <v>8000</v>
      </c>
      <c r="L315" s="34">
        <f>$A$1*'CBECS data'!L314</f>
        <v>17000</v>
      </c>
      <c r="M315" s="23"/>
      <c r="N315" s="23"/>
      <c r="O315" s="23"/>
      <c r="P315" s="23"/>
      <c r="Q315" s="23"/>
      <c r="R315" s="23"/>
      <c r="S315" s="23"/>
      <c r="T315" s="23"/>
      <c r="U315" s="23"/>
      <c r="V315" s="23"/>
      <c r="W315" s="23"/>
    </row>
    <row r="316" spans="1:23" ht="10.15" customHeight="1" x14ac:dyDescent="0.2">
      <c r="A316" s="25" t="s">
        <v>4225</v>
      </c>
      <c r="B316" s="34">
        <f>$A$1*'CBECS data'!B315</f>
        <v>150000</v>
      </c>
      <c r="C316" s="34">
        <f>$A$1*'CBECS data'!C315</f>
        <v>5000</v>
      </c>
      <c r="D316" s="34">
        <f>$A$1*'CBECS data'!D315</f>
        <v>20000</v>
      </c>
      <c r="E316" s="34">
        <f>$A$1*'CBECS data'!E315</f>
        <v>21000</v>
      </c>
      <c r="F316" s="34">
        <f>$A$1*'CBECS data'!F315</f>
        <v>2000</v>
      </c>
      <c r="G316" s="34">
        <f>$A$1*'CBECS data'!G315</f>
        <v>59000</v>
      </c>
      <c r="H316" s="34">
        <f>$A$1*'CBECS data'!H315</f>
        <v>1000</v>
      </c>
      <c r="I316" s="34">
        <f>$A$1*'CBECS data'!I315</f>
        <v>12000</v>
      </c>
      <c r="J316" s="34">
        <f>$A$1*'CBECS data'!J315</f>
        <v>4000</v>
      </c>
      <c r="K316" s="34">
        <f>$A$1*'CBECS data'!K315</f>
        <v>9000</v>
      </c>
      <c r="L316" s="34">
        <f>$A$1*'CBECS data'!L315</f>
        <v>17000</v>
      </c>
      <c r="M316" s="23"/>
      <c r="N316" s="23"/>
      <c r="O316" s="23"/>
      <c r="P316" s="23"/>
      <c r="Q316" s="23"/>
      <c r="R316" s="23"/>
      <c r="S316" s="23"/>
      <c r="T316" s="23"/>
      <c r="U316" s="23"/>
      <c r="V316" s="23"/>
      <c r="W316" s="23"/>
    </row>
    <row r="317" spans="1:23" ht="10.15" customHeight="1" x14ac:dyDescent="0.2">
      <c r="A317" s="26"/>
      <c r="B317" s="34"/>
      <c r="C317" s="34"/>
      <c r="D317" s="34"/>
      <c r="E317" s="34"/>
      <c r="F317" s="34"/>
      <c r="G317" s="34"/>
      <c r="H317" s="34"/>
      <c r="I317" s="34"/>
      <c r="J317" s="34"/>
      <c r="K317" s="34"/>
      <c r="L317" s="34"/>
      <c r="M317" s="23"/>
      <c r="N317" s="23"/>
      <c r="O317" s="23"/>
      <c r="P317" s="23"/>
      <c r="Q317" s="23"/>
      <c r="R317" s="23"/>
      <c r="S317" s="23"/>
      <c r="T317" s="23"/>
      <c r="U317" s="23"/>
      <c r="V317" s="23"/>
      <c r="W317" s="23"/>
    </row>
    <row r="318" spans="1:23" ht="10.15" customHeight="1" x14ac:dyDescent="0.2">
      <c r="A318" s="24" t="s">
        <v>4226</v>
      </c>
      <c r="B318" s="34"/>
      <c r="C318" s="34"/>
      <c r="D318" s="34"/>
      <c r="E318" s="34"/>
      <c r="F318" s="34"/>
      <c r="G318" s="34"/>
      <c r="H318" s="34"/>
      <c r="I318" s="34"/>
      <c r="J318" s="34"/>
      <c r="K318" s="34"/>
      <c r="L318" s="34"/>
      <c r="M318" s="23"/>
      <c r="N318" s="23"/>
      <c r="O318" s="23"/>
      <c r="P318" s="23"/>
      <c r="Q318" s="23"/>
      <c r="R318" s="23"/>
      <c r="S318" s="23"/>
      <c r="T318" s="23"/>
      <c r="U318" s="23"/>
      <c r="V318" s="23"/>
      <c r="W318" s="23"/>
    </row>
    <row r="319" spans="1:23" ht="10.15" customHeight="1" x14ac:dyDescent="0.2">
      <c r="A319" s="25" t="s">
        <v>4227</v>
      </c>
      <c r="B319" s="34">
        <f>$A$1*'CBECS data'!B318</f>
        <v>76000</v>
      </c>
      <c r="C319" s="34">
        <f>$A$1*'CBECS data'!C318</f>
        <v>3000</v>
      </c>
      <c r="D319" s="34">
        <f>$A$1*'CBECS data'!D318</f>
        <v>8000</v>
      </c>
      <c r="E319" s="34">
        <f>$A$1*'CBECS data'!E318</f>
        <v>5000</v>
      </c>
      <c r="F319" s="34">
        <f>$A$1*'CBECS data'!F318</f>
        <v>2000</v>
      </c>
      <c r="G319" s="34">
        <f>$A$1*'CBECS data'!G318</f>
        <v>25000</v>
      </c>
      <c r="H319" s="34">
        <f>$A$1*'CBECS data'!H318</f>
        <v>1000</v>
      </c>
      <c r="I319" s="34">
        <f>$A$1*'CBECS data'!I318</f>
        <v>21000</v>
      </c>
      <c r="J319" s="34" t="e">
        <f>$A$1*'CBECS data'!J318</f>
        <v>#VALUE!</v>
      </c>
      <c r="K319" s="34" t="e">
        <f>$A$1*'CBECS data'!K318</f>
        <v>#VALUE!</v>
      </c>
      <c r="L319" s="34">
        <f>$A$1*'CBECS data'!L318</f>
        <v>11000</v>
      </c>
      <c r="M319" s="23"/>
      <c r="N319" s="23"/>
      <c r="O319" s="23"/>
      <c r="P319" s="23"/>
      <c r="Q319" s="23"/>
      <c r="R319" s="23"/>
      <c r="S319" s="23"/>
      <c r="T319" s="23"/>
      <c r="U319" s="23"/>
      <c r="V319" s="23"/>
      <c r="W319" s="23"/>
    </row>
    <row r="320" spans="1:23" ht="10.15" customHeight="1" x14ac:dyDescent="0.2">
      <c r="A320" s="25" t="s">
        <v>4228</v>
      </c>
      <c r="B320" s="34">
        <f>$A$1*'CBECS data'!B319</f>
        <v>124000</v>
      </c>
      <c r="C320" s="34">
        <f>$A$1*'CBECS data'!C319</f>
        <v>6000</v>
      </c>
      <c r="D320" s="34">
        <f>$A$1*'CBECS data'!D319</f>
        <v>14000</v>
      </c>
      <c r="E320" s="34">
        <f>$A$1*'CBECS data'!E319</f>
        <v>11000</v>
      </c>
      <c r="F320" s="34">
        <f>$A$1*'CBECS data'!F319</f>
        <v>3000</v>
      </c>
      <c r="G320" s="34">
        <f>$A$1*'CBECS data'!G319</f>
        <v>39000</v>
      </c>
      <c r="H320" s="34">
        <f>$A$1*'CBECS data'!H319</f>
        <v>2000</v>
      </c>
      <c r="I320" s="34">
        <f>$A$1*'CBECS data'!I319</f>
        <v>31000</v>
      </c>
      <c r="J320" s="34">
        <f>$A$1*'CBECS data'!J319</f>
        <v>1000</v>
      </c>
      <c r="K320" s="34">
        <f>$A$1*'CBECS data'!K319</f>
        <v>1000</v>
      </c>
      <c r="L320" s="34">
        <f>$A$1*'CBECS data'!L319</f>
        <v>14000</v>
      </c>
      <c r="M320" s="23"/>
      <c r="N320" s="23"/>
      <c r="O320" s="23"/>
      <c r="P320" s="23"/>
      <c r="Q320" s="23"/>
      <c r="R320" s="23"/>
      <c r="S320" s="23"/>
      <c r="T320" s="23"/>
      <c r="U320" s="23"/>
      <c r="V320" s="23"/>
      <c r="W320" s="23"/>
    </row>
    <row r="321" spans="1:23" ht="10.15" customHeight="1" x14ac:dyDescent="0.2">
      <c r="A321" s="25" t="s">
        <v>4066</v>
      </c>
      <c r="B321" s="34">
        <f>$A$1*'CBECS data'!B320</f>
        <v>112000</v>
      </c>
      <c r="C321" s="34">
        <f>$A$1*'CBECS data'!C320</f>
        <v>6000</v>
      </c>
      <c r="D321" s="34">
        <f>$A$1*'CBECS data'!D320</f>
        <v>16000</v>
      </c>
      <c r="E321" s="34">
        <f>$A$1*'CBECS data'!E320</f>
        <v>11000</v>
      </c>
      <c r="F321" s="34">
        <f>$A$1*'CBECS data'!F320</f>
        <v>2000</v>
      </c>
      <c r="G321" s="34">
        <f>$A$1*'CBECS data'!G320</f>
        <v>41000</v>
      </c>
      <c r="H321" s="34">
        <f>$A$1*'CBECS data'!H320</f>
        <v>1000</v>
      </c>
      <c r="I321" s="34">
        <f>$A$1*'CBECS data'!I320</f>
        <v>16000</v>
      </c>
      <c r="J321" s="34">
        <f>$A$1*'CBECS data'!J320</f>
        <v>2000</v>
      </c>
      <c r="K321" s="34">
        <f>$A$1*'CBECS data'!K320</f>
        <v>3000</v>
      </c>
      <c r="L321" s="34">
        <f>$A$1*'CBECS data'!L320</f>
        <v>14000</v>
      </c>
      <c r="M321" s="23"/>
      <c r="N321" s="23"/>
      <c r="O321" s="23"/>
      <c r="P321" s="23"/>
      <c r="Q321" s="23"/>
      <c r="R321" s="23"/>
      <c r="S321" s="23"/>
      <c r="T321" s="23"/>
      <c r="U321" s="23"/>
      <c r="V321" s="23"/>
      <c r="W321" s="23"/>
    </row>
    <row r="322" spans="1:23" ht="10.15" customHeight="1" x14ac:dyDescent="0.2">
      <c r="A322" s="25" t="s">
        <v>4067</v>
      </c>
      <c r="B322" s="34">
        <f>$A$1*'CBECS data'!B321</f>
        <v>126000</v>
      </c>
      <c r="C322" s="34">
        <f>$A$1*'CBECS data'!C321</f>
        <v>5000</v>
      </c>
      <c r="D322" s="34">
        <f>$A$1*'CBECS data'!D321</f>
        <v>17000</v>
      </c>
      <c r="E322" s="34">
        <f>$A$1*'CBECS data'!E321</f>
        <v>15000</v>
      </c>
      <c r="F322" s="34">
        <f>$A$1*'CBECS data'!F321</f>
        <v>2000</v>
      </c>
      <c r="G322" s="34">
        <f>$A$1*'CBECS data'!G321</f>
        <v>48000</v>
      </c>
      <c r="H322" s="34">
        <f>$A$1*'CBECS data'!H321</f>
        <v>1000</v>
      </c>
      <c r="I322" s="34">
        <f>$A$1*'CBECS data'!I321</f>
        <v>18000</v>
      </c>
      <c r="J322" s="34">
        <f>$A$1*'CBECS data'!J321</f>
        <v>2000</v>
      </c>
      <c r="K322" s="34">
        <f>$A$1*'CBECS data'!K321</f>
        <v>4000</v>
      </c>
      <c r="L322" s="34">
        <f>$A$1*'CBECS data'!L321</f>
        <v>16000</v>
      </c>
      <c r="M322" s="23"/>
      <c r="N322" s="23"/>
      <c r="O322" s="23"/>
      <c r="P322" s="23"/>
      <c r="Q322" s="23"/>
      <c r="R322" s="23"/>
      <c r="S322" s="23"/>
      <c r="T322" s="23"/>
      <c r="U322" s="23"/>
      <c r="V322" s="23"/>
      <c r="W322" s="23"/>
    </row>
    <row r="323" spans="1:23" ht="10.15" customHeight="1" x14ac:dyDescent="0.2">
      <c r="A323" s="25" t="s">
        <v>4068</v>
      </c>
      <c r="B323" s="34">
        <f>$A$1*'CBECS data'!B322</f>
        <v>161000</v>
      </c>
      <c r="C323" s="34">
        <f>$A$1*'CBECS data'!C322</f>
        <v>5000</v>
      </c>
      <c r="D323" s="34">
        <f>$A$1*'CBECS data'!D322</f>
        <v>21000</v>
      </c>
      <c r="E323" s="34">
        <f>$A$1*'CBECS data'!E322</f>
        <v>22000</v>
      </c>
      <c r="F323" s="34">
        <f>$A$1*'CBECS data'!F322</f>
        <v>3000</v>
      </c>
      <c r="G323" s="34">
        <f>$A$1*'CBECS data'!G322</f>
        <v>63000</v>
      </c>
      <c r="H323" s="34" t="e">
        <f>$A$1*'CBECS data'!H322</f>
        <v>#VALUE!</v>
      </c>
      <c r="I323" s="34">
        <f>$A$1*'CBECS data'!I322</f>
        <v>15000</v>
      </c>
      <c r="J323" s="34" t="e">
        <f>$A$1*'CBECS data'!J322</f>
        <v>#VALUE!</v>
      </c>
      <c r="K323" s="34">
        <f>$A$1*'CBECS data'!K322</f>
        <v>6000</v>
      </c>
      <c r="L323" s="34">
        <f>$A$1*'CBECS data'!L322</f>
        <v>20000</v>
      </c>
      <c r="M323" s="23"/>
      <c r="N323" s="23"/>
      <c r="O323" s="23"/>
      <c r="P323" s="23"/>
      <c r="Q323" s="23"/>
      <c r="R323" s="23"/>
      <c r="S323" s="23"/>
      <c r="T323" s="23"/>
      <c r="U323" s="23"/>
      <c r="V323" s="23"/>
      <c r="W323" s="23"/>
    </row>
    <row r="324" spans="1:23" ht="10.15" customHeight="1" x14ac:dyDescent="0.2">
      <c r="A324" s="25" t="s">
        <v>4069</v>
      </c>
      <c r="B324" s="34">
        <f>$A$1*'CBECS data'!B323</f>
        <v>141000</v>
      </c>
      <c r="C324" s="34">
        <f>$A$1*'CBECS data'!C323</f>
        <v>5000</v>
      </c>
      <c r="D324" s="34">
        <f>$A$1*'CBECS data'!D323</f>
        <v>21000</v>
      </c>
      <c r="E324" s="34">
        <f>$A$1*'CBECS data'!E323</f>
        <v>21000</v>
      </c>
      <c r="F324" s="34">
        <f>$A$1*'CBECS data'!F323</f>
        <v>3000</v>
      </c>
      <c r="G324" s="34">
        <f>$A$1*'CBECS data'!G323</f>
        <v>59000</v>
      </c>
      <c r="H324" s="34" t="e">
        <f>$A$1*'CBECS data'!H323</f>
        <v>#VALUE!</v>
      </c>
      <c r="I324" s="34">
        <f>$A$1*'CBECS data'!I323</f>
        <v>6000</v>
      </c>
      <c r="J324" s="34">
        <f>$A$1*'CBECS data'!J323</f>
        <v>3000</v>
      </c>
      <c r="K324" s="34">
        <f>$A$1*'CBECS data'!K323</f>
        <v>8000</v>
      </c>
      <c r="L324" s="34">
        <f>$A$1*'CBECS data'!L323</f>
        <v>16000</v>
      </c>
      <c r="M324" s="23"/>
      <c r="N324" s="23"/>
      <c r="O324" s="23"/>
      <c r="P324" s="23"/>
      <c r="Q324" s="23"/>
      <c r="R324" s="23"/>
      <c r="S324" s="23"/>
      <c r="T324" s="23"/>
      <c r="U324" s="23"/>
      <c r="V324" s="23"/>
      <c r="W324" s="23"/>
    </row>
    <row r="325" spans="1:23" ht="10.15" customHeight="1" x14ac:dyDescent="0.2">
      <c r="A325" s="25" t="s">
        <v>4070</v>
      </c>
      <c r="B325" s="34">
        <f>$A$1*'CBECS data'!B324</f>
        <v>161000</v>
      </c>
      <c r="C325" s="34">
        <f>$A$1*'CBECS data'!C324</f>
        <v>7000</v>
      </c>
      <c r="D325" s="34">
        <f>$A$1*'CBECS data'!D324</f>
        <v>24000</v>
      </c>
      <c r="E325" s="34">
        <f>$A$1*'CBECS data'!E324</f>
        <v>27000</v>
      </c>
      <c r="F325" s="34">
        <f>$A$1*'CBECS data'!F324</f>
        <v>3000</v>
      </c>
      <c r="G325" s="34">
        <f>$A$1*'CBECS data'!G324</f>
        <v>62000</v>
      </c>
      <c r="H325" s="34" t="e">
        <f>$A$1*'CBECS data'!H324</f>
        <v>#VALUE!</v>
      </c>
      <c r="I325" s="34">
        <f>$A$1*'CBECS data'!I324</f>
        <v>7000</v>
      </c>
      <c r="J325" s="34">
        <f>$A$1*'CBECS data'!J324</f>
        <v>3000</v>
      </c>
      <c r="K325" s="34">
        <f>$A$1*'CBECS data'!K324</f>
        <v>11000</v>
      </c>
      <c r="L325" s="34">
        <f>$A$1*'CBECS data'!L324</f>
        <v>18000</v>
      </c>
      <c r="M325" s="23"/>
      <c r="N325" s="23"/>
      <c r="O325" s="23"/>
      <c r="P325" s="23"/>
      <c r="Q325" s="23"/>
      <c r="R325" s="23"/>
      <c r="S325" s="23"/>
      <c r="T325" s="23"/>
      <c r="U325" s="23"/>
      <c r="V325" s="23"/>
      <c r="W325" s="23"/>
    </row>
    <row r="326" spans="1:23" ht="10.15" customHeight="1" x14ac:dyDescent="0.2">
      <c r="A326" s="25" t="s">
        <v>4071</v>
      </c>
      <c r="B326" s="34">
        <f>$A$1*'CBECS data'!B325</f>
        <v>212000</v>
      </c>
      <c r="C326" s="34">
        <f>$A$1*'CBECS data'!C325</f>
        <v>6000</v>
      </c>
      <c r="D326" s="34">
        <f>$A$1*'CBECS data'!D325</f>
        <v>28000</v>
      </c>
      <c r="E326" s="34">
        <f>$A$1*'CBECS data'!E325</f>
        <v>32000</v>
      </c>
      <c r="F326" s="34">
        <f>$A$1*'CBECS data'!F325</f>
        <v>2000</v>
      </c>
      <c r="G326" s="34">
        <f>$A$1*'CBECS data'!G325</f>
        <v>86000</v>
      </c>
      <c r="H326" s="34">
        <f>$A$1*'CBECS data'!H325</f>
        <v>1000</v>
      </c>
      <c r="I326" s="34">
        <f>$A$1*'CBECS data'!I325</f>
        <v>6000</v>
      </c>
      <c r="J326" s="34">
        <f>$A$1*'CBECS data'!J325</f>
        <v>7000</v>
      </c>
      <c r="K326" s="34">
        <f>$A$1*'CBECS data'!K325</f>
        <v>21000</v>
      </c>
      <c r="L326" s="34">
        <f>$A$1*'CBECS data'!L325</f>
        <v>23000</v>
      </c>
      <c r="M326" s="23"/>
      <c r="N326" s="23"/>
      <c r="O326" s="23"/>
      <c r="P326" s="23"/>
      <c r="Q326" s="23"/>
      <c r="R326" s="23"/>
      <c r="S326" s="23"/>
      <c r="T326" s="23"/>
      <c r="U326" s="23"/>
      <c r="V326" s="23"/>
      <c r="W326" s="23"/>
    </row>
    <row r="327" spans="1:23" ht="10.15" customHeight="1" x14ac:dyDescent="0.2">
      <c r="B327" s="34"/>
      <c r="C327" s="34"/>
      <c r="D327" s="34"/>
      <c r="E327" s="34"/>
      <c r="F327" s="34"/>
      <c r="G327" s="34"/>
      <c r="H327" s="34"/>
      <c r="I327" s="34"/>
      <c r="J327" s="34"/>
      <c r="K327" s="34"/>
      <c r="L327" s="34"/>
      <c r="M327" s="23"/>
      <c r="N327" s="23"/>
      <c r="O327" s="23"/>
      <c r="P327" s="23"/>
      <c r="Q327" s="23"/>
      <c r="R327" s="23"/>
      <c r="S327" s="23"/>
      <c r="T327" s="23"/>
      <c r="U327" s="23"/>
      <c r="V327" s="23"/>
      <c r="W327" s="23"/>
    </row>
    <row r="328" spans="1:23" ht="10.15" customHeight="1" x14ac:dyDescent="0.2">
      <c r="A328" s="24" t="s">
        <v>4229</v>
      </c>
      <c r="B328" s="34"/>
      <c r="C328" s="34"/>
      <c r="D328" s="34"/>
      <c r="E328" s="34"/>
      <c r="F328" s="34"/>
      <c r="G328" s="34"/>
      <c r="H328" s="34"/>
      <c r="I328" s="34"/>
      <c r="J328" s="34"/>
      <c r="K328" s="34"/>
      <c r="L328" s="34"/>
      <c r="M328" s="23"/>
      <c r="N328" s="23"/>
      <c r="O328" s="23"/>
      <c r="P328" s="23"/>
      <c r="Q328" s="23"/>
      <c r="R328" s="23"/>
      <c r="S328" s="23"/>
      <c r="T328" s="23"/>
      <c r="U328" s="23"/>
      <c r="V328" s="23"/>
      <c r="W328" s="23"/>
    </row>
    <row r="329" spans="1:23" ht="10.15" customHeight="1" x14ac:dyDescent="0.2">
      <c r="A329" s="25" t="s">
        <v>4227</v>
      </c>
      <c r="B329" s="34">
        <f>$A$1*'CBECS data'!B328</f>
        <v>109000</v>
      </c>
      <c r="C329" s="34">
        <f>$A$1*'CBECS data'!C328</f>
        <v>4000</v>
      </c>
      <c r="D329" s="34">
        <f>$A$1*'CBECS data'!D328</f>
        <v>14000</v>
      </c>
      <c r="E329" s="34">
        <f>$A$1*'CBECS data'!E328</f>
        <v>11000</v>
      </c>
      <c r="F329" s="34">
        <f>$A$1*'CBECS data'!F328</f>
        <v>2000</v>
      </c>
      <c r="G329" s="34">
        <f>$A$1*'CBECS data'!G328</f>
        <v>38000</v>
      </c>
      <c r="H329" s="34">
        <f>$A$1*'CBECS data'!H328</f>
        <v>1000</v>
      </c>
      <c r="I329" s="34">
        <f>$A$1*'CBECS data'!I328</f>
        <v>21000</v>
      </c>
      <c r="J329" s="34">
        <f>$A$1*'CBECS data'!J328</f>
        <v>1000</v>
      </c>
      <c r="K329" s="34">
        <f>$A$1*'CBECS data'!K328</f>
        <v>3000</v>
      </c>
      <c r="L329" s="34">
        <f>$A$1*'CBECS data'!L328</f>
        <v>14000</v>
      </c>
      <c r="M329" s="23"/>
      <c r="N329" s="23"/>
      <c r="O329" s="23"/>
      <c r="P329" s="23"/>
      <c r="Q329" s="23"/>
      <c r="R329" s="23"/>
      <c r="S329" s="23"/>
      <c r="T329" s="23"/>
      <c r="U329" s="23"/>
      <c r="V329" s="23"/>
      <c r="W329" s="23"/>
    </row>
    <row r="330" spans="1:23" ht="10.15" customHeight="1" x14ac:dyDescent="0.2">
      <c r="A330" s="25" t="s">
        <v>4228</v>
      </c>
      <c r="B330" s="34">
        <f>$A$1*'CBECS data'!B329</f>
        <v>142000</v>
      </c>
      <c r="C330" s="34">
        <f>$A$1*'CBECS data'!C329</f>
        <v>6000</v>
      </c>
      <c r="D330" s="34">
        <f>$A$1*'CBECS data'!D329</f>
        <v>19000</v>
      </c>
      <c r="E330" s="34">
        <f>$A$1*'CBECS data'!E329</f>
        <v>19000</v>
      </c>
      <c r="F330" s="34">
        <f>$A$1*'CBECS data'!F329</f>
        <v>2000</v>
      </c>
      <c r="G330" s="34">
        <f>$A$1*'CBECS data'!G329</f>
        <v>55000</v>
      </c>
      <c r="H330" s="34">
        <f>$A$1*'CBECS data'!H329</f>
        <v>1000</v>
      </c>
      <c r="I330" s="34">
        <f>$A$1*'CBECS data'!I329</f>
        <v>16000</v>
      </c>
      <c r="J330" s="34">
        <f>$A$1*'CBECS data'!J329</f>
        <v>2000</v>
      </c>
      <c r="K330" s="34">
        <f>$A$1*'CBECS data'!K329</f>
        <v>6000</v>
      </c>
      <c r="L330" s="34">
        <f>$A$1*'CBECS data'!L329</f>
        <v>16000</v>
      </c>
      <c r="M330" s="23"/>
      <c r="N330" s="23"/>
      <c r="O330" s="23"/>
      <c r="P330" s="23"/>
      <c r="Q330" s="23"/>
      <c r="R330" s="23"/>
      <c r="S330" s="23"/>
      <c r="T330" s="23"/>
      <c r="U330" s="23"/>
      <c r="V330" s="23"/>
      <c r="W330" s="23"/>
    </row>
    <row r="331" spans="1:23" ht="10.15" customHeight="1" x14ac:dyDescent="0.2">
      <c r="A331" s="25" t="s">
        <v>4066</v>
      </c>
      <c r="B331" s="34">
        <f>$A$1*'CBECS data'!B330</f>
        <v>190000</v>
      </c>
      <c r="C331" s="34">
        <f>$A$1*'CBECS data'!C330</f>
        <v>6000</v>
      </c>
      <c r="D331" s="34">
        <f>$A$1*'CBECS data'!D330</f>
        <v>28000</v>
      </c>
      <c r="E331" s="34">
        <f>$A$1*'CBECS data'!E330</f>
        <v>30000</v>
      </c>
      <c r="F331" s="34">
        <f>$A$1*'CBECS data'!F330</f>
        <v>3000</v>
      </c>
      <c r="G331" s="34">
        <f>$A$1*'CBECS data'!G330</f>
        <v>76000</v>
      </c>
      <c r="H331" s="34" t="e">
        <f>$A$1*'CBECS data'!H330</f>
        <v>#VALUE!</v>
      </c>
      <c r="I331" s="34">
        <f>$A$1*'CBECS data'!I330</f>
        <v>9000</v>
      </c>
      <c r="J331" s="34">
        <f>$A$1*'CBECS data'!J330</f>
        <v>5000</v>
      </c>
      <c r="K331" s="34">
        <f>$A$1*'CBECS data'!K330</f>
        <v>13000</v>
      </c>
      <c r="L331" s="34">
        <f>$A$1*'CBECS data'!L330</f>
        <v>21000</v>
      </c>
      <c r="M331" s="23"/>
      <c r="N331" s="23"/>
      <c r="O331" s="23"/>
      <c r="P331" s="23"/>
      <c r="Q331" s="23"/>
      <c r="R331" s="23"/>
      <c r="S331" s="23"/>
      <c r="T331" s="23"/>
      <c r="U331" s="23"/>
      <c r="V331" s="23"/>
      <c r="W331" s="23"/>
    </row>
    <row r="332" spans="1:23" ht="10.15" customHeight="1" x14ac:dyDescent="0.2">
      <c r="A332" s="25" t="s">
        <v>4067</v>
      </c>
      <c r="B332" s="34">
        <f>$A$1*'CBECS data'!B331</f>
        <v>209000</v>
      </c>
      <c r="C332" s="34">
        <f>$A$1*'CBECS data'!C331</f>
        <v>5000</v>
      </c>
      <c r="D332" s="34">
        <f>$A$1*'CBECS data'!D331</f>
        <v>24000</v>
      </c>
      <c r="E332" s="34">
        <f>$A$1*'CBECS data'!E331</f>
        <v>34000</v>
      </c>
      <c r="F332" s="34">
        <f>$A$1*'CBECS data'!F331</f>
        <v>2000</v>
      </c>
      <c r="G332" s="34">
        <f>$A$1*'CBECS data'!G331</f>
        <v>81000</v>
      </c>
      <c r="H332" s="34" t="e">
        <f>$A$1*'CBECS data'!H331</f>
        <v>#VALUE!</v>
      </c>
      <c r="I332" s="34">
        <f>$A$1*'CBECS data'!I331</f>
        <v>11000</v>
      </c>
      <c r="J332" s="34">
        <f>$A$1*'CBECS data'!J331</f>
        <v>5000</v>
      </c>
      <c r="K332" s="34">
        <f>$A$1*'CBECS data'!K331</f>
        <v>22000</v>
      </c>
      <c r="L332" s="34">
        <f>$A$1*'CBECS data'!L331</f>
        <v>24000</v>
      </c>
      <c r="M332" s="23"/>
      <c r="N332" s="23"/>
      <c r="O332" s="23"/>
      <c r="P332" s="23"/>
      <c r="Q332" s="23"/>
      <c r="R332" s="23"/>
      <c r="S332" s="23"/>
      <c r="T332" s="23"/>
      <c r="U332" s="23"/>
      <c r="V332" s="23"/>
      <c r="W332" s="23"/>
    </row>
    <row r="333" spans="1:23" ht="10.15" customHeight="1" x14ac:dyDescent="0.2">
      <c r="A333" s="25" t="s">
        <v>4068</v>
      </c>
      <c r="B333" s="34">
        <f>$A$1*'CBECS data'!B332</f>
        <v>207000</v>
      </c>
      <c r="C333" s="34">
        <f>$A$1*'CBECS data'!C332</f>
        <v>5000</v>
      </c>
      <c r="D333" s="34">
        <f>$A$1*'CBECS data'!D332</f>
        <v>36000</v>
      </c>
      <c r="E333" s="34">
        <f>$A$1*'CBECS data'!E332</f>
        <v>29000</v>
      </c>
      <c r="F333" s="34">
        <f>$A$1*'CBECS data'!F332</f>
        <v>2000</v>
      </c>
      <c r="G333" s="34">
        <f>$A$1*'CBECS data'!G332</f>
        <v>80000</v>
      </c>
      <c r="H333" s="34">
        <f>$A$1*'CBECS data'!H332</f>
        <v>1000</v>
      </c>
      <c r="I333" s="34">
        <f>$A$1*'CBECS data'!I332</f>
        <v>6000</v>
      </c>
      <c r="J333" s="34">
        <f>$A$1*'CBECS data'!J332</f>
        <v>7000</v>
      </c>
      <c r="K333" s="34">
        <f>$A$1*'CBECS data'!K332</f>
        <v>16000</v>
      </c>
      <c r="L333" s="34">
        <f>$A$1*'CBECS data'!L332</f>
        <v>24000</v>
      </c>
      <c r="M333" s="23"/>
      <c r="N333" s="23"/>
      <c r="O333" s="23"/>
      <c r="P333" s="23"/>
      <c r="Q333" s="23"/>
      <c r="R333" s="23"/>
      <c r="S333" s="23"/>
      <c r="T333" s="23"/>
      <c r="U333" s="23"/>
      <c r="V333" s="23"/>
      <c r="W333" s="23"/>
    </row>
    <row r="334" spans="1:23" ht="10.15" customHeight="1" x14ac:dyDescent="0.2">
      <c r="A334" s="25" t="s">
        <v>4230</v>
      </c>
      <c r="B334" s="34">
        <f>$A$1*'CBECS data'!B333</f>
        <v>234000</v>
      </c>
      <c r="C334" s="34">
        <f>$A$1*'CBECS data'!C333</f>
        <v>7000</v>
      </c>
      <c r="D334" s="34">
        <f>$A$1*'CBECS data'!D333</f>
        <v>21000</v>
      </c>
      <c r="E334" s="34">
        <f>$A$1*'CBECS data'!E333</f>
        <v>24000</v>
      </c>
      <c r="F334" s="34">
        <f>$A$1*'CBECS data'!F333</f>
        <v>2000</v>
      </c>
      <c r="G334" s="34">
        <f>$A$1*'CBECS data'!G333</f>
        <v>98000</v>
      </c>
      <c r="H334" s="34" t="e">
        <f>$A$1*'CBECS data'!H333</f>
        <v>#VALUE!</v>
      </c>
      <c r="I334" s="34">
        <f>$A$1*'CBECS data'!I333</f>
        <v>7000</v>
      </c>
      <c r="J334" s="34">
        <f>$A$1*'CBECS data'!J333</f>
        <v>23000</v>
      </c>
      <c r="K334" s="34">
        <f>$A$1*'CBECS data'!K333</f>
        <v>23000</v>
      </c>
      <c r="L334" s="34">
        <f>$A$1*'CBECS data'!L333</f>
        <v>27000</v>
      </c>
      <c r="M334" s="23"/>
      <c r="N334" s="23"/>
      <c r="O334" s="23"/>
      <c r="P334" s="23"/>
      <c r="Q334" s="23"/>
      <c r="R334" s="23"/>
      <c r="S334" s="23"/>
      <c r="T334" s="23"/>
      <c r="U334" s="23"/>
      <c r="V334" s="23"/>
      <c r="W334" s="23"/>
    </row>
    <row r="335" spans="1:23" ht="10.15" customHeight="1" x14ac:dyDescent="0.2">
      <c r="A335" s="26"/>
      <c r="B335" s="34"/>
      <c r="C335" s="34"/>
      <c r="D335" s="34"/>
      <c r="E335" s="34"/>
      <c r="F335" s="34"/>
      <c r="G335" s="34"/>
      <c r="H335" s="34"/>
      <c r="I335" s="34"/>
      <c r="J335" s="34"/>
      <c r="K335" s="34"/>
      <c r="L335" s="34"/>
      <c r="M335" s="23"/>
      <c r="N335" s="23"/>
      <c r="O335" s="23"/>
      <c r="P335" s="23"/>
      <c r="Q335" s="23"/>
      <c r="R335" s="23"/>
      <c r="S335" s="23"/>
      <c r="T335" s="23"/>
      <c r="U335" s="23"/>
      <c r="V335" s="23"/>
      <c r="W335" s="23"/>
    </row>
    <row r="336" spans="1:23" ht="10.15" customHeight="1" x14ac:dyDescent="0.2">
      <c r="A336" s="24" t="s">
        <v>4231</v>
      </c>
      <c r="B336" s="34"/>
      <c r="C336" s="34"/>
      <c r="D336" s="34"/>
      <c r="E336" s="34"/>
      <c r="F336" s="34"/>
      <c r="G336" s="34"/>
      <c r="H336" s="34"/>
      <c r="I336" s="34"/>
      <c r="J336" s="34"/>
      <c r="K336" s="34"/>
      <c r="L336" s="34"/>
      <c r="M336" s="23"/>
      <c r="N336" s="23"/>
      <c r="O336" s="23"/>
      <c r="P336" s="23"/>
      <c r="Q336" s="23"/>
      <c r="R336" s="23"/>
      <c r="S336" s="23"/>
      <c r="T336" s="23"/>
      <c r="U336" s="23"/>
      <c r="V336" s="23"/>
      <c r="W336" s="23"/>
    </row>
    <row r="337" spans="1:23" ht="10.15" customHeight="1" x14ac:dyDescent="0.2">
      <c r="A337" s="25" t="s">
        <v>4227</v>
      </c>
      <c r="B337" s="34">
        <f>$A$1*'CBECS data'!B336</f>
        <v>116000</v>
      </c>
      <c r="C337" s="34">
        <f>$A$1*'CBECS data'!C336</f>
        <v>6000</v>
      </c>
      <c r="D337" s="34">
        <f>$A$1*'CBECS data'!D336</f>
        <v>13000</v>
      </c>
      <c r="E337" s="34">
        <f>$A$1*'CBECS data'!E336</f>
        <v>10000</v>
      </c>
      <c r="F337" s="34">
        <f>$A$1*'CBECS data'!F336</f>
        <v>3000</v>
      </c>
      <c r="G337" s="34">
        <f>$A$1*'CBECS data'!G336</f>
        <v>37000</v>
      </c>
      <c r="H337" s="34">
        <f>$A$1*'CBECS data'!H336</f>
        <v>2000</v>
      </c>
      <c r="I337" s="34">
        <f>$A$1*'CBECS data'!I336</f>
        <v>29000</v>
      </c>
      <c r="J337" s="34">
        <f>$A$1*'CBECS data'!J336</f>
        <v>1000</v>
      </c>
      <c r="K337" s="34">
        <f>$A$1*'CBECS data'!K336</f>
        <v>2000</v>
      </c>
      <c r="L337" s="34">
        <f>$A$1*'CBECS data'!L336</f>
        <v>14000</v>
      </c>
      <c r="M337" s="23"/>
      <c r="N337" s="23"/>
      <c r="O337" s="23"/>
      <c r="P337" s="23"/>
      <c r="Q337" s="23"/>
      <c r="R337" s="23"/>
      <c r="S337" s="23"/>
      <c r="T337" s="23"/>
      <c r="U337" s="23"/>
      <c r="V337" s="23"/>
      <c r="W337" s="23"/>
    </row>
    <row r="338" spans="1:23" ht="10.15" customHeight="1" x14ac:dyDescent="0.2">
      <c r="A338" s="25" t="s">
        <v>4051</v>
      </c>
      <c r="B338" s="34">
        <f>$A$1*'CBECS data'!B337</f>
        <v>112000</v>
      </c>
      <c r="C338" s="34">
        <f>$A$1*'CBECS data'!C337</f>
        <v>5000</v>
      </c>
      <c r="D338" s="34">
        <f>$A$1*'CBECS data'!D337</f>
        <v>14000</v>
      </c>
      <c r="E338" s="34">
        <f>$A$1*'CBECS data'!E337</f>
        <v>13000</v>
      </c>
      <c r="F338" s="34">
        <f>$A$1*'CBECS data'!F337</f>
        <v>2000</v>
      </c>
      <c r="G338" s="34">
        <f>$A$1*'CBECS data'!G337</f>
        <v>42000</v>
      </c>
      <c r="H338" s="34">
        <f>$A$1*'CBECS data'!H337</f>
        <v>1000</v>
      </c>
      <c r="I338" s="34">
        <f>$A$1*'CBECS data'!I337</f>
        <v>17000</v>
      </c>
      <c r="J338" s="34">
        <f>$A$1*'CBECS data'!J337</f>
        <v>2000</v>
      </c>
      <c r="K338" s="34">
        <f>$A$1*'CBECS data'!K337</f>
        <v>3000</v>
      </c>
      <c r="L338" s="34">
        <f>$A$1*'CBECS data'!L337</f>
        <v>14000</v>
      </c>
      <c r="M338" s="23"/>
      <c r="N338" s="23"/>
      <c r="O338" s="23"/>
      <c r="P338" s="23"/>
      <c r="Q338" s="23"/>
      <c r="R338" s="23"/>
      <c r="S338" s="23"/>
      <c r="T338" s="23"/>
      <c r="U338" s="23"/>
      <c r="V338" s="23"/>
      <c r="W338" s="23"/>
    </row>
    <row r="339" spans="1:23" ht="10.15" customHeight="1" x14ac:dyDescent="0.2">
      <c r="A339" s="25" t="s">
        <v>4232</v>
      </c>
      <c r="B339" s="34">
        <f>$A$1*'CBECS data'!B338</f>
        <v>137000</v>
      </c>
      <c r="C339" s="34">
        <f>$A$1*'CBECS data'!C338</f>
        <v>5000</v>
      </c>
      <c r="D339" s="34">
        <f>$A$1*'CBECS data'!D338</f>
        <v>19000</v>
      </c>
      <c r="E339" s="34">
        <f>$A$1*'CBECS data'!E338</f>
        <v>20000</v>
      </c>
      <c r="F339" s="34">
        <f>$A$1*'CBECS data'!F338</f>
        <v>2000</v>
      </c>
      <c r="G339" s="34">
        <f>$A$1*'CBECS data'!G338</f>
        <v>53000</v>
      </c>
      <c r="H339" s="34">
        <f>$A$1*'CBECS data'!H338</f>
        <v>1000</v>
      </c>
      <c r="I339" s="34">
        <f>$A$1*'CBECS data'!I338</f>
        <v>12000</v>
      </c>
      <c r="J339" s="34">
        <f>$A$1*'CBECS data'!J338</f>
        <v>4000</v>
      </c>
      <c r="K339" s="34">
        <f>$A$1*'CBECS data'!K338</f>
        <v>7000</v>
      </c>
      <c r="L339" s="34">
        <f>$A$1*'CBECS data'!L338</f>
        <v>16000</v>
      </c>
      <c r="M339" s="23"/>
      <c r="N339" s="23"/>
      <c r="O339" s="23"/>
      <c r="P339" s="23"/>
      <c r="Q339" s="23"/>
      <c r="R339" s="23"/>
      <c r="S339" s="23"/>
      <c r="T339" s="23"/>
      <c r="U339" s="23"/>
      <c r="V339" s="23"/>
      <c r="W339" s="23"/>
    </row>
    <row r="340" spans="1:23" ht="10.15" customHeight="1" x14ac:dyDescent="0.2">
      <c r="A340" s="25" t="s">
        <v>4066</v>
      </c>
      <c r="B340" s="34">
        <f>$A$1*'CBECS data'!B339</f>
        <v>172000</v>
      </c>
      <c r="C340" s="34">
        <f>$A$1*'CBECS data'!C339</f>
        <v>6000</v>
      </c>
      <c r="D340" s="34">
        <f>$A$1*'CBECS data'!D339</f>
        <v>24000</v>
      </c>
      <c r="E340" s="34">
        <f>$A$1*'CBECS data'!E339</f>
        <v>28000</v>
      </c>
      <c r="F340" s="34">
        <f>$A$1*'CBECS data'!F339</f>
        <v>2000</v>
      </c>
      <c r="G340" s="34">
        <f>$A$1*'CBECS data'!G339</f>
        <v>65000</v>
      </c>
      <c r="H340" s="34" t="e">
        <f>$A$1*'CBECS data'!H339</f>
        <v>#VALUE!</v>
      </c>
      <c r="I340" s="34">
        <f>$A$1*'CBECS data'!I339</f>
        <v>8000</v>
      </c>
      <c r="J340" s="34">
        <f>$A$1*'CBECS data'!J339</f>
        <v>4000</v>
      </c>
      <c r="K340" s="34">
        <f>$A$1*'CBECS data'!K339</f>
        <v>16000</v>
      </c>
      <c r="L340" s="34">
        <f>$A$1*'CBECS data'!L339</f>
        <v>20000</v>
      </c>
      <c r="M340" s="23"/>
      <c r="N340" s="23"/>
      <c r="O340" s="23"/>
      <c r="P340" s="23"/>
      <c r="Q340" s="23"/>
      <c r="R340" s="23"/>
      <c r="S340" s="23"/>
      <c r="T340" s="23"/>
      <c r="U340" s="23"/>
      <c r="V340" s="23"/>
      <c r="W340" s="23"/>
    </row>
    <row r="341" spans="1:23" ht="10.15" customHeight="1" x14ac:dyDescent="0.2">
      <c r="A341" s="25" t="s">
        <v>4233</v>
      </c>
      <c r="B341" s="34">
        <f>$A$1*'CBECS data'!B340</f>
        <v>212000</v>
      </c>
      <c r="C341" s="34">
        <f>$A$1*'CBECS data'!C340</f>
        <v>6000</v>
      </c>
      <c r="D341" s="34">
        <f>$A$1*'CBECS data'!D340</f>
        <v>30000</v>
      </c>
      <c r="E341" s="34">
        <f>$A$1*'CBECS data'!E340</f>
        <v>30000</v>
      </c>
      <c r="F341" s="34">
        <f>$A$1*'CBECS data'!F340</f>
        <v>2000</v>
      </c>
      <c r="G341" s="34">
        <f>$A$1*'CBECS data'!G340</f>
        <v>90000</v>
      </c>
      <c r="H341" s="34">
        <f>$A$1*'CBECS data'!H340</f>
        <v>1000</v>
      </c>
      <c r="I341" s="34">
        <f>$A$1*'CBECS data'!I340</f>
        <v>6000</v>
      </c>
      <c r="J341" s="34">
        <f>$A$1*'CBECS data'!J340</f>
        <v>7000</v>
      </c>
      <c r="K341" s="34">
        <f>$A$1*'CBECS data'!K340</f>
        <v>16000</v>
      </c>
      <c r="L341" s="34">
        <f>$A$1*'CBECS data'!L340</f>
        <v>24000</v>
      </c>
      <c r="M341" s="23"/>
      <c r="N341" s="23"/>
      <c r="O341" s="23"/>
      <c r="P341" s="23"/>
      <c r="Q341" s="23"/>
      <c r="R341" s="23"/>
      <c r="S341" s="23"/>
      <c r="T341" s="23"/>
      <c r="U341" s="23"/>
      <c r="V341" s="23"/>
      <c r="W341" s="23"/>
    </row>
    <row r="342" spans="1:23" ht="10.15" customHeight="1" x14ac:dyDescent="0.2">
      <c r="B342" s="34"/>
      <c r="C342" s="34"/>
      <c r="D342" s="34"/>
      <c r="E342" s="34"/>
      <c r="F342" s="34"/>
      <c r="G342" s="34"/>
      <c r="H342" s="34"/>
      <c r="I342" s="34"/>
      <c r="J342" s="34"/>
      <c r="K342" s="34"/>
      <c r="L342" s="34"/>
      <c r="M342" s="23"/>
      <c r="N342" s="23"/>
      <c r="O342" s="23"/>
      <c r="P342" s="23"/>
      <c r="Q342" s="23"/>
      <c r="R342" s="23"/>
      <c r="S342" s="23"/>
      <c r="T342" s="23"/>
      <c r="U342" s="23"/>
      <c r="V342" s="23"/>
      <c r="W342" s="23"/>
    </row>
    <row r="343" spans="1:23" ht="10.15" customHeight="1" x14ac:dyDescent="0.2">
      <c r="A343" s="24" t="s">
        <v>4234</v>
      </c>
      <c r="B343" s="34"/>
      <c r="C343" s="34"/>
      <c r="D343" s="34"/>
      <c r="E343" s="34"/>
      <c r="F343" s="34"/>
      <c r="G343" s="34"/>
      <c r="H343" s="34"/>
      <c r="I343" s="34"/>
      <c r="J343" s="34"/>
      <c r="K343" s="34"/>
      <c r="L343" s="34"/>
      <c r="M343" s="23"/>
      <c r="N343" s="23"/>
      <c r="O343" s="23"/>
      <c r="P343" s="23"/>
      <c r="Q343" s="23"/>
      <c r="R343" s="23"/>
      <c r="S343" s="23"/>
      <c r="T343" s="23"/>
      <c r="U343" s="23"/>
      <c r="V343" s="23"/>
      <c r="W343" s="23"/>
    </row>
    <row r="344" spans="1:23" ht="10.15" customHeight="1" x14ac:dyDescent="0.2">
      <c r="A344" s="24" t="s">
        <v>4057</v>
      </c>
      <c r="B344" s="34"/>
      <c r="C344" s="34"/>
      <c r="D344" s="34"/>
      <c r="E344" s="34"/>
      <c r="F344" s="34"/>
      <c r="G344" s="34"/>
      <c r="H344" s="34"/>
      <c r="I344" s="34"/>
      <c r="J344" s="34"/>
      <c r="K344" s="34"/>
      <c r="L344" s="34"/>
      <c r="M344" s="23"/>
      <c r="N344" s="23"/>
      <c r="O344" s="23"/>
      <c r="P344" s="23"/>
      <c r="Q344" s="23"/>
      <c r="R344" s="23"/>
      <c r="S344" s="23"/>
      <c r="T344" s="23"/>
      <c r="U344" s="23"/>
      <c r="V344" s="23"/>
      <c r="W344" s="23"/>
    </row>
    <row r="345" spans="1:23" ht="10.15" customHeight="1" x14ac:dyDescent="0.2">
      <c r="A345" s="25" t="s">
        <v>4235</v>
      </c>
      <c r="B345" s="34">
        <f>$A$1*'CBECS data'!B344</f>
        <v>182000</v>
      </c>
      <c r="C345" s="34">
        <f>$A$1*'CBECS data'!C344</f>
        <v>7000</v>
      </c>
      <c r="D345" s="34">
        <f>$A$1*'CBECS data'!D344</f>
        <v>25000</v>
      </c>
      <c r="E345" s="34">
        <f>$A$1*'CBECS data'!E344</f>
        <v>27000</v>
      </c>
      <c r="F345" s="34">
        <f>$A$1*'CBECS data'!F344</f>
        <v>4000</v>
      </c>
      <c r="G345" s="34">
        <f>$A$1*'CBECS data'!G344</f>
        <v>64000</v>
      </c>
      <c r="H345" s="34">
        <f>$A$1*'CBECS data'!H344</f>
        <v>3000</v>
      </c>
      <c r="I345" s="34">
        <f>$A$1*'CBECS data'!I344</f>
        <v>24000</v>
      </c>
      <c r="J345" s="34">
        <f>$A$1*'CBECS data'!J344</f>
        <v>3000</v>
      </c>
      <c r="K345" s="34">
        <f>$A$1*'CBECS data'!K344</f>
        <v>7000</v>
      </c>
      <c r="L345" s="34">
        <f>$A$1*'CBECS data'!L344</f>
        <v>17000</v>
      </c>
      <c r="M345" s="23"/>
      <c r="N345" s="23"/>
      <c r="O345" s="23"/>
      <c r="P345" s="23"/>
      <c r="Q345" s="23"/>
      <c r="R345" s="23"/>
      <c r="S345" s="23"/>
      <c r="T345" s="23"/>
      <c r="U345" s="23"/>
      <c r="V345" s="23"/>
      <c r="W345" s="23"/>
    </row>
    <row r="346" spans="1:23" ht="10.15" customHeight="1" x14ac:dyDescent="0.2">
      <c r="A346" s="26" t="s">
        <v>4236</v>
      </c>
      <c r="B346" s="34"/>
      <c r="C346" s="34"/>
      <c r="D346" s="34"/>
      <c r="E346" s="34"/>
      <c r="F346" s="34"/>
      <c r="G346" s="34"/>
      <c r="H346" s="34"/>
      <c r="I346" s="34"/>
      <c r="J346" s="34"/>
      <c r="K346" s="34"/>
      <c r="L346" s="34"/>
      <c r="M346" s="23"/>
      <c r="N346" s="23"/>
      <c r="O346" s="23"/>
      <c r="P346" s="23"/>
      <c r="Q346" s="23"/>
      <c r="R346" s="23"/>
      <c r="S346" s="23"/>
      <c r="T346" s="23"/>
      <c r="U346" s="23"/>
      <c r="V346" s="23"/>
      <c r="W346" s="23"/>
    </row>
    <row r="347" spans="1:23" ht="10.15" customHeight="1" x14ac:dyDescent="0.2">
      <c r="A347" s="25" t="s">
        <v>4237</v>
      </c>
      <c r="B347" s="34">
        <f>$A$1*'CBECS data'!B346</f>
        <v>176000</v>
      </c>
      <c r="C347" s="34">
        <f>$A$1*'CBECS data'!C346</f>
        <v>7000</v>
      </c>
      <c r="D347" s="34">
        <f>$A$1*'CBECS data'!D346</f>
        <v>24000</v>
      </c>
      <c r="E347" s="34">
        <f>$A$1*'CBECS data'!E346</f>
        <v>26000</v>
      </c>
      <c r="F347" s="34">
        <f>$A$1*'CBECS data'!F346</f>
        <v>4000</v>
      </c>
      <c r="G347" s="34">
        <f>$A$1*'CBECS data'!G346</f>
        <v>70000</v>
      </c>
      <c r="H347" s="34">
        <f>$A$1*'CBECS data'!H346</f>
        <v>2000</v>
      </c>
      <c r="I347" s="34">
        <f>$A$1*'CBECS data'!I346</f>
        <v>15000</v>
      </c>
      <c r="J347" s="34">
        <f>$A$1*'CBECS data'!J346</f>
        <v>3000</v>
      </c>
      <c r="K347" s="34">
        <f>$A$1*'CBECS data'!K346</f>
        <v>8000</v>
      </c>
      <c r="L347" s="34">
        <f>$A$1*'CBECS data'!L346</f>
        <v>18000</v>
      </c>
      <c r="M347" s="23"/>
      <c r="N347" s="23"/>
      <c r="O347" s="23"/>
      <c r="P347" s="23"/>
      <c r="Q347" s="23"/>
      <c r="R347" s="23"/>
      <c r="S347" s="23"/>
      <c r="T347" s="23"/>
      <c r="U347" s="23"/>
      <c r="V347" s="23"/>
      <c r="W347" s="23"/>
    </row>
    <row r="348" spans="1:23" ht="10.15" customHeight="1" x14ac:dyDescent="0.2">
      <c r="A348" s="25" t="s">
        <v>4238</v>
      </c>
      <c r="B348" s="34">
        <f>$A$1*'CBECS data'!B347</f>
        <v>169000</v>
      </c>
      <c r="C348" s="34">
        <f>$A$1*'CBECS data'!C347</f>
        <v>6000</v>
      </c>
      <c r="D348" s="34">
        <f>$A$1*'CBECS data'!D347</f>
        <v>24000</v>
      </c>
      <c r="E348" s="34">
        <f>$A$1*'CBECS data'!E347</f>
        <v>25000</v>
      </c>
      <c r="F348" s="34">
        <f>$A$1*'CBECS data'!F347</f>
        <v>3000</v>
      </c>
      <c r="G348" s="34">
        <f>$A$1*'CBECS data'!G347</f>
        <v>67000</v>
      </c>
      <c r="H348" s="34">
        <f>$A$1*'CBECS data'!H347</f>
        <v>1000</v>
      </c>
      <c r="I348" s="34">
        <f>$A$1*'CBECS data'!I347</f>
        <v>9000</v>
      </c>
      <c r="J348" s="34">
        <f>$A$1*'CBECS data'!J347</f>
        <v>5000</v>
      </c>
      <c r="K348" s="34">
        <f>$A$1*'CBECS data'!K347</f>
        <v>11000</v>
      </c>
      <c r="L348" s="34">
        <f>$A$1*'CBECS data'!L347</f>
        <v>18000</v>
      </c>
      <c r="M348" s="23"/>
      <c r="N348" s="23"/>
      <c r="O348" s="23"/>
      <c r="P348" s="23"/>
      <c r="Q348" s="23"/>
      <c r="R348" s="23"/>
      <c r="S348" s="23"/>
      <c r="T348" s="23"/>
      <c r="U348" s="23"/>
      <c r="V348" s="23"/>
      <c r="W348" s="23"/>
    </row>
    <row r="349" spans="1:23" ht="10.15" customHeight="1" x14ac:dyDescent="0.2">
      <c r="B349" s="34"/>
      <c r="C349" s="34"/>
      <c r="D349" s="34"/>
      <c r="E349" s="34"/>
      <c r="F349" s="34"/>
      <c r="G349" s="34"/>
      <c r="H349" s="34"/>
      <c r="I349" s="34"/>
      <c r="J349" s="34"/>
      <c r="K349" s="34"/>
      <c r="L349" s="34"/>
      <c r="M349" s="23"/>
      <c r="N349" s="23"/>
      <c r="O349" s="23"/>
      <c r="P349" s="23"/>
      <c r="Q349" s="23"/>
      <c r="R349" s="23"/>
      <c r="S349" s="23"/>
      <c r="T349" s="23"/>
      <c r="U349" s="23"/>
      <c r="V349" s="23"/>
      <c r="W349" s="23"/>
    </row>
    <row r="350" spans="1:23" ht="10.15" customHeight="1" x14ac:dyDescent="0.2">
      <c r="A350" s="24" t="s">
        <v>4239</v>
      </c>
      <c r="B350" s="34"/>
      <c r="C350" s="34"/>
      <c r="D350" s="34"/>
      <c r="E350" s="34"/>
      <c r="F350" s="34"/>
      <c r="G350" s="34"/>
      <c r="H350" s="34"/>
      <c r="I350" s="34"/>
      <c r="J350" s="34"/>
      <c r="K350" s="34"/>
      <c r="L350" s="34"/>
      <c r="M350" s="23"/>
      <c r="N350" s="23"/>
      <c r="O350" s="23"/>
      <c r="P350" s="23"/>
      <c r="Q350" s="23"/>
      <c r="R350" s="23"/>
      <c r="S350" s="23"/>
      <c r="T350" s="23"/>
      <c r="U350" s="23"/>
      <c r="V350" s="23"/>
      <c r="W350" s="23"/>
    </row>
    <row r="351" spans="1:23" ht="10.15" customHeight="1" x14ac:dyDescent="0.2">
      <c r="A351" s="24" t="s">
        <v>4057</v>
      </c>
      <c r="B351" s="34"/>
      <c r="C351" s="34"/>
      <c r="D351" s="34"/>
      <c r="E351" s="34"/>
      <c r="F351" s="34"/>
      <c r="G351" s="34"/>
      <c r="H351" s="34"/>
      <c r="I351" s="34"/>
      <c r="J351" s="34"/>
      <c r="K351" s="34"/>
      <c r="L351" s="34"/>
      <c r="M351" s="23"/>
      <c r="N351" s="23"/>
      <c r="O351" s="23"/>
      <c r="P351" s="23"/>
      <c r="Q351" s="23"/>
      <c r="R351" s="23"/>
      <c r="S351" s="23"/>
      <c r="T351" s="23"/>
      <c r="U351" s="23"/>
      <c r="V351" s="23"/>
      <c r="W351" s="23"/>
    </row>
    <row r="352" spans="1:23" ht="10.15" customHeight="1" x14ac:dyDescent="0.2">
      <c r="A352" s="25" t="s">
        <v>4240</v>
      </c>
      <c r="B352" s="34">
        <f>$A$1*'CBECS data'!B351</f>
        <v>190000</v>
      </c>
      <c r="C352" s="34">
        <f>$A$1*'CBECS data'!C351</f>
        <v>7000</v>
      </c>
      <c r="D352" s="34">
        <f>$A$1*'CBECS data'!D351</f>
        <v>27000</v>
      </c>
      <c r="E352" s="34">
        <f>$A$1*'CBECS data'!E351</f>
        <v>26000</v>
      </c>
      <c r="F352" s="34">
        <f>$A$1*'CBECS data'!F351</f>
        <v>3000</v>
      </c>
      <c r="G352" s="34">
        <f>$A$1*'CBECS data'!G351</f>
        <v>75000</v>
      </c>
      <c r="H352" s="34">
        <f>$A$1*'CBECS data'!H351</f>
        <v>1000</v>
      </c>
      <c r="I352" s="34">
        <f>$A$1*'CBECS data'!I351</f>
        <v>11000</v>
      </c>
      <c r="J352" s="34">
        <f>$A$1*'CBECS data'!J351</f>
        <v>5000</v>
      </c>
      <c r="K352" s="34">
        <f>$A$1*'CBECS data'!K351</f>
        <v>13000</v>
      </c>
      <c r="L352" s="34">
        <f>$A$1*'CBECS data'!L351</f>
        <v>23000</v>
      </c>
      <c r="M352" s="23"/>
      <c r="N352" s="23"/>
      <c r="O352" s="23"/>
      <c r="P352" s="23"/>
      <c r="Q352" s="23"/>
      <c r="R352" s="23"/>
      <c r="S352" s="23"/>
      <c r="T352" s="23"/>
      <c r="U352" s="23"/>
      <c r="V352" s="23"/>
      <c r="W352" s="23"/>
    </row>
    <row r="353" spans="1:23" ht="10.15" customHeight="1" x14ac:dyDescent="0.2">
      <c r="A353" s="25" t="s">
        <v>4241</v>
      </c>
      <c r="B353" s="34">
        <f>$A$1*'CBECS data'!B352</f>
        <v>195000</v>
      </c>
      <c r="C353" s="34">
        <f>$A$1*'CBECS data'!C352</f>
        <v>7000</v>
      </c>
      <c r="D353" s="34">
        <f>$A$1*'CBECS data'!D352</f>
        <v>25000</v>
      </c>
      <c r="E353" s="34">
        <f>$A$1*'CBECS data'!E352</f>
        <v>29000</v>
      </c>
      <c r="F353" s="34">
        <f>$A$1*'CBECS data'!F352</f>
        <v>3000</v>
      </c>
      <c r="G353" s="34">
        <f>$A$1*'CBECS data'!G352</f>
        <v>77000</v>
      </c>
      <c r="H353" s="34">
        <f>$A$1*'CBECS data'!H352</f>
        <v>1000</v>
      </c>
      <c r="I353" s="34">
        <f>$A$1*'CBECS data'!I352</f>
        <v>13000</v>
      </c>
      <c r="J353" s="34">
        <f>$A$1*'CBECS data'!J352</f>
        <v>5000</v>
      </c>
      <c r="K353" s="34">
        <f>$A$1*'CBECS data'!K352</f>
        <v>13000</v>
      </c>
      <c r="L353" s="34">
        <f>$A$1*'CBECS data'!L352</f>
        <v>22000</v>
      </c>
      <c r="M353" s="23"/>
      <c r="N353" s="23"/>
      <c r="O353" s="23"/>
      <c r="P353" s="23"/>
      <c r="Q353" s="23"/>
      <c r="R353" s="23"/>
      <c r="S353" s="23"/>
      <c r="T353" s="23"/>
      <c r="U353" s="23"/>
      <c r="V353" s="23"/>
      <c r="W353" s="23"/>
    </row>
    <row r="354" spans="1:23" ht="10.15" customHeight="1" x14ac:dyDescent="0.2">
      <c r="A354" s="25" t="s">
        <v>4242</v>
      </c>
      <c r="B354" s="34">
        <f>$A$1*'CBECS data'!B353</f>
        <v>155000</v>
      </c>
      <c r="C354" s="34">
        <f>$A$1*'CBECS data'!C353</f>
        <v>6000</v>
      </c>
      <c r="D354" s="34">
        <f>$A$1*'CBECS data'!D353</f>
        <v>21000</v>
      </c>
      <c r="E354" s="34">
        <f>$A$1*'CBECS data'!E353</f>
        <v>21000</v>
      </c>
      <c r="F354" s="34">
        <f>$A$1*'CBECS data'!F353</f>
        <v>3000</v>
      </c>
      <c r="G354" s="34">
        <f>$A$1*'CBECS data'!G353</f>
        <v>59000</v>
      </c>
      <c r="H354" s="34">
        <f>$A$1*'CBECS data'!H353</f>
        <v>1000</v>
      </c>
      <c r="I354" s="34">
        <f>$A$1*'CBECS data'!I353</f>
        <v>16000</v>
      </c>
      <c r="J354" s="34">
        <f>$A$1*'CBECS data'!J353</f>
        <v>3000</v>
      </c>
      <c r="K354" s="34">
        <f>$A$1*'CBECS data'!K353</f>
        <v>8000</v>
      </c>
      <c r="L354" s="34">
        <f>$A$1*'CBECS data'!L353</f>
        <v>18000</v>
      </c>
      <c r="M354" s="23"/>
      <c r="N354" s="23"/>
      <c r="O354" s="23"/>
      <c r="P354" s="23"/>
      <c r="Q354" s="23"/>
      <c r="R354" s="23"/>
      <c r="S354" s="23"/>
      <c r="T354" s="23"/>
      <c r="U354" s="23"/>
      <c r="V354" s="23"/>
      <c r="W354" s="23"/>
    </row>
    <row r="355" spans="1:23" ht="10.15" customHeight="1" x14ac:dyDescent="0.2">
      <c r="A355" s="26" t="s">
        <v>4243</v>
      </c>
      <c r="B355" s="34"/>
      <c r="C355" s="34"/>
      <c r="D355" s="34"/>
      <c r="E355" s="34"/>
      <c r="F355" s="34"/>
      <c r="G355" s="34"/>
      <c r="H355" s="34"/>
      <c r="I355" s="34"/>
      <c r="J355" s="34"/>
      <c r="K355" s="34"/>
      <c r="L355" s="34"/>
      <c r="M355" s="23"/>
      <c r="N355" s="23"/>
      <c r="O355" s="23"/>
      <c r="P355" s="23"/>
      <c r="Q355" s="23"/>
      <c r="R355" s="23"/>
      <c r="S355" s="23"/>
      <c r="T355" s="23"/>
      <c r="U355" s="23"/>
      <c r="V355" s="23"/>
      <c r="W355" s="23"/>
    </row>
    <row r="356" spans="1:23" ht="10.15" customHeight="1" x14ac:dyDescent="0.2">
      <c r="A356" s="25" t="s">
        <v>4244</v>
      </c>
      <c r="B356" s="34">
        <f>$A$1*'CBECS data'!B355</f>
        <v>179000</v>
      </c>
      <c r="C356" s="34">
        <f>$A$1*'CBECS data'!C355</f>
        <v>6000</v>
      </c>
      <c r="D356" s="34">
        <f>$A$1*'CBECS data'!D355</f>
        <v>27000</v>
      </c>
      <c r="E356" s="34">
        <f>$A$1*'CBECS data'!E355</f>
        <v>30000</v>
      </c>
      <c r="F356" s="34">
        <f>$A$1*'CBECS data'!F355</f>
        <v>3000</v>
      </c>
      <c r="G356" s="34">
        <f>$A$1*'CBECS data'!G355</f>
        <v>69000</v>
      </c>
      <c r="H356" s="34">
        <f>$A$1*'CBECS data'!H355</f>
        <v>1000</v>
      </c>
      <c r="I356" s="34">
        <f>$A$1*'CBECS data'!I355</f>
        <v>8000</v>
      </c>
      <c r="J356" s="34">
        <f>$A$1*'CBECS data'!J355</f>
        <v>5000</v>
      </c>
      <c r="K356" s="34">
        <f>$A$1*'CBECS data'!K355</f>
        <v>11000</v>
      </c>
      <c r="L356" s="34">
        <f>$A$1*'CBECS data'!L355</f>
        <v>20000</v>
      </c>
      <c r="M356" s="23"/>
      <c r="N356" s="23"/>
      <c r="O356" s="23"/>
      <c r="P356" s="23"/>
      <c r="Q356" s="23"/>
      <c r="R356" s="23"/>
      <c r="S356" s="23"/>
      <c r="T356" s="23"/>
      <c r="U356" s="23"/>
      <c r="V356" s="23"/>
      <c r="W356" s="23"/>
    </row>
    <row r="357" spans="1:23" ht="10.15" customHeight="1" x14ac:dyDescent="0.2">
      <c r="B357" s="34"/>
      <c r="C357" s="34"/>
      <c r="D357" s="34"/>
      <c r="E357" s="34"/>
      <c r="F357" s="34"/>
      <c r="G357" s="34"/>
      <c r="H357" s="34"/>
      <c r="I357" s="34"/>
      <c r="J357" s="34"/>
      <c r="K357" s="34"/>
      <c r="L357" s="34"/>
      <c r="M357" s="23"/>
      <c r="N357" s="23"/>
      <c r="O357" s="23"/>
      <c r="P357" s="23"/>
      <c r="Q357" s="23"/>
      <c r="R357" s="23"/>
      <c r="S357" s="23"/>
      <c r="T357" s="23"/>
      <c r="U357" s="23"/>
      <c r="V357" s="23"/>
      <c r="W357" s="23"/>
    </row>
    <row r="358" spans="1:23" ht="10.15" customHeight="1" x14ac:dyDescent="0.2">
      <c r="A358" s="24" t="s">
        <v>4245</v>
      </c>
      <c r="B358" s="34"/>
      <c r="C358" s="34"/>
      <c r="D358" s="34"/>
      <c r="E358" s="34"/>
      <c r="F358" s="34"/>
      <c r="G358" s="34"/>
      <c r="H358" s="34"/>
      <c r="I358" s="34"/>
      <c r="J358" s="34"/>
      <c r="K358" s="34"/>
      <c r="L358" s="34"/>
      <c r="M358" s="23"/>
      <c r="N358" s="23"/>
      <c r="O358" s="23"/>
      <c r="P358" s="23"/>
      <c r="Q358" s="23"/>
      <c r="R358" s="23"/>
      <c r="S358" s="23"/>
      <c r="T358" s="23"/>
      <c r="U358" s="23"/>
      <c r="V358" s="23"/>
      <c r="W358" s="23"/>
    </row>
    <row r="359" spans="1:23" ht="10.15" customHeight="1" x14ac:dyDescent="0.2">
      <c r="A359" s="24" t="s">
        <v>4246</v>
      </c>
      <c r="B359" s="34"/>
      <c r="C359" s="34"/>
      <c r="D359" s="34"/>
      <c r="E359" s="34"/>
      <c r="F359" s="34"/>
      <c r="G359" s="34"/>
      <c r="H359" s="34"/>
      <c r="I359" s="34"/>
      <c r="J359" s="34"/>
      <c r="K359" s="34"/>
      <c r="L359" s="34"/>
      <c r="M359" s="23"/>
      <c r="N359" s="23"/>
      <c r="O359" s="23"/>
      <c r="P359" s="23"/>
      <c r="Q359" s="23"/>
      <c r="R359" s="23"/>
      <c r="S359" s="23"/>
      <c r="T359" s="23"/>
      <c r="U359" s="23"/>
      <c r="V359" s="23"/>
      <c r="W359" s="23"/>
    </row>
    <row r="360" spans="1:23" ht="10.15" customHeight="1" x14ac:dyDescent="0.2">
      <c r="A360" s="24" t="s">
        <v>4247</v>
      </c>
      <c r="B360" s="34"/>
      <c r="C360" s="34"/>
      <c r="D360" s="34"/>
      <c r="E360" s="34"/>
      <c r="F360" s="34"/>
      <c r="G360" s="34"/>
      <c r="H360" s="34"/>
      <c r="I360" s="34"/>
      <c r="J360" s="34"/>
      <c r="K360" s="34"/>
      <c r="L360" s="34"/>
      <c r="M360" s="23"/>
      <c r="N360" s="23"/>
      <c r="O360" s="23"/>
      <c r="P360" s="23"/>
      <c r="Q360" s="23"/>
      <c r="R360" s="23"/>
      <c r="S360" s="23"/>
      <c r="T360" s="23"/>
      <c r="U360" s="23"/>
      <c r="V360" s="23"/>
      <c r="W360" s="23"/>
    </row>
    <row r="361" spans="1:23" ht="10.15" customHeight="1" x14ac:dyDescent="0.2">
      <c r="A361" s="25" t="s">
        <v>4248</v>
      </c>
      <c r="B361" s="34">
        <f>$A$1*'CBECS data'!B360</f>
        <v>153000</v>
      </c>
      <c r="C361" s="34">
        <f>$A$1*'CBECS data'!C360</f>
        <v>7000</v>
      </c>
      <c r="D361" s="34">
        <f>$A$1*'CBECS data'!D360</f>
        <v>18000</v>
      </c>
      <c r="E361" s="34">
        <f>$A$1*'CBECS data'!E360</f>
        <v>20000</v>
      </c>
      <c r="F361" s="34">
        <f>$A$1*'CBECS data'!F360</f>
        <v>3000</v>
      </c>
      <c r="G361" s="34">
        <f>$A$1*'CBECS data'!G360</f>
        <v>59000</v>
      </c>
      <c r="H361" s="34">
        <f>$A$1*'CBECS data'!H360</f>
        <v>1000</v>
      </c>
      <c r="I361" s="34">
        <f>$A$1*'CBECS data'!I360</f>
        <v>17000</v>
      </c>
      <c r="J361" s="34">
        <f>$A$1*'CBECS data'!J360</f>
        <v>3000</v>
      </c>
      <c r="K361" s="34">
        <f>$A$1*'CBECS data'!K360</f>
        <v>7000</v>
      </c>
      <c r="L361" s="34">
        <f>$A$1*'CBECS data'!L360</f>
        <v>18000</v>
      </c>
      <c r="M361" s="23"/>
      <c r="N361" s="23"/>
      <c r="O361" s="23"/>
      <c r="P361" s="23"/>
      <c r="Q361" s="23"/>
      <c r="R361" s="23"/>
      <c r="S361" s="23"/>
      <c r="T361" s="23"/>
      <c r="U361" s="23"/>
      <c r="V361" s="23"/>
      <c r="W361" s="23"/>
    </row>
    <row r="362" spans="1:23" ht="10.15" customHeight="1" x14ac:dyDescent="0.2">
      <c r="A362" s="25" t="s">
        <v>4249</v>
      </c>
      <c r="B362" s="34">
        <f>$A$1*'CBECS data'!B361</f>
        <v>166000</v>
      </c>
      <c r="C362" s="34">
        <f>$A$1*'CBECS data'!C361</f>
        <v>5000</v>
      </c>
      <c r="D362" s="34">
        <f>$A$1*'CBECS data'!D361</f>
        <v>23000</v>
      </c>
      <c r="E362" s="34">
        <f>$A$1*'CBECS data'!E361</f>
        <v>22000</v>
      </c>
      <c r="F362" s="34">
        <f>$A$1*'CBECS data'!F361</f>
        <v>2000</v>
      </c>
      <c r="G362" s="34">
        <f>$A$1*'CBECS data'!G361</f>
        <v>66000</v>
      </c>
      <c r="H362" s="34">
        <f>$A$1*'CBECS data'!H361</f>
        <v>1000</v>
      </c>
      <c r="I362" s="34">
        <f>$A$1*'CBECS data'!I361</f>
        <v>13000</v>
      </c>
      <c r="J362" s="34">
        <f>$A$1*'CBECS data'!J361</f>
        <v>4000</v>
      </c>
      <c r="K362" s="34">
        <f>$A$1*'CBECS data'!K361</f>
        <v>9000</v>
      </c>
      <c r="L362" s="34">
        <f>$A$1*'CBECS data'!L361</f>
        <v>20000</v>
      </c>
      <c r="M362" s="23"/>
      <c r="N362" s="23"/>
      <c r="O362" s="23"/>
      <c r="P362" s="23"/>
      <c r="Q362" s="23"/>
      <c r="R362" s="23"/>
      <c r="S362" s="23"/>
      <c r="T362" s="23"/>
      <c r="U362" s="23"/>
      <c r="V362" s="23"/>
      <c r="W362" s="23"/>
    </row>
    <row r="363" spans="1:23" ht="10.15" customHeight="1" x14ac:dyDescent="0.2">
      <c r="A363" s="25" t="s">
        <v>4250</v>
      </c>
      <c r="B363" s="34">
        <f>$A$1*'CBECS data'!B362</f>
        <v>179000</v>
      </c>
      <c r="C363" s="34">
        <f>$A$1*'CBECS data'!C362</f>
        <v>7000</v>
      </c>
      <c r="D363" s="34">
        <f>$A$1*'CBECS data'!D362</f>
        <v>26000</v>
      </c>
      <c r="E363" s="34">
        <f>$A$1*'CBECS data'!E362</f>
        <v>24000</v>
      </c>
      <c r="F363" s="34">
        <f>$A$1*'CBECS data'!F362</f>
        <v>3000</v>
      </c>
      <c r="G363" s="34">
        <f>$A$1*'CBECS data'!G362</f>
        <v>73000</v>
      </c>
      <c r="H363" s="34">
        <f>$A$1*'CBECS data'!H362</f>
        <v>1000</v>
      </c>
      <c r="I363" s="34">
        <f>$A$1*'CBECS data'!I362</f>
        <v>11000</v>
      </c>
      <c r="J363" s="34">
        <f>$A$1*'CBECS data'!J362</f>
        <v>4000</v>
      </c>
      <c r="K363" s="34">
        <f>$A$1*'CBECS data'!K362</f>
        <v>10000</v>
      </c>
      <c r="L363" s="34">
        <f>$A$1*'CBECS data'!L362</f>
        <v>21000</v>
      </c>
      <c r="M363" s="23"/>
      <c r="N363" s="23"/>
      <c r="O363" s="23"/>
      <c r="P363" s="23"/>
      <c r="Q363" s="23"/>
      <c r="R363" s="23"/>
      <c r="S363" s="23"/>
      <c r="T363" s="23"/>
      <c r="U363" s="23"/>
      <c r="V363" s="23"/>
      <c r="W363" s="23"/>
    </row>
    <row r="364" spans="1:23" ht="10.15" customHeight="1" x14ac:dyDescent="0.2">
      <c r="A364" s="26" t="s">
        <v>4251</v>
      </c>
      <c r="B364" s="34"/>
      <c r="C364" s="34"/>
      <c r="D364" s="34"/>
      <c r="E364" s="34"/>
      <c r="F364" s="34"/>
      <c r="G364" s="34"/>
      <c r="H364" s="34"/>
      <c r="I364" s="34"/>
      <c r="J364" s="34"/>
      <c r="K364" s="34"/>
      <c r="L364" s="34"/>
      <c r="M364" s="23"/>
      <c r="N364" s="23"/>
      <c r="O364" s="23"/>
      <c r="P364" s="23"/>
      <c r="Q364" s="23"/>
      <c r="R364" s="23"/>
      <c r="S364" s="23"/>
      <c r="T364" s="23"/>
      <c r="U364" s="23"/>
      <c r="V364" s="23"/>
      <c r="W364" s="23"/>
    </row>
    <row r="365" spans="1:23" ht="10.15" customHeight="1" x14ac:dyDescent="0.2">
      <c r="A365" s="25" t="s">
        <v>4252</v>
      </c>
      <c r="B365" s="34">
        <f>$A$1*'CBECS data'!B364</f>
        <v>164000</v>
      </c>
      <c r="C365" s="34">
        <f>$A$1*'CBECS data'!C364</f>
        <v>6000</v>
      </c>
      <c r="D365" s="34">
        <f>$A$1*'CBECS data'!D364</f>
        <v>20000</v>
      </c>
      <c r="E365" s="34">
        <f>$A$1*'CBECS data'!E364</f>
        <v>21000</v>
      </c>
      <c r="F365" s="34">
        <f>$A$1*'CBECS data'!F364</f>
        <v>3000</v>
      </c>
      <c r="G365" s="34">
        <f>$A$1*'CBECS data'!G364</f>
        <v>58000</v>
      </c>
      <c r="H365" s="34">
        <f>$A$1*'CBECS data'!H364</f>
        <v>2000</v>
      </c>
      <c r="I365" s="34">
        <f>$A$1*'CBECS data'!I364</f>
        <v>24000</v>
      </c>
      <c r="J365" s="34">
        <f>$A$1*'CBECS data'!J364</f>
        <v>4000</v>
      </c>
      <c r="K365" s="34">
        <f>$A$1*'CBECS data'!K364</f>
        <v>8000</v>
      </c>
      <c r="L365" s="34">
        <f>$A$1*'CBECS data'!L364</f>
        <v>17000</v>
      </c>
      <c r="M365" s="23"/>
      <c r="N365" s="23"/>
      <c r="O365" s="23"/>
      <c r="P365" s="23"/>
      <c r="Q365" s="23"/>
      <c r="R365" s="23"/>
      <c r="S365" s="23"/>
      <c r="T365" s="23"/>
      <c r="U365" s="23"/>
      <c r="V365" s="23"/>
      <c r="W365" s="23"/>
    </row>
    <row r="366" spans="1:23" ht="10.15" customHeight="1" x14ac:dyDescent="0.2">
      <c r="A366" s="25" t="s">
        <v>4253</v>
      </c>
      <c r="B366" s="34">
        <f>$A$1*'CBECS data'!B365</f>
        <v>151000</v>
      </c>
      <c r="C366" s="34">
        <f>$A$1*'CBECS data'!C365</f>
        <v>5000</v>
      </c>
      <c r="D366" s="34">
        <f>$A$1*'CBECS data'!D365</f>
        <v>19000</v>
      </c>
      <c r="E366" s="34">
        <f>$A$1*'CBECS data'!E365</f>
        <v>22000</v>
      </c>
      <c r="F366" s="34">
        <f>$A$1*'CBECS data'!F365</f>
        <v>2000</v>
      </c>
      <c r="G366" s="34">
        <f>$A$1*'CBECS data'!G365</f>
        <v>64000</v>
      </c>
      <c r="H366" s="34">
        <f>$A$1*'CBECS data'!H365</f>
        <v>1000</v>
      </c>
      <c r="I366" s="34">
        <f>$A$1*'CBECS data'!I365</f>
        <v>8000</v>
      </c>
      <c r="J366" s="34">
        <f>$A$1*'CBECS data'!J365</f>
        <v>5000</v>
      </c>
      <c r="K366" s="34">
        <f>$A$1*'CBECS data'!K365</f>
        <v>8000</v>
      </c>
      <c r="L366" s="34">
        <f>$A$1*'CBECS data'!L365</f>
        <v>18000</v>
      </c>
      <c r="M366" s="23"/>
      <c r="N366" s="23"/>
      <c r="O366" s="23"/>
      <c r="P366" s="23"/>
      <c r="Q366" s="23"/>
      <c r="R366" s="23"/>
      <c r="S366" s="23"/>
      <c r="T366" s="23"/>
      <c r="U366" s="23"/>
      <c r="V366" s="23"/>
      <c r="W366" s="23"/>
    </row>
    <row r="367" spans="1:23" ht="10.15" customHeight="1" x14ac:dyDescent="0.2">
      <c r="A367" s="25" t="s">
        <v>4254</v>
      </c>
      <c r="B367" s="34">
        <f>$A$1*'CBECS data'!B366</f>
        <v>211000</v>
      </c>
      <c r="C367" s="34">
        <f>$A$1*'CBECS data'!C366</f>
        <v>6000</v>
      </c>
      <c r="D367" s="34">
        <f>$A$1*'CBECS data'!D366</f>
        <v>29000</v>
      </c>
      <c r="E367" s="34">
        <f>$A$1*'CBECS data'!E366</f>
        <v>30000</v>
      </c>
      <c r="F367" s="34">
        <f>$A$1*'CBECS data'!F366</f>
        <v>2000</v>
      </c>
      <c r="G367" s="34">
        <f>$A$1*'CBECS data'!G366</f>
        <v>81000</v>
      </c>
      <c r="H367" s="34">
        <f>$A$1*'CBECS data'!H366</f>
        <v>1000</v>
      </c>
      <c r="I367" s="34">
        <f>$A$1*'CBECS data'!I366</f>
        <v>13000</v>
      </c>
      <c r="J367" s="34" t="e">
        <f>$A$1*'CBECS data'!J366</f>
        <v>#VALUE!</v>
      </c>
      <c r="K367" s="34">
        <f>$A$1*'CBECS data'!K366</f>
        <v>12000</v>
      </c>
      <c r="L367" s="34">
        <f>$A$1*'CBECS data'!L366</f>
        <v>24000</v>
      </c>
      <c r="M367" s="23"/>
      <c r="N367" s="23"/>
      <c r="O367" s="23"/>
      <c r="P367" s="23"/>
      <c r="Q367" s="23"/>
      <c r="R367" s="23"/>
      <c r="S367" s="23"/>
      <c r="T367" s="23"/>
      <c r="U367" s="23"/>
      <c r="V367" s="23"/>
      <c r="W367" s="23"/>
    </row>
    <row r="368" spans="1:23" ht="10.15" customHeight="1" x14ac:dyDescent="0.2">
      <c r="A368" s="25" t="s">
        <v>4255</v>
      </c>
      <c r="B368" s="34">
        <f>$A$1*'CBECS data'!B367</f>
        <v>167000</v>
      </c>
      <c r="C368" s="34">
        <f>$A$1*'CBECS data'!C367</f>
        <v>6000</v>
      </c>
      <c r="D368" s="34">
        <f>$A$1*'CBECS data'!D367</f>
        <v>22000</v>
      </c>
      <c r="E368" s="34">
        <f>$A$1*'CBECS data'!E367</f>
        <v>23000</v>
      </c>
      <c r="F368" s="34">
        <f>$A$1*'CBECS data'!F367</f>
        <v>3000</v>
      </c>
      <c r="G368" s="34">
        <f>$A$1*'CBECS data'!G367</f>
        <v>67000</v>
      </c>
      <c r="H368" s="34">
        <f>$A$1*'CBECS data'!H367</f>
        <v>1000</v>
      </c>
      <c r="I368" s="34">
        <f>$A$1*'CBECS data'!I367</f>
        <v>13000</v>
      </c>
      <c r="J368" s="34">
        <f>$A$1*'CBECS data'!J367</f>
        <v>4000</v>
      </c>
      <c r="K368" s="34">
        <f>$A$1*'CBECS data'!K367</f>
        <v>9000</v>
      </c>
      <c r="L368" s="34">
        <f>$A$1*'CBECS data'!L367</f>
        <v>20000</v>
      </c>
      <c r="M368" s="23"/>
      <c r="N368" s="23"/>
      <c r="O368" s="23"/>
      <c r="P368" s="23"/>
      <c r="Q368" s="23"/>
      <c r="R368" s="23"/>
      <c r="S368" s="23"/>
      <c r="T368" s="23"/>
      <c r="U368" s="23"/>
      <c r="V368" s="23"/>
      <c r="W368" s="23"/>
    </row>
    <row r="369" spans="1:23" ht="10.15" customHeight="1" x14ac:dyDescent="0.2">
      <c r="A369" s="25" t="s">
        <v>4256</v>
      </c>
      <c r="B369" s="34">
        <f>$A$1*'CBECS data'!B368</f>
        <v>156000</v>
      </c>
      <c r="C369" s="34">
        <f>$A$1*'CBECS data'!C368</f>
        <v>6000</v>
      </c>
      <c r="D369" s="34">
        <f>$A$1*'CBECS data'!D368</f>
        <v>21000</v>
      </c>
      <c r="E369" s="34">
        <f>$A$1*'CBECS data'!E368</f>
        <v>21000</v>
      </c>
      <c r="F369" s="34">
        <f>$A$1*'CBECS data'!F368</f>
        <v>3000</v>
      </c>
      <c r="G369" s="34">
        <f>$A$1*'CBECS data'!G368</f>
        <v>59000</v>
      </c>
      <c r="H369" s="34">
        <f>$A$1*'CBECS data'!H368</f>
        <v>1000</v>
      </c>
      <c r="I369" s="34">
        <f>$A$1*'CBECS data'!I368</f>
        <v>16000</v>
      </c>
      <c r="J369" s="34">
        <f>$A$1*'CBECS data'!J368</f>
        <v>3000</v>
      </c>
      <c r="K369" s="34">
        <f>$A$1*'CBECS data'!K368</f>
        <v>8000</v>
      </c>
      <c r="L369" s="34">
        <f>$A$1*'CBECS data'!L368</f>
        <v>18000</v>
      </c>
      <c r="M369" s="23"/>
      <c r="N369" s="23"/>
      <c r="O369" s="23"/>
      <c r="P369" s="23"/>
      <c r="Q369" s="23"/>
      <c r="R369" s="23"/>
      <c r="S369" s="23"/>
      <c r="T369" s="23"/>
      <c r="U369" s="23"/>
      <c r="V369" s="23"/>
      <c r="W369" s="23"/>
    </row>
    <row r="370" spans="1:23" ht="10.15" customHeight="1" x14ac:dyDescent="0.2">
      <c r="A370" s="26" t="s">
        <v>4243</v>
      </c>
      <c r="B370" s="34"/>
      <c r="C370" s="34"/>
      <c r="D370" s="34"/>
      <c r="E370" s="34"/>
      <c r="F370" s="34"/>
      <c r="G370" s="34"/>
      <c r="H370" s="34"/>
      <c r="I370" s="34"/>
      <c r="J370" s="34"/>
      <c r="K370" s="34"/>
      <c r="L370" s="34"/>
      <c r="M370" s="23"/>
      <c r="N370" s="23"/>
      <c r="O370" s="23"/>
      <c r="P370" s="23"/>
      <c r="Q370" s="23"/>
      <c r="R370" s="23"/>
      <c r="S370" s="23"/>
      <c r="T370" s="23"/>
      <c r="U370" s="23"/>
      <c r="V370" s="23"/>
      <c r="W370" s="23"/>
    </row>
    <row r="371" spans="1:23" ht="10.15" customHeight="1" x14ac:dyDescent="0.2">
      <c r="A371" s="26" t="s">
        <v>4257</v>
      </c>
      <c r="B371" s="34"/>
      <c r="C371" s="34"/>
      <c r="D371" s="34"/>
      <c r="E371" s="34"/>
      <c r="F371" s="34"/>
      <c r="G371" s="34"/>
      <c r="H371" s="34"/>
      <c r="I371" s="34"/>
      <c r="J371" s="34"/>
      <c r="K371" s="34"/>
      <c r="L371" s="34"/>
      <c r="M371" s="23"/>
      <c r="N371" s="23"/>
      <c r="O371" s="23"/>
      <c r="P371" s="23"/>
      <c r="Q371" s="23"/>
      <c r="R371" s="23"/>
      <c r="S371" s="23"/>
      <c r="T371" s="23"/>
      <c r="U371" s="23"/>
      <c r="V371" s="23"/>
      <c r="W371" s="23"/>
    </row>
    <row r="372" spans="1:23" ht="10.15" customHeight="1" x14ac:dyDescent="0.2">
      <c r="A372" s="25" t="s">
        <v>4258</v>
      </c>
      <c r="B372" s="34">
        <f>$A$1*'CBECS data'!B371</f>
        <v>191000</v>
      </c>
      <c r="C372" s="34">
        <f>$A$1*'CBECS data'!C371</f>
        <v>6000</v>
      </c>
      <c r="D372" s="34">
        <f>$A$1*'CBECS data'!D371</f>
        <v>29000</v>
      </c>
      <c r="E372" s="34">
        <f>$A$1*'CBECS data'!E371</f>
        <v>27000</v>
      </c>
      <c r="F372" s="34">
        <f>$A$1*'CBECS data'!F371</f>
        <v>3000</v>
      </c>
      <c r="G372" s="34">
        <f>$A$1*'CBECS data'!G371</f>
        <v>76000</v>
      </c>
      <c r="H372" s="34">
        <f>$A$1*'CBECS data'!H371</f>
        <v>1000</v>
      </c>
      <c r="I372" s="34">
        <f>$A$1*'CBECS data'!I371</f>
        <v>9000</v>
      </c>
      <c r="J372" s="34" t="e">
        <f>$A$1*'CBECS data'!J371</f>
        <v>#VALUE!</v>
      </c>
      <c r="K372" s="34">
        <f>$A$1*'CBECS data'!K371</f>
        <v>12000</v>
      </c>
      <c r="L372" s="34">
        <f>$A$1*'CBECS data'!L371</f>
        <v>21000</v>
      </c>
      <c r="M372" s="23"/>
      <c r="N372" s="23"/>
      <c r="O372" s="23"/>
      <c r="P372" s="23"/>
      <c r="Q372" s="23"/>
      <c r="R372" s="23"/>
      <c r="S372" s="23"/>
      <c r="T372" s="23"/>
      <c r="U372" s="23"/>
      <c r="V372" s="23"/>
      <c r="W372" s="23"/>
    </row>
    <row r="373" spans="1:23" ht="10.15" customHeight="1" x14ac:dyDescent="0.2">
      <c r="B373" s="34"/>
      <c r="C373" s="34"/>
      <c r="D373" s="34"/>
      <c r="E373" s="34"/>
      <c r="F373" s="34"/>
      <c r="G373" s="34"/>
      <c r="H373" s="34"/>
      <c r="I373" s="34"/>
      <c r="J373" s="34"/>
      <c r="K373" s="34"/>
      <c r="L373" s="34"/>
      <c r="M373" s="23"/>
      <c r="N373" s="23"/>
      <c r="O373" s="23"/>
      <c r="P373" s="23"/>
      <c r="Q373" s="23"/>
      <c r="R373" s="23"/>
      <c r="S373" s="23"/>
      <c r="T373" s="23"/>
      <c r="U373" s="23"/>
      <c r="V373" s="23"/>
      <c r="W373" s="23"/>
    </row>
    <row r="374" spans="1:23" ht="10.15" customHeight="1" x14ac:dyDescent="0.2">
      <c r="A374" s="24" t="s">
        <v>4259</v>
      </c>
      <c r="B374" s="34"/>
      <c r="C374" s="34"/>
      <c r="D374" s="34"/>
      <c r="E374" s="34"/>
      <c r="F374" s="34"/>
      <c r="G374" s="34"/>
      <c r="H374" s="34"/>
      <c r="I374" s="34"/>
      <c r="J374" s="34"/>
      <c r="K374" s="34"/>
      <c r="L374" s="34"/>
      <c r="M374" s="23"/>
      <c r="N374" s="23"/>
      <c r="O374" s="23"/>
      <c r="P374" s="23"/>
      <c r="Q374" s="23"/>
      <c r="R374" s="23"/>
      <c r="S374" s="23"/>
      <c r="T374" s="23"/>
      <c r="U374" s="23"/>
      <c r="V374" s="23"/>
      <c r="W374" s="23"/>
    </row>
    <row r="375" spans="1:23" ht="10.15" customHeight="1" x14ac:dyDescent="0.2">
      <c r="A375" s="24" t="s">
        <v>4260</v>
      </c>
      <c r="B375" s="34"/>
      <c r="C375" s="34"/>
      <c r="D375" s="34"/>
      <c r="E375" s="34"/>
      <c r="F375" s="34"/>
      <c r="G375" s="34"/>
      <c r="H375" s="34"/>
      <c r="I375" s="34"/>
      <c r="J375" s="34"/>
      <c r="K375" s="34"/>
      <c r="L375" s="34"/>
      <c r="M375" s="23"/>
      <c r="N375" s="23"/>
      <c r="O375" s="23"/>
      <c r="P375" s="23"/>
      <c r="Q375" s="23"/>
      <c r="R375" s="23"/>
      <c r="S375" s="23"/>
      <c r="T375" s="23"/>
      <c r="U375" s="23"/>
      <c r="V375" s="23"/>
      <c r="W375" s="23"/>
    </row>
    <row r="376" spans="1:23" ht="10.15" customHeight="1" x14ac:dyDescent="0.2">
      <c r="A376" s="24" t="s">
        <v>4057</v>
      </c>
      <c r="B376" s="34"/>
      <c r="C376" s="34"/>
      <c r="D376" s="34"/>
      <c r="E376" s="34"/>
      <c r="F376" s="34"/>
      <c r="G376" s="34"/>
      <c r="H376" s="34"/>
      <c r="I376" s="34"/>
      <c r="J376" s="34"/>
      <c r="K376" s="34"/>
      <c r="L376" s="34"/>
      <c r="M376" s="23"/>
      <c r="N376" s="23"/>
      <c r="O376" s="23"/>
      <c r="P376" s="23"/>
      <c r="Q376" s="23"/>
      <c r="R376" s="23"/>
      <c r="S376" s="23"/>
      <c r="T376" s="23"/>
      <c r="U376" s="23"/>
      <c r="V376" s="23"/>
      <c r="W376" s="23"/>
    </row>
    <row r="377" spans="1:23" ht="10.15" customHeight="1" x14ac:dyDescent="0.2">
      <c r="A377" s="25" t="s">
        <v>4197</v>
      </c>
      <c r="B377" s="34">
        <f>$A$1*'CBECS data'!B376</f>
        <v>132000</v>
      </c>
      <c r="C377" s="34">
        <f>$A$1*'CBECS data'!C376</f>
        <v>5000</v>
      </c>
      <c r="D377" s="34">
        <f>$A$1*'CBECS data'!D376</f>
        <v>18000</v>
      </c>
      <c r="E377" s="34">
        <f>$A$1*'CBECS data'!E376</f>
        <v>18000</v>
      </c>
      <c r="F377" s="34">
        <f>$A$1*'CBECS data'!F376</f>
        <v>2000</v>
      </c>
      <c r="G377" s="34">
        <f>$A$1*'CBECS data'!G376</f>
        <v>49000</v>
      </c>
      <c r="H377" s="34">
        <f>$A$1*'CBECS data'!H376</f>
        <v>1000</v>
      </c>
      <c r="I377" s="34">
        <f>$A$1*'CBECS data'!I376</f>
        <v>13000</v>
      </c>
      <c r="J377" s="34">
        <f>$A$1*'CBECS data'!J376</f>
        <v>3000</v>
      </c>
      <c r="K377" s="34">
        <f>$A$1*'CBECS data'!K376</f>
        <v>7000</v>
      </c>
      <c r="L377" s="34">
        <f>$A$1*'CBECS data'!L376</f>
        <v>16000</v>
      </c>
      <c r="M377" s="23"/>
      <c r="N377" s="23"/>
      <c r="O377" s="23"/>
      <c r="P377" s="23"/>
      <c r="Q377" s="23"/>
      <c r="R377" s="23"/>
      <c r="S377" s="23"/>
      <c r="T377" s="23"/>
      <c r="U377" s="23"/>
      <c r="V377" s="23"/>
      <c r="W377" s="23"/>
    </row>
    <row r="378" spans="1:23" ht="10.15" customHeight="1" x14ac:dyDescent="0.2">
      <c r="A378" s="25" t="s">
        <v>4198</v>
      </c>
      <c r="B378" s="34">
        <f>$A$1*'CBECS data'!B377</f>
        <v>138000</v>
      </c>
      <c r="C378" s="34">
        <f>$A$1*'CBECS data'!C377</f>
        <v>5000</v>
      </c>
      <c r="D378" s="34">
        <f>$A$1*'CBECS data'!D377</f>
        <v>19000</v>
      </c>
      <c r="E378" s="34">
        <f>$A$1*'CBECS data'!E377</f>
        <v>19000</v>
      </c>
      <c r="F378" s="34">
        <f>$A$1*'CBECS data'!F377</f>
        <v>2000</v>
      </c>
      <c r="G378" s="34">
        <f>$A$1*'CBECS data'!G377</f>
        <v>51000</v>
      </c>
      <c r="H378" s="34">
        <f>$A$1*'CBECS data'!H377</f>
        <v>1000</v>
      </c>
      <c r="I378" s="34">
        <f>$A$1*'CBECS data'!I377</f>
        <v>13000</v>
      </c>
      <c r="J378" s="34">
        <f>$A$1*'CBECS data'!J377</f>
        <v>3000</v>
      </c>
      <c r="K378" s="34">
        <f>$A$1*'CBECS data'!K377</f>
        <v>8000</v>
      </c>
      <c r="L378" s="34">
        <f>$A$1*'CBECS data'!L377</f>
        <v>16000</v>
      </c>
      <c r="M378" s="23"/>
      <c r="N378" s="23"/>
      <c r="O378" s="23"/>
      <c r="P378" s="23"/>
      <c r="Q378" s="23"/>
      <c r="R378" s="23"/>
      <c r="S378" s="23"/>
      <c r="T378" s="23"/>
      <c r="U378" s="23"/>
      <c r="V378" s="23"/>
      <c r="W378" s="23"/>
    </row>
    <row r="379" spans="1:23" ht="10.15" customHeight="1" x14ac:dyDescent="0.2">
      <c r="A379" s="25" t="s">
        <v>4261</v>
      </c>
      <c r="B379" s="34">
        <f>$A$1*'CBECS data'!B378</f>
        <v>125000</v>
      </c>
      <c r="C379" s="34">
        <f>$A$1*'CBECS data'!C378</f>
        <v>5000</v>
      </c>
      <c r="D379" s="34">
        <f>$A$1*'CBECS data'!D378</f>
        <v>17000</v>
      </c>
      <c r="E379" s="34">
        <f>$A$1*'CBECS data'!E378</f>
        <v>16000</v>
      </c>
      <c r="F379" s="34">
        <f>$A$1*'CBECS data'!F378</f>
        <v>2000</v>
      </c>
      <c r="G379" s="34">
        <f>$A$1*'CBECS data'!G378</f>
        <v>43000</v>
      </c>
      <c r="H379" s="34">
        <f>$A$1*'CBECS data'!H378</f>
        <v>1000</v>
      </c>
      <c r="I379" s="34">
        <f>$A$1*'CBECS data'!I378</f>
        <v>17000</v>
      </c>
      <c r="J379" s="34">
        <f>$A$1*'CBECS data'!J378</f>
        <v>2000</v>
      </c>
      <c r="K379" s="34">
        <f>$A$1*'CBECS data'!K378</f>
        <v>6000</v>
      </c>
      <c r="L379" s="34">
        <f>$A$1*'CBECS data'!L378</f>
        <v>16000</v>
      </c>
      <c r="M379" s="23"/>
      <c r="N379" s="23"/>
      <c r="O379" s="23"/>
      <c r="P379" s="23"/>
      <c r="Q379" s="23"/>
      <c r="R379" s="23"/>
      <c r="S379" s="23"/>
      <c r="T379" s="23"/>
      <c r="U379" s="23"/>
      <c r="V379" s="23"/>
      <c r="W379" s="23"/>
    </row>
    <row r="380" spans="1:23" ht="10.15" customHeight="1" x14ac:dyDescent="0.2">
      <c r="A380" s="25" t="s">
        <v>4262</v>
      </c>
      <c r="B380" s="34">
        <f>$A$1*'CBECS data'!B379</f>
        <v>109000</v>
      </c>
      <c r="C380" s="34">
        <f>$A$1*'CBECS data'!C379</f>
        <v>4000</v>
      </c>
      <c r="D380" s="34">
        <f>$A$1*'CBECS data'!D379</f>
        <v>16000</v>
      </c>
      <c r="E380" s="34">
        <f>$A$1*'CBECS data'!E379</f>
        <v>15000</v>
      </c>
      <c r="F380" s="34">
        <f>$A$1*'CBECS data'!F379</f>
        <v>2000</v>
      </c>
      <c r="G380" s="34">
        <f>$A$1*'CBECS data'!G379</f>
        <v>39000</v>
      </c>
      <c r="H380" s="34">
        <f>$A$1*'CBECS data'!H379</f>
        <v>1000</v>
      </c>
      <c r="I380" s="34">
        <f>$A$1*'CBECS data'!I379</f>
        <v>12000</v>
      </c>
      <c r="J380" s="34">
        <f>$A$1*'CBECS data'!J379</f>
        <v>2000</v>
      </c>
      <c r="K380" s="34">
        <f>$A$1*'CBECS data'!K379</f>
        <v>4000</v>
      </c>
      <c r="L380" s="34">
        <f>$A$1*'CBECS data'!L379</f>
        <v>14000</v>
      </c>
      <c r="M380" s="23"/>
      <c r="N380" s="23"/>
      <c r="O380" s="23"/>
      <c r="P380" s="23"/>
      <c r="Q380" s="23"/>
      <c r="R380" s="23"/>
      <c r="S380" s="23"/>
      <c r="T380" s="23"/>
      <c r="U380" s="23"/>
      <c r="V380" s="23"/>
      <c r="W380" s="23"/>
    </row>
    <row r="381" spans="1:23" ht="10.15" customHeight="1" x14ac:dyDescent="0.2">
      <c r="B381" s="34"/>
      <c r="C381" s="34"/>
      <c r="D381" s="34"/>
      <c r="E381" s="34"/>
      <c r="F381" s="34"/>
      <c r="G381" s="34"/>
      <c r="H381" s="34"/>
      <c r="I381" s="34"/>
      <c r="J381" s="34"/>
      <c r="K381" s="34"/>
      <c r="L381" s="34"/>
      <c r="M381" s="23"/>
      <c r="N381" s="23"/>
      <c r="O381" s="23"/>
      <c r="P381" s="23"/>
      <c r="Q381" s="23"/>
      <c r="R381" s="23"/>
      <c r="S381" s="23"/>
      <c r="T381" s="23"/>
      <c r="U381" s="23"/>
      <c r="V381" s="23"/>
      <c r="W381" s="23"/>
    </row>
    <row r="382" spans="1:23" ht="10.15" customHeight="1" x14ac:dyDescent="0.2">
      <c r="A382" s="24" t="s">
        <v>4263</v>
      </c>
      <c r="B382" s="34"/>
      <c r="C382" s="34"/>
      <c r="D382" s="34"/>
      <c r="E382" s="34"/>
      <c r="F382" s="34"/>
      <c r="G382" s="34"/>
      <c r="H382" s="34"/>
      <c r="I382" s="34"/>
      <c r="J382" s="34"/>
      <c r="K382" s="34"/>
      <c r="L382" s="34"/>
      <c r="M382" s="23"/>
      <c r="N382" s="23"/>
      <c r="O382" s="23"/>
      <c r="P382" s="23"/>
      <c r="Q382" s="23"/>
      <c r="R382" s="23"/>
      <c r="S382" s="23"/>
      <c r="T382" s="23"/>
      <c r="U382" s="23"/>
      <c r="V382" s="23"/>
      <c r="W382" s="23"/>
    </row>
    <row r="383" spans="1:23" ht="10.15" customHeight="1" x14ac:dyDescent="0.2">
      <c r="A383" s="24" t="s">
        <v>4264</v>
      </c>
      <c r="B383" s="34"/>
      <c r="C383" s="34"/>
      <c r="D383" s="34"/>
      <c r="E383" s="34"/>
      <c r="F383" s="34"/>
      <c r="G383" s="34"/>
      <c r="H383" s="34"/>
      <c r="I383" s="34"/>
      <c r="J383" s="34"/>
      <c r="K383" s="34"/>
      <c r="L383" s="34"/>
      <c r="M383" s="23"/>
      <c r="N383" s="23"/>
      <c r="O383" s="23"/>
      <c r="P383" s="23"/>
      <c r="Q383" s="23"/>
      <c r="R383" s="23"/>
      <c r="S383" s="23"/>
      <c r="T383" s="23"/>
      <c r="U383" s="23"/>
      <c r="V383" s="23"/>
      <c r="W383" s="23"/>
    </row>
    <row r="384" spans="1:23" ht="10.15" customHeight="1" x14ac:dyDescent="0.2">
      <c r="A384" s="25" t="s">
        <v>4265</v>
      </c>
      <c r="B384" s="34">
        <f>$A$1*'CBECS data'!B383</f>
        <v>13000</v>
      </c>
      <c r="C384" s="34" t="e">
        <f>$A$1*'CBECS data'!C383</f>
        <v>#VALUE!</v>
      </c>
      <c r="D384" s="34">
        <f>$A$1*'CBECS data'!D383</f>
        <v>1000</v>
      </c>
      <c r="E384" s="34">
        <f>$A$1*'CBECS data'!E383</f>
        <v>1000</v>
      </c>
      <c r="F384" s="34" t="e">
        <f>$A$1*'CBECS data'!F383</f>
        <v>#VALUE!</v>
      </c>
      <c r="G384" s="34">
        <f>$A$1*'CBECS data'!G383</f>
        <v>4000</v>
      </c>
      <c r="H384" s="34" t="e">
        <f>$A$1*'CBECS data'!H383</f>
        <v>#VALUE!</v>
      </c>
      <c r="I384" s="34">
        <f>$A$1*'CBECS data'!I383</f>
        <v>2000</v>
      </c>
      <c r="J384" s="34" t="e">
        <f>$A$1*'CBECS data'!J383</f>
        <v>#VALUE!</v>
      </c>
      <c r="K384" s="34" t="e">
        <f>$A$1*'CBECS data'!K383</f>
        <v>#VALUE!</v>
      </c>
      <c r="L384" s="34">
        <f>$A$1*'CBECS data'!L383</f>
        <v>4000</v>
      </c>
      <c r="M384" s="23"/>
      <c r="N384" s="23"/>
      <c r="O384" s="23"/>
      <c r="P384" s="23"/>
      <c r="Q384" s="23"/>
      <c r="R384" s="23"/>
      <c r="S384" s="23"/>
      <c r="T384" s="23"/>
      <c r="U384" s="23"/>
      <c r="V384" s="23"/>
      <c r="W384" s="23"/>
    </row>
    <row r="385" spans="1:23" ht="10.15" customHeight="1" x14ac:dyDescent="0.2">
      <c r="A385" s="25" t="s">
        <v>4266</v>
      </c>
      <c r="B385" s="34">
        <f>$A$1*'CBECS data'!B384</f>
        <v>49000</v>
      </c>
      <c r="C385" s="34">
        <f>$A$1*'CBECS data'!C384</f>
        <v>2000</v>
      </c>
      <c r="D385" s="34">
        <f>$A$1*'CBECS data'!D384</f>
        <v>6000</v>
      </c>
      <c r="E385" s="34">
        <f>$A$1*'CBECS data'!E384</f>
        <v>3000</v>
      </c>
      <c r="F385" s="34">
        <f>$A$1*'CBECS data'!F384</f>
        <v>1000</v>
      </c>
      <c r="G385" s="34">
        <f>$A$1*'CBECS data'!G384</f>
        <v>17000</v>
      </c>
      <c r="H385" s="34" t="e">
        <f>$A$1*'CBECS data'!H384</f>
        <v>#VALUE!</v>
      </c>
      <c r="I385" s="34">
        <f>$A$1*'CBECS data'!I384</f>
        <v>7000</v>
      </c>
      <c r="J385" s="34">
        <f>$A$1*'CBECS data'!J384</f>
        <v>1000</v>
      </c>
      <c r="K385" s="34">
        <f>$A$1*'CBECS data'!K384</f>
        <v>1000</v>
      </c>
      <c r="L385" s="34">
        <f>$A$1*'CBECS data'!L384</f>
        <v>9000</v>
      </c>
      <c r="M385" s="23"/>
      <c r="N385" s="23"/>
      <c r="O385" s="23"/>
      <c r="P385" s="23"/>
      <c r="Q385" s="23"/>
      <c r="R385" s="23"/>
      <c r="S385" s="23"/>
      <c r="T385" s="23"/>
      <c r="U385" s="23"/>
      <c r="V385" s="23"/>
      <c r="W385" s="23"/>
    </row>
    <row r="386" spans="1:23" ht="10.15" customHeight="1" x14ac:dyDescent="0.2">
      <c r="A386" s="25" t="s">
        <v>3997</v>
      </c>
      <c r="B386" s="34">
        <f>$A$1*'CBECS data'!B385</f>
        <v>80000</v>
      </c>
      <c r="C386" s="34">
        <f>$A$1*'CBECS data'!C385</f>
        <v>4000</v>
      </c>
      <c r="D386" s="34">
        <f>$A$1*'CBECS data'!D385</f>
        <v>10000</v>
      </c>
      <c r="E386" s="34">
        <f>$A$1*'CBECS data'!E385</f>
        <v>6000</v>
      </c>
      <c r="F386" s="34">
        <f>$A$1*'CBECS data'!F385</f>
        <v>2000</v>
      </c>
      <c r="G386" s="34">
        <f>$A$1*'CBECS data'!G385</f>
        <v>25000</v>
      </c>
      <c r="H386" s="34">
        <f>$A$1*'CBECS data'!H385</f>
        <v>1000</v>
      </c>
      <c r="I386" s="34">
        <f>$A$1*'CBECS data'!I385</f>
        <v>16000</v>
      </c>
      <c r="J386" s="34">
        <f>$A$1*'CBECS data'!J385</f>
        <v>2000</v>
      </c>
      <c r="K386" s="34">
        <f>$A$1*'CBECS data'!K385</f>
        <v>3000</v>
      </c>
      <c r="L386" s="34">
        <f>$A$1*'CBECS data'!L385</f>
        <v>12000</v>
      </c>
      <c r="M386" s="23"/>
      <c r="N386" s="23"/>
      <c r="O386" s="23"/>
      <c r="P386" s="23"/>
      <c r="Q386" s="23"/>
      <c r="R386" s="23"/>
      <c r="S386" s="23"/>
      <c r="T386" s="23"/>
      <c r="U386" s="23"/>
      <c r="V386" s="23"/>
      <c r="W386" s="23"/>
    </row>
    <row r="387" spans="1:23" ht="10.15" customHeight="1" x14ac:dyDescent="0.2">
      <c r="A387" s="25" t="s">
        <v>4267</v>
      </c>
      <c r="B387" s="34">
        <f>$A$1*'CBECS data'!B386</f>
        <v>130000</v>
      </c>
      <c r="C387" s="34">
        <f>$A$1*'CBECS data'!C386</f>
        <v>6000</v>
      </c>
      <c r="D387" s="34">
        <f>$A$1*'CBECS data'!D386</f>
        <v>15000</v>
      </c>
      <c r="E387" s="34">
        <f>$A$1*'CBECS data'!E386</f>
        <v>13000</v>
      </c>
      <c r="F387" s="34">
        <f>$A$1*'CBECS data'!F386</f>
        <v>3000</v>
      </c>
      <c r="G387" s="34">
        <f>$A$1*'CBECS data'!G386</f>
        <v>42000</v>
      </c>
      <c r="H387" s="34">
        <f>$A$1*'CBECS data'!H386</f>
        <v>2000</v>
      </c>
      <c r="I387" s="34">
        <f>$A$1*'CBECS data'!I386</f>
        <v>27000</v>
      </c>
      <c r="J387" s="34">
        <f>$A$1*'CBECS data'!J386</f>
        <v>2000</v>
      </c>
      <c r="K387" s="34">
        <f>$A$1*'CBECS data'!K386</f>
        <v>5000</v>
      </c>
      <c r="L387" s="34">
        <f>$A$1*'CBECS data'!L386</f>
        <v>15000</v>
      </c>
      <c r="M387" s="23"/>
      <c r="N387" s="23"/>
      <c r="O387" s="23"/>
      <c r="P387" s="23"/>
      <c r="Q387" s="23"/>
      <c r="R387" s="23"/>
      <c r="S387" s="23"/>
      <c r="T387" s="23"/>
      <c r="U387" s="23"/>
      <c r="V387" s="23"/>
      <c r="W387" s="23"/>
    </row>
    <row r="388" spans="1:23" ht="10.15" customHeight="1" x14ac:dyDescent="0.2">
      <c r="A388" s="25" t="s">
        <v>4268</v>
      </c>
      <c r="B388" s="34">
        <f>$A$1*'CBECS data'!B387</f>
        <v>144000</v>
      </c>
      <c r="C388" s="34">
        <f>$A$1*'CBECS data'!C387</f>
        <v>6000</v>
      </c>
      <c r="D388" s="34">
        <f>$A$1*'CBECS data'!D387</f>
        <v>22000</v>
      </c>
      <c r="E388" s="34">
        <f>$A$1*'CBECS data'!E387</f>
        <v>19000</v>
      </c>
      <c r="F388" s="34">
        <f>$A$1*'CBECS data'!F387</f>
        <v>4000</v>
      </c>
      <c r="G388" s="34">
        <f>$A$1*'CBECS data'!G387</f>
        <v>50000</v>
      </c>
      <c r="H388" s="34">
        <f>$A$1*'CBECS data'!H387</f>
        <v>1000</v>
      </c>
      <c r="I388" s="34">
        <f>$A$1*'CBECS data'!I387</f>
        <v>19000</v>
      </c>
      <c r="J388" s="34">
        <f>$A$1*'CBECS data'!J387</f>
        <v>2000</v>
      </c>
      <c r="K388" s="34">
        <f>$A$1*'CBECS data'!K387</f>
        <v>6000</v>
      </c>
      <c r="L388" s="34">
        <f>$A$1*'CBECS data'!L387</f>
        <v>15000</v>
      </c>
      <c r="M388" s="23"/>
      <c r="N388" s="23"/>
      <c r="O388" s="23"/>
      <c r="P388" s="23"/>
      <c r="Q388" s="23"/>
      <c r="R388" s="23"/>
      <c r="S388" s="23"/>
      <c r="T388" s="23"/>
      <c r="U388" s="23"/>
      <c r="V388" s="23"/>
      <c r="W388" s="23"/>
    </row>
    <row r="389" spans="1:23" ht="10.15" customHeight="1" x14ac:dyDescent="0.2">
      <c r="A389" s="25" t="s">
        <v>4269</v>
      </c>
      <c r="B389" s="34">
        <f>$A$1*'CBECS data'!B388</f>
        <v>203000</v>
      </c>
      <c r="C389" s="34">
        <f>$A$1*'CBECS data'!C388</f>
        <v>7000</v>
      </c>
      <c r="D389" s="34">
        <f>$A$1*'CBECS data'!D388</f>
        <v>28000</v>
      </c>
      <c r="E389" s="34">
        <f>$A$1*'CBECS data'!E388</f>
        <v>32000</v>
      </c>
      <c r="F389" s="34">
        <f>$A$1*'CBECS data'!F388</f>
        <v>3000</v>
      </c>
      <c r="G389" s="34">
        <f>$A$1*'CBECS data'!G388</f>
        <v>77000</v>
      </c>
      <c r="H389" s="34">
        <f>$A$1*'CBECS data'!H388</f>
        <v>1000</v>
      </c>
      <c r="I389" s="34">
        <f>$A$1*'CBECS data'!I388</f>
        <v>17000</v>
      </c>
      <c r="J389" s="34">
        <f>$A$1*'CBECS data'!J388</f>
        <v>4000</v>
      </c>
      <c r="K389" s="34">
        <f>$A$1*'CBECS data'!K388</f>
        <v>12000</v>
      </c>
      <c r="L389" s="34">
        <f>$A$1*'CBECS data'!L388</f>
        <v>22000</v>
      </c>
      <c r="M389" s="23"/>
      <c r="N389" s="23"/>
      <c r="O389" s="23"/>
      <c r="P389" s="23"/>
      <c r="Q389" s="23"/>
      <c r="R389" s="23"/>
      <c r="S389" s="23"/>
      <c r="T389" s="23"/>
      <c r="U389" s="23"/>
      <c r="V389" s="23"/>
      <c r="W389" s="23"/>
    </row>
    <row r="390" spans="1:23" ht="10.15" customHeight="1" x14ac:dyDescent="0.2">
      <c r="A390" s="25" t="s">
        <v>4270</v>
      </c>
      <c r="B390" s="34">
        <f>$A$1*'CBECS data'!B389</f>
        <v>247000</v>
      </c>
      <c r="C390" s="34">
        <f>$A$1*'CBECS data'!C389</f>
        <v>5000</v>
      </c>
      <c r="D390" s="34">
        <f>$A$1*'CBECS data'!D389</f>
        <v>32000</v>
      </c>
      <c r="E390" s="34">
        <f>$A$1*'CBECS data'!E389</f>
        <v>33000</v>
      </c>
      <c r="F390" s="34">
        <f>$A$1*'CBECS data'!F389</f>
        <v>2000</v>
      </c>
      <c r="G390" s="34">
        <f>$A$1*'CBECS data'!G389</f>
        <v>114000</v>
      </c>
      <c r="H390" s="34">
        <f>$A$1*'CBECS data'!H389</f>
        <v>1000</v>
      </c>
      <c r="I390" s="34">
        <f>$A$1*'CBECS data'!I389</f>
        <v>9000</v>
      </c>
      <c r="J390" s="34">
        <f>$A$1*'CBECS data'!J389</f>
        <v>7000</v>
      </c>
      <c r="K390" s="34">
        <f>$A$1*'CBECS data'!K389</f>
        <v>14000</v>
      </c>
      <c r="L390" s="34">
        <f>$A$1*'CBECS data'!L389</f>
        <v>28000</v>
      </c>
      <c r="M390" s="23"/>
      <c r="N390" s="23"/>
      <c r="O390" s="23"/>
      <c r="P390" s="23"/>
      <c r="Q390" s="23"/>
      <c r="R390" s="23"/>
      <c r="S390" s="23"/>
      <c r="T390" s="23"/>
      <c r="U390" s="23"/>
      <c r="V390" s="23"/>
      <c r="W390" s="23"/>
    </row>
    <row r="391" spans="1:23" ht="10.15" customHeight="1" x14ac:dyDescent="0.2">
      <c r="B391" s="34"/>
      <c r="C391" s="34"/>
      <c r="D391" s="34"/>
      <c r="E391" s="34"/>
      <c r="F391" s="34"/>
      <c r="G391" s="34"/>
      <c r="H391" s="34"/>
      <c r="I391" s="34"/>
      <c r="J391" s="34"/>
      <c r="K391" s="34"/>
      <c r="L391" s="34"/>
      <c r="M391" s="23"/>
      <c r="N391" s="23"/>
      <c r="O391" s="23"/>
      <c r="P391" s="23"/>
      <c r="Q391" s="23"/>
      <c r="R391" s="23"/>
      <c r="S391" s="23"/>
      <c r="T391" s="23"/>
      <c r="U391" s="23"/>
      <c r="V391" s="23"/>
      <c r="W391" s="23"/>
    </row>
    <row r="392" spans="1:23" ht="10.15" customHeight="1" x14ac:dyDescent="0.2">
      <c r="A392" s="24" t="s">
        <v>4271</v>
      </c>
      <c r="B392" s="34"/>
      <c r="C392" s="34"/>
      <c r="D392" s="34"/>
      <c r="E392" s="34"/>
      <c r="F392" s="34"/>
      <c r="G392" s="34"/>
      <c r="H392" s="34"/>
      <c r="I392" s="34"/>
      <c r="J392" s="34"/>
      <c r="K392" s="34"/>
      <c r="L392" s="34"/>
      <c r="M392" s="23"/>
      <c r="N392" s="23"/>
      <c r="O392" s="23"/>
      <c r="P392" s="23"/>
      <c r="Q392" s="23"/>
      <c r="R392" s="23"/>
      <c r="S392" s="23"/>
      <c r="T392" s="23"/>
      <c r="U392" s="23"/>
      <c r="V392" s="23"/>
      <c r="W392" s="23"/>
    </row>
    <row r="393" spans="1:23" ht="10.15" customHeight="1" x14ac:dyDescent="0.2">
      <c r="A393" s="24" t="s">
        <v>4272</v>
      </c>
      <c r="B393" s="34"/>
      <c r="C393" s="34"/>
      <c r="D393" s="34"/>
      <c r="E393" s="34"/>
      <c r="F393" s="34"/>
      <c r="G393" s="34"/>
      <c r="H393" s="34"/>
      <c r="I393" s="34"/>
      <c r="J393" s="34"/>
      <c r="K393" s="34"/>
      <c r="L393" s="34"/>
      <c r="M393" s="23"/>
      <c r="N393" s="23"/>
      <c r="O393" s="23"/>
      <c r="P393" s="23"/>
      <c r="Q393" s="23"/>
      <c r="R393" s="23"/>
      <c r="S393" s="23"/>
      <c r="T393" s="23"/>
      <c r="U393" s="23"/>
      <c r="V393" s="23"/>
      <c r="W393" s="23"/>
    </row>
    <row r="394" spans="1:23" ht="10.15" customHeight="1" x14ac:dyDescent="0.2">
      <c r="A394" s="24" t="s">
        <v>4135</v>
      </c>
      <c r="B394" s="34"/>
      <c r="C394" s="34"/>
      <c r="D394" s="34"/>
      <c r="E394" s="34"/>
      <c r="F394" s="34"/>
      <c r="G394" s="34"/>
      <c r="H394" s="34"/>
      <c r="I394" s="34"/>
      <c r="J394" s="34"/>
      <c r="K394" s="34"/>
      <c r="L394" s="34"/>
      <c r="M394" s="23"/>
      <c r="N394" s="23"/>
      <c r="O394" s="23"/>
      <c r="P394" s="23"/>
      <c r="Q394" s="23"/>
      <c r="R394" s="23"/>
      <c r="S394" s="23"/>
      <c r="T394" s="23"/>
      <c r="U394" s="23"/>
      <c r="V394" s="23"/>
      <c r="W394" s="23"/>
    </row>
    <row r="395" spans="1:23" ht="10.15" customHeight="1" x14ac:dyDescent="0.2">
      <c r="A395" s="25" t="s">
        <v>4273</v>
      </c>
      <c r="B395" s="34">
        <f>$A$1*'CBECS data'!B394</f>
        <v>137000</v>
      </c>
      <c r="C395" s="34">
        <f>$A$1*'CBECS data'!C394</f>
        <v>5000</v>
      </c>
      <c r="D395" s="34">
        <f>$A$1*'CBECS data'!D394</f>
        <v>18000</v>
      </c>
      <c r="E395" s="34">
        <f>$A$1*'CBECS data'!E394</f>
        <v>17000</v>
      </c>
      <c r="F395" s="34">
        <f>$A$1*'CBECS data'!F394</f>
        <v>2000</v>
      </c>
      <c r="G395" s="34">
        <f>$A$1*'CBECS data'!G394</f>
        <v>51000</v>
      </c>
      <c r="H395" s="34">
        <f>$A$1*'CBECS data'!H394</f>
        <v>1000</v>
      </c>
      <c r="I395" s="34">
        <f>$A$1*'CBECS data'!I394</f>
        <v>17000</v>
      </c>
      <c r="J395" s="34">
        <f>$A$1*'CBECS data'!J394</f>
        <v>3000</v>
      </c>
      <c r="K395" s="34">
        <f>$A$1*'CBECS data'!K394</f>
        <v>7000</v>
      </c>
      <c r="L395" s="34">
        <f>$A$1*'CBECS data'!L394</f>
        <v>16000</v>
      </c>
      <c r="M395" s="23"/>
      <c r="N395" s="23"/>
      <c r="O395" s="23"/>
      <c r="P395" s="23"/>
      <c r="Q395" s="23"/>
      <c r="R395" s="23"/>
      <c r="S395" s="23"/>
      <c r="T395" s="23"/>
      <c r="U395" s="23"/>
      <c r="V395" s="23"/>
      <c r="W395" s="23"/>
    </row>
    <row r="396" spans="1:23" ht="10.15" customHeight="1" x14ac:dyDescent="0.2">
      <c r="A396" s="25" t="s">
        <v>4274</v>
      </c>
      <c r="B396" s="34">
        <f>$A$1*'CBECS data'!B395</f>
        <v>183000</v>
      </c>
      <c r="C396" s="34">
        <f>$A$1*'CBECS data'!C395</f>
        <v>5000</v>
      </c>
      <c r="D396" s="34">
        <f>$A$1*'CBECS data'!D395</f>
        <v>26000</v>
      </c>
      <c r="E396" s="34">
        <f>$A$1*'CBECS data'!E395</f>
        <v>25000</v>
      </c>
      <c r="F396" s="34">
        <f>$A$1*'CBECS data'!F395</f>
        <v>2000</v>
      </c>
      <c r="G396" s="34">
        <f>$A$1*'CBECS data'!G395</f>
        <v>72000</v>
      </c>
      <c r="H396" s="34">
        <f>$A$1*'CBECS data'!H395</f>
        <v>1000</v>
      </c>
      <c r="I396" s="34">
        <f>$A$1*'CBECS data'!I395</f>
        <v>15000</v>
      </c>
      <c r="J396" s="34" t="e">
        <f>$A$1*'CBECS data'!J395</f>
        <v>#VALUE!</v>
      </c>
      <c r="K396" s="34">
        <f>$A$1*'CBECS data'!K395</f>
        <v>10000</v>
      </c>
      <c r="L396" s="34">
        <f>$A$1*'CBECS data'!L395</f>
        <v>21000</v>
      </c>
      <c r="M396" s="23"/>
      <c r="N396" s="23"/>
      <c r="O396" s="23"/>
      <c r="P396" s="23"/>
      <c r="Q396" s="23"/>
      <c r="R396" s="23"/>
      <c r="S396" s="23"/>
      <c r="T396" s="23"/>
      <c r="U396" s="23"/>
      <c r="V396" s="23"/>
      <c r="W396" s="23"/>
    </row>
    <row r="397" spans="1:23" ht="10.15" customHeight="1" x14ac:dyDescent="0.2">
      <c r="A397" s="27"/>
      <c r="B397" s="35"/>
      <c r="C397" s="35"/>
      <c r="D397" s="35"/>
      <c r="E397" s="35"/>
      <c r="F397" s="35"/>
      <c r="G397" s="35"/>
      <c r="H397" s="35"/>
      <c r="I397" s="35"/>
      <c r="J397" s="35"/>
      <c r="K397" s="35"/>
      <c r="L397" s="35"/>
    </row>
    <row r="398" spans="1:23" ht="80.25" customHeight="1" x14ac:dyDescent="0.2">
      <c r="A398" s="136" t="s">
        <v>4275</v>
      </c>
      <c r="B398" s="137"/>
      <c r="C398" s="137"/>
      <c r="D398" s="137"/>
      <c r="E398" s="137"/>
      <c r="F398" s="137"/>
      <c r="G398" s="137"/>
      <c r="H398" s="137"/>
      <c r="I398" s="137"/>
      <c r="J398" s="137"/>
      <c r="K398" s="137"/>
      <c r="L398" s="137"/>
    </row>
    <row r="399" spans="1:23" ht="33.75" customHeight="1" x14ac:dyDescent="0.2">
      <c r="A399" s="138" t="s">
        <v>4276</v>
      </c>
      <c r="B399" s="138"/>
      <c r="C399" s="138"/>
      <c r="D399" s="138"/>
      <c r="E399" s="138"/>
      <c r="F399" s="138"/>
      <c r="G399" s="138"/>
      <c r="H399" s="138"/>
      <c r="I399" s="138"/>
      <c r="J399" s="138"/>
      <c r="K399" s="138"/>
      <c r="L399" s="138"/>
    </row>
  </sheetData>
  <mergeCells count="5">
    <mergeCell ref="A3:L3"/>
    <mergeCell ref="A4:A5"/>
    <mergeCell ref="B4:L4"/>
    <mergeCell ref="A398:L398"/>
    <mergeCell ref="A399:L399"/>
  </mergeCells>
  <pageMargins left="0.75" right="0.75" top="0.5" bottom="0.5" header="0.5" footer="0.25"/>
  <pageSetup orientation="portrait" r:id="rId1"/>
  <headerFooter alignWithMargins="0">
    <oddFooter>&amp;C&amp;"Arial,Bold"&amp;8Energy Information Administration
2003 Commercial Buildings Energy Consumption Survey: Energy End-Use Consumption Tables</oddFooter>
  </headerFooter>
  <rowBreaks count="6" manualBreakCount="6">
    <brk id="62" max="16383" man="1"/>
    <brk id="120" max="16383" man="1"/>
    <brk id="233" max="16383" man="1"/>
    <brk id="288" max="16383" man="1"/>
    <brk id="342" max="16383" man="1"/>
    <brk id="391"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7485B-9B31-4FDB-9EC1-8ACCD52A9BA7}">
  <sheetPr>
    <tabColor theme="8" tint="0.79998168889431442"/>
  </sheetPr>
  <dimension ref="D4:G21"/>
  <sheetViews>
    <sheetView workbookViewId="0">
      <selection activeCell="I32" sqref="I32"/>
    </sheetView>
  </sheetViews>
  <sheetFormatPr defaultRowHeight="12.75" x14ac:dyDescent="0.2"/>
  <cols>
    <col min="1" max="3" width="9.140625" style="18"/>
    <col min="4" max="4" width="67.7109375" style="18" bestFit="1" customWidth="1"/>
    <col min="5" max="5" width="11.28515625" style="18" bestFit="1" customWidth="1"/>
    <col min="6" max="16384" width="9.140625" style="18"/>
  </cols>
  <sheetData>
    <row r="4" spans="4:7" x14ac:dyDescent="0.2">
      <c r="D4" s="39" t="s">
        <v>1199</v>
      </c>
      <c r="E4" s="39" t="s">
        <v>1202</v>
      </c>
      <c r="F4" s="39" t="s">
        <v>1200</v>
      </c>
      <c r="G4" s="39" t="s">
        <v>1201</v>
      </c>
    </row>
    <row r="5" spans="4:7" ht="15" x14ac:dyDescent="0.25">
      <c r="D5" s="36" t="s">
        <v>4279</v>
      </c>
      <c r="E5" s="31">
        <f>'CBECS sqft to kWh'!A1</f>
        <v>10000</v>
      </c>
      <c r="F5" s="36" t="s">
        <v>4277</v>
      </c>
      <c r="G5" s="36" t="s">
        <v>4296</v>
      </c>
    </row>
    <row r="7" spans="4:7" ht="15" x14ac:dyDescent="0.25">
      <c r="D7" s="36" t="s">
        <v>4280</v>
      </c>
      <c r="E7" s="31">
        <f>'CBECS sqft to kWh'!D191</f>
        <v>17000</v>
      </c>
      <c r="F7" s="36" t="s">
        <v>1209</v>
      </c>
      <c r="G7" s="36" t="s">
        <v>4281</v>
      </c>
    </row>
    <row r="8" spans="4:7" ht="15" x14ac:dyDescent="0.25">
      <c r="D8" s="36" t="s">
        <v>4282</v>
      </c>
      <c r="E8" s="31">
        <f>'CBECS sqft to kWh'!E191</f>
        <v>19000</v>
      </c>
      <c r="F8" s="36" t="s">
        <v>1209</v>
      </c>
      <c r="G8" s="36" t="s">
        <v>4283</v>
      </c>
    </row>
    <row r="9" spans="4:7" x14ac:dyDescent="0.2">
      <c r="D9" s="36" t="s">
        <v>4284</v>
      </c>
      <c r="E9" s="37">
        <f>E8+E7</f>
        <v>36000</v>
      </c>
      <c r="F9" s="36" t="s">
        <v>1209</v>
      </c>
      <c r="G9" s="36" t="s">
        <v>4285</v>
      </c>
    </row>
    <row r="13" spans="4:7" ht="15" x14ac:dyDescent="0.25">
      <c r="D13" s="36" t="s">
        <v>4286</v>
      </c>
      <c r="E13" s="31">
        <f>'CBECS sqft to kWh'!D29</f>
        <v>24000</v>
      </c>
      <c r="F13" s="36" t="s">
        <v>1209</v>
      </c>
      <c r="G13" s="36" t="s">
        <v>4287</v>
      </c>
    </row>
    <row r="14" spans="4:7" ht="15" x14ac:dyDescent="0.25">
      <c r="D14" s="36" t="s">
        <v>4288</v>
      </c>
      <c r="E14" s="31">
        <f>'CBECS sqft to kWh'!E29</f>
        <v>15000</v>
      </c>
      <c r="F14" s="36" t="s">
        <v>1209</v>
      </c>
      <c r="G14" s="36" t="s">
        <v>4289</v>
      </c>
    </row>
    <row r="15" spans="4:7" x14ac:dyDescent="0.2">
      <c r="D15" s="36" t="s">
        <v>4284</v>
      </c>
      <c r="E15" s="37">
        <f>E14+E13</f>
        <v>39000</v>
      </c>
      <c r="F15" s="36" t="s">
        <v>1209</v>
      </c>
      <c r="G15" s="36" t="s">
        <v>4285</v>
      </c>
    </row>
    <row r="18" spans="4:7" x14ac:dyDescent="0.2">
      <c r="D18" s="36" t="s">
        <v>4290</v>
      </c>
      <c r="E18" s="37">
        <f>MIN(E15,E9)</f>
        <v>36000</v>
      </c>
      <c r="F18" s="36" t="s">
        <v>1209</v>
      </c>
      <c r="G18" s="36" t="s">
        <v>4291</v>
      </c>
    </row>
    <row r="20" spans="4:7" x14ac:dyDescent="0.2">
      <c r="D20" s="36" t="s">
        <v>4292</v>
      </c>
      <c r="E20" s="38">
        <v>0.1</v>
      </c>
      <c r="F20" s="36" t="s">
        <v>1211</v>
      </c>
      <c r="G20" s="36" t="s">
        <v>4293</v>
      </c>
    </row>
    <row r="21" spans="4:7" x14ac:dyDescent="0.2">
      <c r="D21" s="39" t="s">
        <v>4294</v>
      </c>
      <c r="E21" s="40">
        <f>E18*E20</f>
        <v>3600</v>
      </c>
      <c r="F21" s="39" t="s">
        <v>1209</v>
      </c>
      <c r="G21" s="39" t="s">
        <v>4295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E7BE9-6968-4E19-9111-19D681A3D235}">
  <dimension ref="E3:N25"/>
  <sheetViews>
    <sheetView workbookViewId="0">
      <selection activeCell="I32" sqref="I32"/>
    </sheetView>
  </sheetViews>
  <sheetFormatPr defaultRowHeight="15" x14ac:dyDescent="0.25"/>
  <cols>
    <col min="5" max="5" width="11.140625" bestFit="1" customWidth="1"/>
    <col min="7" max="7" width="14" bestFit="1" customWidth="1"/>
    <col min="9" max="9" width="31.5703125" bestFit="1" customWidth="1"/>
    <col min="10" max="10" width="10.5703125" bestFit="1" customWidth="1"/>
  </cols>
  <sheetData>
    <row r="3" spans="5:14" x14ac:dyDescent="0.25">
      <c r="E3" t="s">
        <v>4315</v>
      </c>
    </row>
    <row r="4" spans="5:14" x14ac:dyDescent="0.25">
      <c r="E4" t="s">
        <v>4299</v>
      </c>
      <c r="F4" t="s">
        <v>4300</v>
      </c>
      <c r="G4" t="s">
        <v>4301</v>
      </c>
      <c r="H4" t="s">
        <v>4302</v>
      </c>
      <c r="I4" t="s">
        <v>4303</v>
      </c>
      <c r="J4" t="s">
        <v>4304</v>
      </c>
    </row>
    <row r="5" spans="5:14" x14ac:dyDescent="0.25">
      <c r="E5">
        <v>67.2</v>
      </c>
      <c r="F5" t="s">
        <v>4297</v>
      </c>
      <c r="G5">
        <v>10</v>
      </c>
      <c r="H5">
        <v>8760</v>
      </c>
      <c r="I5">
        <v>0.5</v>
      </c>
      <c r="J5" s="8">
        <f>H5*E5*I5/G5</f>
        <v>29433.599999999999</v>
      </c>
    </row>
    <row r="6" spans="5:14" x14ac:dyDescent="0.25">
      <c r="E6">
        <v>67.2</v>
      </c>
      <c r="F6" t="s">
        <v>4297</v>
      </c>
      <c r="G6">
        <v>10</v>
      </c>
      <c r="H6">
        <v>8760</v>
      </c>
      <c r="I6">
        <v>0.5</v>
      </c>
      <c r="J6" s="8">
        <f t="shared" ref="J6:J10" si="0">H6*E6*I6/G6</f>
        <v>29433.599999999999</v>
      </c>
    </row>
    <row r="7" spans="5:14" x14ac:dyDescent="0.25">
      <c r="E7">
        <v>68.7</v>
      </c>
      <c r="F7" t="s">
        <v>4298</v>
      </c>
      <c r="G7">
        <v>5</v>
      </c>
      <c r="H7">
        <v>8760</v>
      </c>
      <c r="I7">
        <v>0.5</v>
      </c>
      <c r="J7" s="8">
        <f t="shared" si="0"/>
        <v>60181.2</v>
      </c>
    </row>
    <row r="8" spans="5:14" x14ac:dyDescent="0.25">
      <c r="E8">
        <v>68.7</v>
      </c>
      <c r="F8" t="s">
        <v>4298</v>
      </c>
      <c r="G8">
        <v>5</v>
      </c>
      <c r="H8">
        <v>8760</v>
      </c>
      <c r="I8">
        <v>0.5</v>
      </c>
      <c r="J8" s="8">
        <f t="shared" si="0"/>
        <v>60181.2</v>
      </c>
    </row>
    <row r="9" spans="5:14" x14ac:dyDescent="0.25">
      <c r="E9">
        <v>68.7</v>
      </c>
      <c r="F9" t="s">
        <v>4298</v>
      </c>
      <c r="G9">
        <v>5</v>
      </c>
      <c r="H9">
        <v>8760</v>
      </c>
      <c r="I9">
        <v>0.5</v>
      </c>
      <c r="J9" s="8">
        <f t="shared" si="0"/>
        <v>60181.2</v>
      </c>
    </row>
    <row r="10" spans="5:14" x14ac:dyDescent="0.25">
      <c r="E10">
        <v>68.7</v>
      </c>
      <c r="F10" t="s">
        <v>4298</v>
      </c>
      <c r="G10">
        <v>5</v>
      </c>
      <c r="H10">
        <v>8760</v>
      </c>
      <c r="I10">
        <v>0.5</v>
      </c>
      <c r="J10" s="8">
        <f t="shared" si="0"/>
        <v>60181.2</v>
      </c>
      <c r="N10" t="s">
        <v>4317</v>
      </c>
    </row>
    <row r="11" spans="5:14" x14ac:dyDescent="0.25">
      <c r="I11" t="s">
        <v>4306</v>
      </c>
      <c r="J11" s="41">
        <f>SUM(J5:J10)</f>
        <v>299592</v>
      </c>
    </row>
    <row r="13" spans="5:14" x14ac:dyDescent="0.25">
      <c r="I13" t="s">
        <v>4305</v>
      </c>
      <c r="J13" s="42">
        <v>0.1</v>
      </c>
    </row>
    <row r="15" spans="5:14" x14ac:dyDescent="0.25">
      <c r="I15" s="5" t="s">
        <v>4307</v>
      </c>
      <c r="J15" s="43">
        <f>J13*J11</f>
        <v>29959.200000000001</v>
      </c>
    </row>
    <row r="18" spans="5:12" x14ac:dyDescent="0.25">
      <c r="E18" t="s">
        <v>4308</v>
      </c>
    </row>
    <row r="19" spans="5:12" x14ac:dyDescent="0.25">
      <c r="E19" t="s">
        <v>4313</v>
      </c>
      <c r="F19">
        <v>30000</v>
      </c>
      <c r="G19" t="s">
        <v>4309</v>
      </c>
    </row>
    <row r="20" spans="5:12" x14ac:dyDescent="0.25">
      <c r="E20" t="s">
        <v>4314</v>
      </c>
      <c r="F20">
        <v>12000</v>
      </c>
      <c r="G20" t="s">
        <v>4310</v>
      </c>
    </row>
    <row r="21" spans="5:12" x14ac:dyDescent="0.25">
      <c r="E21" t="s">
        <v>4311</v>
      </c>
      <c r="F21">
        <f>F19/F20</f>
        <v>2.5</v>
      </c>
      <c r="G21" t="s">
        <v>4311</v>
      </c>
      <c r="K21" t="s">
        <v>4318</v>
      </c>
    </row>
    <row r="22" spans="5:12" x14ac:dyDescent="0.25">
      <c r="E22" t="s">
        <v>4312</v>
      </c>
      <c r="F22">
        <v>2000</v>
      </c>
      <c r="G22" t="s">
        <v>4312</v>
      </c>
      <c r="K22">
        <v>4</v>
      </c>
      <c r="L22" t="s">
        <v>4320</v>
      </c>
    </row>
    <row r="23" spans="5:12" x14ac:dyDescent="0.25">
      <c r="E23" s="5" t="s">
        <v>4316</v>
      </c>
      <c r="F23" s="5">
        <f>F22*F21</f>
        <v>5000</v>
      </c>
      <c r="G23" s="5" t="s">
        <v>4278</v>
      </c>
      <c r="K23">
        <v>6</v>
      </c>
      <c r="L23" t="s">
        <v>4319</v>
      </c>
    </row>
    <row r="24" spans="5:12" x14ac:dyDescent="0.25">
      <c r="K24">
        <v>100</v>
      </c>
      <c r="L24" t="s">
        <v>4321</v>
      </c>
    </row>
    <row r="25" spans="5:12" x14ac:dyDescent="0.25">
      <c r="K25">
        <f>K22*K23*K24</f>
        <v>2400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vt:i4>
      </vt:variant>
    </vt:vector>
  </HeadingPairs>
  <TitlesOfParts>
    <vt:vector size="16" baseType="lpstr">
      <vt:lpstr>1.README</vt:lpstr>
      <vt:lpstr>2. DFD BC Sheet</vt:lpstr>
      <vt:lpstr>Custom Measure List Oct 26</vt:lpstr>
      <vt:lpstr>UES Measure List Oct 2026</vt:lpstr>
      <vt:lpstr>Reference ML</vt:lpstr>
      <vt:lpstr>Results 2016$</vt:lpstr>
      <vt:lpstr>Inflation Adjustment</vt:lpstr>
      <vt:lpstr>change log</vt:lpstr>
      <vt:lpstr>5 minute Savings Calc</vt:lpstr>
      <vt:lpstr>CBECS data</vt:lpstr>
      <vt:lpstr>CBECS sqft to kWh</vt:lpstr>
      <vt:lpstr>CBECS Savings Example</vt:lpstr>
      <vt:lpstr>Chicken Scratch Example</vt:lpstr>
      <vt:lpstr>Inflation_Adjustment</vt:lpstr>
      <vt:lpstr>'CBECS data'!Print_Titles</vt:lpstr>
      <vt:lpstr>'CBECS sqft to kWh'!Print_Titles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Mabee,Benjamin J (CONTR) - PEH-6</dc:creator>
  <cp:lastModifiedBy>Anthony,James T (BPA) - PEJ-6</cp:lastModifiedBy>
  <dcterms:created xsi:type="dcterms:W3CDTF">2025-09-18T17:33:08Z</dcterms:created>
  <dcterms:modified xsi:type="dcterms:W3CDTF">2026-10-09T22:24:03Z</dcterms:modified>
</cp:coreProperties>
</file>